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QA\CHS\CHSShare\Charity Care and Hospital Financial\Hospital Reporting\Year End Reports\PastYearsForHOFIDAR\"/>
    </mc:Choice>
  </mc:AlternateContent>
  <xr:revisionPtr revIDLastSave="0" documentId="13_ncr:1_{5AFFDD46-5699-4B12-927B-9288632FC7AA}" xr6:coauthVersionLast="47" xr6:coauthVersionMax="47" xr10:uidLastSave="{00000000-0000-0000-0000-000000000000}"/>
  <workbookProtection workbookAlgorithmName="SHA-512" workbookHashValue="61vlNizTlfWXh/4oA7HmMViREveVFiN4bRnghd3AR30vlzFiXy4IGp18wYNtjHjVKo6Dvl9Pyox/EgZTPOp2xg==" workbookSaltValue="2Ci3s3opVwKhKDM+vHIpig==" workbookSpinCount="100000" lockStructure="1"/>
  <bookViews>
    <workbookView xWindow="-110" yWindow="-110" windowWidth="19420" windowHeight="10420" tabRatio="777" xr2:uid="{6A67E359-151F-4C3D-9C77-4DE7E01E3C7B}"/>
  </bookViews>
  <sheets>
    <sheet name="data" sheetId="24" r:id="rId1"/>
    <sheet name="Transmittal" sheetId="27" r:id="rId2"/>
    <sheet name="Responses-1" sheetId="15" r:id="rId3"/>
    <sheet name="Responses-2" sheetId="17" r:id="rId4"/>
    <sheet name="INFO_PG1" sheetId="3" r:id="rId5"/>
    <sheet name="INFO_PG2" sheetId="4" r:id="rId6"/>
    <sheet name="SS2_3_5_6" sheetId="5" r:id="rId7"/>
    <sheet name="SS4" sheetId="6" r:id="rId8"/>
    <sheet name="SS8" sheetId="7" r:id="rId9"/>
    <sheet name="FS" sheetId="8" r:id="rId10"/>
    <sheet name="CC" sheetId="32" r:id="rId11"/>
    <sheet name="Prior Year" sheetId="25" r:id="rId12"/>
    <sheet name="Contact" sheetId="18" r:id="rId13"/>
    <sheet name="Support" sheetId="28" r:id="rId14"/>
    <sheet name="Hospital" sheetId="29" r:id="rId15"/>
    <sheet name="Funds" sheetId="30" r:id="rId16"/>
    <sheet name="CostCenter" sheetId="31" r:id="rId17"/>
  </sheets>
  <definedNames>
    <definedName name="_Fill" localSheetId="0" hidden="1">data!$DR$772:$DR$817</definedName>
    <definedName name="_Fill" localSheetId="11" hidden="1">'Prior Year'!$DR$773:$DR$818</definedName>
    <definedName name="_Fill" hidden="1">#REF!</definedName>
    <definedName name="_xlnm._FilterDatabase" localSheetId="0" hidden="1">#REF!</definedName>
    <definedName name="_xlnm._FilterDatabase" localSheetId="11" hidden="1">#REF!</definedName>
    <definedName name="Cost_Center_Exp_Analysis" localSheetId="0">#REF!</definedName>
    <definedName name="Cost_Center_Exp_Analysis" localSheetId="11">#REF!</definedName>
    <definedName name="Cost_Center_Exp_Analysis">#REF!</definedName>
    <definedName name="Costcenter" localSheetId="16">CostCenter!$A$1:$AK$80</definedName>
    <definedName name="Costcenter">#REF!</definedName>
    <definedName name="_xlnm.Criteria" localSheetId="0">#REF!</definedName>
    <definedName name="_xlnm.Criteria" localSheetId="11">#REF!</definedName>
    <definedName name="Edit">#REF!</definedName>
    <definedName name="_xlnm.Extract" localSheetId="0">data!$A$433:$H$433</definedName>
    <definedName name="_xlnm.Extract" localSheetId="11">'Prior Year'!$A$434:$H$434</definedName>
    <definedName name="Funds" localSheetId="16">Funds!$A$1:$DH$2</definedName>
    <definedName name="Funds" localSheetId="15">Funds!$A$1:$DH$2</definedName>
    <definedName name="Funds">#REF!</definedName>
    <definedName name="Hospital" localSheetId="14">Hospital!$A$1:$BS$2</definedName>
    <definedName name="Hospital">#REF!</definedName>
    <definedName name="_xlnm.Print_Area" localSheetId="10">CC!$A$1:$I$384</definedName>
    <definedName name="_xlnm.Print_Area" localSheetId="0">#REF!</definedName>
    <definedName name="_xlnm.Print_Area" localSheetId="9">FS!$A$1:$D$179</definedName>
    <definedName name="_xlnm.Print_Area" localSheetId="4">INFO_PG1!$A$1:$G$40</definedName>
    <definedName name="_xlnm.Print_Area" localSheetId="5">INFO_PG2!$A$1:$G$33</definedName>
    <definedName name="_xlnm.Print_Area" localSheetId="11">#REF!</definedName>
    <definedName name="_xlnm.Print_Area" localSheetId="6">SS2_3_5_6!$A$1:$C$40</definedName>
    <definedName name="_xlnm.Print_Area" localSheetId="7">'SS4'!$A$1:$F$32</definedName>
    <definedName name="_xlnm.Print_Area" localSheetId="8">'SS8'!$A$1:$D$34</definedName>
    <definedName name="Support" localSheetId="16">Support!$A$1:$CF$2</definedName>
    <definedName name="Support" localSheetId="15">Support!$A$1:$CF$2</definedName>
    <definedName name="Support" localSheetId="14">Support!$A$1:$CF$2</definedName>
    <definedName name="Support" localSheetId="13">Support!$A$1:$CF$2</definedName>
    <definedName name="Suppor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4" i="24" l="1"/>
  <c r="D256" i="24" l="1"/>
  <c r="D48" i="15" l="1"/>
  <c r="E7" i="6" l="1"/>
  <c r="E8" i="6"/>
  <c r="E9" i="6"/>
  <c r="E10" i="6"/>
  <c r="E11" i="6"/>
  <c r="E12" i="6"/>
  <c r="E13" i="6"/>
  <c r="E14" i="6"/>
  <c r="E15" i="6"/>
  <c r="D8" i="6"/>
  <c r="D9" i="6"/>
  <c r="D10" i="6"/>
  <c r="D11" i="6"/>
  <c r="D12" i="6"/>
  <c r="D13" i="6"/>
  <c r="D14" i="6"/>
  <c r="D15" i="6"/>
  <c r="D7" i="6"/>
  <c r="E240" i="32" l="1"/>
  <c r="D27" i="15" l="1"/>
  <c r="C136" i="8" l="1"/>
  <c r="G16" i="4"/>
  <c r="D9" i="3" l="1"/>
  <c r="D8" i="3"/>
  <c r="D7" i="3"/>
  <c r="D6" i="3"/>
  <c r="E21" i="27" l="1"/>
  <c r="E20" i="27"/>
  <c r="B28" i="27" l="1"/>
  <c r="H292" i="32" l="1"/>
  <c r="H356" i="32"/>
  <c r="H324" i="32"/>
  <c r="H228" i="32"/>
  <c r="H196" i="32"/>
  <c r="H132" i="32"/>
  <c r="H100" i="32"/>
  <c r="H68" i="32"/>
  <c r="A4" i="32"/>
  <c r="A36" i="32"/>
  <c r="A68" i="32"/>
  <c r="A100" i="32"/>
  <c r="A132" i="32"/>
  <c r="A164" i="32"/>
  <c r="A196" i="32"/>
  <c r="A228" i="32"/>
  <c r="A260" i="32"/>
  <c r="A292" i="32"/>
  <c r="A324" i="32"/>
  <c r="A356" i="32"/>
  <c r="A2" i="4"/>
  <c r="G3" i="4"/>
  <c r="D421" i="25"/>
  <c r="D420" i="24"/>
  <c r="D90" i="25"/>
  <c r="E90" i="25"/>
  <c r="F90" i="25"/>
  <c r="G90" i="25"/>
  <c r="H90" i="25"/>
  <c r="I90" i="25"/>
  <c r="J90" i="25"/>
  <c r="K90" i="25"/>
  <c r="L90" i="25"/>
  <c r="M90" i="25"/>
  <c r="N90" i="25"/>
  <c r="O90" i="25"/>
  <c r="P90" i="25"/>
  <c r="Q90" i="25"/>
  <c r="R90" i="25"/>
  <c r="S90" i="25"/>
  <c r="T90" i="25"/>
  <c r="U90" i="25"/>
  <c r="V90" i="25"/>
  <c r="W90" i="25"/>
  <c r="X90" i="25"/>
  <c r="Y90" i="25"/>
  <c r="Z90" i="25"/>
  <c r="AA90" i="25"/>
  <c r="AB90" i="25"/>
  <c r="AC90" i="25"/>
  <c r="AD90" i="25"/>
  <c r="AE90" i="25"/>
  <c r="AF90" i="25"/>
  <c r="AG90" i="25"/>
  <c r="AH90" i="25"/>
  <c r="AI90" i="25"/>
  <c r="AJ90" i="25"/>
  <c r="AK90" i="25"/>
  <c r="AL90" i="25"/>
  <c r="AM90" i="25"/>
  <c r="AN90" i="25"/>
  <c r="AO90" i="25"/>
  <c r="AP90" i="25"/>
  <c r="AQ90" i="25"/>
  <c r="AR90" i="25"/>
  <c r="AS90" i="25"/>
  <c r="AT90" i="25"/>
  <c r="AU90" i="25"/>
  <c r="AV90" i="25"/>
  <c r="C90" i="25"/>
  <c r="D89" i="24"/>
  <c r="AE3" i="31" s="1"/>
  <c r="E89" i="24"/>
  <c r="E26" i="32" s="1"/>
  <c r="F89" i="24"/>
  <c r="AE5" i="31" s="1"/>
  <c r="G89" i="24"/>
  <c r="H89" i="24"/>
  <c r="H26" i="32" s="1"/>
  <c r="I89" i="24"/>
  <c r="AE8" i="31" s="1"/>
  <c r="J89" i="24"/>
  <c r="AE9" i="31" s="1"/>
  <c r="K89" i="24"/>
  <c r="D58" i="32" s="1"/>
  <c r="L89" i="24"/>
  <c r="AE11" i="31" s="1"/>
  <c r="M89" i="24"/>
  <c r="F58" i="32" s="1"/>
  <c r="N89" i="24"/>
  <c r="G58" i="32" s="1"/>
  <c r="O89" i="24"/>
  <c r="AE14" i="31" s="1"/>
  <c r="P89" i="24"/>
  <c r="I58" i="32" s="1"/>
  <c r="Q89" i="24"/>
  <c r="C90" i="32" s="1"/>
  <c r="R89" i="24"/>
  <c r="AE17" i="31" s="1"/>
  <c r="S89" i="24"/>
  <c r="AE18" i="31" s="1"/>
  <c r="T89" i="24"/>
  <c r="AE19" i="31" s="1"/>
  <c r="U89" i="24"/>
  <c r="G90" i="32" s="1"/>
  <c r="V89" i="24"/>
  <c r="AE21" i="31" s="1"/>
  <c r="W89" i="24"/>
  <c r="AE22" i="31" s="1"/>
  <c r="X89" i="24"/>
  <c r="C122" i="32" s="1"/>
  <c r="Y89" i="24"/>
  <c r="D122" i="32" s="1"/>
  <c r="Z89" i="24"/>
  <c r="AE25" i="31" s="1"/>
  <c r="AA89" i="24"/>
  <c r="AE26" i="31" s="1"/>
  <c r="AB89" i="24"/>
  <c r="AE27" i="31" s="1"/>
  <c r="AC89" i="24"/>
  <c r="AE28" i="31" s="1"/>
  <c r="AD89" i="24"/>
  <c r="AE29" i="31" s="1"/>
  <c r="AE89" i="24"/>
  <c r="AF89" i="24"/>
  <c r="D154" i="32" s="1"/>
  <c r="AG89" i="24"/>
  <c r="E154" i="32" s="1"/>
  <c r="AH89" i="24"/>
  <c r="F154" i="32" s="1"/>
  <c r="AI89" i="24"/>
  <c r="AE34" i="31" s="1"/>
  <c r="AJ89" i="24"/>
  <c r="AE35" i="31" s="1"/>
  <c r="AK89" i="24"/>
  <c r="AE36" i="31" s="1"/>
  <c r="AL89" i="24"/>
  <c r="C186" i="32" s="1"/>
  <c r="AM89" i="24"/>
  <c r="D186" i="32" s="1"/>
  <c r="AN89" i="24"/>
  <c r="E186" i="32" s="1"/>
  <c r="AO89" i="24"/>
  <c r="F186" i="32" s="1"/>
  <c r="AP89" i="24"/>
  <c r="AE41" i="31" s="1"/>
  <c r="AQ89" i="24"/>
  <c r="AE42" i="31" s="1"/>
  <c r="AR89" i="24"/>
  <c r="AE43" i="31" s="1"/>
  <c r="AS89" i="24"/>
  <c r="AE44" i="31" s="1"/>
  <c r="AT89" i="24"/>
  <c r="AE45" i="31" s="1"/>
  <c r="AU89" i="24"/>
  <c r="E218" i="32" s="1"/>
  <c r="AV89" i="24"/>
  <c r="AE47" i="31" s="1"/>
  <c r="C89" i="24"/>
  <c r="AE2" i="31" s="1"/>
  <c r="AK80" i="31"/>
  <c r="AJ80" i="31"/>
  <c r="AI80" i="31"/>
  <c r="AH80" i="31"/>
  <c r="AG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N80" i="31"/>
  <c r="L80" i="31"/>
  <c r="K80" i="31"/>
  <c r="J80" i="31"/>
  <c r="I80" i="31"/>
  <c r="G80" i="31"/>
  <c r="F80" i="31"/>
  <c r="C80" i="31"/>
  <c r="B80" i="31"/>
  <c r="A80" i="31"/>
  <c r="AK79" i="31"/>
  <c r="AJ79" i="31"/>
  <c r="AI79" i="31"/>
  <c r="AH79" i="31"/>
  <c r="AG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N79" i="31"/>
  <c r="L79" i="31"/>
  <c r="K79" i="31"/>
  <c r="J79" i="31"/>
  <c r="I79" i="31"/>
  <c r="G79" i="31"/>
  <c r="F79" i="31"/>
  <c r="C79" i="31"/>
  <c r="A79" i="31"/>
  <c r="AK78" i="31"/>
  <c r="AJ78" i="31"/>
  <c r="AI78" i="31"/>
  <c r="AH78" i="31"/>
  <c r="AG78" i="31"/>
  <c r="AD78" i="31"/>
  <c r="AC78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P78" i="31"/>
  <c r="N78" i="31"/>
  <c r="L78" i="31"/>
  <c r="K78" i="31"/>
  <c r="J78" i="31"/>
  <c r="I78" i="31"/>
  <c r="G78" i="31"/>
  <c r="F78" i="31"/>
  <c r="C78" i="31"/>
  <c r="B78" i="31"/>
  <c r="A78" i="31"/>
  <c r="AK77" i="31"/>
  <c r="AJ77" i="31"/>
  <c r="AI77" i="31"/>
  <c r="AH77" i="31"/>
  <c r="AG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N77" i="31"/>
  <c r="L77" i="31"/>
  <c r="K77" i="31"/>
  <c r="J77" i="31"/>
  <c r="I77" i="31"/>
  <c r="G77" i="31"/>
  <c r="F77" i="31"/>
  <c r="C77" i="31"/>
  <c r="B77" i="31"/>
  <c r="A77" i="31"/>
  <c r="AK76" i="31"/>
  <c r="AJ76" i="31"/>
  <c r="AI76" i="31"/>
  <c r="AH76" i="31"/>
  <c r="AG76" i="31"/>
  <c r="AD76" i="31"/>
  <c r="AC76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N76" i="31"/>
  <c r="L76" i="31"/>
  <c r="K76" i="31"/>
  <c r="J76" i="31"/>
  <c r="I76" i="31"/>
  <c r="G76" i="31"/>
  <c r="F76" i="31"/>
  <c r="C76" i="31"/>
  <c r="B76" i="31"/>
  <c r="A76" i="31"/>
  <c r="AK75" i="31"/>
  <c r="AJ75" i="31"/>
  <c r="AI75" i="31"/>
  <c r="AH75" i="31"/>
  <c r="AG75" i="31"/>
  <c r="AD75" i="31"/>
  <c r="AC75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N75" i="31"/>
  <c r="L75" i="31"/>
  <c r="K75" i="31"/>
  <c r="J75" i="31"/>
  <c r="I75" i="31"/>
  <c r="G75" i="31"/>
  <c r="F75" i="31"/>
  <c r="C75" i="31"/>
  <c r="B75" i="31"/>
  <c r="A75" i="31"/>
  <c r="AK74" i="31"/>
  <c r="AJ74" i="31"/>
  <c r="AI74" i="31"/>
  <c r="AH74" i="31"/>
  <c r="AG74" i="31"/>
  <c r="AD74" i="31"/>
  <c r="AC74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N74" i="31"/>
  <c r="L74" i="31"/>
  <c r="K74" i="31"/>
  <c r="J74" i="31"/>
  <c r="I74" i="31"/>
  <c r="G74" i="31"/>
  <c r="F74" i="31"/>
  <c r="C74" i="31"/>
  <c r="B74" i="31"/>
  <c r="A74" i="31"/>
  <c r="AK73" i="31"/>
  <c r="AJ73" i="31"/>
  <c r="AI73" i="31"/>
  <c r="AH73" i="31"/>
  <c r="AG73" i="31"/>
  <c r="AD73" i="31"/>
  <c r="AC73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N73" i="31"/>
  <c r="L73" i="31"/>
  <c r="K73" i="31"/>
  <c r="J73" i="31"/>
  <c r="I73" i="31"/>
  <c r="G73" i="31"/>
  <c r="F73" i="31"/>
  <c r="C73" i="31"/>
  <c r="B73" i="31"/>
  <c r="A73" i="31"/>
  <c r="AK72" i="31"/>
  <c r="AJ72" i="31"/>
  <c r="AI72" i="31"/>
  <c r="AH72" i="31"/>
  <c r="AG72" i="31"/>
  <c r="AD72" i="31"/>
  <c r="AC72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N72" i="31"/>
  <c r="L72" i="31"/>
  <c r="K72" i="31"/>
  <c r="J72" i="31"/>
  <c r="I72" i="31"/>
  <c r="G72" i="31"/>
  <c r="F72" i="31"/>
  <c r="C72" i="31"/>
  <c r="B72" i="31"/>
  <c r="A72" i="31"/>
  <c r="AK71" i="31"/>
  <c r="AJ71" i="31"/>
  <c r="AI71" i="31"/>
  <c r="AH71" i="31"/>
  <c r="AG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N71" i="31"/>
  <c r="L71" i="31"/>
  <c r="K71" i="31"/>
  <c r="J71" i="31"/>
  <c r="I71" i="31"/>
  <c r="G71" i="31"/>
  <c r="F71" i="31"/>
  <c r="C71" i="31"/>
  <c r="B71" i="31"/>
  <c r="A71" i="31"/>
  <c r="AK70" i="31"/>
  <c r="AJ70" i="31"/>
  <c r="AI70" i="31"/>
  <c r="AH70" i="31"/>
  <c r="AG70" i="31"/>
  <c r="AD70" i="31"/>
  <c r="AC70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N70" i="31"/>
  <c r="L70" i="31"/>
  <c r="K70" i="31"/>
  <c r="J70" i="31"/>
  <c r="I70" i="31"/>
  <c r="G70" i="31"/>
  <c r="F70" i="31"/>
  <c r="C70" i="31"/>
  <c r="B70" i="31"/>
  <c r="A70" i="31"/>
  <c r="AK69" i="31"/>
  <c r="AJ69" i="31"/>
  <c r="AI69" i="31"/>
  <c r="AH69" i="31"/>
  <c r="AG69" i="31"/>
  <c r="AD69" i="31"/>
  <c r="AC69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N69" i="31"/>
  <c r="L69" i="31"/>
  <c r="K69" i="31"/>
  <c r="J69" i="31"/>
  <c r="I69" i="31"/>
  <c r="G69" i="31"/>
  <c r="F69" i="31"/>
  <c r="C69" i="31"/>
  <c r="B69" i="31"/>
  <c r="A69" i="31"/>
  <c r="AK68" i="31"/>
  <c r="AJ68" i="31"/>
  <c r="AI68" i="31"/>
  <c r="AH68" i="31"/>
  <c r="AG68" i="31"/>
  <c r="AD68" i="31"/>
  <c r="AC68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N68" i="31"/>
  <c r="L68" i="31"/>
  <c r="K68" i="31"/>
  <c r="J68" i="31"/>
  <c r="I68" i="31"/>
  <c r="G68" i="31"/>
  <c r="F68" i="31"/>
  <c r="C68" i="31"/>
  <c r="B68" i="31"/>
  <c r="A68" i="31"/>
  <c r="AK67" i="31"/>
  <c r="AJ67" i="31"/>
  <c r="AI67" i="31"/>
  <c r="AH67" i="31"/>
  <c r="AG67" i="31"/>
  <c r="AD67" i="31"/>
  <c r="AC67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N67" i="31"/>
  <c r="L67" i="31"/>
  <c r="K67" i="31"/>
  <c r="J67" i="31"/>
  <c r="I67" i="31"/>
  <c r="G67" i="31"/>
  <c r="F67" i="31"/>
  <c r="C67" i="31"/>
  <c r="B67" i="31"/>
  <c r="A67" i="31"/>
  <c r="AK66" i="31"/>
  <c r="AJ66" i="31"/>
  <c r="AI66" i="31"/>
  <c r="AH66" i="31"/>
  <c r="AG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N66" i="31"/>
  <c r="L66" i="31"/>
  <c r="K66" i="31"/>
  <c r="J66" i="31"/>
  <c r="I66" i="31"/>
  <c r="G66" i="31"/>
  <c r="F66" i="31"/>
  <c r="C66" i="31"/>
  <c r="B66" i="31"/>
  <c r="A66" i="31"/>
  <c r="AK65" i="31"/>
  <c r="AJ65" i="31"/>
  <c r="AI65" i="31"/>
  <c r="AH65" i="31"/>
  <c r="AG65" i="31"/>
  <c r="AD65" i="31"/>
  <c r="AC65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N65" i="31"/>
  <c r="L65" i="31"/>
  <c r="K65" i="31"/>
  <c r="J65" i="31"/>
  <c r="I65" i="31"/>
  <c r="G65" i="31"/>
  <c r="F65" i="31"/>
  <c r="C65" i="31"/>
  <c r="B65" i="31"/>
  <c r="A65" i="31"/>
  <c r="AK64" i="31"/>
  <c r="AJ64" i="31"/>
  <c r="AI64" i="31"/>
  <c r="AH64" i="31"/>
  <c r="AG64" i="31"/>
  <c r="AD64" i="31"/>
  <c r="AC64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N64" i="31"/>
  <c r="L64" i="31"/>
  <c r="K64" i="31"/>
  <c r="J64" i="31"/>
  <c r="I64" i="31"/>
  <c r="G64" i="31"/>
  <c r="F64" i="31"/>
  <c r="C64" i="31"/>
  <c r="B64" i="31"/>
  <c r="A64" i="31"/>
  <c r="AK63" i="31"/>
  <c r="AJ63" i="31"/>
  <c r="AI63" i="31"/>
  <c r="AH63" i="31"/>
  <c r="AG63" i="31"/>
  <c r="AD63" i="31"/>
  <c r="AC63" i="31"/>
  <c r="AB63" i="31"/>
  <c r="AA63" i="31"/>
  <c r="Z63" i="31"/>
  <c r="Y63" i="31"/>
  <c r="X63" i="31"/>
  <c r="W63" i="31"/>
  <c r="V63" i="31"/>
  <c r="U63" i="31"/>
  <c r="T63" i="31"/>
  <c r="S63" i="31"/>
  <c r="R63" i="31"/>
  <c r="Q63" i="31"/>
  <c r="P63" i="31"/>
  <c r="N63" i="31"/>
  <c r="L63" i="31"/>
  <c r="K63" i="31"/>
  <c r="J63" i="31"/>
  <c r="I63" i="31"/>
  <c r="G63" i="31"/>
  <c r="F63" i="31"/>
  <c r="C63" i="31"/>
  <c r="B63" i="31"/>
  <c r="A63" i="31"/>
  <c r="AK62" i="31"/>
  <c r="AJ62" i="31"/>
  <c r="AI62" i="31"/>
  <c r="AH62" i="31"/>
  <c r="AG62" i="31"/>
  <c r="AD62" i="31"/>
  <c r="AC62" i="31"/>
  <c r="AB62" i="31"/>
  <c r="AA62" i="31"/>
  <c r="Z62" i="31"/>
  <c r="Y62" i="31"/>
  <c r="X62" i="31"/>
  <c r="W62" i="31"/>
  <c r="V62" i="31"/>
  <c r="U62" i="31"/>
  <c r="T62" i="31"/>
  <c r="S62" i="31"/>
  <c r="R62" i="31"/>
  <c r="Q62" i="31"/>
  <c r="P62" i="31"/>
  <c r="N62" i="31"/>
  <c r="L62" i="31"/>
  <c r="K62" i="31"/>
  <c r="J62" i="31"/>
  <c r="I62" i="31"/>
  <c r="G62" i="31"/>
  <c r="F62" i="31"/>
  <c r="C62" i="31"/>
  <c r="B62" i="31"/>
  <c r="A62" i="31"/>
  <c r="AK61" i="31"/>
  <c r="AJ61" i="31"/>
  <c r="AI61" i="31"/>
  <c r="AH61" i="31"/>
  <c r="AG61" i="31"/>
  <c r="AD61" i="31"/>
  <c r="AC61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P61" i="31"/>
  <c r="N61" i="31"/>
  <c r="L61" i="31"/>
  <c r="K61" i="31"/>
  <c r="J61" i="31"/>
  <c r="I61" i="31"/>
  <c r="G61" i="31"/>
  <c r="F61" i="31"/>
  <c r="C61" i="31"/>
  <c r="B61" i="31"/>
  <c r="A61" i="31"/>
  <c r="AK60" i="31"/>
  <c r="AJ60" i="31"/>
  <c r="AI60" i="31"/>
  <c r="AH60" i="31"/>
  <c r="AG60" i="31"/>
  <c r="AD60" i="31"/>
  <c r="AC60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N60" i="31"/>
  <c r="L60" i="31"/>
  <c r="K60" i="31"/>
  <c r="J60" i="31"/>
  <c r="I60" i="31"/>
  <c r="G60" i="31"/>
  <c r="F60" i="31"/>
  <c r="C60" i="31"/>
  <c r="B60" i="31"/>
  <c r="A60" i="31"/>
  <c r="AK59" i="31"/>
  <c r="AJ59" i="31"/>
  <c r="AI59" i="31"/>
  <c r="AH59" i="31"/>
  <c r="AG59" i="31"/>
  <c r="AD59" i="31"/>
  <c r="AC59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N59" i="31"/>
  <c r="L59" i="31"/>
  <c r="K59" i="31"/>
  <c r="J59" i="31"/>
  <c r="I59" i="31"/>
  <c r="G59" i="31"/>
  <c r="F59" i="31"/>
  <c r="C59" i="31"/>
  <c r="B59" i="31"/>
  <c r="A59" i="31"/>
  <c r="AK58" i="31"/>
  <c r="AJ58" i="31"/>
  <c r="AI58" i="31"/>
  <c r="AH58" i="31"/>
  <c r="AG58" i="31"/>
  <c r="AD58" i="31"/>
  <c r="AC58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N58" i="31"/>
  <c r="L58" i="31"/>
  <c r="K58" i="31"/>
  <c r="J58" i="31"/>
  <c r="I58" i="31"/>
  <c r="G58" i="31"/>
  <c r="F58" i="31"/>
  <c r="C58" i="31"/>
  <c r="B58" i="31"/>
  <c r="A58" i="31"/>
  <c r="AK57" i="31"/>
  <c r="AJ57" i="31"/>
  <c r="AI57" i="31"/>
  <c r="AH57" i="31"/>
  <c r="AG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N57" i="31"/>
  <c r="L57" i="31"/>
  <c r="K57" i="31"/>
  <c r="J57" i="31"/>
  <c r="I57" i="31"/>
  <c r="G57" i="31"/>
  <c r="F57" i="31"/>
  <c r="C57" i="31"/>
  <c r="B57" i="31"/>
  <c r="A57" i="31"/>
  <c r="AK56" i="31"/>
  <c r="AJ56" i="31"/>
  <c r="AI56" i="31"/>
  <c r="AH56" i="31"/>
  <c r="AG56" i="31"/>
  <c r="AD56" i="31"/>
  <c r="AC56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N56" i="31"/>
  <c r="L56" i="31"/>
  <c r="K56" i="31"/>
  <c r="J56" i="31"/>
  <c r="I56" i="31"/>
  <c r="G56" i="31"/>
  <c r="F56" i="31"/>
  <c r="E56" i="31"/>
  <c r="C56" i="31"/>
  <c r="A56" i="31"/>
  <c r="AK55" i="31"/>
  <c r="AJ55" i="31"/>
  <c r="AI55" i="31"/>
  <c r="AH55" i="31"/>
  <c r="AG55" i="31"/>
  <c r="AD55" i="31"/>
  <c r="AC55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N55" i="31"/>
  <c r="L55" i="31"/>
  <c r="K55" i="31"/>
  <c r="J55" i="31"/>
  <c r="I55" i="31"/>
  <c r="G55" i="31"/>
  <c r="F55" i="31"/>
  <c r="C55" i="31"/>
  <c r="B55" i="31"/>
  <c r="A55" i="31"/>
  <c r="AK54" i="31"/>
  <c r="AJ54" i="31"/>
  <c r="AI54" i="31"/>
  <c r="AH54" i="31"/>
  <c r="AG54" i="31"/>
  <c r="AD54" i="31"/>
  <c r="AC54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N54" i="31"/>
  <c r="L54" i="31"/>
  <c r="K54" i="31"/>
  <c r="J54" i="31"/>
  <c r="I54" i="31"/>
  <c r="G54" i="31"/>
  <c r="F54" i="31"/>
  <c r="C54" i="31"/>
  <c r="A54" i="31"/>
  <c r="AK53" i="31"/>
  <c r="AJ53" i="31"/>
  <c r="AI53" i="31"/>
  <c r="AH53" i="31"/>
  <c r="AG53" i="31"/>
  <c r="AD53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N53" i="31"/>
  <c r="L53" i="31"/>
  <c r="K53" i="31"/>
  <c r="J53" i="31"/>
  <c r="I53" i="31"/>
  <c r="G53" i="31"/>
  <c r="F53" i="31"/>
  <c r="C53" i="31"/>
  <c r="B53" i="31"/>
  <c r="A53" i="31"/>
  <c r="AK52" i="31"/>
  <c r="AJ52" i="31"/>
  <c r="AI52" i="31"/>
  <c r="AH52" i="31"/>
  <c r="AG52" i="31"/>
  <c r="AD52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N52" i="31"/>
  <c r="L52" i="31"/>
  <c r="K52" i="31"/>
  <c r="J52" i="31"/>
  <c r="I52" i="31"/>
  <c r="G52" i="31"/>
  <c r="F52" i="31"/>
  <c r="E52" i="31"/>
  <c r="C52" i="31"/>
  <c r="B52" i="31"/>
  <c r="A52" i="31"/>
  <c r="AK51" i="31"/>
  <c r="AJ51" i="31"/>
  <c r="AI51" i="31"/>
  <c r="AH51" i="31"/>
  <c r="AG51" i="31"/>
  <c r="AD51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N51" i="31"/>
  <c r="L51" i="31"/>
  <c r="K51" i="31"/>
  <c r="J51" i="31"/>
  <c r="I51" i="31"/>
  <c r="G51" i="31"/>
  <c r="F51" i="31"/>
  <c r="E51" i="31"/>
  <c r="C51" i="31"/>
  <c r="A51" i="31"/>
  <c r="AK50" i="31"/>
  <c r="AJ50" i="31"/>
  <c r="AI50" i="31"/>
  <c r="AH50" i="31"/>
  <c r="AG50" i="31"/>
  <c r="AD50" i="31"/>
  <c r="AC50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N50" i="31"/>
  <c r="L50" i="31"/>
  <c r="K50" i="31"/>
  <c r="J50" i="31"/>
  <c r="I50" i="31"/>
  <c r="G50" i="31"/>
  <c r="F50" i="31"/>
  <c r="E50" i="31"/>
  <c r="C50" i="31"/>
  <c r="B50" i="31"/>
  <c r="A50" i="31"/>
  <c r="AK49" i="31"/>
  <c r="AJ49" i="31"/>
  <c r="AI49" i="31"/>
  <c r="AH49" i="31"/>
  <c r="AG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N49" i="31"/>
  <c r="L49" i="31"/>
  <c r="K49" i="31"/>
  <c r="J49" i="31"/>
  <c r="I49" i="31"/>
  <c r="G49" i="31"/>
  <c r="F49" i="31"/>
  <c r="C49" i="31"/>
  <c r="B49" i="31"/>
  <c r="A49" i="31"/>
  <c r="AK48" i="31"/>
  <c r="AJ48" i="31"/>
  <c r="AI48" i="31"/>
  <c r="AH48" i="31"/>
  <c r="AG48" i="31"/>
  <c r="AD48" i="31"/>
  <c r="AC48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N48" i="31"/>
  <c r="L48" i="31"/>
  <c r="K48" i="31"/>
  <c r="J48" i="31"/>
  <c r="I48" i="31"/>
  <c r="G48" i="31"/>
  <c r="F48" i="31"/>
  <c r="C48" i="31"/>
  <c r="B48" i="31"/>
  <c r="A48" i="31"/>
  <c r="AK47" i="31"/>
  <c r="AJ47" i="31"/>
  <c r="AI47" i="31"/>
  <c r="AH47" i="31"/>
  <c r="AG47" i="31"/>
  <c r="AF47" i="31"/>
  <c r="AD47" i="31"/>
  <c r="AC47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N47" i="31"/>
  <c r="L47" i="31"/>
  <c r="K47" i="31"/>
  <c r="J47" i="31"/>
  <c r="I47" i="31"/>
  <c r="G47" i="31"/>
  <c r="F47" i="31"/>
  <c r="C47" i="31"/>
  <c r="B47" i="31"/>
  <c r="A47" i="31"/>
  <c r="AK46" i="31"/>
  <c r="AJ46" i="31"/>
  <c r="AI46" i="31"/>
  <c r="AH46" i="31"/>
  <c r="AG46" i="31"/>
  <c r="AF46" i="31"/>
  <c r="AD46" i="31"/>
  <c r="AC46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N46" i="31"/>
  <c r="L46" i="31"/>
  <c r="K46" i="31"/>
  <c r="J46" i="31"/>
  <c r="I46" i="31"/>
  <c r="G46" i="31"/>
  <c r="F46" i="31"/>
  <c r="E46" i="31"/>
  <c r="C46" i="31"/>
  <c r="B46" i="31"/>
  <c r="A46" i="31"/>
  <c r="AK45" i="31"/>
  <c r="AJ45" i="31"/>
  <c r="AI45" i="31"/>
  <c r="AH45" i="31"/>
  <c r="AG45" i="31"/>
  <c r="AF45" i="31"/>
  <c r="AD45" i="31"/>
  <c r="AC45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N45" i="31"/>
  <c r="L45" i="31"/>
  <c r="K45" i="31"/>
  <c r="J45" i="31"/>
  <c r="I45" i="31"/>
  <c r="G45" i="31"/>
  <c r="F45" i="31"/>
  <c r="E45" i="31"/>
  <c r="C45" i="31"/>
  <c r="B45" i="31"/>
  <c r="A45" i="31"/>
  <c r="AK44" i="31"/>
  <c r="AJ44" i="31"/>
  <c r="AI44" i="31"/>
  <c r="AH44" i="31"/>
  <c r="AG44" i="31"/>
  <c r="AF44" i="31"/>
  <c r="AD44" i="31"/>
  <c r="AC44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N44" i="31"/>
  <c r="L44" i="31"/>
  <c r="K44" i="31"/>
  <c r="J44" i="31"/>
  <c r="I44" i="31"/>
  <c r="G44" i="31"/>
  <c r="F44" i="31"/>
  <c r="E44" i="31"/>
  <c r="C44" i="31"/>
  <c r="B44" i="31"/>
  <c r="A44" i="31"/>
  <c r="AK43" i="31"/>
  <c r="AJ43" i="31"/>
  <c r="AI43" i="31"/>
  <c r="AH43" i="31"/>
  <c r="AG43" i="31"/>
  <c r="AF43" i="31"/>
  <c r="AD43" i="31"/>
  <c r="AC43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N43" i="31"/>
  <c r="L43" i="31"/>
  <c r="K43" i="31"/>
  <c r="J43" i="31"/>
  <c r="I43" i="31"/>
  <c r="G43" i="31"/>
  <c r="F43" i="31"/>
  <c r="E43" i="31"/>
  <c r="C43" i="31"/>
  <c r="A43" i="31"/>
  <c r="AK42" i="31"/>
  <c r="AJ42" i="31"/>
  <c r="AI42" i="31"/>
  <c r="AH42" i="31"/>
  <c r="AG42" i="31"/>
  <c r="AF42" i="31"/>
  <c r="AD42" i="31"/>
  <c r="AC42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N42" i="31"/>
  <c r="L42" i="31"/>
  <c r="K42" i="31"/>
  <c r="J42" i="31"/>
  <c r="I42" i="31"/>
  <c r="G42" i="31"/>
  <c r="F42" i="31"/>
  <c r="E42" i="31"/>
  <c r="C42" i="31"/>
  <c r="A42" i="31"/>
  <c r="AK41" i="31"/>
  <c r="AJ41" i="31"/>
  <c r="AI41" i="31"/>
  <c r="AH41" i="31"/>
  <c r="AG41" i="31"/>
  <c r="AF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N41" i="31"/>
  <c r="L41" i="31"/>
  <c r="K41" i="31"/>
  <c r="J41" i="31"/>
  <c r="I41" i="31"/>
  <c r="G41" i="31"/>
  <c r="F41" i="31"/>
  <c r="E41" i="31"/>
  <c r="C41" i="31"/>
  <c r="A41" i="31"/>
  <c r="AK40" i="31"/>
  <c r="AJ40" i="31"/>
  <c r="AI40" i="31"/>
  <c r="AH40" i="31"/>
  <c r="AG40" i="31"/>
  <c r="AF40" i="31"/>
  <c r="AD40" i="31"/>
  <c r="AC40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N40" i="31"/>
  <c r="L40" i="31"/>
  <c r="K40" i="31"/>
  <c r="J40" i="31"/>
  <c r="I40" i="31"/>
  <c r="G40" i="31"/>
  <c r="F40" i="31"/>
  <c r="E40" i="31"/>
  <c r="C40" i="31"/>
  <c r="B40" i="31"/>
  <c r="A40" i="31"/>
  <c r="AK39" i="31"/>
  <c r="AJ39" i="31"/>
  <c r="AI39" i="31"/>
  <c r="AH39" i="31"/>
  <c r="AG39" i="31"/>
  <c r="AF39" i="31"/>
  <c r="AD39" i="31"/>
  <c r="AC39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N39" i="31"/>
  <c r="L39" i="31"/>
  <c r="K39" i="31"/>
  <c r="J39" i="31"/>
  <c r="I39" i="31"/>
  <c r="G39" i="31"/>
  <c r="F39" i="31"/>
  <c r="E39" i="31"/>
  <c r="C39" i="31"/>
  <c r="B39" i="31"/>
  <c r="A39" i="31"/>
  <c r="AK38" i="31"/>
  <c r="AJ38" i="31"/>
  <c r="AI38" i="31"/>
  <c r="AH38" i="31"/>
  <c r="AG38" i="31"/>
  <c r="AF38" i="31"/>
  <c r="AD38" i="31"/>
  <c r="AC38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N38" i="31"/>
  <c r="L38" i="31"/>
  <c r="K38" i="31"/>
  <c r="J38" i="31"/>
  <c r="I38" i="31"/>
  <c r="G38" i="31"/>
  <c r="F38" i="31"/>
  <c r="E38" i="31"/>
  <c r="C38" i="31"/>
  <c r="B38" i="31"/>
  <c r="A38" i="31"/>
  <c r="AK37" i="31"/>
  <c r="AJ37" i="31"/>
  <c r="AI37" i="31"/>
  <c r="AH37" i="31"/>
  <c r="AG37" i="31"/>
  <c r="AF37" i="31"/>
  <c r="AD37" i="31"/>
  <c r="AC37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N37" i="31"/>
  <c r="L37" i="31"/>
  <c r="K37" i="31"/>
  <c r="J37" i="31"/>
  <c r="I37" i="31"/>
  <c r="G37" i="31"/>
  <c r="F37" i="31"/>
  <c r="E37" i="31"/>
  <c r="C37" i="31"/>
  <c r="B37" i="31"/>
  <c r="A37" i="31"/>
  <c r="AK36" i="31"/>
  <c r="AJ36" i="31"/>
  <c r="AI36" i="31"/>
  <c r="AH36" i="31"/>
  <c r="AG36" i="31"/>
  <c r="AF36" i="31"/>
  <c r="AD36" i="31"/>
  <c r="AC36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N36" i="31"/>
  <c r="L36" i="31"/>
  <c r="K36" i="31"/>
  <c r="J36" i="31"/>
  <c r="I36" i="31"/>
  <c r="G36" i="31"/>
  <c r="F36" i="31"/>
  <c r="E36" i="31"/>
  <c r="C36" i="31"/>
  <c r="A36" i="31"/>
  <c r="AK35" i="31"/>
  <c r="AJ35" i="31"/>
  <c r="AI35" i="31"/>
  <c r="AH35" i="31"/>
  <c r="AG35" i="31"/>
  <c r="AF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N35" i="31"/>
  <c r="L35" i="31"/>
  <c r="K35" i="31"/>
  <c r="J35" i="31"/>
  <c r="I35" i="31"/>
  <c r="G35" i="31"/>
  <c r="F35" i="31"/>
  <c r="E35" i="31"/>
  <c r="C35" i="31"/>
  <c r="A35" i="31"/>
  <c r="AK34" i="31"/>
  <c r="AJ34" i="31"/>
  <c r="AI34" i="31"/>
  <c r="AH34" i="31"/>
  <c r="AG34" i="31"/>
  <c r="AF34" i="31"/>
  <c r="AD34" i="31"/>
  <c r="AC34" i="31"/>
  <c r="AB34" i="31"/>
  <c r="AA34" i="31"/>
  <c r="Z34" i="31"/>
  <c r="Y34" i="31"/>
  <c r="X34" i="31"/>
  <c r="W34" i="31"/>
  <c r="V34" i="31"/>
  <c r="U34" i="31"/>
  <c r="T34" i="31"/>
  <c r="S34" i="31"/>
  <c r="R34" i="31"/>
  <c r="Q34" i="31"/>
  <c r="P34" i="31"/>
  <c r="N34" i="31"/>
  <c r="L34" i="31"/>
  <c r="K34" i="31"/>
  <c r="J34" i="31"/>
  <c r="I34" i="31"/>
  <c r="G34" i="31"/>
  <c r="F34" i="31"/>
  <c r="E34" i="31"/>
  <c r="C34" i="31"/>
  <c r="A34" i="31"/>
  <c r="AK33" i="31"/>
  <c r="AJ33" i="31"/>
  <c r="AI33" i="31"/>
  <c r="AH33" i="31"/>
  <c r="AG33" i="31"/>
  <c r="AF33" i="31"/>
  <c r="AD33" i="31"/>
  <c r="AC33" i="31"/>
  <c r="AB33" i="31"/>
  <c r="AA33" i="31"/>
  <c r="Z33" i="31"/>
  <c r="Y33" i="31"/>
  <c r="X33" i="31"/>
  <c r="W33" i="31"/>
  <c r="V33" i="31"/>
  <c r="U33" i="31"/>
  <c r="T33" i="31"/>
  <c r="S33" i="31"/>
  <c r="R33" i="31"/>
  <c r="Q33" i="31"/>
  <c r="P33" i="31"/>
  <c r="N33" i="31"/>
  <c r="L33" i="31"/>
  <c r="K33" i="31"/>
  <c r="J33" i="31"/>
  <c r="I33" i="31"/>
  <c r="G33" i="31"/>
  <c r="F33" i="31"/>
  <c r="E33" i="31"/>
  <c r="C33" i="31"/>
  <c r="A33" i="31"/>
  <c r="AK32" i="31"/>
  <c r="AJ32" i="31"/>
  <c r="AI32" i="31"/>
  <c r="AH32" i="31"/>
  <c r="AG32" i="31"/>
  <c r="AF32" i="31"/>
  <c r="AD32" i="31"/>
  <c r="AC32" i="31"/>
  <c r="AB32" i="31"/>
  <c r="AA32" i="31"/>
  <c r="Z32" i="31"/>
  <c r="Y32" i="31"/>
  <c r="X32" i="31"/>
  <c r="W32" i="31"/>
  <c r="V32" i="31"/>
  <c r="U32" i="31"/>
  <c r="T32" i="31"/>
  <c r="S32" i="31"/>
  <c r="R32" i="31"/>
  <c r="Q32" i="31"/>
  <c r="P32" i="31"/>
  <c r="N32" i="31"/>
  <c r="L32" i="31"/>
  <c r="K32" i="31"/>
  <c r="J32" i="31"/>
  <c r="I32" i="31"/>
  <c r="G32" i="31"/>
  <c r="F32" i="31"/>
  <c r="E32" i="31"/>
  <c r="C32" i="31"/>
  <c r="B32" i="31"/>
  <c r="A32" i="31"/>
  <c r="AK31" i="31"/>
  <c r="AJ31" i="31"/>
  <c r="AI31" i="31"/>
  <c r="AH31" i="31"/>
  <c r="AG31" i="31"/>
  <c r="AF31" i="31"/>
  <c r="AD31" i="31"/>
  <c r="AC31" i="31"/>
  <c r="AB31" i="31"/>
  <c r="AA31" i="31"/>
  <c r="Z31" i="31"/>
  <c r="Y31" i="31"/>
  <c r="X31" i="31"/>
  <c r="W31" i="31"/>
  <c r="V31" i="31"/>
  <c r="U31" i="31"/>
  <c r="T31" i="31"/>
  <c r="S31" i="31"/>
  <c r="R31" i="31"/>
  <c r="Q31" i="31"/>
  <c r="P31" i="31"/>
  <c r="N31" i="31"/>
  <c r="L31" i="31"/>
  <c r="K31" i="31"/>
  <c r="J31" i="31"/>
  <c r="I31" i="31"/>
  <c r="G31" i="31"/>
  <c r="F31" i="31"/>
  <c r="E31" i="31"/>
  <c r="C31" i="31"/>
  <c r="B31" i="31"/>
  <c r="A31" i="31"/>
  <c r="AK30" i="31"/>
  <c r="AJ30" i="31"/>
  <c r="AI30" i="31"/>
  <c r="AH30" i="31"/>
  <c r="AG30" i="31"/>
  <c r="AF30" i="31"/>
  <c r="AE30" i="31"/>
  <c r="AD30" i="31"/>
  <c r="AC30" i="31"/>
  <c r="AB30" i="31"/>
  <c r="AA30" i="31"/>
  <c r="Z30" i="31"/>
  <c r="Y30" i="31"/>
  <c r="X30" i="31"/>
  <c r="W30" i="31"/>
  <c r="V30" i="31"/>
  <c r="U30" i="31"/>
  <c r="T30" i="31"/>
  <c r="S30" i="31"/>
  <c r="R30" i="31"/>
  <c r="Q30" i="31"/>
  <c r="P30" i="31"/>
  <c r="N30" i="31"/>
  <c r="L30" i="31"/>
  <c r="K30" i="31"/>
  <c r="J30" i="31"/>
  <c r="I30" i="31"/>
  <c r="G30" i="31"/>
  <c r="F30" i="31"/>
  <c r="E30" i="31"/>
  <c r="C30" i="31"/>
  <c r="B30" i="31"/>
  <c r="A30" i="31"/>
  <c r="AK29" i="31"/>
  <c r="AJ29" i="31"/>
  <c r="AI29" i="31"/>
  <c r="AH29" i="31"/>
  <c r="AG29" i="31"/>
  <c r="AF29" i="31"/>
  <c r="AD29" i="31"/>
  <c r="AC29" i="31"/>
  <c r="AB29" i="31"/>
  <c r="AA29" i="31"/>
  <c r="Z29" i="31"/>
  <c r="Y29" i="31"/>
  <c r="X29" i="31"/>
  <c r="W29" i="31"/>
  <c r="V29" i="31"/>
  <c r="U29" i="31"/>
  <c r="T29" i="31"/>
  <c r="S29" i="31"/>
  <c r="R29" i="31"/>
  <c r="Q29" i="31"/>
  <c r="P29" i="31"/>
  <c r="N29" i="31"/>
  <c r="L29" i="31"/>
  <c r="K29" i="31"/>
  <c r="J29" i="31"/>
  <c r="I29" i="31"/>
  <c r="G29" i="31"/>
  <c r="F29" i="31"/>
  <c r="E29" i="31"/>
  <c r="C29" i="31"/>
  <c r="B29" i="31"/>
  <c r="A29" i="31"/>
  <c r="AK28" i="31"/>
  <c r="AJ28" i="31"/>
  <c r="AI28" i="31"/>
  <c r="AH28" i="31"/>
  <c r="AG28" i="31"/>
  <c r="AF28" i="31"/>
  <c r="AD28" i="31"/>
  <c r="AC28" i="31"/>
  <c r="AB28" i="31"/>
  <c r="AA28" i="31"/>
  <c r="Z28" i="31"/>
  <c r="Y28" i="31"/>
  <c r="X28" i="31"/>
  <c r="W28" i="31"/>
  <c r="V28" i="31"/>
  <c r="U28" i="31"/>
  <c r="T28" i="31"/>
  <c r="S28" i="31"/>
  <c r="R28" i="31"/>
  <c r="Q28" i="31"/>
  <c r="P28" i="31"/>
  <c r="N28" i="31"/>
  <c r="L28" i="31"/>
  <c r="K28" i="31"/>
  <c r="J28" i="31"/>
  <c r="I28" i="31"/>
  <c r="G28" i="31"/>
  <c r="F28" i="31"/>
  <c r="E28" i="31"/>
  <c r="C28" i="31"/>
  <c r="B28" i="31"/>
  <c r="A28" i="31"/>
  <c r="AK27" i="31"/>
  <c r="AJ27" i="31"/>
  <c r="AI27" i="31"/>
  <c r="AH27" i="31"/>
  <c r="AG27" i="31"/>
  <c r="AF27" i="31"/>
  <c r="AD27" i="31"/>
  <c r="AC27" i="31"/>
  <c r="AB27" i="31"/>
  <c r="AA27" i="31"/>
  <c r="Z27" i="31"/>
  <c r="Y27" i="31"/>
  <c r="X27" i="31"/>
  <c r="W27" i="31"/>
  <c r="V27" i="31"/>
  <c r="U27" i="31"/>
  <c r="T27" i="31"/>
  <c r="S27" i="31"/>
  <c r="R27" i="31"/>
  <c r="Q27" i="31"/>
  <c r="P27" i="31"/>
  <c r="N27" i="31"/>
  <c r="L27" i="31"/>
  <c r="K27" i="31"/>
  <c r="J27" i="31"/>
  <c r="I27" i="31"/>
  <c r="G27" i="31"/>
  <c r="F27" i="31"/>
  <c r="C27" i="31"/>
  <c r="B27" i="31"/>
  <c r="A27" i="31"/>
  <c r="AK26" i="31"/>
  <c r="AJ26" i="31"/>
  <c r="AI26" i="31"/>
  <c r="AH26" i="31"/>
  <c r="AG26" i="31"/>
  <c r="AF26" i="31"/>
  <c r="AD26" i="31"/>
  <c r="AC26" i="31"/>
  <c r="AB26" i="31"/>
  <c r="AA26" i="31"/>
  <c r="Z26" i="31"/>
  <c r="Y26" i="31"/>
  <c r="X26" i="31"/>
  <c r="W26" i="31"/>
  <c r="V26" i="31"/>
  <c r="U26" i="31"/>
  <c r="T26" i="31"/>
  <c r="S26" i="31"/>
  <c r="R26" i="31"/>
  <c r="Q26" i="31"/>
  <c r="P26" i="31"/>
  <c r="N26" i="31"/>
  <c r="L26" i="31"/>
  <c r="K26" i="31"/>
  <c r="J26" i="31"/>
  <c r="I26" i="31"/>
  <c r="G26" i="31"/>
  <c r="F26" i="31"/>
  <c r="E26" i="31"/>
  <c r="C26" i="31"/>
  <c r="B26" i="31"/>
  <c r="A26" i="31"/>
  <c r="AK25" i="31"/>
  <c r="AJ25" i="31"/>
  <c r="AI25" i="31"/>
  <c r="AH25" i="31"/>
  <c r="AG25" i="31"/>
  <c r="AF25" i="31"/>
  <c r="AD25" i="31"/>
  <c r="AC25" i="31"/>
  <c r="AB25" i="31"/>
  <c r="AA25" i="31"/>
  <c r="Z25" i="31"/>
  <c r="Y25" i="31"/>
  <c r="X25" i="31"/>
  <c r="W25" i="31"/>
  <c r="V25" i="31"/>
  <c r="U25" i="31"/>
  <c r="T25" i="31"/>
  <c r="S25" i="31"/>
  <c r="R25" i="31"/>
  <c r="Q25" i="31"/>
  <c r="P25" i="31"/>
  <c r="N25" i="31"/>
  <c r="L25" i="31"/>
  <c r="K25" i="31"/>
  <c r="J25" i="31"/>
  <c r="I25" i="31"/>
  <c r="G25" i="31"/>
  <c r="F25" i="31"/>
  <c r="E25" i="31"/>
  <c r="C25" i="31"/>
  <c r="B25" i="31"/>
  <c r="A25" i="31"/>
  <c r="AK24" i="31"/>
  <c r="AJ24" i="31"/>
  <c r="AI24" i="31"/>
  <c r="AH24" i="31"/>
  <c r="AG24" i="31"/>
  <c r="AF24" i="31"/>
  <c r="AD24" i="31"/>
  <c r="AC24" i="31"/>
  <c r="AB24" i="31"/>
  <c r="AA24" i="31"/>
  <c r="Z24" i="31"/>
  <c r="Y24" i="31"/>
  <c r="X24" i="31"/>
  <c r="W24" i="31"/>
  <c r="V24" i="31"/>
  <c r="U24" i="31"/>
  <c r="T24" i="31"/>
  <c r="S24" i="31"/>
  <c r="R24" i="31"/>
  <c r="Q24" i="31"/>
  <c r="P24" i="31"/>
  <c r="N24" i="31"/>
  <c r="L24" i="31"/>
  <c r="K24" i="31"/>
  <c r="J24" i="31"/>
  <c r="I24" i="31"/>
  <c r="G24" i="31"/>
  <c r="F24" i="31"/>
  <c r="E24" i="31"/>
  <c r="C24" i="31"/>
  <c r="A24" i="31"/>
  <c r="AK23" i="31"/>
  <c r="AJ23" i="31"/>
  <c r="AI23" i="31"/>
  <c r="AH23" i="31"/>
  <c r="AG23" i="31"/>
  <c r="AF23" i="31"/>
  <c r="AD23" i="31"/>
  <c r="AC23" i="31"/>
  <c r="AB23" i="31"/>
  <c r="AA23" i="31"/>
  <c r="Z23" i="31"/>
  <c r="Y23" i="31"/>
  <c r="X23" i="31"/>
  <c r="W23" i="31"/>
  <c r="V23" i="31"/>
  <c r="U23" i="31"/>
  <c r="T23" i="31"/>
  <c r="S23" i="31"/>
  <c r="R23" i="31"/>
  <c r="Q23" i="31"/>
  <c r="P23" i="31"/>
  <c r="N23" i="31"/>
  <c r="L23" i="31"/>
  <c r="K23" i="31"/>
  <c r="J23" i="31"/>
  <c r="I23" i="31"/>
  <c r="G23" i="31"/>
  <c r="F23" i="31"/>
  <c r="E23" i="31"/>
  <c r="C23" i="31"/>
  <c r="A23" i="31"/>
  <c r="AK22" i="31"/>
  <c r="AJ22" i="31"/>
  <c r="AI22" i="31"/>
  <c r="AH22" i="31"/>
  <c r="AG22" i="31"/>
  <c r="AF22" i="31"/>
  <c r="AD22" i="31"/>
  <c r="AC22" i="31"/>
  <c r="AB22" i="31"/>
  <c r="AA22" i="31"/>
  <c r="Z22" i="31"/>
  <c r="Y22" i="31"/>
  <c r="X22" i="31"/>
  <c r="W22" i="31"/>
  <c r="V22" i="31"/>
  <c r="U22" i="31"/>
  <c r="T22" i="31"/>
  <c r="S22" i="31"/>
  <c r="R22" i="31"/>
  <c r="Q22" i="31"/>
  <c r="P22" i="31"/>
  <c r="N22" i="31"/>
  <c r="L22" i="31"/>
  <c r="K22" i="31"/>
  <c r="J22" i="31"/>
  <c r="I22" i="31"/>
  <c r="G22" i="31"/>
  <c r="F22" i="31"/>
  <c r="E22" i="31"/>
  <c r="C22" i="31"/>
  <c r="B22" i="31"/>
  <c r="A22" i="31"/>
  <c r="AK21" i="31"/>
  <c r="AJ21" i="31"/>
  <c r="AI21" i="31"/>
  <c r="AH21" i="31"/>
  <c r="AG21" i="31"/>
  <c r="AF21" i="31"/>
  <c r="AD21" i="31"/>
  <c r="AC21" i="31"/>
  <c r="AB21" i="31"/>
  <c r="AA21" i="31"/>
  <c r="Z21" i="31"/>
  <c r="Y21" i="31"/>
  <c r="X21" i="31"/>
  <c r="W21" i="31"/>
  <c r="V21" i="31"/>
  <c r="U21" i="31"/>
  <c r="T21" i="31"/>
  <c r="S21" i="31"/>
  <c r="R21" i="31"/>
  <c r="Q21" i="31"/>
  <c r="P21" i="31"/>
  <c r="N21" i="31"/>
  <c r="L21" i="31"/>
  <c r="K21" i="31"/>
  <c r="J21" i="31"/>
  <c r="I21" i="31"/>
  <c r="G21" i="31"/>
  <c r="F21" i="31"/>
  <c r="E21" i="31"/>
  <c r="C21" i="31"/>
  <c r="B21" i="31"/>
  <c r="A21" i="31"/>
  <c r="AK20" i="31"/>
  <c r="AJ20" i="31"/>
  <c r="AI20" i="31"/>
  <c r="AH20" i="31"/>
  <c r="AG20" i="31"/>
  <c r="AF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N20" i="31"/>
  <c r="L20" i="31"/>
  <c r="K20" i="31"/>
  <c r="J20" i="31"/>
  <c r="I20" i="31"/>
  <c r="G20" i="31"/>
  <c r="F20" i="31"/>
  <c r="E20" i="31"/>
  <c r="C20" i="31"/>
  <c r="B20" i="31"/>
  <c r="A20" i="31"/>
  <c r="AK19" i="31"/>
  <c r="AJ19" i="31"/>
  <c r="AI19" i="31"/>
  <c r="AH19" i="31"/>
  <c r="AG19" i="31"/>
  <c r="AF19" i="31"/>
  <c r="AD19" i="31"/>
  <c r="AC19" i="31"/>
  <c r="AB19" i="31"/>
  <c r="AA19" i="31"/>
  <c r="Z19" i="31"/>
  <c r="Y19" i="31"/>
  <c r="X19" i="31"/>
  <c r="W19" i="31"/>
  <c r="V19" i="31"/>
  <c r="U19" i="31"/>
  <c r="T19" i="31"/>
  <c r="S19" i="31"/>
  <c r="R19" i="31"/>
  <c r="Q19" i="31"/>
  <c r="P19" i="31"/>
  <c r="N19" i="31"/>
  <c r="L19" i="31"/>
  <c r="K19" i="31"/>
  <c r="J19" i="31"/>
  <c r="I19" i="31"/>
  <c r="G19" i="31"/>
  <c r="F19" i="31"/>
  <c r="C19" i="31"/>
  <c r="B19" i="31"/>
  <c r="A19" i="31"/>
  <c r="AK18" i="31"/>
  <c r="AJ18" i="31"/>
  <c r="AI18" i="31"/>
  <c r="AH18" i="31"/>
  <c r="AG18" i="31"/>
  <c r="AF18" i="31"/>
  <c r="AD18" i="31"/>
  <c r="AC18" i="31"/>
  <c r="AB18" i="31"/>
  <c r="AA18" i="31"/>
  <c r="Z18" i="31"/>
  <c r="Y18" i="31"/>
  <c r="X18" i="31"/>
  <c r="W18" i="31"/>
  <c r="V18" i="31"/>
  <c r="U18" i="31"/>
  <c r="T18" i="31"/>
  <c r="S18" i="31"/>
  <c r="R18" i="31"/>
  <c r="Q18" i="31"/>
  <c r="P18" i="31"/>
  <c r="N18" i="31"/>
  <c r="L18" i="31"/>
  <c r="K18" i="31"/>
  <c r="J18" i="31"/>
  <c r="I18" i="31"/>
  <c r="G18" i="31"/>
  <c r="F18" i="31"/>
  <c r="C18" i="31"/>
  <c r="B18" i="31"/>
  <c r="A18" i="31"/>
  <c r="AK17" i="31"/>
  <c r="AJ17" i="31"/>
  <c r="AI17" i="31"/>
  <c r="AH17" i="31"/>
  <c r="AG17" i="31"/>
  <c r="AF17" i="31"/>
  <c r="AD17" i="31"/>
  <c r="AC17" i="31"/>
  <c r="AB17" i="31"/>
  <c r="AA17" i="31"/>
  <c r="Z17" i="31"/>
  <c r="Y17" i="31"/>
  <c r="X17" i="31"/>
  <c r="W17" i="31"/>
  <c r="V17" i="31"/>
  <c r="U17" i="31"/>
  <c r="T17" i="31"/>
  <c r="S17" i="31"/>
  <c r="R17" i="31"/>
  <c r="Q17" i="31"/>
  <c r="P17" i="31"/>
  <c r="N17" i="31"/>
  <c r="L17" i="31"/>
  <c r="K17" i="31"/>
  <c r="J17" i="31"/>
  <c r="I17" i="31"/>
  <c r="G17" i="31"/>
  <c r="F17" i="31"/>
  <c r="E17" i="31"/>
  <c r="C17" i="31"/>
  <c r="B17" i="31"/>
  <c r="A17" i="31"/>
  <c r="AK16" i="31"/>
  <c r="AJ16" i="31"/>
  <c r="AI16" i="31"/>
  <c r="AH16" i="31"/>
  <c r="AG16" i="31"/>
  <c r="AF16" i="31"/>
  <c r="AD16" i="31"/>
  <c r="AC16" i="31"/>
  <c r="AB16" i="31"/>
  <c r="AA16" i="31"/>
  <c r="Z16" i="31"/>
  <c r="Y16" i="31"/>
  <c r="X16" i="31"/>
  <c r="W16" i="31"/>
  <c r="V16" i="31"/>
  <c r="U16" i="31"/>
  <c r="T16" i="31"/>
  <c r="S16" i="31"/>
  <c r="R16" i="31"/>
  <c r="Q16" i="31"/>
  <c r="P16" i="31"/>
  <c r="N16" i="31"/>
  <c r="L16" i="31"/>
  <c r="K16" i="31"/>
  <c r="J16" i="31"/>
  <c r="I16" i="31"/>
  <c r="G16" i="31"/>
  <c r="F16" i="31"/>
  <c r="E16" i="31"/>
  <c r="C16" i="31"/>
  <c r="B16" i="31"/>
  <c r="A16" i="31"/>
  <c r="AK15" i="31"/>
  <c r="AJ15" i="31"/>
  <c r="AI15" i="31"/>
  <c r="AH15" i="31"/>
  <c r="AG15" i="31"/>
  <c r="AF15" i="31"/>
  <c r="AD15" i="31"/>
  <c r="AC15" i="31"/>
  <c r="AB15" i="31"/>
  <c r="AA15" i="31"/>
  <c r="Z15" i="31"/>
  <c r="Y15" i="31"/>
  <c r="X15" i="31"/>
  <c r="W15" i="31"/>
  <c r="V15" i="31"/>
  <c r="U15" i="31"/>
  <c r="T15" i="31"/>
  <c r="S15" i="31"/>
  <c r="R15" i="31"/>
  <c r="Q15" i="31"/>
  <c r="P15" i="31"/>
  <c r="N15" i="31"/>
  <c r="L15" i="31"/>
  <c r="K15" i="31"/>
  <c r="J15" i="31"/>
  <c r="I15" i="31"/>
  <c r="G15" i="31"/>
  <c r="F15" i="31"/>
  <c r="E15" i="31"/>
  <c r="C15" i="31"/>
  <c r="B15" i="31"/>
  <c r="A15" i="31"/>
  <c r="AK14" i="31"/>
  <c r="AJ14" i="31"/>
  <c r="AI14" i="31"/>
  <c r="AH14" i="31"/>
  <c r="AG14" i="31"/>
  <c r="AF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N14" i="31"/>
  <c r="L14" i="31"/>
  <c r="K14" i="31"/>
  <c r="J14" i="31"/>
  <c r="I14" i="31"/>
  <c r="G14" i="31"/>
  <c r="F14" i="31"/>
  <c r="E14" i="31"/>
  <c r="C14" i="31"/>
  <c r="A14" i="31"/>
  <c r="AK13" i="31"/>
  <c r="AJ13" i="31"/>
  <c r="AI13" i="31"/>
  <c r="AH13" i="31"/>
  <c r="AG13" i="31"/>
  <c r="AF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N13" i="31"/>
  <c r="L13" i="31"/>
  <c r="K13" i="31"/>
  <c r="J13" i="31"/>
  <c r="I13" i="31"/>
  <c r="G13" i="31"/>
  <c r="F13" i="31"/>
  <c r="E13" i="31"/>
  <c r="C13" i="31"/>
  <c r="B13" i="31"/>
  <c r="A13" i="31"/>
  <c r="AK12" i="31"/>
  <c r="AJ12" i="31"/>
  <c r="AI12" i="31"/>
  <c r="AH12" i="31"/>
  <c r="AG12" i="31"/>
  <c r="AF12" i="31"/>
  <c r="AD12" i="31"/>
  <c r="AC12" i="31"/>
  <c r="AB12" i="31"/>
  <c r="AA12" i="31"/>
  <c r="Z12" i="31"/>
  <c r="Y12" i="31"/>
  <c r="X12" i="31"/>
  <c r="W12" i="31"/>
  <c r="V12" i="31"/>
  <c r="U12" i="31"/>
  <c r="T12" i="31"/>
  <c r="S12" i="31"/>
  <c r="R12" i="31"/>
  <c r="Q12" i="31"/>
  <c r="P12" i="31"/>
  <c r="N12" i="31"/>
  <c r="L12" i="31"/>
  <c r="K12" i="31"/>
  <c r="J12" i="31"/>
  <c r="I12" i="31"/>
  <c r="G12" i="31"/>
  <c r="F12" i="31"/>
  <c r="E12" i="31"/>
  <c r="C12" i="31"/>
  <c r="B12" i="31"/>
  <c r="A12" i="31"/>
  <c r="AK11" i="31"/>
  <c r="AJ11" i="31"/>
  <c r="AI11" i="31"/>
  <c r="AH11" i="31"/>
  <c r="AG11" i="31"/>
  <c r="AF11" i="31"/>
  <c r="AD11" i="31"/>
  <c r="AC11" i="31"/>
  <c r="AB11" i="31"/>
  <c r="AA11" i="31"/>
  <c r="Z11" i="31"/>
  <c r="Y11" i="31"/>
  <c r="X11" i="31"/>
  <c r="W11" i="31"/>
  <c r="V11" i="31"/>
  <c r="U11" i="31"/>
  <c r="T11" i="31"/>
  <c r="S11" i="31"/>
  <c r="R11" i="31"/>
  <c r="Q11" i="31"/>
  <c r="P11" i="31"/>
  <c r="N11" i="31"/>
  <c r="L11" i="31"/>
  <c r="K11" i="31"/>
  <c r="J11" i="31"/>
  <c r="I11" i="31"/>
  <c r="G11" i="31"/>
  <c r="F11" i="31"/>
  <c r="E11" i="31"/>
  <c r="C11" i="31"/>
  <c r="B11" i="31"/>
  <c r="A11" i="31"/>
  <c r="AK10" i="31"/>
  <c r="AJ10" i="31"/>
  <c r="AI10" i="31"/>
  <c r="AH10" i="31"/>
  <c r="AG10" i="31"/>
  <c r="AF10" i="31"/>
  <c r="AD10" i="31"/>
  <c r="AC10" i="31"/>
  <c r="AB10" i="31"/>
  <c r="AA10" i="31"/>
  <c r="Z10" i="31"/>
  <c r="Y10" i="31"/>
  <c r="X10" i="31"/>
  <c r="W10" i="31"/>
  <c r="V10" i="31"/>
  <c r="U10" i="31"/>
  <c r="T10" i="31"/>
  <c r="S10" i="31"/>
  <c r="R10" i="31"/>
  <c r="Q10" i="31"/>
  <c r="P10" i="31"/>
  <c r="N10" i="31"/>
  <c r="L10" i="31"/>
  <c r="K10" i="31"/>
  <c r="J10" i="31"/>
  <c r="I10" i="31"/>
  <c r="G10" i="31"/>
  <c r="F10" i="31"/>
  <c r="E10" i="31"/>
  <c r="C10" i="31"/>
  <c r="B10" i="31"/>
  <c r="A10" i="31"/>
  <c r="AK9" i="31"/>
  <c r="AJ9" i="31"/>
  <c r="AI9" i="31"/>
  <c r="AH9" i="31"/>
  <c r="AG9" i="31"/>
  <c r="AF9" i="31"/>
  <c r="AD9" i="31"/>
  <c r="AC9" i="31"/>
  <c r="AB9" i="31"/>
  <c r="AA9" i="31"/>
  <c r="Z9" i="31"/>
  <c r="Y9" i="31"/>
  <c r="X9" i="31"/>
  <c r="W9" i="31"/>
  <c r="V9" i="31"/>
  <c r="U9" i="31"/>
  <c r="T9" i="31"/>
  <c r="S9" i="31"/>
  <c r="R9" i="31"/>
  <c r="Q9" i="31"/>
  <c r="P9" i="31"/>
  <c r="N9" i="31"/>
  <c r="L9" i="31"/>
  <c r="K9" i="31"/>
  <c r="J9" i="31"/>
  <c r="I9" i="31"/>
  <c r="G9" i="31"/>
  <c r="F9" i="31"/>
  <c r="E9" i="31"/>
  <c r="C9" i="31"/>
  <c r="B9" i="31"/>
  <c r="A9" i="31"/>
  <c r="AK8" i="31"/>
  <c r="AJ8" i="31"/>
  <c r="AI8" i="31"/>
  <c r="AH8" i="31"/>
  <c r="AG8" i="31"/>
  <c r="AF8" i="31"/>
  <c r="AD8" i="31"/>
  <c r="AC8" i="31"/>
  <c r="AB8" i="31"/>
  <c r="AA8" i="31"/>
  <c r="Z8" i="31"/>
  <c r="Y8" i="31"/>
  <c r="X8" i="31"/>
  <c r="W8" i="31"/>
  <c r="V8" i="31"/>
  <c r="U8" i="31"/>
  <c r="T8" i="31"/>
  <c r="S8" i="31"/>
  <c r="R8" i="31"/>
  <c r="Q8" i="31"/>
  <c r="P8" i="31"/>
  <c r="N8" i="31"/>
  <c r="L8" i="31"/>
  <c r="K8" i="31"/>
  <c r="J8" i="31"/>
  <c r="I8" i="31"/>
  <c r="G8" i="31"/>
  <c r="F8" i="31"/>
  <c r="E8" i="31"/>
  <c r="C8" i="31"/>
  <c r="B8" i="31"/>
  <c r="A8" i="31"/>
  <c r="AK7" i="31"/>
  <c r="AJ7" i="31"/>
  <c r="AI7" i="31"/>
  <c r="AH7" i="31"/>
  <c r="AG7" i="31"/>
  <c r="AF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N7" i="31"/>
  <c r="L7" i="31"/>
  <c r="K7" i="31"/>
  <c r="J7" i="31"/>
  <c r="I7" i="31"/>
  <c r="G7" i="31"/>
  <c r="F7" i="31"/>
  <c r="E7" i="31"/>
  <c r="C7" i="31"/>
  <c r="B7" i="31"/>
  <c r="A7" i="31"/>
  <c r="AK6" i="31"/>
  <c r="AJ6" i="31"/>
  <c r="AI6" i="31"/>
  <c r="AH6" i="31"/>
  <c r="AG6" i="31"/>
  <c r="AF6" i="31"/>
  <c r="AE6" i="31"/>
  <c r="AD6" i="31"/>
  <c r="AC6" i="31"/>
  <c r="AB6" i="31"/>
  <c r="AA6" i="31"/>
  <c r="Z6" i="31"/>
  <c r="Y6" i="31"/>
  <c r="X6" i="31"/>
  <c r="W6" i="31"/>
  <c r="V6" i="31"/>
  <c r="U6" i="31"/>
  <c r="T6" i="31"/>
  <c r="S6" i="31"/>
  <c r="R6" i="31"/>
  <c r="Q6" i="31"/>
  <c r="P6" i="31"/>
  <c r="N6" i="31"/>
  <c r="L6" i="31"/>
  <c r="K6" i="31"/>
  <c r="J6" i="31"/>
  <c r="I6" i="31"/>
  <c r="G6" i="31"/>
  <c r="F6" i="31"/>
  <c r="E6" i="31"/>
  <c r="C6" i="31"/>
  <c r="B6" i="31"/>
  <c r="A6" i="31"/>
  <c r="AK5" i="31"/>
  <c r="AJ5" i="31"/>
  <c r="AI5" i="31"/>
  <c r="AH5" i="31"/>
  <c r="AG5" i="31"/>
  <c r="AF5" i="31"/>
  <c r="AD5" i="31"/>
  <c r="AC5" i="31"/>
  <c r="AB5" i="31"/>
  <c r="AA5" i="31"/>
  <c r="Z5" i="31"/>
  <c r="Y5" i="31"/>
  <c r="X5" i="31"/>
  <c r="W5" i="31"/>
  <c r="V5" i="31"/>
  <c r="U5" i="31"/>
  <c r="T5" i="31"/>
  <c r="S5" i="31"/>
  <c r="R5" i="31"/>
  <c r="Q5" i="31"/>
  <c r="P5" i="31"/>
  <c r="N5" i="31"/>
  <c r="L5" i="31"/>
  <c r="K5" i="31"/>
  <c r="J5" i="31"/>
  <c r="I5" i="31"/>
  <c r="G5" i="31"/>
  <c r="F5" i="31"/>
  <c r="E5" i="31"/>
  <c r="C5" i="31"/>
  <c r="B5" i="31"/>
  <c r="A5" i="31"/>
  <c r="AK4" i="31"/>
  <c r="AJ4" i="31"/>
  <c r="AI4" i="31"/>
  <c r="AH4" i="31"/>
  <c r="AG4" i="31"/>
  <c r="AF4" i="31"/>
  <c r="AD4" i="31"/>
  <c r="AC4" i="31"/>
  <c r="AB4" i="31"/>
  <c r="AA4" i="31"/>
  <c r="Z4" i="31"/>
  <c r="Y4" i="31"/>
  <c r="X4" i="31"/>
  <c r="W4" i="31"/>
  <c r="V4" i="31"/>
  <c r="U4" i="31"/>
  <c r="T4" i="31"/>
  <c r="S4" i="31"/>
  <c r="R4" i="31"/>
  <c r="Q4" i="31"/>
  <c r="P4" i="31"/>
  <c r="N4" i="31"/>
  <c r="L4" i="31"/>
  <c r="K4" i="31"/>
  <c r="J4" i="31"/>
  <c r="I4" i="31"/>
  <c r="G4" i="31"/>
  <c r="F4" i="31"/>
  <c r="E4" i="31"/>
  <c r="C4" i="31"/>
  <c r="B4" i="31"/>
  <c r="A4" i="31"/>
  <c r="AK3" i="31"/>
  <c r="AJ3" i="31"/>
  <c r="AI3" i="31"/>
  <c r="AH3" i="31"/>
  <c r="AG3" i="31"/>
  <c r="AF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N3" i="31"/>
  <c r="L3" i="31"/>
  <c r="K3" i="31"/>
  <c r="J3" i="31"/>
  <c r="I3" i="31"/>
  <c r="G3" i="31"/>
  <c r="F3" i="31"/>
  <c r="E3" i="31"/>
  <c r="C3" i="31"/>
  <c r="B3" i="31"/>
  <c r="A3" i="31"/>
  <c r="AK2" i="31"/>
  <c r="AJ2" i="31"/>
  <c r="AI2" i="31"/>
  <c r="AH2" i="31"/>
  <c r="AG2" i="31"/>
  <c r="AF2" i="31"/>
  <c r="AD2" i="31"/>
  <c r="AC2" i="31"/>
  <c r="AB2" i="31"/>
  <c r="AA2" i="31"/>
  <c r="Z2" i="31"/>
  <c r="Y2" i="31"/>
  <c r="X2" i="31"/>
  <c r="W2" i="31"/>
  <c r="V2" i="31"/>
  <c r="U2" i="31"/>
  <c r="T2" i="31"/>
  <c r="S2" i="31"/>
  <c r="R2" i="31"/>
  <c r="Q2" i="31"/>
  <c r="P2" i="31"/>
  <c r="N2" i="31"/>
  <c r="L2" i="31"/>
  <c r="K2" i="31"/>
  <c r="J2" i="31"/>
  <c r="I2" i="31"/>
  <c r="G2" i="31"/>
  <c r="F2" i="31"/>
  <c r="E2" i="31"/>
  <c r="C2" i="31"/>
  <c r="B2" i="31"/>
  <c r="A2" i="31"/>
  <c r="DH2" i="30"/>
  <c r="DG2" i="30"/>
  <c r="DE2" i="30"/>
  <c r="DC2" i="30"/>
  <c r="DB2" i="30"/>
  <c r="DA2" i="30"/>
  <c r="CZ2" i="30"/>
  <c r="CY2" i="30"/>
  <c r="CX2" i="30"/>
  <c r="CW2" i="30"/>
  <c r="CV2" i="30"/>
  <c r="CU2" i="30"/>
  <c r="CT2" i="30"/>
  <c r="CS2" i="30"/>
  <c r="CR2" i="30"/>
  <c r="CQ2" i="30"/>
  <c r="CO2" i="30"/>
  <c r="CN2" i="30"/>
  <c r="CM2" i="30"/>
  <c r="CL2" i="30"/>
  <c r="CK2" i="30"/>
  <c r="CJ2" i="30"/>
  <c r="CI2" i="30"/>
  <c r="CH2" i="30"/>
  <c r="CG2" i="30"/>
  <c r="CF2" i="30"/>
  <c r="CE2" i="30"/>
  <c r="CD2" i="30"/>
  <c r="CC2" i="30"/>
  <c r="CB2" i="30"/>
  <c r="CA2" i="30"/>
  <c r="BZ2" i="30"/>
  <c r="BY2" i="30"/>
  <c r="BX2" i="30"/>
  <c r="BW2" i="30"/>
  <c r="BV2" i="30"/>
  <c r="BU2" i="30"/>
  <c r="BT2" i="30"/>
  <c r="BS2" i="30"/>
  <c r="BR2" i="30"/>
  <c r="BP2" i="30"/>
  <c r="BO2" i="30"/>
  <c r="BN2" i="30"/>
  <c r="BM2" i="30"/>
  <c r="BL2" i="30"/>
  <c r="BJ2" i="30"/>
  <c r="BI2" i="30"/>
  <c r="BH2" i="30"/>
  <c r="BG2" i="30"/>
  <c r="BF2" i="30"/>
  <c r="BE2" i="30"/>
  <c r="BD2" i="30"/>
  <c r="BC2" i="30"/>
  <c r="BB2" i="30"/>
  <c r="BA2" i="30"/>
  <c r="AZ2" i="30"/>
  <c r="AY2" i="30"/>
  <c r="AX2" i="30"/>
  <c r="AW2" i="30"/>
  <c r="AV2" i="30"/>
  <c r="AU2" i="30"/>
  <c r="AT2" i="30"/>
  <c r="AS2" i="30"/>
  <c r="AR2" i="30"/>
  <c r="AQ2" i="30"/>
  <c r="AP2" i="30"/>
  <c r="AO2" i="30"/>
  <c r="AN2" i="30"/>
  <c r="AM2" i="30"/>
  <c r="AL2" i="30"/>
  <c r="AK2" i="30"/>
  <c r="AJ2" i="30"/>
  <c r="AI2" i="30"/>
  <c r="AH2" i="30"/>
  <c r="AG2" i="30"/>
  <c r="AF2" i="30"/>
  <c r="AE2" i="30"/>
  <c r="AD2" i="30"/>
  <c r="AC2" i="30"/>
  <c r="AB2" i="30"/>
  <c r="AA2" i="30"/>
  <c r="Y2" i="30"/>
  <c r="W2" i="30"/>
  <c r="U2" i="30"/>
  <c r="P2" i="30"/>
  <c r="O2" i="30"/>
  <c r="N2" i="30"/>
  <c r="M2" i="30"/>
  <c r="L2" i="30"/>
  <c r="K2" i="30"/>
  <c r="J2" i="30"/>
  <c r="I2" i="30"/>
  <c r="H2" i="30"/>
  <c r="G2" i="30"/>
  <c r="F2" i="30"/>
  <c r="E2" i="30"/>
  <c r="D2" i="30"/>
  <c r="B2" i="30"/>
  <c r="A2" i="30"/>
  <c r="BS2" i="29"/>
  <c r="BR2" i="29"/>
  <c r="BQ2" i="29"/>
  <c r="BP2" i="29"/>
  <c r="BO2" i="29"/>
  <c r="BN2" i="29"/>
  <c r="BM2" i="29"/>
  <c r="BL2" i="29"/>
  <c r="BK2" i="29"/>
  <c r="BJ2" i="29"/>
  <c r="BI2" i="29"/>
  <c r="BH2" i="29"/>
  <c r="BG2" i="29"/>
  <c r="BF2" i="29"/>
  <c r="BE2" i="29"/>
  <c r="BD2" i="29"/>
  <c r="BC2" i="29"/>
  <c r="BB2" i="29"/>
  <c r="BA2" i="29"/>
  <c r="AZ2" i="29"/>
  <c r="AY2" i="29"/>
  <c r="AX2" i="29"/>
  <c r="AW2" i="29"/>
  <c r="AV2" i="29"/>
  <c r="AU2" i="29"/>
  <c r="AT2" i="29"/>
  <c r="AS2" i="29"/>
  <c r="AR2" i="29"/>
  <c r="AQ2" i="29"/>
  <c r="AP2" i="29"/>
  <c r="AO2" i="29"/>
  <c r="AN2" i="29"/>
  <c r="AM2" i="29"/>
  <c r="AL2" i="29"/>
  <c r="AK2" i="29"/>
  <c r="AJ2" i="29"/>
  <c r="AI2" i="29"/>
  <c r="AH2" i="29"/>
  <c r="AG2" i="29"/>
  <c r="AF2" i="29"/>
  <c r="AE2" i="29"/>
  <c r="AD2" i="29"/>
  <c r="AC2" i="29"/>
  <c r="AB2" i="29"/>
  <c r="AA2" i="29"/>
  <c r="Z2" i="29"/>
  <c r="Y2" i="29"/>
  <c r="X2" i="29"/>
  <c r="W2" i="29"/>
  <c r="V2" i="29"/>
  <c r="U2" i="29"/>
  <c r="T2" i="29"/>
  <c r="S2" i="29"/>
  <c r="R2" i="29"/>
  <c r="Q2" i="29"/>
  <c r="P2" i="29"/>
  <c r="O2" i="29"/>
  <c r="N2" i="29"/>
  <c r="M2" i="29"/>
  <c r="L2" i="29"/>
  <c r="K2" i="29"/>
  <c r="J2" i="29"/>
  <c r="I2" i="29"/>
  <c r="H2" i="29"/>
  <c r="G2" i="29"/>
  <c r="F2" i="29"/>
  <c r="E2" i="29"/>
  <c r="D2" i="29"/>
  <c r="B2" i="29"/>
  <c r="A2" i="29"/>
  <c r="CE2" i="28"/>
  <c r="CD2" i="28"/>
  <c r="CC2" i="28"/>
  <c r="CB2" i="28"/>
  <c r="CA2" i="28"/>
  <c r="BZ2" i="28"/>
  <c r="BY2" i="28"/>
  <c r="BX2" i="28"/>
  <c r="BW2" i="28"/>
  <c r="BV2" i="28"/>
  <c r="BU2" i="28"/>
  <c r="BT2" i="28"/>
  <c r="BS2" i="28"/>
  <c r="BR2" i="28"/>
  <c r="BQ2" i="28"/>
  <c r="BP2" i="28"/>
  <c r="BO2" i="28"/>
  <c r="BN2" i="28"/>
  <c r="BM2" i="28"/>
  <c r="BL2" i="28"/>
  <c r="BK2" i="28"/>
  <c r="BJ2" i="28"/>
  <c r="BI2" i="28"/>
  <c r="BH2" i="28"/>
  <c r="BG2" i="28"/>
  <c r="BF2" i="28"/>
  <c r="BE2" i="28"/>
  <c r="BD2" i="28"/>
  <c r="BC2" i="28"/>
  <c r="BB2" i="28"/>
  <c r="BA2" i="28"/>
  <c r="AZ2" i="28"/>
  <c r="AY2" i="28"/>
  <c r="AX2" i="28"/>
  <c r="AT2" i="28"/>
  <c r="AS2" i="28"/>
  <c r="AR2" i="28"/>
  <c r="AQ2" i="28"/>
  <c r="AP2" i="28"/>
  <c r="AO2" i="28"/>
  <c r="AN2" i="28"/>
  <c r="AM2" i="28"/>
  <c r="AL2" i="28"/>
  <c r="AK2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B2" i="28"/>
  <c r="A2" i="28"/>
  <c r="N2" i="18"/>
  <c r="M2" i="18"/>
  <c r="L2" i="18"/>
  <c r="K2" i="18"/>
  <c r="J2" i="18"/>
  <c r="I2" i="18"/>
  <c r="H2" i="18"/>
  <c r="G2" i="18"/>
  <c r="F2" i="18"/>
  <c r="E2" i="18"/>
  <c r="D2" i="18"/>
  <c r="C2" i="18"/>
  <c r="B2" i="18"/>
  <c r="A2" i="18"/>
  <c r="D416" i="25"/>
  <c r="D417" i="25" s="1"/>
  <c r="E415" i="25" s="1"/>
  <c r="D382" i="25"/>
  <c r="D384" i="25" s="1"/>
  <c r="D367" i="25"/>
  <c r="D361" i="25"/>
  <c r="D341" i="25"/>
  <c r="D340" i="25"/>
  <c r="D330" i="25"/>
  <c r="D325" i="25"/>
  <c r="D307" i="25"/>
  <c r="D300" i="25"/>
  <c r="D292" i="25"/>
  <c r="D294" i="25" s="1"/>
  <c r="D282" i="25"/>
  <c r="D277" i="25"/>
  <c r="D257" i="25"/>
  <c r="D253" i="25"/>
  <c r="D246" i="25"/>
  <c r="D238" i="25"/>
  <c r="D234" i="25"/>
  <c r="C234" i="25"/>
  <c r="B234" i="25"/>
  <c r="E233" i="25"/>
  <c r="E232" i="25"/>
  <c r="E231" i="25"/>
  <c r="E230" i="25"/>
  <c r="E229" i="25"/>
  <c r="E228" i="25"/>
  <c r="E227" i="25"/>
  <c r="E226" i="25"/>
  <c r="D221" i="25"/>
  <c r="C221" i="25"/>
  <c r="B221" i="25"/>
  <c r="E220" i="25"/>
  <c r="E219" i="25"/>
  <c r="E218" i="25"/>
  <c r="E217" i="25"/>
  <c r="E216" i="25"/>
  <c r="E215" i="25"/>
  <c r="E214" i="25"/>
  <c r="E213" i="25"/>
  <c r="E212" i="25"/>
  <c r="D207" i="25"/>
  <c r="D203" i="25"/>
  <c r="D198" i="25"/>
  <c r="D194" i="25"/>
  <c r="D190" i="25"/>
  <c r="E171" i="25"/>
  <c r="E170" i="25"/>
  <c r="E169" i="25"/>
  <c r="E168" i="25"/>
  <c r="E167" i="25"/>
  <c r="E165" i="25"/>
  <c r="E164" i="25"/>
  <c r="E163" i="25"/>
  <c r="E162" i="25"/>
  <c r="E161" i="25"/>
  <c r="E159" i="25"/>
  <c r="E158" i="25"/>
  <c r="E157" i="25"/>
  <c r="E156" i="25"/>
  <c r="E155" i="25"/>
  <c r="E144" i="25"/>
  <c r="CE95" i="25"/>
  <c r="L613" i="25" s="1"/>
  <c r="CF94" i="25"/>
  <c r="CE94" i="25"/>
  <c r="J613" i="25" s="1"/>
  <c r="CE93" i="25"/>
  <c r="I613" i="25" s="1"/>
  <c r="CE92" i="25"/>
  <c r="G613" i="25" s="1"/>
  <c r="CE91" i="25"/>
  <c r="D613" i="25" s="1"/>
  <c r="CE89" i="25"/>
  <c r="CE88" i="25"/>
  <c r="CE84" i="25"/>
  <c r="CE83" i="25"/>
  <c r="CE82" i="25"/>
  <c r="CE81" i="25"/>
  <c r="CE80" i="25"/>
  <c r="CE79" i="25"/>
  <c r="CE78" i="25"/>
  <c r="CE77" i="25"/>
  <c r="CE76" i="25"/>
  <c r="CE75" i="25"/>
  <c r="CE74" i="25"/>
  <c r="CE73" i="25"/>
  <c r="CE72" i="25"/>
  <c r="CE71" i="25"/>
  <c r="CD70" i="25"/>
  <c r="C616" i="25" s="1"/>
  <c r="CC70" i="25"/>
  <c r="CB70" i="25"/>
  <c r="CA70" i="25"/>
  <c r="BZ70" i="25"/>
  <c r="BY70" i="25"/>
  <c r="BX70" i="25"/>
  <c r="BW70" i="25"/>
  <c r="BV70" i="25"/>
  <c r="BU70" i="25"/>
  <c r="BT70" i="25"/>
  <c r="BS70" i="25"/>
  <c r="BR70" i="25"/>
  <c r="BQ70" i="25"/>
  <c r="BP70" i="25"/>
  <c r="BO70" i="25"/>
  <c r="BN70" i="25"/>
  <c r="BM70" i="25"/>
  <c r="BL70" i="25"/>
  <c r="BK70" i="25"/>
  <c r="BJ70" i="25"/>
  <c r="BI70" i="25"/>
  <c r="BH70" i="25"/>
  <c r="BG70" i="25"/>
  <c r="BF70" i="25"/>
  <c r="BE70" i="25"/>
  <c r="BD70" i="25"/>
  <c r="BC70" i="25"/>
  <c r="BB70" i="25"/>
  <c r="BA70" i="25"/>
  <c r="AZ70" i="25"/>
  <c r="AY70" i="25"/>
  <c r="AX70" i="25"/>
  <c r="AW70" i="25"/>
  <c r="AV70" i="25"/>
  <c r="AU70" i="25"/>
  <c r="AT70" i="25"/>
  <c r="AS70" i="25"/>
  <c r="AR70" i="25"/>
  <c r="AQ70" i="25"/>
  <c r="AP70" i="25"/>
  <c r="AO70" i="25"/>
  <c r="AN70" i="25"/>
  <c r="AM70" i="25"/>
  <c r="AL70" i="25"/>
  <c r="AK70" i="25"/>
  <c r="AJ70" i="25"/>
  <c r="AI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CE69" i="25"/>
  <c r="CE67" i="25"/>
  <c r="CE66" i="25"/>
  <c r="CE65" i="25"/>
  <c r="F613" i="25" s="1"/>
  <c r="CE64" i="25"/>
  <c r="CE62" i="25"/>
  <c r="AP49" i="25" s="1"/>
  <c r="AP63" i="25" s="1"/>
  <c r="CE61" i="25"/>
  <c r="H613" i="25" s="1"/>
  <c r="B54" i="25"/>
  <c r="CD53" i="25"/>
  <c r="CC53" i="25"/>
  <c r="CC68" i="25" s="1"/>
  <c r="CB53" i="25"/>
  <c r="CB68" i="25" s="1"/>
  <c r="CA53" i="25"/>
  <c r="CA68" i="25" s="1"/>
  <c r="BZ53" i="25"/>
  <c r="BZ68" i="25" s="1"/>
  <c r="BY53" i="25"/>
  <c r="BY68" i="25" s="1"/>
  <c r="BX53" i="25"/>
  <c r="BX68" i="25" s="1"/>
  <c r="BW53" i="25"/>
  <c r="BW68" i="25" s="1"/>
  <c r="BV53" i="25"/>
  <c r="BV68" i="25" s="1"/>
  <c r="BU53" i="25"/>
  <c r="BU68" i="25" s="1"/>
  <c r="BT53" i="25"/>
  <c r="BT68" i="25" s="1"/>
  <c r="BS53" i="25"/>
  <c r="BS68" i="25" s="1"/>
  <c r="BR53" i="25"/>
  <c r="BR68" i="25" s="1"/>
  <c r="BQ53" i="25"/>
  <c r="BQ68" i="25" s="1"/>
  <c r="BP53" i="25"/>
  <c r="BP68" i="25" s="1"/>
  <c r="BO53" i="25"/>
  <c r="BO68" i="25" s="1"/>
  <c r="BN53" i="25"/>
  <c r="BN68" i="25" s="1"/>
  <c r="BM53" i="25"/>
  <c r="BM68" i="25" s="1"/>
  <c r="BL53" i="25"/>
  <c r="BL68" i="25" s="1"/>
  <c r="BK53" i="25"/>
  <c r="BK68" i="25" s="1"/>
  <c r="BJ53" i="25"/>
  <c r="BJ68" i="25" s="1"/>
  <c r="BI53" i="25"/>
  <c r="BI68" i="25" s="1"/>
  <c r="BH53" i="25"/>
  <c r="BH68" i="25" s="1"/>
  <c r="BG53" i="25"/>
  <c r="BG68" i="25" s="1"/>
  <c r="BF53" i="25"/>
  <c r="BF68" i="25" s="1"/>
  <c r="BE53" i="25"/>
  <c r="BE68" i="25" s="1"/>
  <c r="BD53" i="25"/>
  <c r="BD68" i="25" s="1"/>
  <c r="BC53" i="25"/>
  <c r="BC68" i="25" s="1"/>
  <c r="BB53" i="25"/>
  <c r="BB68" i="25" s="1"/>
  <c r="BA53" i="25"/>
  <c r="BA68" i="25" s="1"/>
  <c r="AZ53" i="25"/>
  <c r="AZ68" i="25" s="1"/>
  <c r="AY53" i="25"/>
  <c r="AY68" i="25" s="1"/>
  <c r="AX53" i="25"/>
  <c r="AX68" i="25" s="1"/>
  <c r="AW53" i="25"/>
  <c r="AW68" i="25" s="1"/>
  <c r="AV53" i="25"/>
  <c r="AV68" i="25" s="1"/>
  <c r="AU53" i="25"/>
  <c r="AU68" i="25" s="1"/>
  <c r="AT53" i="25"/>
  <c r="AT68" i="25" s="1"/>
  <c r="AS53" i="25"/>
  <c r="AS68" i="25" s="1"/>
  <c r="AR53" i="25"/>
  <c r="AR68" i="25" s="1"/>
  <c r="AQ53" i="25"/>
  <c r="AQ68" i="25" s="1"/>
  <c r="AP53" i="25"/>
  <c r="AP68" i="25" s="1"/>
  <c r="AO53" i="25"/>
  <c r="AO68" i="25" s="1"/>
  <c r="AN53" i="25"/>
  <c r="AN68" i="25" s="1"/>
  <c r="AM53" i="25"/>
  <c r="AM68" i="25" s="1"/>
  <c r="AL53" i="25"/>
  <c r="AL68" i="25" s="1"/>
  <c r="AK53" i="25"/>
  <c r="AK68" i="25" s="1"/>
  <c r="AJ53" i="25"/>
  <c r="AJ68" i="25" s="1"/>
  <c r="AI53" i="25"/>
  <c r="AI68" i="25" s="1"/>
  <c r="AH53" i="25"/>
  <c r="AH68" i="25" s="1"/>
  <c r="AG53" i="25"/>
  <c r="AG68" i="25" s="1"/>
  <c r="AF53" i="25"/>
  <c r="AF68" i="25" s="1"/>
  <c r="AE53" i="25"/>
  <c r="AE68" i="25" s="1"/>
  <c r="AD53" i="25"/>
  <c r="AD68" i="25" s="1"/>
  <c r="AC53" i="25"/>
  <c r="AC68" i="25" s="1"/>
  <c r="AB53" i="25"/>
  <c r="AB68" i="25" s="1"/>
  <c r="AA53" i="25"/>
  <c r="AA68" i="25" s="1"/>
  <c r="Z53" i="25"/>
  <c r="Z68" i="25" s="1"/>
  <c r="Y53" i="25"/>
  <c r="Y68" i="25" s="1"/>
  <c r="X53" i="25"/>
  <c r="X68" i="25" s="1"/>
  <c r="W53" i="25"/>
  <c r="W68" i="25" s="1"/>
  <c r="V53" i="25"/>
  <c r="V68" i="25" s="1"/>
  <c r="U53" i="25"/>
  <c r="U68" i="25" s="1"/>
  <c r="T53" i="25"/>
  <c r="T68" i="25" s="1"/>
  <c r="S53" i="25"/>
  <c r="S68" i="25" s="1"/>
  <c r="R53" i="25"/>
  <c r="R68" i="25" s="1"/>
  <c r="Q53" i="25"/>
  <c r="Q68" i="25" s="1"/>
  <c r="P53" i="25"/>
  <c r="P68" i="25" s="1"/>
  <c r="O53" i="25"/>
  <c r="O68" i="25" s="1"/>
  <c r="N53" i="25"/>
  <c r="N68" i="25" s="1"/>
  <c r="M53" i="25"/>
  <c r="M68" i="25" s="1"/>
  <c r="L53" i="25"/>
  <c r="L68" i="25" s="1"/>
  <c r="K53" i="25"/>
  <c r="K68" i="25" s="1"/>
  <c r="J53" i="25"/>
  <c r="J68" i="25" s="1"/>
  <c r="I53" i="25"/>
  <c r="I68" i="25" s="1"/>
  <c r="H53" i="25"/>
  <c r="H68" i="25" s="1"/>
  <c r="G53" i="25"/>
  <c r="G68" i="25" s="1"/>
  <c r="F53" i="25"/>
  <c r="F68" i="25" s="1"/>
  <c r="E53" i="25"/>
  <c r="E68" i="25" s="1"/>
  <c r="D53" i="25"/>
  <c r="D68" i="25" s="1"/>
  <c r="C53" i="25"/>
  <c r="C68" i="25" s="1"/>
  <c r="CE52" i="25"/>
  <c r="B50" i="25"/>
  <c r="CE48" i="25"/>
  <c r="D384" i="32"/>
  <c r="C384" i="32"/>
  <c r="D383" i="32"/>
  <c r="C383" i="32"/>
  <c r="D382" i="32"/>
  <c r="C382" i="32"/>
  <c r="D381" i="32"/>
  <c r="C381" i="32"/>
  <c r="D380" i="32"/>
  <c r="C380" i="32"/>
  <c r="D378" i="32"/>
  <c r="C378" i="32"/>
  <c r="D377" i="32"/>
  <c r="C377" i="32"/>
  <c r="D376" i="32"/>
  <c r="C376" i="32"/>
  <c r="I374" i="32"/>
  <c r="E372" i="32"/>
  <c r="D372" i="32"/>
  <c r="C372" i="32"/>
  <c r="D370" i="32"/>
  <c r="C370" i="32"/>
  <c r="D368" i="32"/>
  <c r="C368" i="32"/>
  <c r="D367" i="32"/>
  <c r="C367" i="32"/>
  <c r="D366" i="32"/>
  <c r="C366" i="32"/>
  <c r="D365" i="32"/>
  <c r="C365" i="32"/>
  <c r="D363" i="32"/>
  <c r="C363" i="32"/>
  <c r="D362" i="32"/>
  <c r="C362" i="32"/>
  <c r="I352" i="32"/>
  <c r="H352" i="32"/>
  <c r="G352" i="32"/>
  <c r="F352" i="32"/>
  <c r="E352" i="32"/>
  <c r="D352" i="32"/>
  <c r="C352" i="32"/>
  <c r="I351" i="32"/>
  <c r="H351" i="32"/>
  <c r="G351" i="32"/>
  <c r="F351" i="32"/>
  <c r="E351" i="32"/>
  <c r="D351" i="32"/>
  <c r="C351" i="32"/>
  <c r="I350" i="32"/>
  <c r="H350" i="32"/>
  <c r="G350" i="32"/>
  <c r="F350" i="32"/>
  <c r="E350" i="32"/>
  <c r="D350" i="32"/>
  <c r="C350" i="32"/>
  <c r="I349" i="32"/>
  <c r="H349" i="32"/>
  <c r="G349" i="32"/>
  <c r="F349" i="32"/>
  <c r="E349" i="32"/>
  <c r="D349" i="32"/>
  <c r="C349" i="32"/>
  <c r="I348" i="32"/>
  <c r="H348" i="32"/>
  <c r="G348" i="32"/>
  <c r="F348" i="32"/>
  <c r="E348" i="32"/>
  <c r="D348" i="32"/>
  <c r="C348" i="32"/>
  <c r="I346" i="32"/>
  <c r="H346" i="32"/>
  <c r="G346" i="32"/>
  <c r="F346" i="32"/>
  <c r="E346" i="32"/>
  <c r="D346" i="32"/>
  <c r="C346" i="32"/>
  <c r="I345" i="32"/>
  <c r="H345" i="32"/>
  <c r="G345" i="32"/>
  <c r="F345" i="32"/>
  <c r="E345" i="32"/>
  <c r="D345" i="32"/>
  <c r="C345" i="32"/>
  <c r="I344" i="32"/>
  <c r="H344" i="32"/>
  <c r="G344" i="32"/>
  <c r="F344" i="32"/>
  <c r="E344" i="32"/>
  <c r="D344" i="32"/>
  <c r="C344" i="32"/>
  <c r="I340" i="32"/>
  <c r="H340" i="32"/>
  <c r="G340" i="32"/>
  <c r="F340" i="32"/>
  <c r="E340" i="32"/>
  <c r="D340" i="32"/>
  <c r="C340" i="32"/>
  <c r="I338" i="32"/>
  <c r="H338" i="32"/>
  <c r="G338" i="32"/>
  <c r="F338" i="32"/>
  <c r="E338" i="32"/>
  <c r="D338" i="32"/>
  <c r="C338" i="32"/>
  <c r="I336" i="32"/>
  <c r="H336" i="32"/>
  <c r="G336" i="32"/>
  <c r="F336" i="32"/>
  <c r="E336" i="32"/>
  <c r="D336" i="32"/>
  <c r="C336" i="32"/>
  <c r="I335" i="32"/>
  <c r="H335" i="32"/>
  <c r="G335" i="32"/>
  <c r="F335" i="32"/>
  <c r="E335" i="32"/>
  <c r="D335" i="32"/>
  <c r="C335" i="32"/>
  <c r="I334" i="32"/>
  <c r="H334" i="32"/>
  <c r="G334" i="32"/>
  <c r="F334" i="32"/>
  <c r="E334" i="32"/>
  <c r="D334" i="32"/>
  <c r="C334" i="32"/>
  <c r="I333" i="32"/>
  <c r="H333" i="32"/>
  <c r="G333" i="32"/>
  <c r="F333" i="32"/>
  <c r="E333" i="32"/>
  <c r="D333" i="32"/>
  <c r="C333" i="32"/>
  <c r="I331" i="32"/>
  <c r="H331" i="32"/>
  <c r="G331" i="32"/>
  <c r="F331" i="32"/>
  <c r="E331" i="32"/>
  <c r="D331" i="32"/>
  <c r="C331" i="32"/>
  <c r="I330" i="32"/>
  <c r="H330" i="32"/>
  <c r="G330" i="32"/>
  <c r="F330" i="32"/>
  <c r="E330" i="32"/>
  <c r="D330" i="32"/>
  <c r="C330" i="32"/>
  <c r="I320" i="32"/>
  <c r="H320" i="32"/>
  <c r="G320" i="32"/>
  <c r="F320" i="32"/>
  <c r="E320" i="32"/>
  <c r="D320" i="32"/>
  <c r="C320" i="32"/>
  <c r="I319" i="32"/>
  <c r="H319" i="32"/>
  <c r="G319" i="32"/>
  <c r="F319" i="32"/>
  <c r="E319" i="32"/>
  <c r="D319" i="32"/>
  <c r="C319" i="32"/>
  <c r="I318" i="32"/>
  <c r="H318" i="32"/>
  <c r="G318" i="32"/>
  <c r="F318" i="32"/>
  <c r="E318" i="32"/>
  <c r="D318" i="32"/>
  <c r="C318" i="32"/>
  <c r="I317" i="32"/>
  <c r="H317" i="32"/>
  <c r="G317" i="32"/>
  <c r="F317" i="32"/>
  <c r="E317" i="32"/>
  <c r="D317" i="32"/>
  <c r="C317" i="32"/>
  <c r="I316" i="32"/>
  <c r="H316" i="32"/>
  <c r="G316" i="32"/>
  <c r="F316" i="32"/>
  <c r="E316" i="32"/>
  <c r="D316" i="32"/>
  <c r="C316" i="32"/>
  <c r="I314" i="32"/>
  <c r="H314" i="32"/>
  <c r="G314" i="32"/>
  <c r="F314" i="32"/>
  <c r="E314" i="32"/>
  <c r="D314" i="32"/>
  <c r="C314" i="32"/>
  <c r="I313" i="32"/>
  <c r="H313" i="32"/>
  <c r="G313" i="32"/>
  <c r="F313" i="32"/>
  <c r="E313" i="32"/>
  <c r="D313" i="32"/>
  <c r="C313" i="32"/>
  <c r="I312" i="32"/>
  <c r="H312" i="32"/>
  <c r="G312" i="32"/>
  <c r="F312" i="32"/>
  <c r="E312" i="32"/>
  <c r="D312" i="32"/>
  <c r="C312" i="32"/>
  <c r="I308" i="32"/>
  <c r="H308" i="32"/>
  <c r="G308" i="32"/>
  <c r="F308" i="32"/>
  <c r="E308" i="32"/>
  <c r="D308" i="32"/>
  <c r="C308" i="32"/>
  <c r="I306" i="32"/>
  <c r="H306" i="32"/>
  <c r="G306" i="32"/>
  <c r="F306" i="32"/>
  <c r="E306" i="32"/>
  <c r="D306" i="32"/>
  <c r="C306" i="32"/>
  <c r="I304" i="32"/>
  <c r="H304" i="32"/>
  <c r="G304" i="32"/>
  <c r="F304" i="32"/>
  <c r="E304" i="32"/>
  <c r="D304" i="32"/>
  <c r="C304" i="32"/>
  <c r="I303" i="32"/>
  <c r="H303" i="32"/>
  <c r="G303" i="32"/>
  <c r="F303" i="32"/>
  <c r="E303" i="32"/>
  <c r="D303" i="32"/>
  <c r="C303" i="32"/>
  <c r="I302" i="32"/>
  <c r="H302" i="32"/>
  <c r="G302" i="32"/>
  <c r="F302" i="32"/>
  <c r="E302" i="32"/>
  <c r="D302" i="32"/>
  <c r="C302" i="32"/>
  <c r="I301" i="32"/>
  <c r="H301" i="32"/>
  <c r="G301" i="32"/>
  <c r="F301" i="32"/>
  <c r="E301" i="32"/>
  <c r="D301" i="32"/>
  <c r="C301" i="32"/>
  <c r="I299" i="32"/>
  <c r="H299" i="32"/>
  <c r="G299" i="32"/>
  <c r="F299" i="32"/>
  <c r="E299" i="32"/>
  <c r="D299" i="32"/>
  <c r="C299" i="32"/>
  <c r="I298" i="32"/>
  <c r="H298" i="32"/>
  <c r="G298" i="32"/>
  <c r="F298" i="32"/>
  <c r="E298" i="32"/>
  <c r="D298" i="32"/>
  <c r="C298" i="32"/>
  <c r="I288" i="32"/>
  <c r="H288" i="32"/>
  <c r="G288" i="32"/>
  <c r="F288" i="32"/>
  <c r="E288" i="32"/>
  <c r="D288" i="32"/>
  <c r="C288" i="32"/>
  <c r="I287" i="32"/>
  <c r="H287" i="32"/>
  <c r="G287" i="32"/>
  <c r="F287" i="32"/>
  <c r="E287" i="32"/>
  <c r="D287" i="32"/>
  <c r="C287" i="32"/>
  <c r="I286" i="32"/>
  <c r="H286" i="32"/>
  <c r="G286" i="32"/>
  <c r="F286" i="32"/>
  <c r="E286" i="32"/>
  <c r="D286" i="32"/>
  <c r="C286" i="32"/>
  <c r="I285" i="32"/>
  <c r="H285" i="32"/>
  <c r="G285" i="32"/>
  <c r="F285" i="32"/>
  <c r="E285" i="32"/>
  <c r="D285" i="32"/>
  <c r="C285" i="32"/>
  <c r="I284" i="32"/>
  <c r="H284" i="32"/>
  <c r="G284" i="32"/>
  <c r="F284" i="32"/>
  <c r="E284" i="32"/>
  <c r="D284" i="32"/>
  <c r="C284" i="32"/>
  <c r="I282" i="32"/>
  <c r="H282" i="32"/>
  <c r="G282" i="32"/>
  <c r="F282" i="32"/>
  <c r="E282" i="32"/>
  <c r="D282" i="32"/>
  <c r="C282" i="32"/>
  <c r="I281" i="32"/>
  <c r="H281" i="32"/>
  <c r="G281" i="32"/>
  <c r="F281" i="32"/>
  <c r="E281" i="32"/>
  <c r="D281" i="32"/>
  <c r="C281" i="32"/>
  <c r="I280" i="32"/>
  <c r="H280" i="32"/>
  <c r="G280" i="32"/>
  <c r="F280" i="32"/>
  <c r="E280" i="32"/>
  <c r="D280" i="32"/>
  <c r="C280" i="32"/>
  <c r="I276" i="32"/>
  <c r="H276" i="32"/>
  <c r="G276" i="32"/>
  <c r="F276" i="32"/>
  <c r="E276" i="32"/>
  <c r="D276" i="32"/>
  <c r="C276" i="32"/>
  <c r="I274" i="32"/>
  <c r="H274" i="32"/>
  <c r="G274" i="32"/>
  <c r="F274" i="32"/>
  <c r="E274" i="32"/>
  <c r="D274" i="32"/>
  <c r="C274" i="32"/>
  <c r="I272" i="32"/>
  <c r="H272" i="32"/>
  <c r="G272" i="32"/>
  <c r="F272" i="32"/>
  <c r="E272" i="32"/>
  <c r="D272" i="32"/>
  <c r="C272" i="32"/>
  <c r="I271" i="32"/>
  <c r="H271" i="32"/>
  <c r="G271" i="32"/>
  <c r="F271" i="32"/>
  <c r="E271" i="32"/>
  <c r="D271" i="32"/>
  <c r="C271" i="32"/>
  <c r="I270" i="32"/>
  <c r="H270" i="32"/>
  <c r="G270" i="32"/>
  <c r="F270" i="32"/>
  <c r="E270" i="32"/>
  <c r="D270" i="32"/>
  <c r="C270" i="32"/>
  <c r="I269" i="32"/>
  <c r="H269" i="32"/>
  <c r="G269" i="32"/>
  <c r="F269" i="32"/>
  <c r="E269" i="32"/>
  <c r="D269" i="32"/>
  <c r="C269" i="32"/>
  <c r="I267" i="32"/>
  <c r="H267" i="32"/>
  <c r="G267" i="32"/>
  <c r="F267" i="32"/>
  <c r="E267" i="32"/>
  <c r="D267" i="32"/>
  <c r="C267" i="32"/>
  <c r="I266" i="32"/>
  <c r="H266" i="32"/>
  <c r="G266" i="32"/>
  <c r="F266" i="32"/>
  <c r="E266" i="32"/>
  <c r="D266" i="32"/>
  <c r="C266" i="32"/>
  <c r="I256" i="32"/>
  <c r="H256" i="32"/>
  <c r="G256" i="32"/>
  <c r="F256" i="32"/>
  <c r="E256" i="32"/>
  <c r="D256" i="32"/>
  <c r="C256" i="32"/>
  <c r="I255" i="32"/>
  <c r="H255" i="32"/>
  <c r="G255" i="32"/>
  <c r="F255" i="32"/>
  <c r="E255" i="32"/>
  <c r="D255" i="32"/>
  <c r="C255" i="32"/>
  <c r="I254" i="32"/>
  <c r="H254" i="32"/>
  <c r="G254" i="32"/>
  <c r="F254" i="32"/>
  <c r="E254" i="32"/>
  <c r="D254" i="32"/>
  <c r="C254" i="32"/>
  <c r="I253" i="32"/>
  <c r="H253" i="32"/>
  <c r="G253" i="32"/>
  <c r="F253" i="32"/>
  <c r="E253" i="32"/>
  <c r="D253" i="32"/>
  <c r="C253" i="32"/>
  <c r="I252" i="32"/>
  <c r="H252" i="32"/>
  <c r="G252" i="32"/>
  <c r="F252" i="32"/>
  <c r="E252" i="32"/>
  <c r="D252" i="32"/>
  <c r="C252" i="32"/>
  <c r="I250" i="32"/>
  <c r="H250" i="32"/>
  <c r="G250" i="32"/>
  <c r="F250" i="32"/>
  <c r="E250" i="32"/>
  <c r="D250" i="32"/>
  <c r="C250" i="32"/>
  <c r="I249" i="32"/>
  <c r="H249" i="32"/>
  <c r="G249" i="32"/>
  <c r="F249" i="32"/>
  <c r="E249" i="32"/>
  <c r="D249" i="32"/>
  <c r="C249" i="32"/>
  <c r="I248" i="32"/>
  <c r="H248" i="32"/>
  <c r="G248" i="32"/>
  <c r="F248" i="32"/>
  <c r="E248" i="32"/>
  <c r="D248" i="32"/>
  <c r="C248" i="32"/>
  <c r="I244" i="32"/>
  <c r="H244" i="32"/>
  <c r="G244" i="32"/>
  <c r="F244" i="32"/>
  <c r="E244" i="32"/>
  <c r="D244" i="32"/>
  <c r="C244" i="32"/>
  <c r="I242" i="32"/>
  <c r="H242" i="32"/>
  <c r="G242" i="32"/>
  <c r="F242" i="32"/>
  <c r="E242" i="32"/>
  <c r="D242" i="32"/>
  <c r="C242" i="32"/>
  <c r="I240" i="32"/>
  <c r="H240" i="32"/>
  <c r="G240" i="32"/>
  <c r="F240" i="32"/>
  <c r="D240" i="32"/>
  <c r="C240" i="32"/>
  <c r="I239" i="32"/>
  <c r="H239" i="32"/>
  <c r="G239" i="32"/>
  <c r="F239" i="32"/>
  <c r="E239" i="32"/>
  <c r="D239" i="32"/>
  <c r="C239" i="32"/>
  <c r="I238" i="32"/>
  <c r="H238" i="32"/>
  <c r="G238" i="32"/>
  <c r="F238" i="32"/>
  <c r="E238" i="32"/>
  <c r="D238" i="32"/>
  <c r="C238" i="32"/>
  <c r="I237" i="32"/>
  <c r="H237" i="32"/>
  <c r="G237" i="32"/>
  <c r="F237" i="32"/>
  <c r="E237" i="32"/>
  <c r="D237" i="32"/>
  <c r="C237" i="32"/>
  <c r="I235" i="32"/>
  <c r="H235" i="32"/>
  <c r="G235" i="32"/>
  <c r="F235" i="32"/>
  <c r="E235" i="32"/>
  <c r="D235" i="32"/>
  <c r="C235" i="32"/>
  <c r="I234" i="32"/>
  <c r="H234" i="32"/>
  <c r="G234" i="32"/>
  <c r="F234" i="32"/>
  <c r="E234" i="32"/>
  <c r="D234" i="32"/>
  <c r="C234" i="32"/>
  <c r="H233" i="32"/>
  <c r="D233" i="32"/>
  <c r="C233" i="32"/>
  <c r="I224" i="32"/>
  <c r="H224" i="32"/>
  <c r="G224" i="32"/>
  <c r="F224" i="32"/>
  <c r="E224" i="32"/>
  <c r="D224" i="32"/>
  <c r="C224" i="32"/>
  <c r="I223" i="32"/>
  <c r="H223" i="32"/>
  <c r="G223" i="32"/>
  <c r="F223" i="32"/>
  <c r="E223" i="32"/>
  <c r="D223" i="32"/>
  <c r="C223" i="32"/>
  <c r="I222" i="32"/>
  <c r="H222" i="32"/>
  <c r="G222" i="32"/>
  <c r="F222" i="32"/>
  <c r="E222" i="32"/>
  <c r="D222" i="32"/>
  <c r="C222" i="32"/>
  <c r="I221" i="32"/>
  <c r="H221" i="32"/>
  <c r="G221" i="32"/>
  <c r="F221" i="32"/>
  <c r="E221" i="32"/>
  <c r="D221" i="32"/>
  <c r="C221" i="32"/>
  <c r="I220" i="32"/>
  <c r="H220" i="32"/>
  <c r="G220" i="32"/>
  <c r="F220" i="32"/>
  <c r="E220" i="32"/>
  <c r="D220" i="32"/>
  <c r="C220" i="32"/>
  <c r="I218" i="32"/>
  <c r="H218" i="32"/>
  <c r="G218" i="32"/>
  <c r="F218" i="32"/>
  <c r="I217" i="32"/>
  <c r="H217" i="32"/>
  <c r="G217" i="32"/>
  <c r="F217" i="32"/>
  <c r="E217" i="32"/>
  <c r="D217" i="32"/>
  <c r="C217" i="32"/>
  <c r="I216" i="32"/>
  <c r="H216" i="32"/>
  <c r="G216" i="32"/>
  <c r="F216" i="32"/>
  <c r="E216" i="32"/>
  <c r="D216" i="32"/>
  <c r="C216" i="32"/>
  <c r="I212" i="32"/>
  <c r="H212" i="32"/>
  <c r="G212" i="32"/>
  <c r="F212" i="32"/>
  <c r="E212" i="32"/>
  <c r="D212" i="32"/>
  <c r="C212" i="32"/>
  <c r="I210" i="32"/>
  <c r="H210" i="32"/>
  <c r="G210" i="32"/>
  <c r="F210" i="32"/>
  <c r="E210" i="32"/>
  <c r="D210" i="32"/>
  <c r="C210" i="32"/>
  <c r="I208" i="32"/>
  <c r="H208" i="32"/>
  <c r="G208" i="32"/>
  <c r="F208" i="32"/>
  <c r="E208" i="32"/>
  <c r="D208" i="32"/>
  <c r="C208" i="32"/>
  <c r="I207" i="32"/>
  <c r="H207" i="32"/>
  <c r="G207" i="32"/>
  <c r="F207" i="32"/>
  <c r="E207" i="32"/>
  <c r="D207" i="32"/>
  <c r="C207" i="32"/>
  <c r="I206" i="32"/>
  <c r="H206" i="32"/>
  <c r="G206" i="32"/>
  <c r="F206" i="32"/>
  <c r="E206" i="32"/>
  <c r="D206" i="32"/>
  <c r="C206" i="32"/>
  <c r="I205" i="32"/>
  <c r="H205" i="32"/>
  <c r="G205" i="32"/>
  <c r="F205" i="32"/>
  <c r="E205" i="32"/>
  <c r="D205" i="32"/>
  <c r="C205" i="32"/>
  <c r="I203" i="32"/>
  <c r="H203" i="32"/>
  <c r="G203" i="32"/>
  <c r="F203" i="32"/>
  <c r="E203" i="32"/>
  <c r="D203" i="32"/>
  <c r="C203" i="32"/>
  <c r="I202" i="32"/>
  <c r="H202" i="32"/>
  <c r="G202" i="32"/>
  <c r="F202" i="32"/>
  <c r="E202" i="32"/>
  <c r="D202" i="32"/>
  <c r="C202" i="32"/>
  <c r="I201" i="32"/>
  <c r="E201" i="32"/>
  <c r="D201" i="32"/>
  <c r="C201" i="32"/>
  <c r="I192" i="32"/>
  <c r="H192" i="32"/>
  <c r="G192" i="32"/>
  <c r="F192" i="32"/>
  <c r="E192" i="32"/>
  <c r="D192" i="32"/>
  <c r="C192" i="32"/>
  <c r="I191" i="32"/>
  <c r="H191" i="32"/>
  <c r="G191" i="32"/>
  <c r="F191" i="32"/>
  <c r="E191" i="32"/>
  <c r="D191" i="32"/>
  <c r="C191" i="32"/>
  <c r="I190" i="32"/>
  <c r="H190" i="32"/>
  <c r="G190" i="32"/>
  <c r="F190" i="32"/>
  <c r="E190" i="32"/>
  <c r="D190" i="32"/>
  <c r="C190" i="32"/>
  <c r="I189" i="32"/>
  <c r="H189" i="32"/>
  <c r="G189" i="32"/>
  <c r="F189" i="32"/>
  <c r="E189" i="32"/>
  <c r="D189" i="32"/>
  <c r="C189" i="32"/>
  <c r="I188" i="32"/>
  <c r="H188" i="32"/>
  <c r="G188" i="32"/>
  <c r="F188" i="32"/>
  <c r="E188" i="32"/>
  <c r="D188" i="32"/>
  <c r="C188" i="32"/>
  <c r="I185" i="32"/>
  <c r="H185" i="32"/>
  <c r="G185" i="32"/>
  <c r="F185" i="32"/>
  <c r="E185" i="32"/>
  <c r="D185" i="32"/>
  <c r="C185" i="32"/>
  <c r="I184" i="32"/>
  <c r="H184" i="32"/>
  <c r="G184" i="32"/>
  <c r="F184" i="32"/>
  <c r="E184" i="32"/>
  <c r="D184" i="32"/>
  <c r="C184" i="32"/>
  <c r="I180" i="32"/>
  <c r="H180" i="32"/>
  <c r="G180" i="32"/>
  <c r="F180" i="32"/>
  <c r="E180" i="32"/>
  <c r="D180" i="32"/>
  <c r="C180" i="32"/>
  <c r="I178" i="32"/>
  <c r="H178" i="32"/>
  <c r="G178" i="32"/>
  <c r="F178" i="32"/>
  <c r="E178" i="32"/>
  <c r="D178" i="32"/>
  <c r="C178" i="32"/>
  <c r="I176" i="32"/>
  <c r="H176" i="32"/>
  <c r="G176" i="32"/>
  <c r="F176" i="32"/>
  <c r="E176" i="32"/>
  <c r="D176" i="32"/>
  <c r="C176" i="32"/>
  <c r="I175" i="32"/>
  <c r="H175" i="32"/>
  <c r="G175" i="32"/>
  <c r="F175" i="32"/>
  <c r="E175" i="32"/>
  <c r="D175" i="32"/>
  <c r="C175" i="32"/>
  <c r="I174" i="32"/>
  <c r="H174" i="32"/>
  <c r="G174" i="32"/>
  <c r="F174" i="32"/>
  <c r="E174" i="32"/>
  <c r="D174" i="32"/>
  <c r="C174" i="32"/>
  <c r="I173" i="32"/>
  <c r="H173" i="32"/>
  <c r="G173" i="32"/>
  <c r="F173" i="32"/>
  <c r="E173" i="32"/>
  <c r="D173" i="32"/>
  <c r="C173" i="32"/>
  <c r="I171" i="32"/>
  <c r="H171" i="32"/>
  <c r="G171" i="32"/>
  <c r="F171" i="32"/>
  <c r="E171" i="32"/>
  <c r="D171" i="32"/>
  <c r="C171" i="32"/>
  <c r="I170" i="32"/>
  <c r="H170" i="32"/>
  <c r="G170" i="32"/>
  <c r="F170" i="32"/>
  <c r="E170" i="32"/>
  <c r="D170" i="32"/>
  <c r="C170" i="32"/>
  <c r="I169" i="32"/>
  <c r="H169" i="32"/>
  <c r="G169" i="32"/>
  <c r="F169" i="32"/>
  <c r="E169" i="32"/>
  <c r="D169" i="32"/>
  <c r="C169" i="32"/>
  <c r="I160" i="32"/>
  <c r="H160" i="32"/>
  <c r="G160" i="32"/>
  <c r="F160" i="32"/>
  <c r="E160" i="32"/>
  <c r="D160" i="32"/>
  <c r="C160" i="32"/>
  <c r="I159" i="32"/>
  <c r="H159" i="32"/>
  <c r="G159" i="32"/>
  <c r="F159" i="32"/>
  <c r="E159" i="32"/>
  <c r="D159" i="32"/>
  <c r="C159" i="32"/>
  <c r="I158" i="32"/>
  <c r="H158" i="32"/>
  <c r="G158" i="32"/>
  <c r="F158" i="32"/>
  <c r="E158" i="32"/>
  <c r="D158" i="32"/>
  <c r="C158" i="32"/>
  <c r="I157" i="32"/>
  <c r="H157" i="32"/>
  <c r="G157" i="32"/>
  <c r="F157" i="32"/>
  <c r="E157" i="32"/>
  <c r="D157" i="32"/>
  <c r="C157" i="32"/>
  <c r="I156" i="32"/>
  <c r="H156" i="32"/>
  <c r="G156" i="32"/>
  <c r="F156" i="32"/>
  <c r="E156" i="32"/>
  <c r="D156" i="32"/>
  <c r="C156" i="32"/>
  <c r="C154" i="32"/>
  <c r="I153" i="32"/>
  <c r="H153" i="32"/>
  <c r="G153" i="32"/>
  <c r="F153" i="32"/>
  <c r="E153" i="32"/>
  <c r="D153" i="32"/>
  <c r="C153" i="32"/>
  <c r="I152" i="32"/>
  <c r="H152" i="32"/>
  <c r="G152" i="32"/>
  <c r="F152" i="32"/>
  <c r="E152" i="32"/>
  <c r="D152" i="32"/>
  <c r="C152" i="32"/>
  <c r="I148" i="32"/>
  <c r="H148" i="32"/>
  <c r="G148" i="32"/>
  <c r="F148" i="32"/>
  <c r="E148" i="32"/>
  <c r="D148" i="32"/>
  <c r="C148" i="32"/>
  <c r="I146" i="32"/>
  <c r="H146" i="32"/>
  <c r="G146" i="32"/>
  <c r="F146" i="32"/>
  <c r="E146" i="32"/>
  <c r="D146" i="32"/>
  <c r="C146" i="32"/>
  <c r="I144" i="32"/>
  <c r="H144" i="32"/>
  <c r="G144" i="32"/>
  <c r="F144" i="32"/>
  <c r="E144" i="32"/>
  <c r="D144" i="32"/>
  <c r="C144" i="32"/>
  <c r="I143" i="32"/>
  <c r="H143" i="32"/>
  <c r="G143" i="32"/>
  <c r="F143" i="32"/>
  <c r="E143" i="32"/>
  <c r="D143" i="32"/>
  <c r="C143" i="32"/>
  <c r="I142" i="32"/>
  <c r="H142" i="32"/>
  <c r="G142" i="32"/>
  <c r="F142" i="32"/>
  <c r="E142" i="32"/>
  <c r="D142" i="32"/>
  <c r="C142" i="32"/>
  <c r="I141" i="32"/>
  <c r="H141" i="32"/>
  <c r="G141" i="32"/>
  <c r="F141" i="32"/>
  <c r="E141" i="32"/>
  <c r="D141" i="32"/>
  <c r="C141" i="32"/>
  <c r="I139" i="32"/>
  <c r="H139" i="32"/>
  <c r="G139" i="32"/>
  <c r="F139" i="32"/>
  <c r="E139" i="32"/>
  <c r="D139" i="32"/>
  <c r="C139" i="32"/>
  <c r="I138" i="32"/>
  <c r="H138" i="32"/>
  <c r="G138" i="32"/>
  <c r="F138" i="32"/>
  <c r="E138" i="32"/>
  <c r="D138" i="32"/>
  <c r="C138" i="32"/>
  <c r="I137" i="32"/>
  <c r="H137" i="32"/>
  <c r="G137" i="32"/>
  <c r="F137" i="32"/>
  <c r="E137" i="32"/>
  <c r="D137" i="32"/>
  <c r="C137" i="32"/>
  <c r="I128" i="32"/>
  <c r="H128" i="32"/>
  <c r="G128" i="32"/>
  <c r="F128" i="32"/>
  <c r="E128" i="32"/>
  <c r="D128" i="32"/>
  <c r="C128" i="32"/>
  <c r="I127" i="32"/>
  <c r="H127" i="32"/>
  <c r="G127" i="32"/>
  <c r="F127" i="32"/>
  <c r="E127" i="32"/>
  <c r="D127" i="32"/>
  <c r="C127" i="32"/>
  <c r="I126" i="32"/>
  <c r="H126" i="32"/>
  <c r="G126" i="32"/>
  <c r="F126" i="32"/>
  <c r="E126" i="32"/>
  <c r="D126" i="32"/>
  <c r="C126" i="32"/>
  <c r="I125" i="32"/>
  <c r="H125" i="32"/>
  <c r="G125" i="32"/>
  <c r="F125" i="32"/>
  <c r="E125" i="32"/>
  <c r="D125" i="32"/>
  <c r="C125" i="32"/>
  <c r="I124" i="32"/>
  <c r="H124" i="32"/>
  <c r="G124" i="32"/>
  <c r="F124" i="32"/>
  <c r="E124" i="32"/>
  <c r="D124" i="32"/>
  <c r="C124" i="32"/>
  <c r="I121" i="32"/>
  <c r="H121" i="32"/>
  <c r="G121" i="32"/>
  <c r="F121" i="32"/>
  <c r="E121" i="32"/>
  <c r="D121" i="32"/>
  <c r="C121" i="32"/>
  <c r="I120" i="32"/>
  <c r="H120" i="32"/>
  <c r="G120" i="32"/>
  <c r="F120" i="32"/>
  <c r="E120" i="32"/>
  <c r="D120" i="32"/>
  <c r="C120" i="32"/>
  <c r="I116" i="32"/>
  <c r="H116" i="32"/>
  <c r="G116" i="32"/>
  <c r="F116" i="32"/>
  <c r="E116" i="32"/>
  <c r="D116" i="32"/>
  <c r="C116" i="32"/>
  <c r="I114" i="32"/>
  <c r="H114" i="32"/>
  <c r="G114" i="32"/>
  <c r="F114" i="32"/>
  <c r="E114" i="32"/>
  <c r="D114" i="32"/>
  <c r="C114" i="32"/>
  <c r="I112" i="32"/>
  <c r="H112" i="32"/>
  <c r="G112" i="32"/>
  <c r="F112" i="32"/>
  <c r="E112" i="32"/>
  <c r="D112" i="32"/>
  <c r="C112" i="32"/>
  <c r="I111" i="32"/>
  <c r="H111" i="32"/>
  <c r="G111" i="32"/>
  <c r="F111" i="32"/>
  <c r="E111" i="32"/>
  <c r="D111" i="32"/>
  <c r="C111" i="32"/>
  <c r="I110" i="32"/>
  <c r="H110" i="32"/>
  <c r="G110" i="32"/>
  <c r="F110" i="32"/>
  <c r="E110" i="32"/>
  <c r="D110" i="32"/>
  <c r="C110" i="32"/>
  <c r="I109" i="32"/>
  <c r="H109" i="32"/>
  <c r="G109" i="32"/>
  <c r="F109" i="32"/>
  <c r="E109" i="32"/>
  <c r="D109" i="32"/>
  <c r="C109" i="32"/>
  <c r="I107" i="32"/>
  <c r="H107" i="32"/>
  <c r="G107" i="32"/>
  <c r="F107" i="32"/>
  <c r="E107" i="32"/>
  <c r="D107" i="32"/>
  <c r="C107" i="32"/>
  <c r="I106" i="32"/>
  <c r="H106" i="32"/>
  <c r="G106" i="32"/>
  <c r="F106" i="32"/>
  <c r="E106" i="32"/>
  <c r="D106" i="32"/>
  <c r="C106" i="32"/>
  <c r="I105" i="32"/>
  <c r="H105" i="32"/>
  <c r="F105" i="32"/>
  <c r="E105" i="32"/>
  <c r="D105" i="32"/>
  <c r="C105" i="32"/>
  <c r="I96" i="32"/>
  <c r="H96" i="32"/>
  <c r="G96" i="32"/>
  <c r="F96" i="32"/>
  <c r="E96" i="32"/>
  <c r="D96" i="32"/>
  <c r="C96" i="32"/>
  <c r="I95" i="32"/>
  <c r="H95" i="32"/>
  <c r="G95" i="32"/>
  <c r="F95" i="32"/>
  <c r="E95" i="32"/>
  <c r="D95" i="32"/>
  <c r="C95" i="32"/>
  <c r="I94" i="32"/>
  <c r="H94" i="32"/>
  <c r="G94" i="32"/>
  <c r="F94" i="32"/>
  <c r="E94" i="32"/>
  <c r="D94" i="32"/>
  <c r="C94" i="32"/>
  <c r="I93" i="32"/>
  <c r="H93" i="32"/>
  <c r="G93" i="32"/>
  <c r="F93" i="32"/>
  <c r="E93" i="32"/>
  <c r="D93" i="32"/>
  <c r="C93" i="32"/>
  <c r="I92" i="32"/>
  <c r="H92" i="32"/>
  <c r="G92" i="32"/>
  <c r="F92" i="32"/>
  <c r="E92" i="32"/>
  <c r="D92" i="32"/>
  <c r="C92" i="32"/>
  <c r="H90" i="32"/>
  <c r="F90" i="32"/>
  <c r="I89" i="32"/>
  <c r="H89" i="32"/>
  <c r="G89" i="32"/>
  <c r="F89" i="32"/>
  <c r="E89" i="32"/>
  <c r="D89" i="32"/>
  <c r="C89" i="32"/>
  <c r="I88" i="32"/>
  <c r="H88" i="32"/>
  <c r="G88" i="32"/>
  <c r="F88" i="32"/>
  <c r="E88" i="32"/>
  <c r="D88" i="32"/>
  <c r="C88" i="32"/>
  <c r="I84" i="32"/>
  <c r="H84" i="32"/>
  <c r="G84" i="32"/>
  <c r="F84" i="32"/>
  <c r="E84" i="32"/>
  <c r="D84" i="32"/>
  <c r="C84" i="32"/>
  <c r="I82" i="32"/>
  <c r="H82" i="32"/>
  <c r="G82" i="32"/>
  <c r="F82" i="32"/>
  <c r="E82" i="32"/>
  <c r="D82" i="32"/>
  <c r="C82" i="32"/>
  <c r="I80" i="32"/>
  <c r="H80" i="32"/>
  <c r="G80" i="32"/>
  <c r="F80" i="32"/>
  <c r="E80" i="32"/>
  <c r="D80" i="32"/>
  <c r="C80" i="32"/>
  <c r="I79" i="32"/>
  <c r="H79" i="32"/>
  <c r="G79" i="32"/>
  <c r="F79" i="32"/>
  <c r="E79" i="32"/>
  <c r="D79" i="32"/>
  <c r="C79" i="32"/>
  <c r="I78" i="32"/>
  <c r="H78" i="32"/>
  <c r="G78" i="32"/>
  <c r="F78" i="32"/>
  <c r="E78" i="32"/>
  <c r="D78" i="32"/>
  <c r="C78" i="32"/>
  <c r="I77" i="32"/>
  <c r="H77" i="32"/>
  <c r="G77" i="32"/>
  <c r="F77" i="32"/>
  <c r="E77" i="32"/>
  <c r="D77" i="32"/>
  <c r="C77" i="32"/>
  <c r="I75" i="32"/>
  <c r="H75" i="32"/>
  <c r="G75" i="32"/>
  <c r="F75" i="32"/>
  <c r="E75" i="32"/>
  <c r="D75" i="32"/>
  <c r="C75" i="32"/>
  <c r="I74" i="32"/>
  <c r="H74" i="32"/>
  <c r="G74" i="32"/>
  <c r="F74" i="32"/>
  <c r="E74" i="32"/>
  <c r="D74" i="32"/>
  <c r="C74" i="32"/>
  <c r="I73" i="32"/>
  <c r="H73" i="32"/>
  <c r="G73" i="32"/>
  <c r="D73" i="32"/>
  <c r="C73" i="32"/>
  <c r="I64" i="32"/>
  <c r="H64" i="32"/>
  <c r="G64" i="32"/>
  <c r="F64" i="32"/>
  <c r="E64" i="32"/>
  <c r="D64" i="32"/>
  <c r="C64" i="32"/>
  <c r="I63" i="32"/>
  <c r="H63" i="32"/>
  <c r="G63" i="32"/>
  <c r="F63" i="32"/>
  <c r="E63" i="32"/>
  <c r="D63" i="32"/>
  <c r="C63" i="32"/>
  <c r="I62" i="32"/>
  <c r="H62" i="32"/>
  <c r="G62" i="32"/>
  <c r="F62" i="32"/>
  <c r="E62" i="32"/>
  <c r="D62" i="32"/>
  <c r="C62" i="32"/>
  <c r="I61" i="32"/>
  <c r="H61" i="32"/>
  <c r="G61" i="32"/>
  <c r="F61" i="32"/>
  <c r="E61" i="32"/>
  <c r="D61" i="32"/>
  <c r="C61" i="32"/>
  <c r="I60" i="32"/>
  <c r="H60" i="32"/>
  <c r="G60" i="32"/>
  <c r="F60" i="32"/>
  <c r="E60" i="32"/>
  <c r="D60" i="32"/>
  <c r="C60" i="32"/>
  <c r="I57" i="32"/>
  <c r="H57" i="32"/>
  <c r="G57" i="32"/>
  <c r="F57" i="32"/>
  <c r="E57" i="32"/>
  <c r="D57" i="32"/>
  <c r="C57" i="32"/>
  <c r="I56" i="32"/>
  <c r="H56" i="32"/>
  <c r="G56" i="32"/>
  <c r="F56" i="32"/>
  <c r="E56" i="32"/>
  <c r="D56" i="32"/>
  <c r="C56" i="32"/>
  <c r="I52" i="32"/>
  <c r="H52" i="32"/>
  <c r="G52" i="32"/>
  <c r="F52" i="32"/>
  <c r="E52" i="32"/>
  <c r="D52" i="32"/>
  <c r="C52" i="32"/>
  <c r="I50" i="32"/>
  <c r="H50" i="32"/>
  <c r="G50" i="32"/>
  <c r="F50" i="32"/>
  <c r="E50" i="32"/>
  <c r="D50" i="32"/>
  <c r="C50" i="32"/>
  <c r="I48" i="32"/>
  <c r="H48" i="32"/>
  <c r="G48" i="32"/>
  <c r="F48" i="32"/>
  <c r="E48" i="32"/>
  <c r="D48" i="32"/>
  <c r="C48" i="32"/>
  <c r="I47" i="32"/>
  <c r="H47" i="32"/>
  <c r="G47" i="32"/>
  <c r="F47" i="32"/>
  <c r="E47" i="32"/>
  <c r="D47" i="32"/>
  <c r="C47" i="32"/>
  <c r="I46" i="32"/>
  <c r="H46" i="32"/>
  <c r="G46" i="32"/>
  <c r="F46" i="32"/>
  <c r="E46" i="32"/>
  <c r="D46" i="32"/>
  <c r="C46" i="32"/>
  <c r="I45" i="32"/>
  <c r="H45" i="32"/>
  <c r="G45" i="32"/>
  <c r="F45" i="32"/>
  <c r="E45" i="32"/>
  <c r="D45" i="32"/>
  <c r="C45" i="32"/>
  <c r="I43" i="32"/>
  <c r="H43" i="32"/>
  <c r="G43" i="32"/>
  <c r="F43" i="32"/>
  <c r="E43" i="32"/>
  <c r="D43" i="32"/>
  <c r="C43" i="32"/>
  <c r="I42" i="32"/>
  <c r="H42" i="32"/>
  <c r="G42" i="32"/>
  <c r="F42" i="32"/>
  <c r="E42" i="32"/>
  <c r="D42" i="32"/>
  <c r="C42" i="32"/>
  <c r="I41" i="32"/>
  <c r="H41" i="32"/>
  <c r="G41" i="32"/>
  <c r="F41" i="32"/>
  <c r="E41" i="32"/>
  <c r="D41" i="32"/>
  <c r="C41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G26" i="32"/>
  <c r="I25" i="32"/>
  <c r="H25" i="32"/>
  <c r="G25" i="32"/>
  <c r="F25" i="32"/>
  <c r="E25" i="32"/>
  <c r="D25" i="32"/>
  <c r="C25" i="32"/>
  <c r="I24" i="32"/>
  <c r="H24" i="32"/>
  <c r="G24" i="32"/>
  <c r="F24" i="32"/>
  <c r="E24" i="32"/>
  <c r="D24" i="32"/>
  <c r="C24" i="32"/>
  <c r="I20" i="32"/>
  <c r="H20" i="32"/>
  <c r="G20" i="32"/>
  <c r="F20" i="32"/>
  <c r="E20" i="32"/>
  <c r="D20" i="32"/>
  <c r="C20" i="32"/>
  <c r="I18" i="32"/>
  <c r="H18" i="32"/>
  <c r="G18" i="32"/>
  <c r="F18" i="32"/>
  <c r="E18" i="32"/>
  <c r="D18" i="32"/>
  <c r="C18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14" i="32"/>
  <c r="H14" i="32"/>
  <c r="G14" i="32"/>
  <c r="F14" i="32"/>
  <c r="E14" i="32"/>
  <c r="D14" i="32"/>
  <c r="C14" i="32"/>
  <c r="I13" i="32"/>
  <c r="H13" i="32"/>
  <c r="G13" i="32"/>
  <c r="F13" i="32"/>
  <c r="E13" i="32"/>
  <c r="D13" i="32"/>
  <c r="C13" i="32"/>
  <c r="I11" i="32"/>
  <c r="H11" i="32"/>
  <c r="G11" i="32"/>
  <c r="F11" i="32"/>
  <c r="E11" i="32"/>
  <c r="D11" i="32"/>
  <c r="C11" i="32"/>
  <c r="I10" i="32"/>
  <c r="H10" i="32"/>
  <c r="G10" i="32"/>
  <c r="F10" i="32"/>
  <c r="E10" i="32"/>
  <c r="D10" i="32"/>
  <c r="C10" i="32"/>
  <c r="I9" i="32"/>
  <c r="H9" i="32"/>
  <c r="G9" i="32"/>
  <c r="F9" i="32"/>
  <c r="E9" i="32"/>
  <c r="D9" i="32"/>
  <c r="C9" i="32"/>
  <c r="C175" i="8"/>
  <c r="C174" i="8"/>
  <c r="C165" i="8"/>
  <c r="C164" i="8"/>
  <c r="C163" i="8"/>
  <c r="C162" i="8"/>
  <c r="C161" i="8"/>
  <c r="C160" i="8"/>
  <c r="C159" i="8"/>
  <c r="C158" i="8"/>
  <c r="C157" i="8"/>
  <c r="C156" i="8"/>
  <c r="C155" i="8"/>
  <c r="C154" i="8"/>
  <c r="C153" i="8"/>
  <c r="C151" i="8"/>
  <c r="C150" i="8"/>
  <c r="C149" i="8"/>
  <c r="C148" i="8"/>
  <c r="C147" i="8"/>
  <c r="C146" i="8"/>
  <c r="C145" i="8"/>
  <c r="C144" i="8"/>
  <c r="C143" i="8"/>
  <c r="C142" i="8"/>
  <c r="C141" i="8"/>
  <c r="C135" i="8"/>
  <c r="C134" i="8"/>
  <c r="C133" i="8"/>
  <c r="C132" i="8"/>
  <c r="C131" i="8"/>
  <c r="C130" i="8"/>
  <c r="C129" i="8"/>
  <c r="C128" i="8"/>
  <c r="C127" i="8"/>
  <c r="C126" i="8"/>
  <c r="C125" i="8"/>
  <c r="C119" i="8"/>
  <c r="C118" i="8"/>
  <c r="C117" i="8"/>
  <c r="C116" i="8"/>
  <c r="C112" i="8"/>
  <c r="C111" i="8"/>
  <c r="C108" i="8"/>
  <c r="A108" i="8"/>
  <c r="C102" i="8"/>
  <c r="C101" i="8"/>
  <c r="C98" i="8"/>
  <c r="C96" i="8"/>
  <c r="C94" i="8"/>
  <c r="C92" i="8"/>
  <c r="C89" i="8"/>
  <c r="C84" i="8"/>
  <c r="C83" i="8"/>
  <c r="C82" i="8"/>
  <c r="C81" i="8"/>
  <c r="C80" i="8"/>
  <c r="C79" i="8"/>
  <c r="C78" i="8"/>
  <c r="C77" i="8"/>
  <c r="C73" i="8"/>
  <c r="C72" i="8"/>
  <c r="C71" i="8"/>
  <c r="C67" i="8"/>
  <c r="C66" i="8"/>
  <c r="C65" i="8"/>
  <c r="C64" i="8"/>
  <c r="C63" i="8"/>
  <c r="C62" i="8"/>
  <c r="C61" i="8"/>
  <c r="C60" i="8"/>
  <c r="C59" i="8"/>
  <c r="C58" i="8"/>
  <c r="C55" i="8"/>
  <c r="A55" i="8"/>
  <c r="C48" i="8"/>
  <c r="C47" i="8"/>
  <c r="C46" i="8"/>
  <c r="C45" i="8"/>
  <c r="C41" i="8"/>
  <c r="C40" i="8"/>
  <c r="C39" i="8"/>
  <c r="C38" i="8"/>
  <c r="C33" i="8"/>
  <c r="C31" i="8"/>
  <c r="C29" i="8"/>
  <c r="C21" i="8"/>
  <c r="C20" i="8"/>
  <c r="C19" i="8"/>
  <c r="C15" i="8"/>
  <c r="C14" i="8"/>
  <c r="C13" i="8"/>
  <c r="C12" i="8"/>
  <c r="C11" i="8"/>
  <c r="C10" i="8"/>
  <c r="C9" i="8"/>
  <c r="C8" i="8"/>
  <c r="C7" i="8"/>
  <c r="C6" i="8"/>
  <c r="C3" i="8"/>
  <c r="A3" i="8"/>
  <c r="D26" i="7"/>
  <c r="D24" i="7"/>
  <c r="D19" i="7"/>
  <c r="D18" i="7"/>
  <c r="D16" i="7"/>
  <c r="D12" i="7"/>
  <c r="D11" i="7"/>
  <c r="D10" i="7"/>
  <c r="D9" i="7"/>
  <c r="D8" i="7"/>
  <c r="D7" i="7"/>
  <c r="D2" i="7"/>
  <c r="A2" i="7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16" i="6"/>
  <c r="D16" i="6"/>
  <c r="C15" i="6"/>
  <c r="C14" i="6"/>
  <c r="C13" i="6"/>
  <c r="C12" i="6"/>
  <c r="C11" i="6"/>
  <c r="C10" i="6"/>
  <c r="C9" i="6"/>
  <c r="C8" i="6"/>
  <c r="C7" i="6"/>
  <c r="F3" i="6"/>
  <c r="A3" i="6"/>
  <c r="C39" i="5"/>
  <c r="C38" i="5"/>
  <c r="C33" i="5"/>
  <c r="C32" i="5"/>
  <c r="C31" i="5"/>
  <c r="C26" i="5"/>
  <c r="C25" i="5"/>
  <c r="C19" i="5"/>
  <c r="C18" i="5"/>
  <c r="C13" i="5"/>
  <c r="C12" i="5"/>
  <c r="C11" i="5"/>
  <c r="C10" i="5"/>
  <c r="C9" i="5"/>
  <c r="C8" i="5"/>
  <c r="C7" i="5"/>
  <c r="C6" i="5"/>
  <c r="C3" i="5"/>
  <c r="A3" i="5"/>
  <c r="C33" i="4"/>
  <c r="C32" i="4"/>
  <c r="G27" i="4"/>
  <c r="F27" i="4"/>
  <c r="E27" i="4"/>
  <c r="D27" i="4"/>
  <c r="C27" i="4"/>
  <c r="B27" i="4"/>
  <c r="G26" i="4"/>
  <c r="F26" i="4"/>
  <c r="E26" i="4"/>
  <c r="D26" i="4"/>
  <c r="C26" i="4"/>
  <c r="B26" i="4"/>
  <c r="G25" i="4"/>
  <c r="F25" i="4"/>
  <c r="E25" i="4"/>
  <c r="D25" i="4"/>
  <c r="C25" i="4"/>
  <c r="B25" i="4"/>
  <c r="G18" i="4"/>
  <c r="F18" i="4"/>
  <c r="E18" i="4"/>
  <c r="D18" i="4"/>
  <c r="C18" i="4"/>
  <c r="B18" i="4"/>
  <c r="G17" i="4"/>
  <c r="F17" i="4"/>
  <c r="E17" i="4"/>
  <c r="D17" i="4"/>
  <c r="C17" i="4"/>
  <c r="B17" i="4"/>
  <c r="F16" i="4"/>
  <c r="E16" i="4"/>
  <c r="D16" i="4"/>
  <c r="C16" i="4"/>
  <c r="B16" i="4"/>
  <c r="G9" i="4"/>
  <c r="F9" i="4"/>
  <c r="E9" i="4"/>
  <c r="D9" i="4"/>
  <c r="C9" i="4"/>
  <c r="B9" i="4"/>
  <c r="G8" i="4"/>
  <c r="F8" i="4"/>
  <c r="E8" i="4"/>
  <c r="D8" i="4"/>
  <c r="C8" i="4"/>
  <c r="B8" i="4"/>
  <c r="G7" i="4"/>
  <c r="F7" i="4"/>
  <c r="E7" i="4"/>
  <c r="D7" i="4"/>
  <c r="C7" i="4"/>
  <c r="B7" i="4"/>
  <c r="D40" i="3"/>
  <c r="G37" i="3"/>
  <c r="G36" i="3"/>
  <c r="D36" i="3"/>
  <c r="D35" i="3"/>
  <c r="D34" i="3"/>
  <c r="G33" i="3"/>
  <c r="D33" i="3"/>
  <c r="G32" i="3"/>
  <c r="D32" i="3"/>
  <c r="G31" i="3"/>
  <c r="D31" i="3"/>
  <c r="G30" i="3"/>
  <c r="D30" i="3"/>
  <c r="G26" i="3"/>
  <c r="F26" i="3"/>
  <c r="G25" i="3"/>
  <c r="F25" i="3"/>
  <c r="G24" i="3"/>
  <c r="F24" i="3"/>
  <c r="G23" i="3"/>
  <c r="F23" i="3"/>
  <c r="A19" i="3"/>
  <c r="E18" i="3"/>
  <c r="E17" i="3"/>
  <c r="C17" i="3"/>
  <c r="A17" i="3"/>
  <c r="E16" i="3"/>
  <c r="C16" i="3"/>
  <c r="A16" i="3"/>
  <c r="D11" i="3"/>
  <c r="D10" i="3"/>
  <c r="D5" i="3"/>
  <c r="F4" i="3"/>
  <c r="B4" i="3"/>
  <c r="D11" i="17"/>
  <c r="E69" i="15"/>
  <c r="D69" i="15"/>
  <c r="I68" i="15"/>
  <c r="I67" i="15"/>
  <c r="I66" i="15"/>
  <c r="E65" i="15"/>
  <c r="D65" i="15"/>
  <c r="E64" i="15"/>
  <c r="D64" i="15"/>
  <c r="E63" i="15"/>
  <c r="D63" i="15"/>
  <c r="I62" i="15"/>
  <c r="I61" i="15"/>
  <c r="I60" i="15"/>
  <c r="E59" i="15"/>
  <c r="D59" i="15"/>
  <c r="E58" i="15"/>
  <c r="D58" i="15"/>
  <c r="E57" i="15"/>
  <c r="D57" i="15"/>
  <c r="E56" i="15"/>
  <c r="D56" i="15"/>
  <c r="E55" i="15"/>
  <c r="D55" i="15"/>
  <c r="E54" i="15"/>
  <c r="D54" i="15"/>
  <c r="E53" i="15"/>
  <c r="D53" i="15"/>
  <c r="E52" i="15"/>
  <c r="D52" i="15"/>
  <c r="E51" i="15"/>
  <c r="D51" i="15"/>
  <c r="E50" i="15"/>
  <c r="D50" i="15"/>
  <c r="E49" i="15"/>
  <c r="D49" i="15"/>
  <c r="E48" i="15"/>
  <c r="E47" i="15"/>
  <c r="D47" i="15"/>
  <c r="E46" i="15"/>
  <c r="D46" i="15"/>
  <c r="E45" i="15"/>
  <c r="D45" i="15"/>
  <c r="E44" i="15"/>
  <c r="D44" i="15"/>
  <c r="E43" i="15"/>
  <c r="D43" i="15"/>
  <c r="E42" i="15"/>
  <c r="D42" i="15"/>
  <c r="E41" i="15"/>
  <c r="D41" i="15"/>
  <c r="E39" i="15"/>
  <c r="D39" i="15"/>
  <c r="E38" i="15"/>
  <c r="D38" i="15"/>
  <c r="E37" i="15"/>
  <c r="D37" i="15"/>
  <c r="E36" i="15"/>
  <c r="D36" i="15"/>
  <c r="E35" i="15"/>
  <c r="D35" i="15"/>
  <c r="E34" i="15"/>
  <c r="D34" i="15"/>
  <c r="E33" i="15"/>
  <c r="D33" i="15"/>
  <c r="E30" i="15"/>
  <c r="D30" i="15"/>
  <c r="E29" i="15"/>
  <c r="D29" i="15"/>
  <c r="E28" i="15"/>
  <c r="D28" i="15"/>
  <c r="E27" i="15"/>
  <c r="E26" i="15"/>
  <c r="D26" i="15"/>
  <c r="E25" i="15"/>
  <c r="D25" i="15"/>
  <c r="E24" i="15"/>
  <c r="D24" i="15"/>
  <c r="E23" i="15"/>
  <c r="D23" i="15"/>
  <c r="E22" i="15"/>
  <c r="D22" i="15"/>
  <c r="E21" i="15"/>
  <c r="D21" i="15"/>
  <c r="E20" i="15"/>
  <c r="D20" i="15"/>
  <c r="E19" i="15"/>
  <c r="D19" i="15"/>
  <c r="E18" i="15"/>
  <c r="D18" i="15"/>
  <c r="E17" i="15"/>
  <c r="D17" i="15"/>
  <c r="E16" i="15"/>
  <c r="D16" i="15"/>
  <c r="E15" i="15"/>
  <c r="D15" i="15"/>
  <c r="G12" i="15"/>
  <c r="F12" i="15"/>
  <c r="E12" i="15"/>
  <c r="D12" i="15"/>
  <c r="C12" i="15"/>
  <c r="B12" i="15"/>
  <c r="A12" i="15"/>
  <c r="E19" i="27"/>
  <c r="E18" i="27"/>
  <c r="E17" i="27"/>
  <c r="D381" i="24"/>
  <c r="D366" i="24"/>
  <c r="C120" i="8" s="1"/>
  <c r="D360" i="24"/>
  <c r="D340" i="24"/>
  <c r="C86" i="8" s="1"/>
  <c r="D339" i="24"/>
  <c r="D329" i="24"/>
  <c r="C74" i="8" s="1"/>
  <c r="D324" i="24"/>
  <c r="C68" i="8" s="1"/>
  <c r="D306" i="24"/>
  <c r="C49" i="8" s="1"/>
  <c r="D299" i="24"/>
  <c r="C42" i="8" s="1"/>
  <c r="D281" i="24"/>
  <c r="C22" i="8" s="1"/>
  <c r="D276" i="24"/>
  <c r="C16" i="8" s="1"/>
  <c r="D252" i="24"/>
  <c r="D245" i="24"/>
  <c r="D13" i="7" s="1"/>
  <c r="D237" i="24"/>
  <c r="D233" i="24"/>
  <c r="C233" i="24"/>
  <c r="B233" i="24"/>
  <c r="C32" i="6" s="1"/>
  <c r="E232" i="24"/>
  <c r="F31" i="6" s="1"/>
  <c r="E231" i="24"/>
  <c r="F30" i="6" s="1"/>
  <c r="E230" i="24"/>
  <c r="F29" i="6" s="1"/>
  <c r="E229" i="24"/>
  <c r="F28" i="6" s="1"/>
  <c r="E228" i="24"/>
  <c r="F27" i="6" s="1"/>
  <c r="E227" i="24"/>
  <c r="F26" i="6" s="1"/>
  <c r="E226" i="24"/>
  <c r="F25" i="6" s="1"/>
  <c r="E225" i="24"/>
  <c r="F24" i="6" s="1"/>
  <c r="D220" i="24"/>
  <c r="C220" i="24"/>
  <c r="B220" i="24"/>
  <c r="C16" i="6" s="1"/>
  <c r="E219" i="24"/>
  <c r="E218" i="24"/>
  <c r="F14" i="6" s="1"/>
  <c r="E217" i="24"/>
  <c r="F13" i="6" s="1"/>
  <c r="E216" i="24"/>
  <c r="E215" i="24"/>
  <c r="F11" i="6" s="1"/>
  <c r="E214" i="24"/>
  <c r="E213" i="24"/>
  <c r="E212" i="24"/>
  <c r="E211" i="24"/>
  <c r="D206" i="24"/>
  <c r="C40" i="5" s="1"/>
  <c r="D202" i="24"/>
  <c r="C34" i="5" s="1"/>
  <c r="D197" i="24"/>
  <c r="C27" i="5" s="1"/>
  <c r="D193" i="24"/>
  <c r="C20" i="5" s="1"/>
  <c r="D189" i="24"/>
  <c r="C14" i="5" s="1"/>
  <c r="E170" i="24"/>
  <c r="F28" i="4" s="1"/>
  <c r="E169" i="24"/>
  <c r="E168" i="24"/>
  <c r="D28" i="4" s="1"/>
  <c r="E167" i="24"/>
  <c r="C28" i="4" s="1"/>
  <c r="E166" i="24"/>
  <c r="B28" i="4" s="1"/>
  <c r="E164" i="24"/>
  <c r="F19" i="4" s="1"/>
  <c r="E163" i="24"/>
  <c r="E162" i="24"/>
  <c r="D19" i="4" s="1"/>
  <c r="E161" i="24"/>
  <c r="C19" i="4" s="1"/>
  <c r="E160" i="24"/>
  <c r="B19" i="4" s="1"/>
  <c r="E158" i="24"/>
  <c r="E157" i="24"/>
  <c r="E156" i="24"/>
  <c r="D10" i="4" s="1"/>
  <c r="E155" i="24"/>
  <c r="C10" i="4" s="1"/>
  <c r="E154" i="24"/>
  <c r="B10" i="4" s="1"/>
  <c r="E143" i="24"/>
  <c r="G34" i="3" s="1"/>
  <c r="CE94" i="24"/>
  <c r="I384" i="32" s="1"/>
  <c r="CF93" i="24"/>
  <c r="CE93" i="24"/>
  <c r="I383" i="32" s="1"/>
  <c r="CE92" i="24"/>
  <c r="I382" i="32" s="1"/>
  <c r="CE91" i="24"/>
  <c r="I381" i="32" s="1"/>
  <c r="CE90" i="24"/>
  <c r="CE88" i="24"/>
  <c r="I377" i="32" s="1"/>
  <c r="CE87" i="24"/>
  <c r="I376" i="32" s="1"/>
  <c r="I372" i="32"/>
  <c r="CE82" i="24"/>
  <c r="CE81" i="24"/>
  <c r="CE80" i="24"/>
  <c r="CE79" i="24"/>
  <c r="CE78" i="24"/>
  <c r="CE77" i="24"/>
  <c r="CE76" i="24"/>
  <c r="CE75" i="24"/>
  <c r="CE74" i="24"/>
  <c r="CE73" i="24"/>
  <c r="CE72" i="24"/>
  <c r="CE71" i="24"/>
  <c r="CE70" i="24"/>
  <c r="CD69" i="24"/>
  <c r="E371" i="32" s="1"/>
  <c r="CC69" i="24"/>
  <c r="CB69" i="24"/>
  <c r="CA69" i="24"/>
  <c r="BZ69" i="24"/>
  <c r="BY69" i="24"/>
  <c r="BX69" i="24"/>
  <c r="BW69" i="24"/>
  <c r="BV69" i="24"/>
  <c r="BU69" i="24"/>
  <c r="BT69" i="24"/>
  <c r="BS69" i="24"/>
  <c r="BR69" i="24"/>
  <c r="BQ69" i="24"/>
  <c r="BP69" i="24"/>
  <c r="BO69" i="24"/>
  <c r="BN69" i="24"/>
  <c r="BM69" i="24"/>
  <c r="BL69" i="24"/>
  <c r="BK69" i="24"/>
  <c r="BJ69" i="24"/>
  <c r="BI69" i="24"/>
  <c r="BH69" i="24"/>
  <c r="BG69" i="24"/>
  <c r="BF69" i="24"/>
  <c r="BE69" i="24"/>
  <c r="BD69" i="24"/>
  <c r="BC69" i="24"/>
  <c r="BB69" i="24"/>
  <c r="BA69" i="24"/>
  <c r="AZ69" i="24"/>
  <c r="AY69" i="24"/>
  <c r="AX69" i="24"/>
  <c r="AW69" i="24"/>
  <c r="AV69" i="24"/>
  <c r="AU69" i="24"/>
  <c r="AT69" i="24"/>
  <c r="AS69" i="24"/>
  <c r="AR69" i="24"/>
  <c r="AQ69" i="24"/>
  <c r="AP69" i="24"/>
  <c r="AO69" i="24"/>
  <c r="AN69" i="24"/>
  <c r="AM69" i="24"/>
  <c r="AL69" i="24"/>
  <c r="AK69" i="24"/>
  <c r="AJ69" i="24"/>
  <c r="AI69" i="24"/>
  <c r="AH69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O20" i="31" s="1"/>
  <c r="T69" i="24"/>
  <c r="S69" i="24"/>
  <c r="R69" i="24"/>
  <c r="Q69" i="24"/>
  <c r="O16" i="31" s="1"/>
  <c r="P69" i="24"/>
  <c r="O69" i="24"/>
  <c r="N69" i="24"/>
  <c r="M69" i="24"/>
  <c r="L69" i="24"/>
  <c r="K69" i="24"/>
  <c r="J69" i="24"/>
  <c r="I69" i="24"/>
  <c r="H69" i="24"/>
  <c r="O7" i="31" s="1"/>
  <c r="G69" i="24"/>
  <c r="F69" i="24"/>
  <c r="E69" i="24"/>
  <c r="D69" i="24"/>
  <c r="C69" i="24"/>
  <c r="CE68" i="24"/>
  <c r="I370" i="32" s="1"/>
  <c r="CE66" i="24"/>
  <c r="I368" i="32" s="1"/>
  <c r="CE65" i="24"/>
  <c r="I367" i="32" s="1"/>
  <c r="CE64" i="24"/>
  <c r="CE63" i="24"/>
  <c r="I365" i="32" s="1"/>
  <c r="CE61" i="24"/>
  <c r="CE60" i="24"/>
  <c r="B53" i="24"/>
  <c r="CE51" i="24"/>
  <c r="B49" i="24"/>
  <c r="CE47" i="24"/>
  <c r="F10" i="4" l="1"/>
  <c r="I158" i="24"/>
  <c r="H158" i="24"/>
  <c r="G158" i="24"/>
  <c r="E19" i="4"/>
  <c r="H163" i="24"/>
  <c r="G163" i="24"/>
  <c r="I163" i="24"/>
  <c r="E10" i="4"/>
  <c r="H157" i="24"/>
  <c r="G157" i="24"/>
  <c r="I157" i="24"/>
  <c r="AE46" i="31"/>
  <c r="H58" i="32"/>
  <c r="AE38" i="31"/>
  <c r="I26" i="32"/>
  <c r="I363" i="32"/>
  <c r="E48" i="24"/>
  <c r="E62" i="24" s="1"/>
  <c r="E12" i="32" s="1"/>
  <c r="F12" i="6"/>
  <c r="F10" i="6"/>
  <c r="F15" i="6"/>
  <c r="F7" i="6"/>
  <c r="F8" i="6"/>
  <c r="F9" i="6"/>
  <c r="E58" i="32"/>
  <c r="I90" i="32"/>
  <c r="AU48" i="24"/>
  <c r="AU62" i="24" s="1"/>
  <c r="H46" i="31" s="1"/>
  <c r="G48" i="24"/>
  <c r="G62" i="24" s="1"/>
  <c r="G12" i="32" s="1"/>
  <c r="W48" i="24"/>
  <c r="W62" i="24" s="1"/>
  <c r="H22" i="31" s="1"/>
  <c r="BK48" i="24"/>
  <c r="BK62" i="24" s="1"/>
  <c r="G268" i="32" s="1"/>
  <c r="H48" i="24"/>
  <c r="H62" i="24" s="1"/>
  <c r="H7" i="31" s="1"/>
  <c r="P48" i="24"/>
  <c r="P62" i="24" s="1"/>
  <c r="I44" i="32" s="1"/>
  <c r="X48" i="24"/>
  <c r="X62" i="24" s="1"/>
  <c r="C108" i="32" s="1"/>
  <c r="AF48" i="24"/>
  <c r="AF62" i="24" s="1"/>
  <c r="H31" i="31" s="1"/>
  <c r="AN48" i="24"/>
  <c r="AN62" i="24" s="1"/>
  <c r="E172" i="32" s="1"/>
  <c r="AV48" i="24"/>
  <c r="AV62" i="24" s="1"/>
  <c r="F204" i="32" s="1"/>
  <c r="BD48" i="24"/>
  <c r="BD62" i="24" s="1"/>
  <c r="H55" i="31" s="1"/>
  <c r="BL48" i="24"/>
  <c r="BL62" i="24" s="1"/>
  <c r="H63" i="31" s="1"/>
  <c r="BT48" i="24"/>
  <c r="BT62" i="24" s="1"/>
  <c r="I300" i="32" s="1"/>
  <c r="CB48" i="24"/>
  <c r="CB62" i="24" s="1"/>
  <c r="H79" i="31" s="1"/>
  <c r="AM48" i="24"/>
  <c r="AM62" i="24" s="1"/>
  <c r="H38" i="31" s="1"/>
  <c r="BS48" i="24"/>
  <c r="BS62" i="24" s="1"/>
  <c r="H70" i="31" s="1"/>
  <c r="Q48" i="24"/>
  <c r="Q62" i="24" s="1"/>
  <c r="H16" i="31" s="1"/>
  <c r="AO48" i="24"/>
  <c r="AO62" i="24" s="1"/>
  <c r="F172" i="32" s="1"/>
  <c r="AW48" i="24"/>
  <c r="AW62" i="24" s="1"/>
  <c r="G204" i="32" s="1"/>
  <c r="J48" i="24"/>
  <c r="J62" i="24" s="1"/>
  <c r="C44" i="32" s="1"/>
  <c r="R48" i="24"/>
  <c r="R62" i="24" s="1"/>
  <c r="H17" i="31" s="1"/>
  <c r="Z48" i="24"/>
  <c r="Z62" i="24" s="1"/>
  <c r="E108" i="32" s="1"/>
  <c r="AH48" i="24"/>
  <c r="AH62" i="24" s="1"/>
  <c r="H33" i="31" s="1"/>
  <c r="AP48" i="24"/>
  <c r="AP62" i="24" s="1"/>
  <c r="H41" i="31" s="1"/>
  <c r="AX48" i="24"/>
  <c r="AX62" i="24" s="1"/>
  <c r="H204" i="32" s="1"/>
  <c r="BF48" i="24"/>
  <c r="BF62" i="24" s="1"/>
  <c r="H57" i="31" s="1"/>
  <c r="BN48" i="24"/>
  <c r="BN62" i="24" s="1"/>
  <c r="H65" i="31" s="1"/>
  <c r="BV48" i="24"/>
  <c r="BV62" i="24" s="1"/>
  <c r="H73" i="31" s="1"/>
  <c r="CD48" i="24"/>
  <c r="O48" i="24"/>
  <c r="O62" i="24" s="1"/>
  <c r="H14" i="31" s="1"/>
  <c r="BC48" i="24"/>
  <c r="BC62" i="24" s="1"/>
  <c r="H54" i="31" s="1"/>
  <c r="CA48" i="24"/>
  <c r="CA62" i="24" s="1"/>
  <c r="I332" i="32" s="1"/>
  <c r="AG48" i="24"/>
  <c r="AG62" i="24" s="1"/>
  <c r="H32" i="31" s="1"/>
  <c r="CC48" i="24"/>
  <c r="CC62" i="24" s="1"/>
  <c r="H80" i="31" s="1"/>
  <c r="C48" i="24"/>
  <c r="C62" i="24" s="1"/>
  <c r="C12" i="32" s="1"/>
  <c r="K48" i="24"/>
  <c r="K62" i="24" s="1"/>
  <c r="H10" i="31" s="1"/>
  <c r="S48" i="24"/>
  <c r="S62" i="24" s="1"/>
  <c r="H18" i="31" s="1"/>
  <c r="AA48" i="24"/>
  <c r="AA62" i="24" s="1"/>
  <c r="H26" i="31" s="1"/>
  <c r="AI48" i="24"/>
  <c r="AI62" i="24" s="1"/>
  <c r="H34" i="31" s="1"/>
  <c r="AQ48" i="24"/>
  <c r="AQ62" i="24" s="1"/>
  <c r="H42" i="31" s="1"/>
  <c r="AY48" i="24"/>
  <c r="AY62" i="24" s="1"/>
  <c r="I204" i="32" s="1"/>
  <c r="BG48" i="24"/>
  <c r="BG62" i="24" s="1"/>
  <c r="H58" i="31" s="1"/>
  <c r="BO48" i="24"/>
  <c r="BO62" i="24" s="1"/>
  <c r="H66" i="31" s="1"/>
  <c r="BW48" i="24"/>
  <c r="BW62" i="24" s="1"/>
  <c r="H74" i="31" s="1"/>
  <c r="I48" i="24"/>
  <c r="I62" i="24" s="1"/>
  <c r="H8" i="31" s="1"/>
  <c r="BU48" i="24"/>
  <c r="BU62" i="24" s="1"/>
  <c r="C332" i="32" s="1"/>
  <c r="D48" i="24"/>
  <c r="D62" i="24" s="1"/>
  <c r="H3" i="31" s="1"/>
  <c r="L48" i="24"/>
  <c r="L62" i="24" s="1"/>
  <c r="T48" i="24"/>
  <c r="T62" i="24" s="1"/>
  <c r="H19" i="31" s="1"/>
  <c r="AB48" i="24"/>
  <c r="AB62" i="24" s="1"/>
  <c r="H27" i="31" s="1"/>
  <c r="AJ48" i="24"/>
  <c r="AJ62" i="24" s="1"/>
  <c r="H140" i="32" s="1"/>
  <c r="AR48" i="24"/>
  <c r="AR62" i="24" s="1"/>
  <c r="H43" i="31" s="1"/>
  <c r="AZ48" i="24"/>
  <c r="AZ62" i="24" s="1"/>
  <c r="H51" i="31" s="1"/>
  <c r="BH48" i="24"/>
  <c r="BH62" i="24" s="1"/>
  <c r="H59" i="31" s="1"/>
  <c r="BP48" i="24"/>
  <c r="BP62" i="24" s="1"/>
  <c r="H67" i="31" s="1"/>
  <c r="BX48" i="24"/>
  <c r="BX62" i="24" s="1"/>
  <c r="H75" i="31" s="1"/>
  <c r="AE48" i="24"/>
  <c r="AE62" i="24" s="1"/>
  <c r="H30" i="31" s="1"/>
  <c r="BM48" i="24"/>
  <c r="BM62" i="24" s="1"/>
  <c r="H64" i="31" s="1"/>
  <c r="M48" i="24"/>
  <c r="M62" i="24" s="1"/>
  <c r="H12" i="31" s="1"/>
  <c r="U48" i="24"/>
  <c r="U62" i="24" s="1"/>
  <c r="H20" i="31" s="1"/>
  <c r="AC48" i="24"/>
  <c r="AC62" i="24" s="1"/>
  <c r="H108" i="32" s="1"/>
  <c r="AK48" i="24"/>
  <c r="AK62" i="24" s="1"/>
  <c r="H36" i="31" s="1"/>
  <c r="AS48" i="24"/>
  <c r="AS62" i="24" s="1"/>
  <c r="C204" i="32" s="1"/>
  <c r="BA48" i="24"/>
  <c r="BA62" i="24" s="1"/>
  <c r="H52" i="31" s="1"/>
  <c r="BI48" i="24"/>
  <c r="BI62" i="24" s="1"/>
  <c r="H60" i="31" s="1"/>
  <c r="BQ48" i="24"/>
  <c r="BQ62" i="24" s="1"/>
  <c r="H68" i="31" s="1"/>
  <c r="BY48" i="24"/>
  <c r="BY62" i="24" s="1"/>
  <c r="H76" i="31" s="1"/>
  <c r="Y48" i="24"/>
  <c r="Y62" i="24" s="1"/>
  <c r="H24" i="31" s="1"/>
  <c r="BE48" i="24"/>
  <c r="BE62" i="24" s="1"/>
  <c r="H56" i="31" s="1"/>
  <c r="F48" i="24"/>
  <c r="F62" i="24" s="1"/>
  <c r="H5" i="31" s="1"/>
  <c r="N48" i="24"/>
  <c r="N62" i="24" s="1"/>
  <c r="G44" i="32" s="1"/>
  <c r="V48" i="24"/>
  <c r="V62" i="24" s="1"/>
  <c r="H21" i="31" s="1"/>
  <c r="AD48" i="24"/>
  <c r="AD62" i="24" s="1"/>
  <c r="I108" i="32" s="1"/>
  <c r="AL48" i="24"/>
  <c r="AL62" i="24" s="1"/>
  <c r="C172" i="32" s="1"/>
  <c r="AT48" i="24"/>
  <c r="AT62" i="24" s="1"/>
  <c r="H45" i="31" s="1"/>
  <c r="BB48" i="24"/>
  <c r="BB62" i="24" s="1"/>
  <c r="E236" i="32" s="1"/>
  <c r="BJ48" i="24"/>
  <c r="BJ62" i="24" s="1"/>
  <c r="H61" i="31" s="1"/>
  <c r="BR48" i="24"/>
  <c r="BR62" i="24" s="1"/>
  <c r="H69" i="31" s="1"/>
  <c r="BZ48" i="24"/>
  <c r="BZ62" i="24" s="1"/>
  <c r="H77" i="31" s="1"/>
  <c r="CF91" i="25"/>
  <c r="G122" i="32"/>
  <c r="H154" i="32"/>
  <c r="D26" i="32"/>
  <c r="I186" i="32"/>
  <c r="G154" i="32"/>
  <c r="G186" i="32"/>
  <c r="AE10" i="31"/>
  <c r="AE37" i="31"/>
  <c r="I122" i="32"/>
  <c r="F26" i="32"/>
  <c r="AE13" i="31"/>
  <c r="D218" i="32"/>
  <c r="C26" i="32"/>
  <c r="AE16" i="31"/>
  <c r="AE24" i="31"/>
  <c r="AE40" i="31"/>
  <c r="AE32" i="31"/>
  <c r="I154" i="32"/>
  <c r="H122" i="32"/>
  <c r="AE12" i="31"/>
  <c r="C218" i="32"/>
  <c r="AE4" i="31"/>
  <c r="AE20" i="31"/>
  <c r="CE69" i="24"/>
  <c r="I371" i="32" s="1"/>
  <c r="B14" i="31"/>
  <c r="B33" i="31"/>
  <c r="B34" i="31"/>
  <c r="B35" i="31"/>
  <c r="B36" i="31"/>
  <c r="B51" i="31"/>
  <c r="B56" i="31"/>
  <c r="H164" i="32"/>
  <c r="B79" i="31"/>
  <c r="H4" i="32"/>
  <c r="H260" i="32"/>
  <c r="B23" i="31"/>
  <c r="B24" i="31"/>
  <c r="B41" i="31"/>
  <c r="B42" i="31"/>
  <c r="B43" i="31"/>
  <c r="B54" i="31"/>
  <c r="H36" i="32"/>
  <c r="E381" i="25"/>
  <c r="D368" i="25"/>
  <c r="D385" i="25" s="1"/>
  <c r="D418" i="25" s="1"/>
  <c r="D422" i="25" s="1"/>
  <c r="D425" i="25" s="1"/>
  <c r="D309" i="25"/>
  <c r="D353" i="25" s="1"/>
  <c r="D259" i="25"/>
  <c r="CE90" i="25"/>
  <c r="K613" i="25" s="1"/>
  <c r="CF92" i="25"/>
  <c r="CD86" i="25"/>
  <c r="B94" i="15" s="1"/>
  <c r="F94" i="15" s="1"/>
  <c r="AP86" i="25"/>
  <c r="C708" i="25" s="1"/>
  <c r="G19" i="4"/>
  <c r="AE39" i="31"/>
  <c r="AE15" i="31"/>
  <c r="AE7" i="31"/>
  <c r="AE31" i="31"/>
  <c r="AE23" i="31"/>
  <c r="J612" i="24"/>
  <c r="C83" i="32"/>
  <c r="CE89" i="24"/>
  <c r="I378" i="32" s="1"/>
  <c r="H186" i="32"/>
  <c r="C58" i="32"/>
  <c r="D90" i="32"/>
  <c r="AE33" i="31"/>
  <c r="E90" i="32"/>
  <c r="E122" i="32"/>
  <c r="F122" i="32"/>
  <c r="E32" i="6"/>
  <c r="O6" i="31"/>
  <c r="G19" i="32"/>
  <c r="O22" i="31"/>
  <c r="I83" i="32"/>
  <c r="O30" i="31"/>
  <c r="C147" i="32"/>
  <c r="O46" i="31"/>
  <c r="E211" i="32"/>
  <c r="O54" i="31"/>
  <c r="F243" i="32"/>
  <c r="O62" i="31"/>
  <c r="G275" i="32"/>
  <c r="O70" i="31"/>
  <c r="H307" i="32"/>
  <c r="E233" i="24"/>
  <c r="I380" i="32"/>
  <c r="CF90" i="24"/>
  <c r="CB52" i="24" s="1"/>
  <c r="CB67" i="24" s="1"/>
  <c r="D612" i="24"/>
  <c r="O14" i="31"/>
  <c r="H51" i="32"/>
  <c r="O38" i="31"/>
  <c r="D179" i="32"/>
  <c r="O78" i="31"/>
  <c r="I339" i="32"/>
  <c r="BK2" i="30"/>
  <c r="I362" i="32"/>
  <c r="H612" i="24"/>
  <c r="E220" i="24"/>
  <c r="F16" i="6" s="1"/>
  <c r="I612" i="24"/>
  <c r="I366" i="32"/>
  <c r="F612" i="24"/>
  <c r="BQ2" i="30"/>
  <c r="D383" i="24"/>
  <c r="D12" i="17" s="1"/>
  <c r="DF2" i="30"/>
  <c r="C170" i="8"/>
  <c r="D22" i="7"/>
  <c r="D258" i="24"/>
  <c r="D27" i="7" s="1"/>
  <c r="O2" i="31"/>
  <c r="C19" i="32"/>
  <c r="O18" i="31"/>
  <c r="E83" i="32"/>
  <c r="O42" i="31"/>
  <c r="H179" i="32"/>
  <c r="O58" i="31"/>
  <c r="C275" i="32"/>
  <c r="O74" i="31"/>
  <c r="E339" i="32"/>
  <c r="C85" i="8"/>
  <c r="D341" i="24"/>
  <c r="C87" i="8" s="1"/>
  <c r="O10" i="31"/>
  <c r="D51" i="32"/>
  <c r="O26" i="31"/>
  <c r="F115" i="32"/>
  <c r="O34" i="31"/>
  <c r="G147" i="32"/>
  <c r="O50" i="31"/>
  <c r="I211" i="32"/>
  <c r="O66" i="31"/>
  <c r="D307" i="32"/>
  <c r="O3" i="31"/>
  <c r="D19" i="32"/>
  <c r="O11" i="31"/>
  <c r="E51" i="32"/>
  <c r="O19" i="31"/>
  <c r="F83" i="32"/>
  <c r="O27" i="31"/>
  <c r="G115" i="32"/>
  <c r="O35" i="31"/>
  <c r="H147" i="32"/>
  <c r="O43" i="31"/>
  <c r="I179" i="32"/>
  <c r="O51" i="31"/>
  <c r="C243" i="32"/>
  <c r="O59" i="31"/>
  <c r="D275" i="32"/>
  <c r="O67" i="31"/>
  <c r="E307" i="32"/>
  <c r="O75" i="31"/>
  <c r="F339" i="32"/>
  <c r="E221" i="25"/>
  <c r="O4" i="31"/>
  <c r="E19" i="32"/>
  <c r="O12" i="31"/>
  <c r="F51" i="32"/>
  <c r="O28" i="31"/>
  <c r="H115" i="32"/>
  <c r="O36" i="31"/>
  <c r="I147" i="32"/>
  <c r="O44" i="31"/>
  <c r="C211" i="32"/>
  <c r="O52" i="31"/>
  <c r="D243" i="32"/>
  <c r="O60" i="31"/>
  <c r="E275" i="32"/>
  <c r="O68" i="31"/>
  <c r="F307" i="32"/>
  <c r="O76" i="31"/>
  <c r="G339" i="32"/>
  <c r="E28" i="4"/>
  <c r="G28" i="4"/>
  <c r="CF2" i="28"/>
  <c r="D5" i="7"/>
  <c r="O5" i="31"/>
  <c r="F19" i="32"/>
  <c r="O13" i="31"/>
  <c r="G51" i="32"/>
  <c r="O21" i="31"/>
  <c r="H83" i="32"/>
  <c r="O29" i="31"/>
  <c r="I115" i="32"/>
  <c r="O37" i="31"/>
  <c r="C179" i="32"/>
  <c r="O45" i="31"/>
  <c r="D211" i="32"/>
  <c r="O53" i="31"/>
  <c r="E243" i="32"/>
  <c r="O61" i="31"/>
  <c r="F275" i="32"/>
  <c r="O69" i="31"/>
  <c r="G307" i="32"/>
  <c r="O77" i="31"/>
  <c r="H339" i="32"/>
  <c r="L612" i="24"/>
  <c r="O15" i="31"/>
  <c r="I51" i="32"/>
  <c r="O23" i="31"/>
  <c r="C115" i="32"/>
  <c r="O31" i="31"/>
  <c r="D147" i="32"/>
  <c r="O39" i="31"/>
  <c r="E179" i="32"/>
  <c r="O47" i="31"/>
  <c r="F211" i="32"/>
  <c r="O55" i="31"/>
  <c r="G243" i="32"/>
  <c r="H275" i="32"/>
  <c r="O63" i="31"/>
  <c r="O71" i="31"/>
  <c r="I307" i="32"/>
  <c r="O79" i="31"/>
  <c r="C371" i="32"/>
  <c r="C113" i="8"/>
  <c r="C615" i="24"/>
  <c r="H19" i="32"/>
  <c r="G83" i="32"/>
  <c r="CB49" i="25"/>
  <c r="CB63" i="25" s="1"/>
  <c r="CB86" i="25" s="1"/>
  <c r="BT49" i="25"/>
  <c r="BT63" i="25" s="1"/>
  <c r="BT86" i="25" s="1"/>
  <c r="BL49" i="25"/>
  <c r="BL63" i="25" s="1"/>
  <c r="BL86" i="25" s="1"/>
  <c r="BD49" i="25"/>
  <c r="BD63" i="25" s="1"/>
  <c r="BD86" i="25" s="1"/>
  <c r="AV49" i="25"/>
  <c r="AV63" i="25" s="1"/>
  <c r="AV86" i="25" s="1"/>
  <c r="AN49" i="25"/>
  <c r="AN63" i="25" s="1"/>
  <c r="AN86" i="25" s="1"/>
  <c r="AF49" i="25"/>
  <c r="AF63" i="25" s="1"/>
  <c r="AF86" i="25" s="1"/>
  <c r="X49" i="25"/>
  <c r="X63" i="25" s="1"/>
  <c r="X86" i="25" s="1"/>
  <c r="P49" i="25"/>
  <c r="P63" i="25" s="1"/>
  <c r="P86" i="25" s="1"/>
  <c r="H49" i="25"/>
  <c r="H63" i="25" s="1"/>
  <c r="H86" i="25" s="1"/>
  <c r="CA49" i="25"/>
  <c r="CA63" i="25" s="1"/>
  <c r="CA86" i="25" s="1"/>
  <c r="BS49" i="25"/>
  <c r="BS63" i="25" s="1"/>
  <c r="BS86" i="25" s="1"/>
  <c r="BK49" i="25"/>
  <c r="BK63" i="25" s="1"/>
  <c r="BK86" i="25" s="1"/>
  <c r="BC49" i="25"/>
  <c r="BC63" i="25" s="1"/>
  <c r="BC86" i="25" s="1"/>
  <c r="AU49" i="25"/>
  <c r="AU63" i="25" s="1"/>
  <c r="AU86" i="25" s="1"/>
  <c r="AM49" i="25"/>
  <c r="AM63" i="25" s="1"/>
  <c r="AM86" i="25" s="1"/>
  <c r="AE49" i="25"/>
  <c r="AE63" i="25" s="1"/>
  <c r="AE86" i="25" s="1"/>
  <c r="W49" i="25"/>
  <c r="W63" i="25" s="1"/>
  <c r="W86" i="25" s="1"/>
  <c r="O49" i="25"/>
  <c r="O63" i="25" s="1"/>
  <c r="O86" i="25" s="1"/>
  <c r="G49" i="25"/>
  <c r="G63" i="25" s="1"/>
  <c r="G86" i="25" s="1"/>
  <c r="BZ49" i="25"/>
  <c r="BZ63" i="25" s="1"/>
  <c r="BZ86" i="25" s="1"/>
  <c r="BR49" i="25"/>
  <c r="BR63" i="25" s="1"/>
  <c r="BR86" i="25" s="1"/>
  <c r="BJ49" i="25"/>
  <c r="BJ63" i="25" s="1"/>
  <c r="BJ86" i="25" s="1"/>
  <c r="BB49" i="25"/>
  <c r="BB63" i="25" s="1"/>
  <c r="BB86" i="25" s="1"/>
  <c r="AT49" i="25"/>
  <c r="AT63" i="25" s="1"/>
  <c r="AT86" i="25" s="1"/>
  <c r="AL49" i="25"/>
  <c r="AL63" i="25" s="1"/>
  <c r="AL86" i="25" s="1"/>
  <c r="AD49" i="25"/>
  <c r="AD63" i="25" s="1"/>
  <c r="AD86" i="25" s="1"/>
  <c r="V49" i="25"/>
  <c r="V63" i="25" s="1"/>
  <c r="V86" i="25" s="1"/>
  <c r="N49" i="25"/>
  <c r="N63" i="25" s="1"/>
  <c r="N86" i="25" s="1"/>
  <c r="F49" i="25"/>
  <c r="F63" i="25" s="1"/>
  <c r="F86" i="25" s="1"/>
  <c r="BX49" i="25"/>
  <c r="BX63" i="25" s="1"/>
  <c r="BX86" i="25" s="1"/>
  <c r="BP49" i="25"/>
  <c r="BP63" i="25" s="1"/>
  <c r="BP86" i="25" s="1"/>
  <c r="BH49" i="25"/>
  <c r="BH63" i="25" s="1"/>
  <c r="BH86" i="25" s="1"/>
  <c r="AZ49" i="25"/>
  <c r="AZ63" i="25" s="1"/>
  <c r="AZ86" i="25" s="1"/>
  <c r="AR49" i="25"/>
  <c r="AR63" i="25" s="1"/>
  <c r="AR86" i="25" s="1"/>
  <c r="AJ49" i="25"/>
  <c r="AJ63" i="25" s="1"/>
  <c r="AJ86" i="25" s="1"/>
  <c r="AB49" i="25"/>
  <c r="AB63" i="25" s="1"/>
  <c r="AB86" i="25" s="1"/>
  <c r="T49" i="25"/>
  <c r="T63" i="25" s="1"/>
  <c r="T86" i="25" s="1"/>
  <c r="L49" i="25"/>
  <c r="L63" i="25" s="1"/>
  <c r="L86" i="25" s="1"/>
  <c r="D49" i="25"/>
  <c r="D63" i="25" s="1"/>
  <c r="D86" i="25" s="1"/>
  <c r="BW49" i="25"/>
  <c r="BW63" i="25" s="1"/>
  <c r="BW86" i="25" s="1"/>
  <c r="BO49" i="25"/>
  <c r="BO63" i="25" s="1"/>
  <c r="BO86" i="25" s="1"/>
  <c r="BG49" i="25"/>
  <c r="BG63" i="25" s="1"/>
  <c r="BG86" i="25" s="1"/>
  <c r="AY49" i="25"/>
  <c r="AY63" i="25" s="1"/>
  <c r="AY86" i="25" s="1"/>
  <c r="AQ49" i="25"/>
  <c r="AQ63" i="25" s="1"/>
  <c r="AQ86" i="25" s="1"/>
  <c r="AI49" i="25"/>
  <c r="AI63" i="25" s="1"/>
  <c r="AI86" i="25" s="1"/>
  <c r="AA49" i="25"/>
  <c r="AA63" i="25" s="1"/>
  <c r="AA86" i="25" s="1"/>
  <c r="S49" i="25"/>
  <c r="S63" i="25" s="1"/>
  <c r="S86" i="25" s="1"/>
  <c r="K49" i="25"/>
  <c r="K63" i="25" s="1"/>
  <c r="K86" i="25" s="1"/>
  <c r="C49" i="25"/>
  <c r="CC49" i="25"/>
  <c r="CC63" i="25" s="1"/>
  <c r="CC86" i="25" s="1"/>
  <c r="BF49" i="25"/>
  <c r="BF63" i="25" s="1"/>
  <c r="BF86" i="25" s="1"/>
  <c r="AK49" i="25"/>
  <c r="AK63" i="25" s="1"/>
  <c r="AK86" i="25" s="1"/>
  <c r="Q49" i="25"/>
  <c r="Q63" i="25" s="1"/>
  <c r="Q86" i="25" s="1"/>
  <c r="BY49" i="25"/>
  <c r="BY63" i="25" s="1"/>
  <c r="BY86" i="25" s="1"/>
  <c r="BE49" i="25"/>
  <c r="BE63" i="25" s="1"/>
  <c r="BE86" i="25" s="1"/>
  <c r="AH49" i="25"/>
  <c r="AH63" i="25" s="1"/>
  <c r="AH86" i="25" s="1"/>
  <c r="M49" i="25"/>
  <c r="M63" i="25" s="1"/>
  <c r="M86" i="25" s="1"/>
  <c r="BQ49" i="25"/>
  <c r="BQ63" i="25" s="1"/>
  <c r="BQ86" i="25" s="1"/>
  <c r="AW49" i="25"/>
  <c r="AW63" i="25" s="1"/>
  <c r="AW86" i="25" s="1"/>
  <c r="Z49" i="25"/>
  <c r="Z63" i="25" s="1"/>
  <c r="Z86" i="25" s="1"/>
  <c r="E49" i="25"/>
  <c r="E63" i="25" s="1"/>
  <c r="E86" i="25" s="1"/>
  <c r="BN49" i="25"/>
  <c r="BN63" i="25" s="1"/>
  <c r="BN86" i="25" s="1"/>
  <c r="AS49" i="25"/>
  <c r="AS63" i="25" s="1"/>
  <c r="AS86" i="25" s="1"/>
  <c r="Y49" i="25"/>
  <c r="Y63" i="25" s="1"/>
  <c r="Y86" i="25" s="1"/>
  <c r="BI49" i="25"/>
  <c r="BI63" i="25" s="1"/>
  <c r="BI86" i="25" s="1"/>
  <c r="R49" i="25"/>
  <c r="R63" i="25" s="1"/>
  <c r="R86" i="25" s="1"/>
  <c r="BA49" i="25"/>
  <c r="BA63" i="25" s="1"/>
  <c r="BA86" i="25" s="1"/>
  <c r="J49" i="25"/>
  <c r="J63" i="25" s="1"/>
  <c r="J86" i="25" s="1"/>
  <c r="AX49" i="25"/>
  <c r="AX63" i="25" s="1"/>
  <c r="AX86" i="25" s="1"/>
  <c r="I49" i="25"/>
  <c r="I63" i="25" s="1"/>
  <c r="I86" i="25" s="1"/>
  <c r="CD49" i="25"/>
  <c r="AO49" i="25"/>
  <c r="AO63" i="25" s="1"/>
  <c r="AO86" i="25" s="1"/>
  <c r="BV49" i="25"/>
  <c r="BV63" i="25" s="1"/>
  <c r="BV86" i="25" s="1"/>
  <c r="AG49" i="25"/>
  <c r="AG63" i="25" s="1"/>
  <c r="AG86" i="25" s="1"/>
  <c r="U49" i="25"/>
  <c r="U63" i="25" s="1"/>
  <c r="U86" i="25" s="1"/>
  <c r="BU49" i="25"/>
  <c r="BU63" i="25" s="1"/>
  <c r="BU86" i="25" s="1"/>
  <c r="BM49" i="25"/>
  <c r="BM63" i="25" s="1"/>
  <c r="BM86" i="25" s="1"/>
  <c r="O8" i="31"/>
  <c r="I19" i="32"/>
  <c r="O24" i="31"/>
  <c r="D115" i="32"/>
  <c r="O32" i="31"/>
  <c r="E147" i="32"/>
  <c r="O40" i="31"/>
  <c r="F179" i="32"/>
  <c r="O48" i="31"/>
  <c r="G211" i="32"/>
  <c r="O56" i="31"/>
  <c r="H243" i="32"/>
  <c r="O64" i="31"/>
  <c r="I275" i="32"/>
  <c r="O72" i="31"/>
  <c r="C339" i="32"/>
  <c r="O80" i="31"/>
  <c r="D371" i="32"/>
  <c r="G612" i="24"/>
  <c r="O9" i="31"/>
  <c r="C51" i="32"/>
  <c r="D83" i="32"/>
  <c r="O17" i="31"/>
  <c r="O25" i="31"/>
  <c r="E115" i="32"/>
  <c r="O33" i="31"/>
  <c r="F147" i="32"/>
  <c r="O41" i="31"/>
  <c r="G179" i="32"/>
  <c r="O49" i="31"/>
  <c r="H211" i="32"/>
  <c r="O57" i="31"/>
  <c r="I243" i="32"/>
  <c r="O65" i="31"/>
  <c r="C307" i="32"/>
  <c r="O73" i="31"/>
  <c r="D339" i="32"/>
  <c r="CD85" i="24"/>
  <c r="CF91" i="24"/>
  <c r="D32" i="6"/>
  <c r="D367" i="24"/>
  <c r="AC49" i="25"/>
  <c r="AC63" i="25" s="1"/>
  <c r="AC86" i="25" s="1"/>
  <c r="CE68" i="25"/>
  <c r="E234" i="25"/>
  <c r="CE70" i="25"/>
  <c r="CE53" i="25"/>
  <c r="D342" i="25"/>
  <c r="D351" i="25" s="1"/>
  <c r="D44" i="32" l="1"/>
  <c r="G10" i="4"/>
  <c r="H48" i="31"/>
  <c r="E76" i="32"/>
  <c r="E52" i="24"/>
  <c r="E67" i="24" s="1"/>
  <c r="M4" i="31" s="1"/>
  <c r="S2" i="30"/>
  <c r="C27" i="8"/>
  <c r="R2" i="30"/>
  <c r="C26" i="8"/>
  <c r="Q2" i="30"/>
  <c r="D291" i="24"/>
  <c r="C25" i="8"/>
  <c r="F32" i="6"/>
  <c r="C32" i="8"/>
  <c r="X2" i="30"/>
  <c r="T2" i="30"/>
  <c r="C28" i="8"/>
  <c r="V2" i="30"/>
  <c r="C30" i="8"/>
  <c r="I76" i="32"/>
  <c r="G332" i="32"/>
  <c r="H62" i="31"/>
  <c r="H12" i="32"/>
  <c r="H9" i="31"/>
  <c r="C236" i="32"/>
  <c r="I172" i="32"/>
  <c r="H35" i="31"/>
  <c r="D76" i="32"/>
  <c r="L52" i="24"/>
  <c r="L67" i="24" s="1"/>
  <c r="M11" i="31" s="1"/>
  <c r="X52" i="24"/>
  <c r="X67" i="24" s="1"/>
  <c r="C113" i="32" s="1"/>
  <c r="AV52" i="24"/>
  <c r="AV67" i="24" s="1"/>
  <c r="AV85" i="24" s="1"/>
  <c r="C60" i="15" s="1"/>
  <c r="BX52" i="24"/>
  <c r="BX67" i="24" s="1"/>
  <c r="BX85" i="24" s="1"/>
  <c r="H37" i="31"/>
  <c r="H4" i="31"/>
  <c r="G236" i="32"/>
  <c r="C300" i="32"/>
  <c r="D300" i="32"/>
  <c r="I12" i="32"/>
  <c r="H71" i="31"/>
  <c r="H53" i="31"/>
  <c r="H39" i="31"/>
  <c r="H2" i="31"/>
  <c r="G76" i="32"/>
  <c r="H268" i="32"/>
  <c r="D204" i="32"/>
  <c r="F300" i="32"/>
  <c r="F44" i="32"/>
  <c r="H23" i="31"/>
  <c r="E332" i="32"/>
  <c r="D332" i="32"/>
  <c r="H40" i="31"/>
  <c r="H6" i="31"/>
  <c r="H49" i="31"/>
  <c r="H76" i="32"/>
  <c r="H50" i="31"/>
  <c r="H28" i="31"/>
  <c r="H78" i="31"/>
  <c r="H47" i="31"/>
  <c r="C140" i="32"/>
  <c r="H29" i="31"/>
  <c r="E204" i="32"/>
  <c r="E140" i="32"/>
  <c r="F76" i="32"/>
  <c r="C76" i="32"/>
  <c r="D236" i="32"/>
  <c r="H72" i="31"/>
  <c r="D108" i="32"/>
  <c r="H15" i="31"/>
  <c r="H25" i="31"/>
  <c r="F108" i="32"/>
  <c r="C364" i="32"/>
  <c r="H44" i="32"/>
  <c r="D268" i="32"/>
  <c r="H236" i="32"/>
  <c r="F268" i="32"/>
  <c r="F236" i="32"/>
  <c r="F140" i="32"/>
  <c r="F12" i="32"/>
  <c r="D172" i="32"/>
  <c r="H44" i="31"/>
  <c r="BT52" i="24"/>
  <c r="BT67" i="24" s="1"/>
  <c r="BT85" i="24" s="1"/>
  <c r="C84" i="15" s="1"/>
  <c r="G84" i="15" s="1"/>
  <c r="D12" i="32"/>
  <c r="E300" i="32"/>
  <c r="I140" i="32"/>
  <c r="G140" i="32"/>
  <c r="H13" i="31"/>
  <c r="G300" i="32"/>
  <c r="AB52" i="24"/>
  <c r="AB67" i="24" s="1"/>
  <c r="G113" i="32" s="1"/>
  <c r="CA52" i="24"/>
  <c r="CA67" i="24" s="1"/>
  <c r="M78" i="31" s="1"/>
  <c r="CE62" i="24"/>
  <c r="I364" i="32" s="1"/>
  <c r="BE52" i="24"/>
  <c r="BE67" i="24" s="1"/>
  <c r="M56" i="31" s="1"/>
  <c r="BL52" i="24"/>
  <c r="BL67" i="24" s="1"/>
  <c r="H273" i="32" s="1"/>
  <c r="S52" i="24"/>
  <c r="S67" i="24" s="1"/>
  <c r="M18" i="31" s="1"/>
  <c r="AD52" i="24"/>
  <c r="AD67" i="24" s="1"/>
  <c r="M29" i="31" s="1"/>
  <c r="BJ52" i="24"/>
  <c r="BJ67" i="24" s="1"/>
  <c r="F273" i="32" s="1"/>
  <c r="BW52" i="24"/>
  <c r="BW67" i="24" s="1"/>
  <c r="BW85" i="24" s="1"/>
  <c r="C87" i="15" s="1"/>
  <c r="G87" i="15" s="1"/>
  <c r="F332" i="32"/>
  <c r="I268" i="32"/>
  <c r="D364" i="32"/>
  <c r="AL52" i="24"/>
  <c r="AL67" i="24" s="1"/>
  <c r="M37" i="31" s="1"/>
  <c r="BM52" i="24"/>
  <c r="BM67" i="24" s="1"/>
  <c r="BM85" i="24" s="1"/>
  <c r="I277" i="32" s="1"/>
  <c r="E44" i="32"/>
  <c r="C268" i="32"/>
  <c r="D140" i="32"/>
  <c r="H11" i="31"/>
  <c r="H172" i="32"/>
  <c r="G172" i="32"/>
  <c r="G108" i="32"/>
  <c r="H300" i="32"/>
  <c r="H332" i="32"/>
  <c r="E268" i="32"/>
  <c r="O52" i="24"/>
  <c r="O67" i="24" s="1"/>
  <c r="O85" i="24" s="1"/>
  <c r="C680" i="24" s="1"/>
  <c r="AH52" i="24"/>
  <c r="AH67" i="24" s="1"/>
  <c r="AH85" i="24" s="1"/>
  <c r="C699" i="24" s="1"/>
  <c r="I236" i="32"/>
  <c r="CE48" i="24"/>
  <c r="W52" i="24"/>
  <c r="W67" i="24" s="1"/>
  <c r="I81" i="32" s="1"/>
  <c r="AP52" i="24"/>
  <c r="AP67" i="24" s="1"/>
  <c r="AP85" i="24" s="1"/>
  <c r="G181" i="32" s="1"/>
  <c r="AU52" i="24"/>
  <c r="AU67" i="24" s="1"/>
  <c r="AU85" i="24" s="1"/>
  <c r="C712" i="24" s="1"/>
  <c r="K52" i="24"/>
  <c r="K67" i="24" s="1"/>
  <c r="K85" i="24" s="1"/>
  <c r="K612" i="24"/>
  <c r="B54" i="15"/>
  <c r="F54" i="15" s="1"/>
  <c r="D350" i="24"/>
  <c r="M79" i="31"/>
  <c r="C369" i="32"/>
  <c r="CB85" i="24"/>
  <c r="C699" i="25"/>
  <c r="B45" i="15"/>
  <c r="C648" i="25"/>
  <c r="B91" i="15"/>
  <c r="C628" i="25"/>
  <c r="B79" i="15"/>
  <c r="B84" i="15"/>
  <c r="C641" i="25"/>
  <c r="C707" i="25"/>
  <c r="B53" i="15"/>
  <c r="C700" i="25"/>
  <c r="B46" i="15"/>
  <c r="C644" i="25"/>
  <c r="B87" i="15"/>
  <c r="C637" i="25"/>
  <c r="B72" i="15"/>
  <c r="C712" i="25"/>
  <c r="B58" i="15"/>
  <c r="C697" i="25"/>
  <c r="B43" i="15"/>
  <c r="C682" i="25"/>
  <c r="B28" i="15"/>
  <c r="C623" i="25"/>
  <c r="B92" i="15"/>
  <c r="BA52" i="24"/>
  <c r="BA67" i="24" s="1"/>
  <c r="AR52" i="24"/>
  <c r="AR67" i="24" s="1"/>
  <c r="BH52" i="24"/>
  <c r="BH67" i="24" s="1"/>
  <c r="AT52" i="24"/>
  <c r="AT67" i="24" s="1"/>
  <c r="AE52" i="24"/>
  <c r="AE67" i="24" s="1"/>
  <c r="I52" i="24"/>
  <c r="I67" i="24" s="1"/>
  <c r="BU52" i="24"/>
  <c r="BU67" i="24" s="1"/>
  <c r="AX52" i="24"/>
  <c r="AX67" i="24" s="1"/>
  <c r="AA52" i="24"/>
  <c r="AA67" i="24" s="1"/>
  <c r="C624" i="25"/>
  <c r="B81" i="15"/>
  <c r="C710" i="25"/>
  <c r="B56" i="15"/>
  <c r="C643" i="25"/>
  <c r="B86" i="15"/>
  <c r="C629" i="25"/>
  <c r="B64" i="15"/>
  <c r="C691" i="25"/>
  <c r="B37" i="15"/>
  <c r="C677" i="25"/>
  <c r="B23" i="15"/>
  <c r="C711" i="25"/>
  <c r="B57" i="15"/>
  <c r="C615" i="25"/>
  <c r="B69" i="15"/>
  <c r="C685" i="25"/>
  <c r="B31" i="15"/>
  <c r="C670" i="25"/>
  <c r="B16" i="15"/>
  <c r="C622" i="25"/>
  <c r="B80" i="15"/>
  <c r="C633" i="25"/>
  <c r="B66" i="15"/>
  <c r="C705" i="25"/>
  <c r="B51" i="15"/>
  <c r="C690" i="25"/>
  <c r="B36" i="15"/>
  <c r="AF52" i="24"/>
  <c r="AF67" i="24" s="1"/>
  <c r="BQ52" i="24"/>
  <c r="BQ67" i="24" s="1"/>
  <c r="AS52" i="24"/>
  <c r="AS67" i="24" s="1"/>
  <c r="U52" i="24"/>
  <c r="U67" i="24" s="1"/>
  <c r="P52" i="24"/>
  <c r="P67" i="24" s="1"/>
  <c r="BB52" i="24"/>
  <c r="BB67" i="24" s="1"/>
  <c r="AM52" i="24"/>
  <c r="AM67" i="24" s="1"/>
  <c r="Q52" i="24"/>
  <c r="Q67" i="24" s="1"/>
  <c r="CC52" i="24"/>
  <c r="CC67" i="24" s="1"/>
  <c r="BF52" i="24"/>
  <c r="BF67" i="24" s="1"/>
  <c r="AI52" i="24"/>
  <c r="AI67" i="24" s="1"/>
  <c r="C695" i="25"/>
  <c r="B41" i="15"/>
  <c r="C619" i="25"/>
  <c r="B71" i="15"/>
  <c r="B76" i="15"/>
  <c r="C638" i="25"/>
  <c r="C121" i="8"/>
  <c r="C679" i="25"/>
  <c r="B25" i="15"/>
  <c r="C689" i="25"/>
  <c r="B35" i="15"/>
  <c r="C675" i="25"/>
  <c r="B21" i="15"/>
  <c r="C693" i="25"/>
  <c r="B39" i="15"/>
  <c r="C618" i="25"/>
  <c r="B74" i="15"/>
  <c r="M52" i="24"/>
  <c r="M67" i="24" s="1"/>
  <c r="AJ52" i="24"/>
  <c r="AJ67" i="24" s="1"/>
  <c r="BY52" i="24"/>
  <c r="BY67" i="24" s="1"/>
  <c r="BD52" i="24"/>
  <c r="BD67" i="24" s="1"/>
  <c r="AK52" i="24"/>
  <c r="AK67" i="24" s="1"/>
  <c r="E373" i="32"/>
  <c r="C94" i="15"/>
  <c r="C639" i="25"/>
  <c r="B77" i="15"/>
  <c r="C617" i="25"/>
  <c r="B62" i="15"/>
  <c r="C671" i="25"/>
  <c r="B17" i="15"/>
  <c r="C683" i="25"/>
  <c r="B29" i="15"/>
  <c r="C701" i="25"/>
  <c r="B47" i="15"/>
  <c r="C686" i="25"/>
  <c r="B32" i="15"/>
  <c r="C672" i="25"/>
  <c r="B18" i="15"/>
  <c r="C627" i="25"/>
  <c r="B82" i="15"/>
  <c r="C634" i="25"/>
  <c r="B67" i="15"/>
  <c r="C706" i="25"/>
  <c r="B52" i="15"/>
  <c r="AZ52" i="24"/>
  <c r="AZ67" i="24" s="1"/>
  <c r="BP52" i="24"/>
  <c r="BP67" i="24" s="1"/>
  <c r="C137" i="8"/>
  <c r="E380" i="24"/>
  <c r="F52" i="24"/>
  <c r="F67" i="24" s="1"/>
  <c r="BR52" i="24"/>
  <c r="BR67" i="24" s="1"/>
  <c r="BC52" i="24"/>
  <c r="BC67" i="24" s="1"/>
  <c r="AG52" i="24"/>
  <c r="AG67" i="24" s="1"/>
  <c r="J52" i="24"/>
  <c r="J67" i="24" s="1"/>
  <c r="BV52" i="24"/>
  <c r="BV67" i="24" s="1"/>
  <c r="AY52" i="24"/>
  <c r="AY67" i="24" s="1"/>
  <c r="AN52" i="24"/>
  <c r="AN67" i="24" s="1"/>
  <c r="C621" i="25"/>
  <c r="B93" i="15"/>
  <c r="C681" i="25"/>
  <c r="B27" i="15"/>
  <c r="CE49" i="25"/>
  <c r="C63" i="25"/>
  <c r="C674" i="25"/>
  <c r="B20" i="15"/>
  <c r="C620" i="25"/>
  <c r="B78" i="15"/>
  <c r="C645" i="25"/>
  <c r="B88" i="15"/>
  <c r="C698" i="25"/>
  <c r="B44" i="15"/>
  <c r="Y52" i="24"/>
  <c r="Y67" i="24" s="1"/>
  <c r="BN52" i="24"/>
  <c r="BN67" i="24" s="1"/>
  <c r="C642" i="25"/>
  <c r="B85" i="15"/>
  <c r="C676" i="25"/>
  <c r="B22" i="15"/>
  <c r="C692" i="25"/>
  <c r="B38" i="15"/>
  <c r="C703" i="25"/>
  <c r="B49" i="15"/>
  <c r="C709" i="25"/>
  <c r="B55" i="15"/>
  <c r="C694" i="25"/>
  <c r="B40" i="15"/>
  <c r="C680" i="25"/>
  <c r="B26" i="15"/>
  <c r="B90" i="15"/>
  <c r="C647" i="25"/>
  <c r="C636" i="25"/>
  <c r="B75" i="15"/>
  <c r="C714" i="25"/>
  <c r="B60" i="15"/>
  <c r="AC52" i="24"/>
  <c r="AC67" i="24" s="1"/>
  <c r="D52" i="24"/>
  <c r="D67" i="24" s="1"/>
  <c r="BI52" i="24"/>
  <c r="BI67" i="24" s="1"/>
  <c r="N52" i="24"/>
  <c r="N67" i="24" s="1"/>
  <c r="BZ52" i="24"/>
  <c r="BZ67" i="24" s="1"/>
  <c r="BK52" i="24"/>
  <c r="BK67" i="24" s="1"/>
  <c r="AO52" i="24"/>
  <c r="AO67" i="24" s="1"/>
  <c r="R52" i="24"/>
  <c r="R67" i="24" s="1"/>
  <c r="CD52" i="24"/>
  <c r="BG52" i="24"/>
  <c r="BG67" i="24" s="1"/>
  <c r="C684" i="25"/>
  <c r="B30" i="15"/>
  <c r="C696" i="25"/>
  <c r="B42" i="15"/>
  <c r="C635" i="25"/>
  <c r="B73" i="15"/>
  <c r="C704" i="25"/>
  <c r="B50" i="15"/>
  <c r="C646" i="25"/>
  <c r="B89" i="15"/>
  <c r="C678" i="25"/>
  <c r="B24" i="15"/>
  <c r="C713" i="25"/>
  <c r="B59" i="15"/>
  <c r="AQ52" i="24"/>
  <c r="AQ67" i="24" s="1"/>
  <c r="C687" i="25"/>
  <c r="B33" i="15"/>
  <c r="C631" i="25"/>
  <c r="B65" i="15"/>
  <c r="C632" i="25"/>
  <c r="B61" i="15"/>
  <c r="B70" i="15"/>
  <c r="C630" i="25"/>
  <c r="C626" i="25"/>
  <c r="B63" i="15"/>
  <c r="C702" i="25"/>
  <c r="B48" i="15"/>
  <c r="C688" i="25"/>
  <c r="B34" i="15"/>
  <c r="C673" i="25"/>
  <c r="B19" i="15"/>
  <c r="C640" i="25"/>
  <c r="B83" i="15"/>
  <c r="C625" i="25"/>
  <c r="B68" i="15"/>
  <c r="H52" i="24"/>
  <c r="H67" i="24" s="1"/>
  <c r="T52" i="24"/>
  <c r="T67" i="24" s="1"/>
  <c r="V52" i="24"/>
  <c r="V67" i="24" s="1"/>
  <c r="V85" i="24" s="1"/>
  <c r="G52" i="24"/>
  <c r="G67" i="24" s="1"/>
  <c r="BS52" i="24"/>
  <c r="BS67" i="24" s="1"/>
  <c r="AW52" i="24"/>
  <c r="AW67" i="24" s="1"/>
  <c r="Z52" i="24"/>
  <c r="Z67" i="24" s="1"/>
  <c r="C52" i="24"/>
  <c r="BO52" i="24"/>
  <c r="BO67" i="24" s="1"/>
  <c r="X85" i="24" l="1"/>
  <c r="C689" i="24" s="1"/>
  <c r="E49" i="32"/>
  <c r="C34" i="8"/>
  <c r="Z2" i="30"/>
  <c r="D293" i="24"/>
  <c r="M75" i="31"/>
  <c r="M23" i="31"/>
  <c r="F337" i="32"/>
  <c r="F209" i="32"/>
  <c r="M47" i="31"/>
  <c r="L85" i="24"/>
  <c r="E53" i="32" s="1"/>
  <c r="E17" i="32"/>
  <c r="E85" i="24"/>
  <c r="S85" i="24"/>
  <c r="C31" i="15" s="1"/>
  <c r="G31" i="15" s="1"/>
  <c r="M61" i="31"/>
  <c r="M63" i="31"/>
  <c r="BL85" i="24"/>
  <c r="C637" i="24" s="1"/>
  <c r="M22" i="31"/>
  <c r="AD85" i="24"/>
  <c r="C695" i="24" s="1"/>
  <c r="BJ85" i="24"/>
  <c r="C617" i="24" s="1"/>
  <c r="M71" i="31"/>
  <c r="M27" i="31"/>
  <c r="AB85" i="24"/>
  <c r="C693" i="24" s="1"/>
  <c r="E81" i="32"/>
  <c r="E337" i="32"/>
  <c r="AL85" i="24"/>
  <c r="C181" i="32" s="1"/>
  <c r="I305" i="32"/>
  <c r="D49" i="32"/>
  <c r="M74" i="31"/>
  <c r="M10" i="31"/>
  <c r="C640" i="24"/>
  <c r="I309" i="32"/>
  <c r="F145" i="32"/>
  <c r="I113" i="32"/>
  <c r="C27" i="15"/>
  <c r="G27" i="15" s="1"/>
  <c r="H53" i="32"/>
  <c r="C713" i="24"/>
  <c r="CA85" i="24"/>
  <c r="I341" i="32" s="1"/>
  <c r="M14" i="31"/>
  <c r="F213" i="32"/>
  <c r="I337" i="32"/>
  <c r="H49" i="32"/>
  <c r="C643" i="24"/>
  <c r="E341" i="32"/>
  <c r="BE85" i="24"/>
  <c r="H245" i="32" s="1"/>
  <c r="H241" i="32"/>
  <c r="F149" i="32"/>
  <c r="M33" i="31"/>
  <c r="C46" i="15"/>
  <c r="G46" i="15" s="1"/>
  <c r="C177" i="32"/>
  <c r="C638" i="24"/>
  <c r="C77" i="15"/>
  <c r="G77" i="15" s="1"/>
  <c r="E209" i="32"/>
  <c r="M46" i="31"/>
  <c r="C707" i="24"/>
  <c r="G177" i="32"/>
  <c r="W85" i="24"/>
  <c r="C35" i="15" s="1"/>
  <c r="G35" i="15" s="1"/>
  <c r="C54" i="15"/>
  <c r="G54" i="15" s="1"/>
  <c r="M41" i="31"/>
  <c r="C59" i="15"/>
  <c r="G59" i="15" s="1"/>
  <c r="I273" i="32"/>
  <c r="E213" i="32"/>
  <c r="M64" i="31"/>
  <c r="H54" i="15"/>
  <c r="I54" i="15" s="1"/>
  <c r="M70" i="31"/>
  <c r="H305" i="32"/>
  <c r="BS85" i="24"/>
  <c r="M55" i="31"/>
  <c r="G241" i="32"/>
  <c r="BD85" i="24"/>
  <c r="H80" i="15"/>
  <c r="I80" i="15" s="1"/>
  <c r="F80" i="15"/>
  <c r="M6" i="31"/>
  <c r="G17" i="32"/>
  <c r="G85" i="24"/>
  <c r="F38" i="15"/>
  <c r="M54" i="31"/>
  <c r="F241" i="32"/>
  <c r="BC85" i="24"/>
  <c r="F32" i="15"/>
  <c r="F74" i="15"/>
  <c r="M80" i="31"/>
  <c r="D369" i="32"/>
  <c r="CC85" i="24"/>
  <c r="M21" i="31"/>
  <c r="H81" i="32"/>
  <c r="F83" i="15"/>
  <c r="H83" i="15"/>
  <c r="I83" i="15" s="1"/>
  <c r="F63" i="15"/>
  <c r="F33" i="15"/>
  <c r="F50" i="15"/>
  <c r="M28" i="31"/>
  <c r="H113" i="32"/>
  <c r="AC85" i="24"/>
  <c r="F93" i="15"/>
  <c r="M69" i="31"/>
  <c r="G305" i="32"/>
  <c r="BR85" i="24"/>
  <c r="M35" i="31"/>
  <c r="H145" i="32"/>
  <c r="AJ85" i="24"/>
  <c r="F76" i="15"/>
  <c r="M16" i="31"/>
  <c r="C81" i="32"/>
  <c r="Q85" i="24"/>
  <c r="F36" i="15"/>
  <c r="H16" i="15"/>
  <c r="I16" i="15" s="1"/>
  <c r="F16" i="15"/>
  <c r="F23" i="15"/>
  <c r="F81" i="15"/>
  <c r="H81" i="15"/>
  <c r="I81" i="15" s="1"/>
  <c r="M59" i="31"/>
  <c r="D273" i="32"/>
  <c r="BH85" i="24"/>
  <c r="F43" i="15"/>
  <c r="F46" i="15"/>
  <c r="F79" i="15"/>
  <c r="H79" i="15"/>
  <c r="I79" i="15" s="1"/>
  <c r="M60" i="31"/>
  <c r="E273" i="32"/>
  <c r="BI85" i="24"/>
  <c r="M32" i="31"/>
  <c r="E145" i="32"/>
  <c r="AG85" i="24"/>
  <c r="M68" i="31"/>
  <c r="F305" i="32"/>
  <c r="BQ85" i="24"/>
  <c r="F56" i="15"/>
  <c r="F28" i="15"/>
  <c r="F87" i="15"/>
  <c r="H87" i="15"/>
  <c r="I87" i="15" s="1"/>
  <c r="H26" i="15"/>
  <c r="F26" i="15"/>
  <c r="M76" i="31"/>
  <c r="G337" i="32"/>
  <c r="BY85" i="24"/>
  <c r="H25" i="15"/>
  <c r="I25" i="15" s="1"/>
  <c r="F25" i="15"/>
  <c r="M31" i="31"/>
  <c r="D145" i="32"/>
  <c r="AF85" i="24"/>
  <c r="M45" i="31"/>
  <c r="D209" i="32"/>
  <c r="AT85" i="24"/>
  <c r="H84" i="15"/>
  <c r="I84" i="15" s="1"/>
  <c r="F84" i="15"/>
  <c r="F45" i="15"/>
  <c r="M19" i="31"/>
  <c r="F81" i="32"/>
  <c r="T85" i="24"/>
  <c r="F42" i="15"/>
  <c r="M17" i="31"/>
  <c r="D81" i="32"/>
  <c r="R85" i="24"/>
  <c r="H22" i="15"/>
  <c r="F22" i="15"/>
  <c r="F78" i="15"/>
  <c r="M5" i="31"/>
  <c r="F17" i="32"/>
  <c r="F85" i="24"/>
  <c r="F47" i="15"/>
  <c r="H47" i="15"/>
  <c r="I47" i="15" s="1"/>
  <c r="F77" i="15"/>
  <c r="H77" i="15"/>
  <c r="I77" i="15" s="1"/>
  <c r="M12" i="31"/>
  <c r="F49" i="32"/>
  <c r="M85" i="24"/>
  <c r="F39" i="15"/>
  <c r="C138" i="8"/>
  <c r="F71" i="15"/>
  <c r="M38" i="31"/>
  <c r="D177" i="32"/>
  <c r="AM85" i="24"/>
  <c r="M43" i="31"/>
  <c r="I177" i="32"/>
  <c r="AR85" i="24"/>
  <c r="F65" i="15"/>
  <c r="M65" i="31"/>
  <c r="C305" i="32"/>
  <c r="BN85" i="24"/>
  <c r="F27" i="15"/>
  <c r="M30" i="31"/>
  <c r="C145" i="32"/>
  <c r="AE85" i="24"/>
  <c r="M3" i="31"/>
  <c r="D17" i="32"/>
  <c r="D85" i="24"/>
  <c r="F88" i="15"/>
  <c r="M66" i="31"/>
  <c r="D305" i="32"/>
  <c r="BO85" i="24"/>
  <c r="H19" i="15"/>
  <c r="I19" i="15" s="1"/>
  <c r="F19" i="15"/>
  <c r="F59" i="15"/>
  <c r="H59" i="15"/>
  <c r="I59" i="15" s="1"/>
  <c r="M53" i="31"/>
  <c r="E241" i="32"/>
  <c r="BB85" i="24"/>
  <c r="F37" i="15"/>
  <c r="F53" i="15"/>
  <c r="H53" i="15"/>
  <c r="I53" i="15" s="1"/>
  <c r="C67" i="24"/>
  <c r="CE52" i="24"/>
  <c r="F70" i="15"/>
  <c r="F30" i="15"/>
  <c r="M62" i="31"/>
  <c r="G273" i="32"/>
  <c r="BK85" i="24"/>
  <c r="F75" i="15"/>
  <c r="F55" i="15"/>
  <c r="H55" i="15"/>
  <c r="I55" i="15" s="1"/>
  <c r="F85" i="15"/>
  <c r="H85" i="15"/>
  <c r="I85" i="15" s="1"/>
  <c r="H20" i="15"/>
  <c r="I20" i="15" s="1"/>
  <c r="F20" i="15"/>
  <c r="M50" i="31"/>
  <c r="I209" i="32"/>
  <c r="AY85" i="24"/>
  <c r="F82" i="15"/>
  <c r="F29" i="15"/>
  <c r="G94" i="15"/>
  <c r="H94" i="15" s="1"/>
  <c r="I94" i="15" s="1"/>
  <c r="H21" i="15"/>
  <c r="I21" i="15" s="1"/>
  <c r="F21" i="15"/>
  <c r="F41" i="15"/>
  <c r="M15" i="31"/>
  <c r="I49" i="32"/>
  <c r="P85" i="24"/>
  <c r="M49" i="31"/>
  <c r="H209" i="32"/>
  <c r="AX85" i="24"/>
  <c r="M52" i="31"/>
  <c r="D241" i="32"/>
  <c r="BA85" i="24"/>
  <c r="F48" i="15"/>
  <c r="M57" i="31"/>
  <c r="I241" i="32"/>
  <c r="BF85" i="24"/>
  <c r="F86" i="15"/>
  <c r="M24" i="31"/>
  <c r="D113" i="32"/>
  <c r="Y85" i="24"/>
  <c r="F52" i="15"/>
  <c r="H52" i="15"/>
  <c r="I52" i="15" s="1"/>
  <c r="M40" i="31"/>
  <c r="F177" i="32"/>
  <c r="AO85" i="24"/>
  <c r="M39" i="31"/>
  <c r="E177" i="32"/>
  <c r="AN85" i="24"/>
  <c r="F51" i="15"/>
  <c r="H51" i="15"/>
  <c r="I51" i="15" s="1"/>
  <c r="M26" i="31"/>
  <c r="F113" i="32"/>
  <c r="AA85" i="24"/>
  <c r="M25" i="31"/>
  <c r="E113" i="32"/>
  <c r="Z85" i="24"/>
  <c r="F34" i="15"/>
  <c r="H24" i="15"/>
  <c r="F24" i="15"/>
  <c r="M77" i="31"/>
  <c r="H337" i="32"/>
  <c r="BZ85" i="24"/>
  <c r="M73" i="31"/>
  <c r="D337" i="32"/>
  <c r="BV85" i="24"/>
  <c r="M67" i="31"/>
  <c r="E305" i="32"/>
  <c r="BP85" i="24"/>
  <c r="M20" i="31"/>
  <c r="G81" i="32"/>
  <c r="U85" i="24"/>
  <c r="F69" i="15"/>
  <c r="F64" i="15"/>
  <c r="M72" i="31"/>
  <c r="C337" i="32"/>
  <c r="BU85" i="24"/>
  <c r="F92" i="15"/>
  <c r="H72" i="15"/>
  <c r="I72" i="15" s="1"/>
  <c r="F72" i="15"/>
  <c r="F89" i="15"/>
  <c r="F90" i="15"/>
  <c r="M51" i="31"/>
  <c r="C241" i="32"/>
  <c r="AZ85" i="24"/>
  <c r="F57" i="15"/>
  <c r="H57" i="15"/>
  <c r="I57" i="15" s="1"/>
  <c r="M58" i="31"/>
  <c r="C273" i="32"/>
  <c r="BG85" i="24"/>
  <c r="M42" i="31"/>
  <c r="H177" i="32"/>
  <c r="AQ85" i="24"/>
  <c r="F73" i="15"/>
  <c r="F58" i="15"/>
  <c r="H58" i="15"/>
  <c r="I58" i="15" s="1"/>
  <c r="M48" i="31"/>
  <c r="G209" i="32"/>
  <c r="AW85" i="24"/>
  <c r="M7" i="31"/>
  <c r="H17" i="32"/>
  <c r="H85" i="24"/>
  <c r="D53" i="32"/>
  <c r="C23" i="15"/>
  <c r="G23" i="15" s="1"/>
  <c r="C676" i="24"/>
  <c r="M13" i="31"/>
  <c r="G49" i="32"/>
  <c r="N85" i="24"/>
  <c r="F49" i="15"/>
  <c r="F341" i="32"/>
  <c r="C88" i="15"/>
  <c r="G88" i="15" s="1"/>
  <c r="C644" i="24"/>
  <c r="F44" i="15"/>
  <c r="H44" i="15"/>
  <c r="I44" i="15" s="1"/>
  <c r="C86" i="25"/>
  <c r="CE63" i="25"/>
  <c r="M9" i="31"/>
  <c r="C49" i="32"/>
  <c r="J85" i="24"/>
  <c r="H18" i="15"/>
  <c r="I18" i="15" s="1"/>
  <c r="F18" i="15"/>
  <c r="F17" i="15"/>
  <c r="M36" i="31"/>
  <c r="I145" i="32"/>
  <c r="AK85" i="24"/>
  <c r="F35" i="15"/>
  <c r="M34" i="31"/>
  <c r="G145" i="32"/>
  <c r="AI85" i="24"/>
  <c r="M44" i="31"/>
  <c r="C209" i="32"/>
  <c r="AS85" i="24"/>
  <c r="D616" i="25"/>
  <c r="C649" i="25"/>
  <c r="M717" i="25" s="1"/>
  <c r="M8" i="31"/>
  <c r="I17" i="32"/>
  <c r="I85" i="24"/>
  <c r="F91" i="15"/>
  <c r="C92" i="15"/>
  <c r="G92" i="15" s="1"/>
  <c r="C373" i="32"/>
  <c r="C622" i="24"/>
  <c r="C117" i="32" l="1"/>
  <c r="C36" i="15"/>
  <c r="G36" i="15" s="1"/>
  <c r="E85" i="32"/>
  <c r="E21" i="32"/>
  <c r="C35" i="8"/>
  <c r="D308" i="24"/>
  <c r="C670" i="24"/>
  <c r="C677" i="24"/>
  <c r="C24" i="15"/>
  <c r="G24" i="15" s="1"/>
  <c r="H277" i="32"/>
  <c r="C17" i="15"/>
  <c r="G17" i="15" s="1"/>
  <c r="H17" i="15" s="1"/>
  <c r="C684" i="24"/>
  <c r="I117" i="32"/>
  <c r="H46" i="15"/>
  <c r="I46" i="15" s="1"/>
  <c r="C42" i="15"/>
  <c r="G42" i="15" s="1"/>
  <c r="C74" i="15"/>
  <c r="G74" i="15" s="1"/>
  <c r="H27" i="15"/>
  <c r="H23" i="15"/>
  <c r="C76" i="15"/>
  <c r="G76" i="15" s="1"/>
  <c r="C40" i="15"/>
  <c r="C614" i="24"/>
  <c r="D615" i="24" s="1"/>
  <c r="F277" i="32"/>
  <c r="G117" i="32"/>
  <c r="C688" i="24"/>
  <c r="C703" i="24"/>
  <c r="C50" i="15"/>
  <c r="G50" i="15" s="1"/>
  <c r="C647" i="24"/>
  <c r="C69" i="15"/>
  <c r="G69" i="15" s="1"/>
  <c r="I85" i="32"/>
  <c r="C91" i="15"/>
  <c r="G91" i="15" s="1"/>
  <c r="H35" i="15"/>
  <c r="H149" i="32"/>
  <c r="C48" i="15"/>
  <c r="C701" i="24"/>
  <c r="C213" i="32"/>
  <c r="C57" i="15"/>
  <c r="G57" i="15" s="1"/>
  <c r="C710" i="24"/>
  <c r="C49" i="15"/>
  <c r="I149" i="32"/>
  <c r="C702" i="24"/>
  <c r="H21" i="32"/>
  <c r="C20" i="15"/>
  <c r="G20" i="15" s="1"/>
  <c r="C673" i="24"/>
  <c r="C71" i="15"/>
  <c r="C277" i="32"/>
  <c r="C618" i="24"/>
  <c r="C341" i="32"/>
  <c r="C85" i="15"/>
  <c r="G85" i="15" s="1"/>
  <c r="C641" i="24"/>
  <c r="D245" i="32"/>
  <c r="C65" i="15"/>
  <c r="C630" i="24"/>
  <c r="C56" i="15"/>
  <c r="C709" i="24"/>
  <c r="I181" i="32"/>
  <c r="F309" i="32"/>
  <c r="C81" i="15"/>
  <c r="G81" i="15" s="1"/>
  <c r="C623" i="24"/>
  <c r="G21" i="32"/>
  <c r="C19" i="15"/>
  <c r="G19" i="15" s="1"/>
  <c r="C672" i="24"/>
  <c r="F117" i="32"/>
  <c r="C39" i="15"/>
  <c r="C692" i="24"/>
  <c r="I53" i="32"/>
  <c r="C28" i="15"/>
  <c r="C681" i="24"/>
  <c r="H92" i="15"/>
  <c r="I92" i="15" s="1"/>
  <c r="G85" i="32"/>
  <c r="C686" i="24"/>
  <c r="C33" i="15"/>
  <c r="H42" i="15"/>
  <c r="I42" i="15" s="1"/>
  <c r="D149" i="32"/>
  <c r="C44" i="15"/>
  <c r="G44" i="15" s="1"/>
  <c r="C697" i="24"/>
  <c r="D277" i="32"/>
  <c r="C72" i="15"/>
  <c r="G72" i="15" s="1"/>
  <c r="C636" i="24"/>
  <c r="H341" i="32"/>
  <c r="C90" i="15"/>
  <c r="C646" i="24"/>
  <c r="M2" i="31"/>
  <c r="CE67" i="24"/>
  <c r="I369" i="32" s="1"/>
  <c r="C17" i="32"/>
  <c r="C85" i="24"/>
  <c r="CE85" i="24" s="1"/>
  <c r="H88" i="15"/>
  <c r="I88" i="15" s="1"/>
  <c r="C669" i="25"/>
  <c r="C716" i="25" s="1"/>
  <c r="B15" i="15"/>
  <c r="CE86" i="25"/>
  <c r="C717" i="25" s="1"/>
  <c r="C66" i="15"/>
  <c r="G66" i="15" s="1"/>
  <c r="E245" i="32"/>
  <c r="C632" i="24"/>
  <c r="C149" i="32"/>
  <c r="C43" i="15"/>
  <c r="C696" i="24"/>
  <c r="H181" i="32"/>
  <c r="C55" i="15"/>
  <c r="G55" i="15" s="1"/>
  <c r="C708" i="24"/>
  <c r="G149" i="32"/>
  <c r="C47" i="15"/>
  <c r="G47" i="15" s="1"/>
  <c r="C700" i="24"/>
  <c r="G213" i="32"/>
  <c r="C61" i="15"/>
  <c r="C631" i="24"/>
  <c r="E309" i="32"/>
  <c r="C80" i="15"/>
  <c r="G80" i="15" s="1"/>
  <c r="C621" i="24"/>
  <c r="E117" i="32"/>
  <c r="C38" i="15"/>
  <c r="C691" i="24"/>
  <c r="C52" i="15"/>
  <c r="G52" i="15" s="1"/>
  <c r="E181" i="32"/>
  <c r="C705" i="24"/>
  <c r="I245" i="32"/>
  <c r="C70" i="15"/>
  <c r="C629" i="24"/>
  <c r="H213" i="32"/>
  <c r="C616" i="24"/>
  <c r="C62" i="15"/>
  <c r="I213" i="32"/>
  <c r="C63" i="15"/>
  <c r="C625" i="24"/>
  <c r="C309" i="32"/>
  <c r="C78" i="15"/>
  <c r="C619" i="24"/>
  <c r="D181" i="32"/>
  <c r="C51" i="15"/>
  <c r="G51" i="15" s="1"/>
  <c r="C704" i="24"/>
  <c r="F21" i="32"/>
  <c r="C18" i="15"/>
  <c r="G18" i="15" s="1"/>
  <c r="C671" i="24"/>
  <c r="C45" i="15"/>
  <c r="E149" i="32"/>
  <c r="C698" i="24"/>
  <c r="G309" i="32"/>
  <c r="C82" i="15"/>
  <c r="C626" i="24"/>
  <c r="H117" i="32"/>
  <c r="C41" i="15"/>
  <c r="C694" i="24"/>
  <c r="F245" i="32"/>
  <c r="C67" i="15"/>
  <c r="G67" i="15" s="1"/>
  <c r="C633" i="24"/>
  <c r="H309" i="32"/>
  <c r="C83" i="15"/>
  <c r="G83" i="15" s="1"/>
  <c r="C639" i="24"/>
  <c r="D707" i="25"/>
  <c r="D699" i="25"/>
  <c r="D691" i="25"/>
  <c r="D683" i="25"/>
  <c r="D712" i="25"/>
  <c r="D704" i="25"/>
  <c r="D696" i="25"/>
  <c r="D688" i="25"/>
  <c r="D709" i="25"/>
  <c r="D701" i="25"/>
  <c r="D693" i="25"/>
  <c r="D685" i="25"/>
  <c r="D714" i="25"/>
  <c r="D706" i="25"/>
  <c r="D698" i="25"/>
  <c r="D690" i="25"/>
  <c r="D682" i="25"/>
  <c r="D713" i="25"/>
  <c r="D705" i="25"/>
  <c r="D697" i="25"/>
  <c r="D689" i="25"/>
  <c r="D681" i="25"/>
  <c r="D703" i="25"/>
  <c r="D675" i="25"/>
  <c r="D624" i="25"/>
  <c r="D620" i="25"/>
  <c r="D695" i="25"/>
  <c r="D672" i="25"/>
  <c r="D626" i="25"/>
  <c r="D687" i="25"/>
  <c r="D680" i="25"/>
  <c r="D677" i="25"/>
  <c r="D669" i="25"/>
  <c r="D629" i="25"/>
  <c r="D623" i="25"/>
  <c r="D619" i="25"/>
  <c r="D717" i="25"/>
  <c r="D674" i="25"/>
  <c r="D710" i="25"/>
  <c r="D708" i="25"/>
  <c r="D679" i="25"/>
  <c r="D671" i="25"/>
  <c r="D648" i="25"/>
  <c r="D647" i="25"/>
  <c r="D646" i="25"/>
  <c r="D630" i="25"/>
  <c r="D627" i="25"/>
  <c r="D622" i="25"/>
  <c r="D618" i="25"/>
  <c r="D678" i="25"/>
  <c r="D640" i="25"/>
  <c r="D632" i="25"/>
  <c r="D694" i="25"/>
  <c r="D684" i="25"/>
  <c r="D670" i="25"/>
  <c r="D645" i="25"/>
  <c r="D637" i="25"/>
  <c r="D642" i="25"/>
  <c r="D634" i="25"/>
  <c r="D702" i="25"/>
  <c r="D692" i="25"/>
  <c r="D673" i="25"/>
  <c r="D644" i="25"/>
  <c r="D636" i="25"/>
  <c r="D641" i="25"/>
  <c r="D633" i="25"/>
  <c r="D643" i="25"/>
  <c r="D628" i="25"/>
  <c r="D635" i="25"/>
  <c r="D700" i="25"/>
  <c r="D686" i="25"/>
  <c r="D639" i="25"/>
  <c r="D617" i="25"/>
  <c r="D638" i="25"/>
  <c r="D631" i="25"/>
  <c r="D625" i="25"/>
  <c r="D711" i="25"/>
  <c r="D676" i="25"/>
  <c r="D621" i="25"/>
  <c r="F181" i="32"/>
  <c r="C53" i="15"/>
  <c r="G53" i="15" s="1"/>
  <c r="C706" i="24"/>
  <c r="G277" i="32"/>
  <c r="C635" i="24"/>
  <c r="C75" i="15"/>
  <c r="E277" i="32"/>
  <c r="C73" i="15"/>
  <c r="C634" i="24"/>
  <c r="H85" i="32"/>
  <c r="C34" i="15"/>
  <c r="C687" i="24"/>
  <c r="I21" i="32"/>
  <c r="C21" i="15"/>
  <c r="G21" i="15" s="1"/>
  <c r="C674" i="24"/>
  <c r="C53" i="32"/>
  <c r="C22" i="15"/>
  <c r="G22" i="15" s="1"/>
  <c r="C675" i="24"/>
  <c r="F85" i="32"/>
  <c r="C32" i="15"/>
  <c r="C685" i="24"/>
  <c r="C85" i="32"/>
  <c r="C29" i="15"/>
  <c r="C682" i="24"/>
  <c r="D117" i="32"/>
  <c r="C37" i="15"/>
  <c r="C690" i="24"/>
  <c r="F53" i="32"/>
  <c r="C678" i="24"/>
  <c r="C25" i="15"/>
  <c r="G25" i="15" s="1"/>
  <c r="C683" i="24"/>
  <c r="C30" i="15"/>
  <c r="D85" i="32"/>
  <c r="D213" i="32"/>
  <c r="C58" i="15"/>
  <c r="G58" i="15" s="1"/>
  <c r="C711" i="24"/>
  <c r="C89" i="15"/>
  <c r="G341" i="32"/>
  <c r="C645" i="24"/>
  <c r="D373" i="32"/>
  <c r="C93" i="15"/>
  <c r="C620" i="24"/>
  <c r="G53" i="32"/>
  <c r="C26" i="15"/>
  <c r="G26" i="15" s="1"/>
  <c r="C679" i="24"/>
  <c r="D341" i="32"/>
  <c r="C86" i="15"/>
  <c r="C642" i="24"/>
  <c r="D21" i="32"/>
  <c r="C669" i="24"/>
  <c r="C16" i="15"/>
  <c r="G16" i="15" s="1"/>
  <c r="C245" i="32"/>
  <c r="C64" i="15"/>
  <c r="C628" i="24"/>
  <c r="I31" i="15"/>
  <c r="D309" i="32"/>
  <c r="C627" i="24"/>
  <c r="C79" i="15"/>
  <c r="G79" i="15" s="1"/>
  <c r="G245" i="32"/>
  <c r="C68" i="15"/>
  <c r="G68" i="15" s="1"/>
  <c r="C624" i="24"/>
  <c r="H36" i="15" l="1"/>
  <c r="I36" i="15" s="1"/>
  <c r="C50" i="8"/>
  <c r="D352" i="24"/>
  <c r="C103" i="8" s="1"/>
  <c r="H74" i="15"/>
  <c r="I74" i="15" s="1"/>
  <c r="H76" i="15"/>
  <c r="I76" i="15" s="1"/>
  <c r="H69" i="15"/>
  <c r="H50" i="15"/>
  <c r="I50" i="15" s="1"/>
  <c r="H91" i="15"/>
  <c r="I91" i="15" s="1"/>
  <c r="G30" i="15"/>
  <c r="H30" i="15" s="1"/>
  <c r="G71" i="15"/>
  <c r="H71" i="15" s="1"/>
  <c r="I71" i="15" s="1"/>
  <c r="C648" i="24"/>
  <c r="M716" i="24" s="1"/>
  <c r="G32" i="15"/>
  <c r="H32" i="15" s="1"/>
  <c r="I32" i="15" s="1"/>
  <c r="G38" i="15"/>
  <c r="H38" i="15"/>
  <c r="I38" i="15" s="1"/>
  <c r="G28" i="15"/>
  <c r="H28" i="15" s="1"/>
  <c r="G34" i="15"/>
  <c r="H34" i="15"/>
  <c r="I34" i="15" s="1"/>
  <c r="D713" i="24"/>
  <c r="D712" i="24"/>
  <c r="D708" i="24"/>
  <c r="D700" i="24"/>
  <c r="D711" i="24"/>
  <c r="D704" i="24"/>
  <c r="D696" i="24"/>
  <c r="D688" i="24"/>
  <c r="D680" i="24"/>
  <c r="D683" i="24"/>
  <c r="D678" i="24"/>
  <c r="D669" i="24"/>
  <c r="D627" i="24"/>
  <c r="D709" i="24"/>
  <c r="D692" i="24"/>
  <c r="D687" i="24"/>
  <c r="D682" i="24"/>
  <c r="D677" i="24"/>
  <c r="D674" i="24"/>
  <c r="D623" i="24"/>
  <c r="D619" i="24"/>
  <c r="D707" i="24"/>
  <c r="D706" i="24"/>
  <c r="D705" i="24"/>
  <c r="D671" i="24"/>
  <c r="D625" i="24"/>
  <c r="D699" i="24"/>
  <c r="D698" i="24"/>
  <c r="D697" i="24"/>
  <c r="D690" i="24"/>
  <c r="D685" i="24"/>
  <c r="D673" i="24"/>
  <c r="D716" i="24"/>
  <c r="D695" i="24"/>
  <c r="D670" i="24"/>
  <c r="D647" i="24"/>
  <c r="D646" i="24"/>
  <c r="D645" i="24"/>
  <c r="D629" i="24"/>
  <c r="D626" i="24"/>
  <c r="D621" i="24"/>
  <c r="D617" i="24"/>
  <c r="D694" i="24"/>
  <c r="D691" i="24"/>
  <c r="D640" i="24"/>
  <c r="D632" i="24"/>
  <c r="D693" i="24"/>
  <c r="D684" i="24"/>
  <c r="D637" i="24"/>
  <c r="D616" i="24"/>
  <c r="D686" i="24"/>
  <c r="D675" i="24"/>
  <c r="D642" i="24"/>
  <c r="D634" i="24"/>
  <c r="D624" i="24"/>
  <c r="D701" i="24"/>
  <c r="D635" i="24"/>
  <c r="D703" i="24"/>
  <c r="D679" i="24"/>
  <c r="D639" i="24"/>
  <c r="D631" i="24"/>
  <c r="D628" i="24"/>
  <c r="D681" i="24"/>
  <c r="D644" i="24"/>
  <c r="D636" i="24"/>
  <c r="D622" i="24"/>
  <c r="D672" i="24"/>
  <c r="D710" i="24"/>
  <c r="D702" i="24"/>
  <c r="D641" i="24"/>
  <c r="D633" i="24"/>
  <c r="D643" i="24"/>
  <c r="D676" i="24"/>
  <c r="D638" i="24"/>
  <c r="D630" i="24"/>
  <c r="D620" i="24"/>
  <c r="D689" i="24"/>
  <c r="D668" i="24"/>
  <c r="D618" i="24"/>
  <c r="G86" i="15"/>
  <c r="H86" i="15" s="1"/>
  <c r="I86" i="15" s="1"/>
  <c r="G73" i="15"/>
  <c r="H73" i="15" s="1"/>
  <c r="I73" i="15" s="1"/>
  <c r="G63" i="15"/>
  <c r="H63" i="15" s="1"/>
  <c r="I63" i="15" s="1"/>
  <c r="G65" i="15"/>
  <c r="H65" i="15"/>
  <c r="I65" i="15" s="1"/>
  <c r="C21" i="32"/>
  <c r="C15" i="15"/>
  <c r="G15" i="15" s="1"/>
  <c r="C668" i="24"/>
  <c r="C715" i="24" s="1"/>
  <c r="G45" i="15"/>
  <c r="H45" i="15" s="1"/>
  <c r="I45" i="15" s="1"/>
  <c r="G93" i="15"/>
  <c r="H93" i="15" s="1"/>
  <c r="I93" i="15" s="1"/>
  <c r="G70" i="15"/>
  <c r="H70" i="15" s="1"/>
  <c r="I70" i="15" s="1"/>
  <c r="G29" i="15"/>
  <c r="H29" i="15" s="1"/>
  <c r="I29" i="15" s="1"/>
  <c r="G82" i="15"/>
  <c r="H82" i="15" s="1"/>
  <c r="I82" i="15" s="1"/>
  <c r="F15" i="15"/>
  <c r="G90" i="15"/>
  <c r="H90" i="15"/>
  <c r="I90" i="15" s="1"/>
  <c r="G37" i="15"/>
  <c r="H37" i="15" s="1"/>
  <c r="G41" i="15"/>
  <c r="H41" i="15" s="1"/>
  <c r="I41" i="15" s="1"/>
  <c r="G89" i="15"/>
  <c r="H89" i="15" s="1"/>
  <c r="I89" i="15" s="1"/>
  <c r="G75" i="15"/>
  <c r="H75" i="15" s="1"/>
  <c r="I75" i="15" s="1"/>
  <c r="G33" i="15"/>
  <c r="H33" i="15" s="1"/>
  <c r="I33" i="15" s="1"/>
  <c r="G39" i="15"/>
  <c r="H39" i="15" s="1"/>
  <c r="I39" i="15" s="1"/>
  <c r="G48" i="15"/>
  <c r="H48" i="15" s="1"/>
  <c r="G78" i="15"/>
  <c r="H78" i="15" s="1"/>
  <c r="I78" i="15" s="1"/>
  <c r="G49" i="15"/>
  <c r="H49" i="15" s="1"/>
  <c r="D716" i="25"/>
  <c r="E624" i="25"/>
  <c r="G56" i="15"/>
  <c r="H56" i="15"/>
  <c r="I56" i="15" s="1"/>
  <c r="G64" i="15"/>
  <c r="H64" i="15" s="1"/>
  <c r="I64" i="15" s="1"/>
  <c r="E613" i="25"/>
  <c r="G43" i="15"/>
  <c r="H43" i="15" s="1"/>
  <c r="I43" i="15" s="1"/>
  <c r="H15" i="15" l="1"/>
  <c r="I15" i="15" s="1"/>
  <c r="E612" i="24"/>
  <c r="E712" i="25"/>
  <c r="E704" i="25"/>
  <c r="E696" i="25"/>
  <c r="E688" i="25"/>
  <c r="E709" i="25"/>
  <c r="E701" i="25"/>
  <c r="E693" i="25"/>
  <c r="E685" i="25"/>
  <c r="E714" i="25"/>
  <c r="E706" i="25"/>
  <c r="E698" i="25"/>
  <c r="E690" i="25"/>
  <c r="E682" i="25"/>
  <c r="E711" i="25"/>
  <c r="E703" i="25"/>
  <c r="E695" i="25"/>
  <c r="E687" i="25"/>
  <c r="E710" i="25"/>
  <c r="E702" i="25"/>
  <c r="E694" i="25"/>
  <c r="E686" i="25"/>
  <c r="E707" i="25"/>
  <c r="E705" i="25"/>
  <c r="E672" i="25"/>
  <c r="E626" i="25"/>
  <c r="E699" i="25"/>
  <c r="E697" i="25"/>
  <c r="E680" i="25"/>
  <c r="E677" i="25"/>
  <c r="E669" i="25"/>
  <c r="E629" i="25"/>
  <c r="E717" i="25"/>
  <c r="E691" i="25"/>
  <c r="E689" i="25"/>
  <c r="E674" i="25"/>
  <c r="E708" i="25"/>
  <c r="E683" i="25"/>
  <c r="E681" i="25"/>
  <c r="E679" i="25"/>
  <c r="E671" i="25"/>
  <c r="E648" i="25"/>
  <c r="E647" i="25"/>
  <c r="E646" i="25"/>
  <c r="E630" i="25"/>
  <c r="E627" i="25"/>
  <c r="E700" i="25"/>
  <c r="E67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25" i="25"/>
  <c r="E684" i="25"/>
  <c r="E670" i="25"/>
  <c r="E628" i="25"/>
  <c r="E713" i="25"/>
  <c r="E675" i="25"/>
  <c r="E692" i="25"/>
  <c r="E678" i="25"/>
  <c r="E673" i="25"/>
  <c r="I373" i="32"/>
  <c r="C716" i="24"/>
  <c r="D715" i="24"/>
  <c r="E623" i="24"/>
  <c r="E710" i="24" l="1"/>
  <c r="E705" i="24"/>
  <c r="E697" i="24"/>
  <c r="E716" i="24"/>
  <c r="E709" i="24"/>
  <c r="E701" i="24"/>
  <c r="E693" i="24"/>
  <c r="E685" i="24"/>
  <c r="E677" i="24"/>
  <c r="E692" i="24"/>
  <c r="E687" i="24"/>
  <c r="E682" i="24"/>
  <c r="E674" i="24"/>
  <c r="E713" i="24"/>
  <c r="E708" i="24"/>
  <c r="E707" i="24"/>
  <c r="E706" i="24"/>
  <c r="E671" i="24"/>
  <c r="E625" i="24"/>
  <c r="E704" i="24"/>
  <c r="E703" i="24"/>
  <c r="E702" i="24"/>
  <c r="E691" i="24"/>
  <c r="E686" i="24"/>
  <c r="E681" i="24"/>
  <c r="E676" i="24"/>
  <c r="E668" i="24"/>
  <c r="E628" i="24"/>
  <c r="E696" i="24"/>
  <c r="E695" i="24"/>
  <c r="E680" i="24"/>
  <c r="E670" i="24"/>
  <c r="E647" i="24"/>
  <c r="E646" i="24"/>
  <c r="E645" i="24"/>
  <c r="E629" i="24"/>
  <c r="E626" i="24"/>
  <c r="E711" i="24"/>
  <c r="E694" i="24"/>
  <c r="E689" i="24"/>
  <c r="E684" i="24"/>
  <c r="E679" i="24"/>
  <c r="E67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4" i="24"/>
  <c r="E678" i="24"/>
  <c r="E700" i="24"/>
  <c r="E712" i="24"/>
  <c r="E673" i="24"/>
  <c r="E699" i="24"/>
  <c r="E690" i="24"/>
  <c r="E688" i="24"/>
  <c r="E669" i="24"/>
  <c r="E698" i="24"/>
  <c r="E683" i="24"/>
  <c r="E627" i="24"/>
  <c r="E672" i="24"/>
  <c r="E716" i="25"/>
  <c r="F625" i="25"/>
  <c r="E715" i="24" l="1"/>
  <c r="F624" i="24"/>
  <c r="F709" i="25"/>
  <c r="F701" i="25"/>
  <c r="F693" i="25"/>
  <c r="F685" i="25"/>
  <c r="F714" i="25"/>
  <c r="F706" i="25"/>
  <c r="F698" i="25"/>
  <c r="F690" i="25"/>
  <c r="F682" i="25"/>
  <c r="F711" i="25"/>
  <c r="F703" i="25"/>
  <c r="F695" i="25"/>
  <c r="F687" i="25"/>
  <c r="F717" i="25"/>
  <c r="F708" i="25"/>
  <c r="F700" i="25"/>
  <c r="F692" i="25"/>
  <c r="F684" i="25"/>
  <c r="F707" i="25"/>
  <c r="F699" i="25"/>
  <c r="F691" i="25"/>
  <c r="F683" i="25"/>
  <c r="F697" i="25"/>
  <c r="F680" i="25"/>
  <c r="F677" i="25"/>
  <c r="F669" i="25"/>
  <c r="F629" i="25"/>
  <c r="F689" i="25"/>
  <c r="F674" i="25"/>
  <c r="F681" i="25"/>
  <c r="F679" i="25"/>
  <c r="F671" i="25"/>
  <c r="F648" i="25"/>
  <c r="F647" i="25"/>
  <c r="F646" i="25"/>
  <c r="F630" i="25"/>
  <c r="F627" i="25"/>
  <c r="F712" i="25"/>
  <c r="F710" i="25"/>
  <c r="F676" i="25"/>
  <c r="F645" i="25"/>
  <c r="F644" i="25"/>
  <c r="F643" i="25"/>
  <c r="F642" i="25"/>
  <c r="F641" i="25"/>
  <c r="F640" i="25"/>
  <c r="F639" i="25"/>
  <c r="F638" i="25"/>
  <c r="F637" i="25"/>
  <c r="F636" i="25"/>
  <c r="F635" i="25"/>
  <c r="F634" i="25"/>
  <c r="F633" i="25"/>
  <c r="F632" i="25"/>
  <c r="F631" i="25"/>
  <c r="F704" i="25"/>
  <c r="F702" i="25"/>
  <c r="F673" i="25"/>
  <c r="F705" i="25"/>
  <c r="F694" i="25"/>
  <c r="F672" i="25"/>
  <c r="F628" i="25"/>
  <c r="F688" i="25"/>
  <c r="F696" i="25"/>
  <c r="F686" i="25"/>
  <c r="F626" i="25"/>
  <c r="F713" i="25"/>
  <c r="F670" i="25"/>
  <c r="F678" i="25"/>
  <c r="F675" i="25"/>
  <c r="F716" i="25" l="1"/>
  <c r="G626" i="25"/>
  <c r="F716" i="24"/>
  <c r="F711" i="24"/>
  <c r="F702" i="24"/>
  <c r="F710" i="24"/>
  <c r="F706" i="24"/>
  <c r="F698" i="24"/>
  <c r="F690" i="24"/>
  <c r="F682" i="24"/>
  <c r="F713" i="24"/>
  <c r="F709" i="24"/>
  <c r="F708" i="24"/>
  <c r="F707" i="24"/>
  <c r="F677" i="24"/>
  <c r="F671" i="24"/>
  <c r="F625" i="24"/>
  <c r="F705" i="24"/>
  <c r="F704" i="24"/>
  <c r="F703" i="24"/>
  <c r="F691" i="24"/>
  <c r="F686" i="24"/>
  <c r="F681" i="24"/>
  <c r="F676" i="24"/>
  <c r="F668" i="24"/>
  <c r="F628" i="24"/>
  <c r="F701" i="24"/>
  <c r="F700" i="24"/>
  <c r="F699" i="24"/>
  <c r="F673" i="24"/>
  <c r="F694" i="24"/>
  <c r="F689" i="24"/>
  <c r="F684" i="24"/>
  <c r="F679" i="24"/>
  <c r="F67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712" i="24"/>
  <c r="F672" i="24"/>
  <c r="F693" i="24"/>
  <c r="F645" i="24"/>
  <c r="F629" i="24"/>
  <c r="F696" i="24"/>
  <c r="F688" i="24"/>
  <c r="F669" i="24"/>
  <c r="F647" i="24"/>
  <c r="F680" i="24"/>
  <c r="F695" i="24"/>
  <c r="F692" i="24"/>
  <c r="F683" i="24"/>
  <c r="F627" i="24"/>
  <c r="F685" i="24"/>
  <c r="F646" i="24"/>
  <c r="F687" i="24"/>
  <c r="F678" i="24"/>
  <c r="F674" i="24"/>
  <c r="F670" i="24"/>
  <c r="F626" i="24"/>
  <c r="F697" i="24"/>
  <c r="F715" i="24" l="1"/>
  <c r="G625" i="24"/>
  <c r="G714" i="25"/>
  <c r="G706" i="25"/>
  <c r="G698" i="25"/>
  <c r="G690" i="25"/>
  <c r="G682" i="25"/>
  <c r="G711" i="25"/>
  <c r="G703" i="25"/>
  <c r="G695" i="25"/>
  <c r="G687" i="25"/>
  <c r="G717" i="25"/>
  <c r="G708" i="25"/>
  <c r="G700" i="25"/>
  <c r="G692" i="25"/>
  <c r="G684" i="25"/>
  <c r="G713" i="25"/>
  <c r="G705" i="25"/>
  <c r="G697" i="25"/>
  <c r="G689" i="25"/>
  <c r="G681" i="25"/>
  <c r="G712" i="25"/>
  <c r="G704" i="25"/>
  <c r="G696" i="25"/>
  <c r="G688" i="25"/>
  <c r="G680" i="25"/>
  <c r="G701" i="25"/>
  <c r="G699" i="25"/>
  <c r="G674" i="25"/>
  <c r="G693" i="25"/>
  <c r="G691" i="25"/>
  <c r="G679" i="25"/>
  <c r="G671" i="25"/>
  <c r="G648" i="25"/>
  <c r="G647" i="25"/>
  <c r="G646" i="25"/>
  <c r="G630" i="25"/>
  <c r="G627" i="25"/>
  <c r="G710" i="25"/>
  <c r="G685" i="25"/>
  <c r="G683" i="25"/>
  <c r="G676" i="25"/>
  <c r="G645" i="25"/>
  <c r="G644" i="25"/>
  <c r="G643" i="25"/>
  <c r="G642" i="25"/>
  <c r="G641" i="25"/>
  <c r="G640" i="25"/>
  <c r="G639" i="25"/>
  <c r="G638" i="25"/>
  <c r="G637" i="25"/>
  <c r="G636" i="25"/>
  <c r="G635" i="25"/>
  <c r="G634" i="25"/>
  <c r="G633" i="25"/>
  <c r="G632" i="25"/>
  <c r="G631" i="25"/>
  <c r="G702" i="25"/>
  <c r="G673" i="25"/>
  <c r="G694" i="25"/>
  <c r="G678" i="25"/>
  <c r="G670" i="25"/>
  <c r="G628" i="25"/>
  <c r="G629" i="25"/>
  <c r="G709" i="25"/>
  <c r="G675" i="25"/>
  <c r="G686" i="25"/>
  <c r="G669" i="25"/>
  <c r="G707" i="25"/>
  <c r="G677" i="25"/>
  <c r="G672" i="25"/>
  <c r="H629" i="25" l="1"/>
  <c r="G712" i="24"/>
  <c r="G707" i="24"/>
  <c r="G699" i="24"/>
  <c r="G716" i="24"/>
  <c r="G709" i="24"/>
  <c r="G713" i="24"/>
  <c r="G703" i="24"/>
  <c r="G695" i="24"/>
  <c r="G687" i="24"/>
  <c r="G679" i="24"/>
  <c r="G706" i="24"/>
  <c r="G705" i="24"/>
  <c r="G704" i="24"/>
  <c r="G691" i="24"/>
  <c r="G686" i="24"/>
  <c r="G681" i="24"/>
  <c r="G676" i="24"/>
  <c r="G668" i="24"/>
  <c r="G628" i="24"/>
  <c r="G702" i="24"/>
  <c r="G701" i="24"/>
  <c r="G700" i="24"/>
  <c r="G673" i="24"/>
  <c r="G710" i="24"/>
  <c r="G698" i="24"/>
  <c r="G697" i="24"/>
  <c r="G696" i="24"/>
  <c r="G690" i="24"/>
  <c r="G685" i="24"/>
  <c r="G680" i="24"/>
  <c r="G670" i="24"/>
  <c r="G647" i="24"/>
  <c r="G646" i="24"/>
  <c r="G645" i="24"/>
  <c r="G629" i="24"/>
  <c r="G626" i="24"/>
  <c r="G711" i="24"/>
  <c r="G672" i="24"/>
  <c r="G693" i="24"/>
  <c r="G688" i="24"/>
  <c r="G683" i="24"/>
  <c r="G678" i="24"/>
  <c r="G669" i="24"/>
  <c r="G627" i="24"/>
  <c r="G708" i="24"/>
  <c r="G684" i="24"/>
  <c r="G682" i="24"/>
  <c r="G637" i="24"/>
  <c r="G632" i="24"/>
  <c r="G675" i="24"/>
  <c r="G642" i="24"/>
  <c r="G634" i="24"/>
  <c r="G677" i="24"/>
  <c r="G671" i="24"/>
  <c r="G639" i="24"/>
  <c r="G631" i="24"/>
  <c r="G692" i="24"/>
  <c r="G644" i="24"/>
  <c r="G636" i="24"/>
  <c r="G641" i="24"/>
  <c r="G633" i="24"/>
  <c r="G640" i="24"/>
  <c r="G694" i="24"/>
  <c r="G674" i="24"/>
  <c r="G638" i="24"/>
  <c r="G630" i="24"/>
  <c r="G689" i="24"/>
  <c r="G643" i="24"/>
  <c r="G635" i="24"/>
  <c r="G716" i="25"/>
  <c r="G715" i="24" l="1"/>
  <c r="H628" i="24"/>
  <c r="H711" i="25"/>
  <c r="H703" i="25"/>
  <c r="H695" i="25"/>
  <c r="H687" i="25"/>
  <c r="H717" i="25"/>
  <c r="H708" i="25"/>
  <c r="H700" i="25"/>
  <c r="H692" i="25"/>
  <c r="H684" i="25"/>
  <c r="H713" i="25"/>
  <c r="H705" i="25"/>
  <c r="H697" i="25"/>
  <c r="H689" i="25"/>
  <c r="H681" i="25"/>
  <c r="H710" i="25"/>
  <c r="H702" i="25"/>
  <c r="H694" i="25"/>
  <c r="H686" i="25"/>
  <c r="H709" i="25"/>
  <c r="H701" i="25"/>
  <c r="H693" i="25"/>
  <c r="H685" i="25"/>
  <c r="H691" i="25"/>
  <c r="H679" i="25"/>
  <c r="H671" i="25"/>
  <c r="H648" i="25"/>
  <c r="H647" i="25"/>
  <c r="H646" i="25"/>
  <c r="H630" i="25"/>
  <c r="H683" i="25"/>
  <c r="H676" i="25"/>
  <c r="H645" i="25"/>
  <c r="H644" i="25"/>
  <c r="H643" i="25"/>
  <c r="H642" i="25"/>
  <c r="H641" i="25"/>
  <c r="H640" i="25"/>
  <c r="H639" i="25"/>
  <c r="H638" i="25"/>
  <c r="H637" i="25"/>
  <c r="H636" i="25"/>
  <c r="H635" i="25"/>
  <c r="H634" i="25"/>
  <c r="H633" i="25"/>
  <c r="H632" i="25"/>
  <c r="H631" i="25"/>
  <c r="H714" i="25"/>
  <c r="H712" i="25"/>
  <c r="H673" i="25"/>
  <c r="H706" i="25"/>
  <c r="H704" i="25"/>
  <c r="H678" i="25"/>
  <c r="H670" i="25"/>
  <c r="H698" i="25"/>
  <c r="H696" i="25"/>
  <c r="H675" i="25"/>
  <c r="H699" i="25"/>
  <c r="H688" i="25"/>
  <c r="H677" i="25"/>
  <c r="H707" i="25"/>
  <c r="H680" i="25"/>
  <c r="H669" i="25"/>
  <c r="H690" i="25"/>
  <c r="H674" i="25"/>
  <c r="H672" i="25"/>
  <c r="H682" i="25"/>
  <c r="H716" i="25" l="1"/>
  <c r="I630" i="25"/>
  <c r="H709" i="24"/>
  <c r="H716" i="24"/>
  <c r="H710" i="24"/>
  <c r="H704" i="24"/>
  <c r="H696" i="24"/>
  <c r="H708" i="24"/>
  <c r="H700" i="24"/>
  <c r="H692" i="24"/>
  <c r="H684" i="24"/>
  <c r="H676" i="24"/>
  <c r="H703" i="24"/>
  <c r="H702" i="24"/>
  <c r="H701" i="24"/>
  <c r="H673" i="24"/>
  <c r="H699" i="24"/>
  <c r="H698" i="24"/>
  <c r="H697" i="24"/>
  <c r="H690" i="24"/>
  <c r="H685" i="24"/>
  <c r="H680" i="24"/>
  <c r="H670" i="24"/>
  <c r="H647" i="24"/>
  <c r="H646" i="24"/>
  <c r="H645" i="24"/>
  <c r="H629" i="24"/>
  <c r="H695" i="24"/>
  <c r="H694" i="24"/>
  <c r="H689" i="24"/>
  <c r="H675" i="24"/>
  <c r="H644" i="24"/>
  <c r="H643" i="24"/>
  <c r="H642" i="24"/>
  <c r="H641" i="24"/>
  <c r="H640" i="24"/>
  <c r="H639" i="24"/>
  <c r="H638" i="24"/>
  <c r="H637" i="24"/>
  <c r="H636" i="24"/>
  <c r="H635" i="24"/>
  <c r="H634" i="24"/>
  <c r="H633" i="24"/>
  <c r="H632" i="24"/>
  <c r="H631" i="24"/>
  <c r="H630" i="24"/>
  <c r="H693" i="24"/>
  <c r="H688" i="24"/>
  <c r="H683" i="24"/>
  <c r="H678" i="24"/>
  <c r="H669" i="24"/>
  <c r="H712" i="24"/>
  <c r="H674" i="24"/>
  <c r="H713" i="24"/>
  <c r="H686" i="24"/>
  <c r="H677" i="24"/>
  <c r="H671" i="24"/>
  <c r="H707" i="24"/>
  <c r="H679" i="24"/>
  <c r="H691" i="24"/>
  <c r="H711" i="24"/>
  <c r="H681" i="24"/>
  <c r="H706" i="24"/>
  <c r="H682" i="24"/>
  <c r="H687" i="24"/>
  <c r="H672" i="24"/>
  <c r="H705" i="24"/>
  <c r="H668" i="24"/>
  <c r="H715" i="24" l="1"/>
  <c r="I629" i="24"/>
  <c r="I717" i="25"/>
  <c r="I708" i="25"/>
  <c r="I700" i="25"/>
  <c r="I692" i="25"/>
  <c r="I684" i="25"/>
  <c r="I713" i="25"/>
  <c r="I705" i="25"/>
  <c r="I697" i="25"/>
  <c r="I689" i="25"/>
  <c r="I681" i="25"/>
  <c r="I710" i="25"/>
  <c r="I702" i="25"/>
  <c r="I694" i="25"/>
  <c r="I686" i="25"/>
  <c r="I707" i="25"/>
  <c r="I699" i="25"/>
  <c r="I691" i="25"/>
  <c r="I683" i="25"/>
  <c r="I714" i="25"/>
  <c r="I706" i="25"/>
  <c r="I698" i="25"/>
  <c r="I690" i="25"/>
  <c r="I682" i="25"/>
  <c r="I695" i="25"/>
  <c r="I693" i="25"/>
  <c r="I676" i="25"/>
  <c r="I645" i="25"/>
  <c r="I644" i="25"/>
  <c r="I643" i="25"/>
  <c r="I642" i="25"/>
  <c r="I641" i="25"/>
  <c r="I640" i="25"/>
  <c r="I639" i="25"/>
  <c r="I638" i="25"/>
  <c r="I637" i="25"/>
  <c r="I636" i="25"/>
  <c r="I635" i="25"/>
  <c r="I634" i="25"/>
  <c r="I633" i="25"/>
  <c r="I632" i="25"/>
  <c r="I631" i="25"/>
  <c r="I712" i="25"/>
  <c r="I687" i="25"/>
  <c r="I685" i="25"/>
  <c r="I673" i="25"/>
  <c r="I704" i="25"/>
  <c r="I678" i="25"/>
  <c r="I670" i="25"/>
  <c r="I696" i="25"/>
  <c r="I675" i="25"/>
  <c r="I688" i="25"/>
  <c r="I672" i="25"/>
  <c r="I709" i="25"/>
  <c r="I677" i="25"/>
  <c r="I679" i="25"/>
  <c r="I669" i="25"/>
  <c r="I647" i="25"/>
  <c r="I646" i="25"/>
  <c r="I674" i="25"/>
  <c r="I711" i="25"/>
  <c r="I671" i="25"/>
  <c r="I680" i="25"/>
  <c r="I703" i="25"/>
  <c r="I648" i="25"/>
  <c r="I701" i="25"/>
  <c r="I716" i="25" l="1"/>
  <c r="J631" i="25"/>
  <c r="I701" i="24"/>
  <c r="I713" i="24"/>
  <c r="I712" i="24"/>
  <c r="I705" i="24"/>
  <c r="I697" i="24"/>
  <c r="I689" i="24"/>
  <c r="I681" i="24"/>
  <c r="I700" i="24"/>
  <c r="I699" i="24"/>
  <c r="I698" i="24"/>
  <c r="I690" i="24"/>
  <c r="I685" i="24"/>
  <c r="I680" i="24"/>
  <c r="I670" i="24"/>
  <c r="I647" i="24"/>
  <c r="I646" i="24"/>
  <c r="I645" i="24"/>
  <c r="I710" i="24"/>
  <c r="I696" i="24"/>
  <c r="I695" i="24"/>
  <c r="I694" i="24"/>
  <c r="I675" i="24"/>
  <c r="I644" i="24"/>
  <c r="I643" i="24"/>
  <c r="I642" i="24"/>
  <c r="I641" i="24"/>
  <c r="I640" i="24"/>
  <c r="I639" i="24"/>
  <c r="I638" i="24"/>
  <c r="I637" i="24"/>
  <c r="I636" i="24"/>
  <c r="I635" i="24"/>
  <c r="I634" i="24"/>
  <c r="I633" i="24"/>
  <c r="I632" i="24"/>
  <c r="I631" i="24"/>
  <c r="I630" i="24"/>
  <c r="I711" i="24"/>
  <c r="I684" i="24"/>
  <c r="I679" i="24"/>
  <c r="I672" i="24"/>
  <c r="I716" i="24"/>
  <c r="I674" i="24"/>
  <c r="I708" i="24"/>
  <c r="I707" i="24"/>
  <c r="I692" i="24"/>
  <c r="I687" i="24"/>
  <c r="I682" i="24"/>
  <c r="I677" i="24"/>
  <c r="I671" i="24"/>
  <c r="I706" i="24"/>
  <c r="I704" i="24"/>
  <c r="I686" i="24"/>
  <c r="I693" i="24"/>
  <c r="I688" i="24"/>
  <c r="I673" i="24"/>
  <c r="I669" i="24"/>
  <c r="I703" i="24"/>
  <c r="I683" i="24"/>
  <c r="I702" i="24"/>
  <c r="I678" i="24"/>
  <c r="I676" i="24"/>
  <c r="I668" i="24"/>
  <c r="I709" i="24"/>
  <c r="I691" i="24"/>
  <c r="I715" i="24" l="1"/>
  <c r="J630" i="24"/>
  <c r="J713" i="25"/>
  <c r="J705" i="25"/>
  <c r="J697" i="25"/>
  <c r="J689" i="25"/>
  <c r="J681" i="25"/>
  <c r="J710" i="25"/>
  <c r="J702" i="25"/>
  <c r="J694" i="25"/>
  <c r="J686" i="25"/>
  <c r="J707" i="25"/>
  <c r="J699" i="25"/>
  <c r="J691" i="25"/>
  <c r="J683" i="25"/>
  <c r="J712" i="25"/>
  <c r="J704" i="25"/>
  <c r="J696" i="25"/>
  <c r="J688" i="25"/>
  <c r="J711" i="25"/>
  <c r="J703" i="25"/>
  <c r="J695" i="25"/>
  <c r="J687" i="25"/>
  <c r="J679" i="25"/>
  <c r="J685" i="25"/>
  <c r="J673" i="25"/>
  <c r="J717" i="25"/>
  <c r="J714" i="25"/>
  <c r="J678" i="25"/>
  <c r="J670" i="25"/>
  <c r="J708" i="25"/>
  <c r="J706" i="25"/>
  <c r="J675" i="25"/>
  <c r="J700" i="25"/>
  <c r="J698" i="25"/>
  <c r="J672" i="25"/>
  <c r="J692" i="25"/>
  <c r="J690" i="25"/>
  <c r="J677" i="25"/>
  <c r="J669" i="25"/>
  <c r="J709" i="25"/>
  <c r="J645" i="25"/>
  <c r="J637" i="25"/>
  <c r="J647" i="25"/>
  <c r="J642" i="25"/>
  <c r="J634" i="25"/>
  <c r="J693" i="25"/>
  <c r="J682" i="25"/>
  <c r="J671" i="25"/>
  <c r="J639" i="25"/>
  <c r="J646" i="25"/>
  <c r="J641" i="25"/>
  <c r="J633" i="25"/>
  <c r="J701" i="25"/>
  <c r="J680" i="25"/>
  <c r="J674" i="25"/>
  <c r="J638" i="25"/>
  <c r="J635" i="25"/>
  <c r="J648" i="25"/>
  <c r="J632" i="25"/>
  <c r="J684" i="25"/>
  <c r="J676" i="25"/>
  <c r="J636" i="25"/>
  <c r="J643" i="25"/>
  <c r="J644" i="25"/>
  <c r="J640" i="25"/>
  <c r="L648" i="25" l="1"/>
  <c r="L699" i="25" s="1"/>
  <c r="J716" i="25"/>
  <c r="K645" i="25"/>
  <c r="J711" i="24"/>
  <c r="J709" i="24"/>
  <c r="J706" i="24"/>
  <c r="J698" i="24"/>
  <c r="J702" i="24"/>
  <c r="J694" i="24"/>
  <c r="J686" i="24"/>
  <c r="J678" i="24"/>
  <c r="J710" i="24"/>
  <c r="J697" i="24"/>
  <c r="J696" i="24"/>
  <c r="J695" i="24"/>
  <c r="J675" i="24"/>
  <c r="J644" i="24"/>
  <c r="J643" i="24"/>
  <c r="J642" i="24"/>
  <c r="J641" i="24"/>
  <c r="J640" i="24"/>
  <c r="J639" i="24"/>
  <c r="J638" i="24"/>
  <c r="J637" i="24"/>
  <c r="J636" i="24"/>
  <c r="J635" i="24"/>
  <c r="J634" i="24"/>
  <c r="J633" i="24"/>
  <c r="J632" i="24"/>
  <c r="J631" i="24"/>
  <c r="J689" i="24"/>
  <c r="J684" i="24"/>
  <c r="J679" i="24"/>
  <c r="J672" i="24"/>
  <c r="J693" i="24"/>
  <c r="J688" i="24"/>
  <c r="J683" i="24"/>
  <c r="J669" i="24"/>
  <c r="J712" i="24"/>
  <c r="J692" i="24"/>
  <c r="J687" i="24"/>
  <c r="J682" i="24"/>
  <c r="J677" i="24"/>
  <c r="J671" i="24"/>
  <c r="J713" i="24"/>
  <c r="J705" i="24"/>
  <c r="J703" i="24"/>
  <c r="J708" i="24"/>
  <c r="J707" i="24"/>
  <c r="J691" i="24"/>
  <c r="J668" i="24"/>
  <c r="J704" i="24"/>
  <c r="J700" i="24"/>
  <c r="J673" i="24"/>
  <c r="J645" i="24"/>
  <c r="J647" i="24"/>
  <c r="J699" i="24"/>
  <c r="J690" i="24"/>
  <c r="J681" i="24"/>
  <c r="J685" i="24"/>
  <c r="J676" i="24"/>
  <c r="J674" i="24"/>
  <c r="J646" i="24"/>
  <c r="J716" i="24"/>
  <c r="J670" i="24"/>
  <c r="J701" i="24"/>
  <c r="J680" i="24"/>
  <c r="L647" i="24" l="1"/>
  <c r="L700" i="24" s="1"/>
  <c r="L687" i="25"/>
  <c r="L711" i="25"/>
  <c r="L670" i="25"/>
  <c r="L686" i="25"/>
  <c r="L672" i="25"/>
  <c r="L674" i="25"/>
  <c r="L708" i="25"/>
  <c r="L678" i="25"/>
  <c r="L675" i="25"/>
  <c r="L676" i="25"/>
  <c r="L713" i="25"/>
  <c r="L679" i="25"/>
  <c r="L671" i="25"/>
  <c r="L698" i="25"/>
  <c r="L706" i="25"/>
  <c r="L714" i="25"/>
  <c r="L700" i="25"/>
  <c r="L673" i="25"/>
  <c r="L694" i="25"/>
  <c r="L717" i="25"/>
  <c r="L701" i="25"/>
  <c r="L703" i="25"/>
  <c r="L669" i="25"/>
  <c r="L689" i="25"/>
  <c r="L680" i="25"/>
  <c r="L677" i="25"/>
  <c r="L705" i="25"/>
  <c r="L688" i="25"/>
  <c r="L696" i="25"/>
  <c r="L695" i="25"/>
  <c r="L684" i="25"/>
  <c r="L702" i="25"/>
  <c r="L690" i="25"/>
  <c r="L704" i="25"/>
  <c r="L683" i="25"/>
  <c r="L707" i="25"/>
  <c r="L681" i="25"/>
  <c r="L693" i="25"/>
  <c r="L697" i="25"/>
  <c r="L685" i="25"/>
  <c r="L712" i="25"/>
  <c r="L691" i="25"/>
  <c r="L692" i="25"/>
  <c r="L710" i="25"/>
  <c r="L682" i="25"/>
  <c r="L709" i="25"/>
  <c r="K644" i="24"/>
  <c r="L713" i="24"/>
  <c r="L711" i="24"/>
  <c r="L683" i="24"/>
  <c r="L681" i="24"/>
  <c r="L676" i="24"/>
  <c r="L703" i="24"/>
  <c r="L702" i="24"/>
  <c r="L689" i="24"/>
  <c r="L675" i="24"/>
  <c r="J715" i="24"/>
  <c r="K710" i="25"/>
  <c r="K702" i="25"/>
  <c r="K694" i="25"/>
  <c r="K686" i="25"/>
  <c r="K707" i="25"/>
  <c r="K699" i="25"/>
  <c r="M699" i="25" s="1"/>
  <c r="K691" i="25"/>
  <c r="K683" i="25"/>
  <c r="K712" i="25"/>
  <c r="K704" i="25"/>
  <c r="K696" i="25"/>
  <c r="K688" i="25"/>
  <c r="K680" i="25"/>
  <c r="K709" i="25"/>
  <c r="K701" i="25"/>
  <c r="K693" i="25"/>
  <c r="K685" i="25"/>
  <c r="K717" i="25"/>
  <c r="K708" i="25"/>
  <c r="K700" i="25"/>
  <c r="K692" i="25"/>
  <c r="K684" i="25"/>
  <c r="K714" i="25"/>
  <c r="K689" i="25"/>
  <c r="K687" i="25"/>
  <c r="K678" i="25"/>
  <c r="K670" i="25"/>
  <c r="K706" i="25"/>
  <c r="K681" i="25"/>
  <c r="K675" i="25"/>
  <c r="K698" i="25"/>
  <c r="K672" i="25"/>
  <c r="K690" i="25"/>
  <c r="K677" i="25"/>
  <c r="K669" i="25"/>
  <c r="K682" i="25"/>
  <c r="K674" i="25"/>
  <c r="K679" i="25"/>
  <c r="K671" i="25"/>
  <c r="K713" i="25"/>
  <c r="K703" i="25"/>
  <c r="K673" i="25"/>
  <c r="K697" i="25"/>
  <c r="K711" i="25"/>
  <c r="K676" i="25"/>
  <c r="K705" i="25"/>
  <c r="K695" i="25"/>
  <c r="L696" i="24" l="1"/>
  <c r="M710" i="25"/>
  <c r="M676" i="25"/>
  <c r="M705" i="25"/>
  <c r="M677" i="25"/>
  <c r="M670" i="25"/>
  <c r="L684" i="24"/>
  <c r="L677" i="24"/>
  <c r="M711" i="25"/>
  <c r="L679" i="24"/>
  <c r="L682" i="24"/>
  <c r="L668" i="24"/>
  <c r="L712" i="24"/>
  <c r="L709" i="24"/>
  <c r="L686" i="24"/>
  <c r="L687" i="24"/>
  <c r="L669" i="24"/>
  <c r="M690" i="25"/>
  <c r="M701" i="25"/>
  <c r="L672" i="24"/>
  <c r="L685" i="24"/>
  <c r="L698" i="24"/>
  <c r="L691" i="24"/>
  <c r="L692" i="24"/>
  <c r="L693" i="24"/>
  <c r="M687" i="25"/>
  <c r="M680" i="25"/>
  <c r="L694" i="24"/>
  <c r="L690" i="24"/>
  <c r="L699" i="24"/>
  <c r="L705" i="24"/>
  <c r="L674" i="24"/>
  <c r="L680" i="24"/>
  <c r="M673" i="25"/>
  <c r="M675" i="25"/>
  <c r="L695" i="24"/>
  <c r="L701" i="24"/>
  <c r="L673" i="24"/>
  <c r="L671" i="24"/>
  <c r="L678" i="24"/>
  <c r="L688" i="24"/>
  <c r="M703" i="25"/>
  <c r="M700" i="25"/>
  <c r="M688" i="25"/>
  <c r="M683" i="25"/>
  <c r="M685" i="25"/>
  <c r="M672" i="25"/>
  <c r="M681" i="25"/>
  <c r="L697" i="24"/>
  <c r="L706" i="24"/>
  <c r="L704" i="24"/>
  <c r="L670" i="24"/>
  <c r="L707" i="24"/>
  <c r="L710" i="24"/>
  <c r="L716" i="24"/>
  <c r="M698" i="25"/>
  <c r="M671" i="25"/>
  <c r="M679" i="25"/>
  <c r="M692" i="25"/>
  <c r="M713" i="25"/>
  <c r="M695" i="25"/>
  <c r="M691" i="25"/>
  <c r="M707" i="25"/>
  <c r="M686" i="25"/>
  <c r="M694" i="25"/>
  <c r="L708" i="24"/>
  <c r="M696" i="25"/>
  <c r="M684" i="25"/>
  <c r="M706" i="25"/>
  <c r="M708" i="25"/>
  <c r="M693" i="25"/>
  <c r="M674" i="25"/>
  <c r="M704" i="25"/>
  <c r="M697" i="25"/>
  <c r="M689" i="25"/>
  <c r="M714" i="25"/>
  <c r="M678" i="25"/>
  <c r="M702" i="25"/>
  <c r="M682" i="25"/>
  <c r="L716" i="25"/>
  <c r="M709" i="25"/>
  <c r="M712" i="25"/>
  <c r="K713" i="24"/>
  <c r="M713" i="24" s="1"/>
  <c r="F215" i="32" s="1"/>
  <c r="K703" i="24"/>
  <c r="M703" i="24" s="1"/>
  <c r="C183" i="32" s="1"/>
  <c r="K695" i="24"/>
  <c r="K712" i="24"/>
  <c r="K711" i="24"/>
  <c r="M711" i="24" s="1"/>
  <c r="D215" i="32" s="1"/>
  <c r="K707" i="24"/>
  <c r="K699" i="24"/>
  <c r="K691" i="24"/>
  <c r="K683" i="24"/>
  <c r="M683" i="24" s="1"/>
  <c r="D87" i="32" s="1"/>
  <c r="K694" i="24"/>
  <c r="K689" i="24"/>
  <c r="M689" i="24" s="1"/>
  <c r="C119" i="32" s="1"/>
  <c r="K684" i="24"/>
  <c r="K679" i="24"/>
  <c r="K672" i="24"/>
  <c r="K693" i="24"/>
  <c r="M693" i="24" s="1"/>
  <c r="G119" i="32" s="1"/>
  <c r="K688" i="24"/>
  <c r="K669" i="24"/>
  <c r="K716" i="24"/>
  <c r="K678" i="24"/>
  <c r="K674" i="24"/>
  <c r="K708" i="24"/>
  <c r="K668" i="24"/>
  <c r="K701" i="24"/>
  <c r="K706" i="24"/>
  <c r="K705" i="24"/>
  <c r="K704" i="24"/>
  <c r="K686" i="24"/>
  <c r="K681" i="24"/>
  <c r="M681" i="24" s="1"/>
  <c r="I55" i="32" s="1"/>
  <c r="K676" i="24"/>
  <c r="M676" i="24" s="1"/>
  <c r="D55" i="32" s="1"/>
  <c r="K673" i="24"/>
  <c r="K709" i="24"/>
  <c r="K702" i="24"/>
  <c r="M702" i="24" s="1"/>
  <c r="I151" i="32" s="1"/>
  <c r="K700" i="24"/>
  <c r="M700" i="24" s="1"/>
  <c r="G151" i="32" s="1"/>
  <c r="K696" i="24"/>
  <c r="K677" i="24"/>
  <c r="K675" i="24"/>
  <c r="M675" i="24" s="1"/>
  <c r="C55" i="32" s="1"/>
  <c r="K671" i="24"/>
  <c r="K690" i="24"/>
  <c r="K692" i="24"/>
  <c r="K685" i="24"/>
  <c r="K710" i="24"/>
  <c r="K698" i="24"/>
  <c r="K687" i="24"/>
  <c r="K670" i="24"/>
  <c r="K680" i="24"/>
  <c r="K697" i="24"/>
  <c r="K682" i="24"/>
  <c r="K716" i="25"/>
  <c r="M669" i="25"/>
  <c r="M687" i="24" l="1"/>
  <c r="H87" i="32" s="1"/>
  <c r="M696" i="24"/>
  <c r="C151" i="32" s="1"/>
  <c r="M678" i="24"/>
  <c r="F55" i="32" s="1"/>
  <c r="M679" i="24"/>
  <c r="G55" i="32" s="1"/>
  <c r="M698" i="24"/>
  <c r="E151" i="32" s="1"/>
  <c r="M670" i="24"/>
  <c r="E23" i="32" s="1"/>
  <c r="M690" i="24"/>
  <c r="D119" i="32" s="1"/>
  <c r="M671" i="24"/>
  <c r="F23" i="32" s="1"/>
  <c r="M692" i="24"/>
  <c r="F119" i="32" s="1"/>
  <c r="M674" i="24"/>
  <c r="I23" i="32" s="1"/>
  <c r="M672" i="24"/>
  <c r="G23" i="32" s="1"/>
  <c r="M691" i="24"/>
  <c r="E119" i="32" s="1"/>
  <c r="M709" i="24"/>
  <c r="I183" i="32" s="1"/>
  <c r="M705" i="24"/>
  <c r="E183" i="32" s="1"/>
  <c r="M677" i="24"/>
  <c r="E55" i="32" s="1"/>
  <c r="M680" i="24"/>
  <c r="H55" i="32" s="1"/>
  <c r="M686" i="24"/>
  <c r="G87" i="32" s="1"/>
  <c r="M684" i="24"/>
  <c r="E87" i="32" s="1"/>
  <c r="M682" i="24"/>
  <c r="C87" i="32" s="1"/>
  <c r="M701" i="24"/>
  <c r="H151" i="32" s="1"/>
  <c r="M669" i="24"/>
  <c r="D23" i="32" s="1"/>
  <c r="M697" i="24"/>
  <c r="D151" i="32" s="1"/>
  <c r="M685" i="24"/>
  <c r="F87" i="32" s="1"/>
  <c r="M668" i="24"/>
  <c r="C23" i="32" s="1"/>
  <c r="M688" i="24"/>
  <c r="I87" i="32" s="1"/>
  <c r="M694" i="24"/>
  <c r="H119" i="32" s="1"/>
  <c r="M695" i="24"/>
  <c r="I119" i="32" s="1"/>
  <c r="M699" i="24"/>
  <c r="F151" i="32" s="1"/>
  <c r="M673" i="24"/>
  <c r="H23" i="32" s="1"/>
  <c r="M706" i="24"/>
  <c r="F183" i="32" s="1"/>
  <c r="M712" i="24"/>
  <c r="E215" i="32" s="1"/>
  <c r="M704" i="24"/>
  <c r="D183" i="32" s="1"/>
  <c r="M707" i="24"/>
  <c r="G183" i="32" s="1"/>
  <c r="M710" i="24"/>
  <c r="C215" i="32" s="1"/>
  <c r="L715" i="24"/>
  <c r="M708" i="24"/>
  <c r="H183" i="32" s="1"/>
  <c r="M716" i="25"/>
  <c r="K715" i="24"/>
  <c r="M715" i="24" l="1"/>
  <c r="CP2" i="30"/>
  <c r="D415" i="24"/>
  <c r="D416" i="24"/>
  <c r="E414" i="24" s="1"/>
  <c r="D25" i="17"/>
  <c r="D36" i="17" s="1"/>
  <c r="DD2" i="30"/>
  <c r="C166" i="8"/>
  <c r="D26" i="17"/>
  <c r="D417" i="24" l="1"/>
  <c r="C167" i="8"/>
  <c r="D421" i="24" l="1"/>
  <c r="C168" i="8"/>
  <c r="C172" i="8" l="1"/>
  <c r="D424" i="24"/>
  <c r="C177" i="8" s="1"/>
</calcChain>
</file>

<file path=xl/sharedStrings.xml><?xml version="1.0" encoding="utf-8"?>
<sst xmlns="http://schemas.openxmlformats.org/spreadsheetml/2006/main" count="5791" uniqueCount="1400">
  <si>
    <t xml:space="preserve"> Instructions:</t>
  </si>
  <si>
    <t xml:space="preserve">Hospital staff must complete the green tabs only. </t>
  </si>
  <si>
    <t>Financials from the Data tab will automatically transfer to the report pages (INFO_PG1, INFO_PG2, SS2_3_5_6, SS4, SS8, FS, and CC).</t>
  </si>
  <si>
    <t xml:space="preserve">The tabs named Contact, Support, Hospital, Funds, and Cost Center are protected and are intended for upload to the year end report database. </t>
  </si>
  <si>
    <t>leave these areas blank for fiscal year 2022 reporting but are required to complete these areas for fiscal year 2023 reporting.</t>
  </si>
  <si>
    <r>
      <rPr>
        <b/>
        <sz val="11"/>
        <rFont val="Calibri"/>
        <family val="2"/>
        <scheme val="minor"/>
      </rPr>
      <t>Data tab</t>
    </r>
    <r>
      <rPr>
        <sz val="11"/>
        <rFont val="Calibri"/>
        <family val="2"/>
        <scheme val="minor"/>
      </rPr>
      <t>: Enter financial data in the fields surrounded by purple. Your hospital license number and fiscal year end have already been entered.</t>
    </r>
  </si>
  <si>
    <t>If you want to review what you reported for the prior year you can click on the tab titled Prior Year.</t>
  </si>
  <si>
    <t>The square footage statistic is provided for all cost centers including the plant and this way</t>
  </si>
  <si>
    <t>square footage identified by cost center will total the gross square footage stated as the statistic in the plant cost center.</t>
  </si>
  <si>
    <t>Employee Benefits</t>
  </si>
  <si>
    <t>The employee benefits can be entered directly, assigned to the cost centers based on a percentage of salaries, or a combination of the two.</t>
  </si>
  <si>
    <t>Depreciation</t>
  </si>
  <si>
    <t>The Depreciation can be entered directly, assigned by square footage, or a combination of the two.</t>
  </si>
  <si>
    <t xml:space="preserve">After the salaries and the departmental square footage statistics are entered, the departmental employee benefits and depreciation will be </t>
  </si>
  <si>
    <t>hos@doh.wa.gov</t>
  </si>
  <si>
    <r>
      <rPr>
        <b/>
        <sz val="11"/>
        <rFont val="Calibri"/>
        <family val="2"/>
        <scheme val="minor"/>
      </rPr>
      <t>Responses-1 tab:</t>
    </r>
    <r>
      <rPr>
        <sz val="11"/>
        <rFont val="Calibri"/>
        <family val="2"/>
        <scheme val="minor"/>
      </rPr>
      <t xml:space="preserve"> The operating expenses, the units of measure and the operating expenses per unit of measure are listed on tab titled "Responses-1"</t>
    </r>
  </si>
  <si>
    <t xml:space="preserve">Increases or decreases in operating expenses per unit of measure exceeding 25% will prompt an explanation in column I. </t>
  </si>
  <si>
    <t>Also please provide any corrections required to the prior years information in column J.</t>
  </si>
  <si>
    <t xml:space="preserve">Responses-2 tab: </t>
  </si>
  <si>
    <r>
      <rPr>
        <b/>
        <sz val="11"/>
        <rFont val="Calibri"/>
        <family val="2"/>
        <scheme val="minor"/>
      </rPr>
      <t xml:space="preserve">Questions: </t>
    </r>
    <r>
      <rPr>
        <sz val="11"/>
        <rFont val="Calibri"/>
        <family val="2"/>
        <scheme val="minor"/>
      </rPr>
      <t>If you have any questions or concerns please call Communty Health Systems at 360-236-4210 or send an e-mail to:</t>
    </r>
  </si>
  <si>
    <t>Submit report via hospitals Secure File Transfer account: https://sft.wa.gov/</t>
  </si>
  <si>
    <t>6010</t>
  </si>
  <si>
    <t>6030</t>
  </si>
  <si>
    <t>6070</t>
  </si>
  <si>
    <t>6100</t>
  </si>
  <si>
    <t>6120</t>
  </si>
  <si>
    <t>6140</t>
  </si>
  <si>
    <t>6150</t>
  </si>
  <si>
    <t>6170</t>
  </si>
  <si>
    <t>6200</t>
  </si>
  <si>
    <t>6210</t>
  </si>
  <si>
    <t>6330</t>
  </si>
  <si>
    <t>6400</t>
  </si>
  <si>
    <t>7010</t>
  </si>
  <si>
    <t>7020</t>
  </si>
  <si>
    <t>7030</t>
  </si>
  <si>
    <t>7040</t>
  </si>
  <si>
    <t>7050</t>
  </si>
  <si>
    <t>7060</t>
  </si>
  <si>
    <t>7070</t>
  </si>
  <si>
    <t>7110</t>
  </si>
  <si>
    <t>7120</t>
  </si>
  <si>
    <t>7130</t>
  </si>
  <si>
    <t>7140</t>
  </si>
  <si>
    <t>7150</t>
  </si>
  <si>
    <t>7160</t>
  </si>
  <si>
    <t>7170</t>
  </si>
  <si>
    <t>7180</t>
  </si>
  <si>
    <t>7190</t>
  </si>
  <si>
    <t>7200</t>
  </si>
  <si>
    <t>7220</t>
  </si>
  <si>
    <t>7230</t>
  </si>
  <si>
    <t>7240</t>
  </si>
  <si>
    <t>7250</t>
  </si>
  <si>
    <t>7260</t>
  </si>
  <si>
    <t>7310</t>
  </si>
  <si>
    <t>7320</t>
  </si>
  <si>
    <t>7330</t>
  </si>
  <si>
    <t>7340</t>
  </si>
  <si>
    <t>7350</t>
  </si>
  <si>
    <t>7380</t>
  </si>
  <si>
    <t>7390</t>
  </si>
  <si>
    <t>7400</t>
  </si>
  <si>
    <t>7410</t>
  </si>
  <si>
    <t>7420</t>
  </si>
  <si>
    <t>7430</t>
  </si>
  <si>
    <t>7490</t>
  </si>
  <si>
    <t>8200</t>
  </si>
  <si>
    <t>8310</t>
  </si>
  <si>
    <t>8320</t>
  </si>
  <si>
    <t>8330</t>
  </si>
  <si>
    <t>8350</t>
  </si>
  <si>
    <t>8360</t>
  </si>
  <si>
    <t>8370</t>
  </si>
  <si>
    <t>8420</t>
  </si>
  <si>
    <t>8430</t>
  </si>
  <si>
    <t>8460</t>
  </si>
  <si>
    <t>8470</t>
  </si>
  <si>
    <t>8480</t>
  </si>
  <si>
    <t>8490</t>
  </si>
  <si>
    <t>8510</t>
  </si>
  <si>
    <t>8530</t>
  </si>
  <si>
    <t>8560</t>
  </si>
  <si>
    <t>8590</t>
  </si>
  <si>
    <t>8610</t>
  </si>
  <si>
    <t>8620</t>
  </si>
  <si>
    <t>8630</t>
  </si>
  <si>
    <t>8640</t>
  </si>
  <si>
    <t>8650</t>
  </si>
  <si>
    <t>8660</t>
  </si>
  <si>
    <t>8670</t>
  </si>
  <si>
    <t>8680</t>
  </si>
  <si>
    <t>8690</t>
  </si>
  <si>
    <t>8700</t>
  </si>
  <si>
    <t>8710</t>
  </si>
  <si>
    <t>8720</t>
  </si>
  <si>
    <t>8730</t>
  </si>
  <si>
    <t>8740</t>
  </si>
  <si>
    <t>8770</t>
  </si>
  <si>
    <t>8790</t>
  </si>
  <si>
    <t>8830-8900</t>
  </si>
  <si>
    <t>9999</t>
  </si>
  <si>
    <t>See Instructions</t>
  </si>
  <si>
    <t>Intensive</t>
  </si>
  <si>
    <t>Semi-Intensive</t>
  </si>
  <si>
    <t>Acute</t>
  </si>
  <si>
    <t>Alternative</t>
  </si>
  <si>
    <t>Physical</t>
  </si>
  <si>
    <t>Psychiatric</t>
  </si>
  <si>
    <t>Chemical</t>
  </si>
  <si>
    <t>Nursery</t>
  </si>
  <si>
    <t>Skilled</t>
  </si>
  <si>
    <t>Swing</t>
  </si>
  <si>
    <t>Hospice</t>
  </si>
  <si>
    <t>Other Daily</t>
  </si>
  <si>
    <t>Labor &amp;</t>
  </si>
  <si>
    <t>Surgical</t>
  </si>
  <si>
    <t>Recovery</t>
  </si>
  <si>
    <t>Anesthesiology</t>
  </si>
  <si>
    <t>Central</t>
  </si>
  <si>
    <t>Intravenous</t>
  </si>
  <si>
    <t>Laboratory</t>
  </si>
  <si>
    <t>Electro-</t>
  </si>
  <si>
    <t>Magnetic Res</t>
  </si>
  <si>
    <t>CT</t>
  </si>
  <si>
    <t xml:space="preserve">Radiology - </t>
  </si>
  <si>
    <t>Nuclear</t>
  </si>
  <si>
    <t>Pharmacy</t>
  </si>
  <si>
    <t>Respiratory</t>
  </si>
  <si>
    <t>Dialysis</t>
  </si>
  <si>
    <t>Emergency</t>
  </si>
  <si>
    <t>Ambulance</t>
  </si>
  <si>
    <t>Short</t>
  </si>
  <si>
    <t>Clinics</t>
  </si>
  <si>
    <t>Occupational</t>
  </si>
  <si>
    <t>Speech</t>
  </si>
  <si>
    <t>Recreational</t>
  </si>
  <si>
    <t>Observation</t>
  </si>
  <si>
    <t>Free-Standing</t>
  </si>
  <si>
    <t>Air</t>
  </si>
  <si>
    <t>Home Care</t>
  </si>
  <si>
    <t>Lithotripsy</t>
  </si>
  <si>
    <t>Organ</t>
  </si>
  <si>
    <t>Outpatient</t>
  </si>
  <si>
    <t>Other</t>
  </si>
  <si>
    <t>Research/Education</t>
  </si>
  <si>
    <t>Printing &amp;</t>
  </si>
  <si>
    <t>Dietary</t>
  </si>
  <si>
    <t>Cafeteria</t>
  </si>
  <si>
    <t>Laundry &amp;</t>
  </si>
  <si>
    <t>Social</t>
  </si>
  <si>
    <t>Purchasing</t>
  </si>
  <si>
    <t>Plant</t>
  </si>
  <si>
    <t>Housekeeping</t>
  </si>
  <si>
    <t>Communication</t>
  </si>
  <si>
    <t>Data</t>
  </si>
  <si>
    <t>Other General</t>
  </si>
  <si>
    <t>Accounting</t>
  </si>
  <si>
    <t>Patient</t>
  </si>
  <si>
    <t>Admitting</t>
  </si>
  <si>
    <t>Hospital</t>
  </si>
  <si>
    <t>Employee</t>
  </si>
  <si>
    <t>Public</t>
  </si>
  <si>
    <t>Management</t>
  </si>
  <si>
    <t>Personnel</t>
  </si>
  <si>
    <t>Auxiliary</t>
  </si>
  <si>
    <t>Chaplaincy</t>
  </si>
  <si>
    <t>Medical</t>
  </si>
  <si>
    <t>Utilization</t>
  </si>
  <si>
    <t>Nursing</t>
  </si>
  <si>
    <t>Nursing Float</t>
  </si>
  <si>
    <t>Inservice</t>
  </si>
  <si>
    <t>Comm. Health</t>
  </si>
  <si>
    <t>Grand</t>
  </si>
  <si>
    <t>Above</t>
  </si>
  <si>
    <t>Care</t>
  </si>
  <si>
    <t>Birth Ctr</t>
  </si>
  <si>
    <t>Rehab</t>
  </si>
  <si>
    <t>Dependency</t>
  </si>
  <si>
    <t>Beds</t>
  </si>
  <si>
    <t>Inpatient</t>
  </si>
  <si>
    <t>Services</t>
  </si>
  <si>
    <t>Delivery</t>
  </si>
  <si>
    <t>Room</t>
  </si>
  <si>
    <t>Therapy</t>
  </si>
  <si>
    <t>diagnosis</t>
  </si>
  <si>
    <t>Imaging</t>
  </si>
  <si>
    <t>Scanning</t>
  </si>
  <si>
    <t>Diagnostic</t>
  </si>
  <si>
    <t>Therapeutic</t>
  </si>
  <si>
    <t>Medicine</t>
  </si>
  <si>
    <t>Day Care</t>
  </si>
  <si>
    <t>Stay</t>
  </si>
  <si>
    <t>myogray</t>
  </si>
  <si>
    <t>Unit</t>
  </si>
  <si>
    <t>Transportation</t>
  </si>
  <si>
    <t>Transplants</t>
  </si>
  <si>
    <t>Chem. Dep.</t>
  </si>
  <si>
    <t>Ancillary</t>
  </si>
  <si>
    <t>Costs</t>
  </si>
  <si>
    <t>Duplication</t>
  </si>
  <si>
    <t>Linen</t>
  </si>
  <si>
    <t>Processing</t>
  </si>
  <si>
    <t>Accounts</t>
  </si>
  <si>
    <t>Fiscal Svcs</t>
  </si>
  <si>
    <t>Administration</t>
  </si>
  <si>
    <t>Health</t>
  </si>
  <si>
    <t>Relations</t>
  </si>
  <si>
    <t>Engineering</t>
  </si>
  <si>
    <t>Groups</t>
  </si>
  <si>
    <t>Library</t>
  </si>
  <si>
    <t>Records</t>
  </si>
  <si>
    <t>Staff</t>
  </si>
  <si>
    <t>Education</t>
  </si>
  <si>
    <t>Admin Services</t>
  </si>
  <si>
    <t>Total</t>
  </si>
  <si>
    <t>directly recorded</t>
  </si>
  <si>
    <t>assigned based on salaries</t>
  </si>
  <si>
    <t>total</t>
  </si>
  <si>
    <t>depreciation directly recorded</t>
  </si>
  <si>
    <t>depreciation based on sq. ft.</t>
  </si>
  <si>
    <t>Account Number</t>
  </si>
  <si>
    <t>Account</t>
  </si>
  <si>
    <t>Unassigned</t>
  </si>
  <si>
    <t>Name</t>
  </si>
  <si>
    <t>Other Direct</t>
  </si>
  <si>
    <t>Unit of Measure Description</t>
  </si>
  <si>
    <t>Patient Days</t>
  </si>
  <si>
    <t>Newborn Days</t>
  </si>
  <si>
    <t>Procedures</t>
  </si>
  <si>
    <t>Operating Min.</t>
  </si>
  <si>
    <t>Recovery Min.</t>
  </si>
  <si>
    <t>Anesthesia Min.</t>
  </si>
  <si>
    <t>x</t>
  </si>
  <si>
    <t>Billable Tests</t>
  </si>
  <si>
    <t>MRI RVU</t>
  </si>
  <si>
    <t>HECT Unit</t>
  </si>
  <si>
    <t>RVU</t>
  </si>
  <si>
    <t>Treatments</t>
  </si>
  <si>
    <t>Hours</t>
  </si>
  <si>
    <t>Visits</t>
  </si>
  <si>
    <t>Occasions</t>
  </si>
  <si>
    <t>Patients</t>
  </si>
  <si>
    <t>Acquisitions</t>
  </si>
  <si>
    <t>Patient Meals</t>
  </si>
  <si>
    <t>Gross Sq Ft</t>
  </si>
  <si>
    <t>Units of Measure</t>
  </si>
  <si>
    <t>Full Time Equivalents</t>
  </si>
  <si>
    <t>Salaries &amp; Wages</t>
  </si>
  <si>
    <t>Professional Fees</t>
  </si>
  <si>
    <t>Supplies</t>
  </si>
  <si>
    <t>Purch. Serv. - Utilities</t>
  </si>
  <si>
    <t>Purch. Serv. - Other</t>
  </si>
  <si>
    <t>Lease/Rental</t>
  </si>
  <si>
    <t>Other Direct Expenses:</t>
  </si>
  <si>
    <t>Blood Supplies</t>
  </si>
  <si>
    <t>Contract Staffing</t>
  </si>
  <si>
    <t>Information Technology, Including Licenses and Maintenance</t>
  </si>
  <si>
    <t>Insurance and Professional Liability</t>
  </si>
  <si>
    <t>Laundry Services</t>
  </si>
  <si>
    <t>Legal, Audit and Tax services</t>
  </si>
  <si>
    <t>Purchased Laboratory Services</t>
  </si>
  <si>
    <t>Repairs and Maintenance</t>
  </si>
  <si>
    <t>Shared Services or System Office Allocation</t>
  </si>
  <si>
    <t>Staff Recruitment</t>
  </si>
  <si>
    <t>Training Costs</t>
  </si>
  <si>
    <t>Taxes</t>
  </si>
  <si>
    <t>Utilities</t>
  </si>
  <si>
    <t>Other Noncategorized Expenses</t>
  </si>
  <si>
    <t>Recoveries</t>
  </si>
  <si>
    <t>Total Adj Exp</t>
  </si>
  <si>
    <t>Tax Revenue</t>
  </si>
  <si>
    <t>IP Revenue</t>
  </si>
  <si>
    <t>OP Revenue</t>
  </si>
  <si>
    <t>Gross Revenue</t>
  </si>
  <si>
    <t>Sq FT</t>
  </si>
  <si>
    <t>Patient  Meals Served</t>
  </si>
  <si>
    <t>Housekeeping Hours of Service</t>
  </si>
  <si>
    <t>Dry Pounds of Laundry</t>
  </si>
  <si>
    <t>Nursing FTE's</t>
  </si>
  <si>
    <t>YE-A                            HOSPITAL INFORMATION         Page 1 of 2</t>
  </si>
  <si>
    <t>Fiscal Year Ended</t>
  </si>
  <si>
    <t/>
  </si>
  <si>
    <t>License Number</t>
  </si>
  <si>
    <t>:</t>
  </si>
  <si>
    <t>Hospital Name</t>
  </si>
  <si>
    <t>Mailing Address</t>
  </si>
  <si>
    <t>City</t>
  </si>
  <si>
    <t>State</t>
  </si>
  <si>
    <t>Zip</t>
  </si>
  <si>
    <t>County</t>
  </si>
  <si>
    <t>Chief Executive Officer</t>
  </si>
  <si>
    <t>Chief Financial Officer</t>
  </si>
  <si>
    <t>Chair of Governing Board</t>
  </si>
  <si>
    <t>Telephone Number</t>
  </si>
  <si>
    <t>Facsimile Number</t>
  </si>
  <si>
    <t>Name of Submitter</t>
  </si>
  <si>
    <t>Email of Submitter</t>
  </si>
  <si>
    <t>TYPE OF ORGANIZATION  (If applies enter 1)</t>
  </si>
  <si>
    <t>Governmental</t>
  </si>
  <si>
    <t>District</t>
  </si>
  <si>
    <t>Not For Profit</t>
  </si>
  <si>
    <t>Church Operated</t>
  </si>
  <si>
    <t>For Profit</t>
  </si>
  <si>
    <t>Individual</t>
  </si>
  <si>
    <t>Partnership</t>
  </si>
  <si>
    <t>Corporation</t>
  </si>
  <si>
    <t>YE-A                            HOSPITAL INFORMATION         Page 2 of 2</t>
  </si>
  <si>
    <t xml:space="preserve">ACTUAL UTILIZATION                                                                   </t>
  </si>
  <si>
    <t>Admissions</t>
  </si>
  <si>
    <t>ICU, SICU, ACUTE, PSYCH</t>
  </si>
  <si>
    <t>Skilled Nursing/Swing</t>
  </si>
  <si>
    <t>Chemical Dependency/ATC</t>
  </si>
  <si>
    <t>Number of Births</t>
  </si>
  <si>
    <t xml:space="preserve">NUMBER OF BEDS AVAILABLE                                 </t>
  </si>
  <si>
    <t>Intensive Care</t>
  </si>
  <si>
    <t>Semi-Intensive Care</t>
  </si>
  <si>
    <t>Acute Care - Med/Surg</t>
  </si>
  <si>
    <t>Acute Care - Pediatrics</t>
  </si>
  <si>
    <t>Acute Care - Obstetrics</t>
  </si>
  <si>
    <t>Acute Care - Rehab</t>
  </si>
  <si>
    <t>Skilled Nursing</t>
  </si>
  <si>
    <t>Swing Beds</t>
  </si>
  <si>
    <t>Other (Exclude Nursery)</t>
  </si>
  <si>
    <t>Total Beds Available</t>
  </si>
  <si>
    <t>Total Beds Licensed</t>
  </si>
  <si>
    <t>Nursery - Bassinets</t>
  </si>
  <si>
    <t>SNF/SWING Ancillary Revenue</t>
  </si>
  <si>
    <t>PAYER UNITS OF SERVICE AND REVENUE</t>
  </si>
  <si>
    <t xml:space="preserve">HOSPITAL                                                      </t>
  </si>
  <si>
    <t>Medicare</t>
  </si>
  <si>
    <t>Medicaid</t>
  </si>
  <si>
    <t>OP Visits</t>
  </si>
  <si>
    <t xml:space="preserve">SNF/SWING                                                          </t>
  </si>
  <si>
    <t xml:space="preserve">ATC                                                           </t>
  </si>
  <si>
    <t xml:space="preserve">HBP Component                                   </t>
  </si>
  <si>
    <t>Revenue</t>
  </si>
  <si>
    <t>Expense</t>
  </si>
  <si>
    <t>HBP Component</t>
  </si>
  <si>
    <t>SUPPORTING SCHEDULES</t>
  </si>
  <si>
    <t>SS-2 EMPLOYEE BENEFITS</t>
  </si>
  <si>
    <t>FICA Taxes</t>
  </si>
  <si>
    <t>Unemployment Compensation</t>
  </si>
  <si>
    <t>Workers Compensation</t>
  </si>
  <si>
    <t>Group Health Insurance</t>
  </si>
  <si>
    <t>Group Life Insurance</t>
  </si>
  <si>
    <t>Pension &amp; Retirement</t>
  </si>
  <si>
    <t>Other Employee Benefits</t>
  </si>
  <si>
    <t>SS-3 RENTAL AND LEASE EXPENSE</t>
  </si>
  <si>
    <t>Rental &amp; Lease Exp - Bldgs</t>
  </si>
  <si>
    <t>Rental &amp; Lease Exp - Equip</t>
  </si>
  <si>
    <t>SS-5 INSURANCE EXPENSE</t>
  </si>
  <si>
    <t>Hospital &amp; Prof Malpractice</t>
  </si>
  <si>
    <t>Other Insurance</t>
  </si>
  <si>
    <t>LICENSE AND TAXES</t>
  </si>
  <si>
    <t>License Fees</t>
  </si>
  <si>
    <t>Taxes (other than income)</t>
  </si>
  <si>
    <t>SS-6 INTEREST EXPENSE</t>
  </si>
  <si>
    <t>Interest Expense - WC</t>
  </si>
  <si>
    <t>Interest Expense - Other</t>
  </si>
  <si>
    <t>SS-4 DEPRECIATION EXPENSE</t>
  </si>
  <si>
    <t>FIXED ASSETS</t>
  </si>
  <si>
    <t>Beg. Balance</t>
  </si>
  <si>
    <t>Additions</t>
  </si>
  <si>
    <t>Retirement</t>
  </si>
  <si>
    <t>Ending Balance</t>
  </si>
  <si>
    <t>Land</t>
  </si>
  <si>
    <t>Land Improvements</t>
  </si>
  <si>
    <t>Buildings</t>
  </si>
  <si>
    <t>Fixed Equipment - Bldg Srv</t>
  </si>
  <si>
    <t>Fixed Equipment - Other</t>
  </si>
  <si>
    <t>Equip - Major Moveable</t>
  </si>
  <si>
    <t>Equip - Minor</t>
  </si>
  <si>
    <t>Leasehold Improvements</t>
  </si>
  <si>
    <t>Construction In Progress</t>
  </si>
  <si>
    <t>ACCUMULATED DEPRECIATION</t>
  </si>
  <si>
    <t>SS-8  DEDUCTIONS FROM REVENUE</t>
  </si>
  <si>
    <t>Provision for Bad Debt</t>
  </si>
  <si>
    <t>Contractuals</t>
  </si>
  <si>
    <t xml:space="preserve">Medicare </t>
  </si>
  <si>
    <t xml:space="preserve">Medicaid </t>
  </si>
  <si>
    <t xml:space="preserve">Workers Comp </t>
  </si>
  <si>
    <t>Other Government Programs</t>
  </si>
  <si>
    <t xml:space="preserve">Negotiated Rate </t>
  </si>
  <si>
    <t xml:space="preserve">Other </t>
  </si>
  <si>
    <t>Total Contractuals</t>
  </si>
  <si>
    <t>Charity Care</t>
  </si>
  <si>
    <t>Number of Charity Care Patients                                 :</t>
  </si>
  <si>
    <t>Inpatient Charity Care Provided</t>
  </si>
  <si>
    <t>Outpatient  Charity Care Provided</t>
  </si>
  <si>
    <t>Total Charity Care Provided</t>
  </si>
  <si>
    <t>Other Deductions</t>
  </si>
  <si>
    <t>Administrative Adjustments</t>
  </si>
  <si>
    <t>Total Other Deductions</t>
  </si>
  <si>
    <t>Total Deductions From Revenue</t>
  </si>
  <si>
    <t>FS - 1   BALANCE SHEET  (Assets)</t>
  </si>
  <si>
    <t>CURRENT ASSETS:</t>
  </si>
  <si>
    <t>Cash</t>
  </si>
  <si>
    <t>Marketable Securities</t>
  </si>
  <si>
    <t>Accounts Receivable</t>
  </si>
  <si>
    <t>Less-Est. Uncoll. &amp; Allow.</t>
  </si>
  <si>
    <t>Rec. From 3rd Party Payers</t>
  </si>
  <si>
    <t>Pledges &amp; Other Receivables</t>
  </si>
  <si>
    <t>Due From Restricted Funds</t>
  </si>
  <si>
    <t>Inventory</t>
  </si>
  <si>
    <t>Prepaid Expenses</t>
  </si>
  <si>
    <t>Current Portion of FHT</t>
  </si>
  <si>
    <t>Total Current Assets</t>
  </si>
  <si>
    <t>BOARD DESIGNATED ASSETS</t>
  </si>
  <si>
    <t>Other Assets</t>
  </si>
  <si>
    <t>Total BDA</t>
  </si>
  <si>
    <t>PROP, PLANT, &amp; EQUIP</t>
  </si>
  <si>
    <t>Fixed Equip - Bldg Srv</t>
  </si>
  <si>
    <t>Fixed Equip - Other</t>
  </si>
  <si>
    <t>Equipment</t>
  </si>
  <si>
    <t>Total P P &amp; E</t>
  </si>
  <si>
    <t>Less Accum. Depreciation</t>
  </si>
  <si>
    <t>Net P P &amp; E</t>
  </si>
  <si>
    <t>INVESTMENTS &amp; OTHER ASSETS</t>
  </si>
  <si>
    <t>Investments In P P &amp; E</t>
  </si>
  <si>
    <t>Less - Accum Depre</t>
  </si>
  <si>
    <t>Other Investments</t>
  </si>
  <si>
    <t>Total Invest. &amp; Other Assets</t>
  </si>
  <si>
    <t>INTANGIBLE ASSETS</t>
  </si>
  <si>
    <t>Goodwill</t>
  </si>
  <si>
    <t>Unamortized Loan Costs</t>
  </si>
  <si>
    <t>Preopening &amp; Other Org Costs</t>
  </si>
  <si>
    <t>Other Intangible Assets</t>
  </si>
  <si>
    <t>Total Intangible Assets</t>
  </si>
  <si>
    <t>Total Assets</t>
  </si>
  <si>
    <t>FS - 1   BALANCE SHEET  ( Liabilities)</t>
  </si>
  <si>
    <t>CURRENT LIABILITIES</t>
  </si>
  <si>
    <t>Notes and Loans Payable</t>
  </si>
  <si>
    <t>Accounts Payable</t>
  </si>
  <si>
    <t>Accrued Compensation</t>
  </si>
  <si>
    <t>Other Accrued Expenses</t>
  </si>
  <si>
    <t>Advances From 3rd Parties</t>
  </si>
  <si>
    <t>Payables to 3rd Party Payers</t>
  </si>
  <si>
    <t>Due to Restricted Funds</t>
  </si>
  <si>
    <t>Income Taxes Payable</t>
  </si>
  <si>
    <t>Other Current Liabilities</t>
  </si>
  <si>
    <t>Current Maturities of LTD</t>
  </si>
  <si>
    <t>Total Current Liabilities</t>
  </si>
  <si>
    <t>DEFERRED CREDITS</t>
  </si>
  <si>
    <t>Deferred Income Taxes</t>
  </si>
  <si>
    <t>Deferred 3rd Party Revenue</t>
  </si>
  <si>
    <t>Other Deferred Credits</t>
  </si>
  <si>
    <t>Total Deferred Credits</t>
  </si>
  <si>
    <t>LONG TERM DEBT</t>
  </si>
  <si>
    <t>Mortgage Payable</t>
  </si>
  <si>
    <t xml:space="preserve">Construction Loans - Interim </t>
  </si>
  <si>
    <t>Notes Payable</t>
  </si>
  <si>
    <t xml:space="preserve">Capitalized Lease Obligations        </t>
  </si>
  <si>
    <t>Bonds Payable</t>
  </si>
  <si>
    <t xml:space="preserve">Notes and Loans Payable to Parent    </t>
  </si>
  <si>
    <t>Emergency Funding (Loans) - Local, State or Federal</t>
  </si>
  <si>
    <t>Noncurrent Liabilities</t>
  </si>
  <si>
    <t>Less Current Maturities LTD</t>
  </si>
  <si>
    <t>Total Long Term Debt</t>
  </si>
  <si>
    <t>Unrestricted Fund Balance</t>
  </si>
  <si>
    <t>Preferred Stock</t>
  </si>
  <si>
    <t>Common Stock</t>
  </si>
  <si>
    <t>Additional Paid In Capital</t>
  </si>
  <si>
    <t>Retained Earnings</t>
  </si>
  <si>
    <t>Less: Treasury Stock</t>
  </si>
  <si>
    <t xml:space="preserve">Total Liab &amp; Fund Bal or Equity      </t>
  </si>
  <si>
    <t>Check Figure  Total Assets</t>
  </si>
  <si>
    <t>FS - 3  STATEMENT OF REVENUE &amp; EXPENSE</t>
  </si>
  <si>
    <t>OPERATING REVENUE</t>
  </si>
  <si>
    <t>Inpatient Revenue</t>
  </si>
  <si>
    <t>Outpatient Revenue</t>
  </si>
  <si>
    <t xml:space="preserve">Total Patient Services Revenue       </t>
  </si>
  <si>
    <t>DEDUCTIONS FROM REVENUE</t>
  </si>
  <si>
    <t>Contractual Adjustments</t>
  </si>
  <si>
    <t>Charity &amp; Uncompensated Care</t>
  </si>
  <si>
    <t>Other Adj. &amp; Allowances</t>
  </si>
  <si>
    <t>Net Patient Service Revenue</t>
  </si>
  <si>
    <t>OTHER OPERATING REVENUE</t>
  </si>
  <si>
    <t>Other Operating Revenue:</t>
  </si>
  <si>
    <t>Donations</t>
  </si>
  <si>
    <t>Grants</t>
  </si>
  <si>
    <t>Joint Venture revenue</t>
  </si>
  <si>
    <t>Local Taxes</t>
  </si>
  <si>
    <t>Outpatient Pharmacy</t>
  </si>
  <si>
    <t>Parking</t>
  </si>
  <si>
    <t>Quality Incentive Payments</t>
  </si>
  <si>
    <t>Reference Laboratories</t>
  </si>
  <si>
    <t>Rental Income</t>
  </si>
  <si>
    <t>Retail Cafeteria</t>
  </si>
  <si>
    <t>Other Noncategorized revenues</t>
  </si>
  <si>
    <t>Total Other Operating Revenue:</t>
  </si>
  <si>
    <t>Tax Revenues</t>
  </si>
  <si>
    <t>Total Other Operating Rev</t>
  </si>
  <si>
    <t>Total Operating Revenue</t>
  </si>
  <si>
    <t xml:space="preserve">FS - 3  STATEMENT OF REVENUE &amp; EXPENSE </t>
  </si>
  <si>
    <t>Salaries and Wages</t>
  </si>
  <si>
    <t xml:space="preserve">Supplies </t>
  </si>
  <si>
    <t>Purch Srv - Utilities</t>
  </si>
  <si>
    <t>Purch Srv - Other</t>
  </si>
  <si>
    <t>Rentals/Leases</t>
  </si>
  <si>
    <t>Insurance</t>
  </si>
  <si>
    <t>License &amp; Taxes</t>
  </si>
  <si>
    <t>Interest</t>
  </si>
  <si>
    <t>Other Direct Expense:</t>
  </si>
  <si>
    <t>Information Technology, including licenses and maintenance</t>
  </si>
  <si>
    <t>Total Other Direct Expenses</t>
  </si>
  <si>
    <t>Total Operating Expenses</t>
  </si>
  <si>
    <t>Net Operating Revenue</t>
  </si>
  <si>
    <t>Non Operating Rev Net of Exp</t>
  </si>
  <si>
    <t>Emergency Funding - Local, State, Federal</t>
  </si>
  <si>
    <t>Total Non Operating Rev Net of Exp</t>
  </si>
  <si>
    <t xml:space="preserve">Net Rev. Before Items Listed Below   </t>
  </si>
  <si>
    <t>Extraordinary Items</t>
  </si>
  <si>
    <t>Federal Income Taxes</t>
  </si>
  <si>
    <t>Net Revenue or (Expense)</t>
  </si>
  <si>
    <t>DIRECT</t>
  </si>
  <si>
    <t>OP EXP</t>
  </si>
  <si>
    <t>SQ FT</t>
  </si>
  <si>
    <t>ACCUM COST</t>
  </si>
  <si>
    <t>SUPPLIES</t>
  </si>
  <si>
    <t>MEALS SRV</t>
  </si>
  <si>
    <t>F T E'S</t>
  </si>
  <si>
    <t>HRS OF SRV</t>
  </si>
  <si>
    <t>DRY LBS</t>
  </si>
  <si>
    <t>GROSS REV</t>
  </si>
  <si>
    <t>NRS F T E'S</t>
  </si>
  <si>
    <t>+BE</t>
  </si>
  <si>
    <t>Unassigned Expenses</t>
  </si>
  <si>
    <t>+CD</t>
  </si>
  <si>
    <t>Printing &amp; Duplication</t>
  </si>
  <si>
    <t>+AX</t>
  </si>
  <si>
    <t>+BJ</t>
  </si>
  <si>
    <t>Communications</t>
  </si>
  <si>
    <t>+BG</t>
  </si>
  <si>
    <t>Hospital Administration</t>
  </si>
  <si>
    <t>+BN</t>
  </si>
  <si>
    <t>Other Administrative Services</t>
  </si>
  <si>
    <t>+CC</t>
  </si>
  <si>
    <t>Public Relations</t>
  </si>
  <si>
    <t>+BP</t>
  </si>
  <si>
    <t>Community Health Education</t>
  </si>
  <si>
    <t>+CB</t>
  </si>
  <si>
    <t>Management Engineering</t>
  </si>
  <si>
    <t>+BQ</t>
  </si>
  <si>
    <t>+BD</t>
  </si>
  <si>
    <t>+AY</t>
  </si>
  <si>
    <t>+BR</t>
  </si>
  <si>
    <t>Employee Health Services</t>
  </si>
  <si>
    <t>+BO</t>
  </si>
  <si>
    <t>+AZ</t>
  </si>
  <si>
    <t>+BF</t>
  </si>
  <si>
    <t>Laundry &amp; Linen</t>
  </si>
  <si>
    <t>+BA</t>
  </si>
  <si>
    <t>Research &amp; Education</t>
  </si>
  <si>
    <t>+AW</t>
  </si>
  <si>
    <t>Social Services</t>
  </si>
  <si>
    <t>+BB</t>
  </si>
  <si>
    <t>Central Transportation</t>
  </si>
  <si>
    <t>+BC</t>
  </si>
  <si>
    <t>Other General Services</t>
  </si>
  <si>
    <t>+BI</t>
  </si>
  <si>
    <t>Patient Accounts</t>
  </si>
  <si>
    <t>+BK</t>
  </si>
  <si>
    <t>Data Processing</t>
  </si>
  <si>
    <t>+BH</t>
  </si>
  <si>
    <t>+BL</t>
  </si>
  <si>
    <t>Other Fiscal Services</t>
  </si>
  <si>
    <t>+BM</t>
  </si>
  <si>
    <t>Auxiliary Groups</t>
  </si>
  <si>
    <t>+BS</t>
  </si>
  <si>
    <t>Chaplaincy Services</t>
  </si>
  <si>
    <t>+BT</t>
  </si>
  <si>
    <t>Medical Library</t>
  </si>
  <si>
    <t>+BU</t>
  </si>
  <si>
    <t>Medical Records</t>
  </si>
  <si>
    <t>+BV</t>
  </si>
  <si>
    <t>Medical Staff</t>
  </si>
  <si>
    <t>+BW</t>
  </si>
  <si>
    <t>Medical Care Evaluation</t>
  </si>
  <si>
    <t>+BX</t>
  </si>
  <si>
    <t>Nursing Administration</t>
  </si>
  <si>
    <t>+BY</t>
  </si>
  <si>
    <t>Nursing Float Personnel</t>
  </si>
  <si>
    <t>+BZ</t>
  </si>
  <si>
    <t>Inservice Education</t>
  </si>
  <si>
    <t>+CA</t>
  </si>
  <si>
    <t xml:space="preserve">DIRECT </t>
  </si>
  <si>
    <t>TOTAL</t>
  </si>
  <si>
    <t>ALLOCATION</t>
  </si>
  <si>
    <t>+C</t>
  </si>
  <si>
    <t>+D</t>
  </si>
  <si>
    <t>Acute Care</t>
  </si>
  <si>
    <t>+E</t>
  </si>
  <si>
    <t>Alternative Birthing Center</t>
  </si>
  <si>
    <t>+F</t>
  </si>
  <si>
    <t>Physical Rehabilitation</t>
  </si>
  <si>
    <t>+G</t>
  </si>
  <si>
    <t>Psychiatric Care</t>
  </si>
  <si>
    <t>+H</t>
  </si>
  <si>
    <t>Alcoholism Treatment</t>
  </si>
  <si>
    <t>+I</t>
  </si>
  <si>
    <t>+J</t>
  </si>
  <si>
    <t>+K</t>
  </si>
  <si>
    <t>+L</t>
  </si>
  <si>
    <t>Hospice Care</t>
  </si>
  <si>
    <t>+M</t>
  </si>
  <si>
    <t>Other Daily Services</t>
  </si>
  <si>
    <t>+N</t>
  </si>
  <si>
    <t>Labor and Delivery</t>
  </si>
  <si>
    <t>+O</t>
  </si>
  <si>
    <t>Surgical Services</t>
  </si>
  <si>
    <t>+P</t>
  </si>
  <si>
    <t>Recovery Room</t>
  </si>
  <si>
    <t>+Q</t>
  </si>
  <si>
    <t>+R</t>
  </si>
  <si>
    <t>Central Services</t>
  </si>
  <si>
    <t>+S</t>
  </si>
  <si>
    <t>Intravenous Therapy</t>
  </si>
  <si>
    <t>+T</t>
  </si>
  <si>
    <t>+U</t>
  </si>
  <si>
    <t>Electrodiagnosis</t>
  </si>
  <si>
    <t>+V</t>
  </si>
  <si>
    <t>Magnetic Resonance</t>
  </si>
  <si>
    <t>+W</t>
  </si>
  <si>
    <t>CT Scanning</t>
  </si>
  <si>
    <t>+X</t>
  </si>
  <si>
    <t>Radiology - Diagnostic</t>
  </si>
  <si>
    <t>+Y</t>
  </si>
  <si>
    <t>Radiology - Therapeutic</t>
  </si>
  <si>
    <t>+Z</t>
  </si>
  <si>
    <t>Nuclear Medicine</t>
  </si>
  <si>
    <t>+AA</t>
  </si>
  <si>
    <t>+AB</t>
  </si>
  <si>
    <t>Respiratory Therapy</t>
  </si>
  <si>
    <t>+AC</t>
  </si>
  <si>
    <t>+AD</t>
  </si>
  <si>
    <t>Physical Therapy</t>
  </si>
  <si>
    <t>+AE</t>
  </si>
  <si>
    <t>Psychiatric Day Care</t>
  </si>
  <si>
    <t>+AF</t>
  </si>
  <si>
    <t>Emergency Room</t>
  </si>
  <si>
    <t>+AG</t>
  </si>
  <si>
    <t>+AH</t>
  </si>
  <si>
    <t>Short Stay</t>
  </si>
  <si>
    <t>+AI</t>
  </si>
  <si>
    <t>+AJ</t>
  </si>
  <si>
    <t>Occupational Therapy</t>
  </si>
  <si>
    <t>+AK</t>
  </si>
  <si>
    <t>Speech Therapy</t>
  </si>
  <si>
    <t>+AL</t>
  </si>
  <si>
    <t>Recreational Therapy</t>
  </si>
  <si>
    <t>+AM</t>
  </si>
  <si>
    <t>Electromyography</t>
  </si>
  <si>
    <t>+AN</t>
  </si>
  <si>
    <t>Observation Unit</t>
  </si>
  <si>
    <t>+AO</t>
  </si>
  <si>
    <t>Free Standing Clinics</t>
  </si>
  <si>
    <t>+AP</t>
  </si>
  <si>
    <t>Air Transportation</t>
  </si>
  <si>
    <t>+AQ</t>
  </si>
  <si>
    <t>Home Care Services</t>
  </si>
  <si>
    <t>+AR</t>
  </si>
  <si>
    <t>+AS</t>
  </si>
  <si>
    <t>Organ Acquisitions</t>
  </si>
  <si>
    <t>+AT</t>
  </si>
  <si>
    <t>Outpatient Chemical Dependency</t>
  </si>
  <si>
    <t>+AU</t>
  </si>
  <si>
    <t>Other Ancillary</t>
  </si>
  <si>
    <t>+AV</t>
  </si>
  <si>
    <t>Total Allocations Made</t>
  </si>
  <si>
    <t>Total Costs To Be Allocated</t>
  </si>
  <si>
    <t>Page 1 of 21</t>
  </si>
  <si>
    <t>TRANSMITTAL AND CERTIFICATION</t>
  </si>
  <si>
    <t>HOSPITAL'S YEAR END REPORT</t>
  </si>
  <si>
    <t>TO</t>
  </si>
  <si>
    <t>The Department of Health</t>
  </si>
  <si>
    <t>Office of Community Health Systems</t>
  </si>
  <si>
    <t>P.O. Box 47853</t>
  </si>
  <si>
    <t>Olympia, Washington 98504-7853</t>
  </si>
  <si>
    <t>FROM</t>
  </si>
  <si>
    <t>Name of Hospital:</t>
  </si>
  <si>
    <t>License Number:</t>
  </si>
  <si>
    <t>Street Address:</t>
  </si>
  <si>
    <t>Mailing Address:</t>
  </si>
  <si>
    <t>City and Zip Code:</t>
  </si>
  <si>
    <t>CERTIFICATION OF OFFICER OF HOSPITAL</t>
  </si>
  <si>
    <t>I HEREBY CERTIFY that I have examined the accompanying Hospital Year End Report as specified</t>
  </si>
  <si>
    <t>To the best of my knowledge and belief, they are true and correct statements prepared from the</t>
  </si>
  <si>
    <t>books and records of the Hospital in accordance with applicable instructions.</t>
  </si>
  <si>
    <t>Signature of Chief Executive Officer</t>
  </si>
  <si>
    <t>Name/Title:</t>
  </si>
  <si>
    <t>Date:</t>
  </si>
  <si>
    <t>Signature of Chair of Governing Board</t>
  </si>
  <si>
    <t>Flutcutation Analysis and Response:</t>
  </si>
  <si>
    <t>The actual operating expenses and units of measure are presented for the past two years in columns B-E.</t>
  </si>
  <si>
    <t>The operating expenses per unit of measure are presented in columns F and G.</t>
  </si>
  <si>
    <t>If the percentage change in operating expenses increases or decreases by more than 25 %, the variance appears in column H.</t>
  </si>
  <si>
    <t xml:space="preserve">If the percentage change increase or decrease exceeds 25%, please provide an explanation in column I. </t>
  </si>
  <si>
    <t>Operating</t>
  </si>
  <si>
    <t xml:space="preserve">Units of </t>
  </si>
  <si>
    <t>Op Exp /</t>
  </si>
  <si>
    <t xml:space="preserve">% chg </t>
  </si>
  <si>
    <t>Cost Center</t>
  </si>
  <si>
    <t>Measure</t>
  </si>
  <si>
    <t>U O M</t>
  </si>
  <si>
    <t>&lt;&gt; 25%</t>
  </si>
  <si>
    <t>Comments</t>
  </si>
  <si>
    <t>Prior Year Corrections</t>
  </si>
  <si>
    <t>6010  Intensive Care</t>
  </si>
  <si>
    <t>6030  Semi-Intensive Care</t>
  </si>
  <si>
    <t>6070  Acute Care</t>
  </si>
  <si>
    <t>6100  Alternative Birthing Center</t>
  </si>
  <si>
    <t>6120  Physical Rehabilitation</t>
  </si>
  <si>
    <t>6140  Psychiatric Care</t>
  </si>
  <si>
    <t>6150  Chemical Dependency</t>
  </si>
  <si>
    <t>6170  Nursery</t>
  </si>
  <si>
    <t>6200  Skilled Nursing</t>
  </si>
  <si>
    <t>6210  Swing Beds</t>
  </si>
  <si>
    <t>6330  Hospice Inpatient</t>
  </si>
  <si>
    <t>6400  Other Daily Services</t>
  </si>
  <si>
    <t>7010  Labor  Delivery</t>
  </si>
  <si>
    <t>7020  Surgical Services</t>
  </si>
  <si>
    <t>7030  Recovery Room</t>
  </si>
  <si>
    <t>7040  Anesthesiology</t>
  </si>
  <si>
    <t>7050  Central Services</t>
  </si>
  <si>
    <t>N/A</t>
  </si>
  <si>
    <t>7060  Intravenous Therapy</t>
  </si>
  <si>
    <t>7070  Laboratory</t>
  </si>
  <si>
    <t>7110  Electrodiagnosis</t>
  </si>
  <si>
    <t>7120  Magnetic Resonance Imaging</t>
  </si>
  <si>
    <t>7130  Ct Scanning</t>
  </si>
  <si>
    <t>7140  Radiology - Diagnostic</t>
  </si>
  <si>
    <t>7150  Radiology - Therapeutic</t>
  </si>
  <si>
    <t>7160  Nuclear Medicine</t>
  </si>
  <si>
    <t>7170  Pharmacy</t>
  </si>
  <si>
    <t>7180  Respiratory Therapy</t>
  </si>
  <si>
    <t>7190  Dialysis</t>
  </si>
  <si>
    <t>7200  Physical Therapy</t>
  </si>
  <si>
    <t>7220  Psychiatric Day Care</t>
  </si>
  <si>
    <t>7230  Emergency Room</t>
  </si>
  <si>
    <t>7240  Ambulance</t>
  </si>
  <si>
    <t>7250  Short Stay</t>
  </si>
  <si>
    <t>7260  Clinics</t>
  </si>
  <si>
    <t>7310  Occupational Therapy</t>
  </si>
  <si>
    <t>7320  Speech Therapy</t>
  </si>
  <si>
    <t>7330  Recreational Therapy</t>
  </si>
  <si>
    <t>7340  Electromyography</t>
  </si>
  <si>
    <t>7350  Observation Unit</t>
  </si>
  <si>
    <t>7380  Free-Standing Clinics</t>
  </si>
  <si>
    <t>7390  Air Transportation</t>
  </si>
  <si>
    <t>7400  Home Care Services</t>
  </si>
  <si>
    <t>7410  Lithotripsy</t>
  </si>
  <si>
    <t>7420  Organ Transplants</t>
  </si>
  <si>
    <t>7430  Outpatient Chem. Dep.</t>
  </si>
  <si>
    <t>7490  Other Ancillary</t>
  </si>
  <si>
    <t>8200  Research / Education</t>
  </si>
  <si>
    <t>8310  Printing &amp; Duplication</t>
  </si>
  <si>
    <t>8320  Dietary</t>
  </si>
  <si>
    <t>8330  Cafeteria</t>
  </si>
  <si>
    <t>8350  Laundry &amp; Linen</t>
  </si>
  <si>
    <t>8360  Social Services</t>
  </si>
  <si>
    <t>8370  Central Transportation</t>
  </si>
  <si>
    <t>8420  Purchasing</t>
  </si>
  <si>
    <t>8430  Plant</t>
  </si>
  <si>
    <t>8460  Housekeeping</t>
  </si>
  <si>
    <t>8470  Communication</t>
  </si>
  <si>
    <t>8480  Data Processing</t>
  </si>
  <si>
    <t>8490  Other General Services</t>
  </si>
  <si>
    <t>8510  Accounting</t>
  </si>
  <si>
    <t>8530  Patient Accounts</t>
  </si>
  <si>
    <t>8560  Admitting</t>
  </si>
  <si>
    <t>8590  Other Fiscal Services</t>
  </si>
  <si>
    <t>8610  Hospital Administration</t>
  </si>
  <si>
    <t>8620  Employee Health</t>
  </si>
  <si>
    <t>8630  Public Relations</t>
  </si>
  <si>
    <t>8640  Management Engineering</t>
  </si>
  <si>
    <t>8650  Personnel</t>
  </si>
  <si>
    <t>8660  Auxiliary Groups</t>
  </si>
  <si>
    <t>8670  Chaplaincy Services</t>
  </si>
  <si>
    <t>8680  Medical Library</t>
  </si>
  <si>
    <t>8690  Medical Records</t>
  </si>
  <si>
    <t>8700  Medical Staff</t>
  </si>
  <si>
    <t>8710  Utilization Management</t>
  </si>
  <si>
    <t>8720  Nursing Administration</t>
  </si>
  <si>
    <t>8730  Nursing Float Personnel</t>
  </si>
  <si>
    <t>8740  Inservice Education</t>
  </si>
  <si>
    <t>8770  Comm. Health Education</t>
  </si>
  <si>
    <t>8790  Other Admin. Services</t>
  </si>
  <si>
    <t>8830-8900  Unassigned Other Direct</t>
  </si>
  <si>
    <t>Noncategorized Revenues and Expenses:</t>
  </si>
  <si>
    <t>Noncategorized Revenues:</t>
  </si>
  <si>
    <t>Futher Detail Required:</t>
  </si>
  <si>
    <t>Account Description:</t>
  </si>
  <si>
    <t>Amount</t>
  </si>
  <si>
    <t>[Add revenue account information]</t>
  </si>
  <si>
    <t>Noncategorized Expenses:</t>
  </si>
  <si>
    <t>Page 2 of 21</t>
  </si>
  <si>
    <t>HOSPITAL INFORMATION</t>
  </si>
  <si>
    <t>Executive Officer</t>
  </si>
  <si>
    <t>Financial Officer</t>
  </si>
  <si>
    <t>Chair of Gov Brd</t>
  </si>
  <si>
    <t>Telephone #</t>
  </si>
  <si>
    <t>Facsimile #</t>
  </si>
  <si>
    <t>TYPE OF ORGANIZATION HAVING CONTROL (check one only)</t>
  </si>
  <si>
    <t>Church Op.</t>
  </si>
  <si>
    <t>City/County</t>
  </si>
  <si>
    <t>Hosp. Dist.</t>
  </si>
  <si>
    <t>ACTUAL UTILIZATION</t>
  </si>
  <si>
    <t>Intensive, Semi-Intensive, Acute &amp; Psych</t>
  </si>
  <si>
    <t>Skilled Nursing Facility / Swing</t>
  </si>
  <si>
    <t>Chemical Dependency / ATC</t>
  </si>
  <si>
    <t># of Beds Available</t>
  </si>
  <si>
    <t>Semi -Intensive Care</t>
  </si>
  <si>
    <t>Acute - Medical / Surg</t>
  </si>
  <si>
    <t>Chemical Dependency</t>
  </si>
  <si>
    <t>Acute - Pediatrics</t>
  </si>
  <si>
    <t>Other (Excl Nursery)</t>
  </si>
  <si>
    <t>Acute - Obstetrical</t>
  </si>
  <si>
    <t>Acute - Rehabilitation</t>
  </si>
  <si>
    <t>(Excluding Nursery)</t>
  </si>
  <si>
    <t>Ancillary Revenue</t>
  </si>
  <si>
    <t xml:space="preserve">15.   PAYOR UNITS OF SERVICE AND REVENUE                                                                         </t>
  </si>
  <si>
    <t>Page 3 of 21</t>
  </si>
  <si>
    <t>YE-A</t>
  </si>
  <si>
    <t>HOSPITAL ONLY</t>
  </si>
  <si>
    <t>Units of Service</t>
  </si>
  <si>
    <t>PAYOR</t>
  </si>
  <si>
    <t>Pat. Days</t>
  </si>
  <si>
    <t>All Other</t>
  </si>
  <si>
    <t>SNF / SWING    ONLY</t>
  </si>
  <si>
    <t>CHEMICAL DEPENDENCY/ATC   ONLY</t>
  </si>
  <si>
    <t>16.   Hospital Based Physicians - Professional Component</t>
  </si>
  <si>
    <t>Revenue  :</t>
  </si>
  <si>
    <t>Expense  :</t>
  </si>
  <si>
    <t>Page 4 of 21</t>
  </si>
  <si>
    <t>Fica Taxes</t>
  </si>
  <si>
    <t>TOTAL EMPLOYEE BENEFITS</t>
  </si>
  <si>
    <t>Rental &amp; Lease Expense - Buildings</t>
  </si>
  <si>
    <t>Rental &amp; Lease Expense - Equipment</t>
  </si>
  <si>
    <t>TOTAL RENTAL &amp; LEASE EXPENSE</t>
  </si>
  <si>
    <t xml:space="preserve">INSURANCE            </t>
  </si>
  <si>
    <t>Hospital &amp; Professional Malpractice Insurance</t>
  </si>
  <si>
    <t>TOTAL INSURANCE</t>
  </si>
  <si>
    <t xml:space="preserve">LICENSE AND TAXES         </t>
  </si>
  <si>
    <t>Taxes  (other than Income)</t>
  </si>
  <si>
    <t>TOTAL LICENSE AND TAXES</t>
  </si>
  <si>
    <t>Interest Expense - Working Capital</t>
  </si>
  <si>
    <t>TOTAL INTEREST EXPENSE</t>
  </si>
  <si>
    <t>Page 5 of 21</t>
  </si>
  <si>
    <t>Beginning</t>
  </si>
  <si>
    <t>Ending</t>
  </si>
  <si>
    <t>Balance</t>
  </si>
  <si>
    <t>Retirements</t>
  </si>
  <si>
    <t>Fixed Equipment-Bldg Serv</t>
  </si>
  <si>
    <t>Fixed Equipment-Other</t>
  </si>
  <si>
    <t>Equip-Major Moveable</t>
  </si>
  <si>
    <t>Equipment-Minor</t>
  </si>
  <si>
    <t>Construction-in-process</t>
  </si>
  <si>
    <t>Provision</t>
  </si>
  <si>
    <t>S-8 DEDUCTIONS FROM REVENUE</t>
  </si>
  <si>
    <t>Page 6 of 21</t>
  </si>
  <si>
    <t>ACCT:</t>
  </si>
  <si>
    <t>Item:</t>
  </si>
  <si>
    <t>Negotiated Rates</t>
  </si>
  <si>
    <t>Total Contractual Adjustments</t>
  </si>
  <si>
    <t>Number of Charity Care Patients</t>
  </si>
  <si>
    <t>Outpatient Charity Care Provided</t>
  </si>
  <si>
    <t>Total Charity Care</t>
  </si>
  <si>
    <t>Other Deductions  (specify)</t>
  </si>
  <si>
    <t>TOTAL DEDUCTIONS FROM REVENUE</t>
  </si>
  <si>
    <t>Explanations</t>
  </si>
  <si>
    <t>FS-1 BALANCE SHEET (Pg 1)</t>
  </si>
  <si>
    <t>Page 7 of 21</t>
  </si>
  <si>
    <t>ASSETS</t>
  </si>
  <si>
    <t>Less-Estimated Uncollectable &amp; Allowances</t>
  </si>
  <si>
    <t>Receivables From Third Party Payors</t>
  </si>
  <si>
    <t>Pledges And Other Receivables</t>
  </si>
  <si>
    <t>Current Portion Of Funds Held In Trust</t>
  </si>
  <si>
    <t>TOTAL CURRENT ASSETS</t>
  </si>
  <si>
    <t>BOARD DESIGNATED ASSETS:</t>
  </si>
  <si>
    <t>TOTAL BOARD DESIGNATED ASSETS:</t>
  </si>
  <si>
    <t>PROPERTY, PLANT AND EQUIPMENT:</t>
  </si>
  <si>
    <t>Fixed Equipment - Building Service</t>
  </si>
  <si>
    <t>Less Accumulated Depreciation</t>
  </si>
  <si>
    <t>NET PROPERTY, PLANT &amp; EQUIPMENT</t>
  </si>
  <si>
    <t>INVESTMENTS AND OTHER ASSETS:</t>
  </si>
  <si>
    <t>Investments In Property, Plant &amp; Equipment</t>
  </si>
  <si>
    <t>Less - Accumulated Depreciation</t>
  </si>
  <si>
    <t>TOTAL INVESTMENTS &amp; OTHER ASSETS</t>
  </si>
  <si>
    <t>INTANGIBLE ASSETS:</t>
  </si>
  <si>
    <t>Preopening And Other Organization Costs</t>
  </si>
  <si>
    <t>TOTAL INTANGIBLE ASSETS</t>
  </si>
  <si>
    <t>TOTAL ASSETS</t>
  </si>
  <si>
    <t>FS-1 BALANCE SHEET (Pg 2)</t>
  </si>
  <si>
    <t>Page 8 of 21</t>
  </si>
  <si>
    <t>LIABILITIES AND FUND BALANCES-UNRESTRICTED</t>
  </si>
  <si>
    <t xml:space="preserve">Accounts Payable </t>
  </si>
  <si>
    <t>Accrued Compensation and Related Liabilities</t>
  </si>
  <si>
    <t>Advances from Third Party Payors</t>
  </si>
  <si>
    <t>Payables to Third Party Payors</t>
  </si>
  <si>
    <t>Current Maturities of Long Term Debt</t>
  </si>
  <si>
    <t>TOTAL CURRENT LIABILITIES</t>
  </si>
  <si>
    <t>DEFERRED CREDITS:</t>
  </si>
  <si>
    <t>Deferred Third Party Revenue</t>
  </si>
  <si>
    <t>TOTAL DEFERRED CREDITS</t>
  </si>
  <si>
    <t>Construction Loans-Interim Financing</t>
  </si>
  <si>
    <t>Capitalized Lease Obligations</t>
  </si>
  <si>
    <t>Notes and Loans Payable to Parent</t>
  </si>
  <si>
    <t>Less Current Maturities of Long Term Debt</t>
  </si>
  <si>
    <t>TOTAL LONG TERM DEBT</t>
  </si>
  <si>
    <t>TOTAL FUND BALANCE</t>
  </si>
  <si>
    <t>EQUITY (INVESTOR OWNED)</t>
  </si>
  <si>
    <t>Additional Paid In Stock</t>
  </si>
  <si>
    <t>Retained Earnings (Capital Account for Partnership</t>
  </si>
  <si>
    <t xml:space="preserve">                  (or Sole Proprietorship)</t>
  </si>
  <si>
    <t>Less Treasury Stock</t>
  </si>
  <si>
    <t>TOTAL EQUITY</t>
  </si>
  <si>
    <t>TOTAL LIABILITIES AND FUND BALANCE OR EQUITY</t>
  </si>
  <si>
    <t>INCOME STATEMENT - UNRESTRICTED FUND</t>
  </si>
  <si>
    <t>Page 9 of 21</t>
  </si>
  <si>
    <t>OPERATING REVENUE:</t>
  </si>
  <si>
    <t>TOTAL PATIENT SERVICES REVENUE</t>
  </si>
  <si>
    <t>DEDUCTIONS FROM REVENUE:</t>
  </si>
  <si>
    <t>Provision for Bad Debts</t>
  </si>
  <si>
    <t>Charity and Uncompensated Care</t>
  </si>
  <si>
    <t>Other Adjustments and Allowances</t>
  </si>
  <si>
    <t>NET PATIENT SERVICE REVENUE</t>
  </si>
  <si>
    <t>15a</t>
  </si>
  <si>
    <t>15b</t>
  </si>
  <si>
    <t>15c</t>
  </si>
  <si>
    <t>15d</t>
  </si>
  <si>
    <t>15e</t>
  </si>
  <si>
    <t>15f</t>
  </si>
  <si>
    <t>15g</t>
  </si>
  <si>
    <t>15h</t>
  </si>
  <si>
    <t>15i</t>
  </si>
  <si>
    <t>15j</t>
  </si>
  <si>
    <t>15k</t>
  </si>
  <si>
    <t>TOTAL OTHER OPERATING REVENUE</t>
  </si>
  <si>
    <t>TOTAL OPERATING REVENUE</t>
  </si>
  <si>
    <t>OPERATING EXPENSES</t>
  </si>
  <si>
    <t>Purchased Services - Utilities</t>
  </si>
  <si>
    <t>Purchased Services - Other</t>
  </si>
  <si>
    <t>Rentals and Leases</t>
  </si>
  <si>
    <t>License and Taxes</t>
  </si>
  <si>
    <t>32a</t>
  </si>
  <si>
    <t>32b</t>
  </si>
  <si>
    <t>32c</t>
  </si>
  <si>
    <t>Information Technology</t>
  </si>
  <si>
    <t>32d</t>
  </si>
  <si>
    <t>32e</t>
  </si>
  <si>
    <t>32f</t>
  </si>
  <si>
    <t>32g</t>
  </si>
  <si>
    <t>32h</t>
  </si>
  <si>
    <t>32i</t>
  </si>
  <si>
    <t>32j</t>
  </si>
  <si>
    <t>32k</t>
  </si>
  <si>
    <t>32l</t>
  </si>
  <si>
    <t>32m</t>
  </si>
  <si>
    <t>32n</t>
  </si>
  <si>
    <t>Other noncategorized Expenses</t>
  </si>
  <si>
    <t>TOTAL OPERATING EXPENSES</t>
  </si>
  <si>
    <t>NET OPERATING REVENUE</t>
  </si>
  <si>
    <t>NON-OPERATING REVENUE-NET OF EXPENSES</t>
  </si>
  <si>
    <t>NET REVENUE BEFORE ITEMS LISTED BELOW</t>
  </si>
  <si>
    <t>EXTRAORDINARY ITEM</t>
  </si>
  <si>
    <t>FEDERAL INCOME TAX</t>
  </si>
  <si>
    <t>NET REVENUE OR (EXPENSE)</t>
  </si>
  <si>
    <t>EXPLANATION:</t>
  </si>
  <si>
    <t>YEAR END REPORT COST CENTER SUMMARY</t>
  </si>
  <si>
    <t>PAGE 10 OF 21</t>
  </si>
  <si>
    <t>Account Name</t>
  </si>
  <si>
    <t>Semi</t>
  </si>
  <si>
    <t>I C U</t>
  </si>
  <si>
    <t>Birthing Ctr</t>
  </si>
  <si>
    <t>Unit Description</t>
  </si>
  <si>
    <t>Leases/Rentals</t>
  </si>
  <si>
    <t>Other Direct Expenses</t>
  </si>
  <si>
    <t>Adjusted Direct Expenses</t>
  </si>
  <si>
    <t>Cost Allocations</t>
  </si>
  <si>
    <t>Inpatient  Revenue</t>
  </si>
  <si>
    <t>Outpatient  Revenue</t>
  </si>
  <si>
    <t>Total Patient Revenue</t>
  </si>
  <si>
    <t>Cost Allocation Statistics</t>
  </si>
  <si>
    <t>Plant Square Feet</t>
  </si>
  <si>
    <t>Dietary Meals</t>
  </si>
  <si>
    <t>Housekeeping Hours</t>
  </si>
  <si>
    <t>Laundry Dry Pounds</t>
  </si>
  <si>
    <t>PAGE 11 OF 21</t>
  </si>
  <si>
    <t>Hospice -</t>
  </si>
  <si>
    <t>Labor And</t>
  </si>
  <si>
    <t>PAGE 12 OF 21</t>
  </si>
  <si>
    <t>Anesthesia</t>
  </si>
  <si>
    <t>Recovery Min</t>
  </si>
  <si>
    <t>Anesthia Min</t>
  </si>
  <si>
    <t>Bill. Tests</t>
  </si>
  <si>
    <t>PAGE 13 OF 21</t>
  </si>
  <si>
    <t>C T</t>
  </si>
  <si>
    <t>Radiology-</t>
  </si>
  <si>
    <t>R V U</t>
  </si>
  <si>
    <t>PAGE 14 OF 21</t>
  </si>
  <si>
    <t xml:space="preserve">Short </t>
  </si>
  <si>
    <t>Outpatients</t>
  </si>
  <si>
    <t>PAGE 15 OF 21</t>
  </si>
  <si>
    <t>Free Standing</t>
  </si>
  <si>
    <t>myography</t>
  </si>
  <si>
    <t>Transport</t>
  </si>
  <si>
    <t>PAGE 16 OF 21</t>
  </si>
  <si>
    <t>Research/</t>
  </si>
  <si>
    <t>Chemical Dep.</t>
  </si>
  <si>
    <t>PAGE 17 OF 21</t>
  </si>
  <si>
    <t>Service</t>
  </si>
  <si>
    <t>Transport.</t>
  </si>
  <si>
    <t>Equiv. Meals</t>
  </si>
  <si>
    <t>Pds. Proc.</t>
  </si>
  <si>
    <t>PAGE 18 OF 21</t>
  </si>
  <si>
    <t>Communica-</t>
  </si>
  <si>
    <t>tion</t>
  </si>
  <si>
    <t>Fiscal Services</t>
  </si>
  <si>
    <t>PAGE 19 OF 21</t>
  </si>
  <si>
    <t>Admin</t>
  </si>
  <si>
    <t>PAGE 20 OF 21</t>
  </si>
  <si>
    <t>PAGE 21 OF 21</t>
  </si>
  <si>
    <t>Admin Srvcs</t>
  </si>
  <si>
    <t>hi_fiscal_year_end</t>
  </si>
  <si>
    <t>hi_license_number</t>
  </si>
  <si>
    <t>hi_hospital_name</t>
  </si>
  <si>
    <t>hi_mailing_address</t>
  </si>
  <si>
    <t>hi_city</t>
  </si>
  <si>
    <t>hi_state</t>
  </si>
  <si>
    <t>hi_zip_code</t>
  </si>
  <si>
    <t>hi_county_name</t>
  </si>
  <si>
    <t>hi_chief_executive_officer</t>
  </si>
  <si>
    <t>hi_chief_financial_officer</t>
  </si>
  <si>
    <t>hi_phone_number</t>
  </si>
  <si>
    <t>hi_fax_number</t>
  </si>
  <si>
    <t>hi_submitter_name</t>
  </si>
  <si>
    <t>hi_submitter_email</t>
  </si>
  <si>
    <t>s_license_number</t>
  </si>
  <si>
    <t>s_year</t>
  </si>
  <si>
    <t>s_record_type</t>
  </si>
  <si>
    <t>YEBSFIC</t>
  </si>
  <si>
    <t>YEBSSUC</t>
  </si>
  <si>
    <t>YEBSUTC</t>
  </si>
  <si>
    <t>YEBSGHI</t>
  </si>
  <si>
    <t>YEBSGLI</t>
  </si>
  <si>
    <t>YEBSPRO</t>
  </si>
  <si>
    <t>YEBSOTH</t>
  </si>
  <si>
    <t>YBLDRL</t>
  </si>
  <si>
    <t>YEQRL</t>
  </si>
  <si>
    <t>YINSMAL</t>
  </si>
  <si>
    <t>YINSOTR</t>
  </si>
  <si>
    <t>YLIFE</t>
  </si>
  <si>
    <t>YTXOTI</t>
  </si>
  <si>
    <t>YOTHLT</t>
  </si>
  <si>
    <t>YINTEWC</t>
  </si>
  <si>
    <t>YINTOTH</t>
  </si>
  <si>
    <t>FABBLAN</t>
  </si>
  <si>
    <t>FAALAN</t>
  </si>
  <si>
    <t>FARETLAN</t>
  </si>
  <si>
    <t>FABBLIM</t>
  </si>
  <si>
    <t>FAALIM</t>
  </si>
  <si>
    <t>FARETLIM</t>
  </si>
  <si>
    <t>FABBBLD</t>
  </si>
  <si>
    <t>FAABLD</t>
  </si>
  <si>
    <t>FARETBLD</t>
  </si>
  <si>
    <t>FABBFE</t>
  </si>
  <si>
    <t>FAAFE</t>
  </si>
  <si>
    <t>FARETFE</t>
  </si>
  <si>
    <t>FABBFEO</t>
  </si>
  <si>
    <t>FAAFEO</t>
  </si>
  <si>
    <t>FARETFEO</t>
  </si>
  <si>
    <t>FABBMME</t>
  </si>
  <si>
    <t>FAAMME</t>
  </si>
  <si>
    <t>FARETMME</t>
  </si>
  <si>
    <t>FABBME</t>
  </si>
  <si>
    <t>FAAME</t>
  </si>
  <si>
    <t>FARETME</t>
  </si>
  <si>
    <t>FABBLHI</t>
  </si>
  <si>
    <t>FAALHI</t>
  </si>
  <si>
    <t>FARETLHI</t>
  </si>
  <si>
    <t>FABBCIP</t>
  </si>
  <si>
    <t>FAACIP</t>
  </si>
  <si>
    <t>FARETCIP</t>
  </si>
  <si>
    <t>ADBBLAN</t>
  </si>
  <si>
    <t>ADTPLAN</t>
  </si>
  <si>
    <t>ADRETLAN</t>
  </si>
  <si>
    <t>ADBBLIM</t>
  </si>
  <si>
    <t>ADTPLIM</t>
  </si>
  <si>
    <t>ADRETLIM</t>
  </si>
  <si>
    <t>ADBBBLD</t>
  </si>
  <si>
    <t>ADTPBLD</t>
  </si>
  <si>
    <t>ADRETBLD</t>
  </si>
  <si>
    <t>ADBBFE</t>
  </si>
  <si>
    <t>ADTPFE</t>
  </si>
  <si>
    <t>ADRETFE</t>
  </si>
  <si>
    <t>ADBBFEO</t>
  </si>
  <si>
    <t>ADTPFEO</t>
  </si>
  <si>
    <t>ADRETFEO</t>
  </si>
  <si>
    <t>ADBBMME</t>
  </si>
  <si>
    <t>ADTPMME</t>
  </si>
  <si>
    <t>ADRETMME</t>
  </si>
  <si>
    <t>ADBBME</t>
  </si>
  <si>
    <t>ADTPME</t>
  </si>
  <si>
    <t>ADRETME</t>
  </si>
  <si>
    <t>ADBBLHI</t>
  </si>
  <si>
    <t>ADTPLHI</t>
  </si>
  <si>
    <t>ADRETLHI</t>
  </si>
  <si>
    <t>ADBBCIP</t>
  </si>
  <si>
    <t>ADTPCIP</t>
  </si>
  <si>
    <t>ADRETCIP</t>
  </si>
  <si>
    <t>YDRMAR</t>
  </si>
  <si>
    <t>YDRMAI</t>
  </si>
  <si>
    <t>YDRWC</t>
  </si>
  <si>
    <t>YDROGP</t>
  </si>
  <si>
    <t>YDRNR</t>
  </si>
  <si>
    <t>YDROCA</t>
  </si>
  <si>
    <t>YDRNCCP</t>
  </si>
  <si>
    <t>YDRIPC</t>
  </si>
  <si>
    <t>YDROPC</t>
  </si>
  <si>
    <t>YDROD</t>
  </si>
  <si>
    <t>YDRTBD</t>
  </si>
  <si>
    <t>A</t>
  </si>
  <si>
    <t>h_license_number</t>
  </si>
  <si>
    <t>h_year</t>
  </si>
  <si>
    <t>h_record_type</t>
  </si>
  <si>
    <t>YADMISAP</t>
  </si>
  <si>
    <t>YADMSNF</t>
  </si>
  <si>
    <t>YADMATC</t>
  </si>
  <si>
    <t>YBIRTHS</t>
  </si>
  <si>
    <t>YHPDYS</t>
  </si>
  <si>
    <t>YSPDYS</t>
  </si>
  <si>
    <t>YAPDYS</t>
  </si>
  <si>
    <t>YNBDYS</t>
  </si>
  <si>
    <t>YIC</t>
  </si>
  <si>
    <t>YSIC</t>
  </si>
  <si>
    <t>YACMS</t>
  </si>
  <si>
    <t>YACPED</t>
  </si>
  <si>
    <t>YACOB</t>
  </si>
  <si>
    <t>YACREH</t>
  </si>
  <si>
    <t>YPSY</t>
  </si>
  <si>
    <t>YSNF</t>
  </si>
  <si>
    <t>YSWI</t>
  </si>
  <si>
    <t>YATC</t>
  </si>
  <si>
    <t>YOTH</t>
  </si>
  <si>
    <t>YTBL</t>
  </si>
  <si>
    <t>YBAS</t>
  </si>
  <si>
    <t>PUSAMAR</t>
  </si>
  <si>
    <t>PUSPMAR</t>
  </si>
  <si>
    <t>PUSOMAR</t>
  </si>
  <si>
    <t>PRVIMAR</t>
  </si>
  <si>
    <t>PRVOMAR</t>
  </si>
  <si>
    <t>PUSAMAI</t>
  </si>
  <si>
    <t>PUSPMAI</t>
  </si>
  <si>
    <t>PUSOMAI</t>
  </si>
  <si>
    <t>PRVIMAI</t>
  </si>
  <si>
    <t>PRVOMAI</t>
  </si>
  <si>
    <t>PUSAOTH</t>
  </si>
  <si>
    <t>PUSPOTH</t>
  </si>
  <si>
    <t>PUSOOTH</t>
  </si>
  <si>
    <t>PRVIOTH</t>
  </si>
  <si>
    <t>PRVOOTH</t>
  </si>
  <si>
    <t>PUSAMARS</t>
  </si>
  <si>
    <t>PUSPMARS</t>
  </si>
  <si>
    <t>PUSOMARS</t>
  </si>
  <si>
    <t>PRVIMARS</t>
  </si>
  <si>
    <t>PRVOMARS</t>
  </si>
  <si>
    <t>PUSAMAIS</t>
  </si>
  <si>
    <t>PUSPMAIS</t>
  </si>
  <si>
    <t>PUSOMAIS</t>
  </si>
  <si>
    <t>PRVIMAIS</t>
  </si>
  <si>
    <t>PRVOMAIS</t>
  </si>
  <si>
    <t>PUSAOTHS</t>
  </si>
  <si>
    <t>PUSPOTHS</t>
  </si>
  <si>
    <t>PUSOOTHS</t>
  </si>
  <si>
    <t>PRVIOTHS</t>
  </si>
  <si>
    <t>PRVOOTHS</t>
  </si>
  <si>
    <t>PUSAMARA</t>
  </si>
  <si>
    <t>PUSPMARA</t>
  </si>
  <si>
    <t>PUSOMARA</t>
  </si>
  <si>
    <t>PRVIMARA</t>
  </si>
  <si>
    <t>PRVOMARA</t>
  </si>
  <si>
    <t>PUSAMAIA</t>
  </si>
  <si>
    <t>PUSPMAIA</t>
  </si>
  <si>
    <t>PUSOMAIA</t>
  </si>
  <si>
    <t>PRVIMAIA</t>
  </si>
  <si>
    <t>PRVOMAIA</t>
  </si>
  <si>
    <t>PUSAOTHA</t>
  </si>
  <si>
    <t>PUSPOTHA</t>
  </si>
  <si>
    <t>PUSOOTHA</t>
  </si>
  <si>
    <t>PRVIOTHA</t>
  </si>
  <si>
    <t>PRVOOTHA</t>
  </si>
  <si>
    <t>PHBPREV</t>
  </si>
  <si>
    <t>PHBPEXP</t>
  </si>
  <si>
    <t>f_license_number</t>
  </si>
  <si>
    <t>f_year</t>
  </si>
  <si>
    <t>f_record_type</t>
  </si>
  <si>
    <t>YBSCASH</t>
  </si>
  <si>
    <t>YBSMS</t>
  </si>
  <si>
    <t>YBSAR</t>
  </si>
  <si>
    <t>YBSUNC</t>
  </si>
  <si>
    <t>YBSOREC</t>
  </si>
  <si>
    <t>YBSPOR</t>
  </si>
  <si>
    <t>YBSDFR</t>
  </si>
  <si>
    <t>YBSINV</t>
  </si>
  <si>
    <t>YBSPRE</t>
  </si>
  <si>
    <t>YBSCPFHT</t>
  </si>
  <si>
    <t>YBSBDAC</t>
  </si>
  <si>
    <t>YBSBDAM</t>
  </si>
  <si>
    <t>YBSBDAO</t>
  </si>
  <si>
    <t>YBSPPEL</t>
  </si>
  <si>
    <t>YBSPPELI</t>
  </si>
  <si>
    <t>YBSPPEB</t>
  </si>
  <si>
    <t>YBSPPEFB</t>
  </si>
  <si>
    <t>YBSPPEFO</t>
  </si>
  <si>
    <t>YBSPPEEQ</t>
  </si>
  <si>
    <t>YBSPPELH</t>
  </si>
  <si>
    <t>YBSPPECP</t>
  </si>
  <si>
    <t>YBSPPEOP</t>
  </si>
  <si>
    <t>YBSPPELAD</t>
  </si>
  <si>
    <t>YBSIOIPPE</t>
  </si>
  <si>
    <t>YBSIOLAD</t>
  </si>
  <si>
    <t>YBSIOOI</t>
  </si>
  <si>
    <t>YBSIOOA</t>
  </si>
  <si>
    <t>YBSIAG</t>
  </si>
  <si>
    <t>YBSIAULC</t>
  </si>
  <si>
    <t>YBSIAPOOC</t>
  </si>
  <si>
    <t>YBSIAOIA</t>
  </si>
  <si>
    <t>YBSNLP</t>
  </si>
  <si>
    <t>YBSAP</t>
  </si>
  <si>
    <t>YBSACRL</t>
  </si>
  <si>
    <t>YBSOAE</t>
  </si>
  <si>
    <t>YBSAPP</t>
  </si>
  <si>
    <t>YBSPPP</t>
  </si>
  <si>
    <t>YBSDRF</t>
  </si>
  <si>
    <t>YBSITP</t>
  </si>
  <si>
    <t>YBSOCL</t>
  </si>
  <si>
    <t>YBSCMLT</t>
  </si>
  <si>
    <t>YBSDIT</t>
  </si>
  <si>
    <t>YBSDPR</t>
  </si>
  <si>
    <t>YBSODC</t>
  </si>
  <si>
    <t>YBSLTMP</t>
  </si>
  <si>
    <t>YBSLTCLI</t>
  </si>
  <si>
    <t>YBSLTNP</t>
  </si>
  <si>
    <t>YBSLTCLO</t>
  </si>
  <si>
    <t>YBSLTBP</t>
  </si>
  <si>
    <t>YBSLTPP</t>
  </si>
  <si>
    <t>YBSEFL</t>
  </si>
  <si>
    <t>YBSLTNL</t>
  </si>
  <si>
    <t>YBSLTOLTD</t>
  </si>
  <si>
    <t>YBSUFB</t>
  </si>
  <si>
    <t>YBSEPS</t>
  </si>
  <si>
    <t>YBSECS</t>
  </si>
  <si>
    <t>YBSEAPC</t>
  </si>
  <si>
    <t>YBSERE</t>
  </si>
  <si>
    <t>YBSETS</t>
  </si>
  <si>
    <t>YCSFTE</t>
  </si>
  <si>
    <t>YCSIPR</t>
  </si>
  <si>
    <t>YCSOPR</t>
  </si>
  <si>
    <t>YCSCA</t>
  </si>
  <si>
    <t>YCSCUC</t>
  </si>
  <si>
    <t>YCSOAA</t>
  </si>
  <si>
    <t>YCSOOR</t>
  </si>
  <si>
    <t>YCSOORD</t>
  </si>
  <si>
    <t>YCSOORG</t>
  </si>
  <si>
    <t>YCSOORJV</t>
  </si>
  <si>
    <t>YCSOORLT</t>
  </si>
  <si>
    <t>YCSOOROP</t>
  </si>
  <si>
    <t>YCSOORP</t>
  </si>
  <si>
    <t>YCSOORQI</t>
  </si>
  <si>
    <t>YCSOORRL</t>
  </si>
  <si>
    <t>YCSOORRI</t>
  </si>
  <si>
    <t>YCSOORRC</t>
  </si>
  <si>
    <t>YCSOORON</t>
  </si>
  <si>
    <t>YCSTR</t>
  </si>
  <si>
    <t>YCSSLS</t>
  </si>
  <si>
    <t>YCSEBS</t>
  </si>
  <si>
    <t>YCSPFS</t>
  </si>
  <si>
    <t>YCSSUP</t>
  </si>
  <si>
    <t>YCSPSU</t>
  </si>
  <si>
    <t>YCSPSO</t>
  </si>
  <si>
    <t>YCSDRL</t>
  </si>
  <si>
    <t>YCSRL</t>
  </si>
  <si>
    <t>YCSINS</t>
  </si>
  <si>
    <t>YCSLT</t>
  </si>
  <si>
    <t>YCSINT</t>
  </si>
  <si>
    <t>YCSPBD</t>
  </si>
  <si>
    <t>YCSODE</t>
  </si>
  <si>
    <t>YODEBS</t>
  </si>
  <si>
    <t>YODECS</t>
  </si>
  <si>
    <t>YODEIT</t>
  </si>
  <si>
    <t>YODEIPL</t>
  </si>
  <si>
    <t>YODELS</t>
  </si>
  <si>
    <t>YODELAT</t>
  </si>
  <si>
    <t>YODEPLS</t>
  </si>
  <si>
    <t>YODERM</t>
  </si>
  <si>
    <t>YODESS</t>
  </si>
  <si>
    <t>YODESR</t>
  </si>
  <si>
    <t>YODETC</t>
  </si>
  <si>
    <t>YODETAX</t>
  </si>
  <si>
    <t>YODEUTIL</t>
  </si>
  <si>
    <t>YODEONE</t>
  </si>
  <si>
    <t>YCSEFR</t>
  </si>
  <si>
    <t>YCSNORNE</t>
  </si>
  <si>
    <t>YCSEI</t>
  </si>
  <si>
    <t>YCSFIT</t>
  </si>
  <si>
    <t>c_license_number</t>
  </si>
  <si>
    <t>c_year</t>
  </si>
  <si>
    <t>c_account_number</t>
  </si>
  <si>
    <t>c_record_type</t>
  </si>
  <si>
    <t>YUTS</t>
  </si>
  <si>
    <t>YFTE</t>
  </si>
  <si>
    <t>YSLS</t>
  </si>
  <si>
    <t>YEBS</t>
  </si>
  <si>
    <t>YPFS</t>
  </si>
  <si>
    <t>YSUP</t>
  </si>
  <si>
    <t>YPSU</t>
  </si>
  <si>
    <t>YPSO</t>
  </si>
  <si>
    <t>YDRL</t>
  </si>
  <si>
    <t>YRL</t>
  </si>
  <si>
    <t>YODE</t>
  </si>
  <si>
    <t>YREC</t>
  </si>
  <si>
    <t>YREV</t>
  </si>
  <si>
    <t>YIRV</t>
  </si>
  <si>
    <t>SPSF</t>
  </si>
  <si>
    <t>SDMS</t>
  </si>
  <si>
    <t>SHHS</t>
  </si>
  <si>
    <t>SLDP</t>
  </si>
  <si>
    <t>SHNF</t>
  </si>
  <si>
    <r>
      <rPr>
        <b/>
        <sz val="11"/>
        <color rgb="FFFF0000"/>
        <rFont val="Calibri"/>
        <family val="2"/>
        <scheme val="minor"/>
      </rPr>
      <t>E2SHB 1272 Requirements:</t>
    </r>
    <r>
      <rPr>
        <sz val="11"/>
        <rFont val="Calibri"/>
        <family val="2"/>
        <scheme val="minor"/>
      </rPr>
      <t xml:space="preserve"> Areas on the Data tab that are shaded grey and the entire Responses-2 tab represent E2SHB 1272 requirements. Hospitals may</t>
    </r>
  </si>
  <si>
    <t>Line 97: "Fiscal Year Ended" must be entered in MM/DD/YYYY format.</t>
  </si>
  <si>
    <t xml:space="preserve">        *For fiscal year 2022: Enter "Other Direct Expenses" on line 84 &amp; line 415 and enter "Other Operating Revenue" on line 381</t>
  </si>
  <si>
    <t>1)    Enter the amount of employee benefits directly recorded in cell B48.</t>
  </si>
  <si>
    <t>2)    Enter the employee benefits directly recorded by cost center in cells C48 through CC48.</t>
  </si>
  <si>
    <t>3)    Enter the total unassigned employee benefits that will be assigned based on salaries in cell B49.</t>
  </si>
  <si>
    <t>1)    Enter the total amount of depreciation directly assigned in cell B52.</t>
  </si>
  <si>
    <t>2)    Enter the amount of depreciation directly recorded by cost center in cells C52 through CC52.</t>
  </si>
  <si>
    <t xml:space="preserve">3)    Enter the amount of depreciation that will be assigned by square footage in cell B53.  </t>
  </si>
  <si>
    <t>calculated on lines 50 and 54, respectively.</t>
  </si>
  <si>
    <t>or represent 1% or more of the total revenues. A prompt will appear in Cell E381 if youre required to provide a response.</t>
  </si>
  <si>
    <t>or represent 1% or more of the total revenues. A prompt will appear in Cell E415 if youre required to provide a response.</t>
  </si>
  <si>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</si>
  <si>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</si>
  <si>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or represent 1% or more of the total revenues. A prompt will appear in Cell E381 of the Data tab if you're required to provide a response.</t>
  </si>
  <si>
    <t>or represent 1% or more of the total revenues. A prompt will appear in Cell E415 of the Data tab if you're required to provide a response.</t>
  </si>
  <si>
    <r>
      <t xml:space="preserve">1. For </t>
    </r>
    <r>
      <rPr>
        <i/>
        <sz val="11"/>
        <color theme="1"/>
        <rFont val="Calibri"/>
        <family val="2"/>
        <scheme val="minor"/>
      </rPr>
      <t>Other Noncategorized Revenues</t>
    </r>
    <r>
      <rPr>
        <sz val="11"/>
        <color theme="1"/>
        <rFont val="Calibri"/>
        <family val="2"/>
        <scheme val="minor"/>
      </rPr>
      <t>: Report line items and amounts witin "Other Noncategorized Revenues" that either have a value of $1,000,000 or more;</t>
    </r>
  </si>
  <si>
    <r>
      <t xml:space="preserve">2. For </t>
    </r>
    <r>
      <rPr>
        <i/>
        <sz val="11"/>
        <color theme="1"/>
        <rFont val="Calibri"/>
        <family val="2"/>
        <scheme val="minor"/>
      </rPr>
      <t>Other Noncategorized Expenses</t>
    </r>
    <r>
      <rPr>
        <sz val="11"/>
        <color theme="1"/>
        <rFont val="Calibri"/>
        <family val="2"/>
        <scheme val="minor"/>
      </rPr>
      <t xml:space="preserve">: Report line items and amounts witin "Other Noncategorized Expenses" that either have a value of $1,000,000 or more; </t>
    </r>
  </si>
  <si>
    <t>Responses-2 tab is an E2SHB 1272 requirement. Hospitals may leave this page blank for fiscal year 2022 reporting but are required to complete these areas for fiscal year 2023 reporting.</t>
  </si>
  <si>
    <r>
      <rPr>
        <b/>
        <sz val="11"/>
        <rFont val="Calibri"/>
        <family val="2"/>
        <scheme val="minor"/>
      </rPr>
      <t>Transmittal tab:</t>
    </r>
    <r>
      <rPr>
        <sz val="11"/>
        <rFont val="Calibri"/>
        <family val="2"/>
        <scheme val="minor"/>
      </rPr>
      <t xml:space="preserve"> Please remember to upload a signed certification page:  </t>
    </r>
  </si>
  <si>
    <t>https://sft.wa.gov</t>
  </si>
  <si>
    <r>
      <rPr>
        <b/>
        <sz val="11"/>
        <rFont val="Calibri"/>
        <family val="2"/>
        <scheme val="minor"/>
      </rPr>
      <t xml:space="preserve"> Instructions:</t>
    </r>
    <r>
      <rPr>
        <sz val="11"/>
        <rFont val="Calibri"/>
        <family val="2"/>
        <scheme val="minor"/>
      </rPr>
      <t xml:space="preserve"> Hospital staff must complete the green tabs only. </t>
    </r>
  </si>
  <si>
    <t>Line 96: "Fiscal Year Ended" must be entered in MM/DD/YYYY format.</t>
  </si>
  <si>
    <t>1)    Enter the amount of employee benefits directly recorded in cell B47.</t>
  </si>
  <si>
    <t>2)    Enter the employee benefits directly recorded by cost center in cells C47 through CC47.</t>
  </si>
  <si>
    <t>3)    Enter the total unassigned employee benefits that will be assigned based on salaries in cell B48.</t>
  </si>
  <si>
    <t>1)    Enter the total amount of depreciation directly assigned in cell B51.</t>
  </si>
  <si>
    <t>2)    Enter the amount of depreciation directly recorded by cost center in cells C51 through CC51.</t>
  </si>
  <si>
    <t xml:space="preserve">3)    Enter the amount of depreciation that will be assigned by square footage in cell B52.  </t>
  </si>
  <si>
    <t>calculated on lines 48 and 52, respectively.</t>
  </si>
  <si>
    <t>or represent 1% or more of the total revenues. A prompt will appear in Cell E380 if youre required to provide a response.</t>
  </si>
  <si>
    <t>or represent 1% or more of the total revenues. A prompt will appear in Cell E414 if youre required to provide a response.</t>
  </si>
  <si>
    <t>WA</t>
  </si>
  <si>
    <t>12/31/2019</t>
  </si>
  <si>
    <t>Newport Hospital &amp; Health Services</t>
  </si>
  <si>
    <t>714 W Pine Street</t>
  </si>
  <si>
    <t xml:space="preserve">Newport  </t>
  </si>
  <si>
    <t>Pend Orielle</t>
  </si>
  <si>
    <t>Thomas Wilbur</t>
  </si>
  <si>
    <t>Kim Manus</t>
  </si>
  <si>
    <t>509-447-4221</t>
  </si>
  <si>
    <t>509-447-5527</t>
  </si>
  <si>
    <t>12/31/2020</t>
  </si>
  <si>
    <t>021</t>
  </si>
  <si>
    <t>Lois Robertson</t>
  </si>
  <si>
    <t>No nursery days were reported in the PY.</t>
  </si>
  <si>
    <t>The stat for L&amp;D is # of procedures, which we interpreted to be the number of births.  There were 74 births in FY19, which makes the % change around 25%.</t>
  </si>
  <si>
    <t xml:space="preserve">In FY19 the # of tests was reported instead of RVUs.  </t>
  </si>
  <si>
    <t>In the PY no expenses were allocated to swing beds.</t>
  </si>
  <si>
    <t>In 2020 the Skilled Nursing Facility was converted to an Assisted Living Facility.</t>
  </si>
  <si>
    <t>Salaries in the surgery department increased by about $60,000 in FY20 as compared to the PY.</t>
  </si>
  <si>
    <t>Salaries in the anesthesia department increased by about $46,000 in FY20 as compared to the PY.</t>
  </si>
  <si>
    <t>In FY20 we allocated the radiology costs between EKG, MRI, CT, and Radiology based on revenue since these department share staff and resources.</t>
  </si>
  <si>
    <t>In FY20 we allocated therapy costs between PT/OT/ST based on revenue.</t>
  </si>
  <si>
    <t>All Plant expenses were included in 8430 in FY20, including the Assisted Living Plant department.</t>
  </si>
  <si>
    <t>The as-filed MCR shows 31,347 RHC visits in FY19.</t>
  </si>
  <si>
    <t>In FY19 too many visits were included.</t>
  </si>
  <si>
    <t>Merry-Ann Keane</t>
  </si>
  <si>
    <t>509-447-6290</t>
  </si>
  <si>
    <t>Christopher Emond</t>
  </si>
  <si>
    <t>cemond@nhhsqualitycare.org</t>
  </si>
  <si>
    <t>Direct Expense- COVID 19</t>
  </si>
  <si>
    <t>Direct Expense- COGS Freight</t>
  </si>
  <si>
    <t>Collection Agencies</t>
  </si>
  <si>
    <t>Office and Administrative Postage</t>
  </si>
  <si>
    <t xml:space="preserve">Purchased Services- Advertising </t>
  </si>
  <si>
    <t>Licenses and Taxes State License</t>
  </si>
  <si>
    <t>Dues and Subscriptions</t>
  </si>
  <si>
    <r>
      <t xml:space="preserve">E2SHB 1272 Requirements: </t>
    </r>
    <r>
      <rPr>
        <sz val="11"/>
        <color theme="1"/>
        <rFont val="Calibri"/>
        <family val="2"/>
        <scheme val="minor"/>
      </rPr>
      <t>This template has been updated to reflect E2SHB 1272 reporting requirements.</t>
    </r>
  </si>
  <si>
    <t>DOH 689-182 February 2024</t>
  </si>
  <si>
    <t>To request this document in another format, call 1-800-525-0127. Deaf or hard of hearing customers, please call 711 (Washington Relay) or email doh.information@doh.wa.gov.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</si>
</sst>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"/>
    <numFmt numFmtId="165" formatCode="0_);\(0\)"/>
    <numFmt numFmtId="166" formatCode="0_);[Red]\(0\)"/>
    <numFmt numFmtId="167" formatCode="m/d/yyyy;@"/>
    <numFmt numFmtId="168" formatCode="_(* #,##0.00_);_(* \(#,##0.00\);_(* 0.00_);_(@_)"/>
    <numFmt numFmtId="169" formatCode="General_)"/>
    <numFmt numFmtId="170" formatCode="0.0%"/>
    <numFmt numFmtId="171" formatCode="#,##0.0_);\(#,##0.0\)"/>
    <numFmt numFmtId="172" formatCode="0.00_)"/>
    <numFmt numFmtId="173" formatCode="_(* #,##0_);_(* \(#,##0\);_(* 0_);_(@_)"/>
    <numFmt numFmtId="174" formatCode="_(* #,##0_);_(* \(#,##0\);_(* &quot;-&quot;??_);_(@_)"/>
  </numFmts>
  <fonts count="198">
    <font>
      <sz val="12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9"/>
      <color indexed="12"/>
      <name val="Courier"/>
      <family val="3"/>
    </font>
    <font>
      <sz val="11"/>
      <name val="Calibri"/>
      <family val="2"/>
    </font>
    <font>
      <sz val="10"/>
      <name val="Tahoma"/>
      <family val="2"/>
    </font>
    <font>
      <b/>
      <sz val="11"/>
      <name val="Calibri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1"/>
      <name val="Calibri"/>
      <family val="2"/>
    </font>
    <font>
      <sz val="11"/>
      <color rgb="FF404040"/>
      <name val="Century Gothic"/>
      <family val="2"/>
    </font>
    <font>
      <b/>
      <sz val="11"/>
      <color rgb="FFFF0000"/>
      <name val="Calibri"/>
      <family val="2"/>
      <scheme val="minor"/>
    </font>
    <font>
      <sz val="11"/>
      <color rgb="FF404040"/>
      <name val="Calibri"/>
      <family val="2"/>
      <scheme val="minor"/>
    </font>
    <font>
      <i/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indexed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ourier"/>
      <family val="3"/>
    </font>
    <font>
      <sz val="14"/>
      <color rgb="FF0000FF"/>
      <name val="Arial"/>
      <family val="2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sz val="11"/>
      <color rgb="FF0000F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mbria"/>
      <family val="2"/>
      <scheme val="major"/>
    </font>
    <font>
      <sz val="8"/>
      <name val="Verdana"/>
      <family val="2"/>
    </font>
    <font>
      <sz val="10"/>
      <name val="Tahoma"/>
      <family val="2"/>
    </font>
    <font>
      <b/>
      <sz val="18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7"/>
      <name val="Times New Roman"/>
      <family val="1"/>
    </font>
    <font>
      <u/>
      <sz val="8"/>
      <color indexed="12"/>
      <name val="Arial"/>
      <family val="2"/>
    </font>
    <font>
      <sz val="18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10"/>
      <name val="Helv"/>
    </font>
    <font>
      <sz val="10"/>
      <color indexed="12"/>
      <name val="Times New Roman"/>
      <family val="1"/>
    </font>
    <font>
      <sz val="11"/>
      <color indexed="12"/>
      <name val="Times New Roman"/>
      <family val="1"/>
    </font>
    <font>
      <sz val="8"/>
      <color indexed="12"/>
      <name val="Times New Roman"/>
      <family val="1"/>
    </font>
    <font>
      <sz val="9"/>
      <color indexed="12"/>
      <name val="Times New Roman"/>
      <family val="1"/>
    </font>
    <font>
      <sz val="11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i/>
      <sz val="10"/>
      <name val="Arial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2"/>
      <name val="Calibri"/>
      <family val="2"/>
      <scheme val="minor"/>
    </font>
    <font>
      <sz val="11"/>
      <color indexed="62"/>
      <name val="Calibri"/>
      <family val="2"/>
      <scheme val="minor"/>
    </font>
    <font>
      <sz val="11"/>
      <color indexed="60"/>
      <name val="Calibri"/>
      <family val="2"/>
      <scheme val="minor"/>
    </font>
    <font>
      <b/>
      <sz val="11"/>
      <color indexed="63"/>
      <name val="Calibri"/>
      <family val="2"/>
      <scheme val="minor"/>
    </font>
    <font>
      <sz val="10"/>
      <name val="Arial"/>
      <family val="2"/>
    </font>
    <font>
      <sz val="10"/>
      <name val="MS Sans Serif"/>
    </font>
    <font>
      <sz val="10"/>
      <color indexed="8"/>
      <name val="Times New Roman"/>
      <family val="1"/>
    </font>
    <font>
      <sz val="9"/>
      <color indexed="22"/>
      <name val="Georgia"/>
      <family val="1"/>
    </font>
    <font>
      <sz val="10"/>
      <color theme="1"/>
      <name val="Tahoma"/>
      <family val="2"/>
    </font>
    <font>
      <sz val="11"/>
      <color rgb="FF000000"/>
      <name val="Calibri"/>
      <family val="2"/>
    </font>
    <font>
      <sz val="10"/>
      <color theme="1"/>
      <name val="Segoe UI"/>
      <family val="2"/>
    </font>
    <font>
      <sz val="10"/>
      <color indexed="9"/>
      <name val="Arial"/>
      <family val="2"/>
    </font>
    <font>
      <sz val="10"/>
      <name val="Palatino Linotype"/>
      <family val="1"/>
    </font>
    <font>
      <b/>
      <i/>
      <sz val="16"/>
      <name val="Helv"/>
      <family val="2"/>
    </font>
    <font>
      <sz val="10"/>
      <color theme="1"/>
      <name val="Palatino Linotype"/>
      <family val="2"/>
    </font>
    <font>
      <sz val="11"/>
      <color theme="1"/>
      <name val="Calibr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sz val="10"/>
      <color rgb="FF006100"/>
      <name val="Segoe UI"/>
      <family val="2"/>
    </font>
    <font>
      <sz val="10"/>
      <color rgb="FF9C0006"/>
      <name val="Segoe UI"/>
      <family val="2"/>
    </font>
    <font>
      <sz val="10"/>
      <color rgb="FF9C5700"/>
      <name val="Segoe UI"/>
      <family val="2"/>
    </font>
    <font>
      <sz val="10"/>
      <color rgb="FF3F3F76"/>
      <name val="Segoe UI"/>
      <family val="2"/>
    </font>
    <font>
      <b/>
      <sz val="10"/>
      <color rgb="FF3F3F3F"/>
      <name val="Segoe UI"/>
      <family val="2"/>
    </font>
    <font>
      <b/>
      <sz val="10"/>
      <color rgb="FFFA7D00"/>
      <name val="Segoe UI"/>
      <family val="2"/>
    </font>
    <font>
      <sz val="10"/>
      <color rgb="FFFA7D00"/>
      <name val="Segoe UI"/>
      <family val="2"/>
    </font>
    <font>
      <b/>
      <sz val="10"/>
      <color theme="0"/>
      <name val="Segoe UI"/>
      <family val="2"/>
    </font>
    <font>
      <sz val="10"/>
      <color rgb="FFFF0000"/>
      <name val="Segoe UI"/>
      <family val="2"/>
    </font>
    <font>
      <i/>
      <sz val="10"/>
      <color rgb="FF7F7F7F"/>
      <name val="Segoe UI"/>
      <family val="2"/>
    </font>
    <font>
      <b/>
      <sz val="10"/>
      <color theme="1"/>
      <name val="Segoe UI"/>
      <family val="2"/>
    </font>
    <font>
      <sz val="10"/>
      <color theme="0"/>
      <name val="Segoe U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color theme="1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65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rgb="FF000000"/>
      <name val="Arial"/>
      <family val="2"/>
    </font>
    <font>
      <sz val="12"/>
      <name val="Times New Roman"/>
      <family val="1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</font>
    <font>
      <sz val="10"/>
      <name val="Courier New"/>
      <family val="3"/>
    </font>
    <font>
      <sz val="10"/>
      <color indexed="8"/>
      <name val="Times New Roman"/>
      <family val="2"/>
    </font>
    <font>
      <b/>
      <sz val="10"/>
      <color indexed="52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sz val="10"/>
      <color indexed="62"/>
      <name val="Times New Roman"/>
      <family val="2"/>
    </font>
    <font>
      <sz val="10"/>
      <color indexed="52"/>
      <name val="Times New Roman"/>
      <family val="2"/>
    </font>
    <font>
      <sz val="10"/>
      <color indexed="60"/>
      <name val="Times New Roman"/>
      <family val="2"/>
    </font>
    <font>
      <b/>
      <sz val="10"/>
      <color indexed="63"/>
      <name val="Times New Roman"/>
      <family val="2"/>
    </font>
    <font>
      <u/>
      <sz val="9"/>
      <color indexed="12"/>
      <name val="Arial"/>
      <family val="2"/>
    </font>
    <font>
      <sz val="10"/>
      <color theme="1"/>
      <name val="Times New Roman"/>
      <family val="2"/>
    </font>
    <font>
      <sz val="10"/>
      <color theme="0"/>
      <name val="Times New Roman"/>
      <family val="2"/>
    </font>
    <font>
      <sz val="10"/>
      <color rgb="FF9C0006"/>
      <name val="Times New Roman"/>
      <family val="2"/>
    </font>
    <font>
      <b/>
      <sz val="10"/>
      <color theme="0"/>
      <name val="Times New Roman"/>
      <family val="2"/>
    </font>
    <font>
      <i/>
      <sz val="10"/>
      <color rgb="FF7F7F7F"/>
      <name val="Times New Roman"/>
      <family val="2"/>
    </font>
    <font>
      <sz val="10"/>
      <color rgb="FF006100"/>
      <name val="Times New Roman"/>
      <family val="2"/>
    </font>
    <font>
      <b/>
      <sz val="18"/>
      <color indexed="56"/>
      <name val="Cambria"/>
      <family val="2"/>
      <scheme val="major"/>
    </font>
    <font>
      <b/>
      <sz val="10"/>
      <color theme="1"/>
      <name val="Times New Roman"/>
      <family val="2"/>
    </font>
    <font>
      <sz val="10"/>
      <color rgb="FFFF0000"/>
      <name val="Times New Roman"/>
      <family val="2"/>
    </font>
    <font>
      <sz val="9"/>
      <color theme="1"/>
      <name val="Calibri"/>
      <family val="2"/>
      <scheme val="minor"/>
    </font>
    <font>
      <sz val="12"/>
      <name val="Arial MT"/>
    </font>
    <font>
      <sz val="10"/>
      <color rgb="FF000000"/>
      <name val="Times New Roman"/>
      <family val="1"/>
    </font>
    <font>
      <sz val="10"/>
      <color theme="1"/>
      <name val="Albertus Medium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u/>
      <sz val="11"/>
      <color indexed="12"/>
      <name val="Times New Roman"/>
      <family val="1"/>
    </font>
    <font>
      <sz val="12"/>
      <name val="Antique Olive"/>
      <family val="2"/>
    </font>
    <font>
      <b/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2"/>
      <name val="Book Antiqua"/>
      <family val="1"/>
    </font>
    <font>
      <i/>
      <sz val="12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2"/>
      <name val="Courier"/>
    </font>
    <font>
      <sz val="9"/>
      <name val="Calibri"/>
      <family val="2"/>
      <scheme val="minor"/>
    </font>
    <font>
      <u/>
      <sz val="10"/>
      <color indexed="12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35"/>
      </patternFill>
    </fill>
    <fill>
      <patternFill patternType="solid">
        <fgColor indexed="27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2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0"/>
      </top>
      <bottom/>
      <diagonal/>
    </border>
  </borders>
  <cellStyleXfs count="59689">
    <xf numFmtId="37" fontId="0" fillId="0" borderId="0"/>
    <xf numFmtId="43" fontId="8" fillId="0" borderId="0"/>
    <xf numFmtId="0" fontId="9" fillId="0" borderId="0">
      <alignment vertical="top"/>
      <protection locked="0"/>
    </xf>
    <xf numFmtId="0" fontId="11" fillId="0" borderId="0"/>
    <xf numFmtId="9" fontId="8" fillId="0" borderId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33" applyNumberFormat="0" applyFill="0" applyAlignment="0" applyProtection="0"/>
    <xf numFmtId="0" fontId="40" fillId="0" borderId="34" applyNumberFormat="0" applyFill="0" applyAlignment="0" applyProtection="0"/>
    <xf numFmtId="0" fontId="41" fillId="0" borderId="35" applyNumberFormat="0" applyFill="0" applyAlignment="0" applyProtection="0"/>
    <xf numFmtId="0" fontId="41" fillId="0" borderId="0" applyNumberFormat="0" applyFill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5" fillId="15" borderId="36" applyNumberFormat="0" applyAlignment="0" applyProtection="0"/>
    <xf numFmtId="0" fontId="46" fillId="16" borderId="37" applyNumberFormat="0" applyAlignment="0" applyProtection="0"/>
    <xf numFmtId="0" fontId="47" fillId="16" borderId="36" applyNumberFormat="0" applyAlignment="0" applyProtection="0"/>
    <xf numFmtId="0" fontId="48" fillId="0" borderId="38" applyNumberFormat="0" applyFill="0" applyAlignment="0" applyProtection="0"/>
    <xf numFmtId="0" fontId="49" fillId="17" borderId="39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3" fillId="0" borderId="41" applyNumberFormat="0" applyFill="0" applyAlignment="0" applyProtection="0"/>
    <xf numFmtId="0" fontId="52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52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52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52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52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52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53" fillId="14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4" fillId="0" borderId="0"/>
    <xf numFmtId="0" fontId="8" fillId="0" borderId="0"/>
    <xf numFmtId="0" fontId="8" fillId="0" borderId="0"/>
    <xf numFmtId="43" fontId="4" fillId="0" borderId="0" applyFont="0" applyFill="0" applyBorder="0" applyAlignment="0" applyProtection="0"/>
    <xf numFmtId="0" fontId="54" fillId="0" borderId="0">
      <alignment vertical="top"/>
    </xf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8" fillId="0" borderId="0" applyFont="0" applyFill="0" applyBorder="0" applyAlignment="0" applyProtection="0"/>
    <xf numFmtId="0" fontId="4" fillId="18" borderId="40" applyNumberFormat="0" applyFont="0" applyAlignment="0" applyProtection="0"/>
    <xf numFmtId="0" fontId="58" fillId="0" borderId="0"/>
    <xf numFmtId="43" fontId="59" fillId="0" borderId="0" applyFont="0" applyFill="0" applyBorder="0" applyAlignment="0" applyProtection="0"/>
    <xf numFmtId="0" fontId="57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42" applyNumberFormat="0" applyFont="0" applyFill="0" applyAlignment="0" applyProtection="0"/>
    <xf numFmtId="0" fontId="8" fillId="0" borderId="42" applyNumberFormat="0" applyFont="0" applyFill="0" applyAlignment="0" applyProtection="0"/>
    <xf numFmtId="4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8" fillId="0" borderId="42" applyNumberFormat="0" applyFont="0" applyFill="0" applyAlignment="0" applyProtection="0"/>
    <xf numFmtId="0" fontId="8" fillId="0" borderId="42" applyNumberFormat="0" applyFont="0" applyFill="0" applyAlignment="0" applyProtection="0"/>
    <xf numFmtId="43" fontId="91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18" borderId="40" applyNumberFormat="0" applyFont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54" fillId="0" borderId="0"/>
    <xf numFmtId="0" fontId="4" fillId="18" borderId="40" applyNumberFormat="0" applyFont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9" fontId="91" fillId="0" borderId="0" applyFont="0" applyFill="0" applyBorder="0" applyAlignment="0" applyProtection="0"/>
    <xf numFmtId="0" fontId="4" fillId="0" borderId="0"/>
    <xf numFmtId="0" fontId="62" fillId="0" borderId="0"/>
    <xf numFmtId="0" fontId="4" fillId="29" borderId="0" applyNumberFormat="0" applyBorder="0" applyAlignment="0" applyProtection="0"/>
    <xf numFmtId="0" fontId="4" fillId="18" borderId="40" applyNumberFormat="0" applyFont="0" applyAlignment="0" applyProtection="0"/>
    <xf numFmtId="0" fontId="4" fillId="40" borderId="0" applyNumberFormat="0" applyBorder="0" applyAlignment="0" applyProtection="0"/>
    <xf numFmtId="0" fontId="4" fillId="20" borderId="0" applyNumberFormat="0" applyBorder="0" applyAlignment="0" applyProtection="0"/>
    <xf numFmtId="43" fontId="4" fillId="0" borderId="0" applyFont="0" applyFill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20" borderId="0" applyNumberFormat="0" applyBorder="0" applyAlignment="0" applyProtection="0"/>
    <xf numFmtId="0" fontId="4" fillId="28" borderId="0" applyNumberFormat="0" applyBorder="0" applyAlignment="0" applyProtection="0"/>
    <xf numFmtId="0" fontId="4" fillId="36" borderId="0" applyNumberFormat="0" applyBorder="0" applyAlignment="0" applyProtection="0"/>
    <xf numFmtId="0" fontId="4" fillId="25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18" borderId="40" applyNumberFormat="0" applyFont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61" fillId="0" borderId="0">
      <alignment vertical="top"/>
    </xf>
    <xf numFmtId="0" fontId="38" fillId="0" borderId="0" applyNumberFormat="0" applyFill="0" applyBorder="0" applyAlignment="0" applyProtection="0"/>
    <xf numFmtId="0" fontId="54" fillId="0" borderId="0">
      <alignment vertical="top"/>
    </xf>
    <xf numFmtId="0" fontId="57" fillId="0" borderId="0" applyNumberForma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4" fillId="0" borderId="0"/>
    <xf numFmtId="0" fontId="8" fillId="0" borderId="0"/>
    <xf numFmtId="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39" fillId="0" borderId="33" applyNumberFormat="0" applyFill="0" applyAlignment="0" applyProtection="0"/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2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169" fontId="63" fillId="0" borderId="0"/>
    <xf numFmtId="0" fontId="40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33" fillId="0" borderId="41" applyNumberFormat="0" applyFill="0" applyAlignment="0" applyProtection="0"/>
    <xf numFmtId="0" fontId="4" fillId="0" borderId="0">
      <alignment vertical="top"/>
    </xf>
    <xf numFmtId="43" fontId="8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3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8" fillId="0" borderId="43" applyNumberFormat="0" applyFont="0" applyFill="0" applyAlignment="0" applyProtection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43" fontId="54" fillId="0" borderId="0" applyFont="0" applyFill="0" applyBorder="0" applyAlignment="0" applyProtection="0"/>
    <xf numFmtId="0" fontId="8" fillId="0" borderId="0"/>
    <xf numFmtId="43" fontId="54" fillId="0" borderId="0" applyFont="0" applyFill="0" applyBorder="0" applyAlignment="0" applyProtection="0"/>
    <xf numFmtId="0" fontId="8" fillId="0" borderId="43" applyNumberFormat="0" applyFont="0" applyFill="0" applyAlignment="0" applyProtection="0">
      <alignment vertical="top"/>
    </xf>
    <xf numFmtId="0" fontId="8" fillId="0" borderId="0"/>
    <xf numFmtId="0" fontId="67" fillId="0" borderId="0" applyBorder="0">
      <alignment horizontal="centerContinuous" vertical="center"/>
    </xf>
    <xf numFmtId="0" fontId="68" fillId="0" borderId="0" applyBorder="0">
      <alignment horizontal="centerContinuous" vertical="center"/>
    </xf>
    <xf numFmtId="0" fontId="69" fillId="0" borderId="0" applyBorder="0">
      <alignment horizontal="centerContinuous" vertical="center"/>
    </xf>
    <xf numFmtId="0" fontId="70" fillId="0" borderId="0" applyBorder="0">
      <alignment horizontal="centerContinuous" vertical="center"/>
    </xf>
    <xf numFmtId="3" fontId="8" fillId="0" borderId="0" applyFont="0" applyFill="0" applyBorder="0" applyAlignment="0" applyProtection="0">
      <alignment vertical="top"/>
    </xf>
    <xf numFmtId="0" fontId="71" fillId="0" borderId="0"/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37" fontId="72" fillId="0" borderId="0" applyBorder="0">
      <alignment horizontal="right" vertical="center"/>
    </xf>
    <xf numFmtId="37" fontId="73" fillId="0" borderId="0" applyBorder="0">
      <alignment horizontal="right" vertical="center"/>
    </xf>
    <xf numFmtId="37" fontId="74" fillId="0" borderId="0" applyBorder="0">
      <alignment horizontal="right" vertical="center"/>
    </xf>
    <xf numFmtId="37" fontId="75" fillId="0" borderId="0" applyBorder="0">
      <alignment horizontal="right" vertical="center"/>
    </xf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66" fillId="0" borderId="0" applyBorder="0">
      <alignment vertical="center"/>
    </xf>
    <xf numFmtId="0" fontId="76" fillId="0" borderId="0" applyBorder="0">
      <alignment vertical="center"/>
    </xf>
    <xf numFmtId="0" fontId="77" fillId="0" borderId="0" applyBorder="0">
      <alignment vertical="center"/>
    </xf>
    <xf numFmtId="0" fontId="78" fillId="0" borderId="0" applyBorder="0">
      <alignment vertical="center"/>
    </xf>
    <xf numFmtId="37" fontId="66" fillId="0" borderId="0" applyBorder="0">
      <alignment horizontal="right" vertical="center"/>
    </xf>
    <xf numFmtId="37" fontId="76" fillId="0" borderId="0" applyBorder="0">
      <alignment horizontal="right" vertical="center"/>
    </xf>
    <xf numFmtId="37" fontId="77" fillId="0" borderId="0" applyBorder="0">
      <alignment horizontal="right" vertical="center"/>
    </xf>
    <xf numFmtId="37" fontId="78" fillId="0" borderId="0" applyBorder="0">
      <alignment horizontal="right" vertical="center"/>
    </xf>
    <xf numFmtId="0" fontId="68" fillId="0" borderId="0" applyBorder="0">
      <alignment vertical="center"/>
    </xf>
    <xf numFmtId="170" fontId="66" fillId="0" borderId="0" applyBorder="0">
      <alignment horizontal="right" vertical="center"/>
    </xf>
    <xf numFmtId="39" fontId="66" fillId="0" borderId="0" applyBorder="0">
      <alignment horizontal="right" vertical="center"/>
    </xf>
    <xf numFmtId="171" fontId="76" fillId="0" borderId="0" applyFill="0" applyBorder="0" applyProtection="0">
      <alignment horizontal="right" vertical="center"/>
    </xf>
    <xf numFmtId="39" fontId="76" fillId="0" borderId="0" applyBorder="0">
      <alignment horizontal="right" vertical="center"/>
    </xf>
    <xf numFmtId="170" fontId="77" fillId="0" borderId="0" applyBorder="0">
      <alignment horizontal="right" vertical="center"/>
    </xf>
    <xf numFmtId="10" fontId="77" fillId="0" borderId="0" applyBorder="0">
      <alignment horizontal="right" vertical="center"/>
    </xf>
    <xf numFmtId="170" fontId="78" fillId="0" borderId="0" applyBorder="0">
      <alignment horizontal="right" vertical="center"/>
    </xf>
    <xf numFmtId="10" fontId="78" fillId="0" borderId="0" applyBorder="0">
      <alignment horizontal="right" vertical="center"/>
    </xf>
    <xf numFmtId="0" fontId="79" fillId="0" borderId="0" applyBorder="0">
      <alignment vertical="center"/>
    </xf>
    <xf numFmtId="0" fontId="8" fillId="0" borderId="43" applyNumberFormat="0" applyFont="0" applyFill="0" applyAlignment="0" applyProtection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3" fontId="8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4" fillId="51" borderId="0" applyNumberFormat="0" applyBorder="0" applyAlignment="0" applyProtection="0"/>
    <xf numFmtId="0" fontId="8" fillId="0" borderId="0"/>
    <xf numFmtId="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8" fillId="0" borderId="0"/>
    <xf numFmtId="0" fontId="4" fillId="46" borderId="0" applyNumberFormat="0" applyBorder="0" applyAlignment="0" applyProtection="0"/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9" borderId="0" applyNumberFormat="0" applyBorder="0" applyAlignment="0" applyProtection="0"/>
    <xf numFmtId="0" fontId="43" fillId="44" borderId="0" applyNumberFormat="0" applyBorder="0" applyAlignment="0" applyProtection="0"/>
    <xf numFmtId="0" fontId="85" fillId="47" borderId="36" applyNumberFormat="0" applyAlignment="0" applyProtection="0"/>
    <xf numFmtId="0" fontId="49" fillId="60" borderId="44" applyNumberFormat="0" applyAlignment="0" applyProtection="0"/>
    <xf numFmtId="43" fontId="24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0" fontId="42" fillId="45" borderId="0" applyNumberFormat="0" applyBorder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0" fillId="0" borderId="47" applyNumberFormat="0" applyFill="0" applyAlignment="0" applyProtection="0"/>
    <xf numFmtId="0" fontId="80" fillId="0" borderId="0" applyNumberFormat="0" applyFill="0" applyBorder="0" applyAlignment="0" applyProtection="0"/>
    <xf numFmtId="0" fontId="86" fillId="47" borderId="36" applyNumberFormat="0" applyAlignment="0" applyProtection="0"/>
    <xf numFmtId="0" fontId="81" fillId="0" borderId="48" applyNumberFormat="0" applyFill="0" applyAlignment="0" applyProtection="0"/>
    <xf numFmtId="0" fontId="87" fillId="14" borderId="0" applyNumberFormat="0" applyBorder="0" applyAlignment="0" applyProtection="0"/>
    <xf numFmtId="0" fontId="4" fillId="0" borderId="0"/>
    <xf numFmtId="0" fontId="54" fillId="0" borderId="0">
      <alignment vertical="top"/>
    </xf>
    <xf numFmtId="0" fontId="54" fillId="0" borderId="0">
      <alignment vertical="top"/>
    </xf>
    <xf numFmtId="0" fontId="24" fillId="18" borderId="40" applyNumberFormat="0" applyFont="0" applyAlignment="0" applyProtection="0"/>
    <xf numFmtId="0" fontId="88" fillId="47" borderId="49" applyNumberFormat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33" fillId="0" borderId="50" applyNumberFormat="0" applyFill="0" applyAlignment="0" applyProtection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4" fillId="0" borderId="0"/>
    <xf numFmtId="9" fontId="62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>
      <alignment vertical="top"/>
    </xf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44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4" fillId="0" borderId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" fillId="0" borderId="0"/>
    <xf numFmtId="0" fontId="8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1" fillId="0" borderId="0">
      <alignment vertical="top"/>
    </xf>
    <xf numFmtId="0" fontId="4" fillId="0" borderId="0"/>
    <xf numFmtId="0" fontId="4" fillId="0" borderId="0"/>
    <xf numFmtId="0" fontId="4" fillId="36" borderId="0" applyNumberFormat="0" applyBorder="0" applyAlignment="0" applyProtection="0"/>
    <xf numFmtId="0" fontId="54" fillId="0" borderId="0">
      <alignment vertical="top"/>
    </xf>
    <xf numFmtId="0" fontId="52" fillId="30" borderId="0" applyNumberFormat="0" applyBorder="0" applyAlignment="0" applyProtection="0"/>
    <xf numFmtId="0" fontId="4" fillId="0" borderId="0"/>
    <xf numFmtId="0" fontId="4" fillId="0" borderId="0"/>
    <xf numFmtId="43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" fillId="32" borderId="0" applyNumberFormat="0" applyBorder="0" applyAlignment="0" applyProtection="0"/>
    <xf numFmtId="9" fontId="62" fillId="0" borderId="0" applyFont="0" applyFill="0" applyBorder="0" applyAlignment="0" applyProtection="0"/>
    <xf numFmtId="0" fontId="41" fillId="0" borderId="35" applyNumberFormat="0" applyFill="0" applyAlignment="0" applyProtection="0"/>
    <xf numFmtId="0" fontId="57" fillId="0" borderId="0" applyNumberFormat="0" applyFill="0" applyBorder="0" applyAlignment="0" applyProtection="0"/>
    <xf numFmtId="0" fontId="89" fillId="0" borderId="0"/>
    <xf numFmtId="0" fontId="4" fillId="0" borderId="0"/>
    <xf numFmtId="0" fontId="4" fillId="18" borderId="40" applyNumberFormat="0" applyFont="0" applyAlignment="0" applyProtection="0"/>
    <xf numFmtId="43" fontId="89" fillId="0" borderId="0" applyFont="0" applyFill="0" applyBorder="0" applyAlignment="0" applyProtection="0"/>
    <xf numFmtId="0" fontId="54" fillId="0" borderId="0"/>
    <xf numFmtId="43" fontId="92" fillId="0" borderId="0" applyFont="0" applyFill="0" applyBorder="0" applyAlignment="0" applyProtection="0"/>
    <xf numFmtId="0" fontId="4" fillId="32" borderId="0" applyNumberFormat="0" applyBorder="0" applyAlignment="0" applyProtection="0"/>
    <xf numFmtId="43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" fillId="0" borderId="0"/>
    <xf numFmtId="0" fontId="89" fillId="0" borderId="0"/>
    <xf numFmtId="43" fontId="8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0" borderId="0"/>
    <xf numFmtId="0" fontId="8" fillId="0" borderId="0"/>
    <xf numFmtId="0" fontId="8" fillId="0" borderId="0"/>
    <xf numFmtId="0" fontId="4" fillId="3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9" fontId="62" fillId="0" borderId="0" applyFont="0" applyFill="0" applyBorder="0" applyAlignment="0" applyProtection="0"/>
    <xf numFmtId="0" fontId="4" fillId="32" borderId="0" applyNumberFormat="0" applyBorder="0" applyAlignment="0" applyProtection="0"/>
    <xf numFmtId="0" fontId="52" fillId="22" borderId="0" applyNumberFormat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8" fillId="0" borderId="0"/>
    <xf numFmtId="0" fontId="4" fillId="32" borderId="0" applyNumberFormat="0" applyBorder="0" applyAlignment="0" applyProtection="0"/>
    <xf numFmtId="0" fontId="50" fillId="0" borderId="0" applyNumberFormat="0" applyFill="0" applyBorder="0" applyAlignment="0" applyProtection="0"/>
    <xf numFmtId="0" fontId="4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40" borderId="0" applyNumberFormat="0" applyBorder="0" applyAlignment="0" applyProtection="0"/>
    <xf numFmtId="0" fontId="8" fillId="0" borderId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37" borderId="0" applyNumberFormat="0" applyBorder="0" applyAlignment="0" applyProtection="0"/>
    <xf numFmtId="0" fontId="4" fillId="0" borderId="0"/>
    <xf numFmtId="0" fontId="4" fillId="0" borderId="0"/>
    <xf numFmtId="0" fontId="4" fillId="41" borderId="0" applyNumberFormat="0" applyBorder="0" applyAlignment="0" applyProtection="0"/>
    <xf numFmtId="0" fontId="4" fillId="0" borderId="0"/>
    <xf numFmtId="0" fontId="4" fillId="36" borderId="0" applyNumberFormat="0" applyBorder="0" applyAlignment="0" applyProtection="0"/>
    <xf numFmtId="0" fontId="62" fillId="0" borderId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8" fillId="0" borderId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8" fillId="0" borderId="0"/>
    <xf numFmtId="0" fontId="4" fillId="20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8" fillId="0" borderId="0"/>
    <xf numFmtId="0" fontId="4" fillId="0" borderId="0"/>
    <xf numFmtId="0" fontId="8" fillId="0" borderId="0"/>
    <xf numFmtId="0" fontId="52" fillId="34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0" borderId="0"/>
    <xf numFmtId="3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43" fontId="5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1" borderId="0" applyNumberFormat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0" borderId="0"/>
    <xf numFmtId="43" fontId="8" fillId="0" borderId="0" quotePrefix="1">
      <protection locked="0"/>
    </xf>
    <xf numFmtId="5" fontId="4" fillId="0" borderId="0" applyFont="0" applyFill="0" applyBorder="0" applyAlignment="0" applyProtection="0">
      <alignment vertical="top"/>
    </xf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43" fontId="62" fillId="0" borderId="0" applyFont="0" applyFill="0" applyBorder="0" applyAlignment="0" applyProtection="0"/>
    <xf numFmtId="0" fontId="62" fillId="0" borderId="0"/>
    <xf numFmtId="0" fontId="42" fillId="12" borderId="0" applyNumberFormat="0" applyBorder="0" applyAlignment="0" applyProtection="0"/>
    <xf numFmtId="43" fontId="93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40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8" fillId="0" borderId="0" quotePrefix="1">
      <protection locked="0"/>
    </xf>
    <xf numFmtId="0" fontId="4" fillId="0" borderId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54" fillId="0" borderId="0"/>
    <xf numFmtId="0" fontId="4" fillId="32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40" borderId="0" applyNumberFormat="0" applyBorder="0" applyAlignment="0" applyProtection="0"/>
    <xf numFmtId="0" fontId="46" fillId="16" borderId="37" applyNumberFormat="0" applyAlignment="0" applyProtection="0"/>
    <xf numFmtId="0" fontId="48" fillId="0" borderId="38" applyNumberFormat="0" applyFill="0" applyAlignment="0" applyProtection="0"/>
    <xf numFmtId="0" fontId="4" fillId="24" borderId="0" applyNumberFormat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51" borderId="0" applyNumberFormat="0" applyBorder="0" applyAlignment="0" applyProtection="0"/>
    <xf numFmtId="43" fontId="62" fillId="0" borderId="0" applyFont="0" applyFill="0" applyBorder="0" applyAlignment="0" applyProtection="0"/>
    <xf numFmtId="0" fontId="4" fillId="36" borderId="0" applyNumberFormat="0" applyBorder="0" applyAlignment="0" applyProtection="0"/>
    <xf numFmtId="0" fontId="8" fillId="0" borderId="0"/>
    <xf numFmtId="0" fontId="52" fillId="19" borderId="0" applyNumberFormat="0" applyBorder="0" applyAlignment="0" applyProtection="0"/>
    <xf numFmtId="0" fontId="4" fillId="32" borderId="0" applyNumberFormat="0" applyBorder="0" applyAlignment="0" applyProtection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4" fillId="24" borderId="0" applyNumberFormat="0" applyBorder="0" applyAlignment="0" applyProtection="0"/>
    <xf numFmtId="0" fontId="4" fillId="18" borderId="40" applyNumberFormat="0" applyFont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0" borderId="0"/>
    <xf numFmtId="0" fontId="4" fillId="0" borderId="0"/>
    <xf numFmtId="43" fontId="62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24" fillId="18" borderId="40" applyNumberFormat="0" applyFont="0" applyAlignment="0" applyProtection="0"/>
    <xf numFmtId="0" fontId="4" fillId="0" borderId="0"/>
    <xf numFmtId="0" fontId="45" fillId="15" borderId="36" applyNumberFormat="0" applyAlignment="0" applyProtection="0"/>
    <xf numFmtId="0" fontId="52" fillId="35" borderId="0" applyNumberFormat="0" applyBorder="0" applyAlignment="0" applyProtection="0"/>
    <xf numFmtId="0" fontId="82" fillId="0" borderId="0" applyNumberFormat="0" applyFill="0" applyBorder="0" applyAlignment="0" applyProtection="0"/>
    <xf numFmtId="0" fontId="93" fillId="0" borderId="0"/>
    <xf numFmtId="0" fontId="8" fillId="0" borderId="0"/>
    <xf numFmtId="0" fontId="4" fillId="24" borderId="0" applyNumberFormat="0" applyBorder="0" applyAlignment="0" applyProtection="0"/>
    <xf numFmtId="0" fontId="4" fillId="0" borderId="0"/>
    <xf numFmtId="0" fontId="49" fillId="17" borderId="39" applyNumberForma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7" fillId="16" borderId="36" applyNumberFormat="0" applyAlignment="0" applyProtection="0"/>
    <xf numFmtId="0" fontId="4" fillId="32" borderId="0" applyNumberFormat="0" applyBorder="0" applyAlignment="0" applyProtection="0"/>
    <xf numFmtId="0" fontId="53" fillId="14" borderId="0" applyNumberFormat="0" applyBorder="0" applyAlignment="0" applyProtection="0"/>
    <xf numFmtId="0" fontId="4" fillId="37" borderId="0" applyNumberFormat="0" applyBorder="0" applyAlignment="0" applyProtection="0"/>
    <xf numFmtId="0" fontId="43" fillId="13" borderId="0" applyNumberFormat="0" applyBorder="0" applyAlignment="0" applyProtection="0"/>
    <xf numFmtId="0" fontId="62" fillId="0" borderId="0"/>
    <xf numFmtId="0" fontId="62" fillId="0" borderId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43" fontId="62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28" borderId="0" applyNumberFormat="0" applyBorder="0" applyAlignment="0" applyProtection="0"/>
    <xf numFmtId="0" fontId="62" fillId="0" borderId="0"/>
    <xf numFmtId="0" fontId="52" fillId="42" borderId="0" applyNumberFormat="0" applyBorder="0" applyAlignment="0" applyProtection="0"/>
    <xf numFmtId="0" fontId="4" fillId="41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40" borderId="0" applyNumberFormat="0" applyBorder="0" applyAlignment="0" applyProtection="0"/>
    <xf numFmtId="0" fontId="8" fillId="0" borderId="0"/>
    <xf numFmtId="0" fontId="52" fillId="39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52" fillId="3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52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2" fillId="31" borderId="0" applyNumberFormat="0" applyBorder="0" applyAlignment="0" applyProtection="0"/>
    <xf numFmtId="43" fontId="4" fillId="0" borderId="0" applyFont="0" applyFill="0" applyBorder="0" applyAlignment="0" applyProtection="0"/>
    <xf numFmtId="0" fontId="52" fillId="26" borderId="0" applyNumberFormat="0" applyBorder="0" applyAlignment="0" applyProtection="0"/>
    <xf numFmtId="0" fontId="41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0" borderId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52" fillId="23" borderId="0" applyNumberFormat="0" applyBorder="0" applyAlignment="0" applyProtection="0"/>
    <xf numFmtId="0" fontId="51" fillId="0" borderId="0" applyNumberFormat="0" applyFill="0" applyBorder="0" applyAlignment="0" applyProtection="0"/>
    <xf numFmtId="0" fontId="4" fillId="36" borderId="0" applyNumberFormat="0" applyBorder="0" applyAlignment="0" applyProtection="0"/>
    <xf numFmtId="0" fontId="8" fillId="0" borderId="0"/>
    <xf numFmtId="0" fontId="24" fillId="18" borderId="40" applyNumberFormat="0" applyFont="0" applyAlignment="0" applyProtection="0"/>
    <xf numFmtId="0" fontId="8" fillId="0" borderId="0"/>
    <xf numFmtId="0" fontId="8" fillId="0" borderId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61" fillId="0" borderId="0">
      <alignment vertical="top"/>
    </xf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44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62" fillId="0" borderId="0" applyFont="0" applyFill="0" applyBorder="0" applyAlignment="0" applyProtection="0"/>
    <xf numFmtId="0" fontId="8" fillId="0" borderId="0"/>
    <xf numFmtId="0" fontId="62" fillId="0" borderId="0"/>
    <xf numFmtId="9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8" fillId="0" borderId="0"/>
    <xf numFmtId="9" fontId="62" fillId="0" borderId="0" applyFont="0" applyFill="0" applyBorder="0" applyAlignment="0" applyProtection="0"/>
    <xf numFmtId="0" fontId="89" fillId="0" borderId="0"/>
    <xf numFmtId="0" fontId="94" fillId="0" borderId="0"/>
    <xf numFmtId="43" fontId="35" fillId="0" borderId="0" applyFont="0" applyFill="0" applyBorder="0" applyAlignment="0" applyProtection="0"/>
    <xf numFmtId="0" fontId="35" fillId="0" borderId="0"/>
    <xf numFmtId="9" fontId="9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43" fontId="89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9" fillId="0" borderId="0" applyFont="0" applyFill="0" applyBorder="0" applyAlignment="0" applyProtection="0"/>
    <xf numFmtId="0" fontId="4" fillId="0" borderId="0"/>
    <xf numFmtId="43" fontId="62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2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quotePrefix="1">
      <protection locked="0"/>
    </xf>
    <xf numFmtId="43" fontId="62" fillId="0" borderId="0" applyFont="0" applyFill="0" applyBorder="0" applyAlignment="0" applyProtection="0"/>
    <xf numFmtId="0" fontId="8" fillId="0" borderId="0"/>
    <xf numFmtId="43" fontId="8" fillId="0" borderId="0" quotePrefix="1">
      <protection locked="0"/>
    </xf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0" borderId="0"/>
    <xf numFmtId="0" fontId="8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2" fillId="0" borderId="0"/>
    <xf numFmtId="44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43" fontId="8" fillId="0" borderId="0" quotePrefix="1">
      <protection locked="0"/>
    </xf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8" fillId="0" borderId="0" quotePrefix="1">
      <protection locked="0"/>
    </xf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0" fillId="0" borderId="0"/>
    <xf numFmtId="0" fontId="89" fillId="0" borderId="0"/>
    <xf numFmtId="0" fontId="90" fillId="0" borderId="0"/>
    <xf numFmtId="43" fontId="90" fillId="0" borderId="0" applyFont="0" applyFill="0" applyBorder="0" applyAlignment="0" applyProtection="0"/>
    <xf numFmtId="0" fontId="89" fillId="0" borderId="0"/>
    <xf numFmtId="9" fontId="9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89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33" borderId="0" applyNumberFormat="0" applyBorder="0" applyAlignment="0" applyProtection="0"/>
    <xf numFmtId="0" fontId="8" fillId="0" borderId="0"/>
    <xf numFmtId="43" fontId="89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62" fillId="0" borderId="0" applyFont="0" applyFill="0" applyBorder="0" applyAlignment="0" applyProtection="0"/>
    <xf numFmtId="0" fontId="8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6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41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7" borderId="0" applyNumberFormat="0" applyBorder="0" applyAlignment="0" applyProtection="0"/>
    <xf numFmtId="0" fontId="4" fillId="33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29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21" borderId="0" applyNumberFormat="0" applyBorder="0" applyAlignment="0" applyProtection="0"/>
    <xf numFmtId="0" fontId="4" fillId="41" borderId="0" applyNumberFormat="0" applyBorder="0" applyAlignment="0" applyProtection="0"/>
    <xf numFmtId="0" fontId="4" fillId="28" borderId="0" applyNumberFormat="0" applyBorder="0" applyAlignment="0" applyProtection="0"/>
    <xf numFmtId="0" fontId="4" fillId="21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3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1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37" borderId="0" applyNumberFormat="0" applyBorder="0" applyAlignment="0" applyProtection="0"/>
    <xf numFmtId="0" fontId="4" fillId="25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7" borderId="0" applyNumberFormat="0" applyBorder="0" applyAlignment="0" applyProtection="0"/>
    <xf numFmtId="0" fontId="4" fillId="29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1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62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62" fillId="0" borderId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0" fontId="8" fillId="0" borderId="0"/>
    <xf numFmtId="9" fontId="62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54" fillId="0" borderId="0"/>
    <xf numFmtId="0" fontId="54" fillId="0" borderId="0">
      <alignment vertical="top"/>
    </xf>
    <xf numFmtId="0" fontId="8" fillId="0" borderId="0"/>
    <xf numFmtId="0" fontId="54" fillId="0" borderId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54" fillId="0" borderId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8" fillId="0" borderId="0"/>
    <xf numFmtId="0" fontId="4" fillId="0" borderId="0"/>
    <xf numFmtId="0" fontId="8" fillId="0" borderId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62" fillId="0" borderId="0"/>
    <xf numFmtId="0" fontId="4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62" fillId="0" borderId="0"/>
    <xf numFmtId="0" fontId="8" fillId="0" borderId="0"/>
    <xf numFmtId="0" fontId="62" fillId="0" borderId="0"/>
    <xf numFmtId="0" fontId="62" fillId="0" borderId="0"/>
    <xf numFmtId="171" fontId="76" fillId="0" borderId="0" applyFill="0" applyBorder="0" applyProtection="0">
      <alignment horizontal="right" vertical="center"/>
    </xf>
    <xf numFmtId="0" fontId="62" fillId="0" borderId="0"/>
    <xf numFmtId="0" fontId="62" fillId="0" borderId="0"/>
    <xf numFmtId="0" fontId="39" fillId="0" borderId="33" applyNumberFormat="0" applyFill="0" applyAlignment="0" applyProtection="0"/>
    <xf numFmtId="0" fontId="61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8" fillId="0" borderId="0"/>
    <xf numFmtId="169" fontId="63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8" fillId="0" borderId="0"/>
    <xf numFmtId="2" fontId="4" fillId="0" borderId="0" applyFont="0" applyFill="0" applyBorder="0" applyAlignment="0" applyProtection="0">
      <alignment vertical="top"/>
    </xf>
    <xf numFmtId="9" fontId="62" fillId="0" borderId="0" applyFont="0" applyFill="0" applyBorder="0" applyAlignment="0" applyProtection="0"/>
    <xf numFmtId="0" fontId="54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0" fontId="4" fillId="51" borderId="0" applyNumberFormat="0" applyBorder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8" fillId="0" borderId="0"/>
    <xf numFmtId="0" fontId="4" fillId="44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8" borderId="0" applyNumberFormat="0" applyBorder="0" applyAlignment="0" applyProtection="0"/>
    <xf numFmtId="0" fontId="4" fillId="45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9" borderId="0" applyNumberFormat="0" applyBorder="0" applyAlignment="0" applyProtection="0"/>
    <xf numFmtId="0" fontId="43" fillId="44" borderId="0" applyNumberFormat="0" applyBorder="0" applyAlignment="0" applyProtection="0"/>
    <xf numFmtId="0" fontId="85" fillId="47" borderId="36" applyNumberFormat="0" applyAlignment="0" applyProtection="0"/>
    <xf numFmtId="0" fontId="49" fillId="60" borderId="44" applyNumberFormat="0" applyAlignment="0" applyProtection="0"/>
    <xf numFmtId="43" fontId="24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top"/>
    </xf>
    <xf numFmtId="44" fontId="54" fillId="0" borderId="0" applyFont="0" applyFill="0" applyBorder="0" applyAlignment="0" applyProtection="0">
      <alignment vertical="top"/>
    </xf>
    <xf numFmtId="0" fontId="42" fillId="45" borderId="0" applyNumberFormat="0" applyBorder="0" applyAlignment="0" applyProtection="0"/>
    <xf numFmtId="0" fontId="80" fillId="0" borderId="47" applyNumberFormat="0" applyFill="0" applyAlignment="0" applyProtection="0"/>
    <xf numFmtId="0" fontId="80" fillId="0" borderId="0" applyNumberFormat="0" applyFill="0" applyBorder="0" applyAlignment="0" applyProtection="0"/>
    <xf numFmtId="0" fontId="86" fillId="47" borderId="36" applyNumberFormat="0" applyAlignment="0" applyProtection="0"/>
    <xf numFmtId="0" fontId="81" fillId="0" borderId="48" applyNumberFormat="0" applyFill="0" applyAlignment="0" applyProtection="0"/>
    <xf numFmtId="0" fontId="87" fillId="14" borderId="0" applyNumberFormat="0" applyBorder="0" applyAlignment="0" applyProtection="0"/>
    <xf numFmtId="0" fontId="8" fillId="0" borderId="0"/>
    <xf numFmtId="0" fontId="54" fillId="0" borderId="0">
      <alignment vertical="top"/>
    </xf>
    <xf numFmtId="0" fontId="24" fillId="18" borderId="40" applyNumberFormat="0" applyFont="0" applyAlignment="0" applyProtection="0"/>
    <xf numFmtId="0" fontId="88" fillId="47" borderId="49" applyNumberFormat="0" applyAlignment="0" applyProtection="0"/>
    <xf numFmtId="9" fontId="8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30" borderId="0" applyNumberFormat="0" applyBorder="0" applyAlignment="0" applyProtection="0"/>
    <xf numFmtId="0" fontId="4" fillId="26" borderId="0" applyNumberFormat="0" applyBorder="0" applyAlignment="0" applyProtection="0"/>
    <xf numFmtId="0" fontId="4" fillId="22" borderId="0" applyNumberFormat="0" applyBorder="0" applyAlignment="0" applyProtection="0"/>
    <xf numFmtId="0" fontId="44" fillId="14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0" fontId="8" fillId="0" borderId="0"/>
    <xf numFmtId="0" fontId="8" fillId="0" borderId="0"/>
    <xf numFmtId="0" fontId="8" fillId="0" borderId="0"/>
    <xf numFmtId="43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62" fillId="0" borderId="0"/>
    <xf numFmtId="0" fontId="4" fillId="0" borderId="0" applyNumberFormat="0" applyFill="0" applyBorder="0" applyAlignment="0" applyProtection="0">
      <alignment vertical="top"/>
    </xf>
    <xf numFmtId="0" fontId="8" fillId="0" borderId="0"/>
    <xf numFmtId="0" fontId="76" fillId="0" borderId="0" applyBorder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61" fillId="0" borderId="0">
      <alignment vertical="top"/>
    </xf>
    <xf numFmtId="0" fontId="54" fillId="0" borderId="0"/>
    <xf numFmtId="0" fontId="61" fillId="0" borderId="0">
      <alignment vertical="top"/>
    </xf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44" fontId="89" fillId="0" borderId="0" applyFont="0" applyFill="0" applyBorder="0" applyAlignment="0" applyProtection="0"/>
    <xf numFmtId="43" fontId="61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89" fillId="0" borderId="0" applyFont="0" applyFill="0" applyBorder="0" applyAlignment="0" applyProtection="0"/>
    <xf numFmtId="0" fontId="54" fillId="0" borderId="0"/>
    <xf numFmtId="43" fontId="89" fillId="0" borderId="0" applyFont="0" applyFill="0" applyBorder="0" applyAlignment="0" applyProtection="0"/>
    <xf numFmtId="0" fontId="8" fillId="0" borderId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43" applyNumberFormat="0" applyFont="0" applyFill="0" applyAlignment="0" applyProtection="0">
      <alignment vertical="top"/>
    </xf>
    <xf numFmtId="0" fontId="33" fillId="0" borderId="41" applyNumberFormat="0" applyFill="0" applyAlignment="0" applyProtection="0"/>
    <xf numFmtId="0" fontId="4" fillId="0" borderId="0">
      <alignment vertical="top"/>
    </xf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87" fillId="14" borderId="0" applyNumberFormat="0" applyBorder="0" applyAlignment="0" applyProtection="0"/>
    <xf numFmtId="0" fontId="82" fillId="0" borderId="0" applyNumberForma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35" fillId="0" borderId="0"/>
    <xf numFmtId="9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10" fillId="0" borderId="0"/>
    <xf numFmtId="0" fontId="10" fillId="0" borderId="0"/>
    <xf numFmtId="0" fontId="35" fillId="0" borderId="0" applyBorder="0"/>
    <xf numFmtId="0" fontId="10" fillId="0" borderId="0"/>
    <xf numFmtId="0" fontId="10" fillId="0" borderId="0"/>
    <xf numFmtId="42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6" fillId="0" borderId="0">
      <alignment vertical="top"/>
    </xf>
    <xf numFmtId="44" fontId="8" fillId="0" borderId="0" applyFont="0" applyFill="0" applyBorder="0" applyAlignment="0" applyProtection="0"/>
    <xf numFmtId="0" fontId="96" fillId="0" borderId="0">
      <alignment vertical="top"/>
    </xf>
    <xf numFmtId="43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9" fillId="0" borderId="0"/>
    <xf numFmtId="0" fontId="97" fillId="0" borderId="0"/>
    <xf numFmtId="172" fontId="98" fillId="0" borderId="0"/>
    <xf numFmtId="0" fontId="8" fillId="0" borderId="0"/>
    <xf numFmtId="9" fontId="8" fillId="0" borderId="0" applyFont="0" applyFill="0" applyBorder="0" applyAlignment="0" applyProtection="0"/>
    <xf numFmtId="0" fontId="4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1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2" borderId="0" applyNumberFormat="0" applyBorder="0" applyAlignment="0" applyProtection="0"/>
    <xf numFmtId="0" fontId="4" fillId="67" borderId="0" applyNumberFormat="0" applyBorder="0" applyAlignment="0" applyProtection="0"/>
    <xf numFmtId="0" fontId="57" fillId="0" borderId="0" applyNumberFormat="0" applyFill="0" applyBorder="0" applyAlignment="0" applyProtection="0"/>
    <xf numFmtId="0" fontId="53" fillId="63" borderId="0" applyNumberFormat="0" applyBorder="0" applyAlignment="0" applyProtection="0"/>
    <xf numFmtId="0" fontId="52" fillId="64" borderId="0" applyNumberFormat="0" applyBorder="0" applyAlignment="0" applyProtection="0"/>
    <xf numFmtId="0" fontId="52" fillId="61" borderId="0" applyNumberFormat="0" applyBorder="0" applyAlignment="0" applyProtection="0"/>
    <xf numFmtId="0" fontId="52" fillId="65" borderId="0" applyNumberFormat="0" applyBorder="0" applyAlignment="0" applyProtection="0"/>
    <xf numFmtId="0" fontId="52" fillId="66" borderId="0" applyNumberFormat="0" applyBorder="0" applyAlignment="0" applyProtection="0"/>
    <xf numFmtId="0" fontId="52" fillId="62" borderId="0" applyNumberFormat="0" applyBorder="0" applyAlignment="0" applyProtection="0"/>
    <xf numFmtId="0" fontId="52" fillId="67" borderId="0" applyNumberFormat="0" applyBorder="0" applyAlignment="0" applyProtection="0"/>
    <xf numFmtId="0" fontId="44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1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2" borderId="0" applyNumberFormat="0" applyBorder="0" applyAlignment="0" applyProtection="0"/>
    <xf numFmtId="0" fontId="4" fillId="67" borderId="0" applyNumberFormat="0" applyBorder="0" applyAlignment="0" applyProtection="0"/>
    <xf numFmtId="0" fontId="10" fillId="0" borderId="0"/>
    <xf numFmtId="9" fontId="4" fillId="0" borderId="0" applyFont="0" applyFill="0" applyBorder="0" applyAlignment="0" applyProtection="0"/>
    <xf numFmtId="0" fontId="10" fillId="0" borderId="0"/>
    <xf numFmtId="0" fontId="4" fillId="10" borderId="40" applyNumberFormat="0" applyFont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64" borderId="0" applyNumberFormat="0" applyBorder="0" applyAlignment="0" applyProtection="0"/>
    <xf numFmtId="0" fontId="4" fillId="61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2" borderId="0" applyNumberFormat="0" applyBorder="0" applyAlignment="0" applyProtection="0"/>
    <xf numFmtId="0" fontId="4" fillId="67" borderId="0" applyNumberFormat="0" applyBorder="0" applyAlignment="0" applyProtection="0"/>
    <xf numFmtId="0" fontId="4" fillId="64" borderId="0" applyNumberFormat="0" applyBorder="0" applyAlignment="0" applyProtection="0"/>
    <xf numFmtId="0" fontId="4" fillId="61" borderId="0" applyNumberFormat="0" applyBorder="0" applyAlignment="0" applyProtection="0"/>
    <xf numFmtId="0" fontId="4" fillId="65" borderId="0" applyNumberFormat="0" applyBorder="0" applyAlignment="0" applyProtection="0"/>
    <xf numFmtId="0" fontId="4" fillId="66" borderId="0" applyNumberFormat="0" applyBorder="0" applyAlignment="0" applyProtection="0"/>
    <xf numFmtId="0" fontId="4" fillId="62" borderId="0" applyNumberFormat="0" applyBorder="0" applyAlignment="0" applyProtection="0"/>
    <xf numFmtId="0" fontId="4" fillId="67" borderId="0" applyNumberFormat="0" applyBorder="0" applyAlignment="0" applyProtection="0"/>
    <xf numFmtId="9" fontId="4" fillId="0" borderId="0" applyFont="0" applyFill="0" applyBorder="0" applyAlignment="0" applyProtection="0"/>
    <xf numFmtId="0" fontId="4" fillId="10" borderId="40" applyNumberFormat="0" applyFont="0" applyAlignment="0" applyProtection="0"/>
    <xf numFmtId="0" fontId="95" fillId="0" borderId="0"/>
    <xf numFmtId="0" fontId="101" fillId="0" borderId="33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0" applyNumberFormat="0" applyFill="0" applyBorder="0" applyAlignment="0" applyProtection="0"/>
    <xf numFmtId="0" fontId="104" fillId="12" borderId="0" applyNumberFormat="0" applyBorder="0" applyAlignment="0" applyProtection="0"/>
    <xf numFmtId="0" fontId="105" fillId="13" borderId="0" applyNumberFormat="0" applyBorder="0" applyAlignment="0" applyProtection="0"/>
    <xf numFmtId="0" fontId="106" fillId="14" borderId="0" applyNumberFormat="0" applyBorder="0" applyAlignment="0" applyProtection="0"/>
    <xf numFmtId="0" fontId="107" fillId="15" borderId="36" applyNumberFormat="0" applyAlignment="0" applyProtection="0"/>
    <xf numFmtId="0" fontId="108" fillId="16" borderId="37" applyNumberFormat="0" applyAlignment="0" applyProtection="0"/>
    <xf numFmtId="0" fontId="109" fillId="16" borderId="36" applyNumberFormat="0" applyAlignment="0" applyProtection="0"/>
    <xf numFmtId="0" fontId="110" fillId="0" borderId="38" applyNumberFormat="0" applyFill="0" applyAlignment="0" applyProtection="0"/>
    <xf numFmtId="0" fontId="111" fillId="17" borderId="39" applyNumberFormat="0" applyAlignment="0" applyProtection="0"/>
    <xf numFmtId="0" fontId="112" fillId="0" borderId="0" applyNumberFormat="0" applyFill="0" applyBorder="0" applyAlignment="0" applyProtection="0"/>
    <xf numFmtId="0" fontId="95" fillId="18" borderId="40" applyNumberFormat="0" applyFont="0" applyAlignment="0" applyProtection="0"/>
    <xf numFmtId="0" fontId="113" fillId="0" borderId="0" applyNumberFormat="0" applyFill="0" applyBorder="0" applyAlignment="0" applyProtection="0"/>
    <xf numFmtId="0" fontId="114" fillId="0" borderId="41" applyNumberFormat="0" applyFill="0" applyAlignment="0" applyProtection="0"/>
    <xf numFmtId="0" fontId="11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11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115" fillId="27" borderId="0" applyNumberFormat="0" applyBorder="0" applyAlignment="0" applyProtection="0"/>
    <xf numFmtId="0" fontId="95" fillId="28" borderId="0" applyNumberFormat="0" applyBorder="0" applyAlignment="0" applyProtection="0"/>
    <xf numFmtId="0" fontId="95" fillId="29" borderId="0" applyNumberFormat="0" applyBorder="0" applyAlignment="0" applyProtection="0"/>
    <xf numFmtId="0" fontId="95" fillId="30" borderId="0" applyNumberFormat="0" applyBorder="0" applyAlignment="0" applyProtection="0"/>
    <xf numFmtId="0" fontId="115" fillId="31" borderId="0" applyNumberFormat="0" applyBorder="0" applyAlignment="0" applyProtection="0"/>
    <xf numFmtId="0" fontId="95" fillId="32" borderId="0" applyNumberFormat="0" applyBorder="0" applyAlignment="0" applyProtection="0"/>
    <xf numFmtId="0" fontId="95" fillId="33" borderId="0" applyNumberFormat="0" applyBorder="0" applyAlignment="0" applyProtection="0"/>
    <xf numFmtId="0" fontId="95" fillId="34" borderId="0" applyNumberFormat="0" applyBorder="0" applyAlignment="0" applyProtection="0"/>
    <xf numFmtId="0" fontId="115" fillId="35" borderId="0" applyNumberFormat="0" applyBorder="0" applyAlignment="0" applyProtection="0"/>
    <xf numFmtId="0" fontId="95" fillId="36" borderId="0" applyNumberFormat="0" applyBorder="0" applyAlignment="0" applyProtection="0"/>
    <xf numFmtId="0" fontId="95" fillId="37" borderId="0" applyNumberFormat="0" applyBorder="0" applyAlignment="0" applyProtection="0"/>
    <xf numFmtId="0" fontId="95" fillId="38" borderId="0" applyNumberFormat="0" applyBorder="0" applyAlignment="0" applyProtection="0"/>
    <xf numFmtId="0" fontId="115" fillId="39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95" fillId="42" borderId="0" applyNumberFormat="0" applyBorder="0" applyAlignment="0" applyProtection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4" fillId="0" borderId="0"/>
    <xf numFmtId="0" fontId="39" fillId="0" borderId="33" applyNumberFormat="0" applyFill="0" applyAlignment="0" applyProtection="0"/>
    <xf numFmtId="0" fontId="40" fillId="0" borderId="34" applyNumberFormat="0" applyFill="0" applyAlignment="0" applyProtection="0"/>
    <xf numFmtId="0" fontId="41" fillId="0" borderId="35" applyNumberFormat="0" applyFill="0" applyAlignment="0" applyProtection="0"/>
    <xf numFmtId="0" fontId="41" fillId="0" borderId="0" applyNumberFormat="0" applyFill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4" fillId="14" borderId="0" applyNumberFormat="0" applyBorder="0" applyAlignment="0" applyProtection="0"/>
    <xf numFmtId="0" fontId="45" fillId="15" borderId="36" applyNumberFormat="0" applyAlignment="0" applyProtection="0"/>
    <xf numFmtId="0" fontId="46" fillId="16" borderId="37" applyNumberFormat="0" applyAlignment="0" applyProtection="0"/>
    <xf numFmtId="0" fontId="47" fillId="16" borderId="36" applyNumberFormat="0" applyAlignment="0" applyProtection="0"/>
    <xf numFmtId="0" fontId="48" fillId="0" borderId="38" applyNumberFormat="0" applyFill="0" applyAlignment="0" applyProtection="0"/>
    <xf numFmtId="0" fontId="49" fillId="17" borderId="39" applyNumberFormat="0" applyAlignment="0" applyProtection="0"/>
    <xf numFmtId="0" fontId="50" fillId="0" borderId="0" applyNumberFormat="0" applyFill="0" applyBorder="0" applyAlignment="0" applyProtection="0"/>
    <xf numFmtId="0" fontId="4" fillId="18" borderId="40" applyNumberFormat="0" applyFont="0" applyAlignment="0" applyProtection="0"/>
    <xf numFmtId="0" fontId="51" fillId="0" borderId="0" applyNumberFormat="0" applyFill="0" applyBorder="0" applyAlignment="0" applyProtection="0"/>
    <xf numFmtId="0" fontId="33" fillId="0" borderId="41" applyNumberFormat="0" applyFill="0" applyAlignment="0" applyProtection="0"/>
    <xf numFmtId="0" fontId="52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52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52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52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52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52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11" fillId="0" borderId="0"/>
    <xf numFmtId="0" fontId="8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" fontId="4" fillId="0" borderId="0" applyFont="0" applyFill="0" applyBorder="0" applyAlignment="0" applyProtection="0">
      <alignment vertical="top"/>
    </xf>
    <xf numFmtId="169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/>
    <xf numFmtId="0" fontId="54" fillId="0" borderId="0"/>
    <xf numFmtId="0" fontId="4" fillId="18" borderId="40" applyNumberFormat="0" applyFont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5" borderId="0" applyNumberFormat="0" applyBorder="0" applyAlignment="0" applyProtection="0"/>
    <xf numFmtId="0" fontId="116" fillId="56" borderId="0" applyNumberFormat="0" applyBorder="0" applyAlignment="0" applyProtection="0"/>
    <xf numFmtId="0" fontId="116" fillId="57" borderId="0" applyNumberFormat="0" applyBorder="0" applyAlignment="0" applyProtection="0"/>
    <xf numFmtId="0" fontId="116" fillId="58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9" borderId="0" applyNumberFormat="0" applyBorder="0" applyAlignment="0" applyProtection="0"/>
    <xf numFmtId="0" fontId="117" fillId="44" borderId="0" applyNumberFormat="0" applyBorder="0" applyAlignment="0" applyProtection="0"/>
    <xf numFmtId="0" fontId="118" fillId="47" borderId="51" applyNumberFormat="0" applyAlignment="0" applyProtection="0"/>
    <xf numFmtId="0" fontId="119" fillId="60" borderId="44" applyNumberFormat="0" applyAlignment="0" applyProtection="0"/>
    <xf numFmtId="3" fontId="8" fillId="0" borderId="0" applyFont="0" applyFill="0" applyBorder="0" applyAlignment="0" applyProtection="0"/>
    <xf numFmtId="5" fontId="8" fillId="0" borderId="0" applyFont="0" applyFill="0" applyBorder="0" applyAlignment="0" applyProtection="0"/>
    <xf numFmtId="14" fontId="8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121" fillId="45" borderId="0" applyNumberFormat="0" applyBorder="0" applyAlignment="0" applyProtection="0"/>
    <xf numFmtId="0" fontId="122" fillId="69" borderId="51" applyNumberFormat="0" applyAlignment="0" applyProtection="0"/>
    <xf numFmtId="0" fontId="123" fillId="70" borderId="0" applyNumberFormat="0" applyBorder="0" applyAlignment="0" applyProtection="0"/>
    <xf numFmtId="0" fontId="24" fillId="71" borderId="52" applyNumberFormat="0" applyFont="0" applyAlignment="0" applyProtection="0"/>
    <xf numFmtId="0" fontId="124" fillId="47" borderId="49" applyNumberFormat="0" applyAlignment="0" applyProtection="0"/>
    <xf numFmtId="9" fontId="8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125" fillId="0" borderId="50" applyNumberFormat="0" applyFill="0" applyAlignment="0" applyProtection="0"/>
    <xf numFmtId="0" fontId="126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37" fontId="8" fillId="0" borderId="0" applyFont="0" applyFill="0" applyBorder="0" applyAlignment="0" applyProtection="0"/>
    <xf numFmtId="37" fontId="8" fillId="0" borderId="0" applyFont="0" applyFill="0" applyBorder="0" applyAlignment="0" applyProtection="0"/>
    <xf numFmtId="0" fontId="127" fillId="0" borderId="0"/>
    <xf numFmtId="0" fontId="128" fillId="12" borderId="0" applyNumberFormat="0" applyBorder="0" applyAlignment="0" applyProtection="0"/>
    <xf numFmtId="0" fontId="129" fillId="13" borderId="0" applyNumberFormat="0" applyBorder="0" applyAlignment="0" applyProtection="0"/>
    <xf numFmtId="0" fontId="130" fillId="14" borderId="0" applyNumberFormat="0" applyBorder="0" applyAlignment="0" applyProtection="0"/>
    <xf numFmtId="0" fontId="131" fillId="15" borderId="36" applyNumberFormat="0" applyAlignment="0" applyProtection="0"/>
    <xf numFmtId="0" fontId="132" fillId="16" borderId="37" applyNumberFormat="0" applyAlignment="0" applyProtection="0"/>
    <xf numFmtId="0" fontId="133" fillId="16" borderId="36" applyNumberFormat="0" applyAlignment="0" applyProtection="0"/>
    <xf numFmtId="0" fontId="134" fillId="0" borderId="38" applyNumberFormat="0" applyFill="0" applyAlignment="0" applyProtection="0"/>
    <xf numFmtId="0" fontId="135" fillId="17" borderId="39" applyNumberFormat="0" applyAlignment="0" applyProtection="0"/>
    <xf numFmtId="0" fontId="136" fillId="0" borderId="0" applyNumberFormat="0" applyFill="0" applyBorder="0" applyAlignment="0" applyProtection="0"/>
    <xf numFmtId="0" fontId="127" fillId="18" borderId="40" applyNumberFormat="0" applyFont="0" applyAlignment="0" applyProtection="0"/>
    <xf numFmtId="0" fontId="137" fillId="0" borderId="0" applyNumberFormat="0" applyFill="0" applyBorder="0" applyAlignment="0" applyProtection="0"/>
    <xf numFmtId="0" fontId="138" fillId="0" borderId="41" applyNumberFormat="0" applyFill="0" applyAlignment="0" applyProtection="0"/>
    <xf numFmtId="0" fontId="139" fillId="19" borderId="0" applyNumberFormat="0" applyBorder="0" applyAlignment="0" applyProtection="0"/>
    <xf numFmtId="0" fontId="127" fillId="20" borderId="0" applyNumberFormat="0" applyBorder="0" applyAlignment="0" applyProtection="0"/>
    <xf numFmtId="0" fontId="127" fillId="21" borderId="0" applyNumberFormat="0" applyBorder="0" applyAlignment="0" applyProtection="0"/>
    <xf numFmtId="0" fontId="139" fillId="22" borderId="0" applyNumberFormat="0" applyBorder="0" applyAlignment="0" applyProtection="0"/>
    <xf numFmtId="0" fontId="139" fillId="23" borderId="0" applyNumberFormat="0" applyBorder="0" applyAlignment="0" applyProtection="0"/>
    <xf numFmtId="0" fontId="127" fillId="24" borderId="0" applyNumberFormat="0" applyBorder="0" applyAlignment="0" applyProtection="0"/>
    <xf numFmtId="0" fontId="127" fillId="25" borderId="0" applyNumberFormat="0" applyBorder="0" applyAlignment="0" applyProtection="0"/>
    <xf numFmtId="0" fontId="139" fillId="26" borderId="0" applyNumberFormat="0" applyBorder="0" applyAlignment="0" applyProtection="0"/>
    <xf numFmtId="0" fontId="139" fillId="27" borderId="0" applyNumberFormat="0" applyBorder="0" applyAlignment="0" applyProtection="0"/>
    <xf numFmtId="0" fontId="127" fillId="28" borderId="0" applyNumberFormat="0" applyBorder="0" applyAlignment="0" applyProtection="0"/>
    <xf numFmtId="0" fontId="127" fillId="29" borderId="0" applyNumberFormat="0" applyBorder="0" applyAlignment="0" applyProtection="0"/>
    <xf numFmtId="0" fontId="139" fillId="30" borderId="0" applyNumberFormat="0" applyBorder="0" applyAlignment="0" applyProtection="0"/>
    <xf numFmtId="0" fontId="139" fillId="31" borderId="0" applyNumberFormat="0" applyBorder="0" applyAlignment="0" applyProtection="0"/>
    <xf numFmtId="0" fontId="127" fillId="32" borderId="0" applyNumberFormat="0" applyBorder="0" applyAlignment="0" applyProtection="0"/>
    <xf numFmtId="0" fontId="127" fillId="33" borderId="0" applyNumberFormat="0" applyBorder="0" applyAlignment="0" applyProtection="0"/>
    <xf numFmtId="0" fontId="139" fillId="34" borderId="0" applyNumberFormat="0" applyBorder="0" applyAlignment="0" applyProtection="0"/>
    <xf numFmtId="0" fontId="139" fillId="35" borderId="0" applyNumberFormat="0" applyBorder="0" applyAlignment="0" applyProtection="0"/>
    <xf numFmtId="0" fontId="127" fillId="36" borderId="0" applyNumberFormat="0" applyBorder="0" applyAlignment="0" applyProtection="0"/>
    <xf numFmtId="0" fontId="127" fillId="37" borderId="0" applyNumberFormat="0" applyBorder="0" applyAlignment="0" applyProtection="0"/>
    <xf numFmtId="0" fontId="139" fillId="38" borderId="0" applyNumberFormat="0" applyBorder="0" applyAlignment="0" applyProtection="0"/>
    <xf numFmtId="0" fontId="139" fillId="39" borderId="0" applyNumberFormat="0" applyBorder="0" applyAlignment="0" applyProtection="0"/>
    <xf numFmtId="0" fontId="127" fillId="40" borderId="0" applyNumberFormat="0" applyBorder="0" applyAlignment="0" applyProtection="0"/>
    <xf numFmtId="0" fontId="127" fillId="41" borderId="0" applyNumberFormat="0" applyBorder="0" applyAlignment="0" applyProtection="0"/>
    <xf numFmtId="0" fontId="139" fillId="42" borderId="0" applyNumberFormat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53" fillId="14" borderId="0" applyNumberFormat="0" applyBorder="0" applyAlignment="0" applyProtection="0"/>
    <xf numFmtId="0" fontId="45" fillId="15" borderId="36" applyNumberFormat="0" applyAlignment="0" applyProtection="0"/>
    <xf numFmtId="0" fontId="46" fillId="16" borderId="37" applyNumberFormat="0" applyAlignment="0" applyProtection="0"/>
    <xf numFmtId="0" fontId="47" fillId="16" borderId="36" applyNumberFormat="0" applyAlignment="0" applyProtection="0"/>
    <xf numFmtId="0" fontId="48" fillId="0" borderId="38" applyNumberFormat="0" applyFill="0" applyAlignment="0" applyProtection="0"/>
    <xf numFmtId="0" fontId="49" fillId="17" borderId="39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3" fillId="0" borderId="41" applyNumberFormat="0" applyFill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2" borderId="0" applyNumberFormat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54" fillId="0" borderId="0">
      <alignment vertical="top"/>
    </xf>
    <xf numFmtId="0" fontId="128" fillId="12" borderId="0" applyNumberFormat="0" applyBorder="0" applyAlignment="0" applyProtection="0"/>
    <xf numFmtId="0" fontId="129" fillId="13" borderId="0" applyNumberFormat="0" applyBorder="0" applyAlignment="0" applyProtection="0"/>
    <xf numFmtId="0" fontId="130" fillId="14" borderId="0" applyNumberFormat="0" applyBorder="0" applyAlignment="0" applyProtection="0"/>
    <xf numFmtId="0" fontId="131" fillId="15" borderId="36" applyNumberFormat="0" applyAlignment="0" applyProtection="0"/>
    <xf numFmtId="0" fontId="132" fillId="16" borderId="37" applyNumberFormat="0" applyAlignment="0" applyProtection="0"/>
    <xf numFmtId="0" fontId="133" fillId="16" borderId="36" applyNumberFormat="0" applyAlignment="0" applyProtection="0"/>
    <xf numFmtId="0" fontId="134" fillId="0" borderId="38" applyNumberFormat="0" applyFill="0" applyAlignment="0" applyProtection="0"/>
    <xf numFmtId="0" fontId="135" fillId="17" borderId="39" applyNumberFormat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41" applyNumberFormat="0" applyFill="0" applyAlignment="0" applyProtection="0"/>
    <xf numFmtId="0" fontId="139" fillId="19" borderId="0" applyNumberFormat="0" applyBorder="0" applyAlignment="0" applyProtection="0"/>
    <xf numFmtId="0" fontId="127" fillId="20" borderId="0" applyNumberFormat="0" applyBorder="0" applyAlignment="0" applyProtection="0"/>
    <xf numFmtId="0" fontId="127" fillId="21" borderId="0" applyNumberFormat="0" applyBorder="0" applyAlignment="0" applyProtection="0"/>
    <xf numFmtId="0" fontId="139" fillId="22" borderId="0" applyNumberFormat="0" applyBorder="0" applyAlignment="0" applyProtection="0"/>
    <xf numFmtId="0" fontId="139" fillId="23" borderId="0" applyNumberFormat="0" applyBorder="0" applyAlignment="0" applyProtection="0"/>
    <xf numFmtId="0" fontId="127" fillId="24" borderId="0" applyNumberFormat="0" applyBorder="0" applyAlignment="0" applyProtection="0"/>
    <xf numFmtId="0" fontId="127" fillId="25" borderId="0" applyNumberFormat="0" applyBorder="0" applyAlignment="0" applyProtection="0"/>
    <xf numFmtId="0" fontId="139" fillId="26" borderId="0" applyNumberFormat="0" applyBorder="0" applyAlignment="0" applyProtection="0"/>
    <xf numFmtId="0" fontId="139" fillId="27" borderId="0" applyNumberFormat="0" applyBorder="0" applyAlignment="0" applyProtection="0"/>
    <xf numFmtId="0" fontId="127" fillId="28" borderId="0" applyNumberFormat="0" applyBorder="0" applyAlignment="0" applyProtection="0"/>
    <xf numFmtId="0" fontId="127" fillId="29" borderId="0" applyNumberFormat="0" applyBorder="0" applyAlignment="0" applyProtection="0"/>
    <xf numFmtId="0" fontId="139" fillId="30" borderId="0" applyNumberFormat="0" applyBorder="0" applyAlignment="0" applyProtection="0"/>
    <xf numFmtId="0" fontId="139" fillId="31" borderId="0" applyNumberFormat="0" applyBorder="0" applyAlignment="0" applyProtection="0"/>
    <xf numFmtId="0" fontId="127" fillId="32" borderId="0" applyNumberFormat="0" applyBorder="0" applyAlignment="0" applyProtection="0"/>
    <xf numFmtId="0" fontId="127" fillId="33" borderId="0" applyNumberFormat="0" applyBorder="0" applyAlignment="0" applyProtection="0"/>
    <xf numFmtId="0" fontId="139" fillId="34" borderId="0" applyNumberFormat="0" applyBorder="0" applyAlignment="0" applyProtection="0"/>
    <xf numFmtId="0" fontId="139" fillId="35" borderId="0" applyNumberFormat="0" applyBorder="0" applyAlignment="0" applyProtection="0"/>
    <xf numFmtId="0" fontId="127" fillId="36" borderId="0" applyNumberFormat="0" applyBorder="0" applyAlignment="0" applyProtection="0"/>
    <xf numFmtId="0" fontId="127" fillId="37" borderId="0" applyNumberFormat="0" applyBorder="0" applyAlignment="0" applyProtection="0"/>
    <xf numFmtId="0" fontId="139" fillId="38" borderId="0" applyNumberFormat="0" applyBorder="0" applyAlignment="0" applyProtection="0"/>
    <xf numFmtId="0" fontId="139" fillId="39" borderId="0" applyNumberFormat="0" applyBorder="0" applyAlignment="0" applyProtection="0"/>
    <xf numFmtId="0" fontId="127" fillId="40" borderId="0" applyNumberFormat="0" applyBorder="0" applyAlignment="0" applyProtection="0"/>
    <xf numFmtId="0" fontId="127" fillId="41" borderId="0" applyNumberFormat="0" applyBorder="0" applyAlignment="0" applyProtection="0"/>
    <xf numFmtId="0" fontId="139" fillId="42" borderId="0" applyNumberFormat="0" applyBorder="0" applyAlignment="0" applyProtection="0"/>
    <xf numFmtId="0" fontId="127" fillId="0" borderId="0"/>
    <xf numFmtId="0" fontId="140" fillId="0" borderId="0">
      <alignment vertical="top"/>
    </xf>
    <xf numFmtId="0" fontId="127" fillId="18" borderId="40" applyNumberFormat="0" applyFont="0" applyAlignment="0" applyProtection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4" fillId="0" borderId="0">
      <alignment vertical="top"/>
    </xf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9" fontId="4" fillId="0" borderId="0" applyFont="0" applyFill="0" applyBorder="0" applyAlignment="0" applyProtection="0"/>
    <xf numFmtId="9" fontId="127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27" fillId="0" borderId="0" applyFont="0" applyFill="0" applyBorder="0" applyAlignment="0" applyProtection="0"/>
    <xf numFmtId="44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127" fillId="0" borderId="0"/>
    <xf numFmtId="9" fontId="127" fillId="0" borderId="0" applyFont="0" applyFill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0" fontId="52" fillId="52" borderId="0" applyNumberFormat="0" applyBorder="0" applyAlignment="0" applyProtection="0"/>
    <xf numFmtId="0" fontId="52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52" fillId="56" borderId="0" applyNumberFormat="0" applyBorder="0" applyAlignment="0" applyProtection="0"/>
    <xf numFmtId="0" fontId="52" fillId="57" borderId="0" applyNumberFormat="0" applyBorder="0" applyAlignment="0" applyProtection="0"/>
    <xf numFmtId="0" fontId="52" fillId="58" borderId="0" applyNumberFormat="0" applyBorder="0" applyAlignment="0" applyProtection="0"/>
    <xf numFmtId="0" fontId="52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9" borderId="0" applyNumberFormat="0" applyBorder="0" applyAlignment="0" applyProtection="0"/>
    <xf numFmtId="0" fontId="43" fillId="44" borderId="0" applyNumberFormat="0" applyBorder="0" applyAlignment="0" applyProtection="0"/>
    <xf numFmtId="0" fontId="85" fillId="47" borderId="36" applyNumberFormat="0" applyAlignment="0" applyProtection="0"/>
    <xf numFmtId="0" fontId="49" fillId="60" borderId="44" applyNumberFormat="0" applyAlignment="0" applyProtection="0"/>
    <xf numFmtId="43" fontId="54" fillId="0" borderId="0" applyFont="0" applyFill="0" applyBorder="0" applyAlignment="0" applyProtection="0">
      <alignment vertical="top"/>
    </xf>
    <xf numFmtId="44" fontId="54" fillId="0" borderId="0" applyFont="0" applyFill="0" applyBorder="0" applyAlignment="0" applyProtection="0">
      <alignment vertical="top"/>
    </xf>
    <xf numFmtId="0" fontId="42" fillId="45" borderId="0" applyNumberFormat="0" applyBorder="0" applyAlignment="0" applyProtection="0"/>
    <xf numFmtId="0" fontId="86" fillId="47" borderId="36" applyNumberFormat="0" applyAlignment="0" applyProtection="0"/>
    <xf numFmtId="0" fontId="87" fillId="14" borderId="0" applyNumberFormat="0" applyBorder="0" applyAlignment="0" applyProtection="0"/>
    <xf numFmtId="0" fontId="54" fillId="0" borderId="0">
      <alignment vertical="top"/>
    </xf>
    <xf numFmtId="0" fontId="24" fillId="18" borderId="40" applyNumberFormat="0" applyFont="0" applyAlignment="0" applyProtection="0"/>
    <xf numFmtId="0" fontId="88" fillId="47" borderId="49" applyNumberFormat="0" applyAlignment="0" applyProtection="0"/>
    <xf numFmtId="9" fontId="24" fillId="0" borderId="0" applyFont="0" applyFill="0" applyBorder="0" applyAlignment="0" applyProtection="0"/>
    <xf numFmtId="0" fontId="33" fillId="0" borderId="50" applyNumberFormat="0" applyFill="0" applyAlignment="0" applyProtection="0"/>
    <xf numFmtId="0" fontId="39" fillId="0" borderId="33" applyNumberFormat="0" applyFill="0" applyAlignment="0" applyProtection="0"/>
    <xf numFmtId="0" fontId="40" fillId="0" borderId="34" applyNumberFormat="0" applyFill="0" applyAlignment="0" applyProtection="0"/>
    <xf numFmtId="0" fontId="41" fillId="0" borderId="35" applyNumberFormat="0" applyFill="0" applyAlignment="0" applyProtection="0"/>
    <xf numFmtId="0" fontId="41" fillId="0" borderId="0" applyNumberFormat="0" applyFill="0" applyBorder="0" applyAlignment="0" applyProtection="0"/>
    <xf numFmtId="0" fontId="54" fillId="0" borderId="0">
      <alignment vertical="top"/>
    </xf>
    <xf numFmtId="43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8" fillId="0" borderId="43" applyNumberFormat="0" applyFont="0" applyFill="0" applyAlignment="0" applyProtection="0">
      <alignment vertical="top"/>
    </xf>
    <xf numFmtId="0" fontId="54" fillId="0" borderId="0">
      <alignment vertical="top"/>
    </xf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69" borderId="0" applyNumberFormat="0" applyBorder="0" applyAlignment="0" applyProtection="0"/>
    <xf numFmtId="0" fontId="24" fillId="48" borderId="0" applyNumberFormat="0" applyBorder="0" applyAlignment="0" applyProtection="0"/>
    <xf numFmtId="0" fontId="24" fillId="50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5" borderId="0" applyNumberFormat="0" applyBorder="0" applyAlignment="0" applyProtection="0"/>
    <xf numFmtId="0" fontId="116" fillId="56" borderId="0" applyNumberFormat="0" applyBorder="0" applyAlignment="0" applyProtection="0"/>
    <xf numFmtId="0" fontId="116" fillId="57" borderId="0" applyNumberFormat="0" applyBorder="0" applyAlignment="0" applyProtection="0"/>
    <xf numFmtId="0" fontId="116" fillId="58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9" borderId="0" applyNumberFormat="0" applyBorder="0" applyAlignment="0" applyProtection="0"/>
    <xf numFmtId="0" fontId="117" fillId="44" borderId="0" applyNumberFormat="0" applyBorder="0" applyAlignment="0" applyProtection="0"/>
    <xf numFmtId="0" fontId="118" fillId="47" borderId="51" applyNumberFormat="0" applyAlignment="0" applyProtection="0"/>
    <xf numFmtId="0" fontId="119" fillId="60" borderId="44" applyNumberFormat="0" applyAlignment="0" applyProtection="0"/>
    <xf numFmtId="43" fontId="54" fillId="0" borderId="0" applyFont="0" applyFill="0" applyBorder="0" applyAlignment="0" applyProtection="0">
      <alignment vertical="top"/>
    </xf>
    <xf numFmtId="0" fontId="121" fillId="45" borderId="0" applyNumberFormat="0" applyBorder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122" fillId="69" borderId="51" applyNumberFormat="0" applyAlignment="0" applyProtection="0"/>
    <xf numFmtId="0" fontId="123" fillId="70" borderId="0" applyNumberFormat="0" applyBorder="0" applyAlignment="0" applyProtection="0"/>
    <xf numFmtId="0" fontId="24" fillId="71" borderId="52" applyNumberFormat="0" applyFont="0" applyAlignment="0" applyProtection="0"/>
    <xf numFmtId="0" fontId="124" fillId="47" borderId="49" applyNumberFormat="0" applyAlignment="0" applyProtection="0"/>
    <xf numFmtId="0" fontId="125" fillId="0" borderId="50" applyNumberFormat="0" applyFill="0" applyAlignment="0" applyProtection="0"/>
    <xf numFmtId="0" fontId="54" fillId="0" borderId="0">
      <alignment vertical="top"/>
    </xf>
    <xf numFmtId="9" fontId="4" fillId="0" borderId="0" applyFont="0" applyFill="0" applyBorder="0" applyAlignment="0" applyProtection="0"/>
    <xf numFmtId="0" fontId="54" fillId="0" borderId="0">
      <alignment vertical="top"/>
    </xf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29" fillId="0" borderId="0"/>
    <xf numFmtId="43" fontId="14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41" fillId="0" borderId="0" applyFont="0" applyFill="0" applyBorder="0" applyAlignment="0" applyProtection="0"/>
    <xf numFmtId="0" fontId="29" fillId="0" borderId="0"/>
    <xf numFmtId="0" fontId="4" fillId="0" borderId="0"/>
    <xf numFmtId="0" fontId="29" fillId="0" borderId="0"/>
    <xf numFmtId="0" fontId="4" fillId="18" borderId="40" applyNumberFormat="0" applyFont="0" applyAlignment="0" applyProtection="0"/>
    <xf numFmtId="9" fontId="29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142" fillId="0" borderId="0" applyNumberFormat="0" applyFill="0" applyBorder="0" applyAlignment="0" applyProtection="0">
      <alignment vertical="top"/>
      <protection locked="0"/>
    </xf>
    <xf numFmtId="43" fontId="54" fillId="0" borderId="0" applyFont="0" applyFill="0" applyBorder="0" applyAlignment="0" applyProtection="0">
      <alignment vertical="top"/>
    </xf>
    <xf numFmtId="0" fontId="29" fillId="0" borderId="0"/>
    <xf numFmtId="0" fontId="38" fillId="0" borderId="0" applyNumberForma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8" fillId="0" borderId="0"/>
    <xf numFmtId="44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43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8" fillId="0" borderId="0"/>
    <xf numFmtId="3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54" fillId="0" borderId="0">
      <alignment vertical="top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5" fillId="0" borderId="0" applyBorder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0" fontId="8" fillId="0" borderId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3" fillId="14" borderId="0" applyNumberFormat="0" applyBorder="0" applyAlignment="0" applyProtection="0"/>
    <xf numFmtId="0" fontId="4" fillId="0" borderId="0"/>
    <xf numFmtId="0" fontId="4" fillId="0" borderId="0"/>
    <xf numFmtId="0" fontId="8" fillId="0" borderId="0"/>
    <xf numFmtId="0" fontId="4" fillId="0" borderId="0">
      <alignment vertical="top"/>
    </xf>
    <xf numFmtId="0" fontId="4" fillId="0" borderId="0"/>
    <xf numFmtId="0" fontId="143" fillId="0" borderId="0"/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0" fontId="8" fillId="0" borderId="0"/>
    <xf numFmtId="169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9" fontId="63" fillId="0" borderId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95" fillId="0" borderId="0"/>
    <xf numFmtId="0" fontId="57" fillId="0" borderId="0" applyNumberFormat="0" applyFill="0" applyBorder="0" applyAlignment="0" applyProtection="0"/>
    <xf numFmtId="0" fontId="4" fillId="18" borderId="40" applyNumberFormat="0" applyFont="0" applyAlignment="0" applyProtection="0"/>
    <xf numFmtId="0" fontId="38" fillId="0" borderId="0" applyNumberFormat="0" applyFill="0" applyBorder="0" applyAlignment="0" applyProtection="0"/>
    <xf numFmtId="0" fontId="4" fillId="0" borderId="0"/>
    <xf numFmtId="44" fontId="8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8" fillId="0" borderId="0"/>
    <xf numFmtId="169" fontId="63" fillId="0" borderId="0"/>
    <xf numFmtId="0" fontId="4" fillId="0" borderId="0"/>
    <xf numFmtId="0" fontId="4" fillId="0" borderId="0"/>
    <xf numFmtId="0" fontId="4" fillId="0" borderId="0"/>
    <xf numFmtId="0" fontId="8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4" fillId="0" borderId="0">
      <alignment vertical="top"/>
    </xf>
    <xf numFmtId="43" fontId="54" fillId="0" borderId="0" applyFont="0" applyFill="0" applyBorder="0" applyAlignment="0" applyProtection="0">
      <alignment vertical="top"/>
    </xf>
    <xf numFmtId="44" fontId="54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8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143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3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4" fillId="0" borderId="0">
      <alignment vertical="top"/>
    </xf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43" applyNumberFormat="0" applyFont="0" applyFill="0" applyAlignment="0" applyProtection="0">
      <alignment vertical="top"/>
    </xf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65" fillId="0" borderId="0" applyNumberForma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29" fillId="0" borderId="0" applyNumberForma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54" fillId="0" borderId="0">
      <alignment vertical="top"/>
    </xf>
    <xf numFmtId="43" fontId="54" fillId="0" borderId="0" applyFont="0" applyFill="0" applyBorder="0" applyAlignment="0" applyProtection="0">
      <alignment vertical="top"/>
    </xf>
    <xf numFmtId="44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/>
    <xf numFmtId="3" fontId="8" fillId="0" borderId="0" applyFont="0" applyFill="0" applyBorder="0" applyAlignment="0" applyProtection="0">
      <alignment vertical="top"/>
    </xf>
    <xf numFmtId="5" fontId="8" fillId="0" borderId="0" applyFont="0" applyFill="0" applyBorder="0" applyAlignment="0" applyProtection="0">
      <alignment vertical="top"/>
    </xf>
    <xf numFmtId="0" fontId="8" fillId="0" borderId="0" applyFont="0" applyFill="0" applyBorder="0" applyAlignment="0" applyProtection="0">
      <alignment vertical="top"/>
    </xf>
    <xf numFmtId="2" fontId="8" fillId="0" borderId="0" applyFont="0" applyFill="0" applyBorder="0" applyAlignment="0" applyProtection="0">
      <alignment vertical="top"/>
    </xf>
    <xf numFmtId="0" fontId="8" fillId="0" borderId="0"/>
    <xf numFmtId="0" fontId="8" fillId="0" borderId="0"/>
    <xf numFmtId="43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54" fillId="0" borderId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4" fillId="20" borderId="0" applyNumberFormat="0" applyBorder="0" applyAlignment="0" applyProtection="0"/>
    <xf numFmtId="0" fontId="157" fillId="43" borderId="0" applyNumberFormat="0" applyBorder="0" applyAlignment="0" applyProtection="0"/>
    <xf numFmtId="0" fontId="4" fillId="24" borderId="0" applyNumberFormat="0" applyBorder="0" applyAlignment="0" applyProtection="0"/>
    <xf numFmtId="0" fontId="157" fillId="44" borderId="0" applyNumberFormat="0" applyBorder="0" applyAlignment="0" applyProtection="0"/>
    <xf numFmtId="0" fontId="4" fillId="28" borderId="0" applyNumberFormat="0" applyBorder="0" applyAlignment="0" applyProtection="0"/>
    <xf numFmtId="0" fontId="157" fillId="45" borderId="0" applyNumberFormat="0" applyBorder="0" applyAlignment="0" applyProtection="0"/>
    <xf numFmtId="0" fontId="4" fillId="32" borderId="0" applyNumberFormat="0" applyBorder="0" applyAlignment="0" applyProtection="0"/>
    <xf numFmtId="0" fontId="157" fillId="46" borderId="0" applyNumberFormat="0" applyBorder="0" applyAlignment="0" applyProtection="0"/>
    <xf numFmtId="0" fontId="4" fillId="36" borderId="0" applyNumberFormat="0" applyBorder="0" applyAlignment="0" applyProtection="0"/>
    <xf numFmtId="0" fontId="157" fillId="36" borderId="0" applyNumberFormat="0" applyBorder="0" applyAlignment="0" applyProtection="0"/>
    <xf numFmtId="0" fontId="4" fillId="40" borderId="0" applyNumberFormat="0" applyBorder="0" applyAlignment="0" applyProtection="0"/>
    <xf numFmtId="0" fontId="157" fillId="69" borderId="0" applyNumberFormat="0" applyBorder="0" applyAlignment="0" applyProtection="0"/>
    <xf numFmtId="0" fontId="4" fillId="21" borderId="0" applyNumberFormat="0" applyBorder="0" applyAlignment="0" applyProtection="0"/>
    <xf numFmtId="0" fontId="157" fillId="48" borderId="0" applyNumberFormat="0" applyBorder="0" applyAlignment="0" applyProtection="0"/>
    <xf numFmtId="0" fontId="4" fillId="25" borderId="0" applyNumberFormat="0" applyBorder="0" applyAlignment="0" applyProtection="0"/>
    <xf numFmtId="0" fontId="157" fillId="25" borderId="0" applyNumberFormat="0" applyBorder="0" applyAlignment="0" applyProtection="0"/>
    <xf numFmtId="0" fontId="4" fillId="29" borderId="0" applyNumberFormat="0" applyBorder="0" applyAlignment="0" applyProtection="0"/>
    <xf numFmtId="0" fontId="157" fillId="50" borderId="0" applyNumberFormat="0" applyBorder="0" applyAlignment="0" applyProtection="0"/>
    <xf numFmtId="0" fontId="4" fillId="33" borderId="0" applyNumberFormat="0" applyBorder="0" applyAlignment="0" applyProtection="0"/>
    <xf numFmtId="0" fontId="157" fillId="46" borderId="0" applyNumberFormat="0" applyBorder="0" applyAlignment="0" applyProtection="0"/>
    <xf numFmtId="0" fontId="4" fillId="37" borderId="0" applyNumberFormat="0" applyBorder="0" applyAlignment="0" applyProtection="0"/>
    <xf numFmtId="0" fontId="157" fillId="37" borderId="0" applyNumberFormat="0" applyBorder="0" applyAlignment="0" applyProtection="0"/>
    <xf numFmtId="0" fontId="4" fillId="41" borderId="0" applyNumberFormat="0" applyBorder="0" applyAlignment="0" applyProtection="0"/>
    <xf numFmtId="0" fontId="157" fillId="51" borderId="0" applyNumberFormat="0" applyBorder="0" applyAlignment="0" applyProtection="0"/>
    <xf numFmtId="0" fontId="158" fillId="52" borderId="0" applyNumberFormat="0" applyBorder="0" applyAlignment="0" applyProtection="0"/>
    <xf numFmtId="0" fontId="158" fillId="26" borderId="0" applyNumberFormat="0" applyBorder="0" applyAlignment="0" applyProtection="0"/>
    <xf numFmtId="0" fontId="158" fillId="50" borderId="0" applyNumberFormat="0" applyBorder="0" applyAlignment="0" applyProtection="0"/>
    <xf numFmtId="0" fontId="158" fillId="53" borderId="0" applyNumberFormat="0" applyBorder="0" applyAlignment="0" applyProtection="0"/>
    <xf numFmtId="0" fontId="158" fillId="54" borderId="0" applyNumberFormat="0" applyBorder="0" applyAlignment="0" applyProtection="0"/>
    <xf numFmtId="0" fontId="158" fillId="55" borderId="0" applyNumberFormat="0" applyBorder="0" applyAlignment="0" applyProtection="0"/>
    <xf numFmtId="0" fontId="158" fillId="56" borderId="0" applyNumberFormat="0" applyBorder="0" applyAlignment="0" applyProtection="0"/>
    <xf numFmtId="0" fontId="158" fillId="23" borderId="0" applyNumberFormat="0" applyBorder="0" applyAlignment="0" applyProtection="0"/>
    <xf numFmtId="0" fontId="158" fillId="58" borderId="0" applyNumberFormat="0" applyBorder="0" applyAlignment="0" applyProtection="0"/>
    <xf numFmtId="0" fontId="158" fillId="53" borderId="0" applyNumberFormat="0" applyBorder="0" applyAlignment="0" applyProtection="0"/>
    <xf numFmtId="0" fontId="158" fillId="54" borderId="0" applyNumberFormat="0" applyBorder="0" applyAlignment="0" applyProtection="0"/>
    <xf numFmtId="0" fontId="158" fillId="59" borderId="0" applyNumberFormat="0" applyBorder="0" applyAlignment="0" applyProtection="0"/>
    <xf numFmtId="0" fontId="159" fillId="13" borderId="0" applyNumberFormat="0" applyBorder="0" applyAlignment="0" applyProtection="0"/>
    <xf numFmtId="0" fontId="148" fillId="47" borderId="36" applyNumberFormat="0" applyAlignment="0" applyProtection="0"/>
    <xf numFmtId="0" fontId="160" fillId="60" borderId="4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4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1" fillId="0" borderId="0" applyNumberFormat="0" applyFill="0" applyBorder="0" applyAlignment="0" applyProtection="0"/>
    <xf numFmtId="0" fontId="162" fillId="12" borderId="0" applyNumberFormat="0" applyBorder="0" applyAlignment="0" applyProtection="0"/>
    <xf numFmtId="0" fontId="149" fillId="0" borderId="45" applyNumberFormat="0" applyFill="0" applyAlignment="0" applyProtection="0"/>
    <xf numFmtId="0" fontId="150" fillId="0" borderId="34" applyNumberFormat="0" applyFill="0" applyAlignment="0" applyProtection="0"/>
    <xf numFmtId="0" fontId="151" fillId="0" borderId="47" applyNumberFormat="0" applyFill="0" applyAlignment="0" applyProtection="0"/>
    <xf numFmtId="0" fontId="151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56" fillId="0" borderId="0" applyNumberFormat="0" applyFill="0" applyBorder="0" applyAlignment="0" applyProtection="0">
      <alignment vertical="top"/>
      <protection locked="0"/>
    </xf>
    <xf numFmtId="0" fontId="152" fillId="69" borderId="36" applyNumberFormat="0" applyAlignment="0" applyProtection="0"/>
    <xf numFmtId="0" fontId="153" fillId="0" borderId="48" applyNumberFormat="0" applyFill="0" applyAlignment="0" applyProtection="0"/>
    <xf numFmtId="0" fontId="154" fillId="14" borderId="0" applyNumberFormat="0" applyBorder="0" applyAlignment="0" applyProtection="0"/>
    <xf numFmtId="0" fontId="8" fillId="0" borderId="0"/>
    <xf numFmtId="0" fontId="4" fillId="0" borderId="0"/>
    <xf numFmtId="0" fontId="4" fillId="0" borderId="0"/>
    <xf numFmtId="0" fontId="146" fillId="0" borderId="0"/>
    <xf numFmtId="0" fontId="147" fillId="18" borderId="40" applyNumberFormat="0" applyFont="0" applyAlignment="0" applyProtection="0"/>
    <xf numFmtId="0" fontId="4" fillId="18" borderId="40" applyNumberFormat="0" applyFont="0" applyAlignment="0" applyProtection="0"/>
    <xf numFmtId="0" fontId="155" fillId="47" borderId="49" applyNumberFormat="0" applyAlignment="0" applyProtection="0"/>
    <xf numFmtId="9" fontId="8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63" fillId="0" borderId="0" applyNumberFormat="0" applyFill="0" applyBorder="0" applyAlignment="0" applyProtection="0"/>
    <xf numFmtId="0" fontId="164" fillId="0" borderId="50" applyNumberFormat="0" applyFill="0" applyAlignment="0" applyProtection="0"/>
    <xf numFmtId="0" fontId="165" fillId="0" borderId="0" applyNumberForma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>
      <alignment vertical="top"/>
    </xf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157" fillId="43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157" fillId="43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157" fillId="44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157" fillId="44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157" fillId="45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157" fillId="45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71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157" fillId="46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157" fillId="46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69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00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52" fillId="19" borderId="0" applyNumberFormat="0" applyBorder="0" applyAlignment="0" applyProtection="0"/>
    <xf numFmtId="0" fontId="52" fillId="23" borderId="0" applyNumberFormat="0" applyBorder="0" applyAlignment="0" applyProtection="0"/>
    <xf numFmtId="0" fontId="52" fillId="27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52" fillId="39" borderId="0" applyNumberFormat="0" applyBorder="0" applyAlignment="0" applyProtection="0"/>
    <xf numFmtId="0" fontId="43" fillId="13" borderId="0" applyNumberFormat="0" applyBorder="0" applyAlignment="0" applyProtection="0"/>
    <xf numFmtId="0" fontId="47" fillId="16" borderId="36" applyNumberFormat="0" applyAlignment="0" applyProtection="0"/>
    <xf numFmtId="0" fontId="49" fillId="17" borderId="39" applyNumberFormat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42" fillId="12" borderId="0" applyNumberFormat="0" applyBorder="0" applyAlignment="0" applyProtection="0"/>
    <xf numFmtId="0" fontId="39" fillId="0" borderId="33" applyNumberFormat="0" applyFill="0" applyAlignment="0" applyProtection="0"/>
    <xf numFmtId="0" fontId="40" fillId="0" borderId="34" applyNumberFormat="0" applyFill="0" applyAlignment="0" applyProtection="0"/>
    <xf numFmtId="0" fontId="45" fillId="15" borderId="36" applyNumberFormat="0" applyAlignment="0" applyProtection="0"/>
    <xf numFmtId="0" fontId="53" fillId="14" borderId="0" applyNumberFormat="0" applyBorder="0" applyAlignment="0" applyProtection="0"/>
    <xf numFmtId="0" fontId="8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6" fillId="16" borderId="37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33" fillId="0" borderId="41" applyNumberFormat="0" applyFill="0" applyAlignment="0" applyProtection="0"/>
    <xf numFmtId="0" fontId="50" fillId="0" borderId="0" applyNumberFormat="0" applyFill="0" applyBorder="0" applyAlignment="0" applyProtection="0"/>
    <xf numFmtId="0" fontId="166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4" fillId="0" borderId="0"/>
    <xf numFmtId="0" fontId="8" fillId="0" borderId="0"/>
    <xf numFmtId="0" fontId="57" fillId="0" borderId="0" applyNumberFormat="0" applyFill="0" applyBorder="0" applyAlignment="0" applyProtection="0"/>
    <xf numFmtId="0" fontId="8" fillId="0" borderId="0"/>
    <xf numFmtId="0" fontId="4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54" fillId="0" borderId="0">
      <alignment vertical="top"/>
    </xf>
    <xf numFmtId="43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6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169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67" fillId="0" borderId="0" applyBorder="0">
      <alignment horizontal="centerContinuous" vertical="center"/>
    </xf>
    <xf numFmtId="0" fontId="68" fillId="0" borderId="0" applyBorder="0">
      <alignment horizontal="centerContinuous" vertical="center"/>
    </xf>
    <xf numFmtId="0" fontId="69" fillId="0" borderId="0" applyBorder="0">
      <alignment horizontal="centerContinuous" vertical="center"/>
    </xf>
    <xf numFmtId="0" fontId="70" fillId="0" borderId="0" applyBorder="0">
      <alignment horizontal="centerContinuous" vertical="center"/>
    </xf>
    <xf numFmtId="37" fontId="72" fillId="0" borderId="0" applyBorder="0">
      <alignment horizontal="right" vertical="center"/>
    </xf>
    <xf numFmtId="37" fontId="73" fillId="0" borderId="0" applyBorder="0">
      <alignment horizontal="right" vertical="center"/>
    </xf>
    <xf numFmtId="37" fontId="74" fillId="0" borderId="0" applyBorder="0">
      <alignment horizontal="right" vertical="center"/>
    </xf>
    <xf numFmtId="37" fontId="75" fillId="0" borderId="0" applyBorder="0">
      <alignment horizontal="right" vertical="center"/>
    </xf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66" fillId="0" borderId="0" applyBorder="0">
      <alignment vertical="center"/>
    </xf>
    <xf numFmtId="0" fontId="76" fillId="0" borderId="0" applyBorder="0">
      <alignment vertical="center"/>
    </xf>
    <xf numFmtId="0" fontId="77" fillId="0" borderId="0" applyBorder="0">
      <alignment vertical="center"/>
    </xf>
    <xf numFmtId="0" fontId="78" fillId="0" borderId="0" applyBorder="0">
      <alignment vertical="center"/>
    </xf>
    <xf numFmtId="37" fontId="66" fillId="0" borderId="0" applyBorder="0">
      <alignment horizontal="right" vertical="center"/>
    </xf>
    <xf numFmtId="37" fontId="76" fillId="0" borderId="0" applyBorder="0">
      <alignment horizontal="right" vertical="center"/>
    </xf>
    <xf numFmtId="37" fontId="77" fillId="0" borderId="0" applyBorder="0">
      <alignment horizontal="right" vertical="center"/>
    </xf>
    <xf numFmtId="37" fontId="78" fillId="0" borderId="0" applyBorder="0">
      <alignment horizontal="right" vertical="center"/>
    </xf>
    <xf numFmtId="0" fontId="68" fillId="0" borderId="0" applyBorder="0">
      <alignment vertical="center"/>
    </xf>
    <xf numFmtId="170" fontId="66" fillId="0" borderId="0" applyBorder="0">
      <alignment horizontal="right" vertical="center"/>
    </xf>
    <xf numFmtId="39" fontId="66" fillId="0" borderId="0" applyBorder="0">
      <alignment horizontal="right" vertical="center"/>
    </xf>
    <xf numFmtId="171" fontId="76" fillId="0" borderId="0" applyFill="0" applyBorder="0" applyProtection="0">
      <alignment horizontal="right" vertical="center"/>
    </xf>
    <xf numFmtId="39" fontId="76" fillId="0" borderId="0" applyBorder="0">
      <alignment horizontal="right" vertical="center"/>
    </xf>
    <xf numFmtId="170" fontId="77" fillId="0" borderId="0" applyBorder="0">
      <alignment horizontal="right" vertical="center"/>
    </xf>
    <xf numFmtId="10" fontId="77" fillId="0" borderId="0" applyBorder="0">
      <alignment horizontal="right" vertical="center"/>
    </xf>
    <xf numFmtId="170" fontId="78" fillId="0" borderId="0" applyBorder="0">
      <alignment horizontal="right" vertical="center"/>
    </xf>
    <xf numFmtId="10" fontId="78" fillId="0" borderId="0" applyBorder="0">
      <alignment horizontal="right" vertical="center"/>
    </xf>
    <xf numFmtId="0" fontId="79" fillId="0" borderId="0" applyBorder="0">
      <alignment vertical="center"/>
    </xf>
    <xf numFmtId="0" fontId="8" fillId="0" borderId="43" applyNumberFormat="0" applyFont="0" applyFill="0" applyAlignment="0" applyProtection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169" fontId="63" fillId="0" borderId="0"/>
    <xf numFmtId="0" fontId="8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8" fillId="0" borderId="0"/>
    <xf numFmtId="169" fontId="63" fillId="0" borderId="0"/>
    <xf numFmtId="0" fontId="4" fillId="0" borderId="0"/>
    <xf numFmtId="0" fontId="4" fillId="0" borderId="0"/>
    <xf numFmtId="0" fontId="8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143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8" fillId="0" borderId="0"/>
    <xf numFmtId="0" fontId="4" fillId="0" borderId="0"/>
    <xf numFmtId="0" fontId="4" fillId="18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>
      <alignment vertical="top"/>
    </xf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4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8" fillId="52" borderId="0" applyNumberFormat="0" applyBorder="0" applyAlignment="0" applyProtection="0"/>
    <xf numFmtId="0" fontId="158" fillId="26" borderId="0" applyNumberFormat="0" applyBorder="0" applyAlignment="0" applyProtection="0"/>
    <xf numFmtId="0" fontId="158" fillId="50" borderId="0" applyNumberFormat="0" applyBorder="0" applyAlignment="0" applyProtection="0"/>
    <xf numFmtId="0" fontId="158" fillId="53" borderId="0" applyNumberFormat="0" applyBorder="0" applyAlignment="0" applyProtection="0"/>
    <xf numFmtId="0" fontId="158" fillId="54" borderId="0" applyNumberFormat="0" applyBorder="0" applyAlignment="0" applyProtection="0"/>
    <xf numFmtId="0" fontId="158" fillId="55" borderId="0" applyNumberFormat="0" applyBorder="0" applyAlignment="0" applyProtection="0"/>
    <xf numFmtId="0" fontId="154" fillId="14" borderId="0" applyNumberFormat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43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8" fillId="0" borderId="0"/>
    <xf numFmtId="0" fontId="8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54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167" fillId="0" borderId="0"/>
    <xf numFmtId="0" fontId="4" fillId="0" borderId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39" fontId="167" fillId="0" borderId="0"/>
    <xf numFmtId="9" fontId="167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5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43" applyNumberFormat="0" applyFont="0" applyFill="0" applyAlignment="0" applyProtection="0">
      <alignment vertical="top"/>
    </xf>
    <xf numFmtId="0" fontId="4" fillId="0" borderId="0">
      <alignment vertical="top"/>
    </xf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0" borderId="0"/>
    <xf numFmtId="0" fontId="44" fillId="14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4" borderId="0" applyNumberFormat="0" applyBorder="0" applyAlignment="0" applyProtection="0"/>
    <xf numFmtId="0" fontId="4" fillId="38" borderId="0" applyNumberFormat="0" applyBorder="0" applyAlignment="0" applyProtection="0"/>
    <xf numFmtId="0" fontId="4" fillId="42" borderId="0" applyNumberFormat="0" applyBorder="0" applyAlignment="0" applyProtection="0"/>
    <xf numFmtId="0" fontId="53" fillId="14" borderId="0" applyNumberFormat="0" applyBorder="0" applyAlignment="0" applyProtection="0"/>
    <xf numFmtId="0" fontId="52" fillId="22" borderId="0" applyNumberFormat="0" applyBorder="0" applyAlignment="0" applyProtection="0"/>
    <xf numFmtId="0" fontId="52" fillId="26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52" fillId="38" borderId="0" applyNumberFormat="0" applyBorder="0" applyAlignment="0" applyProtection="0"/>
    <xf numFmtId="0" fontId="52" fillId="42" borderId="0" applyNumberFormat="0" applyBorder="0" applyAlignment="0" applyProtection="0"/>
    <xf numFmtId="0" fontId="95" fillId="0" borderId="0"/>
    <xf numFmtId="0" fontId="101" fillId="0" borderId="33" applyNumberFormat="0" applyFill="0" applyAlignment="0" applyProtection="0"/>
    <xf numFmtId="0" fontId="102" fillId="0" borderId="34" applyNumberFormat="0" applyFill="0" applyAlignment="0" applyProtection="0"/>
    <xf numFmtId="0" fontId="103" fillId="0" borderId="35" applyNumberFormat="0" applyFill="0" applyAlignment="0" applyProtection="0"/>
    <xf numFmtId="0" fontId="103" fillId="0" borderId="0" applyNumberFormat="0" applyFill="0" applyBorder="0" applyAlignment="0" applyProtection="0"/>
    <xf numFmtId="0" fontId="104" fillId="12" borderId="0" applyNumberFormat="0" applyBorder="0" applyAlignment="0" applyProtection="0"/>
    <xf numFmtId="0" fontId="105" fillId="13" borderId="0" applyNumberFormat="0" applyBorder="0" applyAlignment="0" applyProtection="0"/>
    <xf numFmtId="0" fontId="106" fillId="14" borderId="0" applyNumberFormat="0" applyBorder="0" applyAlignment="0" applyProtection="0"/>
    <xf numFmtId="0" fontId="107" fillId="15" borderId="36" applyNumberFormat="0" applyAlignment="0" applyProtection="0"/>
    <xf numFmtId="0" fontId="108" fillId="16" borderId="37" applyNumberFormat="0" applyAlignment="0" applyProtection="0"/>
    <xf numFmtId="0" fontId="109" fillId="16" borderId="36" applyNumberFormat="0" applyAlignment="0" applyProtection="0"/>
    <xf numFmtId="0" fontId="110" fillId="0" borderId="38" applyNumberFormat="0" applyFill="0" applyAlignment="0" applyProtection="0"/>
    <xf numFmtId="0" fontId="111" fillId="17" borderId="39" applyNumberFormat="0" applyAlignment="0" applyProtection="0"/>
    <xf numFmtId="0" fontId="112" fillId="0" borderId="0" applyNumberFormat="0" applyFill="0" applyBorder="0" applyAlignment="0" applyProtection="0"/>
    <xf numFmtId="0" fontId="95" fillId="18" borderId="40" applyNumberFormat="0" applyFont="0" applyAlignment="0" applyProtection="0"/>
    <xf numFmtId="0" fontId="113" fillId="0" borderId="0" applyNumberFormat="0" applyFill="0" applyBorder="0" applyAlignment="0" applyProtection="0"/>
    <xf numFmtId="0" fontId="114" fillId="0" borderId="41" applyNumberFormat="0" applyFill="0" applyAlignment="0" applyProtection="0"/>
    <xf numFmtId="0" fontId="115" fillId="19" borderId="0" applyNumberFormat="0" applyBorder="0" applyAlignment="0" applyProtection="0"/>
    <xf numFmtId="0" fontId="95" fillId="20" borderId="0" applyNumberFormat="0" applyBorder="0" applyAlignment="0" applyProtection="0"/>
    <xf numFmtId="0" fontId="95" fillId="21" borderId="0" applyNumberFormat="0" applyBorder="0" applyAlignment="0" applyProtection="0"/>
    <xf numFmtId="0" fontId="95" fillId="22" borderId="0" applyNumberFormat="0" applyBorder="0" applyAlignment="0" applyProtection="0"/>
    <xf numFmtId="0" fontId="115" fillId="23" borderId="0" applyNumberFormat="0" applyBorder="0" applyAlignment="0" applyProtection="0"/>
    <xf numFmtId="0" fontId="95" fillId="24" borderId="0" applyNumberFormat="0" applyBorder="0" applyAlignment="0" applyProtection="0"/>
    <xf numFmtId="0" fontId="95" fillId="25" borderId="0" applyNumberFormat="0" applyBorder="0" applyAlignment="0" applyProtection="0"/>
    <xf numFmtId="0" fontId="95" fillId="26" borderId="0" applyNumberFormat="0" applyBorder="0" applyAlignment="0" applyProtection="0"/>
    <xf numFmtId="0" fontId="115" fillId="27" borderId="0" applyNumberFormat="0" applyBorder="0" applyAlignment="0" applyProtection="0"/>
    <xf numFmtId="0" fontId="95" fillId="28" borderId="0" applyNumberFormat="0" applyBorder="0" applyAlignment="0" applyProtection="0"/>
    <xf numFmtId="0" fontId="95" fillId="29" borderId="0" applyNumberFormat="0" applyBorder="0" applyAlignment="0" applyProtection="0"/>
    <xf numFmtId="0" fontId="95" fillId="30" borderId="0" applyNumberFormat="0" applyBorder="0" applyAlignment="0" applyProtection="0"/>
    <xf numFmtId="0" fontId="115" fillId="31" borderId="0" applyNumberFormat="0" applyBorder="0" applyAlignment="0" applyProtection="0"/>
    <xf numFmtId="0" fontId="95" fillId="32" borderId="0" applyNumberFormat="0" applyBorder="0" applyAlignment="0" applyProtection="0"/>
    <xf numFmtId="0" fontId="95" fillId="33" borderId="0" applyNumberFormat="0" applyBorder="0" applyAlignment="0" applyProtection="0"/>
    <xf numFmtId="0" fontId="95" fillId="34" borderId="0" applyNumberFormat="0" applyBorder="0" applyAlignment="0" applyProtection="0"/>
    <xf numFmtId="0" fontId="115" fillId="35" borderId="0" applyNumberFormat="0" applyBorder="0" applyAlignment="0" applyProtection="0"/>
    <xf numFmtId="0" fontId="95" fillId="36" borderId="0" applyNumberFormat="0" applyBorder="0" applyAlignment="0" applyProtection="0"/>
    <xf numFmtId="0" fontId="95" fillId="37" borderId="0" applyNumberFormat="0" applyBorder="0" applyAlignment="0" applyProtection="0"/>
    <xf numFmtId="0" fontId="95" fillId="38" borderId="0" applyNumberFormat="0" applyBorder="0" applyAlignment="0" applyProtection="0"/>
    <xf numFmtId="0" fontId="115" fillId="39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95" fillId="42" borderId="0" applyNumberFormat="0" applyBorder="0" applyAlignment="0" applyProtection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62" fillId="0" borderId="0"/>
    <xf numFmtId="0" fontId="62" fillId="0" borderId="0"/>
    <xf numFmtId="0" fontId="90" fillId="0" borderId="0"/>
    <xf numFmtId="9" fontId="90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4" fillId="0" borderId="0"/>
    <xf numFmtId="43" fontId="5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44" fontId="54" fillId="0" borderId="0" applyFont="0" applyFill="0" applyBorder="0" applyAlignment="0" applyProtection="0">
      <alignment vertical="top"/>
    </xf>
    <xf numFmtId="0" fontId="4" fillId="0" borderId="0"/>
    <xf numFmtId="0" fontId="54" fillId="0" borderId="0">
      <alignment vertical="top"/>
    </xf>
    <xf numFmtId="9" fontId="8" fillId="0" borderId="0" applyFont="0" applyFill="0" applyBorder="0" applyAlignment="0" applyProtection="0"/>
    <xf numFmtId="0" fontId="33" fillId="0" borderId="50" applyNumberFormat="0" applyFill="0" applyAlignment="0" applyProtection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0" fontId="4" fillId="0" borderId="0"/>
    <xf numFmtId="9" fontId="90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9" fontId="63" fillId="0" borderId="0"/>
    <xf numFmtId="0" fontId="4" fillId="0" borderId="0"/>
    <xf numFmtId="0" fontId="4" fillId="0" borderId="0"/>
    <xf numFmtId="0" fontId="4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54" fillId="0" borderId="0" applyFont="0" applyFill="0" applyBorder="0" applyAlignment="0" applyProtection="0"/>
    <xf numFmtId="0" fontId="54" fillId="0" borderId="0"/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4" fillId="0" borderId="0"/>
    <xf numFmtId="43" fontId="5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0" fontId="54" fillId="0" borderId="0">
      <alignment vertical="top"/>
    </xf>
    <xf numFmtId="9" fontId="8" fillId="0" borderId="0" applyFont="0" applyFill="0" applyBorder="0" applyAlignment="0" applyProtection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0" fontId="4" fillId="0" borderId="0"/>
    <xf numFmtId="9" fontId="6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4" fillId="0" borderId="0">
      <alignment vertical="top"/>
    </xf>
    <xf numFmtId="0" fontId="4" fillId="0" borderId="0"/>
    <xf numFmtId="9" fontId="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>
      <alignment vertical="top"/>
    </xf>
    <xf numFmtId="0" fontId="38" fillId="0" borderId="0" applyNumberFormat="0" applyFill="0" applyBorder="0" applyAlignment="0" applyProtection="0"/>
    <xf numFmtId="0" fontId="62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4" fillId="0" borderId="0"/>
    <xf numFmtId="0" fontId="4" fillId="0" borderId="0"/>
    <xf numFmtId="0" fontId="54" fillId="0" borderId="0">
      <alignment vertical="top"/>
    </xf>
    <xf numFmtId="0" fontId="54" fillId="0" borderId="0">
      <alignment vertical="top"/>
    </xf>
    <xf numFmtId="9" fontId="4" fillId="0" borderId="0" applyFont="0" applyFill="0" applyBorder="0" applyAlignment="0" applyProtection="0"/>
    <xf numFmtId="0" fontId="54" fillId="0" borderId="0">
      <alignment vertical="top"/>
    </xf>
    <xf numFmtId="44" fontId="4" fillId="0" borderId="0" applyFont="0" applyFill="0" applyBorder="0" applyAlignment="0" applyProtection="0"/>
    <xf numFmtId="0" fontId="54" fillId="0" borderId="0">
      <alignment vertical="top"/>
    </xf>
    <xf numFmtId="9" fontId="62" fillId="0" borderId="0" applyFont="0" applyFill="0" applyBorder="0" applyAlignment="0" applyProtection="0"/>
    <xf numFmtId="0" fontId="82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62" fillId="0" borderId="0"/>
    <xf numFmtId="43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0" fontId="8" fillId="0" borderId="0"/>
    <xf numFmtId="0" fontId="54" fillId="0" borderId="0">
      <alignment vertical="top"/>
    </xf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0" fontId="54" fillId="0" borderId="0">
      <alignment vertical="top"/>
    </xf>
    <xf numFmtId="43" fontId="8" fillId="0" borderId="0" applyFont="0" applyFill="0" applyBorder="0" applyAlignment="0" applyProtection="0"/>
    <xf numFmtId="0" fontId="62" fillId="0" borderId="0"/>
    <xf numFmtId="0" fontId="62" fillId="0" borderId="0"/>
    <xf numFmtId="9" fontId="62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0" fontId="4" fillId="43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36" borderId="0" applyNumberFormat="0" applyBorder="0" applyAlignment="0" applyProtection="0"/>
    <xf numFmtId="0" fontId="4" fillId="47" borderId="0" applyNumberFormat="0" applyBorder="0" applyAlignment="0" applyProtection="0"/>
    <xf numFmtId="0" fontId="4" fillId="48" borderId="0" applyNumberFormat="0" applyBorder="0" applyAlignment="0" applyProtection="0"/>
    <xf numFmtId="0" fontId="4" fillId="25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8" borderId="0" applyNumberFormat="0" applyBorder="0" applyAlignment="0" applyProtection="0"/>
    <xf numFmtId="0" fontId="4" fillId="51" borderId="0" applyNumberFormat="0" applyBorder="0" applyAlignment="0" applyProtection="0"/>
    <xf numFmtId="43" fontId="4" fillId="0" borderId="0" applyFont="0" applyFill="0" applyBorder="0" applyAlignment="0" applyProtection="0"/>
    <xf numFmtId="4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4" fontId="4" fillId="0" borderId="0" applyFont="0" applyFill="0" applyBorder="0" applyAlignment="0" applyProtection="0"/>
    <xf numFmtId="5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 applyNumberForma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4" fillId="0" borderId="0" applyFont="0" applyFill="0" applyBorder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4" fillId="0" borderId="0">
      <alignment vertical="top"/>
    </xf>
    <xf numFmtId="0" fontId="4" fillId="0" borderId="43" applyNumberFormat="0" applyFont="0" applyFill="0" applyAlignment="0" applyProtection="0">
      <alignment vertical="top"/>
    </xf>
    <xf numFmtId="9" fontId="54" fillId="0" borderId="0" applyFont="0" applyFill="0" applyBorder="0" applyAlignment="0" applyProtection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0" fontId="35" fillId="0" borderId="0" applyBorder="0"/>
    <xf numFmtId="4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4" fillId="0" borderId="0">
      <alignment vertical="top"/>
    </xf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4" fillId="0" borderId="0">
      <alignment vertical="top"/>
    </xf>
    <xf numFmtId="43" fontId="4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4" fillId="0" borderId="0"/>
    <xf numFmtId="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4" fillId="0" borderId="0"/>
    <xf numFmtId="0" fontId="4" fillId="0" borderId="0"/>
    <xf numFmtId="43" fontId="6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44" fontId="54" fillId="0" borderId="0" applyFont="0" applyFill="0" applyBorder="0" applyAlignment="0" applyProtection="0"/>
    <xf numFmtId="0" fontId="54" fillId="0" borderId="0">
      <alignment vertical="top"/>
    </xf>
    <xf numFmtId="0" fontId="35" fillId="0" borderId="0" applyBorder="0"/>
    <xf numFmtId="9" fontId="8" fillId="0" borderId="0" applyFont="0" applyFill="0" applyBorder="0" applyAlignment="0" applyProtection="0"/>
    <xf numFmtId="0" fontId="35" fillId="0" borderId="0" applyBorder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35" fillId="0" borderId="0" applyBorder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43" fontId="8" fillId="0" borderId="0" applyFont="0" applyFill="0" applyBorder="0" applyAlignment="0" applyProtection="0"/>
    <xf numFmtId="0" fontId="35" fillId="0" borderId="0" applyBorder="0"/>
    <xf numFmtId="43" fontId="54" fillId="0" borderId="0" applyFont="0" applyFill="0" applyBorder="0" applyAlignment="0" applyProtection="0"/>
    <xf numFmtId="0" fontId="54" fillId="0" borderId="0">
      <alignment vertical="top"/>
    </xf>
    <xf numFmtId="43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8" fillId="0" borderId="0"/>
    <xf numFmtId="0" fontId="9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90" fillId="0" borderId="0" applyFont="0" applyFill="0" applyBorder="0" applyAlignment="0" applyProtection="0"/>
    <xf numFmtId="0" fontId="8" fillId="0" borderId="0"/>
    <xf numFmtId="0" fontId="90" fillId="0" borderId="0"/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9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90" fillId="0" borderId="0" applyFont="0" applyFill="0" applyBorder="0" applyAlignment="0" applyProtection="0"/>
    <xf numFmtId="0" fontId="8" fillId="0" borderId="0"/>
    <xf numFmtId="0" fontId="8" fillId="0" borderId="0"/>
    <xf numFmtId="43" fontId="54" fillId="0" borderId="0" applyFont="0" applyFill="0" applyBorder="0" applyAlignment="0" applyProtection="0"/>
    <xf numFmtId="0" fontId="8" fillId="0" borderId="0"/>
    <xf numFmtId="0" fontId="8" fillId="0" borderId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90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9" fontId="8" fillId="0" borderId="0" applyFont="0" applyFill="0" applyBorder="0" applyAlignment="0" applyProtection="0"/>
    <xf numFmtId="0" fontId="90" fillId="0" borderId="0"/>
    <xf numFmtId="9" fontId="54" fillId="0" borderId="0" applyFont="0" applyFill="0" applyBorder="0" applyAlignment="0" applyProtection="0"/>
    <xf numFmtId="0" fontId="8" fillId="0" borderId="0"/>
    <xf numFmtId="0" fontId="9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>
      <alignment vertical="top"/>
    </xf>
    <xf numFmtId="0" fontId="8" fillId="0" borderId="0"/>
    <xf numFmtId="0" fontId="8" fillId="0" borderId="0"/>
    <xf numFmtId="9" fontId="54" fillId="0" borderId="0" applyFont="0" applyFill="0" applyBorder="0" applyAlignment="0" applyProtection="0"/>
    <xf numFmtId="44" fontId="54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68" fillId="0" borderId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69" fillId="0" borderId="0" applyFont="0" applyFill="0" applyBorder="0" applyAlignment="0" applyProtection="0"/>
    <xf numFmtId="0" fontId="16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1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 applyBorder="0">
      <alignment vertical="center"/>
    </xf>
    <xf numFmtId="0" fontId="8" fillId="0" borderId="0"/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76" fillId="0" borderId="0" applyFill="0" applyBorder="0" applyProtection="0">
      <alignment horizontal="right" vertical="center"/>
    </xf>
    <xf numFmtId="0" fontId="8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143" fillId="0" borderId="0"/>
    <xf numFmtId="9" fontId="8" fillId="0" borderId="0" applyFont="0" applyFill="0" applyBorder="0" applyAlignment="0" applyProtection="0"/>
    <xf numFmtId="0" fontId="8" fillId="0" borderId="0"/>
    <xf numFmtId="0" fontId="14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143" fillId="0" borderId="0"/>
    <xf numFmtId="0" fontId="143" fillId="0" borderId="0"/>
    <xf numFmtId="9" fontId="14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3" fillId="0" borderId="0"/>
    <xf numFmtId="0" fontId="143" fillId="0" borderId="0"/>
    <xf numFmtId="0" fontId="170" fillId="0" borderId="33" applyNumberFormat="0" applyFill="0" applyAlignment="0" applyProtection="0"/>
    <xf numFmtId="0" fontId="171" fillId="0" borderId="34" applyNumberFormat="0" applyFill="0" applyAlignment="0" applyProtection="0"/>
    <xf numFmtId="0" fontId="172" fillId="0" borderId="35" applyNumberFormat="0" applyFill="0" applyAlignment="0" applyProtection="0"/>
    <xf numFmtId="0" fontId="172" fillId="0" borderId="0" applyNumberFormat="0" applyFill="0" applyBorder="0" applyAlignment="0" applyProtection="0"/>
    <xf numFmtId="0" fontId="173" fillId="12" borderId="0" applyNumberFormat="0" applyBorder="0" applyAlignment="0" applyProtection="0"/>
    <xf numFmtId="0" fontId="174" fillId="13" borderId="0" applyNumberFormat="0" applyBorder="0" applyAlignment="0" applyProtection="0"/>
    <xf numFmtId="0" fontId="175" fillId="14" borderId="0" applyNumberFormat="0" applyBorder="0" applyAlignment="0" applyProtection="0"/>
    <xf numFmtId="0" fontId="176" fillId="15" borderId="36" applyNumberFormat="0" applyAlignment="0" applyProtection="0"/>
    <xf numFmtId="0" fontId="177" fillId="16" borderId="37" applyNumberFormat="0" applyAlignment="0" applyProtection="0"/>
    <xf numFmtId="0" fontId="178" fillId="16" borderId="36" applyNumberFormat="0" applyAlignment="0" applyProtection="0"/>
    <xf numFmtId="0" fontId="179" fillId="0" borderId="38" applyNumberFormat="0" applyFill="0" applyAlignment="0" applyProtection="0"/>
    <xf numFmtId="0" fontId="56" fillId="17" borderId="39" applyNumberFormat="0" applyAlignment="0" applyProtection="0"/>
    <xf numFmtId="0" fontId="144" fillId="0" borderId="0" applyNumberFormat="0" applyFill="0" applyBorder="0" applyAlignment="0" applyProtection="0"/>
    <xf numFmtId="0" fontId="143" fillId="18" borderId="40" applyNumberFormat="0" applyFont="0" applyAlignment="0" applyProtection="0"/>
    <xf numFmtId="0" fontId="180" fillId="0" borderId="0" applyNumberFormat="0" applyFill="0" applyBorder="0" applyAlignment="0" applyProtection="0"/>
    <xf numFmtId="0" fontId="181" fillId="0" borderId="41" applyNumberFormat="0" applyFill="0" applyAlignment="0" applyProtection="0"/>
    <xf numFmtId="0" fontId="182" fillId="19" borderId="0" applyNumberFormat="0" applyBorder="0" applyAlignment="0" applyProtection="0"/>
    <xf numFmtId="0" fontId="143" fillId="20" borderId="0" applyNumberFormat="0" applyBorder="0" applyAlignment="0" applyProtection="0"/>
    <xf numFmtId="0" fontId="143" fillId="21" borderId="0" applyNumberFormat="0" applyBorder="0" applyAlignment="0" applyProtection="0"/>
    <xf numFmtId="0" fontId="182" fillId="22" borderId="0" applyNumberFormat="0" applyBorder="0" applyAlignment="0" applyProtection="0"/>
    <xf numFmtId="0" fontId="182" fillId="23" borderId="0" applyNumberFormat="0" applyBorder="0" applyAlignment="0" applyProtection="0"/>
    <xf numFmtId="0" fontId="143" fillId="24" borderId="0" applyNumberFormat="0" applyBorder="0" applyAlignment="0" applyProtection="0"/>
    <xf numFmtId="0" fontId="143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7" borderId="0" applyNumberFormat="0" applyBorder="0" applyAlignment="0" applyProtection="0"/>
    <xf numFmtId="0" fontId="143" fillId="28" borderId="0" applyNumberFormat="0" applyBorder="0" applyAlignment="0" applyProtection="0"/>
    <xf numFmtId="0" fontId="143" fillId="29" borderId="0" applyNumberFormat="0" applyBorder="0" applyAlignment="0" applyProtection="0"/>
    <xf numFmtId="0" fontId="182" fillId="30" borderId="0" applyNumberFormat="0" applyBorder="0" applyAlignment="0" applyProtection="0"/>
    <xf numFmtId="0" fontId="182" fillId="31" borderId="0" applyNumberFormat="0" applyBorder="0" applyAlignment="0" applyProtection="0"/>
    <xf numFmtId="0" fontId="143" fillId="32" borderId="0" applyNumberFormat="0" applyBorder="0" applyAlignment="0" applyProtection="0"/>
    <xf numFmtId="0" fontId="143" fillId="33" borderId="0" applyNumberFormat="0" applyBorder="0" applyAlignment="0" applyProtection="0"/>
    <xf numFmtId="0" fontId="182" fillId="34" borderId="0" applyNumberFormat="0" applyBorder="0" applyAlignment="0" applyProtection="0"/>
    <xf numFmtId="0" fontId="182" fillId="35" borderId="0" applyNumberFormat="0" applyBorder="0" applyAlignment="0" applyProtection="0"/>
    <xf numFmtId="0" fontId="143" fillId="36" borderId="0" applyNumberFormat="0" applyBorder="0" applyAlignment="0" applyProtection="0"/>
    <xf numFmtId="0" fontId="143" fillId="37" borderId="0" applyNumberFormat="0" applyBorder="0" applyAlignment="0" applyProtection="0"/>
    <xf numFmtId="0" fontId="182" fillId="38" borderId="0" applyNumberFormat="0" applyBorder="0" applyAlignment="0" applyProtection="0"/>
    <xf numFmtId="0" fontId="182" fillId="39" borderId="0" applyNumberFormat="0" applyBorder="0" applyAlignment="0" applyProtection="0"/>
    <xf numFmtId="0" fontId="143" fillId="40" borderId="0" applyNumberFormat="0" applyBorder="0" applyAlignment="0" applyProtection="0"/>
    <xf numFmtId="0" fontId="143" fillId="41" borderId="0" applyNumberFormat="0" applyBorder="0" applyAlignment="0" applyProtection="0"/>
    <xf numFmtId="0" fontId="182" fillId="42" borderId="0" applyNumberFormat="0" applyBorder="0" applyAlignment="0" applyProtection="0"/>
    <xf numFmtId="0" fontId="143" fillId="0" borderId="0"/>
    <xf numFmtId="0" fontId="143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6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4" fillId="0" borderId="0"/>
    <xf numFmtId="9" fontId="8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8" fillId="0" borderId="43" applyNumberFormat="0" applyFont="0" applyFill="0" applyAlignment="0" applyProtection="0">
      <alignment vertical="top"/>
    </xf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6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116" fillId="52" borderId="0" applyNumberFormat="0" applyBorder="0" applyAlignment="0" applyProtection="0"/>
    <xf numFmtId="0" fontId="116" fillId="49" borderId="0" applyNumberFormat="0" applyBorder="0" applyAlignment="0" applyProtection="0"/>
    <xf numFmtId="0" fontId="116" fillId="50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5" borderId="0" applyNumberFormat="0" applyBorder="0" applyAlignment="0" applyProtection="0"/>
    <xf numFmtId="0" fontId="116" fillId="56" borderId="0" applyNumberFormat="0" applyBorder="0" applyAlignment="0" applyProtection="0"/>
    <xf numFmtId="0" fontId="116" fillId="57" borderId="0" applyNumberFormat="0" applyBorder="0" applyAlignment="0" applyProtection="0"/>
    <xf numFmtId="0" fontId="116" fillId="58" borderId="0" applyNumberFormat="0" applyBorder="0" applyAlignment="0" applyProtection="0"/>
    <xf numFmtId="0" fontId="116" fillId="53" borderId="0" applyNumberFormat="0" applyBorder="0" applyAlignment="0" applyProtection="0"/>
    <xf numFmtId="0" fontId="116" fillId="54" borderId="0" applyNumberFormat="0" applyBorder="0" applyAlignment="0" applyProtection="0"/>
    <xf numFmtId="0" fontId="116" fillId="59" borderId="0" applyNumberFormat="0" applyBorder="0" applyAlignment="0" applyProtection="0"/>
    <xf numFmtId="0" fontId="117" fillId="44" borderId="0" applyNumberFormat="0" applyBorder="0" applyAlignment="0" applyProtection="0"/>
    <xf numFmtId="0" fontId="118" fillId="47" borderId="51" applyNumberFormat="0" applyAlignment="0" applyProtection="0"/>
    <xf numFmtId="0" fontId="119" fillId="60" borderId="44" applyNumberFormat="0" applyAlignment="0" applyProtection="0"/>
    <xf numFmtId="0" fontId="120" fillId="0" borderId="0" applyNumberFormat="0" applyFill="0" applyBorder="0" applyAlignment="0" applyProtection="0"/>
    <xf numFmtId="0" fontId="121" fillId="45" borderId="0" applyNumberFormat="0" applyBorder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0" fillId="0" borderId="47" applyNumberFormat="0" applyFill="0" applyAlignment="0" applyProtection="0"/>
    <xf numFmtId="0" fontId="80" fillId="0" borderId="0" applyNumberFormat="0" applyFill="0" applyBorder="0" applyAlignment="0" applyProtection="0"/>
    <xf numFmtId="0" fontId="122" fillId="69" borderId="51" applyNumberFormat="0" applyAlignment="0" applyProtection="0"/>
    <xf numFmtId="0" fontId="81" fillId="0" borderId="48" applyNumberFormat="0" applyFill="0" applyAlignment="0" applyProtection="0"/>
    <xf numFmtId="0" fontId="123" fillId="70" borderId="0" applyNumberFormat="0" applyBorder="0" applyAlignment="0" applyProtection="0"/>
    <xf numFmtId="0" fontId="24" fillId="71" borderId="52" applyNumberFormat="0" applyFont="0" applyAlignment="0" applyProtection="0"/>
    <xf numFmtId="0" fontId="124" fillId="47" borderId="49" applyNumberFormat="0" applyAlignment="0" applyProtection="0"/>
    <xf numFmtId="0" fontId="82" fillId="0" borderId="0" applyNumberFormat="0" applyFill="0" applyBorder="0" applyAlignment="0" applyProtection="0"/>
    <xf numFmtId="0" fontId="125" fillId="0" borderId="50" applyNumberFormat="0" applyFill="0" applyAlignment="0" applyProtection="0"/>
    <xf numFmtId="0" fontId="126" fillId="0" borderId="0" applyNumberFormat="0" applyFill="0" applyBorder="0" applyAlignment="0" applyProtection="0"/>
    <xf numFmtId="0" fontId="24" fillId="68" borderId="0" applyNumberFormat="0" applyBorder="0" applyAlignment="0" applyProtection="0"/>
    <xf numFmtId="0" fontId="24" fillId="49" borderId="0" applyNumberFormat="0" applyBorder="0" applyAlignment="0" applyProtection="0"/>
    <xf numFmtId="0" fontId="120" fillId="0" borderId="0" applyNumberFormat="0" applyFill="0" applyBorder="0" applyAlignment="0" applyProtection="0"/>
    <xf numFmtId="0" fontId="80" fillId="0" borderId="47" applyNumberFormat="0" applyFill="0" applyAlignment="0" applyProtection="0"/>
    <xf numFmtId="0" fontId="80" fillId="0" borderId="0" applyNumberForma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0" fontId="81" fillId="0" borderId="48" applyNumberFormat="0" applyFill="0" applyAlignment="0" applyProtection="0"/>
    <xf numFmtId="0" fontId="24" fillId="71" borderId="52" applyNumberFormat="0" applyFont="0" applyAlignment="0" applyProtection="0"/>
    <xf numFmtId="0" fontId="126" fillId="0" borderId="0" applyNumberFormat="0" applyFill="0" applyBorder="0" applyAlignment="0" applyProtection="0"/>
    <xf numFmtId="0" fontId="76" fillId="0" borderId="0" applyBorder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83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8" fillId="0" borderId="43" applyNumberFormat="0" applyFont="0" applyFill="0" applyAlignment="0" applyProtection="0">
      <alignment vertical="top"/>
    </xf>
    <xf numFmtId="43" fontId="8" fillId="0" borderId="0" applyFont="0" applyFill="0" applyBorder="0" applyAlignment="0" applyProtection="0"/>
    <xf numFmtId="171" fontId="76" fillId="0" borderId="0" applyFill="0" applyBorder="0" applyProtection="0">
      <alignment horizontal="right" vertical="center"/>
    </xf>
    <xf numFmtId="0" fontId="183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 applyBorder="0">
      <alignment vertical="center"/>
    </xf>
    <xf numFmtId="0" fontId="8" fillId="0" borderId="0"/>
    <xf numFmtId="0" fontId="4" fillId="18" borderId="4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76" fillId="0" borderId="0" applyFill="0" applyBorder="0" applyProtection="0">
      <alignment horizontal="right" vertical="center"/>
    </xf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2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  <xf numFmtId="0" fontId="8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" fillId="0" borderId="0"/>
    <xf numFmtId="0" fontId="4" fillId="18" borderId="40" applyNumberFormat="0" applyFont="0" applyAlignment="0" applyProtection="0"/>
    <xf numFmtId="0" fontId="8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0" fontId="8" fillId="0" borderId="43" applyNumberFormat="0" applyFont="0" applyFill="0" applyAlignment="0" applyProtection="0">
      <alignment vertical="top"/>
    </xf>
    <xf numFmtId="0" fontId="8" fillId="0" borderId="0"/>
    <xf numFmtId="0" fontId="8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76" fillId="0" borderId="0" applyBorder="0">
      <alignment vertical="center"/>
    </xf>
    <xf numFmtId="0" fontId="8" fillId="0" borderId="0"/>
    <xf numFmtId="0" fontId="76" fillId="0" borderId="0" applyBorder="0">
      <alignment vertical="center"/>
    </xf>
    <xf numFmtId="171" fontId="76" fillId="0" borderId="0" applyFill="0" applyBorder="0" applyProtection="0">
      <alignment horizontal="right" vertical="center"/>
    </xf>
    <xf numFmtId="9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76" fillId="0" borderId="0" applyFill="0" applyBorder="0" applyProtection="0">
      <alignment horizontal="right" vertical="center"/>
    </xf>
    <xf numFmtId="9" fontId="8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143" fillId="0" borderId="0" applyFont="0" applyFill="0" applyBorder="0" applyAlignment="0" applyProtection="0"/>
    <xf numFmtId="0" fontId="1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0" fontId="4" fillId="33" borderId="0" applyNumberFormat="0" applyBorder="0" applyAlignment="0" applyProtection="0"/>
    <xf numFmtId="0" fontId="4" fillId="29" borderId="0" applyNumberFormat="0" applyBorder="0" applyAlignment="0" applyProtection="0"/>
    <xf numFmtId="0" fontId="4" fillId="40" borderId="0" applyNumberFormat="0" applyBorder="0" applyAlignment="0" applyProtection="0"/>
    <xf numFmtId="0" fontId="4" fillId="36" borderId="0" applyNumberFormat="0" applyBorder="0" applyAlignment="0" applyProtection="0"/>
    <xf numFmtId="0" fontId="4" fillId="32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8" borderId="40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9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2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41" borderId="0" applyNumberFormat="0" applyBorder="0" applyAlignment="0" applyProtection="0"/>
    <xf numFmtId="0" fontId="4" fillId="18" borderId="40" applyNumberFormat="0" applyFont="0" applyAlignment="0" applyProtection="0"/>
    <xf numFmtId="0" fontId="4" fillId="2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37" fontId="30" fillId="0" borderId="0"/>
    <xf numFmtId="0" fontId="4" fillId="0" borderId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24" borderId="0" applyNumberFormat="0" applyBorder="0" applyAlignment="0" applyProtection="0"/>
    <xf numFmtId="43" fontId="4" fillId="0" borderId="0" applyFont="0" applyFill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4" fillId="40" borderId="0" applyNumberFormat="0" applyBorder="0" applyAlignment="0" applyProtection="0"/>
    <xf numFmtId="43" fontId="4" fillId="0" borderId="0" applyFont="0" applyFill="0" applyBorder="0" applyAlignment="0" applyProtection="0"/>
    <xf numFmtId="37" fontId="30" fillId="0" borderId="0"/>
    <xf numFmtId="0" fontId="4" fillId="0" borderId="0"/>
    <xf numFmtId="0" fontId="4" fillId="36" borderId="0" applyNumberFormat="0" applyBorder="0" applyAlignment="0" applyProtection="0"/>
    <xf numFmtId="43" fontId="4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4" borderId="0" applyNumberFormat="0" applyBorder="0" applyAlignment="0" applyProtection="0"/>
    <xf numFmtId="0" fontId="4" fillId="37" borderId="0" applyNumberFormat="0" applyBorder="0" applyAlignment="0" applyProtection="0"/>
    <xf numFmtId="0" fontId="4" fillId="18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33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29" borderId="0" applyNumberFormat="0" applyBorder="0" applyAlignment="0" applyProtection="0"/>
    <xf numFmtId="0" fontId="4" fillId="18" borderId="40" applyNumberFormat="0" applyFont="0" applyAlignment="0" applyProtection="0"/>
    <xf numFmtId="43" fontId="8" fillId="0" borderId="0" applyFont="0" applyFill="0" applyBorder="0" applyAlignment="0" applyProtection="0"/>
    <xf numFmtId="0" fontId="4" fillId="3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0" fontId="4" fillId="0" borderId="0"/>
    <xf numFmtId="9" fontId="8" fillId="0" borderId="0" applyFont="0" applyFill="0" applyBorder="0" applyAlignment="0" applyProtection="0"/>
    <xf numFmtId="0" fontId="4" fillId="18" borderId="40" applyNumberFormat="0" applyFont="0" applyAlignment="0" applyProtection="0"/>
    <xf numFmtId="0" fontId="4" fillId="0" borderId="0"/>
    <xf numFmtId="0" fontId="4" fillId="18" borderId="40" applyNumberFormat="0" applyFont="0" applyAlignment="0" applyProtection="0"/>
    <xf numFmtId="37" fontId="30" fillId="0" borderId="0"/>
    <xf numFmtId="43" fontId="4" fillId="0" borderId="0" applyFont="0" applyFill="0" applyBorder="0" applyAlignment="0" applyProtection="0"/>
    <xf numFmtId="0" fontId="4" fillId="0" borderId="0"/>
    <xf numFmtId="0" fontId="184" fillId="0" borderId="0"/>
    <xf numFmtId="0" fontId="24" fillId="43" borderId="0" applyNumberFormat="0" applyBorder="0" applyAlignment="0" applyProtection="0"/>
    <xf numFmtId="0" fontId="24" fillId="48" borderId="0" applyNumberFormat="0" applyBorder="0" applyAlignment="0" applyProtection="0"/>
    <xf numFmtId="0" fontId="24" fillId="44" borderId="0" applyNumberFormat="0" applyBorder="0" applyAlignment="0" applyProtection="0"/>
    <xf numFmtId="0" fontId="24" fillId="49" borderId="0" applyNumberFormat="0" applyBorder="0" applyAlignment="0" applyProtection="0"/>
    <xf numFmtId="0" fontId="24" fillId="45" borderId="0" applyNumberFormat="0" applyBorder="0" applyAlignment="0" applyProtection="0"/>
    <xf numFmtId="0" fontId="24" fillId="71" borderId="0" applyNumberFormat="0" applyBorder="0" applyAlignment="0" applyProtection="0"/>
    <xf numFmtId="0" fontId="24" fillId="46" borderId="0" applyNumberFormat="0" applyBorder="0" applyAlignment="0" applyProtection="0"/>
    <xf numFmtId="0" fontId="24" fillId="69" borderId="0" applyNumberFormat="0" applyBorder="0" applyAlignment="0" applyProtection="0"/>
    <xf numFmtId="0" fontId="4" fillId="0" borderId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24" fillId="69" borderId="0" applyNumberFormat="0" applyBorder="0" applyAlignment="0" applyProtection="0"/>
    <xf numFmtId="0" fontId="24" fillId="71" borderId="0" applyNumberFormat="0" applyBorder="0" applyAlignment="0" applyProtection="0"/>
    <xf numFmtId="0" fontId="24" fillId="48" borderId="0" applyNumberFormat="0" applyBorder="0" applyAlignment="0" applyProtection="0"/>
    <xf numFmtId="0" fontId="24" fillId="68" borderId="0" applyNumberFormat="0" applyBorder="0" applyAlignment="0" applyProtection="0"/>
    <xf numFmtId="0" fontId="24" fillId="50" borderId="0" applyNumberFormat="0" applyBorder="0" applyAlignment="0" applyProtection="0"/>
    <xf numFmtId="0" fontId="24" fillId="70" borderId="0" applyNumberFormat="0" applyBorder="0" applyAlignment="0" applyProtection="0"/>
    <xf numFmtId="0" fontId="24" fillId="46" borderId="0" applyNumberFormat="0" applyBorder="0" applyAlignment="0" applyProtection="0"/>
    <xf numFmtId="0" fontId="24" fillId="44" borderId="0" applyNumberFormat="0" applyBorder="0" applyAlignment="0" applyProtection="0"/>
    <xf numFmtId="0" fontId="24" fillId="48" borderId="0" applyNumberFormat="0" applyBorder="0" applyAlignment="0" applyProtection="0"/>
    <xf numFmtId="0" fontId="24" fillId="68" borderId="0" applyNumberFormat="0" applyBorder="0" applyAlignment="0" applyProtection="0"/>
    <xf numFmtId="0" fontId="24" fillId="51" borderId="0" applyNumberFormat="0" applyBorder="0" applyAlignment="0" applyProtection="0"/>
    <xf numFmtId="0" fontId="24" fillId="71" borderId="0" applyNumberFormat="0" applyBorder="0" applyAlignment="0" applyProtection="0"/>
    <xf numFmtId="0" fontId="4" fillId="29" borderId="0" applyNumberFormat="0" applyBorder="0" applyAlignment="0" applyProtection="0"/>
    <xf numFmtId="0" fontId="116" fillId="52" borderId="0" applyNumberFormat="0" applyBorder="0" applyAlignment="0" applyProtection="0"/>
    <xf numFmtId="0" fontId="116" fillId="68" borderId="0" applyNumberFormat="0" applyBorder="0" applyAlignment="0" applyProtection="0"/>
    <xf numFmtId="0" fontId="116" fillId="49" borderId="0" applyNumberFormat="0" applyBorder="0" applyAlignment="0" applyProtection="0"/>
    <xf numFmtId="0" fontId="116" fillId="59" borderId="0" applyNumberFormat="0" applyBorder="0" applyAlignment="0" applyProtection="0"/>
    <xf numFmtId="0" fontId="116" fillId="50" borderId="0" applyNumberFormat="0" applyBorder="0" applyAlignment="0" applyProtection="0"/>
    <xf numFmtId="0" fontId="116" fillId="51" borderId="0" applyNumberFormat="0" applyBorder="0" applyAlignment="0" applyProtection="0"/>
    <xf numFmtId="0" fontId="116" fillId="53" borderId="0" applyNumberFormat="0" applyBorder="0" applyAlignment="0" applyProtection="0"/>
    <xf numFmtId="0" fontId="116" fillId="44" borderId="0" applyNumberFormat="0" applyBorder="0" applyAlignment="0" applyProtection="0"/>
    <xf numFmtId="0" fontId="116" fillId="54" borderId="0" applyNumberFormat="0" applyBorder="0" applyAlignment="0" applyProtection="0"/>
    <xf numFmtId="0" fontId="116" fillId="68" borderId="0" applyNumberFormat="0" applyBorder="0" applyAlignment="0" applyProtection="0"/>
    <xf numFmtId="0" fontId="116" fillId="55" borderId="0" applyNumberFormat="0" applyBorder="0" applyAlignment="0" applyProtection="0"/>
    <xf numFmtId="0" fontId="116" fillId="49" borderId="0" applyNumberFormat="0" applyBorder="0" applyAlignment="0" applyProtection="0"/>
    <xf numFmtId="0" fontId="116" fillId="56" borderId="0" applyNumberFormat="0" applyBorder="0" applyAlignment="0" applyProtection="0"/>
    <xf numFmtId="0" fontId="116" fillId="72" borderId="0" applyNumberFormat="0" applyBorder="0" applyAlignment="0" applyProtection="0"/>
    <xf numFmtId="0" fontId="116" fillId="57" borderId="0" applyNumberFormat="0" applyBorder="0" applyAlignment="0" applyProtection="0"/>
    <xf numFmtId="0" fontId="116" fillId="59" borderId="0" applyNumberFormat="0" applyBorder="0" applyAlignment="0" applyProtection="0"/>
    <xf numFmtId="0" fontId="116" fillId="58" borderId="0" applyNumberFormat="0" applyBorder="0" applyAlignment="0" applyProtection="0"/>
    <xf numFmtId="0" fontId="116" fillId="51" borderId="0" applyNumberFormat="0" applyBorder="0" applyAlignment="0" applyProtection="0"/>
    <xf numFmtId="0" fontId="116" fillId="53" borderId="0" applyNumberFormat="0" applyBorder="0" applyAlignment="0" applyProtection="0"/>
    <xf numFmtId="0" fontId="116" fillId="73" borderId="0" applyNumberFormat="0" applyBorder="0" applyAlignment="0" applyProtection="0"/>
    <xf numFmtId="0" fontId="116" fillId="59" borderId="0" applyNumberFormat="0" applyBorder="0" applyAlignment="0" applyProtection="0"/>
    <xf numFmtId="0" fontId="116" fillId="57" borderId="0" applyNumberFormat="0" applyBorder="0" applyAlignment="0" applyProtection="0"/>
    <xf numFmtId="0" fontId="117" fillId="44" borderId="0" applyNumberFormat="0" applyBorder="0" applyAlignment="0" applyProtection="0"/>
    <xf numFmtId="0" fontId="117" fillId="46" borderId="0" applyNumberFormat="0" applyBorder="0" applyAlignment="0" applyProtection="0"/>
    <xf numFmtId="0" fontId="118" fillId="47" borderId="51" applyNumberFormat="0" applyAlignment="0" applyProtection="0"/>
    <xf numFmtId="0" fontId="185" fillId="74" borderId="51" applyNumberFormat="0" applyAlignment="0" applyProtection="0"/>
    <xf numFmtId="43" fontId="18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36" borderId="0" applyNumberFormat="0" applyBorder="0" applyAlignment="0" applyProtection="0"/>
    <xf numFmtId="43" fontId="18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121" fillId="45" borderId="0" applyNumberFormat="0" applyBorder="0" applyAlignment="0" applyProtection="0"/>
    <xf numFmtId="0" fontId="121" fillId="68" borderId="0" applyNumberFormat="0" applyBorder="0" applyAlignment="0" applyProtection="0"/>
    <xf numFmtId="0" fontId="186" fillId="0" borderId="53" applyNumberFormat="0" applyFill="0" applyAlignment="0" applyProtection="0"/>
    <xf numFmtId="0" fontId="187" fillId="0" borderId="54" applyNumberFormat="0" applyFill="0" applyAlignment="0" applyProtection="0"/>
    <xf numFmtId="0" fontId="188" fillId="0" borderId="55" applyNumberFormat="0" applyFill="0" applyAlignment="0" applyProtection="0"/>
    <xf numFmtId="0" fontId="188" fillId="0" borderId="0" applyNumberFormat="0" applyFill="0" applyBorder="0" applyAlignment="0" applyProtection="0"/>
    <xf numFmtId="0" fontId="122" fillId="69" borderId="51" applyNumberFormat="0" applyAlignment="0" applyProtection="0"/>
    <xf numFmtId="0" fontId="122" fillId="70" borderId="51" applyNumberFormat="0" applyAlignment="0" applyProtection="0"/>
    <xf numFmtId="0" fontId="126" fillId="0" borderId="56" applyNumberFormat="0" applyFill="0" applyAlignment="0" applyProtection="0"/>
    <xf numFmtId="0" fontId="123" fillId="70" borderId="0" applyNumberFormat="0" applyBorder="0" applyAlignment="0" applyProtection="0"/>
    <xf numFmtId="0" fontId="189" fillId="70" borderId="0" applyNumberFormat="0" applyBorder="0" applyAlignment="0" applyProtection="0"/>
    <xf numFmtId="0" fontId="191" fillId="0" borderId="0"/>
    <xf numFmtId="37" fontId="30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19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30" fillId="0" borderId="0"/>
    <xf numFmtId="0" fontId="4" fillId="0" borderId="0"/>
    <xf numFmtId="0" fontId="4" fillId="0" borderId="0"/>
    <xf numFmtId="0" fontId="4" fillId="0" borderId="0"/>
    <xf numFmtId="0" fontId="24" fillId="71" borderId="52" applyNumberFormat="0" applyFont="0" applyAlignment="0" applyProtection="0"/>
    <xf numFmtId="0" fontId="8" fillId="71" borderId="52" applyNumberFormat="0" applyFont="0" applyAlignment="0" applyProtection="0"/>
    <xf numFmtId="0" fontId="8" fillId="71" borderId="52" applyNumberFormat="0" applyFont="0" applyAlignment="0" applyProtection="0"/>
    <xf numFmtId="0" fontId="8" fillId="71" borderId="52" applyNumberFormat="0" applyFont="0" applyAlignment="0" applyProtection="0"/>
    <xf numFmtId="0" fontId="8" fillId="71" borderId="52" applyNumberFormat="0" applyFont="0" applyAlignment="0" applyProtection="0"/>
    <xf numFmtId="0" fontId="30" fillId="71" borderId="52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4" fillId="18" borderId="40" applyNumberFormat="0" applyFont="0" applyAlignment="0" applyProtection="0"/>
    <xf numFmtId="0" fontId="124" fillId="47" borderId="49" applyNumberFormat="0" applyAlignment="0" applyProtection="0"/>
    <xf numFmtId="0" fontId="124" fillId="74" borderId="4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125" fillId="0" borderId="50" applyNumberFormat="0" applyFill="0" applyAlignment="0" applyProtection="0"/>
    <xf numFmtId="0" fontId="125" fillId="0" borderId="57" applyNumberFormat="0" applyFill="0" applyAlignment="0" applyProtection="0"/>
    <xf numFmtId="0" fontId="184" fillId="0" borderId="0"/>
    <xf numFmtId="0" fontId="184" fillId="0" borderId="0"/>
    <xf numFmtId="4" fontId="29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8" fillId="0" borderId="0" applyFont="0" applyFill="0" applyBorder="0" applyAlignment="0" applyProtection="0"/>
    <xf numFmtId="5" fontId="29" fillId="0" borderId="0" applyFont="0" applyFill="0" applyBorder="0" applyAlignment="0" applyProtection="0"/>
    <xf numFmtId="5" fontId="8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8" fillId="0" borderId="0" applyFont="0" applyFill="0" applyBorder="0" applyAlignment="0" applyProtection="0"/>
    <xf numFmtId="2" fontId="29" fillId="0" borderId="0" applyFont="0" applyFill="0" applyBorder="0" applyAlignment="0" applyProtection="0"/>
    <xf numFmtId="2" fontId="8" fillId="0" borderId="0" applyFont="0" applyFill="0" applyBorder="0" applyAlignment="0" applyProtection="0"/>
    <xf numFmtId="0" fontId="192" fillId="0" borderId="0" applyNumberFormat="0" applyFont="0" applyFill="0" applyAlignment="0" applyProtection="0"/>
    <xf numFmtId="0" fontId="60" fillId="0" borderId="0" applyNumberFormat="0" applyFont="0" applyFill="0" applyAlignment="0" applyProtection="0"/>
    <xf numFmtId="0" fontId="8" fillId="0" borderId="0" applyNumberFormat="0" applyFont="0" applyFill="0" applyAlignment="0" applyProtection="0"/>
    <xf numFmtId="0" fontId="55" fillId="0" borderId="0" applyNumberFormat="0" applyFont="0" applyFill="0" applyAlignment="0" applyProtection="0"/>
    <xf numFmtId="0" fontId="29" fillId="0" borderId="0">
      <alignment vertical="top"/>
    </xf>
    <xf numFmtId="0" fontId="62" fillId="0" borderId="0"/>
    <xf numFmtId="0" fontId="8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9" fontId="4" fillId="0" borderId="0" applyFont="0" applyFill="0" applyBorder="0" applyAlignment="0" applyProtection="0"/>
    <xf numFmtId="0" fontId="29" fillId="0" borderId="58" applyNumberFormat="0" applyFont="0" applyBorder="0" applyAlignment="0" applyProtection="0"/>
    <xf numFmtId="0" fontId="8" fillId="0" borderId="58" applyNumberFormat="0" applyFon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92" fillId="0" borderId="0" applyNumberFormat="0" applyFont="0" applyFill="0" applyAlignment="0" applyProtection="0"/>
    <xf numFmtId="43" fontId="4" fillId="0" borderId="0" applyFont="0" applyFill="0" applyBorder="0" applyAlignment="0" applyProtection="0"/>
    <xf numFmtId="0" fontId="29" fillId="0" borderId="0">
      <alignment vertical="top"/>
    </xf>
    <xf numFmtId="0" fontId="4" fillId="18" borderId="40" applyNumberFormat="0" applyFont="0" applyAlignment="0" applyProtection="0"/>
    <xf numFmtId="0" fontId="8" fillId="0" borderId="0" applyNumberFormat="0" applyFont="0" applyFill="0" applyAlignment="0" applyProtection="0"/>
    <xf numFmtId="4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2" fontId="29" fillId="0" borderId="0" applyFont="0" applyFill="0" applyBorder="0" applyAlignment="0" applyProtection="0"/>
    <xf numFmtId="5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29" fillId="0" borderId="0">
      <alignment vertical="top"/>
    </xf>
    <xf numFmtId="0" fontId="8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8" fillId="0" borderId="0">
      <alignment vertical="top"/>
    </xf>
    <xf numFmtId="0" fontId="29" fillId="0" borderId="58" applyNumberFormat="0" applyFont="0" applyBorder="0" applyAlignment="0" applyProtection="0"/>
    <xf numFmtId="9" fontId="4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 applyFont="0" applyFill="0" applyBorder="0" applyAlignment="0" applyProtection="0">
      <alignment vertical="top"/>
    </xf>
    <xf numFmtId="4" fontId="4" fillId="0" borderId="0" applyFont="0" applyFill="0" applyBorder="0" applyAlignment="0" applyProtection="0">
      <alignment vertical="top"/>
    </xf>
    <xf numFmtId="0" fontId="39" fillId="0" borderId="33" applyNumberFormat="0" applyFill="0" applyAlignment="0" applyProtection="0"/>
    <xf numFmtId="5" fontId="4" fillId="0" borderId="0" applyFont="0" applyFill="0" applyBorder="0" applyAlignment="0" applyProtection="0">
      <alignment vertical="top"/>
    </xf>
    <xf numFmtId="3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2" fontId="4" fillId="0" borderId="0" applyFont="0" applyFill="0" applyBorder="0" applyAlignment="0" applyProtection="0">
      <alignment vertical="top"/>
    </xf>
    <xf numFmtId="43" fontId="8" fillId="0" borderId="0" applyFont="0" applyFill="0" applyBorder="0" applyAlignment="0" applyProtection="0"/>
    <xf numFmtId="0" fontId="8" fillId="0" borderId="0"/>
    <xf numFmtId="169" fontId="63" fillId="0" borderId="0"/>
    <xf numFmtId="0" fontId="40" fillId="0" borderId="3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33" fillId="0" borderId="41" applyNumberFormat="0" applyFill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4" fillId="20" borderId="0" applyNumberFormat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9" fontId="8" fillId="0" borderId="0" applyFont="0" applyFill="0" applyBorder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4" fillId="0" borderId="0"/>
    <xf numFmtId="0" fontId="54" fillId="0" borderId="0">
      <alignment vertical="top"/>
    </xf>
    <xf numFmtId="0" fontId="33" fillId="0" borderId="50" applyNumberFormat="0" applyFill="0" applyAlignment="0" applyProtection="0"/>
    <xf numFmtId="43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54" fillId="0" borderId="0">
      <alignment vertical="top"/>
    </xf>
    <xf numFmtId="43" fontId="6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8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37" fontId="30" fillId="0" borderId="0"/>
    <xf numFmtId="37" fontId="30" fillId="0" borderId="0"/>
    <xf numFmtId="37" fontId="30" fillId="0" borderId="0"/>
    <xf numFmtId="0" fontId="29" fillId="0" borderId="0"/>
    <xf numFmtId="37" fontId="30" fillId="0" borderId="0"/>
    <xf numFmtId="37" fontId="30" fillId="0" borderId="0"/>
    <xf numFmtId="37" fontId="30" fillId="0" borderId="0"/>
    <xf numFmtId="37" fontId="30" fillId="0" borderId="0"/>
    <xf numFmtId="43" fontId="4" fillId="0" borderId="0" applyFont="0" applyFill="0" applyBorder="0" applyAlignment="0" applyProtection="0"/>
    <xf numFmtId="0" fontId="8" fillId="0" borderId="0"/>
    <xf numFmtId="0" fontId="29" fillId="0" borderId="0">
      <alignment vertical="top"/>
    </xf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>
      <alignment vertical="top"/>
    </xf>
    <xf numFmtId="9" fontId="8" fillId="0" borderId="0" applyFont="0" applyFill="0" applyBorder="0" applyAlignment="0" applyProtection="0"/>
    <xf numFmtId="0" fontId="62" fillId="0" borderId="0"/>
    <xf numFmtId="43" fontId="62" fillId="0" borderId="0" applyFont="0" applyFill="0" applyBorder="0" applyAlignment="0" applyProtection="0"/>
    <xf numFmtId="0" fontId="62" fillId="0" borderId="0"/>
    <xf numFmtId="9" fontId="62" fillId="0" borderId="0" applyFont="0" applyFill="0" applyBorder="0" applyAlignment="0" applyProtection="0"/>
    <xf numFmtId="0" fontId="8" fillId="0" borderId="0"/>
    <xf numFmtId="0" fontId="4" fillId="0" borderId="0"/>
    <xf numFmtId="0" fontId="29" fillId="0" borderId="0">
      <alignment vertical="top"/>
    </xf>
    <xf numFmtId="0" fontId="29" fillId="0" borderId="0">
      <alignment vertical="top"/>
    </xf>
    <xf numFmtId="0" fontId="8" fillId="0" borderId="0"/>
    <xf numFmtId="0" fontId="29" fillId="0" borderId="0">
      <alignment vertical="top"/>
    </xf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29" fillId="0" borderId="0">
      <alignment vertical="top"/>
    </xf>
    <xf numFmtId="9" fontId="8" fillId="0" borderId="0" applyFont="0" applyFill="0" applyBorder="0" applyAlignment="0" applyProtection="0"/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0" fontId="54" fillId="0" borderId="0">
      <alignment vertical="top"/>
    </xf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0" fontId="54" fillId="0" borderId="0">
      <alignment vertical="top"/>
    </xf>
    <xf numFmtId="9" fontId="5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29" fillId="0" borderId="0">
      <alignment vertical="top"/>
    </xf>
    <xf numFmtId="0" fontId="8" fillId="0" borderId="0"/>
    <xf numFmtId="43" fontId="8" fillId="0" borderId="0" applyFont="0" applyFill="0" applyBorder="0" applyAlignment="0" applyProtection="0"/>
    <xf numFmtId="0" fontId="29" fillId="0" borderId="0">
      <alignment vertical="top"/>
    </xf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18" borderId="40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8" fillId="0" borderId="0"/>
    <xf numFmtId="0" fontId="4" fillId="28" borderId="0" applyNumberFormat="0" applyBorder="0" applyAlignment="0" applyProtection="0"/>
    <xf numFmtId="0" fontId="4" fillId="25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5" fillId="0" borderId="0"/>
    <xf numFmtId="9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95" fillId="0" borderId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5" fillId="0" borderId="0"/>
    <xf numFmtId="0" fontId="95" fillId="0" borderId="0"/>
    <xf numFmtId="43" fontId="95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43" fillId="0" borderId="0" applyFont="0" applyFill="0" applyBorder="0" applyAlignment="0" applyProtection="0"/>
    <xf numFmtId="0" fontId="24" fillId="0" borderId="0" applyFill="0" applyProtection="0"/>
    <xf numFmtId="43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35" fillId="0" borderId="0" applyFont="0" applyFill="0" applyBorder="0" applyAlignment="0" applyProtection="0"/>
    <xf numFmtId="42" fontId="8" fillId="0" borderId="0">
      <alignment vertical="top"/>
    </xf>
    <xf numFmtId="4" fontId="8" fillId="0" borderId="0" applyFont="0" applyFill="0" applyBorder="0" applyAlignment="0" applyProtection="0"/>
    <xf numFmtId="42" fontId="8" fillId="0" borderId="0">
      <alignment vertical="top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4" fillId="0" borderId="0"/>
    <xf numFmtId="0" fontId="8" fillId="0" borderId="0"/>
    <xf numFmtId="43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" fillId="0" borderId="0"/>
    <xf numFmtId="0" fontId="8" fillId="0" borderId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5" fillId="0" borderId="0" applyBorder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0" fontId="8" fillId="0" borderId="0"/>
    <xf numFmtId="0" fontId="35" fillId="0" borderId="0" applyBorder="0"/>
    <xf numFmtId="0" fontId="8" fillId="0" borderId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0" fontId="8" fillId="0" borderId="0"/>
    <xf numFmtId="0" fontId="8" fillId="0" borderId="0"/>
    <xf numFmtId="43" fontId="35" fillId="0" borderId="0" applyFont="0" applyFill="0" applyBorder="0" applyAlignment="0" applyProtection="0"/>
    <xf numFmtId="0" fontId="8" fillId="0" borderId="0"/>
    <xf numFmtId="0" fontId="35" fillId="0" borderId="0" applyBorder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35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43" fontId="3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0" fontId="4" fillId="0" borderId="0"/>
    <xf numFmtId="0" fontId="35" fillId="0" borderId="0" applyBorder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5" fillId="0" borderId="0" applyBorder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94" fillId="0" borderId="0"/>
    <xf numFmtId="43" fontId="194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8" borderId="40" applyNumberFormat="0" applyFont="0" applyAlignment="0" applyProtection="0"/>
    <xf numFmtId="44" fontId="3" fillId="0" borderId="0" applyFont="0" applyFill="0" applyBorder="0" applyAlignment="0" applyProtection="0"/>
    <xf numFmtId="0" fontId="89" fillId="0" borderId="0"/>
    <xf numFmtId="43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8" borderId="40" applyNumberFormat="0" applyFont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8" borderId="40" applyNumberFormat="0" applyFont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2" fontId="8" fillId="0" borderId="0">
      <alignment vertical="top"/>
    </xf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18" borderId="40" applyNumberFormat="0" applyFont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40" applyNumberFormat="0" applyFont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18" borderId="40" applyNumberFormat="0" applyFont="0" applyAlignment="0" applyProtection="0"/>
    <xf numFmtId="0" fontId="2" fillId="40" borderId="0" applyNumberFormat="0" applyBorder="0" applyAlignment="0" applyProtection="0"/>
    <xf numFmtId="0" fontId="2" fillId="20" borderId="0" applyNumberFormat="0" applyBorder="0" applyAlignment="0" applyProtection="0"/>
    <xf numFmtId="43" fontId="2" fillId="0" borderId="0" applyFont="0" applyFill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20" borderId="0" applyNumberFormat="0" applyBorder="0" applyAlignment="0" applyProtection="0"/>
    <xf numFmtId="0" fontId="2" fillId="28" borderId="0" applyNumberFormat="0" applyBorder="0" applyAlignment="0" applyProtection="0"/>
    <xf numFmtId="0" fontId="2" fillId="36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18" borderId="40" applyNumberFormat="0" applyFont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0" fontId="2" fillId="51" borderId="0" applyNumberFormat="0" applyBorder="0" applyAlignment="0" applyProtection="0"/>
    <xf numFmtId="0" fontId="2" fillId="0" borderId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36" borderId="0" applyNumberFormat="0" applyBorder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37" borderId="0" applyNumberFormat="0" applyBorder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0" borderId="0"/>
    <xf numFmtId="3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5" fontId="2" fillId="0" borderId="0" applyFont="0" applyFill="0" applyBorder="0" applyAlignment="0" applyProtection="0">
      <alignment vertical="top"/>
    </xf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40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40" borderId="0" applyNumberFormat="0" applyBorder="0" applyAlignment="0" applyProtection="0"/>
    <xf numFmtId="0" fontId="2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51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6" borderId="0" applyNumberFormat="0" applyBorder="0" applyAlignment="0" applyProtection="0"/>
    <xf numFmtId="0" fontId="2" fillId="24" borderId="0" applyNumberFormat="0" applyBorder="0" applyAlignment="0" applyProtection="0"/>
    <xf numFmtId="0" fontId="2" fillId="18" borderId="40" applyNumberFormat="0" applyFont="0" applyAlignment="0" applyProtection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4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28" borderId="0" applyNumberFormat="0" applyBorder="0" applyAlignment="0" applyProtection="0"/>
    <xf numFmtId="0" fontId="2" fillId="41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36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24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32" borderId="0" applyNumberFormat="0" applyBorder="0" applyAlignment="0" applyProtection="0"/>
    <xf numFmtId="0" fontId="2" fillId="41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7" borderId="0" applyNumberFormat="0" applyBorder="0" applyAlignment="0" applyProtection="0"/>
    <xf numFmtId="0" fontId="2" fillId="33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29" borderId="0" applyNumberFormat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0" fontId="2" fillId="21" borderId="0" applyNumberFormat="0" applyBorder="0" applyAlignment="0" applyProtection="0"/>
    <xf numFmtId="0" fontId="2" fillId="41" borderId="0" applyNumberFormat="0" applyBorder="0" applyAlignment="0" applyProtection="0"/>
    <xf numFmtId="0" fontId="2" fillId="28" borderId="0" applyNumberFormat="0" applyBorder="0" applyAlignment="0" applyProtection="0"/>
    <xf numFmtId="0" fontId="2" fillId="21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1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37" borderId="0" applyNumberFormat="0" applyBorder="0" applyAlignment="0" applyProtection="0"/>
    <xf numFmtId="0" fontId="2" fillId="25" borderId="0" applyNumberFormat="0" applyBorder="0" applyAlignment="0" applyProtection="0"/>
    <xf numFmtId="0" fontId="2" fillId="36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37" borderId="0" applyNumberFormat="0" applyBorder="0" applyAlignment="0" applyProtection="0"/>
    <xf numFmtId="0" fontId="2" fillId="29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1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" fontId="2" fillId="0" borderId="0" applyFont="0" applyFill="0" applyBorder="0" applyAlignment="0" applyProtection="0">
      <alignment vertical="top"/>
    </xf>
    <xf numFmtId="0" fontId="2" fillId="51" borderId="0" applyNumberFormat="0" applyBorder="0" applyAlignment="0" applyProtection="0"/>
    <xf numFmtId="0" fontId="2" fillId="44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8" borderId="0" applyNumberFormat="0" applyBorder="0" applyAlignment="0" applyProtection="0"/>
    <xf numFmtId="0" fontId="2" fillId="45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6" borderId="0" applyNumberFormat="0" applyBorder="0" applyAlignment="0" applyProtection="0"/>
    <xf numFmtId="0" fontId="2" fillId="42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0" fontId="2" fillId="0" borderId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2" borderId="0" applyNumberFormat="0" applyBorder="0" applyAlignment="0" applyProtection="0"/>
    <xf numFmtId="0" fontId="2" fillId="67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2" borderId="0" applyNumberFormat="0" applyBorder="0" applyAlignment="0" applyProtection="0"/>
    <xf numFmtId="0" fontId="2" fillId="67" borderId="0" applyNumberFormat="0" applyBorder="0" applyAlignment="0" applyProtection="0"/>
    <xf numFmtId="9" fontId="2" fillId="0" borderId="0" applyFont="0" applyFill="0" applyBorder="0" applyAlignment="0" applyProtection="0"/>
    <xf numFmtId="0" fontId="2" fillId="10" borderId="40" applyNumberFormat="0" applyFont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2" borderId="0" applyNumberFormat="0" applyBorder="0" applyAlignment="0" applyProtection="0"/>
    <xf numFmtId="0" fontId="2" fillId="67" borderId="0" applyNumberFormat="0" applyBorder="0" applyAlignment="0" applyProtection="0"/>
    <xf numFmtId="0" fontId="2" fillId="64" borderId="0" applyNumberFormat="0" applyBorder="0" applyAlignment="0" applyProtection="0"/>
    <xf numFmtId="0" fontId="2" fillId="61" borderId="0" applyNumberFormat="0" applyBorder="0" applyAlignment="0" applyProtection="0"/>
    <xf numFmtId="0" fontId="2" fillId="65" borderId="0" applyNumberFormat="0" applyBorder="0" applyAlignment="0" applyProtection="0"/>
    <xf numFmtId="0" fontId="2" fillId="66" borderId="0" applyNumberFormat="0" applyBorder="0" applyAlignment="0" applyProtection="0"/>
    <xf numFmtId="0" fontId="2" fillId="62" borderId="0" applyNumberFormat="0" applyBorder="0" applyAlignment="0" applyProtection="0"/>
    <xf numFmtId="0" fontId="2" fillId="67" borderId="0" applyNumberFormat="0" applyBorder="0" applyAlignment="0" applyProtection="0"/>
    <xf numFmtId="9" fontId="2" fillId="0" borderId="0" applyFont="0" applyFill="0" applyBorder="0" applyAlignment="0" applyProtection="0"/>
    <xf numFmtId="0" fontId="2" fillId="10" borderId="40" applyNumberFormat="0" applyFont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43" applyNumberFormat="0" applyFont="0" applyFill="0" applyAlignment="0" applyProtection="0">
      <alignment vertical="top"/>
    </xf>
    <xf numFmtId="0" fontId="2" fillId="0" borderId="0">
      <alignment vertical="top"/>
    </xf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50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36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25" borderId="0" applyNumberFormat="0" applyBorder="0" applyAlignment="0" applyProtection="0"/>
    <xf numFmtId="0" fontId="2" fillId="50" borderId="0" applyNumberFormat="0" applyBorder="0" applyAlignment="0" applyProtection="0"/>
    <xf numFmtId="0" fontId="2" fillId="46" borderId="0" applyNumberFormat="0" applyBorder="0" applyAlignment="0" applyProtection="0"/>
    <xf numFmtId="0" fontId="2" fillId="48" borderId="0" applyNumberFormat="0" applyBorder="0" applyAlignment="0" applyProtection="0"/>
    <xf numFmtId="0" fontId="2" fillId="51" borderId="0" applyNumberFormat="0" applyBorder="0" applyAlignment="0" applyProtection="0"/>
    <xf numFmtId="43" fontId="2" fillId="0" borderId="0" applyFont="0" applyFill="0" applyBorder="0" applyAlignment="0" applyProtection="0"/>
    <xf numFmtId="4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44" fontId="2" fillId="0" borderId="0" applyFont="0" applyFill="0" applyBorder="0" applyAlignment="0" applyProtection="0"/>
    <xf numFmtId="5" fontId="2" fillId="0" borderId="0" applyFont="0" applyFill="0" applyBorder="0" applyAlignment="0" applyProtection="0">
      <alignment vertical="top"/>
    </xf>
    <xf numFmtId="0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 applyNumberForma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43" applyNumberFormat="0" applyFont="0" applyFill="0" applyAlignment="0" applyProtection="0">
      <alignment vertical="top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0" fontId="2" fillId="33" borderId="0" applyNumberFormat="0" applyBorder="0" applyAlignment="0" applyProtection="0"/>
    <xf numFmtId="0" fontId="2" fillId="29" borderId="0" applyNumberFormat="0" applyBorder="0" applyAlignment="0" applyProtection="0"/>
    <xf numFmtId="0" fontId="2" fillId="40" borderId="0" applyNumberFormat="0" applyBorder="0" applyAlignment="0" applyProtection="0"/>
    <xf numFmtId="0" fontId="2" fillId="36" borderId="0" applyNumberFormat="0" applyBorder="0" applyAlignment="0" applyProtection="0"/>
    <xf numFmtId="0" fontId="2" fillId="32" borderId="0" applyNumberFormat="0" applyBorder="0" applyAlignment="0" applyProtection="0"/>
    <xf numFmtId="0" fontId="2" fillId="28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3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24" borderId="0" applyNumberFormat="0" applyBorder="0" applyAlignment="0" applyProtection="0"/>
    <xf numFmtId="0" fontId="2" fillId="20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8" borderId="0" applyNumberFormat="0" applyBorder="0" applyAlignment="0" applyProtection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1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0" borderId="0"/>
    <xf numFmtId="0" fontId="2" fillId="25" borderId="0" applyNumberFormat="0" applyBorder="0" applyAlignment="0" applyProtection="0"/>
    <xf numFmtId="0" fontId="2" fillId="0" borderId="0"/>
    <xf numFmtId="0" fontId="2" fillId="20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2" fillId="18" borderId="40" applyNumberFormat="0" applyFont="0" applyAlignment="0" applyProtection="0"/>
    <xf numFmtId="0" fontId="2" fillId="21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24" borderId="0" applyNumberFormat="0" applyBorder="0" applyAlignment="0" applyProtection="0"/>
    <xf numFmtId="43" fontId="2" fillId="0" borderId="0" applyFont="0" applyFill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40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4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33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29" borderId="0" applyNumberFormat="0" applyBorder="0" applyAlignment="0" applyProtection="0"/>
    <xf numFmtId="0" fontId="2" fillId="18" borderId="40" applyNumberFormat="0" applyFont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3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8" borderId="40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>
      <alignment vertical="top"/>
    </xf>
    <xf numFmtId="4" fontId="2" fillId="0" borderId="0" applyFont="0" applyFill="0" applyBorder="0" applyAlignment="0" applyProtection="0">
      <alignment vertical="top"/>
    </xf>
    <xf numFmtId="5" fontId="2" fillId="0" borderId="0" applyFont="0" applyFill="0" applyBorder="0" applyAlignment="0" applyProtection="0">
      <alignment vertical="top"/>
    </xf>
    <xf numFmtId="3" fontId="2" fillId="0" borderId="0" applyFont="0" applyFill="0" applyBorder="0" applyAlignment="0" applyProtection="0">
      <alignment vertical="top"/>
    </xf>
    <xf numFmtId="2" fontId="2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0" fontId="2" fillId="0" borderId="0"/>
    <xf numFmtId="0" fontId="2" fillId="2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8" borderId="4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32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8" borderId="0" applyNumberFormat="0" applyBorder="0" applyAlignment="0" applyProtection="0"/>
    <xf numFmtId="0" fontId="2" fillId="25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7" fontId="195" fillId="0" borderId="0"/>
    <xf numFmtId="43" fontId="8" fillId="0" borderId="0"/>
    <xf numFmtId="0" fontId="9" fillId="0" borderId="0">
      <alignment vertical="top"/>
      <protection locked="0"/>
    </xf>
    <xf numFmtId="9" fontId="8" fillId="0" borderId="0"/>
    <xf numFmtId="0" fontId="2" fillId="0" borderId="0"/>
    <xf numFmtId="0" fontId="2" fillId="0" borderId="0"/>
    <xf numFmtId="0" fontId="2" fillId="18" borderId="40" applyNumberFormat="0" applyFon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5" fillId="0" borderId="0" applyBorder="0"/>
    <xf numFmtId="0" fontId="35" fillId="0" borderId="0" applyBorder="0"/>
  </cellStyleXfs>
  <cellXfs count="340">
    <xf numFmtId="37" fontId="0" fillId="0" borderId="0" xfId="0"/>
    <xf numFmtId="37" fontId="10" fillId="0" borderId="0" xfId="0" applyFont="1"/>
    <xf numFmtId="37" fontId="10" fillId="0" borderId="0" xfId="0" applyFont="1" applyAlignment="1">
      <alignment horizontal="left"/>
    </xf>
    <xf numFmtId="1" fontId="10" fillId="0" borderId="0" xfId="0" applyNumberFormat="1" applyFont="1" applyAlignment="1">
      <alignment horizontal="center"/>
    </xf>
    <xf numFmtId="37" fontId="10" fillId="0" borderId="0" xfId="0" applyFont="1" applyAlignment="1">
      <alignment horizontal="center"/>
    </xf>
    <xf numFmtId="37" fontId="10" fillId="0" borderId="0" xfId="0" quotePrefix="1" applyFont="1" applyAlignment="1">
      <alignment horizontal="center"/>
    </xf>
    <xf numFmtId="10" fontId="10" fillId="0" borderId="0" xfId="0" applyNumberFormat="1" applyFont="1"/>
    <xf numFmtId="49" fontId="10" fillId="0" borderId="0" xfId="0" quotePrefix="1" applyNumberFormat="1" applyFont="1"/>
    <xf numFmtId="37" fontId="12" fillId="0" borderId="0" xfId="0" applyFont="1" applyAlignment="1" applyProtection="1">
      <alignment horizontal="center"/>
      <protection locked="0"/>
    </xf>
    <xf numFmtId="37" fontId="13" fillId="0" borderId="0" xfId="0" applyFont="1"/>
    <xf numFmtId="37" fontId="14" fillId="0" borderId="0" xfId="0" applyFont="1" applyAlignment="1">
      <alignment horizontal="center"/>
    </xf>
    <xf numFmtId="37" fontId="15" fillId="0" borderId="0" xfId="0" applyFont="1"/>
    <xf numFmtId="37" fontId="14" fillId="0" borderId="0" xfId="0" applyFont="1"/>
    <xf numFmtId="37" fontId="16" fillId="0" borderId="0" xfId="0" applyFont="1"/>
    <xf numFmtId="37" fontId="16" fillId="0" borderId="0" xfId="0" applyFont="1" applyAlignment="1">
      <alignment horizontal="center"/>
    </xf>
    <xf numFmtId="41" fontId="14" fillId="0" borderId="0" xfId="1" applyNumberFormat="1" applyFont="1"/>
    <xf numFmtId="37" fontId="14" fillId="0" borderId="0" xfId="0" applyFont="1" applyAlignment="1">
      <alignment horizontal="left"/>
    </xf>
    <xf numFmtId="38" fontId="14" fillId="0" borderId="0" xfId="0" applyNumberFormat="1" applyFont="1"/>
    <xf numFmtId="37" fontId="14" fillId="0" borderId="0" xfId="0" quotePrefix="1" applyFont="1" applyAlignment="1">
      <alignment horizontal="left"/>
    </xf>
    <xf numFmtId="37" fontId="17" fillId="0" borderId="0" xfId="2" applyNumberFormat="1" applyFont="1" applyAlignment="1" applyProtection="1"/>
    <xf numFmtId="37" fontId="14" fillId="3" borderId="0" xfId="0" applyFont="1" applyFill="1"/>
    <xf numFmtId="38" fontId="14" fillId="3" borderId="0" xfId="0" applyNumberFormat="1" applyFont="1" applyFill="1" applyAlignment="1">
      <alignment horizontal="center"/>
    </xf>
    <xf numFmtId="37" fontId="14" fillId="3" borderId="0" xfId="0" applyFont="1" applyFill="1" applyAlignment="1">
      <alignment horizontal="center"/>
    </xf>
    <xf numFmtId="37" fontId="14" fillId="3" borderId="0" xfId="0" quotePrefix="1" applyFont="1" applyFill="1" applyAlignment="1">
      <alignment horizontal="center"/>
    </xf>
    <xf numFmtId="37" fontId="18" fillId="0" borderId="1" xfId="0" quotePrefix="1" applyFont="1" applyBorder="1" applyProtection="1">
      <protection locked="0"/>
    </xf>
    <xf numFmtId="37" fontId="14" fillId="3" borderId="0" xfId="0" quotePrefix="1" applyFont="1" applyFill="1"/>
    <xf numFmtId="37" fontId="14" fillId="3" borderId="0" xfId="0" quotePrefix="1" applyFont="1" applyFill="1" applyAlignment="1">
      <alignment horizontal="left"/>
    </xf>
    <xf numFmtId="38" fontId="14" fillId="3" borderId="0" xfId="0" applyNumberFormat="1" applyFont="1" applyFill="1"/>
    <xf numFmtId="165" fontId="14" fillId="3" borderId="0" xfId="0" applyNumberFormat="1" applyFont="1" applyFill="1" applyAlignment="1">
      <alignment horizontal="center"/>
    </xf>
    <xf numFmtId="37" fontId="14" fillId="3" borderId="0" xfId="0" quotePrefix="1" applyFont="1" applyFill="1" applyAlignment="1">
      <alignment horizontal="fill"/>
    </xf>
    <xf numFmtId="37" fontId="18" fillId="0" borderId="1" xfId="1" quotePrefix="1" applyNumberFormat="1" applyFont="1" applyBorder="1" applyProtection="1">
      <protection locked="0"/>
    </xf>
    <xf numFmtId="37" fontId="18" fillId="0" borderId="1" xfId="1" applyNumberFormat="1" applyFont="1" applyBorder="1" applyProtection="1">
      <protection locked="0"/>
    </xf>
    <xf numFmtId="37" fontId="14" fillId="7" borderId="0" xfId="0" applyFont="1" applyFill="1"/>
    <xf numFmtId="37" fontId="14" fillId="7" borderId="0" xfId="0" quotePrefix="1" applyFont="1" applyFill="1" applyAlignment="1">
      <alignment horizontal="left" indent="1"/>
    </xf>
    <xf numFmtId="43" fontId="14" fillId="3" borderId="0" xfId="1" applyFont="1" applyFill="1"/>
    <xf numFmtId="37" fontId="18" fillId="4" borderId="1" xfId="0" quotePrefix="1" applyFont="1" applyFill="1" applyBorder="1" applyProtection="1">
      <protection locked="0"/>
    </xf>
    <xf numFmtId="37" fontId="14" fillId="3" borderId="0" xfId="1" quotePrefix="1" applyNumberFormat="1" applyFont="1" applyFill="1" applyAlignment="1">
      <alignment horizontal="fill"/>
    </xf>
    <xf numFmtId="39" fontId="14" fillId="3" borderId="0" xfId="0" applyNumberFormat="1" applyFont="1" applyFill="1"/>
    <xf numFmtId="37" fontId="14" fillId="3" borderId="0" xfId="0" applyFont="1" applyFill="1" applyAlignment="1">
      <alignment horizontal="centerContinuous"/>
    </xf>
    <xf numFmtId="37" fontId="14" fillId="7" borderId="0" xfId="0" quotePrefix="1" applyFont="1" applyFill="1" applyAlignment="1">
      <alignment horizontal="left"/>
    </xf>
    <xf numFmtId="37" fontId="14" fillId="7" borderId="0" xfId="0" applyFont="1" applyFill="1" applyAlignment="1">
      <alignment horizontal="right"/>
    </xf>
    <xf numFmtId="38" fontId="18" fillId="4" borderId="14" xfId="0" applyNumberFormat="1" applyFont="1" applyFill="1" applyBorder="1" applyProtection="1">
      <protection locked="0"/>
    </xf>
    <xf numFmtId="38" fontId="18" fillId="4" borderId="8" xfId="0" applyNumberFormat="1" applyFont="1" applyFill="1" applyBorder="1" applyProtection="1">
      <protection locked="0"/>
    </xf>
    <xf numFmtId="38" fontId="18" fillId="4" borderId="2" xfId="0" applyNumberFormat="1" applyFont="1" applyFill="1" applyBorder="1" applyProtection="1">
      <protection locked="0"/>
    </xf>
    <xf numFmtId="37" fontId="14" fillId="7" borderId="0" xfId="0" applyFont="1" applyFill="1" applyAlignment="1">
      <alignment horizontal="left"/>
    </xf>
    <xf numFmtId="37" fontId="18" fillId="3" borderId="0" xfId="0" applyFont="1" applyFill="1" applyAlignment="1">
      <alignment horizontal="centerContinuous"/>
    </xf>
    <xf numFmtId="37" fontId="14" fillId="3" borderId="0" xfId="0" applyFont="1" applyFill="1" applyAlignment="1">
      <alignment horizontal="right"/>
    </xf>
    <xf numFmtId="38" fontId="18" fillId="4" borderId="1" xfId="0" applyNumberFormat="1" applyFont="1" applyFill="1" applyBorder="1" applyProtection="1">
      <protection locked="0"/>
    </xf>
    <xf numFmtId="38" fontId="14" fillId="3" borderId="0" xfId="0" applyNumberFormat="1" applyFont="1" applyFill="1" applyAlignment="1">
      <alignment horizontal="right"/>
    </xf>
    <xf numFmtId="37" fontId="14" fillId="3" borderId="0" xfId="0" quotePrefix="1" applyFont="1" applyFill="1" applyAlignment="1">
      <alignment horizontal="centerContinuous"/>
    </xf>
    <xf numFmtId="37" fontId="18" fillId="4" borderId="1" xfId="0" applyFont="1" applyFill="1" applyBorder="1" applyProtection="1">
      <protection locked="0"/>
    </xf>
    <xf numFmtId="37" fontId="18" fillId="3" borderId="0" xfId="0" quotePrefix="1" applyFont="1" applyFill="1" applyAlignment="1">
      <alignment horizontal="left"/>
    </xf>
    <xf numFmtId="37" fontId="18" fillId="3" borderId="0" xfId="0" applyFont="1" applyFill="1" applyAlignment="1">
      <alignment horizontal="center"/>
    </xf>
    <xf numFmtId="38" fontId="18" fillId="3" borderId="0" xfId="0" applyNumberFormat="1" applyFont="1" applyFill="1" applyAlignment="1">
      <alignment horizontal="center"/>
    </xf>
    <xf numFmtId="38" fontId="18" fillId="3" borderId="0" xfId="0" applyNumberFormat="1" applyFont="1" applyFill="1"/>
    <xf numFmtId="37" fontId="18" fillId="3" borderId="0" xfId="0" applyFont="1" applyFill="1"/>
    <xf numFmtId="37" fontId="14" fillId="3" borderId="0" xfId="0" applyFont="1" applyFill="1" applyAlignment="1">
      <alignment horizontal="left"/>
    </xf>
    <xf numFmtId="38" fontId="18" fillId="3" borderId="8" xfId="0" applyNumberFormat="1" applyFont="1" applyFill="1" applyBorder="1" applyAlignment="1" applyProtection="1">
      <alignment horizontal="center"/>
      <protection locked="0"/>
    </xf>
    <xf numFmtId="37" fontId="18" fillId="7" borderId="0" xfId="0" applyFont="1" applyFill="1" applyAlignment="1">
      <alignment horizontal="centerContinuous"/>
    </xf>
    <xf numFmtId="37" fontId="14" fillId="7" borderId="0" xfId="0" applyFont="1" applyFill="1" applyAlignment="1">
      <alignment horizontal="left" indent="1"/>
    </xf>
    <xf numFmtId="10" fontId="14" fillId="0" borderId="0" xfId="4" applyNumberFormat="1" applyFont="1"/>
    <xf numFmtId="37" fontId="14" fillId="7" borderId="0" xfId="0" applyFont="1" applyFill="1" applyAlignment="1">
      <alignment horizontal="left" indent="2"/>
    </xf>
    <xf numFmtId="37" fontId="14" fillId="7" borderId="0" xfId="0" quotePrefix="1" applyFont="1" applyFill="1" applyAlignment="1">
      <alignment horizontal="left" indent="2"/>
    </xf>
    <xf numFmtId="39" fontId="14" fillId="0" borderId="0" xfId="0" applyNumberFormat="1" applyFont="1"/>
    <xf numFmtId="10" fontId="14" fillId="0" borderId="0" xfId="0" applyNumberFormat="1" applyFont="1"/>
    <xf numFmtId="1" fontId="14" fillId="0" borderId="0" xfId="0" applyNumberFormat="1" applyFont="1" applyAlignment="1">
      <alignment horizontal="center"/>
    </xf>
    <xf numFmtId="37" fontId="14" fillId="0" borderId="0" xfId="0" applyFont="1" applyAlignment="1">
      <alignment horizontal="right"/>
    </xf>
    <xf numFmtId="37" fontId="19" fillId="0" borderId="0" xfId="0" applyFont="1"/>
    <xf numFmtId="37" fontId="12" fillId="0" borderId="0" xfId="0" applyFont="1" applyAlignment="1">
      <alignment horizontal="center"/>
    </xf>
    <xf numFmtId="37" fontId="14" fillId="0" borderId="0" xfId="0" quotePrefix="1" applyFont="1"/>
    <xf numFmtId="37" fontId="15" fillId="0" borderId="0" xfId="0" quotePrefix="1" applyFont="1" applyAlignment="1">
      <alignment horizontal="left"/>
    </xf>
    <xf numFmtId="37" fontId="20" fillId="0" borderId="0" xfId="0" applyFont="1" applyAlignment="1">
      <alignment vertical="center" readingOrder="1"/>
    </xf>
    <xf numFmtId="37" fontId="22" fillId="0" borderId="0" xfId="0" applyFont="1" applyAlignment="1">
      <alignment vertical="center" readingOrder="1"/>
    </xf>
    <xf numFmtId="37" fontId="23" fillId="0" borderId="0" xfId="0" quotePrefix="1" applyFont="1"/>
    <xf numFmtId="37" fontId="23" fillId="0" borderId="0" xfId="0" applyFont="1"/>
    <xf numFmtId="37" fontId="10" fillId="0" borderId="0" xfId="0" quotePrefix="1" applyFont="1" applyAlignment="1">
      <alignment horizontal="right"/>
    </xf>
    <xf numFmtId="37" fontId="10" fillId="0" borderId="0" xfId="0" applyFont="1" applyAlignment="1">
      <alignment horizontal="centerContinuous"/>
    </xf>
    <xf numFmtId="37" fontId="24" fillId="0" borderId="1" xfId="0" applyFont="1" applyBorder="1"/>
    <xf numFmtId="37" fontId="24" fillId="0" borderId="8" xfId="0" applyFont="1" applyBorder="1"/>
    <xf numFmtId="37" fontId="10" fillId="0" borderId="6" xfId="0" applyFont="1" applyBorder="1"/>
    <xf numFmtId="37" fontId="10" fillId="0" borderId="8" xfId="0" applyFont="1" applyBorder="1"/>
    <xf numFmtId="37" fontId="24" fillId="0" borderId="2" xfId="0" applyFont="1" applyBorder="1"/>
    <xf numFmtId="37" fontId="24" fillId="0" borderId="13" xfId="0" applyFont="1" applyBorder="1"/>
    <xf numFmtId="37" fontId="24" fillId="0" borderId="0" xfId="0" applyFont="1"/>
    <xf numFmtId="37" fontId="24" fillId="0" borderId="4" xfId="0" applyFont="1" applyBorder="1"/>
    <xf numFmtId="37" fontId="10" fillId="0" borderId="13" xfId="0" applyFont="1" applyBorder="1"/>
    <xf numFmtId="37" fontId="10" fillId="0" borderId="10" xfId="0" applyFont="1" applyBorder="1"/>
    <xf numFmtId="37" fontId="24" fillId="0" borderId="14" xfId="0" applyFont="1" applyBorder="1" applyAlignment="1">
      <alignment horizontal="centerContinuous"/>
    </xf>
    <xf numFmtId="37" fontId="24" fillId="0" borderId="2" xfId="0" applyFont="1" applyBorder="1" applyAlignment="1">
      <alignment horizontal="centerContinuous"/>
    </xf>
    <xf numFmtId="37" fontId="24" fillId="0" borderId="8" xfId="0" applyFont="1" applyBorder="1" applyAlignment="1">
      <alignment horizontal="centerContinuous"/>
    </xf>
    <xf numFmtId="37" fontId="10" fillId="0" borderId="8" xfId="0" applyFont="1" applyBorder="1" applyAlignment="1">
      <alignment horizontal="centerContinuous"/>
    </xf>
    <xf numFmtId="37" fontId="10" fillId="0" borderId="2" xfId="0" applyFont="1" applyBorder="1" applyAlignment="1">
      <alignment horizontal="centerContinuous"/>
    </xf>
    <xf numFmtId="37" fontId="24" fillId="0" borderId="1" xfId="0" applyFont="1" applyBorder="1" applyAlignment="1">
      <alignment horizontal="center"/>
    </xf>
    <xf numFmtId="37" fontId="24" fillId="0" borderId="2" xfId="0" applyFont="1" applyBorder="1" applyAlignment="1">
      <alignment horizontal="center"/>
    </xf>
    <xf numFmtId="37" fontId="24" fillId="0" borderId="2" xfId="0" quotePrefix="1" applyFont="1" applyBorder="1" applyAlignment="1">
      <alignment horizontal="left"/>
    </xf>
    <xf numFmtId="37" fontId="24" fillId="0" borderId="12" xfId="0" applyFont="1" applyBorder="1"/>
    <xf numFmtId="37" fontId="10" fillId="0" borderId="4" xfId="0" applyFont="1" applyBorder="1"/>
    <xf numFmtId="37" fontId="24" fillId="0" borderId="8" xfId="0" quotePrefix="1" applyFont="1" applyBorder="1" applyAlignment="1">
      <alignment horizontal="left"/>
    </xf>
    <xf numFmtId="37" fontId="10" fillId="0" borderId="2" xfId="0" applyFont="1" applyBorder="1"/>
    <xf numFmtId="37" fontId="10" fillId="0" borderId="3" xfId="0" applyFont="1" applyBorder="1"/>
    <xf numFmtId="37" fontId="24" fillId="0" borderId="0" xfId="0" applyFont="1" applyAlignment="1">
      <alignment horizontal="left"/>
    </xf>
    <xf numFmtId="37" fontId="10" fillId="2" borderId="0" xfId="0" applyFont="1" applyFill="1"/>
    <xf numFmtId="37" fontId="10" fillId="2" borderId="4" xfId="0" applyFont="1" applyFill="1" applyBorder="1"/>
    <xf numFmtId="37" fontId="10" fillId="0" borderId="9" xfId="0" applyFont="1" applyBorder="1"/>
    <xf numFmtId="37" fontId="24" fillId="0" borderId="12" xfId="0" applyFont="1" applyBorder="1" applyAlignment="1">
      <alignment horizontal="left"/>
    </xf>
    <xf numFmtId="37" fontId="24" fillId="0" borderId="10" xfId="0" applyFont="1" applyBorder="1" applyAlignment="1">
      <alignment horizontal="right"/>
    </xf>
    <xf numFmtId="37" fontId="10" fillId="2" borderId="12" xfId="0" applyFont="1" applyFill="1" applyBorder="1"/>
    <xf numFmtId="37" fontId="10" fillId="2" borderId="10" xfId="0" applyFont="1" applyFill="1" applyBorder="1"/>
    <xf numFmtId="37" fontId="14" fillId="0" borderId="0" xfId="0" quotePrefix="1" applyFont="1" applyAlignment="1">
      <alignment horizontal="right"/>
    </xf>
    <xf numFmtId="37" fontId="14" fillId="0" borderId="16" xfId="0" applyFont="1" applyBorder="1"/>
    <xf numFmtId="37" fontId="14" fillId="0" borderId="17" xfId="0" applyFont="1" applyBorder="1"/>
    <xf numFmtId="37" fontId="14" fillId="0" borderId="18" xfId="0" applyFont="1" applyBorder="1"/>
    <xf numFmtId="37" fontId="14" fillId="0" borderId="19" xfId="0" applyFont="1" applyBorder="1"/>
    <xf numFmtId="37" fontId="14" fillId="0" borderId="20" xfId="0" applyFont="1" applyBorder="1"/>
    <xf numFmtId="37" fontId="14" fillId="0" borderId="21" xfId="0" applyFont="1" applyBorder="1"/>
    <xf numFmtId="37" fontId="14" fillId="0" borderId="22" xfId="0" applyFont="1" applyBorder="1"/>
    <xf numFmtId="37" fontId="14" fillId="0" borderId="23" xfId="0" applyFont="1" applyBorder="1"/>
    <xf numFmtId="37" fontId="14" fillId="0" borderId="17" xfId="0" applyFont="1" applyBorder="1" applyAlignment="1">
      <alignment horizontal="center"/>
    </xf>
    <xf numFmtId="37" fontId="14" fillId="0" borderId="17" xfId="0" applyFont="1" applyBorder="1" applyAlignment="1">
      <alignment horizontal="right"/>
    </xf>
    <xf numFmtId="37" fontId="14" fillId="0" borderId="24" xfId="0" applyFont="1" applyBorder="1"/>
    <xf numFmtId="37" fontId="14" fillId="0" borderId="8" xfId="0" applyFont="1" applyBorder="1"/>
    <xf numFmtId="37" fontId="14" fillId="0" borderId="8" xfId="0" applyFont="1" applyBorder="1" applyAlignment="1">
      <alignment horizontal="center"/>
    </xf>
    <xf numFmtId="37" fontId="14" fillId="0" borderId="25" xfId="0" applyFont="1" applyBorder="1"/>
    <xf numFmtId="37" fontId="14" fillId="0" borderId="26" xfId="0" applyFont="1" applyBorder="1"/>
    <xf numFmtId="37" fontId="14" fillId="0" borderId="6" xfId="0" applyFont="1" applyBorder="1"/>
    <xf numFmtId="37" fontId="14" fillId="0" borderId="27" xfId="0" applyFont="1" applyBorder="1"/>
    <xf numFmtId="37" fontId="14" fillId="0" borderId="28" xfId="0" quotePrefix="1" applyFont="1" applyBorder="1" applyAlignment="1">
      <alignment horizontal="left"/>
    </xf>
    <xf numFmtId="37" fontId="14" fillId="0" borderId="12" xfId="0" applyFont="1" applyBorder="1"/>
    <xf numFmtId="37" fontId="14" fillId="0" borderId="29" xfId="0" applyFont="1" applyBorder="1"/>
    <xf numFmtId="37" fontId="14" fillId="0" borderId="28" xfId="0" applyFont="1" applyBorder="1" applyAlignment="1">
      <alignment horizontal="center"/>
    </xf>
    <xf numFmtId="37" fontId="14" fillId="0" borderId="30" xfId="0" applyFont="1" applyBorder="1"/>
    <xf numFmtId="37" fontId="14" fillId="0" borderId="31" xfId="0" applyFont="1" applyBorder="1"/>
    <xf numFmtId="37" fontId="14" fillId="0" borderId="31" xfId="0" applyFont="1" applyBorder="1" applyAlignment="1">
      <alignment horizontal="center"/>
    </xf>
    <xf numFmtId="37" fontId="14" fillId="0" borderId="32" xfId="0" applyFont="1" applyBorder="1"/>
    <xf numFmtId="37" fontId="24" fillId="0" borderId="0" xfId="0" quotePrefix="1" applyFont="1" applyAlignment="1">
      <alignment horizontal="left"/>
    </xf>
    <xf numFmtId="37" fontId="24" fillId="0" borderId="5" xfId="0" applyFont="1" applyBorder="1" applyAlignment="1">
      <alignment horizontal="centerContinuous"/>
    </xf>
    <xf numFmtId="37" fontId="10" fillId="0" borderId="6" xfId="0" applyFont="1" applyBorder="1" applyAlignment="1">
      <alignment horizontal="centerContinuous"/>
    </xf>
    <xf numFmtId="37" fontId="10" fillId="0" borderId="7" xfId="0" applyFont="1" applyBorder="1" applyAlignment="1">
      <alignment horizontal="centerContinuous"/>
    </xf>
    <xf numFmtId="37" fontId="24" fillId="0" borderId="11" xfId="0" applyFont="1" applyBorder="1"/>
    <xf numFmtId="37" fontId="24" fillId="0" borderId="2" xfId="0" quotePrefix="1" applyFont="1" applyBorder="1" applyAlignment="1">
      <alignment horizontal="centerContinuous"/>
    </xf>
    <xf numFmtId="37" fontId="24" fillId="0" borderId="3" xfId="0" applyFont="1" applyBorder="1" applyAlignment="1">
      <alignment horizontal="center"/>
    </xf>
    <xf numFmtId="37" fontId="24" fillId="0" borderId="2" xfId="0" quotePrefix="1" applyFont="1" applyBorder="1"/>
    <xf numFmtId="37" fontId="24" fillId="0" borderId="13" xfId="0" applyFont="1" applyBorder="1" applyAlignment="1">
      <alignment horizontal="center"/>
    </xf>
    <xf numFmtId="37" fontId="24" fillId="0" borderId="0" xfId="0" quotePrefix="1" applyFont="1"/>
    <xf numFmtId="37" fontId="24" fillId="0" borderId="4" xfId="0" quotePrefix="1" applyFont="1" applyBorder="1"/>
    <xf numFmtId="37" fontId="24" fillId="0" borderId="13" xfId="0" applyFont="1" applyBorder="1" applyAlignment="1">
      <alignment horizontal="centerContinuous"/>
    </xf>
    <xf numFmtId="37" fontId="10" fillId="0" borderId="4" xfId="0" applyFont="1" applyBorder="1" applyAlignment="1">
      <alignment horizontal="centerContinuous"/>
    </xf>
    <xf numFmtId="37" fontId="24" fillId="0" borderId="7" xfId="0" applyFont="1" applyBorder="1" applyAlignment="1">
      <alignment horizontal="centerContinuous"/>
    </xf>
    <xf numFmtId="37" fontId="24" fillId="0" borderId="14" xfId="0" applyFont="1" applyBorder="1" applyAlignment="1">
      <alignment horizontal="left"/>
    </xf>
    <xf numFmtId="37" fontId="10" fillId="0" borderId="12" xfId="0" applyFont="1" applyBorder="1"/>
    <xf numFmtId="37" fontId="10" fillId="0" borderId="7" xfId="0" applyFont="1" applyBorder="1"/>
    <xf numFmtId="37" fontId="10" fillId="0" borderId="15" xfId="0" applyFont="1" applyBorder="1"/>
    <xf numFmtId="37" fontId="24" fillId="0" borderId="12" xfId="0" quotePrefix="1" applyFont="1" applyBorder="1" applyAlignment="1">
      <alignment horizontal="left"/>
    </xf>
    <xf numFmtId="37" fontId="10" fillId="0" borderId="12" xfId="0" quotePrefix="1" applyFont="1" applyBorder="1"/>
    <xf numFmtId="37" fontId="10" fillId="0" borderId="12" xfId="0" quotePrefix="1" applyFont="1" applyBorder="1" applyAlignment="1">
      <alignment horizontal="left"/>
    </xf>
    <xf numFmtId="37" fontId="24" fillId="0" borderId="0" xfId="0" applyFont="1" applyAlignment="1">
      <alignment horizontal="centerContinuous"/>
    </xf>
    <xf numFmtId="37" fontId="24" fillId="0" borderId="0" xfId="0" quotePrefix="1" applyFont="1" applyAlignment="1">
      <alignment horizontal="center"/>
    </xf>
    <xf numFmtId="37" fontId="24" fillId="0" borderId="9" xfId="0" quotePrefix="1" applyFont="1" applyBorder="1"/>
    <xf numFmtId="37" fontId="24" fillId="0" borderId="9" xfId="0" applyFont="1" applyBorder="1"/>
    <xf numFmtId="37" fontId="10" fillId="0" borderId="1" xfId="0" applyFont="1" applyBorder="1"/>
    <xf numFmtId="37" fontId="24" fillId="0" borderId="4" xfId="0" applyFont="1" applyBorder="1" applyAlignment="1">
      <alignment horizontal="centerContinuous"/>
    </xf>
    <xf numFmtId="37" fontId="24" fillId="0" borderId="6" xfId="0" applyFont="1" applyBorder="1" applyAlignment="1">
      <alignment horizontal="centerContinuous"/>
    </xf>
    <xf numFmtId="37" fontId="24" fillId="0" borderId="1" xfId="0" applyFont="1" applyBorder="1" applyAlignment="1">
      <alignment horizontal="centerContinuous"/>
    </xf>
    <xf numFmtId="37" fontId="10" fillId="0" borderId="0" xfId="0" quotePrefix="1" applyFont="1" applyAlignment="1">
      <alignment horizontal="left"/>
    </xf>
    <xf numFmtId="37" fontId="24" fillId="0" borderId="7" xfId="0" applyFont="1" applyBorder="1"/>
    <xf numFmtId="37" fontId="24" fillId="0" borderId="7" xfId="0" applyFont="1" applyBorder="1" applyAlignment="1">
      <alignment horizontal="center"/>
    </xf>
    <xf numFmtId="37" fontId="24" fillId="0" borderId="3" xfId="0" applyFont="1" applyBorder="1"/>
    <xf numFmtId="37" fontId="24" fillId="0" borderId="4" xfId="0" applyFont="1" applyBorder="1" applyAlignment="1">
      <alignment horizontal="center"/>
    </xf>
    <xf numFmtId="37" fontId="24" fillId="0" borderId="3" xfId="0" applyFont="1" applyBorder="1" applyAlignment="1">
      <alignment horizontal="centerContinuous"/>
    </xf>
    <xf numFmtId="37" fontId="24" fillId="2" borderId="2" xfId="0" applyFont="1" applyFill="1" applyBorder="1"/>
    <xf numFmtId="37" fontId="24" fillId="0" borderId="10" xfId="0" applyFont="1" applyBorder="1"/>
    <xf numFmtId="37" fontId="24" fillId="0" borderId="10" xfId="0" applyFont="1" applyBorder="1" applyAlignment="1">
      <alignment horizontal="center"/>
    </xf>
    <xf numFmtId="164" fontId="24" fillId="0" borderId="2" xfId="0" applyNumberFormat="1" applyFont="1" applyBorder="1"/>
    <xf numFmtId="37" fontId="24" fillId="0" borderId="0" xfId="0" applyFont="1" applyAlignment="1">
      <alignment horizontal="center"/>
    </xf>
    <xf numFmtId="164" fontId="24" fillId="0" borderId="2" xfId="0" applyNumberFormat="1" applyFont="1" applyBorder="1" applyAlignment="1">
      <alignment horizontal="right"/>
    </xf>
    <xf numFmtId="164" fontId="24" fillId="0" borderId="1" xfId="0" applyNumberFormat="1" applyFont="1" applyBorder="1"/>
    <xf numFmtId="164" fontId="24" fillId="0" borderId="3" xfId="0" applyNumberFormat="1" applyFont="1" applyBorder="1"/>
    <xf numFmtId="164" fontId="24" fillId="0" borderId="2" xfId="0" quotePrefix="1" applyNumberFormat="1" applyFont="1" applyBorder="1" applyAlignment="1">
      <alignment horizontal="left"/>
    </xf>
    <xf numFmtId="37" fontId="24" fillId="0" borderId="14" xfId="0" applyFont="1" applyBorder="1" applyAlignment="1">
      <alignment horizontal="center"/>
    </xf>
    <xf numFmtId="37" fontId="24" fillId="0" borderId="8" xfId="0" applyFont="1" applyBorder="1" applyAlignment="1">
      <alignment horizontal="center"/>
    </xf>
    <xf numFmtId="37" fontId="24" fillId="0" borderId="14" xfId="0" applyFont="1" applyBorder="1"/>
    <xf numFmtId="37" fontId="10" fillId="0" borderId="14" xfId="0" applyFont="1" applyBorder="1"/>
    <xf numFmtId="37" fontId="25" fillId="0" borderId="0" xfId="0" applyFont="1" applyAlignment="1">
      <alignment horizontal="centerContinuous"/>
    </xf>
    <xf numFmtId="37" fontId="14" fillId="0" borderId="0" xfId="0" applyFont="1" applyAlignment="1">
      <alignment horizontal="centerContinuous"/>
    </xf>
    <xf numFmtId="37" fontId="25" fillId="0" borderId="0" xfId="0" applyFont="1"/>
    <xf numFmtId="37" fontId="25" fillId="0" borderId="5" xfId="0" applyFont="1" applyBorder="1"/>
    <xf numFmtId="37" fontId="25" fillId="0" borderId="6" xfId="0" quotePrefix="1" applyFont="1" applyBorder="1" applyAlignment="1">
      <alignment horizontal="centerContinuous"/>
    </xf>
    <xf numFmtId="37" fontId="25" fillId="0" borderId="7" xfId="0" applyFont="1" applyBorder="1" applyAlignment="1">
      <alignment horizontal="centerContinuous"/>
    </xf>
    <xf numFmtId="37" fontId="25" fillId="0" borderId="1" xfId="0" applyFont="1" applyBorder="1"/>
    <xf numFmtId="37" fontId="25" fillId="0" borderId="2" xfId="0" applyFont="1" applyBorder="1" applyAlignment="1">
      <alignment horizontal="centerContinuous"/>
    </xf>
    <xf numFmtId="37" fontId="25" fillId="0" borderId="2" xfId="0" applyFont="1" applyBorder="1"/>
    <xf numFmtId="37" fontId="25" fillId="0" borderId="8" xfId="0" applyFont="1" applyBorder="1" applyAlignment="1">
      <alignment horizontal="centerContinuous"/>
    </xf>
    <xf numFmtId="37" fontId="25" fillId="0" borderId="8" xfId="0" applyFont="1" applyBorder="1"/>
    <xf numFmtId="37" fontId="25" fillId="0" borderId="9" xfId="0" applyFont="1" applyBorder="1"/>
    <xf numFmtId="37" fontId="25" fillId="0" borderId="10" xfId="0" applyFont="1" applyBorder="1"/>
    <xf numFmtId="37" fontId="25" fillId="0" borderId="11" xfId="0" applyFont="1" applyBorder="1"/>
    <xf numFmtId="37" fontId="25" fillId="0" borderId="6" xfId="0" applyFont="1" applyBorder="1" applyAlignment="1">
      <alignment horizontal="centerContinuous"/>
    </xf>
    <xf numFmtId="37" fontId="25" fillId="0" borderId="3" xfId="0" applyFont="1" applyBorder="1"/>
    <xf numFmtId="37" fontId="25" fillId="0" borderId="4" xfId="0" applyFont="1" applyBorder="1" applyAlignment="1">
      <alignment horizontal="centerContinuous"/>
    </xf>
    <xf numFmtId="37" fontId="25" fillId="0" borderId="2" xfId="0" quotePrefix="1" applyFont="1" applyBorder="1" applyAlignment="1">
      <alignment horizontal="center"/>
    </xf>
    <xf numFmtId="37" fontId="25" fillId="0" borderId="6" xfId="0" applyFont="1" applyBorder="1" applyAlignment="1">
      <alignment horizontal="center"/>
    </xf>
    <xf numFmtId="37" fontId="25" fillId="0" borderId="7" xfId="0" applyFont="1" applyBorder="1" applyAlignment="1">
      <alignment horizontal="center"/>
    </xf>
    <xf numFmtId="37" fontId="25" fillId="0" borderId="8" xfId="0" applyFont="1" applyBorder="1" applyAlignment="1">
      <alignment horizontal="left"/>
    </xf>
    <xf numFmtId="37" fontId="25" fillId="0" borderId="2" xfId="0" quotePrefix="1" applyFont="1" applyBorder="1"/>
    <xf numFmtId="37" fontId="7" fillId="0" borderId="2" xfId="0" applyFont="1" applyBorder="1"/>
    <xf numFmtId="37" fontId="7" fillId="0" borderId="2" xfId="0" quotePrefix="1" applyFont="1" applyBorder="1"/>
    <xf numFmtId="37" fontId="7" fillId="0" borderId="2" xfId="0" applyFont="1" applyBorder="1" applyAlignment="1">
      <alignment horizontal="left" indent="1"/>
    </xf>
    <xf numFmtId="37" fontId="25" fillId="0" borderId="2" xfId="0" applyFont="1" applyBorder="1" applyAlignment="1">
      <alignment horizontal="left" indent="1"/>
    </xf>
    <xf numFmtId="37" fontId="25" fillId="0" borderId="12" xfId="0" applyFont="1" applyBorder="1"/>
    <xf numFmtId="37" fontId="25" fillId="0" borderId="1" xfId="0" applyFont="1" applyBorder="1" applyAlignment="1">
      <alignment horizontal="right"/>
    </xf>
    <xf numFmtId="37" fontId="14" fillId="0" borderId="14" xfId="0" applyFont="1" applyBorder="1"/>
    <xf numFmtId="37" fontId="14" fillId="0" borderId="0" xfId="0" applyFont="1" applyAlignment="1">
      <alignment horizontal="center" vertical="center"/>
    </xf>
    <xf numFmtId="2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left"/>
    </xf>
    <xf numFmtId="49" fontId="14" fillId="0" borderId="0" xfId="0" applyNumberFormat="1" applyFont="1" applyAlignment="1">
      <alignment horizontal="left"/>
    </xf>
    <xf numFmtId="2" fontId="14" fillId="0" borderId="0" xfId="0" applyNumberFormat="1" applyFont="1"/>
    <xf numFmtId="37" fontId="27" fillId="0" borderId="0" xfId="0" applyFont="1"/>
    <xf numFmtId="43" fontId="14" fillId="7" borderId="0" xfId="1" applyFont="1" applyFill="1"/>
    <xf numFmtId="38" fontId="18" fillId="4" borderId="1" xfId="0" applyNumberFormat="1" applyFont="1" applyFill="1" applyBorder="1" applyAlignment="1" applyProtection="1">
      <alignment horizontal="right"/>
      <protection locked="0"/>
    </xf>
    <xf numFmtId="38" fontId="18" fillId="0" borderId="1" xfId="0" applyNumberFormat="1" applyFont="1" applyBorder="1" applyProtection="1">
      <protection locked="0"/>
    </xf>
    <xf numFmtId="37" fontId="21" fillId="7" borderId="0" xfId="0" applyFont="1" applyFill="1"/>
    <xf numFmtId="2" fontId="10" fillId="0" borderId="0" xfId="0" applyNumberFormat="1" applyFont="1"/>
    <xf numFmtId="2" fontId="14" fillId="3" borderId="0" xfId="0" quotePrefix="1" applyNumberFormat="1" applyFont="1" applyFill="1" applyAlignment="1">
      <alignment horizontal="left"/>
    </xf>
    <xf numFmtId="2" fontId="14" fillId="3" borderId="0" xfId="0" applyNumberFormat="1" applyFont="1" applyFill="1"/>
    <xf numFmtId="2" fontId="14" fillId="3" borderId="0" xfId="0" quotePrefix="1" applyNumberFormat="1" applyFont="1" applyFill="1" applyAlignment="1">
      <alignment horizontal="fill"/>
    </xf>
    <xf numFmtId="37" fontId="27" fillId="0" borderId="0" xfId="0" applyFont="1" applyAlignment="1">
      <alignment horizontal="center"/>
    </xf>
    <xf numFmtId="37" fontId="27" fillId="0" borderId="0" xfId="0" applyFont="1" applyAlignment="1">
      <alignment horizontal="left"/>
    </xf>
    <xf numFmtId="164" fontId="27" fillId="0" borderId="0" xfId="0" applyNumberFormat="1" applyFont="1"/>
    <xf numFmtId="37" fontId="27" fillId="0" borderId="0" xfId="0" quotePrefix="1" applyFont="1" applyAlignment="1">
      <alignment horizontal="left"/>
    </xf>
    <xf numFmtId="37" fontId="27" fillId="8" borderId="0" xfId="0" applyFont="1" applyFill="1"/>
    <xf numFmtId="37" fontId="26" fillId="0" borderId="0" xfId="0" applyFont="1"/>
    <xf numFmtId="164" fontId="27" fillId="0" borderId="0" xfId="0" applyNumberFormat="1" applyFont="1" applyAlignment="1">
      <alignment horizontal="left"/>
    </xf>
    <xf numFmtId="37" fontId="27" fillId="9" borderId="0" xfId="0" applyFont="1" applyFill="1"/>
    <xf numFmtId="37" fontId="27" fillId="9" borderId="0" xfId="0" applyFont="1" applyFill="1" applyAlignment="1">
      <alignment horizontal="center"/>
    </xf>
    <xf numFmtId="37" fontId="27" fillId="10" borderId="0" xfId="0" applyFont="1" applyFill="1"/>
    <xf numFmtId="37" fontId="27" fillId="10" borderId="0" xfId="0" applyFont="1" applyFill="1" applyAlignment="1">
      <alignment horizontal="left"/>
    </xf>
    <xf numFmtId="37" fontId="27" fillId="10" borderId="0" xfId="0" applyFont="1" applyFill="1" applyAlignment="1">
      <alignment horizontal="center"/>
    </xf>
    <xf numFmtId="39" fontId="27" fillId="10" borderId="0" xfId="0" applyNumberFormat="1" applyFont="1" applyFill="1"/>
    <xf numFmtId="39" fontId="27" fillId="9" borderId="0" xfId="0" applyNumberFormat="1" applyFont="1" applyFill="1"/>
    <xf numFmtId="37" fontId="14" fillId="7" borderId="0" xfId="0" quotePrefix="1" applyFont="1" applyFill="1" applyAlignment="1">
      <alignment horizontal="fill"/>
    </xf>
    <xf numFmtId="38" fontId="14" fillId="7" borderId="0" xfId="0" applyNumberFormat="1" applyFont="1" applyFill="1"/>
    <xf numFmtId="39" fontId="14" fillId="7" borderId="0" xfId="0" applyNumberFormat="1" applyFont="1" applyFill="1"/>
    <xf numFmtId="2" fontId="14" fillId="7" borderId="0" xfId="0" applyNumberFormat="1" applyFont="1" applyFill="1"/>
    <xf numFmtId="37" fontId="14" fillId="11" borderId="0" xfId="0" applyFont="1" applyFill="1"/>
    <xf numFmtId="38" fontId="18" fillId="11" borderId="1" xfId="0" applyNumberFormat="1" applyFont="1" applyFill="1" applyBorder="1" applyProtection="1">
      <protection locked="0"/>
    </xf>
    <xf numFmtId="37" fontId="18" fillId="11" borderId="1" xfId="0" quotePrefix="1" applyFont="1" applyFill="1" applyBorder="1" applyProtection="1">
      <protection locked="0"/>
    </xf>
    <xf numFmtId="37" fontId="10" fillId="0" borderId="0" xfId="0" applyFont="1" applyAlignment="1">
      <alignment vertical="center"/>
    </xf>
    <xf numFmtId="37" fontId="14" fillId="0" borderId="0" xfId="0" applyFont="1" applyAlignment="1">
      <alignment horizontal="right" vertical="center"/>
    </xf>
    <xf numFmtId="37" fontId="14" fillId="0" borderId="0" xfId="0" applyFont="1" applyAlignment="1">
      <alignment horizontal="right" vertical="center" wrapText="1"/>
    </xf>
    <xf numFmtId="37" fontId="10" fillId="0" borderId="1" xfId="0" applyFont="1" applyBorder="1" applyAlignment="1">
      <alignment vertical="center"/>
    </xf>
    <xf numFmtId="37" fontId="28" fillId="0" borderId="1" xfId="0" applyFont="1" applyBorder="1"/>
    <xf numFmtId="37" fontId="28" fillId="0" borderId="0" xfId="0" applyFont="1" applyAlignment="1">
      <alignment horizontal="centerContinuous"/>
    </xf>
    <xf numFmtId="37" fontId="29" fillId="0" borderId="0" xfId="0" applyFont="1" applyAlignment="1">
      <alignment horizontal="centerContinuous"/>
    </xf>
    <xf numFmtId="37" fontId="29" fillId="0" borderId="0" xfId="0" applyFont="1"/>
    <xf numFmtId="37" fontId="28" fillId="0" borderId="0" xfId="0" applyFont="1"/>
    <xf numFmtId="37" fontId="28" fillId="0" borderId="0" xfId="0" quotePrefix="1" applyFont="1" applyAlignment="1">
      <alignment horizontal="right"/>
    </xf>
    <xf numFmtId="37" fontId="29" fillId="0" borderId="0" xfId="0" quotePrefix="1" applyFont="1"/>
    <xf numFmtId="37" fontId="30" fillId="0" borderId="0" xfId="0" applyFont="1"/>
    <xf numFmtId="37" fontId="28" fillId="0" borderId="2" xfId="0" applyFont="1" applyBorder="1"/>
    <xf numFmtId="37" fontId="28" fillId="0" borderId="2" xfId="0" quotePrefix="1" applyFont="1" applyBorder="1" applyAlignment="1">
      <alignment horizontal="center"/>
    </xf>
    <xf numFmtId="37" fontId="28" fillId="0" borderId="2" xfId="0" applyFont="1" applyBorder="1" applyAlignment="1">
      <alignment horizontal="center"/>
    </xf>
    <xf numFmtId="37" fontId="28" fillId="0" borderId="3" xfId="0" applyFont="1" applyBorder="1"/>
    <xf numFmtId="37" fontId="28" fillId="0" borderId="4" xfId="0" applyFont="1" applyBorder="1"/>
    <xf numFmtId="37" fontId="28" fillId="0" borderId="4" xfId="0" quotePrefix="1" applyFont="1" applyBorder="1" applyAlignment="1">
      <alignment horizontal="center"/>
    </xf>
    <xf numFmtId="37" fontId="28" fillId="0" borderId="4" xfId="0" applyFont="1" applyBorder="1" applyAlignment="1">
      <alignment horizontal="center"/>
    </xf>
    <xf numFmtId="39" fontId="28" fillId="0" borderId="2" xfId="0" applyNumberFormat="1" applyFont="1" applyBorder="1"/>
    <xf numFmtId="37" fontId="28" fillId="0" borderId="2" xfId="0" quotePrefix="1" applyFont="1" applyBorder="1"/>
    <xf numFmtId="37" fontId="28" fillId="5" borderId="2" xfId="0" applyFont="1" applyFill="1" applyBorder="1"/>
    <xf numFmtId="37" fontId="28" fillId="6" borderId="2" xfId="0" applyFont="1" applyFill="1" applyBorder="1"/>
    <xf numFmtId="37" fontId="31" fillId="0" borderId="0" xfId="0" applyFont="1"/>
    <xf numFmtId="37" fontId="28" fillId="6" borderId="2" xfId="0" applyFont="1" applyFill="1" applyBorder="1" applyAlignment="1">
      <alignment horizontal="center"/>
    </xf>
    <xf numFmtId="37" fontId="32" fillId="0" borderId="0" xfId="0" applyFont="1"/>
    <xf numFmtId="37" fontId="28" fillId="0" borderId="2" xfId="0" quotePrefix="1" applyFont="1" applyBorder="1" applyAlignment="1">
      <alignment horizontal="left"/>
    </xf>
    <xf numFmtId="37" fontId="28" fillId="6" borderId="2" xfId="0" quotePrefix="1" applyFont="1" applyFill="1" applyBorder="1" applyAlignment="1">
      <alignment horizontal="center"/>
    </xf>
    <xf numFmtId="37" fontId="29" fillId="0" borderId="10" xfId="0" applyFont="1" applyBorder="1"/>
    <xf numFmtId="37" fontId="28" fillId="6" borderId="2" xfId="0" quotePrefix="1" applyFont="1" applyFill="1" applyBorder="1"/>
    <xf numFmtId="39" fontId="28" fillId="6" borderId="2" xfId="0" quotePrefix="1" applyNumberFormat="1" applyFont="1" applyFill="1" applyBorder="1" applyAlignment="1">
      <alignment horizontal="center"/>
    </xf>
    <xf numFmtId="3" fontId="28" fillId="0" borderId="2" xfId="0" applyNumberFormat="1" applyFont="1" applyBorder="1"/>
    <xf numFmtId="37" fontId="29" fillId="0" borderId="2" xfId="0" applyFont="1" applyBorder="1" applyAlignment="1">
      <alignment horizontal="center"/>
    </xf>
    <xf numFmtId="37" fontId="29" fillId="0" borderId="4" xfId="0" applyFont="1" applyBorder="1" applyAlignment="1">
      <alignment horizontal="center"/>
    </xf>
    <xf numFmtId="39" fontId="28" fillId="6" borderId="2" xfId="0" applyNumberFormat="1" applyFont="1" applyFill="1" applyBorder="1"/>
    <xf numFmtId="2" fontId="28" fillId="0" borderId="2" xfId="0" applyNumberFormat="1" applyFont="1" applyBorder="1"/>
    <xf numFmtId="3" fontId="28" fillId="6" borderId="2" xfId="0" applyNumberFormat="1" applyFont="1" applyFill="1" applyBorder="1"/>
    <xf numFmtId="37" fontId="18" fillId="0" borderId="1" xfId="0" applyFont="1" applyBorder="1" applyProtection="1">
      <protection locked="0"/>
    </xf>
    <xf numFmtId="37" fontId="14" fillId="7" borderId="0" xfId="1" applyNumberFormat="1" applyFont="1" applyFill="1"/>
    <xf numFmtId="2" fontId="18" fillId="0" borderId="1" xfId="0" quotePrefix="1" applyNumberFormat="1" applyFont="1" applyBorder="1" applyProtection="1">
      <protection locked="0"/>
    </xf>
    <xf numFmtId="2" fontId="18" fillId="0" borderId="1" xfId="1" quotePrefix="1" applyNumberFormat="1" applyFont="1" applyBorder="1" applyProtection="1">
      <protection locked="0"/>
    </xf>
    <xf numFmtId="2" fontId="18" fillId="0" borderId="1" xfId="4" quotePrefix="1" applyNumberFormat="1" applyFont="1" applyBorder="1" applyProtection="1">
      <protection locked="0"/>
    </xf>
    <xf numFmtId="2" fontId="18" fillId="0" borderId="1" xfId="1" applyNumberFormat="1" applyFont="1" applyBorder="1" applyProtection="1">
      <protection locked="0"/>
    </xf>
    <xf numFmtId="37" fontId="18" fillId="0" borderId="1" xfId="4" quotePrefix="1" applyNumberFormat="1" applyFont="1" applyBorder="1" applyProtection="1">
      <protection locked="0"/>
    </xf>
    <xf numFmtId="1" fontId="18" fillId="0" borderId="1" xfId="0" quotePrefix="1" applyNumberFormat="1" applyFont="1" applyBorder="1" applyProtection="1">
      <protection locked="0"/>
    </xf>
    <xf numFmtId="0" fontId="14" fillId="3" borderId="0" xfId="0" quotePrefix="1" applyNumberFormat="1" applyFont="1" applyFill="1" applyAlignment="1">
      <alignment horizontal="fill"/>
    </xf>
    <xf numFmtId="39" fontId="14" fillId="3" borderId="0" xfId="0" quotePrefix="1" applyNumberFormat="1" applyFont="1" applyFill="1" applyAlignment="1">
      <alignment horizontal="fill"/>
    </xf>
    <xf numFmtId="38" fontId="18" fillId="4" borderId="1" xfId="0" quotePrefix="1" applyNumberFormat="1" applyFont="1" applyFill="1" applyBorder="1" applyAlignment="1" applyProtection="1">
      <alignment horizontal="left"/>
      <protection locked="0"/>
    </xf>
    <xf numFmtId="166" fontId="18" fillId="4" borderId="14" xfId="0" applyNumberFormat="1" applyFont="1" applyFill="1" applyBorder="1" applyAlignment="1" applyProtection="1">
      <alignment horizontal="left"/>
      <protection locked="0"/>
    </xf>
    <xf numFmtId="49" fontId="18" fillId="4" borderId="1" xfId="0" quotePrefix="1" applyNumberFormat="1" applyFont="1" applyFill="1" applyBorder="1" applyProtection="1">
      <protection locked="0"/>
    </xf>
    <xf numFmtId="38" fontId="18" fillId="4" borderId="1" xfId="0" applyNumberFormat="1" applyFont="1" applyFill="1" applyBorder="1" applyAlignment="1" applyProtection="1">
      <alignment horizontal="center"/>
      <protection locked="0"/>
    </xf>
    <xf numFmtId="37" fontId="6" fillId="0" borderId="0" xfId="0" applyFont="1"/>
    <xf numFmtId="37" fontId="6" fillId="0" borderId="0" xfId="0" quotePrefix="1" applyFont="1" applyAlignment="1">
      <alignment vertical="center" readingOrder="1"/>
    </xf>
    <xf numFmtId="37" fontId="6" fillId="0" borderId="0" xfId="0" quotePrefix="1" applyFont="1"/>
    <xf numFmtId="37" fontId="21" fillId="0" borderId="0" xfId="0" applyFont="1"/>
    <xf numFmtId="0" fontId="17" fillId="0" borderId="0" xfId="2" applyFont="1">
      <alignment vertical="top"/>
      <protection locked="0"/>
    </xf>
    <xf numFmtId="37" fontId="33" fillId="11" borderId="0" xfId="0" quotePrefix="1" applyFont="1" applyFill="1" applyAlignment="1">
      <alignment horizontal="left"/>
    </xf>
    <xf numFmtId="37" fontId="6" fillId="11" borderId="0" xfId="0" applyFont="1" applyFill="1"/>
    <xf numFmtId="38" fontId="6" fillId="11" borderId="0" xfId="0" applyNumberFormat="1" applyFont="1" applyFill="1"/>
    <xf numFmtId="37" fontId="6" fillId="11" borderId="0" xfId="0" quotePrefix="1" applyFont="1" applyFill="1" applyAlignment="1">
      <alignment vertical="center" readingOrder="1"/>
    </xf>
    <xf numFmtId="37" fontId="6" fillId="11" borderId="0" xfId="0" quotePrefix="1" applyFont="1" applyFill="1" applyAlignment="1">
      <alignment horizontal="left"/>
    </xf>
    <xf numFmtId="37" fontId="6" fillId="11" borderId="0" xfId="0" quotePrefix="1" applyFont="1" applyFill="1"/>
    <xf numFmtId="37" fontId="6" fillId="11" borderId="0" xfId="0" applyFont="1" applyFill="1" applyAlignment="1">
      <alignment vertical="center" readingOrder="1"/>
    </xf>
    <xf numFmtId="37" fontId="14" fillId="0" borderId="1" xfId="0" applyFont="1" applyBorder="1" applyProtection="1">
      <protection locked="0"/>
    </xf>
    <xf numFmtId="38" fontId="18" fillId="4" borderId="1" xfId="0" quotePrefix="1" applyNumberFormat="1" applyFont="1" applyFill="1" applyBorder="1" applyProtection="1">
      <protection locked="0"/>
    </xf>
    <xf numFmtId="38" fontId="18" fillId="4" borderId="14" xfId="0" quotePrefix="1" applyNumberFormat="1" applyFont="1" applyFill="1" applyBorder="1" applyProtection="1">
      <protection locked="0"/>
    </xf>
    <xf numFmtId="37" fontId="14" fillId="0" borderId="0" xfId="0" applyFont="1" applyProtection="1">
      <protection locked="0"/>
    </xf>
    <xf numFmtId="0" fontId="17" fillId="0" borderId="14" xfId="2" applyFont="1" applyBorder="1">
      <alignment vertical="top"/>
      <protection locked="0"/>
    </xf>
    <xf numFmtId="37" fontId="37" fillId="0" borderId="1" xfId="0" applyFont="1" applyBorder="1" applyProtection="1">
      <protection locked="0"/>
    </xf>
    <xf numFmtId="0" fontId="18" fillId="4" borderId="1" xfId="0" quotePrefix="1" applyNumberFormat="1" applyFont="1" applyFill="1" applyBorder="1" applyAlignment="1" applyProtection="1">
      <alignment horizontal="left"/>
      <protection locked="0"/>
    </xf>
    <xf numFmtId="167" fontId="18" fillId="0" borderId="1" xfId="0" quotePrefix="1" applyNumberFormat="1" applyFont="1" applyBorder="1" applyProtection="1">
      <protection locked="0"/>
    </xf>
    <xf numFmtId="38" fontId="18" fillId="0" borderId="8" xfId="0" applyNumberFormat="1" applyFont="1" applyBorder="1" applyProtection="1">
      <protection locked="0"/>
    </xf>
    <xf numFmtId="38" fontId="18" fillId="0" borderId="2" xfId="0" applyNumberFormat="1" applyFont="1" applyBorder="1" applyProtection="1">
      <protection locked="0"/>
    </xf>
    <xf numFmtId="173" fontId="36" fillId="0" borderId="1" xfId="31558" applyNumberFormat="1" applyFont="1" applyBorder="1"/>
    <xf numFmtId="168" fontId="35" fillId="0" borderId="0" xfId="31570" applyNumberFormat="1" applyBorder="1"/>
    <xf numFmtId="43" fontId="8" fillId="0" borderId="0" xfId="1"/>
    <xf numFmtId="37" fontId="10" fillId="75" borderId="0" xfId="0" applyFont="1" applyFill="1" applyAlignment="1">
      <alignment vertical="center"/>
    </xf>
    <xf numFmtId="37" fontId="10" fillId="75" borderId="0" xfId="0" applyFont="1" applyFill="1" applyAlignment="1">
      <alignment vertical="center" wrapText="1"/>
    </xf>
    <xf numFmtId="0" fontId="9" fillId="0" borderId="0" xfId="2">
      <alignment vertical="top"/>
      <protection locked="0"/>
    </xf>
    <xf numFmtId="170" fontId="8" fillId="0" borderId="0" xfId="4" applyNumberFormat="1"/>
    <xf numFmtId="174" fontId="14" fillId="7" borderId="0" xfId="1" applyNumberFormat="1" applyFont="1" applyFill="1"/>
    <xf numFmtId="38" fontId="18" fillId="76" borderId="1" xfId="0" applyNumberFormat="1" applyFont="1" applyFill="1" applyBorder="1" applyProtection="1">
      <protection locked="0"/>
    </xf>
    <xf numFmtId="37" fontId="18" fillId="3" borderId="0" xfId="0" applyFont="1" applyFill="1" applyAlignment="1">
      <alignment horizontal="center" vertical="center"/>
    </xf>
    <xf numFmtId="37" fontId="33" fillId="0" borderId="0" xfId="0" applyFont="1"/>
    <xf numFmtId="37" fontId="196" fillId="0" borderId="0" xfId="0" applyFont="1"/>
    <xf numFmtId="37" fontId="33" fillId="0" borderId="0" xfId="0" quotePrefix="1" applyFont="1" applyFill="1" applyBorder="1" applyAlignment="1">
      <alignment horizontal="left"/>
    </xf>
    <xf numFmtId="37" fontId="6" fillId="0" borderId="0" xfId="0" applyFont="1" applyFill="1" applyBorder="1"/>
    <xf numFmtId="38" fontId="6" fillId="0" borderId="0" xfId="0" applyNumberFormat="1" applyFont="1" applyFill="1" applyBorder="1"/>
    <xf numFmtId="37" fontId="6" fillId="0" borderId="0" xfId="0" quotePrefix="1" applyFont="1" applyFill="1" applyBorder="1" applyAlignment="1">
      <alignment vertical="center" readingOrder="1"/>
    </xf>
    <xf numFmtId="37" fontId="6" fillId="0" borderId="0" xfId="0" quotePrefix="1" applyFont="1" applyFill="1" applyBorder="1" applyAlignment="1">
      <alignment horizontal="left"/>
    </xf>
    <xf numFmtId="37" fontId="5" fillId="0" borderId="0" xfId="0" quotePrefix="1" applyFont="1" applyFill="1" applyBorder="1"/>
    <xf numFmtId="37" fontId="6" fillId="0" borderId="0" xfId="0" applyFont="1" applyFill="1" applyBorder="1" applyAlignment="1">
      <alignment vertical="center" readingOrder="1"/>
    </xf>
    <xf numFmtId="0" fontId="197" fillId="0" borderId="0" xfId="2" applyFont="1" applyAlignment="1">
      <alignment horizontal="left" vertical="top" wrapText="1"/>
      <protection locked="0"/>
    </xf>
  </cellXfs>
  <cellStyles count="59689">
    <cellStyle name="20% - Accent1" xfId="24" builtinId="30" customBuiltin="1"/>
    <cellStyle name="20% - Accent1 10" xfId="4475" xr:uid="{9954144F-7932-4567-B4EB-A6AC537AAFC1}"/>
    <cellStyle name="20% - Accent1 10 10" xfId="4901" xr:uid="{B9C3884E-94C7-4498-88A2-45D5361CD8D1}"/>
    <cellStyle name="20% - Accent1 10 10 2" xfId="34780" xr:uid="{51313293-34A0-4BCD-834D-B50CE2D84F3D}"/>
    <cellStyle name="20% - Accent1 10 11" xfId="22817" xr:uid="{5A84EE1C-7178-4730-8CBC-D8135EB53160}"/>
    <cellStyle name="20% - Accent1 10 11 2" xfId="52102" xr:uid="{FD7E3A79-BC1B-4C44-B5A0-96C1EA6053DE}"/>
    <cellStyle name="20% - Accent1 10 12" xfId="34469" xr:uid="{B9A7960F-935F-4757-845F-BFE6C9938F0F}"/>
    <cellStyle name="20% - Accent1 10 2" xfId="5732" xr:uid="{C4A28C66-C9CC-4EB2-B8AB-1F9F49168D4F}"/>
    <cellStyle name="20% - Accent1 10 2 2" xfId="6406" xr:uid="{12D5CD53-6E95-46B9-B623-844E93DA0BFF}"/>
    <cellStyle name="20% - Accent1 10 2 2 2" xfId="6407" xr:uid="{19BA6729-6383-4CC0-84E5-C69CFE65A0DA}"/>
    <cellStyle name="20% - Accent1 10 2 2 2 2" xfId="36186" xr:uid="{3759FA39-927A-4792-8781-60F45AB98D7D}"/>
    <cellStyle name="20% - Accent1 10 2 2 3" xfId="6408" xr:uid="{F09F3E64-095E-430E-A9DD-001C5D50062E}"/>
    <cellStyle name="20% - Accent1 10 2 2 3 2" xfId="36187" xr:uid="{C020F8D2-FD59-4D3D-B607-6863B2EFA33C}"/>
    <cellStyle name="20% - Accent1 10 2 2 4" xfId="36185" xr:uid="{5BBDC065-B2D2-4B92-AADA-1A015494B5E7}"/>
    <cellStyle name="20% - Accent1 10 2 3" xfId="6409" xr:uid="{C7282ABB-06F4-4D42-A3B7-845E87817E06}"/>
    <cellStyle name="20% - Accent1 10 2 3 2" xfId="36188" xr:uid="{E64E41A5-D00F-49FE-885C-110F35701336}"/>
    <cellStyle name="20% - Accent1 10 2 4" xfId="6410" xr:uid="{8E21ECBA-CF95-45BB-87E5-ED44C38241FE}"/>
    <cellStyle name="20% - Accent1 10 2 4 2" xfId="36189" xr:uid="{AA04AAEA-3E6B-473A-94DD-FF751F97A6BA}"/>
    <cellStyle name="20% - Accent1 10 2 5" xfId="6411" xr:uid="{CF27E872-D684-4DC8-844E-0F7BC37FF39C}"/>
    <cellStyle name="20% - Accent1 10 2 5 2" xfId="36190" xr:uid="{199725F6-576C-46E6-A914-61D00F5E5DC9}"/>
    <cellStyle name="20% - Accent1 10 2 6" xfId="21742" xr:uid="{8BB9090F-0452-4E27-A2C2-84C0675A2C3A}"/>
    <cellStyle name="20% - Accent1 10 2 6 2" xfId="51167" xr:uid="{9BEE4911-2190-457D-99FC-DEBDF3EBC0CC}"/>
    <cellStyle name="20% - Accent1 10 2 7" xfId="6405" xr:uid="{6EA03464-1CCB-499A-A76D-E2A75D8A2386}"/>
    <cellStyle name="20% - Accent1 10 2 7 2" xfId="36184" xr:uid="{04DADE94-687B-4CE6-8178-7903651D096E}"/>
    <cellStyle name="20% - Accent1 10 2 8" xfId="28050" xr:uid="{0643CFC9-96DB-49E0-8F72-7C6556EA46E4}"/>
    <cellStyle name="20% - Accent1 10 2 8 2" xfId="56540" xr:uid="{65863D7E-85A9-45E3-B7E7-E6EA9F9742CC}"/>
    <cellStyle name="20% - Accent1 10 2 9" xfId="35591" xr:uid="{E2A1FC69-66DF-4C44-812E-69DE19ACF526}"/>
    <cellStyle name="20% - Accent1 10 3" xfId="6412" xr:uid="{7E4BDDEA-09DF-449E-BDC3-663433F7EF1D}"/>
    <cellStyle name="20% - Accent1 10 3 2" xfId="6413" xr:uid="{E977154B-B309-413F-A40B-98F46427B5C3}"/>
    <cellStyle name="20% - Accent1 10 3 2 2" xfId="6414" xr:uid="{16FF5515-8204-45A0-BCF7-FD54C8530F25}"/>
    <cellStyle name="20% - Accent1 10 3 2 2 2" xfId="36193" xr:uid="{A8AABCA6-3FF4-4610-B81A-6E55EA8835C6}"/>
    <cellStyle name="20% - Accent1 10 3 2 3" xfId="6415" xr:uid="{9DD6CDFB-DEEE-47FC-AEA6-FE053E318599}"/>
    <cellStyle name="20% - Accent1 10 3 2 3 2" xfId="36194" xr:uid="{FE3E6E63-5560-452D-AE9C-22145B5F1581}"/>
    <cellStyle name="20% - Accent1 10 3 2 4" xfId="36192" xr:uid="{51324773-344A-4E73-BF46-469A24EC9B3A}"/>
    <cellStyle name="20% - Accent1 10 3 3" xfId="6416" xr:uid="{40891109-FBE8-4013-A3EB-3A23CEE2EF79}"/>
    <cellStyle name="20% - Accent1 10 3 3 2" xfId="36195" xr:uid="{1D51C718-2789-4E35-B1D3-83B8511CB1DE}"/>
    <cellStyle name="20% - Accent1 10 3 4" xfId="6417" xr:uid="{92B14020-64E8-4301-919C-58F82F6163E8}"/>
    <cellStyle name="20% - Accent1 10 3 4 2" xfId="36196" xr:uid="{ADF31805-604F-448F-9635-25DD37C576A3}"/>
    <cellStyle name="20% - Accent1 10 3 5" xfId="6418" xr:uid="{217C973B-4303-4B46-BDAB-4ABEB6C640A8}"/>
    <cellStyle name="20% - Accent1 10 3 5 2" xfId="36197" xr:uid="{EF7DE291-272D-40CC-BAFC-398B5AA510EF}"/>
    <cellStyle name="20% - Accent1 10 3 6" xfId="36191" xr:uid="{26492B8E-4466-4171-BEC2-F6C580050593}"/>
    <cellStyle name="20% - Accent1 10 4" xfId="6419" xr:uid="{07A8D2ED-FB7E-4CAB-A33C-90F5A4384F6C}"/>
    <cellStyle name="20% - Accent1 10 4 2" xfId="6420" xr:uid="{7558F26E-2ECB-4A69-98C1-C3BF33F36EB7}"/>
    <cellStyle name="20% - Accent1 10 4 2 2" xfId="36199" xr:uid="{BB4B23FA-AEBE-4254-9A41-B7DE3748D84F}"/>
    <cellStyle name="20% - Accent1 10 4 3" xfId="6421" xr:uid="{9ADB713A-2E39-4B8C-AC87-4F395CAE2645}"/>
    <cellStyle name="20% - Accent1 10 4 3 2" xfId="36200" xr:uid="{B7BAC361-E27F-42E4-89B0-D2520E135A93}"/>
    <cellStyle name="20% - Accent1 10 4 4" xfId="36198" xr:uid="{7E7B38FB-5B28-4D9A-87EB-89DBDC05F6DC}"/>
    <cellStyle name="20% - Accent1 10 5" xfId="6422" xr:uid="{DEC0A2E8-A553-46C8-B653-F9E2A51E8F1A}"/>
    <cellStyle name="20% - Accent1 10 5 2" xfId="36201" xr:uid="{95021DD6-0DAD-46A8-BB4F-D0AAD52DC255}"/>
    <cellStyle name="20% - Accent1 10 6" xfId="6423" xr:uid="{647E9213-A0B6-4799-95DC-C2D193C3AB0B}"/>
    <cellStyle name="20% - Accent1 10 6 2" xfId="36202" xr:uid="{D24A4B52-A5AB-4656-98CE-CDED335E8B3F}"/>
    <cellStyle name="20% - Accent1 10 7" xfId="6424" xr:uid="{715795DF-DBE7-4239-B6CB-77F944D4E3D8}"/>
    <cellStyle name="20% - Accent1 10 7 2" xfId="36203" xr:uid="{9F743793-3D93-4B29-BBEC-2A1BC10F055D}"/>
    <cellStyle name="20% - Accent1 10 8" xfId="20766" xr:uid="{3D4DBAEA-6BFA-4DB6-A7F2-EC93DC8C624D}"/>
    <cellStyle name="20% - Accent1 10 8 2" xfId="50198" xr:uid="{84AF180B-26E7-426D-A9D1-57AD59A5B627}"/>
    <cellStyle name="20% - Accent1 10 9" xfId="6404" xr:uid="{8EFC3B32-5B69-429E-A504-81EA8AC7F03B}"/>
    <cellStyle name="20% - Accent1 10 9 2" xfId="36183" xr:uid="{01CF9317-72C6-4691-9D67-769C7993E619}"/>
    <cellStyle name="20% - Accent1 11" xfId="4490" xr:uid="{99A29F02-79DA-49A2-BB9F-B3F562B6C939}"/>
    <cellStyle name="20% - Accent1 11 10" xfId="5149" xr:uid="{6EAC2883-E4F0-462A-B18D-DF0C19C8EAA3}"/>
    <cellStyle name="20% - Accent1 11 10 2" xfId="35012" xr:uid="{74BAFD03-CA54-433C-95E1-C2376BB9771F}"/>
    <cellStyle name="20% - Accent1 11 11" xfId="22834" xr:uid="{74541088-2E9A-4144-B01A-E582BD13BFE2}"/>
    <cellStyle name="20% - Accent1 11 11 2" xfId="52119" xr:uid="{CE6E46AC-2923-449E-BB54-F1546B84E220}"/>
    <cellStyle name="20% - Accent1 11 12" xfId="34484" xr:uid="{55A7D5D7-3EFA-4D66-9D32-908A0584C66D}"/>
    <cellStyle name="20% - Accent1 11 2" xfId="5935" xr:uid="{A83E2EC9-E645-4409-B230-FB5FF8ADA24B}"/>
    <cellStyle name="20% - Accent1 11 2 2" xfId="6427" xr:uid="{FE43848E-75B2-4CA7-8C2C-A75197CC3933}"/>
    <cellStyle name="20% - Accent1 11 2 2 2" xfId="6428" xr:uid="{FB9C4F04-4D8C-4605-ACAA-D95087881C92}"/>
    <cellStyle name="20% - Accent1 11 2 2 2 2" xfId="36207" xr:uid="{B1089342-6953-4E68-8C24-0B685E80BDCF}"/>
    <cellStyle name="20% - Accent1 11 2 2 3" xfId="6429" xr:uid="{546682C6-1D96-4615-BE8F-102B4CAA6154}"/>
    <cellStyle name="20% - Accent1 11 2 2 3 2" xfId="36208" xr:uid="{DF7F442C-9C64-4D9E-AC6E-C3DD33D7B6E9}"/>
    <cellStyle name="20% - Accent1 11 2 2 4" xfId="36206" xr:uid="{BE1F2808-F62A-48CD-8EB4-2CAB8342BA06}"/>
    <cellStyle name="20% - Accent1 11 2 3" xfId="6430" xr:uid="{EBDD6C6C-5D18-4CE9-A877-A76E0DE416CD}"/>
    <cellStyle name="20% - Accent1 11 2 3 2" xfId="36209" xr:uid="{02652B69-736B-4458-893B-8007245B20B7}"/>
    <cellStyle name="20% - Accent1 11 2 4" xfId="6431" xr:uid="{FA0F6553-E89C-450C-B196-A468A8CF1428}"/>
    <cellStyle name="20% - Accent1 11 2 4 2" xfId="36210" xr:uid="{7011BD11-B00E-4111-B76B-B911EE698F35}"/>
    <cellStyle name="20% - Accent1 11 2 5" xfId="6432" xr:uid="{533A16A5-5984-4C88-882E-5D30986F5144}"/>
    <cellStyle name="20% - Accent1 11 2 5 2" xfId="36211" xr:uid="{041A784D-4A33-48F5-A48C-4AAC8476E65E}"/>
    <cellStyle name="20% - Accent1 11 2 6" xfId="21983" xr:uid="{1CE2DEFC-5F82-494C-B92D-B6209504D702}"/>
    <cellStyle name="20% - Accent1 11 2 6 2" xfId="51408" xr:uid="{2FFE6C4C-25AF-46D2-9740-1E8378ED43DC}"/>
    <cellStyle name="20% - Accent1 11 2 7" xfId="6426" xr:uid="{BE050885-14CF-4772-84D4-FA983978D37C}"/>
    <cellStyle name="20% - Accent1 11 2 7 2" xfId="36205" xr:uid="{34A261B4-4C17-4EBF-8268-8058DBF7464E}"/>
    <cellStyle name="20% - Accent1 11 2 8" xfId="28123" xr:uid="{EBFAC5DD-C972-4F03-A171-9AAB89BEC790}"/>
    <cellStyle name="20% - Accent1 11 2 8 2" xfId="56613" xr:uid="{B38E7D7C-6ED7-44B1-BBA4-1E93362AF121}"/>
    <cellStyle name="20% - Accent1 11 2 9" xfId="35794" xr:uid="{7C2C974A-63A3-4F4F-8C94-1197779F76AB}"/>
    <cellStyle name="20% - Accent1 11 3" xfId="6433" xr:uid="{01906AFF-CD07-41CA-AEA1-87E06077868D}"/>
    <cellStyle name="20% - Accent1 11 3 2" xfId="6434" xr:uid="{1846B727-22F9-4A22-AEBF-90F59C6828B6}"/>
    <cellStyle name="20% - Accent1 11 3 2 2" xfId="6435" xr:uid="{67337422-54AD-4093-9304-97F856EAD8C5}"/>
    <cellStyle name="20% - Accent1 11 3 2 2 2" xfId="36214" xr:uid="{3752C910-E8CB-48C5-9DCE-15E414B0CC8D}"/>
    <cellStyle name="20% - Accent1 11 3 2 3" xfId="6436" xr:uid="{83E3C410-E10A-47CE-96CA-03F68F6C926E}"/>
    <cellStyle name="20% - Accent1 11 3 2 3 2" xfId="36215" xr:uid="{2B8529D2-AF96-43EB-A9BF-03245931098B}"/>
    <cellStyle name="20% - Accent1 11 3 2 4" xfId="36213" xr:uid="{E9E3D69F-65EE-46F3-9A5F-9A9DC54C3E53}"/>
    <cellStyle name="20% - Accent1 11 3 3" xfId="6437" xr:uid="{1EA82C1E-28FC-424C-9DB1-D468E345299C}"/>
    <cellStyle name="20% - Accent1 11 3 3 2" xfId="36216" xr:uid="{28EAC95D-96A0-4600-A86D-606F53B850B9}"/>
    <cellStyle name="20% - Accent1 11 3 4" xfId="6438" xr:uid="{63D83182-94C2-447E-93C4-5A7C79134ED0}"/>
    <cellStyle name="20% - Accent1 11 3 4 2" xfId="36217" xr:uid="{A3C770C5-817A-45F7-A9AC-E0D3A108F553}"/>
    <cellStyle name="20% - Accent1 11 3 5" xfId="6439" xr:uid="{34E71E57-BE02-494E-A1EE-3E81A1309179}"/>
    <cellStyle name="20% - Accent1 11 3 5 2" xfId="36218" xr:uid="{59ABF16B-CA7F-4776-BB24-E7556410A130}"/>
    <cellStyle name="20% - Accent1 11 3 6" xfId="36212" xr:uid="{41D5139E-768B-41F8-BE48-540F81E232AC}"/>
    <cellStyle name="20% - Accent1 11 4" xfId="6440" xr:uid="{ECB27ECB-E88B-4B6B-A9AF-7A9F7E58AEAA}"/>
    <cellStyle name="20% - Accent1 11 4 2" xfId="6441" xr:uid="{74DD6562-ED33-4C6C-8BA5-9C7CB2B639D6}"/>
    <cellStyle name="20% - Accent1 11 4 2 2" xfId="36220" xr:uid="{E62E0C7D-6EA8-43A4-8604-B49CFB18464C}"/>
    <cellStyle name="20% - Accent1 11 4 3" xfId="6442" xr:uid="{AB1E44DE-0F52-46D1-9880-CE19F0F00C0C}"/>
    <cellStyle name="20% - Accent1 11 4 3 2" xfId="36221" xr:uid="{873FD0B3-2A67-4BDD-BBC7-2F9E8E17C1DB}"/>
    <cellStyle name="20% - Accent1 11 4 4" xfId="36219" xr:uid="{64614588-D61A-4741-B5DC-3BA525951D86}"/>
    <cellStyle name="20% - Accent1 11 5" xfId="6443" xr:uid="{B5EB7F6E-8F86-4CED-90C8-6A155FCCE925}"/>
    <cellStyle name="20% - Accent1 11 5 2" xfId="36222" xr:uid="{C3E0FDF8-33D2-43FD-A37C-6D57164B64E7}"/>
    <cellStyle name="20% - Accent1 11 6" xfId="6444" xr:uid="{AE45855E-633E-4DAD-849F-66FCF674F789}"/>
    <cellStyle name="20% - Accent1 11 6 2" xfId="36223" xr:uid="{3A824E8E-2CF3-4833-9C62-1EA80B694F72}"/>
    <cellStyle name="20% - Accent1 11 7" xfId="6445" xr:uid="{0D549069-4482-414A-855C-E4CCCF774673}"/>
    <cellStyle name="20% - Accent1 11 7 2" xfId="36224" xr:uid="{FA95D045-6CBE-4A70-B090-AE9E0697D74E}"/>
    <cellStyle name="20% - Accent1 11 8" xfId="21011" xr:uid="{6C028BF3-90B5-4F1C-BCF3-0C8FF049C7D8}"/>
    <cellStyle name="20% - Accent1 11 8 2" xfId="50437" xr:uid="{0765948E-0EEA-4C41-B83A-6743152C9F04}"/>
    <cellStyle name="20% - Accent1 11 9" xfId="6425" xr:uid="{BCA9292B-B9D6-40B4-AE5C-BF1BC947BC5C}"/>
    <cellStyle name="20% - Accent1 11 9 2" xfId="36204" xr:uid="{152B967D-DBDC-42D5-A63C-F6EE16B4EECF}"/>
    <cellStyle name="20% - Accent1 12" xfId="4128" xr:uid="{891213A7-2D33-4842-B2CF-3FAD2146A230}"/>
    <cellStyle name="20% - Accent1 12 10" xfId="5345" xr:uid="{3C36F96E-97E8-4F3E-99F6-9C036A6C4E3B}"/>
    <cellStyle name="20% - Accent1 12 10 2" xfId="35208" xr:uid="{3C41767E-45EA-4AD5-AEB5-8FE6C7935022}"/>
    <cellStyle name="20% - Accent1 12 11" xfId="22910" xr:uid="{93D4E827-9B14-4D3D-9A2D-A67226428C82}"/>
    <cellStyle name="20% - Accent1 12 11 2" xfId="52144" xr:uid="{1BC4DADA-B949-470F-970E-11EF6ECE488D}"/>
    <cellStyle name="20% - Accent1 12 12" xfId="34406" xr:uid="{BCC67710-5744-418A-BC4B-9382C0608AAC}"/>
    <cellStyle name="20% - Accent1 12 2" xfId="6129" xr:uid="{F74FBA43-49C3-4FB9-9313-5AE08115D6D8}"/>
    <cellStyle name="20% - Accent1 12 2 2" xfId="6448" xr:uid="{2BC3E5E9-4762-43B3-AFE1-3271C0010C24}"/>
    <cellStyle name="20% - Accent1 12 2 2 2" xfId="6449" xr:uid="{A13DA036-42CD-414E-B6C6-5DF7CD6EA1B0}"/>
    <cellStyle name="20% - Accent1 12 2 2 2 2" xfId="36228" xr:uid="{566BCFDE-1683-40A3-B3FA-33630610F78D}"/>
    <cellStyle name="20% - Accent1 12 2 2 3" xfId="6450" xr:uid="{3EE3B2E7-7B37-4DE8-A9AC-E875553C45B7}"/>
    <cellStyle name="20% - Accent1 12 2 2 3 2" xfId="36229" xr:uid="{F16D4633-1D5F-4DB9-8A5E-FE73E6804890}"/>
    <cellStyle name="20% - Accent1 12 2 2 4" xfId="36227" xr:uid="{D59FB8FA-14F8-4B50-AC4E-D18A023CE2F3}"/>
    <cellStyle name="20% - Accent1 12 2 3" xfId="6451" xr:uid="{EEC486DB-455A-4F5D-A97D-2B30B7106E10}"/>
    <cellStyle name="20% - Accent1 12 2 3 2" xfId="36230" xr:uid="{C24CF45E-78D0-4A36-9B73-3A5B33849535}"/>
    <cellStyle name="20% - Accent1 12 2 4" xfId="6452" xr:uid="{A73768E1-6A3E-48BC-993A-2B0D1511F0A5}"/>
    <cellStyle name="20% - Accent1 12 2 4 2" xfId="36231" xr:uid="{D15D01DA-97ED-494A-95B1-6C9BA1CF649D}"/>
    <cellStyle name="20% - Accent1 12 2 5" xfId="6453" xr:uid="{C8615EEF-0461-40DE-8A9B-989649CDD5A2}"/>
    <cellStyle name="20% - Accent1 12 2 5 2" xfId="36232" xr:uid="{2D144736-8EB6-4CAC-964D-AA1267A923DC}"/>
    <cellStyle name="20% - Accent1 12 2 6" xfId="22247" xr:uid="{B7BD8310-C902-4833-A3B9-F87176879058}"/>
    <cellStyle name="20% - Accent1 12 2 6 2" xfId="51672" xr:uid="{CF7205EE-DB8F-4F44-BB12-D980CB0CC1DE}"/>
    <cellStyle name="20% - Accent1 12 2 7" xfId="6447" xr:uid="{2CD38852-8D09-40E5-A186-7B10A3F2AE0C}"/>
    <cellStyle name="20% - Accent1 12 2 7 2" xfId="36226" xr:uid="{CAAE4FBE-7E38-479C-AF1F-64281F362BF5}"/>
    <cellStyle name="20% - Accent1 12 2 8" xfId="35988" xr:uid="{D4D0F758-6BCD-4B06-961D-E65029756E2D}"/>
    <cellStyle name="20% - Accent1 12 3" xfId="6454" xr:uid="{C324E288-A9A2-4BCB-B176-FDA2EFC30BC3}"/>
    <cellStyle name="20% - Accent1 12 3 2" xfId="6455" xr:uid="{E0DEF135-341B-4965-BDCA-46F54399D451}"/>
    <cellStyle name="20% - Accent1 12 3 2 2" xfId="6456" xr:uid="{4014F4A7-13B6-480A-9654-BA8057F17D66}"/>
    <cellStyle name="20% - Accent1 12 3 2 2 2" xfId="36235" xr:uid="{5FD666BB-218E-4CD2-B1A6-37700595572B}"/>
    <cellStyle name="20% - Accent1 12 3 2 3" xfId="6457" xr:uid="{F2DDD980-D70B-4CF8-B0FC-BBDFDCD09EA9}"/>
    <cellStyle name="20% - Accent1 12 3 2 3 2" xfId="36236" xr:uid="{4D9986A5-854F-4631-985B-DD83D5C4D620}"/>
    <cellStyle name="20% - Accent1 12 3 2 4" xfId="36234" xr:uid="{18AD085A-E09A-4297-B429-13FB856A177A}"/>
    <cellStyle name="20% - Accent1 12 3 3" xfId="6458" xr:uid="{E419C4DA-5733-4069-B7E4-8DD146835E16}"/>
    <cellStyle name="20% - Accent1 12 3 3 2" xfId="36237" xr:uid="{75BA5D3D-4CC4-4B00-B186-6DF755713795}"/>
    <cellStyle name="20% - Accent1 12 3 4" xfId="6459" xr:uid="{E753830A-2875-4FFB-B616-0E710276B7BB}"/>
    <cellStyle name="20% - Accent1 12 3 4 2" xfId="36238" xr:uid="{D6483983-800E-45CD-BFAF-D3960C78C32D}"/>
    <cellStyle name="20% - Accent1 12 3 5" xfId="6460" xr:uid="{B4F00AD7-924E-41B4-9D69-E9DB9751BAD2}"/>
    <cellStyle name="20% - Accent1 12 3 5 2" xfId="36239" xr:uid="{8BBB9111-F329-46D2-B9D6-E22BC44ABDF8}"/>
    <cellStyle name="20% - Accent1 12 3 6" xfId="36233" xr:uid="{B550FA54-9F67-49D1-BF04-816A53EAC0B6}"/>
    <cellStyle name="20% - Accent1 12 4" xfId="6461" xr:uid="{309D43EA-7B67-422E-A952-1F9F7AC27CEE}"/>
    <cellStyle name="20% - Accent1 12 4 2" xfId="6462" xr:uid="{A2837D4F-7205-4DF3-AF29-5BAA8140F6FD}"/>
    <cellStyle name="20% - Accent1 12 4 2 2" xfId="36241" xr:uid="{B4B8760F-6CFE-40E9-A0FF-C7541D8E7B7B}"/>
    <cellStyle name="20% - Accent1 12 4 3" xfId="6463" xr:uid="{CB22C68B-A302-405C-9CF6-109A2EADDA6F}"/>
    <cellStyle name="20% - Accent1 12 4 3 2" xfId="36242" xr:uid="{EBEABC88-77D6-4F36-BC63-59E66B5F4739}"/>
    <cellStyle name="20% - Accent1 12 4 4" xfId="36240" xr:uid="{201AF6F5-484E-4D8D-B5D8-12AA300A924C}"/>
    <cellStyle name="20% - Accent1 12 5" xfId="6464" xr:uid="{693D146B-D265-4747-8125-7CA9B5791DE0}"/>
    <cellStyle name="20% - Accent1 12 5 2" xfId="36243" xr:uid="{D907CE2A-03A2-4280-BDB9-5F6E0007C4ED}"/>
    <cellStyle name="20% - Accent1 12 6" xfId="6465" xr:uid="{624004C3-4604-4FD4-9018-4DB79A447797}"/>
    <cellStyle name="20% - Accent1 12 6 2" xfId="36244" xr:uid="{7CD25B9D-A24B-4EB3-9062-D40B34C6D5B5}"/>
    <cellStyle name="20% - Accent1 12 7" xfId="6466" xr:uid="{EDEAB445-B9ED-4837-B25B-8595520B885F}"/>
    <cellStyle name="20% - Accent1 12 7 2" xfId="36245" xr:uid="{F587F9A3-7496-4D05-836B-BA62BD54974B}"/>
    <cellStyle name="20% - Accent1 12 8" xfId="21260" xr:uid="{F6107902-C1E8-4264-A73B-362ADD26E22A}"/>
    <cellStyle name="20% - Accent1 12 8 2" xfId="50686" xr:uid="{8FF62276-C0C3-49EA-A731-1289CE3CE962}"/>
    <cellStyle name="20% - Accent1 12 9" xfId="6446" xr:uid="{8EBFDC96-7D49-4FA3-BBEC-B4D78504F816}"/>
    <cellStyle name="20% - Accent1 12 9 2" xfId="36225" xr:uid="{569D70D0-CC50-4183-B548-4F4FEA9955F9}"/>
    <cellStyle name="20% - Accent1 13" xfId="5370" xr:uid="{6394A04D-39D5-49F3-86E1-77B73E041D07}"/>
    <cellStyle name="20% - Accent1 13 10" xfId="22883" xr:uid="{E774F97A-A6C2-494C-9548-16ABB017596F}"/>
    <cellStyle name="20% - Accent1 13 11" xfId="35233" xr:uid="{AEE4D6AF-FDC9-42DD-89A4-2BE47E8FE649}"/>
    <cellStyle name="20% - Accent1 13 2" xfId="6154" xr:uid="{8F7A3A9D-54F0-4675-A223-F3C98ABF98DF}"/>
    <cellStyle name="20% - Accent1 13 2 2" xfId="6469" xr:uid="{43C82331-06F6-4DA6-9F79-EAB146B5C97A}"/>
    <cellStyle name="20% - Accent1 13 2 2 2" xfId="6470" xr:uid="{B719588D-591A-4BCA-866F-1D0DD6B46A1A}"/>
    <cellStyle name="20% - Accent1 13 2 2 2 2" xfId="36249" xr:uid="{12B163C0-04C3-4238-895B-A7AF1F7E5821}"/>
    <cellStyle name="20% - Accent1 13 2 2 3" xfId="6471" xr:uid="{B709C435-30C9-4798-AF0E-3275C669FDBA}"/>
    <cellStyle name="20% - Accent1 13 2 2 3 2" xfId="36250" xr:uid="{8A78127B-3D3C-4870-91E7-7BB03B829177}"/>
    <cellStyle name="20% - Accent1 13 2 2 4" xfId="36248" xr:uid="{34966837-08F0-4D48-A6A3-0E4EB1692828}"/>
    <cellStyle name="20% - Accent1 13 2 3" xfId="6472" xr:uid="{3409816B-FD18-4D44-88C1-C1904BBD1C7A}"/>
    <cellStyle name="20% - Accent1 13 2 3 2" xfId="36251" xr:uid="{5C5AC865-D33C-4D8C-8D5E-52FFD2EC21EE}"/>
    <cellStyle name="20% - Accent1 13 2 4" xfId="6473" xr:uid="{8E0B8F4F-1C54-48BF-AB2B-6BEC7192F749}"/>
    <cellStyle name="20% - Accent1 13 2 4 2" xfId="36252" xr:uid="{2FC83F26-554A-4609-A0C3-D0C62127BBB7}"/>
    <cellStyle name="20% - Accent1 13 2 5" xfId="6474" xr:uid="{973AE7FC-57CC-477F-B119-1A06504494A6}"/>
    <cellStyle name="20% - Accent1 13 2 5 2" xfId="36253" xr:uid="{3782A1BE-1E59-42B0-A691-0A2CC4B8FF4D}"/>
    <cellStyle name="20% - Accent1 13 2 6" xfId="22271" xr:uid="{03EDF55F-5776-4A94-9FA4-510FFCD33C70}"/>
    <cellStyle name="20% - Accent1 13 2 6 2" xfId="51696" xr:uid="{A526FCFC-1A75-4E4B-8D9C-E9B7D3279B34}"/>
    <cellStyle name="20% - Accent1 13 2 7" xfId="6468" xr:uid="{48A09521-DB7A-4A0E-A418-1A5F7048CCAA}"/>
    <cellStyle name="20% - Accent1 13 2 7 2" xfId="36247" xr:uid="{FCB94799-C5E0-48B8-BB23-01817C513DFB}"/>
    <cellStyle name="20% - Accent1 13 2 8" xfId="29601" xr:uid="{6A8E4FDE-2634-4618-95D7-A2FE289ECB35}"/>
    <cellStyle name="20% - Accent1 13 2 8 2" xfId="58091" xr:uid="{6DD23581-C2A6-414B-BAA3-73C0B6644BAB}"/>
    <cellStyle name="20% - Accent1 13 2 9" xfId="36013" xr:uid="{7A69E7AC-D37C-4EC3-A662-F5D63B3FC2F6}"/>
    <cellStyle name="20% - Accent1 13 3" xfId="6475" xr:uid="{D22A19C8-A873-4E6F-AD5B-8303311A16B7}"/>
    <cellStyle name="20% - Accent1 13 3 2" xfId="6476" xr:uid="{92ECD45D-1947-497E-9F4B-A02B57E7A64C}"/>
    <cellStyle name="20% - Accent1 13 3 2 2" xfId="6477" xr:uid="{156BF978-B400-4252-898C-1DB7D46913F4}"/>
    <cellStyle name="20% - Accent1 13 3 2 2 2" xfId="36256" xr:uid="{BE01CA70-4E90-401E-9BE2-BAD7A5F22C74}"/>
    <cellStyle name="20% - Accent1 13 3 2 3" xfId="6478" xr:uid="{5C0A4AF9-52A1-4D5D-B1A1-2310F0AA96CD}"/>
    <cellStyle name="20% - Accent1 13 3 2 3 2" xfId="36257" xr:uid="{BA0EE59A-7986-442C-A763-98692D009C23}"/>
    <cellStyle name="20% - Accent1 13 3 2 4" xfId="36255" xr:uid="{D57C4D53-BD91-4A91-A5FD-6D4FA766E004}"/>
    <cellStyle name="20% - Accent1 13 3 3" xfId="6479" xr:uid="{B0557C56-79CA-48B8-B68D-FCF4D97EE472}"/>
    <cellStyle name="20% - Accent1 13 3 3 2" xfId="36258" xr:uid="{0959DC9C-2A63-42EB-86BA-4D026D15EAD1}"/>
    <cellStyle name="20% - Accent1 13 3 4" xfId="6480" xr:uid="{147070F6-D91F-49FA-ACA1-0FAEED7C760F}"/>
    <cellStyle name="20% - Accent1 13 3 4 2" xfId="36259" xr:uid="{60244C1F-B9A3-4BC1-B09A-A5E99364A211}"/>
    <cellStyle name="20% - Accent1 13 3 5" xfId="6481" xr:uid="{0C99BF2B-B441-42CB-8E69-B4BE76A1D078}"/>
    <cellStyle name="20% - Accent1 13 3 5 2" xfId="36260" xr:uid="{AE1AF426-F68E-4727-8C3F-028E2EC6C77E}"/>
    <cellStyle name="20% - Accent1 13 3 6" xfId="36254" xr:uid="{E78AA274-FE78-4E93-956A-83D3D66A7657}"/>
    <cellStyle name="20% - Accent1 13 4" xfId="6482" xr:uid="{25FDB9CA-96EC-4135-80EF-603F0532DAAC}"/>
    <cellStyle name="20% - Accent1 13 4 2" xfId="6483" xr:uid="{58CB03C1-2B95-4816-8BEF-E8E4A3E2F0E8}"/>
    <cellStyle name="20% - Accent1 13 4 2 2" xfId="36262" xr:uid="{C431E345-8600-4CED-B69B-AE03AD811574}"/>
    <cellStyle name="20% - Accent1 13 4 3" xfId="6484" xr:uid="{490C4A6F-817A-4702-A9BF-2721044DFEFB}"/>
    <cellStyle name="20% - Accent1 13 4 3 2" xfId="36263" xr:uid="{67A0D4FD-F675-4459-9FA2-BC28951623A1}"/>
    <cellStyle name="20% - Accent1 13 4 4" xfId="36261" xr:uid="{C9836FA4-1270-42FB-BA24-4162F7B61903}"/>
    <cellStyle name="20% - Accent1 13 5" xfId="6485" xr:uid="{F3CC6558-A8B6-4D31-A06A-777DF25A5A26}"/>
    <cellStyle name="20% - Accent1 13 5 2" xfId="36264" xr:uid="{37C1B750-C6B1-455A-9794-58CCA1B726E9}"/>
    <cellStyle name="20% - Accent1 13 6" xfId="6486" xr:uid="{27701AA0-77FC-4B6C-9DA6-D38AA7E84A77}"/>
    <cellStyle name="20% - Accent1 13 6 2" xfId="36265" xr:uid="{50A35E3B-83B6-45A6-AF0D-2966F4AAE5EE}"/>
    <cellStyle name="20% - Accent1 13 7" xfId="6487" xr:uid="{C08A7005-9393-432F-ADE5-C0CE6963098A}"/>
    <cellStyle name="20% - Accent1 13 7 2" xfId="36266" xr:uid="{8C3F3D35-E44C-49E5-9F8E-821CA1371C14}"/>
    <cellStyle name="20% - Accent1 13 8" xfId="21283" xr:uid="{4F06F5F6-417F-4A97-A3B6-2FEE383FD279}"/>
    <cellStyle name="20% - Accent1 13 8 2" xfId="50709" xr:uid="{BF37705B-11FF-4CE7-A381-EDE63CC54A58}"/>
    <cellStyle name="20% - Accent1 13 9" xfId="6467" xr:uid="{38ED2189-ACFD-441C-97D3-6DDB0290BBEB}"/>
    <cellStyle name="20% - Accent1 13 9 2" xfId="36246" xr:uid="{23AEF7FB-9EB0-494A-ADA4-4173DB9B36BE}"/>
    <cellStyle name="20% - Accent1 14" xfId="5395" xr:uid="{0DE7D4EA-7CB7-4352-9EA3-803EA078061F}"/>
    <cellStyle name="20% - Accent1 14 10" xfId="35258" xr:uid="{E826BE76-E9E5-4772-AE66-C0EF6AD27CD5}"/>
    <cellStyle name="20% - Accent1 14 2" xfId="6179" xr:uid="{DFE7E2F5-0402-4702-93B2-3A2CD86F8E15}"/>
    <cellStyle name="20% - Accent1 14 2 2" xfId="6490" xr:uid="{D6F34074-B3CC-4DD1-8DB8-0CA39F882AD2}"/>
    <cellStyle name="20% - Accent1 14 2 2 2" xfId="6491" xr:uid="{8E0F8B3E-1022-4C6B-8247-C1CF1DBC0F89}"/>
    <cellStyle name="20% - Accent1 14 2 2 2 2" xfId="36270" xr:uid="{B96CAE11-3452-4A78-8066-633E9E04CD20}"/>
    <cellStyle name="20% - Accent1 14 2 2 3" xfId="6492" xr:uid="{AD69E4F6-48C2-4914-8393-17E5703B56BB}"/>
    <cellStyle name="20% - Accent1 14 2 2 3 2" xfId="36271" xr:uid="{71541B4B-74F1-4483-BC88-BC4969DFF36A}"/>
    <cellStyle name="20% - Accent1 14 2 2 4" xfId="36269" xr:uid="{6757E6C9-6AB7-4391-BF6D-DD22A174933A}"/>
    <cellStyle name="20% - Accent1 14 2 3" xfId="6493" xr:uid="{BA46A25F-23C7-4866-8194-E2FC33A6A9A4}"/>
    <cellStyle name="20% - Accent1 14 2 3 2" xfId="36272" xr:uid="{A6D8AFF4-50C9-48E8-B929-A81DAD0B625C}"/>
    <cellStyle name="20% - Accent1 14 2 4" xfId="6494" xr:uid="{0B3902F3-B89E-4DF7-BA90-9F6D9A86F31E}"/>
    <cellStyle name="20% - Accent1 14 2 4 2" xfId="36273" xr:uid="{00FFCD5F-DE62-46A7-9317-215CF6B1DFA2}"/>
    <cellStyle name="20% - Accent1 14 2 5" xfId="6495" xr:uid="{8E8858D1-3AAE-472E-85F1-4DF36FE91259}"/>
    <cellStyle name="20% - Accent1 14 2 5 2" xfId="36274" xr:uid="{9174D669-8685-4267-B66B-C1FA3A019404}"/>
    <cellStyle name="20% - Accent1 14 2 6" xfId="22295" xr:uid="{F1C589D0-138E-432B-B577-CB4422A9269D}"/>
    <cellStyle name="20% - Accent1 14 2 6 2" xfId="51720" xr:uid="{3ECFE1CF-99BD-465A-9CA5-4793E59D31FB}"/>
    <cellStyle name="20% - Accent1 14 2 7" xfId="6489" xr:uid="{BCD9FFB2-A855-4A81-8201-4BB8FC8CD7C3}"/>
    <cellStyle name="20% - Accent1 14 2 7 2" xfId="36268" xr:uid="{64DA9F1B-E5C5-467B-BF2B-448CB7E6984C}"/>
    <cellStyle name="20% - Accent1 14 2 8" xfId="36038" xr:uid="{D11E79C7-491C-4687-9AEB-BB061BB83491}"/>
    <cellStyle name="20% - Accent1 14 3" xfId="6496" xr:uid="{B256D230-4C16-49A3-95A2-A016947361DB}"/>
    <cellStyle name="20% - Accent1 14 3 2" xfId="6497" xr:uid="{9EA14573-AB94-484C-B753-E195129F15CB}"/>
    <cellStyle name="20% - Accent1 14 3 2 2" xfId="6498" xr:uid="{3CC2A820-FC1B-4E99-AB92-CEA1BC051170}"/>
    <cellStyle name="20% - Accent1 14 3 2 2 2" xfId="36277" xr:uid="{BC51BA09-402F-435D-B068-F7CAC9C017E1}"/>
    <cellStyle name="20% - Accent1 14 3 2 3" xfId="6499" xr:uid="{57DB00B1-90A9-43B3-85D7-3EB8F890BF83}"/>
    <cellStyle name="20% - Accent1 14 3 2 3 2" xfId="36278" xr:uid="{22B9099C-4B0B-4DE5-B023-66A3D513B143}"/>
    <cellStyle name="20% - Accent1 14 3 2 4" xfId="36276" xr:uid="{B817D2C7-CDA0-459B-A10E-B38BA3B6F4E8}"/>
    <cellStyle name="20% - Accent1 14 3 3" xfId="6500" xr:uid="{208A56E2-1994-4B6E-8DB6-70A5DE11712C}"/>
    <cellStyle name="20% - Accent1 14 3 3 2" xfId="36279" xr:uid="{A954262B-789D-48EC-BD1C-B8CC8B5305F7}"/>
    <cellStyle name="20% - Accent1 14 3 4" xfId="6501" xr:uid="{568979AA-A753-48E6-842F-6F52B8BC62EB}"/>
    <cellStyle name="20% - Accent1 14 3 4 2" xfId="36280" xr:uid="{94691684-0C6A-493C-B0C8-3727DECA2BD1}"/>
    <cellStyle name="20% - Accent1 14 3 5" xfId="6502" xr:uid="{76C14052-0DF7-4A29-95BC-22C6923D7A84}"/>
    <cellStyle name="20% - Accent1 14 3 5 2" xfId="36281" xr:uid="{7FF78F77-D9EC-460C-8643-54AC2A2FD238}"/>
    <cellStyle name="20% - Accent1 14 3 6" xfId="36275" xr:uid="{A796BAD3-6845-4E95-9400-AD811F771FC7}"/>
    <cellStyle name="20% - Accent1 14 4" xfId="6503" xr:uid="{CCE06584-D25B-431C-9B1E-475F08FA285B}"/>
    <cellStyle name="20% - Accent1 14 4 2" xfId="6504" xr:uid="{F87665AC-D4F5-452F-A6D1-7E092F56A2AF}"/>
    <cellStyle name="20% - Accent1 14 4 2 2" xfId="36283" xr:uid="{EA1095C3-0BFB-4C82-8794-007E1F17DACB}"/>
    <cellStyle name="20% - Accent1 14 4 3" xfId="6505" xr:uid="{4DE92484-2FA1-4D7E-B9A2-46038270A343}"/>
    <cellStyle name="20% - Accent1 14 4 3 2" xfId="36284" xr:uid="{A2BF7F45-B29E-4E79-9FFB-6CB0F1FF9BF5}"/>
    <cellStyle name="20% - Accent1 14 4 4" xfId="36282" xr:uid="{E0FC3C21-9317-4EEC-A3C4-0E1CE6729E64}"/>
    <cellStyle name="20% - Accent1 14 5" xfId="6506" xr:uid="{28D8A1FA-721A-4AE6-94EA-4BEA47BBE19D}"/>
    <cellStyle name="20% - Accent1 14 5 2" xfId="36285" xr:uid="{09C993A6-22A3-438A-A40C-ED9F37E4667F}"/>
    <cellStyle name="20% - Accent1 14 6" xfId="6507" xr:uid="{59837849-598D-4EB7-960F-EAD9D604277C}"/>
    <cellStyle name="20% - Accent1 14 6 2" xfId="36286" xr:uid="{9C86767C-F4C4-41CC-B688-2DC6E59E1186}"/>
    <cellStyle name="20% - Accent1 14 7" xfId="6508" xr:uid="{38DDFC64-C8AA-4D5E-A670-38B655EDFE8B}"/>
    <cellStyle name="20% - Accent1 14 7 2" xfId="36287" xr:uid="{3897D15D-3442-43E2-87A2-36BCEB0A320A}"/>
    <cellStyle name="20% - Accent1 14 8" xfId="21306" xr:uid="{39A4FDF7-F3F9-48F5-AE15-D51417CD0CC6}"/>
    <cellStyle name="20% - Accent1 14 8 2" xfId="50732" xr:uid="{2D74580E-7A78-483D-A34C-5ADB8DF643B1}"/>
    <cellStyle name="20% - Accent1 14 9" xfId="6488" xr:uid="{FBE61152-A488-454F-BBE0-59DFC3899502}"/>
    <cellStyle name="20% - Accent1 14 9 2" xfId="36267" xr:uid="{0D0186EC-D659-44A2-964A-8CA846406687}"/>
    <cellStyle name="20% - Accent1 15" xfId="5418" xr:uid="{E3D0BF89-C8A0-4B39-9C46-8461FF3E41CC}"/>
    <cellStyle name="20% - Accent1 15 10" xfId="35281" xr:uid="{02370CED-F2A0-4912-B087-27A6C589ADCB}"/>
    <cellStyle name="20% - Accent1 15 2" xfId="6202" xr:uid="{F1E9ADDF-8E73-477A-B23D-072F2CAFA88E}"/>
    <cellStyle name="20% - Accent1 15 2 2" xfId="6511" xr:uid="{657AC765-05F0-4D7B-B3D3-7599364B6198}"/>
    <cellStyle name="20% - Accent1 15 2 2 2" xfId="6512" xr:uid="{21693CBF-7877-4C17-BB9D-64920AD19B6A}"/>
    <cellStyle name="20% - Accent1 15 2 2 2 2" xfId="36291" xr:uid="{43CE5A98-5CF5-4F0B-B033-574070CE9FFA}"/>
    <cellStyle name="20% - Accent1 15 2 2 3" xfId="6513" xr:uid="{3CA95F53-BFA8-42ED-8EBD-8320332598DE}"/>
    <cellStyle name="20% - Accent1 15 2 2 3 2" xfId="36292" xr:uid="{A807FFBF-218F-484B-8D91-FFF2DFB4C809}"/>
    <cellStyle name="20% - Accent1 15 2 2 4" xfId="36290" xr:uid="{CE6921CD-19D1-447D-94B1-A57550C732B3}"/>
    <cellStyle name="20% - Accent1 15 2 3" xfId="6514" xr:uid="{A6B847FE-FA3F-4D4B-9091-AF6622028EE4}"/>
    <cellStyle name="20% - Accent1 15 2 3 2" xfId="36293" xr:uid="{D8979B3A-3DEE-425D-AD24-8C97EF219D14}"/>
    <cellStyle name="20% - Accent1 15 2 4" xfId="6515" xr:uid="{E51E2E6C-FAD5-42A9-B204-28CAFB86FCA3}"/>
    <cellStyle name="20% - Accent1 15 2 4 2" xfId="36294" xr:uid="{288552BB-20FD-4B41-8D07-D68AAAB4D565}"/>
    <cellStyle name="20% - Accent1 15 2 5" xfId="6516" xr:uid="{AAD9FDF1-DA57-426A-B705-9710F8629EB9}"/>
    <cellStyle name="20% - Accent1 15 2 5 2" xfId="36295" xr:uid="{43F73392-217A-42C9-A0B4-EC88A15334CA}"/>
    <cellStyle name="20% - Accent1 15 2 6" xfId="22317" xr:uid="{425577BD-AD0A-40CC-8B6C-773BFACD7BE9}"/>
    <cellStyle name="20% - Accent1 15 2 6 2" xfId="51742" xr:uid="{527EE07B-212E-4BD0-B418-0A2CFFB99B90}"/>
    <cellStyle name="20% - Accent1 15 2 7" xfId="6510" xr:uid="{7DD06852-18F4-4B71-96B1-583260325E1F}"/>
    <cellStyle name="20% - Accent1 15 2 7 2" xfId="36289" xr:uid="{F805F8F7-2E46-4B03-8498-51DC60FAA9D8}"/>
    <cellStyle name="20% - Accent1 15 2 8" xfId="36061" xr:uid="{82EF9106-A821-4148-AE14-0613A1AC17B3}"/>
    <cellStyle name="20% - Accent1 15 3" xfId="6517" xr:uid="{D6294043-AF90-497E-A0DF-0395751E4CAF}"/>
    <cellStyle name="20% - Accent1 15 3 2" xfId="6518" xr:uid="{BFAAC4A3-0239-48D1-819A-491A1BEDB203}"/>
    <cellStyle name="20% - Accent1 15 3 2 2" xfId="6519" xr:uid="{275B33FA-4D72-4205-963E-24698A8BC308}"/>
    <cellStyle name="20% - Accent1 15 3 2 2 2" xfId="36298" xr:uid="{96B65F38-8FFF-43F3-A363-8EF62CB0CF26}"/>
    <cellStyle name="20% - Accent1 15 3 2 3" xfId="6520" xr:uid="{8A4F16D6-058F-40F3-B23E-A18E929D3EA2}"/>
    <cellStyle name="20% - Accent1 15 3 2 3 2" xfId="36299" xr:uid="{CDA33C99-1296-4941-8FEC-0277037E7839}"/>
    <cellStyle name="20% - Accent1 15 3 2 4" xfId="36297" xr:uid="{850B901A-F9FF-42A4-88CE-9CE862B6D4DC}"/>
    <cellStyle name="20% - Accent1 15 3 3" xfId="6521" xr:uid="{FB2A48C7-651F-4349-B3DF-C2F4A61CEE0E}"/>
    <cellStyle name="20% - Accent1 15 3 3 2" xfId="36300" xr:uid="{91A549E8-DEB3-411D-B4BC-1298651EA6D6}"/>
    <cellStyle name="20% - Accent1 15 3 4" xfId="6522" xr:uid="{F09D01E1-F95A-40CD-8262-71A9F84B2573}"/>
    <cellStyle name="20% - Accent1 15 3 4 2" xfId="36301" xr:uid="{1950E61E-1B5A-4564-BF32-A33B18188BF4}"/>
    <cellStyle name="20% - Accent1 15 3 5" xfId="6523" xr:uid="{FB47B228-0824-4474-B47E-894E7771B512}"/>
    <cellStyle name="20% - Accent1 15 3 5 2" xfId="36302" xr:uid="{92FE492B-9FE2-45D5-9320-247BD245BA7F}"/>
    <cellStyle name="20% - Accent1 15 3 6" xfId="36296" xr:uid="{B7682156-2AB9-4D81-A237-1896CBAE97CD}"/>
    <cellStyle name="20% - Accent1 15 4" xfId="6524" xr:uid="{7C5C4979-A1BC-4C14-AE9A-9CC5CB164958}"/>
    <cellStyle name="20% - Accent1 15 4 2" xfId="6525" xr:uid="{CEF3618A-91AE-4E17-B821-A3AA37AE9B79}"/>
    <cellStyle name="20% - Accent1 15 4 2 2" xfId="36304" xr:uid="{78EC8483-1D11-4325-943F-5D48C02A4990}"/>
    <cellStyle name="20% - Accent1 15 4 3" xfId="6526" xr:uid="{1A44E39D-CC32-4E0E-8754-DEFB5B4A24EC}"/>
    <cellStyle name="20% - Accent1 15 4 3 2" xfId="36305" xr:uid="{9B518822-C8C4-4DED-B964-06879AA990F7}"/>
    <cellStyle name="20% - Accent1 15 4 4" xfId="36303" xr:uid="{B6CA5243-0CCC-432F-9C6D-EAA9AD09E11F}"/>
    <cellStyle name="20% - Accent1 15 5" xfId="6527" xr:uid="{A0A17352-53B6-4E10-881C-FCC32979F468}"/>
    <cellStyle name="20% - Accent1 15 5 2" xfId="36306" xr:uid="{E65BA49F-A95B-4DC5-B0B1-BE384823A862}"/>
    <cellStyle name="20% - Accent1 15 6" xfId="6528" xr:uid="{B3D1F384-1257-4FA7-9BEE-F9F8D45943B7}"/>
    <cellStyle name="20% - Accent1 15 6 2" xfId="36307" xr:uid="{1A80F3DF-F0C8-4D67-9938-ED6633616DF3}"/>
    <cellStyle name="20% - Accent1 15 7" xfId="6529" xr:uid="{3AE828DD-019E-4264-B630-D40263E3FA47}"/>
    <cellStyle name="20% - Accent1 15 7 2" xfId="36308" xr:uid="{4B7D0621-B67C-400B-83C1-222B7628884E}"/>
    <cellStyle name="20% - Accent1 15 8" xfId="21328" xr:uid="{46D95E81-3973-4E8F-9B23-61909F7FC25F}"/>
    <cellStyle name="20% - Accent1 15 8 2" xfId="50754" xr:uid="{A62003A8-B3D3-4F77-93D5-A4089DAC07C7}"/>
    <cellStyle name="20% - Accent1 15 9" xfId="6509" xr:uid="{915452CB-095D-4630-B83B-C6CA1B4A4E1D}"/>
    <cellStyle name="20% - Accent1 15 9 2" xfId="36288" xr:uid="{CC747986-D0CF-42BB-B5C1-B971307FDEE5}"/>
    <cellStyle name="20% - Accent1 16" xfId="5442" xr:uid="{B01B792A-30A2-4D2D-80C1-68277A39CA82}"/>
    <cellStyle name="20% - Accent1 16 10" xfId="35305" xr:uid="{2633D687-4404-4B52-8535-94452668D17F}"/>
    <cellStyle name="20% - Accent1 16 2" xfId="6226" xr:uid="{19A69B99-01C3-4664-8794-7ECD8AA335E2}"/>
    <cellStyle name="20% - Accent1 16 2 2" xfId="6532" xr:uid="{958EB808-168C-43DE-9A4B-E4E96B8615F4}"/>
    <cellStyle name="20% - Accent1 16 2 2 2" xfId="6533" xr:uid="{BCEFFDFB-171C-4D64-BA32-E7CF643CCD5A}"/>
    <cellStyle name="20% - Accent1 16 2 2 2 2" xfId="36312" xr:uid="{CEF3A8F1-A716-4F00-8306-0417ED1EC63A}"/>
    <cellStyle name="20% - Accent1 16 2 2 3" xfId="6534" xr:uid="{AE760D34-4BB4-4C7E-A11C-6C6A588AECDE}"/>
    <cellStyle name="20% - Accent1 16 2 2 3 2" xfId="36313" xr:uid="{E79EDB2B-45C7-4341-B5F2-4FB28AFB8A56}"/>
    <cellStyle name="20% - Accent1 16 2 2 4" xfId="36311" xr:uid="{31F2C3FF-2FA6-4855-B9DB-D24C80742FC5}"/>
    <cellStyle name="20% - Accent1 16 2 3" xfId="6535" xr:uid="{B4D686DF-0ED9-4EDC-B59F-44CDECF1C113}"/>
    <cellStyle name="20% - Accent1 16 2 3 2" xfId="36314" xr:uid="{07BCB26E-8F99-4D70-9C07-F851F78222D7}"/>
    <cellStyle name="20% - Accent1 16 2 4" xfId="6536" xr:uid="{B2E07AEF-47B5-4F7B-B69C-224DBB0FAF30}"/>
    <cellStyle name="20% - Accent1 16 2 4 2" xfId="36315" xr:uid="{956D3F7E-CCB5-4756-9711-A96C3120BE22}"/>
    <cellStyle name="20% - Accent1 16 2 5" xfId="6537" xr:uid="{EA846451-82E2-4B90-AC0C-5C225421442C}"/>
    <cellStyle name="20% - Accent1 16 2 5 2" xfId="36316" xr:uid="{F9745DD4-F5E0-4E7A-AA2A-F3175966560E}"/>
    <cellStyle name="20% - Accent1 16 2 6" xfId="22340" xr:uid="{FBAEFEF2-3AD0-4B70-8CCF-FB78E657AE0B}"/>
    <cellStyle name="20% - Accent1 16 2 6 2" xfId="51765" xr:uid="{577C5E81-23FB-47AC-8C3F-40FB38AB1876}"/>
    <cellStyle name="20% - Accent1 16 2 7" xfId="6531" xr:uid="{E9A21446-B668-4B07-B585-168EA7AAA35B}"/>
    <cellStyle name="20% - Accent1 16 2 7 2" xfId="36310" xr:uid="{FCDE8659-EDBA-46F6-A9D6-E267423C404F}"/>
    <cellStyle name="20% - Accent1 16 2 8" xfId="36085" xr:uid="{258BD891-5502-4941-9E06-707775D780DF}"/>
    <cellStyle name="20% - Accent1 16 3" xfId="6538" xr:uid="{C160F3E4-02AC-4CB2-8E37-96C82231A5FE}"/>
    <cellStyle name="20% - Accent1 16 3 2" xfId="6539" xr:uid="{E86B18F1-2AA5-4B0E-90F6-3E249E9A7920}"/>
    <cellStyle name="20% - Accent1 16 3 2 2" xfId="6540" xr:uid="{76CC06B1-0DE0-484C-8EDA-2BB046A76108}"/>
    <cellStyle name="20% - Accent1 16 3 2 2 2" xfId="36319" xr:uid="{F5B787F8-AD9E-4ADD-AC04-D9C299387141}"/>
    <cellStyle name="20% - Accent1 16 3 2 3" xfId="6541" xr:uid="{A360A5BA-C978-4D4D-AB6D-A8518C024F3B}"/>
    <cellStyle name="20% - Accent1 16 3 2 3 2" xfId="36320" xr:uid="{A81B7F79-FA4D-401A-8458-917F640CFAD7}"/>
    <cellStyle name="20% - Accent1 16 3 2 4" xfId="36318" xr:uid="{D4AE3DAB-5408-4C85-9250-7B9D2119693A}"/>
    <cellStyle name="20% - Accent1 16 3 3" xfId="6542" xr:uid="{DBBC2D2D-A32B-4274-9DCE-0A4BFFB00D30}"/>
    <cellStyle name="20% - Accent1 16 3 3 2" xfId="36321" xr:uid="{DBF240F2-AB86-41AF-A5A9-DFD58C60694A}"/>
    <cellStyle name="20% - Accent1 16 3 4" xfId="6543" xr:uid="{D455975C-92D4-49A5-8624-385708C74C5F}"/>
    <cellStyle name="20% - Accent1 16 3 4 2" xfId="36322" xr:uid="{E99576F0-B83B-4DA4-90A3-D99AF12C1559}"/>
    <cellStyle name="20% - Accent1 16 3 5" xfId="6544" xr:uid="{D97DE5D5-CCEE-4D79-991F-D775F76DC2FE}"/>
    <cellStyle name="20% - Accent1 16 3 5 2" xfId="36323" xr:uid="{64CADC34-440B-47F2-8A6A-0100337CBCDC}"/>
    <cellStyle name="20% - Accent1 16 3 6" xfId="36317" xr:uid="{54725C48-0A03-4F84-B547-A408439CC852}"/>
    <cellStyle name="20% - Accent1 16 4" xfId="6545" xr:uid="{4534A66A-FE53-4F6D-AED0-69B52A96AF97}"/>
    <cellStyle name="20% - Accent1 16 4 2" xfId="6546" xr:uid="{F42101DF-4407-4761-9BF2-2E2AF0B0CEDC}"/>
    <cellStyle name="20% - Accent1 16 4 2 2" xfId="36325" xr:uid="{14A7B661-CD04-4032-AA10-FA7C9295F940}"/>
    <cellStyle name="20% - Accent1 16 4 3" xfId="6547" xr:uid="{C00FBFDF-A570-432D-A905-826FB5B83FA8}"/>
    <cellStyle name="20% - Accent1 16 4 3 2" xfId="36326" xr:uid="{68416A97-F033-44B0-8EB2-C8183D173437}"/>
    <cellStyle name="20% - Accent1 16 4 4" xfId="36324" xr:uid="{86CCE13C-D46F-45CF-9234-4C203B994FC2}"/>
    <cellStyle name="20% - Accent1 16 5" xfId="6548" xr:uid="{8D393276-AA38-43C7-BEEA-4F4D85862553}"/>
    <cellStyle name="20% - Accent1 16 5 2" xfId="36327" xr:uid="{73D1A52F-D188-4FFC-A7F1-94436AE7F327}"/>
    <cellStyle name="20% - Accent1 16 6" xfId="6549" xr:uid="{733A83E5-800E-453A-9D0F-362AFB805A79}"/>
    <cellStyle name="20% - Accent1 16 6 2" xfId="36328" xr:uid="{0EA93362-4538-41F3-B132-1EF22FF4045A}"/>
    <cellStyle name="20% - Accent1 16 7" xfId="6550" xr:uid="{3DF2BFFD-8DFF-4055-8762-9A6B01902BD8}"/>
    <cellStyle name="20% - Accent1 16 7 2" xfId="36329" xr:uid="{34D753D8-AF3B-49DA-8464-221FBED91403}"/>
    <cellStyle name="20% - Accent1 16 8" xfId="21351" xr:uid="{AEDACA09-81E5-47F7-8FF1-F3B0D3B799E8}"/>
    <cellStyle name="20% - Accent1 16 8 2" xfId="50777" xr:uid="{CA734FA6-E7C2-4F63-A80B-9B31900CAD9B}"/>
    <cellStyle name="20% - Accent1 16 9" xfId="6530" xr:uid="{F3445E22-E9D4-473E-85F2-3040A88E958F}"/>
    <cellStyle name="20% - Accent1 16 9 2" xfId="36309" xr:uid="{121FA899-C982-4BB0-8C74-32408C3BAAF9}"/>
    <cellStyle name="20% - Accent1 17" xfId="5466" xr:uid="{FC7493EA-823A-4046-99E7-669E8345E9D4}"/>
    <cellStyle name="20% - Accent1 17 2" xfId="6250" xr:uid="{E9F1A475-F0ED-423E-B19A-47F17D8AC265}"/>
    <cellStyle name="20% - Accent1 17 2 2" xfId="6553" xr:uid="{D81AB76F-ECA2-4CC8-A9FE-99C89FF0D529}"/>
    <cellStyle name="20% - Accent1 17 2 2 2" xfId="36332" xr:uid="{394334D5-659F-41DB-9EC6-3A53DB8B8143}"/>
    <cellStyle name="20% - Accent1 17 2 3" xfId="6554" xr:uid="{25F3C93C-AC87-442C-8E4A-FFA8D5473397}"/>
    <cellStyle name="20% - Accent1 17 2 3 2" xfId="36333" xr:uid="{8E492A71-0C07-4A9E-8EE8-EF6E001A31F1}"/>
    <cellStyle name="20% - Accent1 17 2 4" xfId="22363" xr:uid="{D22CE5AC-3166-4878-99F4-488891FCA6FD}"/>
    <cellStyle name="20% - Accent1 17 2 4 2" xfId="51788" xr:uid="{3566D7B4-002E-46F8-AFDF-DE5D0918BD00}"/>
    <cellStyle name="20% - Accent1 17 2 5" xfId="6552" xr:uid="{D4EE3DB5-2973-43DA-9E16-11507ABA6632}"/>
    <cellStyle name="20% - Accent1 17 2 5 2" xfId="36331" xr:uid="{5797A0A4-DBBA-48AB-A97E-049B85361887}"/>
    <cellStyle name="20% - Accent1 17 2 6" xfId="36109" xr:uid="{1AA3B0CE-17D9-4E0B-9629-5757A0B479FB}"/>
    <cellStyle name="20% - Accent1 17 3" xfId="6555" xr:uid="{9C683FCC-C0E9-4CCF-A34D-D45899170871}"/>
    <cellStyle name="20% - Accent1 17 3 2" xfId="36334" xr:uid="{8E1C0D83-1BF3-4365-8590-1DE7FE94B5E1}"/>
    <cellStyle name="20% - Accent1 17 4" xfId="6556" xr:uid="{E4B230E2-4592-495F-A4D3-F563A210B7D1}"/>
    <cellStyle name="20% - Accent1 17 4 2" xfId="36335" xr:uid="{7F267A23-F217-47FD-8729-9160D3AEE535}"/>
    <cellStyle name="20% - Accent1 17 5" xfId="6557" xr:uid="{D1251683-A7F4-4391-9B93-0FCB123E86B0}"/>
    <cellStyle name="20% - Accent1 17 5 2" xfId="36336" xr:uid="{FABB59C3-406F-43FB-9240-1453F9C960C0}"/>
    <cellStyle name="20% - Accent1 17 6" xfId="21374" xr:uid="{957FDE8F-07F4-45E7-A0B3-017C30C7AD4A}"/>
    <cellStyle name="20% - Accent1 17 6 2" xfId="50800" xr:uid="{A78BD027-995E-483F-AAEB-23521C63E649}"/>
    <cellStyle name="20% - Accent1 17 7" xfId="6551" xr:uid="{8D98F7F7-B711-48D6-A0FF-D47E5FD2672E}"/>
    <cellStyle name="20% - Accent1 17 7 2" xfId="36330" xr:uid="{831DB997-5927-445F-A1BF-348EC6D3FAA9}"/>
    <cellStyle name="20% - Accent1 17 8" xfId="35329" xr:uid="{B4167126-BC15-4AB9-92D6-4342BDDB3ADB}"/>
    <cellStyle name="20% - Accent1 18" xfId="5491" xr:uid="{8C50370A-9E29-4324-AE14-AE5079C28BED}"/>
    <cellStyle name="20% - Accent1 18 2" xfId="6559" xr:uid="{5C52AEC1-5561-48E3-898D-EA893C54F24F}"/>
    <cellStyle name="20% - Accent1 18 2 2" xfId="6560" xr:uid="{E16B63A2-DF89-4781-A6E6-E0689FFF9999}"/>
    <cellStyle name="20% - Accent1 18 2 2 2" xfId="36339" xr:uid="{E067722B-55E7-442D-818A-A5FA5B2CC065}"/>
    <cellStyle name="20% - Accent1 18 2 3" xfId="6561" xr:uid="{65EFCC11-22EB-4DAE-8E15-7A87076B5985}"/>
    <cellStyle name="20% - Accent1 18 2 3 2" xfId="36340" xr:uid="{765489C5-8FC6-46AB-9C06-64A99053C59D}"/>
    <cellStyle name="20% - Accent1 18 2 4" xfId="36338" xr:uid="{BD8F40A3-A385-46F2-949C-22C77196B38D}"/>
    <cellStyle name="20% - Accent1 18 3" xfId="6562" xr:uid="{A7D32194-FD4A-4695-868B-B128798DA9A3}"/>
    <cellStyle name="20% - Accent1 18 3 2" xfId="36341" xr:uid="{01AF8CCB-ED87-4CD4-AE54-E852E4915853}"/>
    <cellStyle name="20% - Accent1 18 4" xfId="6563" xr:uid="{48237FDD-D534-4F24-9802-64BF49B9D6E7}"/>
    <cellStyle name="20% - Accent1 18 4 2" xfId="36342" xr:uid="{4E09AA0F-C332-49A0-BF41-5C6574909FAD}"/>
    <cellStyle name="20% - Accent1 18 5" xfId="6564" xr:uid="{18AB3F57-30FE-45D1-893E-643A70CA3EF3}"/>
    <cellStyle name="20% - Accent1 18 5 2" xfId="36343" xr:uid="{1B4FF79A-6F79-4103-805A-1558685B90D0}"/>
    <cellStyle name="20% - Accent1 18 6" xfId="21398" xr:uid="{616A7514-6561-442E-BA7B-38CAACCEF0DD}"/>
    <cellStyle name="20% - Accent1 18 6 2" xfId="50824" xr:uid="{414559ED-10D6-4656-96C6-14321FF2E754}"/>
    <cellStyle name="20% - Accent1 18 7" xfId="6558" xr:uid="{C47CE7CC-808E-454E-ACF0-A55CAB97A747}"/>
    <cellStyle name="20% - Accent1 18 7 2" xfId="36337" xr:uid="{24A0F92B-0DDA-45AD-A9A2-3259B9D3F2AE}"/>
    <cellStyle name="20% - Accent1 18 8" xfId="35354" xr:uid="{FE9628DD-44A8-4F0A-8E78-6DE81BA480F1}"/>
    <cellStyle name="20% - Accent1 19" xfId="5515" xr:uid="{46894AB6-70CF-4B67-9934-45B37106B01E}"/>
    <cellStyle name="20% - Accent1 19 2" xfId="6566" xr:uid="{E94D7E78-C5AD-420D-864A-EA917DD9274A}"/>
    <cellStyle name="20% - Accent1 19 2 2" xfId="36345" xr:uid="{670EFFB5-1C4C-4877-9BC7-0B05068BFD83}"/>
    <cellStyle name="20% - Accent1 19 3" xfId="6567" xr:uid="{1632DC63-C660-4FAE-A8E0-0E5312844ABF}"/>
    <cellStyle name="20% - Accent1 19 3 2" xfId="36346" xr:uid="{2CA8BD75-2339-4D9F-AC25-3622185026DB}"/>
    <cellStyle name="20% - Accent1 19 4" xfId="6568" xr:uid="{AAA1F55E-028E-4386-9E6D-AFB98449DD83}"/>
    <cellStyle name="20% - Accent1 19 4 2" xfId="36347" xr:uid="{0AA20B1F-3E7B-41D7-9CDC-3BB7331214C9}"/>
    <cellStyle name="20% - Accent1 19 5" xfId="21421" xr:uid="{1AE8BC3F-9ED8-4483-8CF1-6FC07DA6E4AA}"/>
    <cellStyle name="20% - Accent1 19 5 2" xfId="50847" xr:uid="{AE14E2A1-0CE9-4B0D-B46B-50B2C08B37BD}"/>
    <cellStyle name="20% - Accent1 19 6" xfId="6565" xr:uid="{6D6DFA07-421F-466B-B2C7-729AB25CB291}"/>
    <cellStyle name="20% - Accent1 19 6 2" xfId="36344" xr:uid="{36D6481E-E967-44F0-B454-3AEFF55D1034}"/>
    <cellStyle name="20% - Accent1 19 7" xfId="35378" xr:uid="{56732105-853A-4969-80C6-C22F2E170F97}"/>
    <cellStyle name="20% - Accent1 2" xfId="354" xr:uid="{4820A2D0-3DE4-4991-BBBB-4FA202B34EC4}"/>
    <cellStyle name="20% - Accent1 2 10" xfId="6570" xr:uid="{1E5696BC-B50E-442F-B667-2DBD034A6598}"/>
    <cellStyle name="20% - Accent1 2 10 2" xfId="36349" xr:uid="{A0E805A5-8C9E-4589-A9D0-51694B359B63}"/>
    <cellStyle name="20% - Accent1 2 11" xfId="6571" xr:uid="{CE28EDBF-EE8C-49B5-87B0-347B1A6A6ABC}"/>
    <cellStyle name="20% - Accent1 2 11 2" xfId="36350" xr:uid="{47AB5FA8-8AA1-481E-BBAA-437B20CC8AD0}"/>
    <cellStyle name="20% - Accent1 2 12" xfId="6572" xr:uid="{75E59960-FC22-4C43-9BD9-958124FAA733}"/>
    <cellStyle name="20% - Accent1 2 12 2" xfId="36351" xr:uid="{664CCD80-710C-40EA-902A-EA2511095801}"/>
    <cellStyle name="20% - Accent1 2 13" xfId="20302" xr:uid="{660A99A1-D672-4560-BDDD-9B5F3591774E}"/>
    <cellStyle name="20% - Accent1 2 13 2" xfId="49933" xr:uid="{8EAAB150-0B51-412A-A329-C2C87CDB2916}"/>
    <cellStyle name="20% - Accent1 2 14" xfId="6569" xr:uid="{93D92170-816D-4FFA-B5CD-C3B52675977C}"/>
    <cellStyle name="20% - Accent1 2 14 2" xfId="36348" xr:uid="{A8737D3C-136F-4D2F-903B-9EE387BFB30A}"/>
    <cellStyle name="20% - Accent1 2 15" xfId="6318" xr:uid="{F8D467D1-1F1B-4B6F-9AC2-5A4142F57CA9}"/>
    <cellStyle name="20% - Accent1 2 15 2" xfId="36151" xr:uid="{146AFF58-73C0-43A6-9ACA-65E73396E95A}"/>
    <cellStyle name="20% - Accent1 2 16" xfId="4716" xr:uid="{DD3C38C5-361F-4394-9F70-AC773E2968D3}"/>
    <cellStyle name="20% - Accent1 2 16 2" xfId="34610" xr:uid="{C2A5614C-7EB1-481E-ACA3-5EBF0958F6D0}"/>
    <cellStyle name="20% - Accent1 2 17" xfId="22545" xr:uid="{AE9FE923-4735-48EB-95AE-A837E8C9AEBC}"/>
    <cellStyle name="20% - Accent1 2 17 2" xfId="51833" xr:uid="{C8F7041F-AE5A-4797-97F5-BCCF32871971}"/>
    <cellStyle name="20% - Accent1 2 18" xfId="4184" xr:uid="{49C891DD-11CA-49A0-9C68-B62DBF4E5563}"/>
    <cellStyle name="20% - Accent1 2 19" xfId="31618" xr:uid="{D860B773-8547-4045-B426-ECB08531DA32}"/>
    <cellStyle name="20% - Accent1 2 2" xfId="854" xr:uid="{63ACCDA5-2052-4578-8064-296773900838}"/>
    <cellStyle name="20% - Accent1 2 2 10" xfId="20303" xr:uid="{E656C3D7-CBEB-429F-A8E6-6A9DF24F4D7D}"/>
    <cellStyle name="20% - Accent1 2 2 10 2" xfId="49934" xr:uid="{8500FCFA-CAD0-4B33-9436-E651F7197737}"/>
    <cellStyle name="20% - Accent1 2 2 11" xfId="6573" xr:uid="{8D44FA49-C4EC-4D84-8B20-6812A44319E0}"/>
    <cellStyle name="20% - Accent1 2 2 11 2" xfId="36352" xr:uid="{7A948911-346F-48AD-9504-183D76851843}"/>
    <cellStyle name="20% - Accent1 2 2 12" xfId="4938" xr:uid="{D2B41AD6-8A7B-441D-8EFB-96AC08057714}"/>
    <cellStyle name="20% - Accent1 2 2 12 2" xfId="34807" xr:uid="{41854826-16C5-41C8-8822-154998F36B23}"/>
    <cellStyle name="20% - Accent1 2 2 13" xfId="4312" xr:uid="{1EDC10CB-4F1C-4646-A166-A94D83ACAA4D}"/>
    <cellStyle name="20% - Accent1 2 2 14" xfId="32084" xr:uid="{50B95CD4-3BF1-46D1-9C14-96CF570CFA9E}"/>
    <cellStyle name="20% - Accent1 2 2 2" xfId="780" xr:uid="{1167C94F-9722-4557-AAB2-823798E5C7C4}"/>
    <cellStyle name="20% - Accent1 2 2 2 10" xfId="5759" xr:uid="{6E6B575A-800C-420E-A620-FDC177475FA9}"/>
    <cellStyle name="20% - Accent1 2 2 2 10 2" xfId="35618" xr:uid="{84099817-9403-4982-A15F-F7C14504A197}"/>
    <cellStyle name="20% - Accent1 2 2 2 11" xfId="4419" xr:uid="{4647EA31-9AE1-43A6-ABB2-80EA902E4B3C}"/>
    <cellStyle name="20% - Accent1 2 2 2 12" xfId="32026" xr:uid="{2090A133-311E-4426-B3E0-BFAF3EE13F82}"/>
    <cellStyle name="20% - Accent1 2 2 2 2" xfId="759" xr:uid="{6EE718D0-8F80-4C89-9FC1-B59DE2BDA214}"/>
    <cellStyle name="20% - Accent1 2 2 2 2 2" xfId="1187" xr:uid="{67346723-5AF9-4F24-9FB9-65C70773C64A}"/>
    <cellStyle name="20% - Accent1 2 2 2 2 2 2" xfId="1849" xr:uid="{FE996605-B963-43B7-88D2-165B51B5677C}"/>
    <cellStyle name="20% - Accent1 2 2 2 2 2 2 2" xfId="3084" xr:uid="{102C5A7B-B9DB-4F4A-8C66-4DE6E1627B06}"/>
    <cellStyle name="20% - Accent1 2 2 2 2 2 2 2 2" xfId="34061" xr:uid="{541581B7-5D58-4F51-922F-ACAACFFFA775}"/>
    <cellStyle name="20% - Accent1 2 2 2 2 2 2 3" xfId="6577" xr:uid="{348D5A72-FDFD-4BB5-B2D1-50EED5F6DCB8}"/>
    <cellStyle name="20% - Accent1 2 2 2 2 2 2 3 2" xfId="36356" xr:uid="{7A808345-C47F-4DCE-BF51-7E7BD83A0DFE}"/>
    <cellStyle name="20% - Accent1 2 2 2 2 2 2 4" xfId="32851" xr:uid="{B775E802-5520-4250-96D5-B8D0C0065E97}"/>
    <cellStyle name="20% - Accent1 2 2 2 2 2 3" xfId="2442" xr:uid="{593FC2AF-50C7-4042-A593-924FEC8CB5A6}"/>
    <cellStyle name="20% - Accent1 2 2 2 2 2 3 2" xfId="6578" xr:uid="{75351DA9-0E77-4EC2-ACCF-CE976DAF26BB}"/>
    <cellStyle name="20% - Accent1 2 2 2 2 2 3 2 2" xfId="36357" xr:uid="{B31E7536-A2D7-4B2A-AFCA-8178E701786F}"/>
    <cellStyle name="20% - Accent1 2 2 2 2 2 3 3" xfId="33422" xr:uid="{B76A7472-DDCF-4015-B524-15E03B1B011A}"/>
    <cellStyle name="20% - Accent1 2 2 2 2 2 4" xfId="6576" xr:uid="{7F85299C-B3C2-4D4A-8A44-B928ADEB2E1E}"/>
    <cellStyle name="20% - Accent1 2 2 2 2 2 4 2" xfId="36355" xr:uid="{DA860D03-60C7-417D-8551-CFCFB1AEBF88}"/>
    <cellStyle name="20% - Accent1 2 2 2 2 2 5" xfId="32237" xr:uid="{1C8368D3-14F8-4C7F-868B-3B543830DECC}"/>
    <cellStyle name="20% - Accent1 2 2 2 2 3" xfId="1559" xr:uid="{E0A954CA-EC4B-4F65-B62A-07AB7596502B}"/>
    <cellStyle name="20% - Accent1 2 2 2 2 3 2" xfId="2780" xr:uid="{26FB5180-A135-4BF3-B8B8-81826DF18801}"/>
    <cellStyle name="20% - Accent1 2 2 2 2 3 2 2" xfId="33758" xr:uid="{E60E047D-A0C3-4EDB-9D52-26523555C85F}"/>
    <cellStyle name="20% - Accent1 2 2 2 2 3 3" xfId="6579" xr:uid="{35CEEEF1-B8A6-49AA-BE3A-D1A73AC98EA2}"/>
    <cellStyle name="20% - Accent1 2 2 2 2 3 3 2" xfId="36358" xr:uid="{46ECBC8A-F5B0-4535-A632-4DB948F5A405}"/>
    <cellStyle name="20% - Accent1 2 2 2 2 3 4" xfId="32561" xr:uid="{9362A55C-8B2D-4E0D-B856-C4E5EEFA9F2D}"/>
    <cellStyle name="20% - Accent1 2 2 2 2 4" xfId="2309" xr:uid="{1D94AA06-EDE6-4414-852D-DA6C76717EBB}"/>
    <cellStyle name="20% - Accent1 2 2 2 2 4 2" xfId="6580" xr:uid="{5D365FD4-23A0-40BD-9C80-92501D91B2D7}"/>
    <cellStyle name="20% - Accent1 2 2 2 2 4 2 2" xfId="36359" xr:uid="{D4A26D62-10B0-4577-B04B-0EB6EE860D04}"/>
    <cellStyle name="20% - Accent1 2 2 2 2 4 3" xfId="33289" xr:uid="{24CFB61C-5BB0-4761-9ECE-17F4052A720A}"/>
    <cellStyle name="20% - Accent1 2 2 2 2 5" xfId="6581" xr:uid="{7460E3C0-417D-4014-AA7B-45B9D30F52BC}"/>
    <cellStyle name="20% - Accent1 2 2 2 2 5 2" xfId="36360" xr:uid="{B74E3FCC-D199-4CBC-9AF2-3CA669E59E54}"/>
    <cellStyle name="20% - Accent1 2 2 2 2 6" xfId="31123" xr:uid="{65447300-BBBF-4F55-BBB2-E6626E5F35E7}"/>
    <cellStyle name="20% - Accent1 2 2 2 2 7" xfId="6575" xr:uid="{C7DA0DD9-21AF-4BF7-BBEE-8BE3C3D09452}"/>
    <cellStyle name="20% - Accent1 2 2 2 2 7 2" xfId="36354" xr:uid="{1144F2DD-B440-4E98-ABA2-E3ABEFECB123}"/>
    <cellStyle name="20% - Accent1 2 2 2 2 8" xfId="32009" xr:uid="{62582912-E0FD-4FBC-B278-C3B61885AD5E}"/>
    <cellStyle name="20% - Accent1 2 2 2 3" xfId="1186" xr:uid="{4A22196D-E230-4342-A035-B8CCBAF96F56}"/>
    <cellStyle name="20% - Accent1 2 2 2 3 2" xfId="1848" xr:uid="{DE9C564C-D983-4563-A0ED-4B7D6966A63B}"/>
    <cellStyle name="20% - Accent1 2 2 2 3 2 2" xfId="3083" xr:uid="{8C645BBA-EE5F-4006-9809-D2151B62971F}"/>
    <cellStyle name="20% - Accent1 2 2 2 3 2 2 2" xfId="6584" xr:uid="{441355EA-6D96-4AD0-89DB-32E9D7EAE79E}"/>
    <cellStyle name="20% - Accent1 2 2 2 3 2 2 2 2" xfId="36363" xr:uid="{D77DEB11-874E-4994-B86B-535EF83E313D}"/>
    <cellStyle name="20% - Accent1 2 2 2 3 2 2 3" xfId="34060" xr:uid="{6AA7306E-4257-407B-A584-F76902935753}"/>
    <cellStyle name="20% - Accent1 2 2 2 3 2 3" xfId="6585" xr:uid="{14C68574-67CE-4F5C-AF88-30B73DA3E028}"/>
    <cellStyle name="20% - Accent1 2 2 2 3 2 3 2" xfId="36364" xr:uid="{684407F2-49B4-4FAA-967B-67D27F4FCC87}"/>
    <cellStyle name="20% - Accent1 2 2 2 3 2 4" xfId="6583" xr:uid="{120D0DB3-4C09-456A-BC19-33B82CA10806}"/>
    <cellStyle name="20% - Accent1 2 2 2 3 2 4 2" xfId="36362" xr:uid="{D1A595CD-3905-49FF-A9E1-969837A3941D}"/>
    <cellStyle name="20% - Accent1 2 2 2 3 2 5" xfId="32850" xr:uid="{25276BD5-D981-4DAB-BC5A-FDDFFB6BEB0E}"/>
    <cellStyle name="20% - Accent1 2 2 2 3 3" xfId="2441" xr:uid="{1A5252C5-1C6F-4E6C-BCCA-5C5D1E7EA4CD}"/>
    <cellStyle name="20% - Accent1 2 2 2 3 3 2" xfId="6586" xr:uid="{4B245950-2328-40E0-8E2E-EE3D5E040FA7}"/>
    <cellStyle name="20% - Accent1 2 2 2 3 3 2 2" xfId="36365" xr:uid="{A1BA5AF3-73C0-4534-9EA2-17C45E33C3FA}"/>
    <cellStyle name="20% - Accent1 2 2 2 3 3 3" xfId="33421" xr:uid="{33A96A06-9075-47F0-8B85-49C2D7168332}"/>
    <cellStyle name="20% - Accent1 2 2 2 3 4" xfId="6587" xr:uid="{F4EE6806-B0AF-455A-A6B9-34C793973E53}"/>
    <cellStyle name="20% - Accent1 2 2 2 3 4 2" xfId="36366" xr:uid="{93AF09B5-EB55-4C99-8A42-4B5B2C48DEC9}"/>
    <cellStyle name="20% - Accent1 2 2 2 3 5" xfId="6588" xr:uid="{EC8A5D71-6F8A-43CD-9F4C-867D36447AAC}"/>
    <cellStyle name="20% - Accent1 2 2 2 3 5 2" xfId="36367" xr:uid="{E788AA69-32B4-4F6A-A2D7-C1BDCA7C1775}"/>
    <cellStyle name="20% - Accent1 2 2 2 3 6" xfId="6582" xr:uid="{A6DC79BE-FAA8-4665-B49A-461D1D6A9C85}"/>
    <cellStyle name="20% - Accent1 2 2 2 3 6 2" xfId="36361" xr:uid="{C925E9CF-5C12-4E6D-B892-F804A1AA4EA9}"/>
    <cellStyle name="20% - Accent1 2 2 2 3 7" xfId="32236" xr:uid="{D2B4F99F-7189-4DE3-B70E-62266CC945B9}"/>
    <cellStyle name="20% - Accent1 2 2 2 4" xfId="1558" xr:uid="{A0A82CC5-F465-4D9B-8E2C-0B215D35DF0C}"/>
    <cellStyle name="20% - Accent1 2 2 2 4 2" xfId="2779" xr:uid="{63965696-8904-43DF-B384-DEA7480D6DDE}"/>
    <cellStyle name="20% - Accent1 2 2 2 4 2 2" xfId="6590" xr:uid="{9B0E82C1-6ECF-4882-ACE6-6610841C3E84}"/>
    <cellStyle name="20% - Accent1 2 2 2 4 2 2 2" xfId="36369" xr:uid="{6BCBF3A8-CACE-4440-90A9-8E893D9B9BFD}"/>
    <cellStyle name="20% - Accent1 2 2 2 4 2 3" xfId="33757" xr:uid="{3A207C54-67D5-4547-A3B9-27FBFAEA46C9}"/>
    <cellStyle name="20% - Accent1 2 2 2 4 3" xfId="6591" xr:uid="{3C104D02-591B-44DA-9C09-DB796B2177C0}"/>
    <cellStyle name="20% - Accent1 2 2 2 4 3 2" xfId="36370" xr:uid="{A532D109-5DCE-4667-8255-03BD71E680B2}"/>
    <cellStyle name="20% - Accent1 2 2 2 4 4" xfId="6589" xr:uid="{6C319335-9017-446D-873F-2D5CA0BD203A}"/>
    <cellStyle name="20% - Accent1 2 2 2 4 4 2" xfId="36368" xr:uid="{38595F98-DE39-4816-8D97-0670EC445348}"/>
    <cellStyle name="20% - Accent1 2 2 2 4 5" xfId="32560" xr:uid="{D58FECDA-A784-4064-AA13-E89BC719CCD5}"/>
    <cellStyle name="20% - Accent1 2 2 2 5" xfId="2192" xr:uid="{414DD53F-6B9D-4FC4-9478-8C5EF6E9FF08}"/>
    <cellStyle name="20% - Accent1 2 2 2 5 2" xfId="6592" xr:uid="{0868E11B-75EF-4555-809B-5DFF77AFD9B5}"/>
    <cellStyle name="20% - Accent1 2 2 2 5 2 2" xfId="36371" xr:uid="{01BBF651-3A04-4D07-B396-F265EF324EF3}"/>
    <cellStyle name="20% - Accent1 2 2 2 5 3" xfId="33174" xr:uid="{A19051DE-878B-4983-9016-D3E563D3F108}"/>
    <cellStyle name="20% - Accent1 2 2 2 6" xfId="6593" xr:uid="{7F99B30D-9500-4F35-BBD1-5DEE669AC75E}"/>
    <cellStyle name="20% - Accent1 2 2 2 6 2" xfId="36372" xr:uid="{72158B01-2824-4644-A15B-0A7AEB56EBB8}"/>
    <cellStyle name="20% - Accent1 2 2 2 7" xfId="6594" xr:uid="{282517D7-ECC5-4310-ACBD-59E0A7498388}"/>
    <cellStyle name="20% - Accent1 2 2 2 7 2" xfId="36373" xr:uid="{4761C357-3A9C-4FAD-81A3-E6EAE8292F5A}"/>
    <cellStyle name="20% - Accent1 2 2 2 8" xfId="20404" xr:uid="{ED288272-08D0-4702-9A6D-4897F8805199}"/>
    <cellStyle name="20% - Accent1 2 2 2 8 2" xfId="49971" xr:uid="{253AAEFE-AB5C-43F1-915C-7B320B284026}"/>
    <cellStyle name="20% - Accent1 2 2 2 9" xfId="6574" xr:uid="{C0F632AF-4675-46C4-9279-E2434CC62A7A}"/>
    <cellStyle name="20% - Accent1 2 2 2 9 2" xfId="36353" xr:uid="{4F9D467A-E1D8-4CE5-98D4-700EA6A3FABA}"/>
    <cellStyle name="20% - Accent1 2 2 3" xfId="685" xr:uid="{6ED7912B-D7EE-4298-A16A-F9E76263C8E0}"/>
    <cellStyle name="20% - Accent1 2 2 3 10" xfId="31938" xr:uid="{89215346-A5A0-4A2C-9FB0-38F0DD409CA6}"/>
    <cellStyle name="20% - Accent1 2 2 3 2" xfId="1188" xr:uid="{EF55F798-9115-4CB4-BEB5-77E7EA6AC3A8}"/>
    <cellStyle name="20% - Accent1 2 2 3 2 2" xfId="1850" xr:uid="{DACE2846-C197-4F28-9C65-3DCE3802E568}"/>
    <cellStyle name="20% - Accent1 2 2 3 2 2 2" xfId="3085" xr:uid="{29968F73-50F5-4073-AB0E-1DC649E3CD32}"/>
    <cellStyle name="20% - Accent1 2 2 3 2 2 2 2" xfId="6598" xr:uid="{51CEF57F-6E1A-4235-85FB-71A8D07CF672}"/>
    <cellStyle name="20% - Accent1 2 2 3 2 2 2 2 2" xfId="36377" xr:uid="{671003B0-6A2E-4712-A96D-71717A118CA4}"/>
    <cellStyle name="20% - Accent1 2 2 3 2 2 2 3" xfId="34062" xr:uid="{82C36B5A-720A-4269-997C-7B5F89B27D16}"/>
    <cellStyle name="20% - Accent1 2 2 3 2 2 3" xfId="6599" xr:uid="{93A5E3D1-E71F-43E4-8338-0491376446CC}"/>
    <cellStyle name="20% - Accent1 2 2 3 2 2 3 2" xfId="36378" xr:uid="{A54847DD-C3AD-4C32-8F6F-440C3F529A9F}"/>
    <cellStyle name="20% - Accent1 2 2 3 2 2 4" xfId="6597" xr:uid="{36D4AF22-93DE-4879-ADD5-E647A93DCB9F}"/>
    <cellStyle name="20% - Accent1 2 2 3 2 2 4 2" xfId="36376" xr:uid="{F1B3D61B-9AB1-411A-8A87-9078B0D89005}"/>
    <cellStyle name="20% - Accent1 2 2 3 2 2 5" xfId="32852" xr:uid="{00A5BCDA-4F4E-4C6A-BC93-17168F4C5BBD}"/>
    <cellStyle name="20% - Accent1 2 2 3 2 3" xfId="2443" xr:uid="{C4FABCC6-BC25-4F92-938C-347EB57902AE}"/>
    <cellStyle name="20% - Accent1 2 2 3 2 3 2" xfId="6600" xr:uid="{FE561F99-0DD9-409B-AFAF-64596BA64A36}"/>
    <cellStyle name="20% - Accent1 2 2 3 2 3 2 2" xfId="36379" xr:uid="{D45FA9FA-6F82-4726-9B58-55E21BA9D3C5}"/>
    <cellStyle name="20% - Accent1 2 2 3 2 3 3" xfId="33423" xr:uid="{1FDB08FA-3099-4D28-8A62-9B6634C1C502}"/>
    <cellStyle name="20% - Accent1 2 2 3 2 4" xfId="6601" xr:uid="{6674B46D-9434-4AD1-8F9D-C4D29AD190FA}"/>
    <cellStyle name="20% - Accent1 2 2 3 2 4 2" xfId="36380" xr:uid="{A084720F-564F-4D2D-9689-E71AE3255EA2}"/>
    <cellStyle name="20% - Accent1 2 2 3 2 5" xfId="6602" xr:uid="{850EE0F6-875D-4DA0-93F1-79CE0731D244}"/>
    <cellStyle name="20% - Accent1 2 2 3 2 5 2" xfId="36381" xr:uid="{7D8BF30B-BBD8-42CF-AB7C-F6A463E2A841}"/>
    <cellStyle name="20% - Accent1 2 2 3 2 6" xfId="6596" xr:uid="{D9E0FBC6-906B-4134-8AA4-4F47E53DF6D5}"/>
    <cellStyle name="20% - Accent1 2 2 3 2 6 2" xfId="36375" xr:uid="{727A1A98-27AD-4723-8ADA-DA25D65B9041}"/>
    <cellStyle name="20% - Accent1 2 2 3 2 7" xfId="32238" xr:uid="{F447F62D-72F7-492F-A118-F868A8CD9B00}"/>
    <cellStyle name="20% - Accent1 2 2 3 3" xfId="1560" xr:uid="{641A7A5F-38F7-4232-843B-18B3F6F711F6}"/>
    <cellStyle name="20% - Accent1 2 2 3 3 2" xfId="2781" xr:uid="{750857B0-17F6-4549-AE82-177C55221AD4}"/>
    <cellStyle name="20% - Accent1 2 2 3 3 2 2" xfId="6605" xr:uid="{9FE94468-618C-4812-A696-403AD0161C84}"/>
    <cellStyle name="20% - Accent1 2 2 3 3 2 2 2" xfId="36384" xr:uid="{493FBD89-FD97-4C5A-A80E-9B277EB8DE86}"/>
    <cellStyle name="20% - Accent1 2 2 3 3 2 3" xfId="6606" xr:uid="{3F7DF116-AC60-48BF-94F0-2CC51655F5A4}"/>
    <cellStyle name="20% - Accent1 2 2 3 3 2 3 2" xfId="36385" xr:uid="{51EF9A75-A188-4896-840A-003CB814DE26}"/>
    <cellStyle name="20% - Accent1 2 2 3 3 2 4" xfId="6604" xr:uid="{9D0F1F8F-809C-42F9-8270-9281E7FEE85E}"/>
    <cellStyle name="20% - Accent1 2 2 3 3 2 4 2" xfId="36383" xr:uid="{1B50BBC8-1F08-4344-9339-3B3B0E214B85}"/>
    <cellStyle name="20% - Accent1 2 2 3 3 2 5" xfId="33759" xr:uid="{8180241F-1C21-4DA7-AFC1-0F312F43A17C}"/>
    <cellStyle name="20% - Accent1 2 2 3 3 3" xfId="6607" xr:uid="{E0661FFB-12C8-466D-8076-F4A07D055F12}"/>
    <cellStyle name="20% - Accent1 2 2 3 3 3 2" xfId="36386" xr:uid="{A607F506-2523-44B2-AB65-5F29649FAFFA}"/>
    <cellStyle name="20% - Accent1 2 2 3 3 4" xfId="6608" xr:uid="{629A97E0-A24F-46D1-B0CD-8501460FD09A}"/>
    <cellStyle name="20% - Accent1 2 2 3 3 4 2" xfId="36387" xr:uid="{360803F1-366F-466C-967C-C0161CEBF4C5}"/>
    <cellStyle name="20% - Accent1 2 2 3 3 5" xfId="6609" xr:uid="{C5F96938-761E-418F-B0F1-D3086D4CAC2D}"/>
    <cellStyle name="20% - Accent1 2 2 3 3 5 2" xfId="36388" xr:uid="{935B3D21-20DA-4DCA-A7D4-ADB9F153EEA3}"/>
    <cellStyle name="20% - Accent1 2 2 3 3 6" xfId="6603" xr:uid="{0EFDC9E3-AA40-47CF-8ECB-10EC253DD976}"/>
    <cellStyle name="20% - Accent1 2 2 3 3 6 2" xfId="36382" xr:uid="{E5952608-9A21-4E0E-9D50-AB029975DC01}"/>
    <cellStyle name="20% - Accent1 2 2 3 3 7" xfId="32562" xr:uid="{6EF15204-FBF8-41ED-B32D-5A5CAE84F9DF}"/>
    <cellStyle name="20% - Accent1 2 2 3 4" xfId="2283" xr:uid="{D4E3286A-22CD-44DE-9696-8DAA964FA78B}"/>
    <cellStyle name="20% - Accent1 2 2 3 4 2" xfId="6611" xr:uid="{A9E9DC92-6B5A-458E-8B35-0F696410BC75}"/>
    <cellStyle name="20% - Accent1 2 2 3 4 2 2" xfId="36390" xr:uid="{83918677-4F1D-44E8-92D2-880BE19F5FD4}"/>
    <cellStyle name="20% - Accent1 2 2 3 4 3" xfId="6612" xr:uid="{26F2C547-912E-4A7F-9143-14557625D0B2}"/>
    <cellStyle name="20% - Accent1 2 2 3 4 3 2" xfId="36391" xr:uid="{178820B2-A725-48C2-86A8-C1B9AA1141E6}"/>
    <cellStyle name="20% - Accent1 2 2 3 4 4" xfId="6610" xr:uid="{46033068-EF29-40E0-9659-9CDCFD5B54CA}"/>
    <cellStyle name="20% - Accent1 2 2 3 4 4 2" xfId="36389" xr:uid="{645B0DA1-A59F-44C6-BA6C-19CAFFCE4149}"/>
    <cellStyle name="20% - Accent1 2 2 3 4 5" xfId="33263" xr:uid="{2D743724-E210-4552-9E23-70009DC8A4A3}"/>
    <cellStyle name="20% - Accent1 2 2 3 5" xfId="6613" xr:uid="{BFB06234-C3D9-4A5A-9361-1D55A9D6D0F2}"/>
    <cellStyle name="20% - Accent1 2 2 3 5 2" xfId="36392" xr:uid="{916221B3-95C9-4241-ACAF-022E5798B2DC}"/>
    <cellStyle name="20% - Accent1 2 2 3 6" xfId="6614" xr:uid="{E1336AC1-AE31-4336-A061-52E0D9DC8E12}"/>
    <cellStyle name="20% - Accent1 2 2 3 6 2" xfId="36393" xr:uid="{3F465212-1F3E-4BCE-ABA1-158904018170}"/>
    <cellStyle name="20% - Accent1 2 2 3 7" xfId="6615" xr:uid="{3C27826D-CDB8-411A-AD6D-FA6BFEC978D6}"/>
    <cellStyle name="20% - Accent1 2 2 3 7 2" xfId="36394" xr:uid="{B6C9B480-FB13-43C1-8B49-42C074686E5E}"/>
    <cellStyle name="20% - Accent1 2 2 3 8" xfId="23126" xr:uid="{31ED0CC7-7E96-45AF-82DC-20809329EDDC}"/>
    <cellStyle name="20% - Accent1 2 2 3 8 2" xfId="52190" xr:uid="{B85373FC-B29C-4D2D-8303-CB1BFBB2D475}"/>
    <cellStyle name="20% - Accent1 2 2 3 9" xfId="6595" xr:uid="{4C7E2DA1-1A78-450F-9EFE-926202601560}"/>
    <cellStyle name="20% - Accent1 2 2 3 9 2" xfId="36374" xr:uid="{074B85D6-EF89-43AA-99EC-98A666315A9A}"/>
    <cellStyle name="20% - Accent1 2 2 4" xfId="833" xr:uid="{9C953DF2-F349-4D3B-A2B4-DD288BDB4048}"/>
    <cellStyle name="20% - Accent1 2 2 4 2" xfId="1185" xr:uid="{4D594144-AA54-479C-AA12-389A5465C89E}"/>
    <cellStyle name="20% - Accent1 2 2 4 2 2" xfId="1847" xr:uid="{D2F3F08A-0A6A-4977-AF2A-C6A16F933260}"/>
    <cellStyle name="20% - Accent1 2 2 4 2 2 2" xfId="3082" xr:uid="{56D089A9-36CC-4F5F-AEA2-117DA81C93AE}"/>
    <cellStyle name="20% - Accent1 2 2 4 2 2 2 2" xfId="34059" xr:uid="{262DEDDA-1FCA-48B2-ADD8-0A25870C3CBF}"/>
    <cellStyle name="20% - Accent1 2 2 4 2 2 3" xfId="6618" xr:uid="{CAB43EEB-826B-4A73-834C-D856973FAEC5}"/>
    <cellStyle name="20% - Accent1 2 2 4 2 2 3 2" xfId="36397" xr:uid="{5E535055-E4E4-4276-9248-CBF43B94C40D}"/>
    <cellStyle name="20% - Accent1 2 2 4 2 2 4" xfId="32849" xr:uid="{BBEB51DD-53A3-485A-B07E-CD997AF960EF}"/>
    <cellStyle name="20% - Accent1 2 2 4 2 3" xfId="2444" xr:uid="{D7BA737F-5528-4345-ADD5-E0DE25F46D05}"/>
    <cellStyle name="20% - Accent1 2 2 4 2 3 2" xfId="6619" xr:uid="{E81C78C0-6D8C-4CC3-B322-24A3CADDAA2F}"/>
    <cellStyle name="20% - Accent1 2 2 4 2 3 2 2" xfId="36398" xr:uid="{3906D973-A295-46A9-9CA7-425B2C65C0E1}"/>
    <cellStyle name="20% - Accent1 2 2 4 2 3 3" xfId="33424" xr:uid="{06BAA71D-2548-43D7-AA90-DAB1F766488A}"/>
    <cellStyle name="20% - Accent1 2 2 4 2 4" xfId="6617" xr:uid="{444C70B4-5E78-4A76-9CA9-ECA7B547B97F}"/>
    <cellStyle name="20% - Accent1 2 2 4 2 4 2" xfId="36396" xr:uid="{A3EC0978-97D8-4DE6-ABD6-F660F9F57515}"/>
    <cellStyle name="20% - Accent1 2 2 4 2 5" xfId="32235" xr:uid="{1BE245DC-4578-4E68-894A-71497429C3A0}"/>
    <cellStyle name="20% - Accent1 2 2 4 3" xfId="1557" xr:uid="{A13E0548-FB56-42DF-9724-315420C09D6F}"/>
    <cellStyle name="20% - Accent1 2 2 4 3 2" xfId="2778" xr:uid="{B99B88AB-377B-44A5-AC6D-6505C3F55B58}"/>
    <cellStyle name="20% - Accent1 2 2 4 3 2 2" xfId="33756" xr:uid="{37E1EEDA-1B8D-4729-A052-E31D91548C9C}"/>
    <cellStyle name="20% - Accent1 2 2 4 3 3" xfId="6620" xr:uid="{600A6AAD-C88D-4FEC-A5AE-03504E3510EB}"/>
    <cellStyle name="20% - Accent1 2 2 4 3 3 2" xfId="36399" xr:uid="{3B198A00-7864-446E-B12A-77D0E755C14A}"/>
    <cellStyle name="20% - Accent1 2 2 4 3 4" xfId="32559" xr:uid="{A826815B-1433-4123-9990-E0DC2F0AF13E}"/>
    <cellStyle name="20% - Accent1 2 2 4 4" xfId="2414" xr:uid="{84679992-811C-4FA3-AD4C-82CE449F38D6}"/>
    <cellStyle name="20% - Accent1 2 2 4 4 2" xfId="6621" xr:uid="{74718660-A2F3-49F4-8A5D-B4C05049D019}"/>
    <cellStyle name="20% - Accent1 2 2 4 4 2 2" xfId="36400" xr:uid="{6CE952F1-D864-4584-80BE-0C39C5C48A0D}"/>
    <cellStyle name="20% - Accent1 2 2 4 4 3" xfId="33394" xr:uid="{9CCC8250-1376-47BF-82EE-E45811F40A39}"/>
    <cellStyle name="20% - Accent1 2 2 4 5" xfId="6622" xr:uid="{1353956E-35DB-4D37-8FB6-93A9D4568BE5}"/>
    <cellStyle name="20% - Accent1 2 2 4 5 2" xfId="36401" xr:uid="{8A03F0D1-A839-4770-8B87-3B0CE4DDFB66}"/>
    <cellStyle name="20% - Accent1 2 2 4 6" xfId="6616" xr:uid="{8BCF07AD-0D29-4C95-B883-134AC0715B10}"/>
    <cellStyle name="20% - Accent1 2 2 4 6 2" xfId="36395" xr:uid="{304B5051-AAFD-4CEA-899D-1145310D0CB1}"/>
    <cellStyle name="20% - Accent1 2 2 4 7" xfId="32070" xr:uid="{58FFA54C-7F6D-49D4-9718-59A1CB074285}"/>
    <cellStyle name="20% - Accent1 2 2 5" xfId="1171" xr:uid="{82EF5739-CE6E-4ABF-A69E-81EE45A2914E}"/>
    <cellStyle name="20% - Accent1 2 2 5 2" xfId="1833" xr:uid="{B1E6D552-98ED-40CC-BB99-EF341131D6FA}"/>
    <cellStyle name="20% - Accent1 2 2 5 2 2" xfId="3068" xr:uid="{5388DB75-308D-4BD8-BDBF-02BEC01FFE5C}"/>
    <cellStyle name="20% - Accent1 2 2 5 2 2 2" xfId="6625" xr:uid="{4B45358B-54B5-496D-8855-E218C86F62F0}"/>
    <cellStyle name="20% - Accent1 2 2 5 2 2 2 2" xfId="36404" xr:uid="{C23953C9-06D1-4EA8-BA49-E328D8D44174}"/>
    <cellStyle name="20% - Accent1 2 2 5 2 2 3" xfId="34045" xr:uid="{204BFB1E-2755-44D6-815C-0E6BB66EABF7}"/>
    <cellStyle name="20% - Accent1 2 2 5 2 3" xfId="6626" xr:uid="{D8858996-C523-43B7-A3C4-5944AA5A75D0}"/>
    <cellStyle name="20% - Accent1 2 2 5 2 3 2" xfId="36405" xr:uid="{4760BE84-65AA-41A3-A9E7-C688A98E4CEC}"/>
    <cellStyle name="20% - Accent1 2 2 5 2 4" xfId="6624" xr:uid="{B7F5DE84-CB55-4A67-A8E7-5B6DF91CA46C}"/>
    <cellStyle name="20% - Accent1 2 2 5 2 4 2" xfId="36403" xr:uid="{909AD390-817E-4DC4-82F2-5B3A9F49FABF}"/>
    <cellStyle name="20% - Accent1 2 2 5 2 5" xfId="32835" xr:uid="{19D555DC-E7A1-41D1-86C5-2264F3CD0EF2}"/>
    <cellStyle name="20% - Accent1 2 2 5 3" xfId="2440" xr:uid="{2FC2217B-7E7E-4544-8553-5C41D4C2A805}"/>
    <cellStyle name="20% - Accent1 2 2 5 3 2" xfId="6627" xr:uid="{C407836B-4C10-4781-B942-DA781A726C01}"/>
    <cellStyle name="20% - Accent1 2 2 5 3 2 2" xfId="36406" xr:uid="{6D2A747C-7E43-4EA5-A8ED-C7669A6A6A45}"/>
    <cellStyle name="20% - Accent1 2 2 5 3 3" xfId="33420" xr:uid="{0E080898-A473-4FD8-B20A-248A9D89CD4D}"/>
    <cellStyle name="20% - Accent1 2 2 5 4" xfId="6628" xr:uid="{DE73D752-D545-49A1-B956-5FAECFFDB560}"/>
    <cellStyle name="20% - Accent1 2 2 5 4 2" xfId="36407" xr:uid="{5F29D61D-611A-4FF2-AFEC-DFE04E769E6E}"/>
    <cellStyle name="20% - Accent1 2 2 5 5" xfId="6629" xr:uid="{A8CB458E-7E0E-4EF0-BF5F-B700C596F4F3}"/>
    <cellStyle name="20% - Accent1 2 2 5 5 2" xfId="36408" xr:uid="{ACC1C6AF-915A-4D81-B968-9DC9E3265FBB}"/>
    <cellStyle name="20% - Accent1 2 2 5 6" xfId="6623" xr:uid="{F38A5A84-8240-44A7-9A7D-C03E031E8F68}"/>
    <cellStyle name="20% - Accent1 2 2 5 6 2" xfId="36402" xr:uid="{23483D1B-5AAC-46A1-AC27-330D388DDDDF}"/>
    <cellStyle name="20% - Accent1 2 2 5 7" xfId="32221" xr:uid="{F0066777-948D-46B6-AE8E-B0B6FD3CFB5D}"/>
    <cellStyle name="20% - Accent1 2 2 6" xfId="1543" xr:uid="{1B8F66ED-E50F-4FA7-B163-F799081888A9}"/>
    <cellStyle name="20% - Accent1 2 2 6 2" xfId="2764" xr:uid="{10C30A43-6850-4300-A356-D8F829F7F003}"/>
    <cellStyle name="20% - Accent1 2 2 6 2 2" xfId="6631" xr:uid="{7FC8CC7B-D36E-4245-8C96-64DE74DDCA40}"/>
    <cellStyle name="20% - Accent1 2 2 6 2 2 2" xfId="36410" xr:uid="{21C5E78C-894F-45B5-AFF8-60A8EA4F1552}"/>
    <cellStyle name="20% - Accent1 2 2 6 2 3" xfId="33742" xr:uid="{7BC9B755-BEBE-4B5C-9048-972CD1141662}"/>
    <cellStyle name="20% - Accent1 2 2 6 3" xfId="6632" xr:uid="{7CE49381-4DD7-43C1-9C6D-ED2D8122FCBD}"/>
    <cellStyle name="20% - Accent1 2 2 6 3 2" xfId="36411" xr:uid="{1EF17F1F-A4C1-42DB-8C1D-EEE41848B1F3}"/>
    <cellStyle name="20% - Accent1 2 2 6 4" xfId="6630" xr:uid="{4B9E6544-3483-4ACE-9E6E-B7D438E1CB03}"/>
    <cellStyle name="20% - Accent1 2 2 6 4 2" xfId="36409" xr:uid="{41C2D72F-D0D7-405E-9AFA-2C89D25191CF}"/>
    <cellStyle name="20% - Accent1 2 2 6 5" xfId="32545" xr:uid="{9DB768BD-3992-4675-A5E9-F2BA2154F673}"/>
    <cellStyle name="20% - Accent1 2 2 7" xfId="2164" xr:uid="{A95CBFE4-C4B7-45B7-8343-8C21C6DFA42C}"/>
    <cellStyle name="20% - Accent1 2 2 7 2" xfId="6633" xr:uid="{90076D01-E5E9-4C33-91EA-9CC302E7E525}"/>
    <cellStyle name="20% - Accent1 2 2 7 2 2" xfId="36412" xr:uid="{21CD6582-AA13-4BCE-AF25-F98B9A80C865}"/>
    <cellStyle name="20% - Accent1 2 2 7 3" xfId="33146" xr:uid="{CE146877-7539-4664-8B17-282A32EC1767}"/>
    <cellStyle name="20% - Accent1 2 2 8" xfId="3456" xr:uid="{F58D8D0A-147A-4040-B8BD-5C1E554C95AD}"/>
    <cellStyle name="20% - Accent1 2 2 8 2" xfId="6634" xr:uid="{F52237B9-8AC5-4CB5-A790-AA26AAEB50DF}"/>
    <cellStyle name="20% - Accent1 2 2 8 2 2" xfId="36413" xr:uid="{2F6C7F77-4AF9-43DE-B6FF-C004A53F776C}"/>
    <cellStyle name="20% - Accent1 2 2 8 3" xfId="34345" xr:uid="{FA77C9D5-3C1A-46E0-B84B-14028F0D8649}"/>
    <cellStyle name="20% - Accent1 2 2 9" xfId="757" xr:uid="{CA655A46-0B12-4A4A-9637-1ECC9D0BEDA0}"/>
    <cellStyle name="20% - Accent1 2 2 9 2" xfId="6635" xr:uid="{1513ECAA-B20F-4230-88D8-54038B0572EB}"/>
    <cellStyle name="20% - Accent1 2 2 9 2 2" xfId="36414" xr:uid="{898B2CA1-9841-4900-A752-1670CD1E15F6}"/>
    <cellStyle name="20% - Accent1 2 2 9 3" xfId="32007" xr:uid="{A9B1AC8E-45ED-488A-A3E6-60AE5456D145}"/>
    <cellStyle name="20% - Accent1 2 20" xfId="31864" xr:uid="{19C81AD5-06E5-460B-8048-74820C3E15F1}"/>
    <cellStyle name="20% - Accent1 2 3" xfId="625" xr:uid="{766C234D-276B-4CA5-BDE7-FEE5A4C190F2}"/>
    <cellStyle name="20% - Accent1 2 3 10" xfId="5175" xr:uid="{7ACC2159-AC36-4898-8412-BA3C057E2BDC}"/>
    <cellStyle name="20% - Accent1 2 3 10 2" xfId="35038" xr:uid="{5B3B6003-1359-4B1C-ADE0-5D755712EEBE}"/>
    <cellStyle name="20% - Accent1 2 3 11" xfId="22742" xr:uid="{8E5976AD-CB92-4BA0-9E65-D0D74FDE4EE3}"/>
    <cellStyle name="20% - Accent1 2 3 11 2" xfId="52027" xr:uid="{BC5E0C85-8C5A-4436-956E-1699EF1D66CA}"/>
    <cellStyle name="20% - Accent1 2 3 12" xfId="4374" xr:uid="{E4C7E91E-88F6-4511-AC99-E2B835F6E59F}"/>
    <cellStyle name="20% - Accent1 2 3 12 2" xfId="34447" xr:uid="{FAB1C467-27AD-4E87-8950-876D9F656A80}"/>
    <cellStyle name="20% - Accent1 2 3 13" xfId="31891" xr:uid="{67FAA501-EF3F-4A8F-AE1C-F61DB9DB8F95}"/>
    <cellStyle name="20% - Accent1 2 3 2" xfId="754" xr:uid="{5CA5CE21-4DEA-498E-861B-DF3CF48DC200}"/>
    <cellStyle name="20% - Accent1 2 3 2 2" xfId="1190" xr:uid="{41511694-C438-4423-8440-4C94A35E6D75}"/>
    <cellStyle name="20% - Accent1 2 3 2 2 2" xfId="1852" xr:uid="{DCFA6525-8346-4215-A13B-22BF65528109}"/>
    <cellStyle name="20% - Accent1 2 3 2 2 2 2" xfId="3087" xr:uid="{0322F610-EFBF-4DB3-905F-14A883D25CA3}"/>
    <cellStyle name="20% - Accent1 2 3 2 2 2 2 2" xfId="34064" xr:uid="{19A74FE3-AB0D-43BC-B4B9-9EE0993A03DD}"/>
    <cellStyle name="20% - Accent1 2 3 2 2 2 3" xfId="6639" xr:uid="{40CED493-6C03-4C1D-93A4-BE0212FA5DD3}"/>
    <cellStyle name="20% - Accent1 2 3 2 2 2 3 2" xfId="36418" xr:uid="{9251271D-4994-4A0F-8038-B30314DC058A}"/>
    <cellStyle name="20% - Accent1 2 3 2 2 2 4" xfId="32854" xr:uid="{7DAD189C-6CD6-409B-8454-A5F9785E25DE}"/>
    <cellStyle name="20% - Accent1 2 3 2 2 3" xfId="2446" xr:uid="{F4D57927-DCD5-4D36-B8AB-E07F52CED00F}"/>
    <cellStyle name="20% - Accent1 2 3 2 2 3 2" xfId="6640" xr:uid="{0AE51B81-2AFE-4635-B4BC-D75FEE035F04}"/>
    <cellStyle name="20% - Accent1 2 3 2 2 3 2 2" xfId="36419" xr:uid="{EB112FC2-3C43-49B8-919B-6A986B5162DA}"/>
    <cellStyle name="20% - Accent1 2 3 2 2 3 3" xfId="33426" xr:uid="{E10BD3E9-4D2C-409B-9F9E-DC615066A4AF}"/>
    <cellStyle name="20% - Accent1 2 3 2 2 4" xfId="6638" xr:uid="{EF23F77F-09B5-4D9C-9CCB-C3B822E8B688}"/>
    <cellStyle name="20% - Accent1 2 3 2 2 4 2" xfId="36417" xr:uid="{3F813B3E-4D08-4A55-82C1-ECB46B1CB2F3}"/>
    <cellStyle name="20% - Accent1 2 3 2 2 5" xfId="32240" xr:uid="{8A929EC1-CE4A-43FF-AE2C-527834B9C5F4}"/>
    <cellStyle name="20% - Accent1 2 3 2 3" xfId="1562" xr:uid="{3B132E08-2140-4878-A1EF-7CA36C6883A4}"/>
    <cellStyle name="20% - Accent1 2 3 2 3 2" xfId="2783" xr:uid="{8BC9EC65-4160-4849-9BEC-375EAF72AFF1}"/>
    <cellStyle name="20% - Accent1 2 3 2 3 2 2" xfId="33761" xr:uid="{40681CDE-CAD6-4005-A786-4452FABB26D2}"/>
    <cellStyle name="20% - Accent1 2 3 2 3 3" xfId="6641" xr:uid="{8FD28F59-0B9D-4ED2-BF5C-D58F271D18EE}"/>
    <cellStyle name="20% - Accent1 2 3 2 3 3 2" xfId="36420" xr:uid="{DBF770A3-360F-42EB-BFDC-12468B703139}"/>
    <cellStyle name="20% - Accent1 2 3 2 3 4" xfId="32564" xr:uid="{7B709B2D-CF0D-403C-866A-7646F7D3A251}"/>
    <cellStyle name="20% - Accent1 2 3 2 4" xfId="2308" xr:uid="{2B0B91C5-268E-4791-81E0-F2A7ED52FED5}"/>
    <cellStyle name="20% - Accent1 2 3 2 4 2" xfId="6642" xr:uid="{06D8C6B6-01F4-41A6-9A4D-D5715C753301}"/>
    <cellStyle name="20% - Accent1 2 3 2 4 2 2" xfId="36421" xr:uid="{BF84B206-74D2-4A99-B284-8107B8E6B109}"/>
    <cellStyle name="20% - Accent1 2 3 2 4 3" xfId="33288" xr:uid="{3C2CCF64-A755-45A7-8B6D-AB03F25C03D6}"/>
    <cellStyle name="20% - Accent1 2 3 2 5" xfId="6643" xr:uid="{4A50FED2-3A72-4C20-8C7E-1A6C434D09AD}"/>
    <cellStyle name="20% - Accent1 2 3 2 5 2" xfId="36422" xr:uid="{38E75662-B94A-4267-90B7-31A6715F918D}"/>
    <cellStyle name="20% - Accent1 2 3 2 6" xfId="22009" xr:uid="{A3803663-EF55-4C9E-9E87-CBEC46482CD7}"/>
    <cellStyle name="20% - Accent1 2 3 2 6 2" xfId="51434" xr:uid="{D3436FD8-93E7-4A51-BBBA-9BB7583999EA}"/>
    <cellStyle name="20% - Accent1 2 3 2 7" xfId="6637" xr:uid="{9CB14F82-575E-48F5-BA04-0C5E29CC7557}"/>
    <cellStyle name="20% - Accent1 2 3 2 7 2" xfId="36416" xr:uid="{D034F86E-1679-46E4-9FDD-842712A0CBBA}"/>
    <cellStyle name="20% - Accent1 2 3 2 8" xfId="31122" xr:uid="{CAC03E1E-2242-4CCC-9E87-956690A715B5}"/>
    <cellStyle name="20% - Accent1 2 3 2 9" xfId="32005" xr:uid="{3D4DC9F1-F8D3-47B3-9EA9-6BA1CA4D1789}"/>
    <cellStyle name="20% - Accent1 2 3 3" xfId="1189" xr:uid="{EDAF0884-D9BD-4481-9456-220D9CAB7A21}"/>
    <cellStyle name="20% - Accent1 2 3 3 2" xfId="1851" xr:uid="{B74CB9A1-8226-4AF5-BB60-AD00BEA5C6D4}"/>
    <cellStyle name="20% - Accent1 2 3 3 2 2" xfId="3086" xr:uid="{C4E5B8F5-1A06-47BC-BFEB-47FA38DFF646}"/>
    <cellStyle name="20% - Accent1 2 3 3 2 2 2" xfId="6646" xr:uid="{4CDDEF67-B0EE-470D-BA58-04DA79BDB2C4}"/>
    <cellStyle name="20% - Accent1 2 3 3 2 2 2 2" xfId="36425" xr:uid="{8C290E7C-B12E-4DC9-A0F9-9D0A0F11DD51}"/>
    <cellStyle name="20% - Accent1 2 3 3 2 2 3" xfId="34063" xr:uid="{CB00E298-D4B3-4AA4-8194-CA119ACBBCA7}"/>
    <cellStyle name="20% - Accent1 2 3 3 2 3" xfId="6647" xr:uid="{AACD662D-A9C6-4606-AEDE-64DCA465CBF5}"/>
    <cellStyle name="20% - Accent1 2 3 3 2 3 2" xfId="36426" xr:uid="{A499EED1-7A0F-478A-9A35-C4EEC5A0E6A7}"/>
    <cellStyle name="20% - Accent1 2 3 3 2 4" xfId="6645" xr:uid="{CCEC3766-5D87-4C30-A693-E64034AFCD59}"/>
    <cellStyle name="20% - Accent1 2 3 3 2 4 2" xfId="36424" xr:uid="{CB439222-C098-4E06-91A8-8103116A5D00}"/>
    <cellStyle name="20% - Accent1 2 3 3 2 5" xfId="32853" xr:uid="{41BB3A42-BE4D-4815-9523-F189A401195B}"/>
    <cellStyle name="20% - Accent1 2 3 3 3" xfId="2445" xr:uid="{0946180D-F95F-4DA7-8759-4A415F24FBC7}"/>
    <cellStyle name="20% - Accent1 2 3 3 3 2" xfId="6648" xr:uid="{DBB742AD-8427-4D25-95D4-075A60C1C0B7}"/>
    <cellStyle name="20% - Accent1 2 3 3 3 2 2" xfId="36427" xr:uid="{C2E5DF64-103E-462B-A5D8-F367D8AA9310}"/>
    <cellStyle name="20% - Accent1 2 3 3 3 3" xfId="33425" xr:uid="{120EEB65-7267-41D7-B9FD-A75E65C668E8}"/>
    <cellStyle name="20% - Accent1 2 3 3 4" xfId="6649" xr:uid="{0C5B098C-9E75-452A-AAE7-D9470192C107}"/>
    <cellStyle name="20% - Accent1 2 3 3 4 2" xfId="36428" xr:uid="{EF9FA072-76E5-4CE4-B81F-C4FBB4069E72}"/>
    <cellStyle name="20% - Accent1 2 3 3 5" xfId="6650" xr:uid="{7CCE1956-83AA-424A-AB60-46D4B847A489}"/>
    <cellStyle name="20% - Accent1 2 3 3 5 2" xfId="36429" xr:uid="{285BEA68-C8FF-423A-8ED1-FC7D703B740B}"/>
    <cellStyle name="20% - Accent1 2 3 3 6" xfId="23571" xr:uid="{9E77750A-A1CD-42E0-8CB3-7AF64A7F61C4}"/>
    <cellStyle name="20% - Accent1 2 3 3 7" xfId="6644" xr:uid="{B78E917D-53EC-419E-A6A6-3111E8007D4F}"/>
    <cellStyle name="20% - Accent1 2 3 3 7 2" xfId="36423" xr:uid="{8B67CEDE-F9A3-4D9E-A65C-980B56AA0F7C}"/>
    <cellStyle name="20% - Accent1 2 3 3 8" xfId="32239" xr:uid="{14B7F0FF-293F-4347-9F80-1F20A5254119}"/>
    <cellStyle name="20% - Accent1 2 3 4" xfId="1561" xr:uid="{7290E54F-FF8C-4B1E-B88F-C7E9044F5370}"/>
    <cellStyle name="20% - Accent1 2 3 4 2" xfId="2782" xr:uid="{2C093678-0C4A-406E-9CA4-F1F323822B0D}"/>
    <cellStyle name="20% - Accent1 2 3 4 2 2" xfId="6652" xr:uid="{3800E860-5A1E-4984-9D2E-8A24EA28CBD6}"/>
    <cellStyle name="20% - Accent1 2 3 4 2 2 2" xfId="36431" xr:uid="{FF1C930C-246E-4089-9841-BA5C668CEE74}"/>
    <cellStyle name="20% - Accent1 2 3 4 2 3" xfId="33760" xr:uid="{04E369DA-2658-4585-91AD-1F0A789C8184}"/>
    <cellStyle name="20% - Accent1 2 3 4 3" xfId="6653" xr:uid="{CF2A997F-A2C1-4061-96DC-C76CA4B900D7}"/>
    <cellStyle name="20% - Accent1 2 3 4 3 2" xfId="36432" xr:uid="{6052C698-5EBD-424C-A284-23F1A2B3C63E}"/>
    <cellStyle name="20% - Accent1 2 3 4 4" xfId="6651" xr:uid="{81AC46F0-D869-44A2-8E1E-BABA63643610}"/>
    <cellStyle name="20% - Accent1 2 3 4 4 2" xfId="36430" xr:uid="{2DB75EA5-57E5-4702-8ED6-84A8155DD6BB}"/>
    <cellStyle name="20% - Accent1 2 3 4 5" xfId="32563" xr:uid="{39DA1DEF-56BB-4C9B-BF12-7CAA145EF8C9}"/>
    <cellStyle name="20% - Accent1 2 3 5" xfId="2191" xr:uid="{4CCAFA3C-FD76-493E-9857-DD524E0087D7}"/>
    <cellStyle name="20% - Accent1 2 3 5 2" xfId="6654" xr:uid="{7D58BCA3-6548-4796-9BC7-72FCC6ECB107}"/>
    <cellStyle name="20% - Accent1 2 3 5 2 2" xfId="36433" xr:uid="{F45EB46A-3960-4124-815F-BC4864738C2B}"/>
    <cellStyle name="20% - Accent1 2 3 5 3" xfId="33173" xr:uid="{6B5FFD48-605B-4801-90CD-A4D26272FCDD}"/>
    <cellStyle name="20% - Accent1 2 3 6" xfId="6655" xr:uid="{0CDEAAC5-EF3B-48CC-9FFF-32A90A0267B0}"/>
    <cellStyle name="20% - Accent1 2 3 6 2" xfId="36434" xr:uid="{DECBEBF9-AEAA-430C-B34D-3DE01CF65591}"/>
    <cellStyle name="20% - Accent1 2 3 7" xfId="6656" xr:uid="{A7FB965D-09B4-4FFC-9DF3-C8AB916C52A3}"/>
    <cellStyle name="20% - Accent1 2 3 7 2" xfId="36435" xr:uid="{03E2D54D-55D9-4012-B782-AD24BC39FD59}"/>
    <cellStyle name="20% - Accent1 2 3 8" xfId="20403" xr:uid="{C3133014-B32A-4E70-8139-8D7A08945D46}"/>
    <cellStyle name="20% - Accent1 2 3 8 2" xfId="49970" xr:uid="{F7EE63D5-0170-4B53-A095-717DEF999071}"/>
    <cellStyle name="20% - Accent1 2 3 9" xfId="6636" xr:uid="{BE400050-14DC-4528-8AAD-948698CF14DC}"/>
    <cellStyle name="20% - Accent1 2 3 9 2" xfId="36415" xr:uid="{C03EB234-E98C-40D8-8CD6-5A6DD29770C1}"/>
    <cellStyle name="20% - Accent1 2 4" xfId="895" xr:uid="{6F1ACD46-7FE6-46F2-AD4C-1FBFDE8B7A4C}"/>
    <cellStyle name="20% - Accent1 2 4 10" xfId="32117" xr:uid="{4223F9AD-93C6-4F69-B862-D17E4CC65CA0}"/>
    <cellStyle name="20% - Accent1 2 4 2" xfId="1191" xr:uid="{FBF02FE4-3572-4A2F-B005-BA6D88A13D96}"/>
    <cellStyle name="20% - Accent1 2 4 2 2" xfId="1853" xr:uid="{5083A9A7-BEFE-4EC1-A700-EB0381C08097}"/>
    <cellStyle name="20% - Accent1 2 4 2 2 2" xfId="3088" xr:uid="{E196F07B-FEF8-4E8A-A305-E51A9D169AE4}"/>
    <cellStyle name="20% - Accent1 2 4 2 2 2 2" xfId="6660" xr:uid="{50D2E41A-298F-41C7-9193-14BB76C925C9}"/>
    <cellStyle name="20% - Accent1 2 4 2 2 2 2 2" xfId="36439" xr:uid="{9419DDCA-9CF6-4315-99CE-B13DCBA00B49}"/>
    <cellStyle name="20% - Accent1 2 4 2 2 2 3" xfId="34065" xr:uid="{317D732E-591A-484F-A071-644B7F974EAD}"/>
    <cellStyle name="20% - Accent1 2 4 2 2 3" xfId="6661" xr:uid="{588ED8C7-58ED-408E-9C9D-251BC1F2F64B}"/>
    <cellStyle name="20% - Accent1 2 4 2 2 3 2" xfId="36440" xr:uid="{8C9D3452-43F8-4D66-AE63-382E152CB44D}"/>
    <cellStyle name="20% - Accent1 2 4 2 2 4" xfId="6659" xr:uid="{4B3FC8B1-8E34-41AE-A7EA-BB1872F3296D}"/>
    <cellStyle name="20% - Accent1 2 4 2 2 4 2" xfId="36438" xr:uid="{36A54BF5-A6A4-4A30-B6EB-F84E8197CE01}"/>
    <cellStyle name="20% - Accent1 2 4 2 2 5" xfId="32855" xr:uid="{862BC3EB-37B0-4960-920E-1E02DE86545F}"/>
    <cellStyle name="20% - Accent1 2 4 2 3" xfId="2447" xr:uid="{FEEB4828-FBEA-45F9-AA6B-A4E31F2B1A19}"/>
    <cellStyle name="20% - Accent1 2 4 2 3 2" xfId="6662" xr:uid="{5598E751-8EB3-433B-A2A9-00E506B1A44C}"/>
    <cellStyle name="20% - Accent1 2 4 2 3 2 2" xfId="36441" xr:uid="{60A932EB-4B05-4C63-B814-4EDD64418E75}"/>
    <cellStyle name="20% - Accent1 2 4 2 3 3" xfId="33427" xr:uid="{60F6D45C-3AA9-49FA-97BE-661FA1AA9DE3}"/>
    <cellStyle name="20% - Accent1 2 4 2 4" xfId="6663" xr:uid="{FF2EBA30-8EFF-43C0-9D16-67F5D9DED5E3}"/>
    <cellStyle name="20% - Accent1 2 4 2 4 2" xfId="36442" xr:uid="{A18E9BA7-B70A-46F7-840A-008954FC38DB}"/>
    <cellStyle name="20% - Accent1 2 4 2 5" xfId="6664" xr:uid="{06040175-E264-460F-89CA-438CFF7FFA65}"/>
    <cellStyle name="20% - Accent1 2 4 2 5 2" xfId="36443" xr:uid="{AF18408C-2194-4322-A0FD-BED9EE0C62A0}"/>
    <cellStyle name="20% - Accent1 2 4 2 6" xfId="6658" xr:uid="{2EAD036E-8D32-43C7-8FD3-1BAC191909C9}"/>
    <cellStyle name="20% - Accent1 2 4 2 6 2" xfId="36437" xr:uid="{9CB3AE8D-0DC0-4C94-B4B9-92C06B0D74EF}"/>
    <cellStyle name="20% - Accent1 2 4 2 7" xfId="32241" xr:uid="{C8D839C1-642D-4643-AF25-41C918570E6A}"/>
    <cellStyle name="20% - Accent1 2 4 3" xfId="1563" xr:uid="{AA53FE45-F7E1-4E53-AE9B-3043F80E0CC1}"/>
    <cellStyle name="20% - Accent1 2 4 3 2" xfId="2784" xr:uid="{22D96794-5AE7-4FA9-9E69-C74A896751F5}"/>
    <cellStyle name="20% - Accent1 2 4 3 2 2" xfId="6667" xr:uid="{A718A453-B561-48B8-A7EB-D0E1248D3208}"/>
    <cellStyle name="20% - Accent1 2 4 3 2 2 2" xfId="36446" xr:uid="{D4EC5AFB-E6F4-4B7B-9CBA-9D14CE655F5C}"/>
    <cellStyle name="20% - Accent1 2 4 3 2 3" xfId="6668" xr:uid="{95566663-8CC9-4290-B2B8-0972F7715931}"/>
    <cellStyle name="20% - Accent1 2 4 3 2 3 2" xfId="36447" xr:uid="{2BF7FFAD-EE16-4541-ABFF-82D637398B21}"/>
    <cellStyle name="20% - Accent1 2 4 3 2 4" xfId="6666" xr:uid="{091B657C-2887-4E20-BE8C-B8F4590A39C8}"/>
    <cellStyle name="20% - Accent1 2 4 3 2 4 2" xfId="36445" xr:uid="{15E8FAF6-9B3A-462D-BCCD-069308E75ABE}"/>
    <cellStyle name="20% - Accent1 2 4 3 2 5" xfId="33762" xr:uid="{E09235F0-3EE5-4495-827A-44EC173B3675}"/>
    <cellStyle name="20% - Accent1 2 4 3 3" xfId="6669" xr:uid="{DC4DAAB8-23FB-4AD6-9E04-261C01473E78}"/>
    <cellStyle name="20% - Accent1 2 4 3 3 2" xfId="36448" xr:uid="{7F50D107-7B60-4700-AEA1-0FD992F4FAE3}"/>
    <cellStyle name="20% - Accent1 2 4 3 4" xfId="6670" xr:uid="{C6ED85E0-311B-4B08-9121-F9DCB7E37F99}"/>
    <cellStyle name="20% - Accent1 2 4 3 4 2" xfId="36449" xr:uid="{269AA21E-AC1E-4B8B-A7D3-0A07B28AB20F}"/>
    <cellStyle name="20% - Accent1 2 4 3 5" xfId="6671" xr:uid="{E0E1E72C-C41D-44F1-97DF-0CB7B983963B}"/>
    <cellStyle name="20% - Accent1 2 4 3 5 2" xfId="36450" xr:uid="{18EC64D4-17CB-4DC7-BC5B-E4D8EF2E3F0E}"/>
    <cellStyle name="20% - Accent1 2 4 3 6" xfId="6665" xr:uid="{4E145798-B127-47FB-8ACA-048F03566038}"/>
    <cellStyle name="20% - Accent1 2 4 3 6 2" xfId="36444" xr:uid="{951CEC05-879D-4B1E-99A9-AA8C99735C9E}"/>
    <cellStyle name="20% - Accent1 2 4 3 7" xfId="32565" xr:uid="{4A704BC5-64C2-491B-8BA2-BFCE928D634D}"/>
    <cellStyle name="20% - Accent1 2 4 4" xfId="2253" xr:uid="{0D52F344-7C94-4CBF-BDB8-897F0C60A31A}"/>
    <cellStyle name="20% - Accent1 2 4 4 2" xfId="6673" xr:uid="{23D53270-4AA3-4BDA-B10B-67C46EEAED02}"/>
    <cellStyle name="20% - Accent1 2 4 4 2 2" xfId="36452" xr:uid="{1EA697E6-ACA9-4E2A-9428-4BCE7BC85680}"/>
    <cellStyle name="20% - Accent1 2 4 4 3" xfId="6674" xr:uid="{A2BBAF22-D246-46D4-BD82-09A1CB76E770}"/>
    <cellStyle name="20% - Accent1 2 4 4 3 2" xfId="36453" xr:uid="{9D96981E-A09D-4336-9BE7-7553A90D0CA1}"/>
    <cellStyle name="20% - Accent1 2 4 4 4" xfId="6672" xr:uid="{F9907436-11D0-437D-870E-435D458A513D}"/>
    <cellStyle name="20% - Accent1 2 4 4 4 2" xfId="36451" xr:uid="{D543A044-122B-4920-AA9B-CA2FBDA371AC}"/>
    <cellStyle name="20% - Accent1 2 4 4 5" xfId="33233" xr:uid="{FFDEFFAF-4143-4E18-B14C-82F41E1E63FD}"/>
    <cellStyle name="20% - Accent1 2 4 5" xfId="6675" xr:uid="{72B952B7-8E79-465B-8A1D-BA2A29426A08}"/>
    <cellStyle name="20% - Accent1 2 4 5 2" xfId="36454" xr:uid="{FF0C3D14-1EF0-4940-968C-5F5D5AEC4000}"/>
    <cellStyle name="20% - Accent1 2 4 6" xfId="6676" xr:uid="{0D38A39B-44F0-4F51-BDC1-B9AB9336ECFE}"/>
    <cellStyle name="20% - Accent1 2 4 6 2" xfId="36455" xr:uid="{8B9E23F8-0CE8-4AAE-8906-0EBE936E1E8E}"/>
    <cellStyle name="20% - Accent1 2 4 7" xfId="6677" xr:uid="{577BE732-5812-41B4-ADD7-419786E01518}"/>
    <cellStyle name="20% - Accent1 2 4 7 2" xfId="36456" xr:uid="{894189FC-D0F8-430D-A8FA-1FEF3C051135}"/>
    <cellStyle name="20% - Accent1 2 4 8" xfId="21509" xr:uid="{1628D901-79C9-443E-B032-BDC5EFEAE525}"/>
    <cellStyle name="20% - Accent1 2 4 8 2" xfId="50934" xr:uid="{56DC6D30-B088-4FD3-8B12-4A7181E2C1D8}"/>
    <cellStyle name="20% - Accent1 2 4 9" xfId="6657" xr:uid="{620D25FC-6EAC-4E7A-88FF-A9D26D281F9B}"/>
    <cellStyle name="20% - Accent1 2 4 9 2" xfId="36436" xr:uid="{E4CB8249-C405-4775-88C4-7AD74DB6D74F}"/>
    <cellStyle name="20% - Accent1 2 5" xfId="834" xr:uid="{310CFBA4-A0EA-4D56-9CF7-596EECC273D0}"/>
    <cellStyle name="20% - Accent1 2 5 2" xfId="1184" xr:uid="{CD55A3EF-F35D-43F1-9844-5DD5129DEAE2}"/>
    <cellStyle name="20% - Accent1 2 5 2 2" xfId="1846" xr:uid="{4EDCB6DD-C32D-4477-9857-73855DB20D2D}"/>
    <cellStyle name="20% - Accent1 2 5 2 2 2" xfId="3081" xr:uid="{07B213F7-5933-439F-9F36-6C8474685F45}"/>
    <cellStyle name="20% - Accent1 2 5 2 2 2 2" xfId="6681" xr:uid="{C405B2DC-02DC-4CD8-BD7F-AFCD43D54DB9}"/>
    <cellStyle name="20% - Accent1 2 5 2 2 2 2 2" xfId="36460" xr:uid="{CD312629-A4DF-4E65-97BC-6E97AA35B6D9}"/>
    <cellStyle name="20% - Accent1 2 5 2 2 2 3" xfId="34058" xr:uid="{96DDAA14-928E-42B9-8B8A-E048882BC81E}"/>
    <cellStyle name="20% - Accent1 2 5 2 2 3" xfId="6682" xr:uid="{AD5D3858-552F-41A7-82D7-255B05512E02}"/>
    <cellStyle name="20% - Accent1 2 5 2 2 3 2" xfId="36461" xr:uid="{2A4CCDCE-FCDA-4653-8A94-1AF7E15DD639}"/>
    <cellStyle name="20% - Accent1 2 5 2 2 4" xfId="6680" xr:uid="{88743B96-D49A-4492-851B-C17F3F16822E}"/>
    <cellStyle name="20% - Accent1 2 5 2 2 4 2" xfId="36459" xr:uid="{F3446539-71D7-41FA-8386-76D670470793}"/>
    <cellStyle name="20% - Accent1 2 5 2 2 5" xfId="32848" xr:uid="{8A5F5D8F-55C0-4408-BACD-FEEFE4AF9E37}"/>
    <cellStyle name="20% - Accent1 2 5 2 3" xfId="2448" xr:uid="{C56AF911-EBC1-4DC5-82AE-2AB635B33DDB}"/>
    <cellStyle name="20% - Accent1 2 5 2 3 2" xfId="6683" xr:uid="{A5B6EE46-66B8-476E-8675-C1D20A646044}"/>
    <cellStyle name="20% - Accent1 2 5 2 3 2 2" xfId="36462" xr:uid="{6FA85419-8B9F-4ACD-A0DB-69B127BBE371}"/>
    <cellStyle name="20% - Accent1 2 5 2 3 3" xfId="33428" xr:uid="{16AA2602-DD99-4AAC-9C40-A0ED8AB3AE65}"/>
    <cellStyle name="20% - Accent1 2 5 2 4" xfId="6684" xr:uid="{7266FE9F-53EF-4D5D-8E06-209EA0FEEB87}"/>
    <cellStyle name="20% - Accent1 2 5 2 4 2" xfId="36463" xr:uid="{68085478-744D-442C-A7FF-D4209BDC1D12}"/>
    <cellStyle name="20% - Accent1 2 5 2 5" xfId="6685" xr:uid="{231AFE47-B10F-4C79-9F41-D8060521096F}"/>
    <cellStyle name="20% - Accent1 2 5 2 5 2" xfId="36464" xr:uid="{81F8145B-23EA-4E1A-871F-BC85DADE7CF5}"/>
    <cellStyle name="20% - Accent1 2 5 2 6" xfId="6679" xr:uid="{BDBFDEC4-BD95-43C5-BD2C-CF338AC40EA7}"/>
    <cellStyle name="20% - Accent1 2 5 2 6 2" xfId="36458" xr:uid="{9D730216-60EB-4ACC-8367-5A4563CC6FC1}"/>
    <cellStyle name="20% - Accent1 2 5 2 7" xfId="32234" xr:uid="{C7C62E3F-7653-4FC2-A125-BABE56EF5A30}"/>
    <cellStyle name="20% - Accent1 2 5 3" xfId="1556" xr:uid="{56057D9D-0D2F-4682-9466-8A6B96EDF24E}"/>
    <cellStyle name="20% - Accent1 2 5 3 2" xfId="2777" xr:uid="{F19C3A57-1771-49F0-B9D4-5D19B99F65DF}"/>
    <cellStyle name="20% - Accent1 2 5 3 2 2" xfId="6688" xr:uid="{2CDDE2FA-D92C-4347-864B-300AC7C3AAC4}"/>
    <cellStyle name="20% - Accent1 2 5 3 2 2 2" xfId="36467" xr:uid="{C91D9318-F5D3-477A-8F97-10920657D19A}"/>
    <cellStyle name="20% - Accent1 2 5 3 2 3" xfId="6689" xr:uid="{0D7964B1-DD84-4DBC-8B00-5280BD6BFA70}"/>
    <cellStyle name="20% - Accent1 2 5 3 2 3 2" xfId="36468" xr:uid="{B0C368D1-0F20-4E8A-B3F2-2BB00B76AE3F}"/>
    <cellStyle name="20% - Accent1 2 5 3 2 4" xfId="6687" xr:uid="{492CE0AC-31B2-4CA5-9282-BABF14815097}"/>
    <cellStyle name="20% - Accent1 2 5 3 2 4 2" xfId="36466" xr:uid="{1B817AD0-66E7-419F-A215-475129EF9DE7}"/>
    <cellStyle name="20% - Accent1 2 5 3 2 5" xfId="33755" xr:uid="{562FC604-63D2-4BFF-8B8E-419000BB9709}"/>
    <cellStyle name="20% - Accent1 2 5 3 3" xfId="6690" xr:uid="{E638AB09-AC69-4EA9-8673-70AD959381ED}"/>
    <cellStyle name="20% - Accent1 2 5 3 3 2" xfId="36469" xr:uid="{1FC2C70F-CB9F-446E-B7E2-76EC8C232E4A}"/>
    <cellStyle name="20% - Accent1 2 5 3 4" xfId="6691" xr:uid="{0E44D5BE-80E7-4940-8237-79E27355B550}"/>
    <cellStyle name="20% - Accent1 2 5 3 4 2" xfId="36470" xr:uid="{54A627A5-2196-4AA0-839C-EEEF8A4884E4}"/>
    <cellStyle name="20% - Accent1 2 5 3 5" xfId="6692" xr:uid="{9D9B4235-48C4-4459-9000-32359E677819}"/>
    <cellStyle name="20% - Accent1 2 5 3 5 2" xfId="36471" xr:uid="{5A306D97-02A4-44DE-887B-EEA8A572AB8F}"/>
    <cellStyle name="20% - Accent1 2 5 3 6" xfId="6686" xr:uid="{72B9BF14-E482-4AA8-AA92-E6EB5BEF2395}"/>
    <cellStyle name="20% - Accent1 2 5 3 6 2" xfId="36465" xr:uid="{BC919A38-C6BB-4C8C-BC09-E68C4D26C49D}"/>
    <cellStyle name="20% - Accent1 2 5 3 7" xfId="32558" xr:uid="{142C7114-1C7B-4A02-92BB-54E050082A38}"/>
    <cellStyle name="20% - Accent1 2 5 4" xfId="2395" xr:uid="{51A4DF3F-6B38-4A4C-8253-69A70AACBC78}"/>
    <cellStyle name="20% - Accent1 2 5 4 2" xfId="6694" xr:uid="{3CCC534C-38F6-4355-BF36-840666CC56FE}"/>
    <cellStyle name="20% - Accent1 2 5 4 2 2" xfId="36473" xr:uid="{0E439EE3-B950-438F-8E4B-3FB113546A3A}"/>
    <cellStyle name="20% - Accent1 2 5 4 3" xfId="6695" xr:uid="{1E03BC50-ABD2-47F5-B199-91BBB6FA48D8}"/>
    <cellStyle name="20% - Accent1 2 5 4 3 2" xfId="36474" xr:uid="{E6A32B7E-8C81-4344-86CF-7CC3A2CC08ED}"/>
    <cellStyle name="20% - Accent1 2 5 4 4" xfId="6693" xr:uid="{F699CE6B-4E64-4F3E-9122-9F74B9A50270}"/>
    <cellStyle name="20% - Accent1 2 5 4 4 2" xfId="36472" xr:uid="{9A9FAAB9-FA2E-438A-83D6-6DDD94A6A1BA}"/>
    <cellStyle name="20% - Accent1 2 5 4 5" xfId="33375" xr:uid="{51364033-0257-4F59-ACC6-173A64410C25}"/>
    <cellStyle name="20% - Accent1 2 5 5" xfId="6696" xr:uid="{BAC0C051-CD82-4CB2-8B72-A5409E1E582B}"/>
    <cellStyle name="20% - Accent1 2 5 5 2" xfId="36475" xr:uid="{6B73056A-B1EF-44DC-A1DB-1E953813125D}"/>
    <cellStyle name="20% - Accent1 2 5 6" xfId="6697" xr:uid="{29AC0722-E24A-4931-8898-B097C26EBFE4}"/>
    <cellStyle name="20% - Accent1 2 5 6 2" xfId="36476" xr:uid="{EEC81594-E7B7-46EF-B865-2E494D5D9BD7}"/>
    <cellStyle name="20% - Accent1 2 5 7" xfId="6698" xr:uid="{0B34CC81-4902-41C2-8C29-96D6311297F0}"/>
    <cellStyle name="20% - Accent1 2 5 7 2" xfId="36477" xr:uid="{B05B8A20-12F2-4F75-AAC9-AF10D9354BFA}"/>
    <cellStyle name="20% - Accent1 2 5 8" xfId="6678" xr:uid="{B8472C78-5A5B-4D74-BCDA-2157E01FA2F2}"/>
    <cellStyle name="20% - Accent1 2 5 8 2" xfId="36457" xr:uid="{40AE332C-7BC9-4361-AEF3-0656395C547D}"/>
    <cellStyle name="20% - Accent1 2 5 9" xfId="32071" xr:uid="{EDA16906-42FE-4E50-A57B-631389CC8389}"/>
    <cellStyle name="20% - Accent1 2 6" xfId="123" xr:uid="{5036DE88-A95B-4180-9499-E403B720EDD4}"/>
    <cellStyle name="20% - Accent1 2 6 2" xfId="1804" xr:uid="{DAABB78D-FB00-4DE2-A761-F36061006755}"/>
    <cellStyle name="20% - Accent1 2 6 2 2" xfId="3038" xr:uid="{04205519-B0B1-4910-9341-781D18B1760B}"/>
    <cellStyle name="20% - Accent1 2 6 2 2 2" xfId="6701" xr:uid="{5785B113-2D99-48D4-B96D-81C40CFB1BD1}"/>
    <cellStyle name="20% - Accent1 2 6 2 2 2 2" xfId="36480" xr:uid="{AADABF62-B618-409C-A7CF-F53BC0E0DD01}"/>
    <cellStyle name="20% - Accent1 2 6 2 2 3" xfId="34015" xr:uid="{B74E31A1-9A83-4990-A9A1-02B56AE37DCB}"/>
    <cellStyle name="20% - Accent1 2 6 2 3" xfId="6702" xr:uid="{1BCCC68E-2E84-4563-977C-B27BA756D8AE}"/>
    <cellStyle name="20% - Accent1 2 6 2 3 2" xfId="36481" xr:uid="{4146F6D0-D8C1-4BBC-8208-86741CBD22AD}"/>
    <cellStyle name="20% - Accent1 2 6 2 4" xfId="6700" xr:uid="{C9005AE0-F177-484D-B303-07E52B379722}"/>
    <cellStyle name="20% - Accent1 2 6 2 4 2" xfId="36479" xr:uid="{959DBC1C-A55D-4EBE-AC6E-94AFE3B5F48E}"/>
    <cellStyle name="20% - Accent1 2 6 2 5" xfId="32806" xr:uid="{836B5821-FDE9-441A-94FC-34EA14D1BC5A}"/>
    <cellStyle name="20% - Accent1 2 6 3" xfId="2439" xr:uid="{7D2A0BCB-873D-4BCF-95E6-87EFEA47AD8C}"/>
    <cellStyle name="20% - Accent1 2 6 3 2" xfId="6703" xr:uid="{DBF1C7A4-B93E-4D56-A294-62C32602B46A}"/>
    <cellStyle name="20% - Accent1 2 6 3 2 2" xfId="36482" xr:uid="{41C93497-B6DB-481E-A55A-38983E9B7831}"/>
    <cellStyle name="20% - Accent1 2 6 3 3" xfId="33419" xr:uid="{9A50ED38-28C4-43DB-B7B7-19C9FA9ECC52}"/>
    <cellStyle name="20% - Accent1 2 6 4" xfId="6704" xr:uid="{D4F2757A-900B-4630-AD09-949C0E4C1FEC}"/>
    <cellStyle name="20% - Accent1 2 6 4 2" xfId="36483" xr:uid="{D4FD1C0A-4303-4FE5-B862-CD680BE0869E}"/>
    <cellStyle name="20% - Accent1 2 6 5" xfId="6705" xr:uid="{324E32FC-301F-452A-912A-81ADA38200E2}"/>
    <cellStyle name="20% - Accent1 2 6 5 2" xfId="36484" xr:uid="{4AB36E27-1375-4634-90F4-5250A62A519F}"/>
    <cellStyle name="20% - Accent1 2 6 6" xfId="6699" xr:uid="{DA8FBA15-BBD7-4E56-AAD3-21EFDEBE7BB9}"/>
    <cellStyle name="20% - Accent1 2 6 6 2" xfId="36478" xr:uid="{1D947ADF-A846-4724-840A-C379D26F7CA2}"/>
    <cellStyle name="20% - Accent1 2 6 7" xfId="31759" xr:uid="{3E92CD46-2C34-4E8A-893A-92F699259F52}"/>
    <cellStyle name="20% - Accent1 2 7" xfId="1513" xr:uid="{A815620B-A577-4BE1-901C-8EE1321BB900}"/>
    <cellStyle name="20% - Accent1 2 7 2" xfId="2733" xr:uid="{8F50A0F4-781C-4DEF-ADC5-8E1161F83B23}"/>
    <cellStyle name="20% - Accent1 2 7 2 2" xfId="6708" xr:uid="{E156B025-5399-4096-AC01-B6FFA2F3975D}"/>
    <cellStyle name="20% - Accent1 2 7 2 2 2" xfId="36487" xr:uid="{09C039F3-B4E9-4D2A-8133-526F9FA19017}"/>
    <cellStyle name="20% - Accent1 2 7 2 3" xfId="6709" xr:uid="{4C81057E-51C0-4580-8E2A-89EAE30675B5}"/>
    <cellStyle name="20% - Accent1 2 7 2 3 2" xfId="36488" xr:uid="{C37C0826-89D7-4D5C-9323-30CC837CB922}"/>
    <cellStyle name="20% - Accent1 2 7 2 4" xfId="6707" xr:uid="{84124D59-5B34-4E54-89BF-B7F0A32DC079}"/>
    <cellStyle name="20% - Accent1 2 7 2 4 2" xfId="36486" xr:uid="{6C9C4CCD-6ECD-4CE2-8CD9-2344A3C36CD2}"/>
    <cellStyle name="20% - Accent1 2 7 2 5" xfId="33712" xr:uid="{57187327-04B5-4CD8-B876-63AC0E6AA249}"/>
    <cellStyle name="20% - Accent1 2 7 3" xfId="6710" xr:uid="{A99FD82D-8F0C-44F2-82DC-054AD9ABA392}"/>
    <cellStyle name="20% - Accent1 2 7 3 2" xfId="36489" xr:uid="{19105757-39F3-425C-B893-3A4E245F70D5}"/>
    <cellStyle name="20% - Accent1 2 7 4" xfId="6711" xr:uid="{8E12D5FF-0585-4369-9916-9741FE17AF1F}"/>
    <cellStyle name="20% - Accent1 2 7 4 2" xfId="36490" xr:uid="{ED4FEAE8-16FD-4948-85D7-83F9F1318863}"/>
    <cellStyle name="20% - Accent1 2 7 5" xfId="6712" xr:uid="{FB3C17FB-B250-48F5-8D15-C78971F1174E}"/>
    <cellStyle name="20% - Accent1 2 7 5 2" xfId="36491" xr:uid="{3D386F2A-AA39-4D32-9EB9-826429B689A2}"/>
    <cellStyle name="20% - Accent1 2 7 6" xfId="6706" xr:uid="{F06648A1-2A62-407E-BC96-A0B67851D9FC}"/>
    <cellStyle name="20% - Accent1 2 7 6 2" xfId="36485" xr:uid="{A2A1AE7F-246A-4DE0-B3DE-817A920B525C}"/>
    <cellStyle name="20% - Accent1 2 7 7" xfId="32515" xr:uid="{71D77515-1464-45BC-BDB7-4C260290D977}"/>
    <cellStyle name="20% - Accent1 2 8" xfId="2133" xr:uid="{C374B2F3-A958-471C-BE26-7EFB34B92CF5}"/>
    <cellStyle name="20% - Accent1 2 8 2" xfId="6714" xr:uid="{CC59AD81-126E-4448-896B-4A9A21CC5CBD}"/>
    <cellStyle name="20% - Accent1 2 8 2 2" xfId="36493" xr:uid="{1AEE57C4-ADF6-40A7-AA01-206B2F9E499E}"/>
    <cellStyle name="20% - Accent1 2 8 3" xfId="6715" xr:uid="{BBC90B2B-00BD-4CD7-A8AF-DB731CAAC4B3}"/>
    <cellStyle name="20% - Accent1 2 8 3 2" xfId="36494" xr:uid="{CD2E7B61-3BF1-4A2F-A51A-F8F24BA1C691}"/>
    <cellStyle name="20% - Accent1 2 8 4" xfId="6713" xr:uid="{4F5F1F7B-5C0B-4D63-AECB-0CDDA71ABE64}"/>
    <cellStyle name="20% - Accent1 2 8 4 2" xfId="36492" xr:uid="{EF53C92E-4294-430C-AE7F-C068FCA9178D}"/>
    <cellStyle name="20% - Accent1 2 8 5" xfId="33117" xr:uid="{F41298C5-2C4A-40AD-BFB3-4C0D7558A3ED}"/>
    <cellStyle name="20% - Accent1 2 9" xfId="6716" xr:uid="{71F5293D-955C-4849-9E2E-91E9F0E058B6}"/>
    <cellStyle name="20% - Accent1 2 9 2" xfId="36495" xr:uid="{0ECB86FE-546E-47A3-9D44-2501CC6C1497}"/>
    <cellStyle name="20% - Accent1 20" xfId="5538" xr:uid="{C6B88F11-F969-4C9E-9FF4-79693AD8DED3}"/>
    <cellStyle name="20% - Accent1 20 2" xfId="21443" xr:uid="{6E68EA54-FDDA-432E-A2E3-D9988132752B}"/>
    <cellStyle name="20% - Accent1 20 2 2" xfId="50869" xr:uid="{DF0EA9D2-3C76-4B49-83D1-61C54F9C1E55}"/>
    <cellStyle name="20% - Accent1 20 3" xfId="6717" xr:uid="{8F13B897-F06B-4845-B011-39D8A5202ED4}"/>
    <cellStyle name="20% - Accent1 20 3 2" xfId="36496" xr:uid="{5F80FBA4-F97C-413C-80EA-9AF01B21FF28}"/>
    <cellStyle name="20% - Accent1 20 4" xfId="35401" xr:uid="{7494380E-4646-44F7-A039-8304933A0F90}"/>
    <cellStyle name="20% - Accent1 21" xfId="5561" xr:uid="{147A3D73-52ED-4BD7-B520-5390C5C86CF5}"/>
    <cellStyle name="20% - Accent1 21 2" xfId="21466" xr:uid="{B39D3EF6-8A96-4DB9-B552-AAF27382F730}"/>
    <cellStyle name="20% - Accent1 21 2 2" xfId="50892" xr:uid="{67773A5B-F4B2-4203-80BA-545B11241343}"/>
    <cellStyle name="20% - Accent1 21 3" xfId="6718" xr:uid="{6297CECD-1F28-4364-9371-894F946FF8AA}"/>
    <cellStyle name="20% - Accent1 21 3 2" xfId="36497" xr:uid="{208963F2-DDF7-42C5-A3E1-F9CD3816DF9E}"/>
    <cellStyle name="20% - Accent1 21 4" xfId="35424" xr:uid="{D79B351D-E630-4C69-82CC-8307CD49DE9F}"/>
    <cellStyle name="20% - Accent1 22" xfId="5587" xr:uid="{D3433C03-F7FF-4A90-97FA-0920E71FC7D9}"/>
    <cellStyle name="20% - Accent1 22 2" xfId="21491" xr:uid="{B29C8438-966F-48F0-8D42-6AD6FBA3E67C}"/>
    <cellStyle name="20% - Accent1 22 2 2" xfId="50916" xr:uid="{5CCCD640-A136-4F5F-8D03-E3109793AD58}"/>
    <cellStyle name="20% - Accent1 22 3" xfId="6719" xr:uid="{E54F6D5F-837C-45D9-9F4B-CCE326CA5B49}"/>
    <cellStyle name="20% - Accent1 22 3 2" xfId="36498" xr:uid="{DD9F4344-F5CB-4B6D-BEFD-A19735C270D3}"/>
    <cellStyle name="20% - Accent1 22 4" xfId="35448" xr:uid="{72E5E096-D6D4-4FB9-A5B3-B55889198E15}"/>
    <cellStyle name="20% - Accent1 23" xfId="4587" xr:uid="{BCD5E07F-F2CE-4AB3-99C7-C0A9E420DD12}"/>
    <cellStyle name="20% - Accent1 23 2" xfId="6720" xr:uid="{0AE543F8-0B9F-40B9-8329-75838326010C}"/>
    <cellStyle name="20% - Accent1 23 2 2" xfId="36499" xr:uid="{83BA6A33-2118-40B0-9F31-68EDF3EF0430}"/>
    <cellStyle name="20% - Accent1 23 3" xfId="34526" xr:uid="{2B3532F9-C477-406B-B625-6CA96A392F73}"/>
    <cellStyle name="20% - Accent1 24" xfId="6721" xr:uid="{7F4D7574-FA54-4A85-9956-1D701259FDAF}"/>
    <cellStyle name="20% - Accent1 24 2" xfId="36500" xr:uid="{C8910625-B712-4FD1-A89B-2F29E5857714}"/>
    <cellStyle name="20% - Accent1 25" xfId="6722" xr:uid="{1C5A9C40-0522-4151-9AFE-A49F3D17AC6A}"/>
    <cellStyle name="20% - Accent1 25 2" xfId="36501" xr:uid="{506C4EAC-3A61-402B-8810-39ADC3F40433}"/>
    <cellStyle name="20% - Accent1 26" xfId="6723" xr:uid="{094E4AC4-EC38-46E2-8856-D9EA3AFD163E}"/>
    <cellStyle name="20% - Accent1 26 2" xfId="36502" xr:uid="{22B9FCA2-6E89-453A-A2A4-DD45FC99132B}"/>
    <cellStyle name="20% - Accent1 27" xfId="6724" xr:uid="{269F51F4-C9FD-467A-ABB7-473D9109BCAD}"/>
    <cellStyle name="20% - Accent1 27 2" xfId="36503" xr:uid="{701112FC-965C-4C0B-B0E6-DEBDB22EBDFF}"/>
    <cellStyle name="20% - Accent1 28" xfId="6725" xr:uid="{A2DE4753-F00F-4A28-8401-57535A6C0B8A}"/>
    <cellStyle name="20% - Accent1 28 2" xfId="36504" xr:uid="{27110568-038C-4F48-855D-616A76223959}"/>
    <cellStyle name="20% - Accent1 29" xfId="6726" xr:uid="{AFC2B067-FBF2-4BBB-9888-44D31C537C2F}"/>
    <cellStyle name="20% - Accent1 29 2" xfId="36505" xr:uid="{6266FD3D-8ABA-4873-8C5F-D8BC5BA4EEB1}"/>
    <cellStyle name="20% - Accent1 3" xfId="642" xr:uid="{60F69E6E-4A9D-43F6-A2A1-21DFDE64147D}"/>
    <cellStyle name="20% - Accent1 3 10" xfId="6728" xr:uid="{BBFA214F-2591-4EBD-B0C7-E05BE86A05AE}"/>
    <cellStyle name="20% - Accent1 3 10 2" xfId="29637" xr:uid="{B7BD2C42-D04E-4E84-89EF-85D2CE3FD494}"/>
    <cellStyle name="20% - Accent1 3 10 2 2" xfId="58127" xr:uid="{BFF34631-1047-4424-8246-90FC663F5EEF}"/>
    <cellStyle name="20% - Accent1 3 10 3" xfId="36507" xr:uid="{6AA731D9-54A6-4436-8920-5589AD0FE7D2}"/>
    <cellStyle name="20% - Accent1 3 11" xfId="6729" xr:uid="{9A22269E-644F-4262-908F-60E9A589ED80}"/>
    <cellStyle name="20% - Accent1 3 11 2" xfId="36508" xr:uid="{83B3CC6B-B8ED-438D-96B2-10392617118B}"/>
    <cellStyle name="20% - Accent1 3 12" xfId="6730" xr:uid="{F49EB58E-F688-45EA-961B-14354FAA78AD}"/>
    <cellStyle name="20% - Accent1 3 13" xfId="6727" xr:uid="{3477E046-B031-473D-819A-EFBFE8EF9CF7}"/>
    <cellStyle name="20% - Accent1 3 13 2" xfId="36506" xr:uid="{CC8B8126-3EDD-4D44-A71C-D2A646D54C00}"/>
    <cellStyle name="20% - Accent1 3 14" xfId="20643" xr:uid="{CBAAF2AE-B018-4583-9E18-EAEFC608DF4B}"/>
    <cellStyle name="20% - Accent1 3 14 2" xfId="50082" xr:uid="{732638BC-8979-42D7-96FC-4B3A5D304965}"/>
    <cellStyle name="20% - Accent1 3 15" xfId="6319" xr:uid="{C569932D-F6E7-4480-A501-69AF695A2ABD}"/>
    <cellStyle name="20% - Accent1 3 16" xfId="4758" xr:uid="{F4FB7A46-9168-408C-AAAA-A0D5B77DF07F}"/>
    <cellStyle name="20% - Accent1 3 16 2" xfId="34642" xr:uid="{7EF5115E-DE40-49AF-B383-B08C075EF88E}"/>
    <cellStyle name="20% - Accent1 3 17" xfId="22651" xr:uid="{CC7656AE-299A-403D-889C-E93AEFC957FC}"/>
    <cellStyle name="20% - Accent1 3 17 2" xfId="51936" xr:uid="{215DF49C-B595-4CE6-8D32-7326EA02D0B3}"/>
    <cellStyle name="20% - Accent1 3 18" xfId="31647" xr:uid="{127C0ECE-88A7-47A1-A4FD-6A07C67E246E}"/>
    <cellStyle name="20% - Accent1 3 19" xfId="31908" xr:uid="{A726AA5A-37A3-4877-95EE-64E166FEECCF}"/>
    <cellStyle name="20% - Accent1 3 2" xfId="753" xr:uid="{97862CDB-1A92-45EC-A63D-5D2DA14EA8E0}"/>
    <cellStyle name="20% - Accent1 3 2 10" xfId="20870" xr:uid="{171C6213-0EA5-4187-BE05-334C5B0C6502}"/>
    <cellStyle name="20% - Accent1 3 2 10 2" xfId="50298" xr:uid="{B3297F5B-AA25-4962-BA2B-09DCB7834F64}"/>
    <cellStyle name="20% - Accent1 3 2 11" xfId="6731" xr:uid="{3B32D282-64D7-4FEF-B87D-E2DE5D354290}"/>
    <cellStyle name="20% - Accent1 3 2 11 2" xfId="36509" xr:uid="{ABFC9097-8119-4B3F-9B21-AD0CD2228935}"/>
    <cellStyle name="20% - Accent1 3 2 12" xfId="5027" xr:uid="{8B27BCF0-2213-4A91-82EB-0AC6C7013B32}"/>
    <cellStyle name="20% - Accent1 3 2 12 2" xfId="34894" xr:uid="{C28494E9-4293-4FB4-9DE1-7F075DAE138E}"/>
    <cellStyle name="20% - Accent1 3 2 13" xfId="22696" xr:uid="{13915D79-A065-4793-ADB9-9FA7796FB5EF}"/>
    <cellStyle name="20% - Accent1 3 2 13 2" xfId="51981" xr:uid="{48AEE74C-DF01-4EF4-A414-EBF77113EB5F}"/>
    <cellStyle name="20% - Accent1 3 2 14" xfId="32004" xr:uid="{8E7B1B89-3175-4D3C-A302-68DE0B3A3505}"/>
    <cellStyle name="20% - Accent1 3 2 2" xfId="752" xr:uid="{73774758-9EE6-4D3A-B728-9BC2E92025DD}"/>
    <cellStyle name="20% - Accent1 3 2 2 10" xfId="24071" xr:uid="{BCC135B1-D20B-4A9D-BD04-EA1D2547743B}"/>
    <cellStyle name="20% - Accent1 3 2 2 10 2" xfId="52612" xr:uid="{B0AD4714-CB46-4356-9756-363C1134C6D6}"/>
    <cellStyle name="20% - Accent1 3 2 2 11" xfId="32003" xr:uid="{3F69AAF4-D236-43B7-BDFA-CB32187C93C4}"/>
    <cellStyle name="20% - Accent1 3 2 2 2" xfId="1194" xr:uid="{96FC76BC-1BC7-46DA-9668-B76FB5DF44BA}"/>
    <cellStyle name="20% - Accent1 3 2 2 2 2" xfId="1856" xr:uid="{D9BA15A7-8E1A-4EFF-A928-CD543896D5EE}"/>
    <cellStyle name="20% - Accent1 3 2 2 2 2 2" xfId="3091" xr:uid="{486A218D-751A-4695-9DB3-EF5DA521D41E}"/>
    <cellStyle name="20% - Accent1 3 2 2 2 2 2 2" xfId="6735" xr:uid="{6ED70DDB-43F8-46BD-B566-2B5501E0AE50}"/>
    <cellStyle name="20% - Accent1 3 2 2 2 2 2 2 2" xfId="36513" xr:uid="{BC2D888C-4855-4C80-A936-8107CC278101}"/>
    <cellStyle name="20% - Accent1 3 2 2 2 2 2 3" xfId="34068" xr:uid="{CD891E1C-D71C-448D-AAF3-5D5A965EB74B}"/>
    <cellStyle name="20% - Accent1 3 2 2 2 2 3" xfId="6736" xr:uid="{D6131E42-5956-428C-BB24-64FBDE410D58}"/>
    <cellStyle name="20% - Accent1 3 2 2 2 2 3 2" xfId="36514" xr:uid="{36D76C12-380B-4D79-9816-9E23679E7ADB}"/>
    <cellStyle name="20% - Accent1 3 2 2 2 2 4" xfId="28517" xr:uid="{EC1B8BBD-CA29-4F14-A4EF-6E284A3CCF01}"/>
    <cellStyle name="20% - Accent1 3 2 2 2 2 4 2" xfId="57007" xr:uid="{E722ABFB-C4F5-4925-BE03-C6AEB48FDB20}"/>
    <cellStyle name="20% - Accent1 3 2 2 2 2 5" xfId="6734" xr:uid="{32F321D2-2191-473B-93E9-A753CBFA6659}"/>
    <cellStyle name="20% - Accent1 3 2 2 2 2 5 2" xfId="36512" xr:uid="{8C14F5D0-1592-4CD6-999B-847AEFA64A3E}"/>
    <cellStyle name="20% - Accent1 3 2 2 2 2 6" xfId="32858" xr:uid="{185D1EBB-ADD2-40B3-AE51-986D0B3C844A}"/>
    <cellStyle name="20% - Accent1 3 2 2 2 3" xfId="2451" xr:uid="{DA0DB1F3-D147-4944-B537-C09BFDAB686E}"/>
    <cellStyle name="20% - Accent1 3 2 2 2 3 2" xfId="6737" xr:uid="{602EF914-D666-4C9F-AB86-8E8937AFB4E0}"/>
    <cellStyle name="20% - Accent1 3 2 2 2 3 2 2" xfId="36515" xr:uid="{B85A668C-C971-425C-AAE1-7020ACDC1BD2}"/>
    <cellStyle name="20% - Accent1 3 2 2 2 3 3" xfId="33431" xr:uid="{63F1A1A4-3064-40FC-835D-2303F8AF74D1}"/>
    <cellStyle name="20% - Accent1 3 2 2 2 4" xfId="6738" xr:uid="{06946D59-A2EF-455B-8E33-E650FF9A044C}"/>
    <cellStyle name="20% - Accent1 3 2 2 2 4 2" xfId="36516" xr:uid="{D13D0DFD-53E6-4615-9FD1-719B0AF5CAC7}"/>
    <cellStyle name="20% - Accent1 3 2 2 2 5" xfId="6739" xr:uid="{FF8AEC87-7513-40F7-BB02-B5CFB088E06D}"/>
    <cellStyle name="20% - Accent1 3 2 2 2 5 2" xfId="36517" xr:uid="{250394A5-A20A-4F35-B299-0D40A57904B0}"/>
    <cellStyle name="20% - Accent1 3 2 2 2 6" xfId="25542" xr:uid="{94831DFA-8841-4FF9-A476-DCD36D8E50A5}"/>
    <cellStyle name="20% - Accent1 3 2 2 2 6 2" xfId="54033" xr:uid="{B5F4972A-7A12-4FFA-831B-CA5EA1FF957D}"/>
    <cellStyle name="20% - Accent1 3 2 2 2 7" xfId="6733" xr:uid="{CA0C9B59-B7FA-4F3A-9E4D-F04FE138D609}"/>
    <cellStyle name="20% - Accent1 3 2 2 2 7 2" xfId="36511" xr:uid="{4AE04CB0-6833-43FF-B356-EC7358F9F98A}"/>
    <cellStyle name="20% - Accent1 3 2 2 2 8" xfId="32244" xr:uid="{176FC6E1-B841-4FA5-AD73-F802256E339D}"/>
    <cellStyle name="20% - Accent1 3 2 2 3" xfId="1566" xr:uid="{FEA96661-B8D1-4D62-AD60-7D7B655B02A6}"/>
    <cellStyle name="20% - Accent1 3 2 2 3 2" xfId="2787" xr:uid="{D89BA07D-E813-46AF-A82D-8BA171219758}"/>
    <cellStyle name="20% - Accent1 3 2 2 3 2 2" xfId="6742" xr:uid="{3C2BF617-B357-4CEC-BD1E-40F3D27B01ED}"/>
    <cellStyle name="20% - Accent1 3 2 2 3 2 2 2" xfId="36520" xr:uid="{D843EE40-EE29-4226-8358-008F8CAAAF04}"/>
    <cellStyle name="20% - Accent1 3 2 2 3 2 3" xfId="6743" xr:uid="{0321589F-18B6-4174-A46E-0B9A3F41A21B}"/>
    <cellStyle name="20% - Accent1 3 2 2 3 2 3 2" xfId="36521" xr:uid="{76D9F036-9A58-4D38-9C4A-331947EA7AE0}"/>
    <cellStyle name="20% - Accent1 3 2 2 3 2 4" xfId="6741" xr:uid="{1745CD9F-B450-42C1-A99E-860385AEFB1B}"/>
    <cellStyle name="20% - Accent1 3 2 2 3 2 4 2" xfId="36519" xr:uid="{0BA75FF4-25C1-4F0B-9657-606E10AD97B7}"/>
    <cellStyle name="20% - Accent1 3 2 2 3 2 5" xfId="33765" xr:uid="{2833E038-9EB9-4F4E-8F8F-2267DC76FB3B}"/>
    <cellStyle name="20% - Accent1 3 2 2 3 3" xfId="6744" xr:uid="{DE5C58C5-86D6-4F94-B99A-71B96406D27E}"/>
    <cellStyle name="20% - Accent1 3 2 2 3 3 2" xfId="36522" xr:uid="{52B1F654-D3A8-4874-9E09-E94C8FA39CB0}"/>
    <cellStyle name="20% - Accent1 3 2 2 3 4" xfId="6745" xr:uid="{EC5D8F91-2FC3-4C39-947D-95F5590333D1}"/>
    <cellStyle name="20% - Accent1 3 2 2 3 4 2" xfId="36523" xr:uid="{A961E572-C4CD-426E-A1D6-5054E96BE882}"/>
    <cellStyle name="20% - Accent1 3 2 2 3 5" xfId="6746" xr:uid="{3CE9CFA6-F92B-4D02-9648-DB522273E916}"/>
    <cellStyle name="20% - Accent1 3 2 2 3 5 2" xfId="36524" xr:uid="{CBB20826-051D-45D1-A5A5-D87BD8B2FE2A}"/>
    <cellStyle name="20% - Accent1 3 2 2 3 6" xfId="27003" xr:uid="{E1D337F2-AD49-4395-AC96-CE8C6B6E8C13}"/>
    <cellStyle name="20% - Accent1 3 2 2 3 6 2" xfId="55493" xr:uid="{65860BE6-D4E7-412F-990F-2A5AAE77C76A}"/>
    <cellStyle name="20% - Accent1 3 2 2 3 7" xfId="6740" xr:uid="{49FD5D2F-9CD8-4FBD-8B21-4DF68A82715D}"/>
    <cellStyle name="20% - Accent1 3 2 2 3 7 2" xfId="36518" xr:uid="{2520D55E-4027-451F-98D5-03DB3E43A8E8}"/>
    <cellStyle name="20% - Accent1 3 2 2 3 8" xfId="32568" xr:uid="{131CBFA3-9C56-4C9B-8D8D-93BF56F39679}"/>
    <cellStyle name="20% - Accent1 3 2 2 4" xfId="2310" xr:uid="{9D5060F6-8184-4EE8-B529-4427B0DB52FC}"/>
    <cellStyle name="20% - Accent1 3 2 2 4 2" xfId="6748" xr:uid="{A273A428-8676-467A-A33F-72B3136DCC37}"/>
    <cellStyle name="20% - Accent1 3 2 2 4 2 2" xfId="36526" xr:uid="{959A0D2E-2514-42BC-832A-9673513A1556}"/>
    <cellStyle name="20% - Accent1 3 2 2 4 3" xfId="6749" xr:uid="{57447380-DC58-4905-AE62-9E966F05E4ED}"/>
    <cellStyle name="20% - Accent1 3 2 2 4 3 2" xfId="36527" xr:uid="{5914AD73-52CB-4682-9C23-E2A8017577D5}"/>
    <cellStyle name="20% - Accent1 3 2 2 4 4" xfId="29998" xr:uid="{93945852-CE38-4AE3-A69A-1ACEB15B27E8}"/>
    <cellStyle name="20% - Accent1 3 2 2 4 4 2" xfId="58488" xr:uid="{D043207C-97C1-40C6-B32C-B6FFA9DB8336}"/>
    <cellStyle name="20% - Accent1 3 2 2 4 5" xfId="6747" xr:uid="{5FB94403-0A85-48FC-A195-A99DC13DF52F}"/>
    <cellStyle name="20% - Accent1 3 2 2 4 5 2" xfId="36525" xr:uid="{DBA7A7D7-C9F2-49EC-9003-567F70707B55}"/>
    <cellStyle name="20% - Accent1 3 2 2 4 6" xfId="33290" xr:uid="{8751F732-1A90-475D-BF38-68B4C33DB2E9}"/>
    <cellStyle name="20% - Accent1 3 2 2 5" xfId="6750" xr:uid="{18C6C97F-46E9-4ED5-92E7-97D72F3E3936}"/>
    <cellStyle name="20% - Accent1 3 2 2 5 2" xfId="36528" xr:uid="{F2F2A3FE-CB77-4242-9E13-33205AC4EEA0}"/>
    <cellStyle name="20% - Accent1 3 2 2 6" xfId="6751" xr:uid="{922CBF95-80DD-4D3A-B7DC-EC093F1A721E}"/>
    <cellStyle name="20% - Accent1 3 2 2 6 2" xfId="36529" xr:uid="{DDC340CD-72D1-4742-BA6C-3AA107C23617}"/>
    <cellStyle name="20% - Accent1 3 2 2 7" xfId="6752" xr:uid="{EA943A10-E11C-4BB2-BEB1-A0A6D296C314}"/>
    <cellStyle name="20% - Accent1 3 2 2 7 2" xfId="36530" xr:uid="{0F6CF661-1D93-48C6-83E6-FF22E5E015B3}"/>
    <cellStyle name="20% - Accent1 3 2 2 8" xfId="21843" xr:uid="{A324F61A-5778-4213-A456-F8EFA1460233}"/>
    <cellStyle name="20% - Accent1 3 2 2 8 2" xfId="51268" xr:uid="{1982BA1A-8B3D-44BC-8C97-38DABE589E63}"/>
    <cellStyle name="20% - Accent1 3 2 2 9" xfId="6732" xr:uid="{39C474FE-6B2D-48ED-8FB2-C3B7DDB14332}"/>
    <cellStyle name="20% - Accent1 3 2 2 9 2" xfId="36510" xr:uid="{93326455-0DA1-4219-9952-2C9FC6AABC46}"/>
    <cellStyle name="20% - Accent1 3 2 3" xfId="1193" xr:uid="{0114E9E0-EF63-4AF9-B844-F35AB70A796C}"/>
    <cellStyle name="20% - Accent1 3 2 3 10" xfId="32243" xr:uid="{636794BB-A9F7-4BCA-9FBB-0B7667499F0C}"/>
    <cellStyle name="20% - Accent1 3 2 3 2" xfId="1855" xr:uid="{012AB429-D80A-4131-9B77-702403AF9F74}"/>
    <cellStyle name="20% - Accent1 3 2 3 2 2" xfId="3090" xr:uid="{3BD6584A-3B06-4883-8E48-65804E608038}"/>
    <cellStyle name="20% - Accent1 3 2 3 2 2 2" xfId="6756" xr:uid="{3E52FD48-7427-4AB6-B988-EA436D6DD3EE}"/>
    <cellStyle name="20% - Accent1 3 2 3 2 2 2 2" xfId="36534" xr:uid="{37FA9223-2199-43DA-AB64-7051F7B63F28}"/>
    <cellStyle name="20% - Accent1 3 2 3 2 2 3" xfId="6757" xr:uid="{5068BBE5-9AE8-42C1-9719-B488D266090F}"/>
    <cellStyle name="20% - Accent1 3 2 3 2 2 3 2" xfId="36535" xr:uid="{94A77AC7-BCAB-4038-8372-E38BC92F88C6}"/>
    <cellStyle name="20% - Accent1 3 2 3 2 2 4" xfId="28807" xr:uid="{C60EB177-CA6F-4629-B443-1439330638D3}"/>
    <cellStyle name="20% - Accent1 3 2 3 2 2 4 2" xfId="57297" xr:uid="{99B48221-A7F7-4C01-AB80-E58FE3F388BB}"/>
    <cellStyle name="20% - Accent1 3 2 3 2 2 5" xfId="6755" xr:uid="{878073A7-FCA0-43BF-9F97-C3DDAE13CCA0}"/>
    <cellStyle name="20% - Accent1 3 2 3 2 2 5 2" xfId="36533" xr:uid="{494263A6-FC61-40C1-B377-FFEA610A717A}"/>
    <cellStyle name="20% - Accent1 3 2 3 2 2 6" xfId="34067" xr:uid="{C71198C3-5784-4593-BBAB-5D3AC9137C53}"/>
    <cellStyle name="20% - Accent1 3 2 3 2 3" xfId="6758" xr:uid="{ACF36149-DD89-4F2E-AE94-418A48DAE12A}"/>
    <cellStyle name="20% - Accent1 3 2 3 2 3 2" xfId="36536" xr:uid="{15DD6B7A-EA38-44A5-9E7D-0D2F20B4EFF7}"/>
    <cellStyle name="20% - Accent1 3 2 3 2 4" xfId="6759" xr:uid="{0D8B867A-981A-4227-8157-0EC13F13E496}"/>
    <cellStyle name="20% - Accent1 3 2 3 2 4 2" xfId="36537" xr:uid="{8DC263A8-A880-49D9-9EF6-10201760D25A}"/>
    <cellStyle name="20% - Accent1 3 2 3 2 5" xfId="6760" xr:uid="{6A853AE9-AA7A-41C4-9E43-97819721E608}"/>
    <cellStyle name="20% - Accent1 3 2 3 2 5 2" xfId="36538" xr:uid="{B6F422C4-4AC2-4C3B-90B9-E9888EA2F1C5}"/>
    <cellStyle name="20% - Accent1 3 2 3 2 6" xfId="25829" xr:uid="{BE466487-71CF-4E8B-986D-532A00CAD405}"/>
    <cellStyle name="20% - Accent1 3 2 3 2 6 2" xfId="54320" xr:uid="{71C04C3D-8D62-49BB-9DA8-0712E9DC7E66}"/>
    <cellStyle name="20% - Accent1 3 2 3 2 7" xfId="6754" xr:uid="{59BC76F8-4510-4124-822B-FAA8BED50726}"/>
    <cellStyle name="20% - Accent1 3 2 3 2 7 2" xfId="36532" xr:uid="{1F924FE0-6643-4498-B0B4-7935D217E2BE}"/>
    <cellStyle name="20% - Accent1 3 2 3 2 8" xfId="32857" xr:uid="{129B613F-0C4F-4406-BC58-62762D2B3E2D}"/>
    <cellStyle name="20% - Accent1 3 2 3 3" xfId="2450" xr:uid="{48556F2E-F21F-4727-819E-EACB28B24553}"/>
    <cellStyle name="20% - Accent1 3 2 3 3 2" xfId="6762" xr:uid="{61043B0B-CEFB-43A6-8A0B-968951500F8A}"/>
    <cellStyle name="20% - Accent1 3 2 3 3 2 2" xfId="6763" xr:uid="{45313FE6-F7F6-407F-95AE-DFD3729C20D6}"/>
    <cellStyle name="20% - Accent1 3 2 3 3 2 2 2" xfId="36541" xr:uid="{0FE1F5A3-D5D9-4FF8-8787-C76E310D1B3F}"/>
    <cellStyle name="20% - Accent1 3 2 3 3 2 3" xfId="6764" xr:uid="{B402EB10-6810-42B5-9F1E-DA49CBED5B88}"/>
    <cellStyle name="20% - Accent1 3 2 3 3 2 3 2" xfId="36542" xr:uid="{A6491936-DAEE-418E-B7A3-6C3E26EA1E90}"/>
    <cellStyle name="20% - Accent1 3 2 3 3 2 4" xfId="36540" xr:uid="{D4C2C622-F62D-4A85-A43F-34BC29813766}"/>
    <cellStyle name="20% - Accent1 3 2 3 3 3" xfId="6765" xr:uid="{BCB82126-6412-4B28-A808-C89D3A2C39CB}"/>
    <cellStyle name="20% - Accent1 3 2 3 3 3 2" xfId="36543" xr:uid="{83035EA6-1F0D-4365-B69F-72D0437926B0}"/>
    <cellStyle name="20% - Accent1 3 2 3 3 4" xfId="6766" xr:uid="{AA6D51DB-F1C5-4CCB-98B5-55F71C10CEFC}"/>
    <cellStyle name="20% - Accent1 3 2 3 3 4 2" xfId="36544" xr:uid="{05BEBD06-72B5-433D-9C29-F95170EC0BBE}"/>
    <cellStyle name="20% - Accent1 3 2 3 3 5" xfId="6767" xr:uid="{9A8257B7-B09C-415A-B75A-8501C29CF71C}"/>
    <cellStyle name="20% - Accent1 3 2 3 3 5 2" xfId="36545" xr:uid="{D261A445-0522-4764-89CF-043A12E6F7EE}"/>
    <cellStyle name="20% - Accent1 3 2 3 3 6" xfId="27296" xr:uid="{7AEF05D5-8B1B-488F-B58C-B9F761265C95}"/>
    <cellStyle name="20% - Accent1 3 2 3 3 6 2" xfId="55786" xr:uid="{724F1AEC-9B7B-49B3-A775-9A0F27517F2B}"/>
    <cellStyle name="20% - Accent1 3 2 3 3 7" xfId="6761" xr:uid="{A2AA791A-379D-4DB1-89B7-B62E96DE04EC}"/>
    <cellStyle name="20% - Accent1 3 2 3 3 7 2" xfId="36539" xr:uid="{993DCC4E-68E3-4482-891A-708BCA7E134E}"/>
    <cellStyle name="20% - Accent1 3 2 3 3 8" xfId="33430" xr:uid="{09F11C20-4027-4731-AD42-A40B1E73D19B}"/>
    <cellStyle name="20% - Accent1 3 2 3 4" xfId="6768" xr:uid="{4D6AD70A-0BA4-4140-A0AA-4B4729DA568D}"/>
    <cellStyle name="20% - Accent1 3 2 3 4 2" xfId="6769" xr:uid="{02F1E416-108A-4234-9196-A45F684198E7}"/>
    <cellStyle name="20% - Accent1 3 2 3 4 2 2" xfId="36547" xr:uid="{08DB325A-A769-483F-80BB-432C25288F74}"/>
    <cellStyle name="20% - Accent1 3 2 3 4 3" xfId="6770" xr:uid="{940246E0-CE2C-4AC2-9165-28B430F0E2CA}"/>
    <cellStyle name="20% - Accent1 3 2 3 4 3 2" xfId="36548" xr:uid="{E3C07E44-E96C-4BD4-8C71-031575D93C03}"/>
    <cellStyle name="20% - Accent1 3 2 3 4 4" xfId="30294" xr:uid="{A3DF72DB-2203-4C4D-BC28-D62929A29CA1}"/>
    <cellStyle name="20% - Accent1 3 2 3 4 4 2" xfId="58784" xr:uid="{BC99321E-5D4B-4033-9D07-EB1874EA9840}"/>
    <cellStyle name="20% - Accent1 3 2 3 4 5" xfId="36546" xr:uid="{80649CD9-8C4C-4617-B3D6-A0A4CE0E5E80}"/>
    <cellStyle name="20% - Accent1 3 2 3 5" xfId="6771" xr:uid="{D70B21A1-CDA4-44EE-AF97-0612FE760627}"/>
    <cellStyle name="20% - Accent1 3 2 3 5 2" xfId="36549" xr:uid="{DDD2C273-F881-4DC9-A680-B0AF230508B2}"/>
    <cellStyle name="20% - Accent1 3 2 3 6" xfId="6772" xr:uid="{21DD5FB7-A3EC-48B7-8D32-BEFC303BF8D0}"/>
    <cellStyle name="20% - Accent1 3 2 3 6 2" xfId="36550" xr:uid="{0A63EBC4-B3AA-4679-8A4F-82349044D2E3}"/>
    <cellStyle name="20% - Accent1 3 2 3 7" xfId="6773" xr:uid="{9DAA4821-41BD-4270-AF41-89987BC2FDC8}"/>
    <cellStyle name="20% - Accent1 3 2 3 7 2" xfId="36551" xr:uid="{5F867B06-50B0-4FAF-9E23-510F34E42E12}"/>
    <cellStyle name="20% - Accent1 3 2 3 8" xfId="24384" xr:uid="{A92DF716-1718-4640-869C-D4EAAEDD799D}"/>
    <cellStyle name="20% - Accent1 3 2 3 8 2" xfId="52876" xr:uid="{7629D936-A4EB-4D4E-AFC9-D9CFA68769AF}"/>
    <cellStyle name="20% - Accent1 3 2 3 9" xfId="6753" xr:uid="{C0462C63-7089-47B8-BF5E-E97CAE327EA0}"/>
    <cellStyle name="20% - Accent1 3 2 3 9 2" xfId="36531" xr:uid="{B64ABA17-7292-487E-A0C2-DE8D40330CF8}"/>
    <cellStyle name="20% - Accent1 3 2 4" xfId="1565" xr:uid="{7369E815-87BD-449B-8454-21581ABBE4CE}"/>
    <cellStyle name="20% - Accent1 3 2 4 2" xfId="2786" xr:uid="{58EEBDB1-E82B-45E8-AD5C-7E7AA3DD19D8}"/>
    <cellStyle name="20% - Accent1 3 2 4 2 2" xfId="6776" xr:uid="{7CA41D78-9F60-41B5-AB0B-685C9E1C3C50}"/>
    <cellStyle name="20% - Accent1 3 2 4 2 2 2" xfId="29104" xr:uid="{330243BF-7103-48B5-A55D-9E2CA3BF0CAA}"/>
    <cellStyle name="20% - Accent1 3 2 4 2 2 2 2" xfId="57594" xr:uid="{8A253CE5-1B40-49D6-B65A-EBAA4893B075}"/>
    <cellStyle name="20% - Accent1 3 2 4 2 2 3" xfId="36554" xr:uid="{3B30FC6D-919B-4AD6-BFAA-75BFADF433CB}"/>
    <cellStyle name="20% - Accent1 3 2 4 2 3" xfId="6777" xr:uid="{7D1D8EF5-BA1A-4730-83D6-F9CABCA950D2}"/>
    <cellStyle name="20% - Accent1 3 2 4 2 3 2" xfId="36555" xr:uid="{F3677041-8C6B-4A26-AB4C-AA94BCB2F020}"/>
    <cellStyle name="20% - Accent1 3 2 4 2 4" xfId="26120" xr:uid="{A82FE3A6-9DE8-429F-8585-41E5779DE20F}"/>
    <cellStyle name="20% - Accent1 3 2 4 2 4 2" xfId="54611" xr:uid="{9024FC3D-8F84-489D-8D97-DC758FE49D84}"/>
    <cellStyle name="20% - Accent1 3 2 4 2 5" xfId="6775" xr:uid="{151CB587-A7B7-425B-A7F2-08FFE22694B8}"/>
    <cellStyle name="20% - Accent1 3 2 4 2 5 2" xfId="36553" xr:uid="{3D449F65-744F-46B0-8B80-A308BCF69907}"/>
    <cellStyle name="20% - Accent1 3 2 4 2 6" xfId="33764" xr:uid="{C1665E1A-5033-4768-BC51-5C17B5735CE2}"/>
    <cellStyle name="20% - Accent1 3 2 4 3" xfId="6778" xr:uid="{3F07EE98-F3B9-4A5A-AB0B-F58899FDFAE9}"/>
    <cellStyle name="20% - Accent1 3 2 4 3 2" xfId="27593" xr:uid="{021E99A8-DB95-45B0-BF45-8E8BC43395A1}"/>
    <cellStyle name="20% - Accent1 3 2 4 3 2 2" xfId="56083" xr:uid="{56F75A4D-EA94-4D43-8518-920A3A06617A}"/>
    <cellStyle name="20% - Accent1 3 2 4 3 3" xfId="36556" xr:uid="{5D402AE9-37AA-4644-8906-2C40B7C10181}"/>
    <cellStyle name="20% - Accent1 3 2 4 4" xfId="6779" xr:uid="{E1AE40AE-23AF-4878-B4EE-A9C31B131164}"/>
    <cellStyle name="20% - Accent1 3 2 4 4 2" xfId="30592" xr:uid="{1ABB51D6-850C-4159-864D-D066F486A2EA}"/>
    <cellStyle name="20% - Accent1 3 2 4 4 2 2" xfId="59082" xr:uid="{CCD0475A-F12D-4D43-87DD-D04E903DBF22}"/>
    <cellStyle name="20% - Accent1 3 2 4 4 3" xfId="36557" xr:uid="{B700308E-0917-40B7-BB3B-5C19E4C914F7}"/>
    <cellStyle name="20% - Accent1 3 2 4 5" xfId="6780" xr:uid="{E0A68C29-B049-4449-9E5F-17873E45CF4E}"/>
    <cellStyle name="20% - Accent1 3 2 4 5 2" xfId="36558" xr:uid="{F9F2A36E-35CA-4223-8C0C-2912FBFBD716}"/>
    <cellStyle name="20% - Accent1 3 2 4 6" xfId="24663" xr:uid="{61E29448-5D1B-4EE3-990A-ECFC255DA639}"/>
    <cellStyle name="20% - Accent1 3 2 4 6 2" xfId="53155" xr:uid="{791B546F-1E55-422A-9C89-D79BAC1B4219}"/>
    <cellStyle name="20% - Accent1 3 2 4 7" xfId="6774" xr:uid="{A4CD34F5-1498-4AE6-B70A-EC01063583E3}"/>
    <cellStyle name="20% - Accent1 3 2 4 7 2" xfId="36552" xr:uid="{6F9D8AFA-FCED-4940-8A48-D5001E3C8528}"/>
    <cellStyle name="20% - Accent1 3 2 4 8" xfId="32567" xr:uid="{F12ADC2E-99AA-4748-AD94-F7FCB320875D}"/>
    <cellStyle name="20% - Accent1 3 2 5" xfId="2193" xr:uid="{1839F246-35C1-4F30-8413-6CDF6710FACF}"/>
    <cellStyle name="20% - Accent1 3 2 5 2" xfId="6782" xr:uid="{B9E7F44E-9F1D-4F84-A994-1B247D5B7556}"/>
    <cellStyle name="20% - Accent1 3 2 5 2 2" xfId="6783" xr:uid="{72A0DC36-BE06-4B9C-B7CF-731F9B5B8DAE}"/>
    <cellStyle name="20% - Accent1 3 2 5 2 2 2" xfId="29413" xr:uid="{28E1FCA5-73EA-4630-B798-FBA483459C1B}"/>
    <cellStyle name="20% - Accent1 3 2 5 2 2 2 2" xfId="57903" xr:uid="{5E8C98D9-54B2-4074-B0F7-EAF3D8983BAF}"/>
    <cellStyle name="20% - Accent1 3 2 5 2 2 3" xfId="36561" xr:uid="{CBED13A1-A940-4072-8C78-F83AA253371F}"/>
    <cellStyle name="20% - Accent1 3 2 5 2 3" xfId="6784" xr:uid="{5A623203-DF67-4829-A6C2-C4F2932B328A}"/>
    <cellStyle name="20% - Accent1 3 2 5 2 3 2" xfId="36562" xr:uid="{3ADB89B1-950A-4121-8DF4-E5E6A78CBBC1}"/>
    <cellStyle name="20% - Accent1 3 2 5 2 4" xfId="26429" xr:uid="{E24A2686-6A14-4615-95E2-DF45CC643767}"/>
    <cellStyle name="20% - Accent1 3 2 5 2 4 2" xfId="54920" xr:uid="{0C24506E-EF74-4B93-88FA-0D6609A2F314}"/>
    <cellStyle name="20% - Accent1 3 2 5 2 5" xfId="36560" xr:uid="{977B46E5-F4A7-4F71-859B-F994F56D2385}"/>
    <cellStyle name="20% - Accent1 3 2 5 3" xfId="6785" xr:uid="{78A1C4CA-10C6-484F-BF4F-374027235D67}"/>
    <cellStyle name="20% - Accent1 3 2 5 3 2" xfId="27902" xr:uid="{4396BAE0-8100-4017-A984-B61B745DF1EF}"/>
    <cellStyle name="20% - Accent1 3 2 5 3 2 2" xfId="56392" xr:uid="{298072E5-BBFE-4E3D-A3B1-66D9EC633A79}"/>
    <cellStyle name="20% - Accent1 3 2 5 3 3" xfId="36563" xr:uid="{636348BF-4249-400D-9B0A-38FE00C36060}"/>
    <cellStyle name="20% - Accent1 3 2 5 4" xfId="6786" xr:uid="{8B048E41-E63A-4619-B4F0-FEB9C83D8C9E}"/>
    <cellStyle name="20% - Accent1 3 2 5 4 2" xfId="30902" xr:uid="{0499B638-A3BE-4C67-93E2-AA96BC25FB31}"/>
    <cellStyle name="20% - Accent1 3 2 5 4 2 2" xfId="59392" xr:uid="{84FCAA32-6C98-4873-A5DD-D2E7B4CBEDE6}"/>
    <cellStyle name="20% - Accent1 3 2 5 4 3" xfId="36564" xr:uid="{C3711799-78D9-4339-B2BF-4A3370BC39D5}"/>
    <cellStyle name="20% - Accent1 3 2 5 5" xfId="6787" xr:uid="{CD54117B-A550-47E4-99F4-153266F44E57}"/>
    <cellStyle name="20% - Accent1 3 2 5 5 2" xfId="36565" xr:uid="{60131AD2-1542-4A87-A35C-3DFF9249EDEF}"/>
    <cellStyle name="20% - Accent1 3 2 5 6" xfId="24960" xr:uid="{E56C63B4-D33F-45AC-90E3-B41FF13871F3}"/>
    <cellStyle name="20% - Accent1 3 2 5 6 2" xfId="53451" xr:uid="{81E250E9-94A7-4348-872E-575853510EF1}"/>
    <cellStyle name="20% - Accent1 3 2 5 7" xfId="6781" xr:uid="{987029C9-C4B0-4648-BE63-9D38B2A58F7A}"/>
    <cellStyle name="20% - Accent1 3 2 5 7 2" xfId="36559" xr:uid="{3CE1BD93-E333-45CA-9A88-0F58CF3297F7}"/>
    <cellStyle name="20% - Accent1 3 2 5 8" xfId="33175" xr:uid="{18F57755-3E1C-4FC5-A266-7DF8F9653B72}"/>
    <cellStyle name="20% - Accent1 3 2 6" xfId="6788" xr:uid="{B99C2511-8155-4067-AB66-FF9CEDC321EC}"/>
    <cellStyle name="20% - Accent1 3 2 6 2" xfId="6789" xr:uid="{4C1B30BB-33CB-47EC-811B-8317C31DC2F1}"/>
    <cellStyle name="20% - Accent1 3 2 6 2 2" xfId="28227" xr:uid="{38648AC1-4C2A-42A2-98AA-DC40A8EE990C}"/>
    <cellStyle name="20% - Accent1 3 2 6 2 2 2" xfId="56717" xr:uid="{089FF5ED-C3EA-4180-B821-70CB0668A39C}"/>
    <cellStyle name="20% - Accent1 3 2 6 2 3" xfId="36567" xr:uid="{E1FF911C-03D4-4EB7-B567-481A51E8415E}"/>
    <cellStyle name="20% - Accent1 3 2 6 3" xfId="6790" xr:uid="{9A02CA63-3790-46F7-9882-301AC22A8572}"/>
    <cellStyle name="20% - Accent1 3 2 6 3 2" xfId="36568" xr:uid="{254CF389-C4A0-4CDF-9B37-57E578105CD8}"/>
    <cellStyle name="20% - Accent1 3 2 6 4" xfId="25261" xr:uid="{0E8A6C69-AAFB-433E-8985-061159FD0540}"/>
    <cellStyle name="20% - Accent1 3 2 6 4 2" xfId="53752" xr:uid="{89275FB8-98DE-480A-B6AE-4C9276D8C97D}"/>
    <cellStyle name="20% - Accent1 3 2 6 5" xfId="36566" xr:uid="{8190BCD8-4FA0-4978-99A9-3E5FC4700A98}"/>
    <cellStyle name="20% - Accent1 3 2 7" xfId="6791" xr:uid="{62CAD472-4235-4A68-89E9-10217B94A920}"/>
    <cellStyle name="20% - Accent1 3 2 7 2" xfId="26712" xr:uid="{D5EE894D-E50F-485B-90A2-5DD8283A6933}"/>
    <cellStyle name="20% - Accent1 3 2 7 2 2" xfId="55202" xr:uid="{C5FFD411-A0B6-4EBD-8388-23CE6FC4E669}"/>
    <cellStyle name="20% - Accent1 3 2 7 3" xfId="36569" xr:uid="{B823C9DC-B913-4315-AEA5-E2CCB3571D21}"/>
    <cellStyle name="20% - Accent1 3 2 8" xfId="6792" xr:uid="{5DC9516B-C8E8-4C79-8BD7-FB46B59C1BBF}"/>
    <cellStyle name="20% - Accent1 3 2 8 2" xfId="29706" xr:uid="{204CB6B7-8343-4DF5-A772-70F67269FE2C}"/>
    <cellStyle name="20% - Accent1 3 2 8 2 2" xfId="58196" xr:uid="{3D94845F-DB6F-4E36-AEC2-7B4FEDDC7553}"/>
    <cellStyle name="20% - Accent1 3 2 8 3" xfId="36570" xr:uid="{7C7B006F-4390-4F5E-91BB-F4DC9480AA27}"/>
    <cellStyle name="20% - Accent1 3 2 9" xfId="6793" xr:uid="{5132C91B-E9B5-4E32-AAB4-330D3FEBDB56}"/>
    <cellStyle name="20% - Accent1 3 2 9 2" xfId="36571" xr:uid="{3DB3E94E-34BE-457A-8239-B580584CAD36}"/>
    <cellStyle name="20% - Accent1 3 3" xfId="751" xr:uid="{319B5047-E3F6-429D-9E65-4E178FD23315}"/>
    <cellStyle name="20% - Accent1 3 3 10" xfId="23744" xr:uid="{F2F7287D-242D-468E-A3C1-90DE9DCCF242}"/>
    <cellStyle name="20% - Accent1 3 3 11" xfId="32002" xr:uid="{B3D397C9-60E8-415D-8774-63817168535F}"/>
    <cellStyle name="20% - Accent1 3 3 2" xfId="1195" xr:uid="{21AB9D82-C8B0-43DF-8A61-4991D8EA72EE}"/>
    <cellStyle name="20% - Accent1 3 3 2 2" xfId="1857" xr:uid="{55F246A5-C38C-4483-97BA-D9ECBFC4594A}"/>
    <cellStyle name="20% - Accent1 3 3 2 2 2" xfId="3092" xr:uid="{C5930132-FE61-41A0-9012-85D834CDEED6}"/>
    <cellStyle name="20% - Accent1 3 3 2 2 2 2" xfId="6797" xr:uid="{C1D5B16C-A933-4ABB-92B7-D7EFE3EF89EB}"/>
    <cellStyle name="20% - Accent1 3 3 2 2 2 2 2" xfId="36575" xr:uid="{80A0554B-9937-4680-A942-6E647E5A0380}"/>
    <cellStyle name="20% - Accent1 3 3 2 2 2 3" xfId="34069" xr:uid="{DF97AEC6-BD2D-4D9C-AB77-BF83F6F09680}"/>
    <cellStyle name="20% - Accent1 3 3 2 2 3" xfId="6798" xr:uid="{773274A4-D734-4E01-A996-77E84F98796E}"/>
    <cellStyle name="20% - Accent1 3 3 2 2 3 2" xfId="36576" xr:uid="{C90D4FA3-EF8D-412B-8492-339F1837E5DF}"/>
    <cellStyle name="20% - Accent1 3 3 2 2 4" xfId="6796" xr:uid="{5346D6A2-57FB-4912-B8C9-A54D514F9235}"/>
    <cellStyle name="20% - Accent1 3 3 2 2 4 2" xfId="36574" xr:uid="{01F6EEBC-BBA4-49EF-9D52-DA8432482B17}"/>
    <cellStyle name="20% - Accent1 3 3 2 2 5" xfId="32859" xr:uid="{53210804-AE9C-4C5C-841C-DF1231572A1E}"/>
    <cellStyle name="20% - Accent1 3 3 2 3" xfId="2452" xr:uid="{43D9F08F-460C-49B4-B251-90911FA3022B}"/>
    <cellStyle name="20% - Accent1 3 3 2 3 2" xfId="6799" xr:uid="{E927D870-59C7-46F2-9772-93D3074888C3}"/>
    <cellStyle name="20% - Accent1 3 3 2 3 2 2" xfId="36577" xr:uid="{C426FB34-6B0F-4FF0-8D82-6314780226E2}"/>
    <cellStyle name="20% - Accent1 3 3 2 3 3" xfId="33432" xr:uid="{88249B8F-D737-4A71-A40C-1749B7850B1B}"/>
    <cellStyle name="20% - Accent1 3 3 2 4" xfId="6800" xr:uid="{F92650D9-273A-430E-BD4C-253B4DABA6EB}"/>
    <cellStyle name="20% - Accent1 3 3 2 4 2" xfId="36578" xr:uid="{75B46DE0-4926-4279-8046-CA87EFF3B197}"/>
    <cellStyle name="20% - Accent1 3 3 2 5" xfId="6801" xr:uid="{50A97B5C-76CD-4973-99ED-3AB5BB872B1E}"/>
    <cellStyle name="20% - Accent1 3 3 2 5 2" xfId="36579" xr:uid="{37B59EAF-B2E5-4B6E-882A-9368E1E59427}"/>
    <cellStyle name="20% - Accent1 3 3 2 6" xfId="22099" xr:uid="{4B723909-2B0A-4AB3-8538-BC2BED519C62}"/>
    <cellStyle name="20% - Accent1 3 3 2 6 2" xfId="51524" xr:uid="{63C7659F-C47A-4DEA-AB2C-1D8664B98EEE}"/>
    <cellStyle name="20% - Accent1 3 3 2 7" xfId="6795" xr:uid="{62E45348-779A-4259-AB0D-1EB7C751A99B}"/>
    <cellStyle name="20% - Accent1 3 3 2 7 2" xfId="36573" xr:uid="{38DD0B6D-5866-4616-97B5-CB1091C16607}"/>
    <cellStyle name="20% - Accent1 3 3 2 8" xfId="31063" xr:uid="{625DFA8B-8334-4290-BFBD-50383C12CE10}"/>
    <cellStyle name="20% - Accent1 3 3 2 8 2" xfId="59544" xr:uid="{EA932B1E-06BC-4AC2-A2F8-FCA8E71E07DA}"/>
    <cellStyle name="20% - Accent1 3 3 2 9" xfId="32245" xr:uid="{CAA45E16-8791-47AD-9656-6FCFCD222890}"/>
    <cellStyle name="20% - Accent1 3 3 3" xfId="1567" xr:uid="{7CD27BF8-ACA5-44EE-AAD8-F1AD3BE1BBFE}"/>
    <cellStyle name="20% - Accent1 3 3 3 2" xfId="2788" xr:uid="{664261F3-7F9C-42A6-B084-1AE9F8B434BE}"/>
    <cellStyle name="20% - Accent1 3 3 3 2 2" xfId="6804" xr:uid="{69ED8698-0E77-49BD-96E6-6025248FF0D4}"/>
    <cellStyle name="20% - Accent1 3 3 3 2 2 2" xfId="36582" xr:uid="{B02D82B9-0F8C-4157-83AA-17989111F630}"/>
    <cellStyle name="20% - Accent1 3 3 3 2 3" xfId="6805" xr:uid="{50A96C30-74A9-465C-A450-2CD4B59209DC}"/>
    <cellStyle name="20% - Accent1 3 3 3 2 3 2" xfId="36583" xr:uid="{2F721FC5-B12F-4F5F-8F5B-FC0B9F2DB3B0}"/>
    <cellStyle name="20% - Accent1 3 3 3 2 4" xfId="6803" xr:uid="{0E44AC4A-9E71-4D11-914B-F23685C2475E}"/>
    <cellStyle name="20% - Accent1 3 3 3 2 4 2" xfId="36581" xr:uid="{7AD5A208-93AF-4D77-8A69-8D22E8930510}"/>
    <cellStyle name="20% - Accent1 3 3 3 2 5" xfId="33766" xr:uid="{3F4BDC45-59F3-4924-A712-94F548E5809D}"/>
    <cellStyle name="20% - Accent1 3 3 3 3" xfId="6806" xr:uid="{42953416-75C8-4AD1-BA9E-5A25EB7A4CF4}"/>
    <cellStyle name="20% - Accent1 3 3 3 3 2" xfId="36584" xr:uid="{E0BBECC1-EA80-4935-91A0-5DA6E86D923E}"/>
    <cellStyle name="20% - Accent1 3 3 3 4" xfId="6807" xr:uid="{F2CF736B-4153-428F-B8E0-2D4CD8A3EA92}"/>
    <cellStyle name="20% - Accent1 3 3 3 4 2" xfId="36585" xr:uid="{42D760A0-F531-46AC-81D2-48B8ACE28D17}"/>
    <cellStyle name="20% - Accent1 3 3 3 5" xfId="6808" xr:uid="{310B292C-5424-40B3-97E6-C2930F682753}"/>
    <cellStyle name="20% - Accent1 3 3 3 5 2" xfId="36586" xr:uid="{D6D7DCFC-2FD2-4337-BBC9-38F99E194974}"/>
    <cellStyle name="20% - Accent1 3 3 3 6" xfId="31318" xr:uid="{87440F38-42E4-4A4D-9F80-105986092BF8}"/>
    <cellStyle name="20% - Accent1 3 3 3 6 2" xfId="59644" xr:uid="{6A9037A5-07C6-49D2-8081-9CF3967E75B0}"/>
    <cellStyle name="20% - Accent1 3 3 3 7" xfId="6802" xr:uid="{E7980B5C-64FA-4553-A9CA-9C44685BE90A}"/>
    <cellStyle name="20% - Accent1 3 3 3 7 2" xfId="36580" xr:uid="{B7C7C0ED-720A-4856-AA95-9B71D7706D36}"/>
    <cellStyle name="20% - Accent1 3 3 3 8" xfId="32569" xr:uid="{C4D5FB78-582F-459F-A021-80AB9D1DC68B}"/>
    <cellStyle name="20% - Accent1 3 3 4" xfId="2269" xr:uid="{5FCA7739-2DB2-4BD4-B02E-A9FA2C09015D}"/>
    <cellStyle name="20% - Accent1 3 3 4 2" xfId="6810" xr:uid="{C56359EF-8099-40C2-93C4-FAED6D5EF12C}"/>
    <cellStyle name="20% - Accent1 3 3 4 2 2" xfId="36588" xr:uid="{5747B850-9BAC-4535-8193-76D40A47F9D0}"/>
    <cellStyle name="20% - Accent1 3 3 4 3" xfId="6811" xr:uid="{1AE05FDF-D7C1-43DB-82A9-A2BA1B74ACEF}"/>
    <cellStyle name="20% - Accent1 3 3 4 3 2" xfId="36589" xr:uid="{54EE2988-B711-4860-8E02-A43FCBC3D2A1}"/>
    <cellStyle name="20% - Accent1 3 3 4 4" xfId="6809" xr:uid="{5086E1A8-0B32-45A2-BD35-99411A061E2A}"/>
    <cellStyle name="20% - Accent1 3 3 4 4 2" xfId="36587" xr:uid="{0FBB0DF5-81E3-4CB7-BEB6-7441F3F8AF68}"/>
    <cellStyle name="20% - Accent1 3 3 4 5" xfId="33249" xr:uid="{76F82116-1547-426E-9996-9EAEB74CDF0E}"/>
    <cellStyle name="20% - Accent1 3 3 5" xfId="6812" xr:uid="{31F0B5D4-6825-488B-9F24-E6EB7F3E2840}"/>
    <cellStyle name="20% - Accent1 3 3 5 2" xfId="36590" xr:uid="{74ECC975-7389-4AD5-873A-DA8756BABDC4}"/>
    <cellStyle name="20% - Accent1 3 3 6" xfId="6813" xr:uid="{90044ABC-F8E1-47CE-8A18-CE126AE89982}"/>
    <cellStyle name="20% - Accent1 3 3 6 2" xfId="36591" xr:uid="{C594EFC9-4933-4390-A9F8-AD6E744177C0}"/>
    <cellStyle name="20% - Accent1 3 3 7" xfId="6814" xr:uid="{3EF8CD62-5409-41A5-BAEE-65EB8496A9C5}"/>
    <cellStyle name="20% - Accent1 3 3 7 2" xfId="36592" xr:uid="{C392FCC8-1392-4E9E-B4BC-F2CD850745A0}"/>
    <cellStyle name="20% - Accent1 3 3 8" xfId="21115" xr:uid="{54FC73E2-BDB1-45D7-A7FD-FFB0B44DAF07}"/>
    <cellStyle name="20% - Accent1 3 3 8 2" xfId="50541" xr:uid="{31A10330-58A3-4196-8314-5FC475E99A25}"/>
    <cellStyle name="20% - Accent1 3 3 9" xfId="6794" xr:uid="{6FBB45C7-1F55-4D42-A4B3-74AFE2096A86}"/>
    <cellStyle name="20% - Accent1 3 3 9 2" xfId="36572" xr:uid="{9F5F82FE-7589-46FA-BB5B-94FE91EA0B89}"/>
    <cellStyle name="20% - Accent1 3 4" xfId="662" xr:uid="{914A5FAB-AC71-407B-9284-C0010122CD43}"/>
    <cellStyle name="20% - Accent1 3 4 10" xfId="23992" xr:uid="{B91156ED-070C-4610-87B1-D3FA386D111B}"/>
    <cellStyle name="20% - Accent1 3 4 10 2" xfId="52555" xr:uid="{1251499C-7A2D-4883-BEB1-D89AF1A66687}"/>
    <cellStyle name="20% - Accent1 3 4 11" xfId="31926" xr:uid="{71D981DB-C8C7-4D9A-87BE-C6198985B1EE}"/>
    <cellStyle name="20% - Accent1 3 4 2" xfId="1192" xr:uid="{F54E5E32-432F-400B-942C-EBB205948990}"/>
    <cellStyle name="20% - Accent1 3 4 2 2" xfId="1854" xr:uid="{AABADA3B-5701-416E-B118-0E20B56D0C87}"/>
    <cellStyle name="20% - Accent1 3 4 2 2 2" xfId="3089" xr:uid="{55E86C28-B255-4BE0-BF22-60C787FDE4C7}"/>
    <cellStyle name="20% - Accent1 3 4 2 2 2 2" xfId="6818" xr:uid="{F52F593B-FF22-4DEA-A099-9EAE108C0449}"/>
    <cellStyle name="20% - Accent1 3 4 2 2 2 2 2" xfId="36596" xr:uid="{81C7B368-1DFE-491B-A363-BAC2E660BA9D}"/>
    <cellStyle name="20% - Accent1 3 4 2 2 2 3" xfId="34066" xr:uid="{C28CEC37-A815-475F-8BB5-9679BC102360}"/>
    <cellStyle name="20% - Accent1 3 4 2 2 3" xfId="6819" xr:uid="{00B04650-3BC3-473C-A578-164E8715DF10}"/>
    <cellStyle name="20% - Accent1 3 4 2 2 3 2" xfId="36597" xr:uid="{0BABBD9D-DB51-4555-8E3D-80FAD1037364}"/>
    <cellStyle name="20% - Accent1 3 4 2 2 4" xfId="28450" xr:uid="{D89AAEF0-6851-4B3E-B17B-0C5357200305}"/>
    <cellStyle name="20% - Accent1 3 4 2 2 4 2" xfId="56940" xr:uid="{89A3CE88-51C9-48FA-88F6-45E90F4777B0}"/>
    <cellStyle name="20% - Accent1 3 4 2 2 5" xfId="6817" xr:uid="{EC5D0C47-1D38-4508-8212-2A651CE5CCDC}"/>
    <cellStyle name="20% - Accent1 3 4 2 2 5 2" xfId="36595" xr:uid="{9B46EB37-F35D-43F6-9368-EE5DA1A3C08B}"/>
    <cellStyle name="20% - Accent1 3 4 2 2 6" xfId="32856" xr:uid="{0414F81B-8618-4647-BF86-F855F315E90B}"/>
    <cellStyle name="20% - Accent1 3 4 2 3" xfId="2453" xr:uid="{EBD92C33-D529-4D4F-A1D5-F19BB1A2984A}"/>
    <cellStyle name="20% - Accent1 3 4 2 3 2" xfId="6820" xr:uid="{A07AA984-44EF-4B51-B1C3-E06A09ED8ADD}"/>
    <cellStyle name="20% - Accent1 3 4 2 3 2 2" xfId="36598" xr:uid="{49C5FCDE-57AF-4186-8434-575CDBF97F05}"/>
    <cellStyle name="20% - Accent1 3 4 2 3 3" xfId="33433" xr:uid="{889F4DB6-9DB7-49D8-9146-655AFA9C8A24}"/>
    <cellStyle name="20% - Accent1 3 4 2 4" xfId="6821" xr:uid="{EE552F33-BA89-4334-BEE4-80A361990E8B}"/>
    <cellStyle name="20% - Accent1 3 4 2 4 2" xfId="36599" xr:uid="{F0A15BBB-CE9C-4032-B68E-C8CE7F6B5938}"/>
    <cellStyle name="20% - Accent1 3 4 2 5" xfId="6822" xr:uid="{57C711D2-F546-4378-9437-4F78FD2A157C}"/>
    <cellStyle name="20% - Accent1 3 4 2 5 2" xfId="36600" xr:uid="{01D36452-E43C-488F-8215-8A6F2F4B3A1E}"/>
    <cellStyle name="20% - Accent1 3 4 2 6" xfId="25473" xr:uid="{1BA7D5DB-B7E0-465B-BFB8-18F3F08939AF}"/>
    <cellStyle name="20% - Accent1 3 4 2 6 2" xfId="53964" xr:uid="{2CCEC746-6834-4F8C-B374-03D447FF0222}"/>
    <cellStyle name="20% - Accent1 3 4 2 7" xfId="6816" xr:uid="{60DF093B-6C2D-45AF-B303-82B005CA86B9}"/>
    <cellStyle name="20% - Accent1 3 4 2 7 2" xfId="36594" xr:uid="{3BA4144F-57F3-4CFD-95AF-094C1FB984F8}"/>
    <cellStyle name="20% - Accent1 3 4 2 8" xfId="32242" xr:uid="{66608902-87F7-4B21-9AF3-F3A43550266D}"/>
    <cellStyle name="20% - Accent1 3 4 3" xfId="1564" xr:uid="{4CD90989-1CA9-4491-BBAD-346327C7F7B9}"/>
    <cellStyle name="20% - Accent1 3 4 3 2" xfId="2785" xr:uid="{40FCED5B-4866-41D8-9A21-757E06550C06}"/>
    <cellStyle name="20% - Accent1 3 4 3 2 2" xfId="6825" xr:uid="{F8A4E8D6-F131-4251-819A-12E141F64847}"/>
    <cellStyle name="20% - Accent1 3 4 3 2 2 2" xfId="36603" xr:uid="{BE86DC27-A410-4201-A43A-EFE7BA5E6391}"/>
    <cellStyle name="20% - Accent1 3 4 3 2 3" xfId="6826" xr:uid="{33098957-9798-433A-AAF6-DBDFCBCEA378}"/>
    <cellStyle name="20% - Accent1 3 4 3 2 3 2" xfId="36604" xr:uid="{CEE06719-0A64-4F87-B3BB-A866AA4BE591}"/>
    <cellStyle name="20% - Accent1 3 4 3 2 4" xfId="6824" xr:uid="{3420E646-F115-49EC-BA92-07CFBA17FD8A}"/>
    <cellStyle name="20% - Accent1 3 4 3 2 4 2" xfId="36602" xr:uid="{4D2A3134-6C92-4919-B4B2-95238A3CC026}"/>
    <cellStyle name="20% - Accent1 3 4 3 2 5" xfId="33763" xr:uid="{DE9B1F4E-E302-4ABE-B511-60C024D8B537}"/>
    <cellStyle name="20% - Accent1 3 4 3 3" xfId="6827" xr:uid="{0DDAB4D7-7677-4CF1-A8AB-F2F74B5F7EBE}"/>
    <cellStyle name="20% - Accent1 3 4 3 3 2" xfId="36605" xr:uid="{FAA7F9C1-6E73-4F18-B474-59A7AE234025}"/>
    <cellStyle name="20% - Accent1 3 4 3 4" xfId="6828" xr:uid="{D88A0CD4-98EF-45C0-9661-92A95BF49B0E}"/>
    <cellStyle name="20% - Accent1 3 4 3 4 2" xfId="36606" xr:uid="{6F4EA5C0-7FAB-46BA-943E-7E5472224D0E}"/>
    <cellStyle name="20% - Accent1 3 4 3 5" xfId="6829" xr:uid="{A39E68B6-7BF3-410F-8D8A-CF2AB22F9194}"/>
    <cellStyle name="20% - Accent1 3 4 3 5 2" xfId="36607" xr:uid="{46EBAB01-9010-48BC-A611-36424DA40D7C}"/>
    <cellStyle name="20% - Accent1 3 4 3 6" xfId="26936" xr:uid="{571713E0-291E-4EAA-8B72-8EF65839E009}"/>
    <cellStyle name="20% - Accent1 3 4 3 6 2" xfId="55426" xr:uid="{28B51812-C153-4C57-B07E-67E0B3991526}"/>
    <cellStyle name="20% - Accent1 3 4 3 7" xfId="6823" xr:uid="{C3946800-A88E-461D-8DC2-1EEAFC45C1B6}"/>
    <cellStyle name="20% - Accent1 3 4 3 7 2" xfId="36601" xr:uid="{71A49444-F6DD-4496-94C2-66B066CE8FE6}"/>
    <cellStyle name="20% - Accent1 3 4 3 8" xfId="32566" xr:uid="{01E6A4A6-ECA7-4CEB-A477-7EB95AC6369B}"/>
    <cellStyle name="20% - Accent1 3 4 4" xfId="2409" xr:uid="{6663621F-4D0F-4F74-B5B9-09A0B6D825C6}"/>
    <cellStyle name="20% - Accent1 3 4 4 2" xfId="6831" xr:uid="{38FD9232-FEEA-4630-B5D2-7FD0462DC727}"/>
    <cellStyle name="20% - Accent1 3 4 4 2 2" xfId="36609" xr:uid="{83B853D5-20F0-4A29-88DC-CA67024A20E2}"/>
    <cellStyle name="20% - Accent1 3 4 4 3" xfId="6832" xr:uid="{EE577582-A478-4E4F-8167-D30F2A06C175}"/>
    <cellStyle name="20% - Accent1 3 4 4 3 2" xfId="36610" xr:uid="{AF18BEAF-3232-4559-B9D7-8562B1DC45DB}"/>
    <cellStyle name="20% - Accent1 3 4 4 4" xfId="29930" xr:uid="{C729EFC5-DC41-4214-8246-C5D3D43CC808}"/>
    <cellStyle name="20% - Accent1 3 4 4 4 2" xfId="58420" xr:uid="{D2A7EF5D-9F39-47EC-B3AE-D7036359ED05}"/>
    <cellStyle name="20% - Accent1 3 4 4 5" xfId="6830" xr:uid="{4FE6553C-8F39-4964-9404-1EBA7BB01E12}"/>
    <cellStyle name="20% - Accent1 3 4 4 5 2" xfId="36608" xr:uid="{603CAC43-4918-4B71-B79E-778DFA1A0496}"/>
    <cellStyle name="20% - Accent1 3 4 4 6" xfId="33389" xr:uid="{B9D73515-A53D-4888-8645-A17CF469D25C}"/>
    <cellStyle name="20% - Accent1 3 4 5" xfId="6833" xr:uid="{966B88D2-E4FE-43D8-8A0E-54505BD64D46}"/>
    <cellStyle name="20% - Accent1 3 4 5 2" xfId="36611" xr:uid="{E71CDD5B-5B50-43A2-8FFE-E085CB81002A}"/>
    <cellStyle name="20% - Accent1 3 4 6" xfId="6834" xr:uid="{2E3E1D05-2949-443B-B06F-7BE1CE391A03}"/>
    <cellStyle name="20% - Accent1 3 4 6 2" xfId="36612" xr:uid="{3E7D11E2-9CEC-42BF-9775-03536BD5AAA6}"/>
    <cellStyle name="20% - Accent1 3 4 7" xfId="6835" xr:uid="{CF7EA647-6110-4103-9C6D-52BAD32CBD82}"/>
    <cellStyle name="20% - Accent1 3 4 7 2" xfId="36613" xr:uid="{BD38D84D-F5B2-4FAE-8096-E28AA52734CD}"/>
    <cellStyle name="20% - Accent1 3 4 8" xfId="21600" xr:uid="{38458886-FC52-41B3-B6F3-78C3257C6A26}"/>
    <cellStyle name="20% - Accent1 3 4 8 2" xfId="51025" xr:uid="{EB0E33BD-EEFF-45F5-8407-76681453C1BA}"/>
    <cellStyle name="20% - Accent1 3 4 9" xfId="6815" xr:uid="{1EB7DDE0-A1C1-4D79-9664-7D0923A7ADED}"/>
    <cellStyle name="20% - Accent1 3 4 9 2" xfId="36593" xr:uid="{C0BC0624-E4A4-4070-85C0-357607F3452A}"/>
    <cellStyle name="20% - Accent1 3 5" xfId="1157" xr:uid="{BE2C2344-01A2-4C89-B62E-F840AED9F7A7}"/>
    <cellStyle name="20% - Accent1 3 5 10" xfId="32207" xr:uid="{0B913D83-C31C-4D8B-B5EF-498FB4266E73}"/>
    <cellStyle name="20% - Accent1 3 5 2" xfId="1819" xr:uid="{3DA751CA-B33C-4B9E-A674-0EA3723F0036}"/>
    <cellStyle name="20% - Accent1 3 5 2 2" xfId="3054" xr:uid="{4F114094-1AFD-4E05-9710-BB42F87C933D}"/>
    <cellStyle name="20% - Accent1 3 5 2 2 2" xfId="6839" xr:uid="{6DA1C701-0E72-45CD-B29D-6E728387CBEB}"/>
    <cellStyle name="20% - Accent1 3 5 2 2 2 2" xfId="36617" xr:uid="{CF043445-6E39-48B2-A8A5-A4CC647DC5FA}"/>
    <cellStyle name="20% - Accent1 3 5 2 2 3" xfId="6840" xr:uid="{BC3B06F7-BF65-40A3-AF5E-9FBDE007EAF3}"/>
    <cellStyle name="20% - Accent1 3 5 2 2 3 2" xfId="36618" xr:uid="{687B3A92-D841-46A5-AE36-05D956C390CE}"/>
    <cellStyle name="20% - Accent1 3 5 2 2 4" xfId="28739" xr:uid="{359D5B79-DE7C-4F14-997C-942AD479AABA}"/>
    <cellStyle name="20% - Accent1 3 5 2 2 4 2" xfId="57229" xr:uid="{DE79DCFE-E28C-486B-8499-7B64372EF633}"/>
    <cellStyle name="20% - Accent1 3 5 2 2 5" xfId="6838" xr:uid="{32FB5CE8-627F-471F-A96E-30360C1EE0B2}"/>
    <cellStyle name="20% - Accent1 3 5 2 2 5 2" xfId="36616" xr:uid="{F17CFB2A-C127-40AD-ACC8-178A6D0CF821}"/>
    <cellStyle name="20% - Accent1 3 5 2 2 6" xfId="34031" xr:uid="{BAD92A09-E8D7-4160-A4FE-C47A0FB118A1}"/>
    <cellStyle name="20% - Accent1 3 5 2 3" xfId="6841" xr:uid="{A34CF7EF-369A-48DE-83E7-915A3EFD20D6}"/>
    <cellStyle name="20% - Accent1 3 5 2 3 2" xfId="36619" xr:uid="{0D46D7F8-3C67-4B4C-8172-FF2E558DCB7B}"/>
    <cellStyle name="20% - Accent1 3 5 2 4" xfId="6842" xr:uid="{20A98958-EA7A-4669-8C2C-73492E030998}"/>
    <cellStyle name="20% - Accent1 3 5 2 4 2" xfId="36620" xr:uid="{E09455BE-393A-4361-AF69-3269D1890789}"/>
    <cellStyle name="20% - Accent1 3 5 2 5" xfId="6843" xr:uid="{A6973CA7-09D0-44B9-A959-7520B2FF1E2F}"/>
    <cellStyle name="20% - Accent1 3 5 2 5 2" xfId="36621" xr:uid="{0BECEECB-40EC-4665-B9BE-ADFA9341E492}"/>
    <cellStyle name="20% - Accent1 3 5 2 6" xfId="25760" xr:uid="{EF939A3B-E258-46D6-94DD-1E3EF8D4CB6C}"/>
    <cellStyle name="20% - Accent1 3 5 2 6 2" xfId="54251" xr:uid="{E36FA475-5165-412B-BAF9-0B4F26AC1755}"/>
    <cellStyle name="20% - Accent1 3 5 2 7" xfId="6837" xr:uid="{690AE008-47D4-4919-8105-C4C14ACB092B}"/>
    <cellStyle name="20% - Accent1 3 5 2 7 2" xfId="36615" xr:uid="{8F13261E-470E-447B-BC5B-FD88095C99A7}"/>
    <cellStyle name="20% - Accent1 3 5 2 8" xfId="32821" xr:uid="{D1ED6D34-260E-41C2-9288-7F92F49CCCB9}"/>
    <cellStyle name="20% - Accent1 3 5 3" xfId="2449" xr:uid="{B85174BB-9741-467B-9BFC-369803779498}"/>
    <cellStyle name="20% - Accent1 3 5 3 2" xfId="6845" xr:uid="{5CB4D398-59D0-40BE-8A20-757BD76D7990}"/>
    <cellStyle name="20% - Accent1 3 5 3 2 2" xfId="6846" xr:uid="{422007CB-8D76-4F29-9244-9B822FFD1AC4}"/>
    <cellStyle name="20% - Accent1 3 5 3 2 2 2" xfId="36624" xr:uid="{6A159898-AD2F-4A4C-AD4F-3D73B66952F6}"/>
    <cellStyle name="20% - Accent1 3 5 3 2 3" xfId="6847" xr:uid="{58439B71-0CCC-418A-8678-882FF743C17F}"/>
    <cellStyle name="20% - Accent1 3 5 3 2 3 2" xfId="36625" xr:uid="{52263933-BE2C-4A5C-8EA4-1F563FD0B188}"/>
    <cellStyle name="20% - Accent1 3 5 3 2 4" xfId="36623" xr:uid="{49F5BBA4-F15A-4E92-BEFD-1DC61120E6B1}"/>
    <cellStyle name="20% - Accent1 3 5 3 3" xfId="6848" xr:uid="{8A69A586-64BB-4573-AA92-A3BF39290F36}"/>
    <cellStyle name="20% - Accent1 3 5 3 3 2" xfId="36626" xr:uid="{747488AC-CCA5-4010-B1DF-79C1EF4EF81C}"/>
    <cellStyle name="20% - Accent1 3 5 3 4" xfId="6849" xr:uid="{ED135C01-A9AB-4205-9B37-EC9848771565}"/>
    <cellStyle name="20% - Accent1 3 5 3 4 2" xfId="36627" xr:uid="{E851F1D6-88B8-4D6C-BC0D-E019A9E52046}"/>
    <cellStyle name="20% - Accent1 3 5 3 5" xfId="6850" xr:uid="{F49845E3-6D10-4D08-A2F1-341EFBFD0B99}"/>
    <cellStyle name="20% - Accent1 3 5 3 5 2" xfId="36628" xr:uid="{CB8C958F-9A16-4D58-954D-B677D47DF76C}"/>
    <cellStyle name="20% - Accent1 3 5 3 6" xfId="27228" xr:uid="{0178DFBB-659F-4C61-B368-BE541B689C0B}"/>
    <cellStyle name="20% - Accent1 3 5 3 6 2" xfId="55718" xr:uid="{5341FA53-9B74-49D6-B9DD-4FFF3C172B92}"/>
    <cellStyle name="20% - Accent1 3 5 3 7" xfId="6844" xr:uid="{C8B77EA0-CE45-4515-99EE-79DF743AC554}"/>
    <cellStyle name="20% - Accent1 3 5 3 7 2" xfId="36622" xr:uid="{DBBF132F-BFC4-44A6-BB76-039BF1738B75}"/>
    <cellStyle name="20% - Accent1 3 5 3 8" xfId="33429" xr:uid="{F8E44F4A-BA3A-456E-BC89-65CB3B10E819}"/>
    <cellStyle name="20% - Accent1 3 5 4" xfId="6851" xr:uid="{7D0C5610-3A71-4071-82E6-3B22858DF233}"/>
    <cellStyle name="20% - Accent1 3 5 4 2" xfId="6852" xr:uid="{8AE93D9B-5BF7-49F8-97C6-7BF977D407B8}"/>
    <cellStyle name="20% - Accent1 3 5 4 2 2" xfId="36630" xr:uid="{CE02957B-A58C-44A9-ABAD-D3CB1125C8D4}"/>
    <cellStyle name="20% - Accent1 3 5 4 3" xfId="6853" xr:uid="{1CF96B17-ACD1-48B7-86F8-D416E043EC46}"/>
    <cellStyle name="20% - Accent1 3 5 4 3 2" xfId="36631" xr:uid="{C9A50E71-0689-4DE1-8B75-4B877A24D63B}"/>
    <cellStyle name="20% - Accent1 3 5 4 4" xfId="30225" xr:uid="{7C480D6D-AE7D-42DD-9B04-56E802282BDF}"/>
    <cellStyle name="20% - Accent1 3 5 4 4 2" xfId="58715" xr:uid="{BBCE77D1-5F23-47BD-9C49-FAB2A7297479}"/>
    <cellStyle name="20% - Accent1 3 5 4 5" xfId="36629" xr:uid="{B81DD2BC-2E3B-4F47-A70F-6AE03D429101}"/>
    <cellStyle name="20% - Accent1 3 5 5" xfId="6854" xr:uid="{5874AEB7-F075-4E6B-9445-0B0020FE073C}"/>
    <cellStyle name="20% - Accent1 3 5 5 2" xfId="36632" xr:uid="{3BF3A7F3-4531-4A49-A7A4-03BF1251D408}"/>
    <cellStyle name="20% - Accent1 3 5 6" xfId="6855" xr:uid="{B6E03906-F5A0-4628-BDCC-A99B850EF09B}"/>
    <cellStyle name="20% - Accent1 3 5 6 2" xfId="36633" xr:uid="{F187A263-4E6B-474A-9473-B03A7B40E9D5}"/>
    <cellStyle name="20% - Accent1 3 5 7" xfId="6856" xr:uid="{771E98B0-3DE4-4ED5-8EB3-CE0E15052719}"/>
    <cellStyle name="20% - Accent1 3 5 7 2" xfId="36634" xr:uid="{73A83F12-5912-43E9-A4A2-D29287E7311D}"/>
    <cellStyle name="20% - Accent1 3 5 8" xfId="24315" xr:uid="{7481560F-07A7-41E1-9D87-D706E6D86BDC}"/>
    <cellStyle name="20% - Accent1 3 5 8 2" xfId="52807" xr:uid="{E39E5162-7541-4E42-98FC-3CC91DD9D4A8}"/>
    <cellStyle name="20% - Accent1 3 5 9" xfId="6836" xr:uid="{6B3CF1EC-2737-4BB2-AF18-421C0267E414}"/>
    <cellStyle name="20% - Accent1 3 5 9 2" xfId="36614" xr:uid="{81BD401E-669A-4203-94ED-C949784CC782}"/>
    <cellStyle name="20% - Accent1 3 6" xfId="1529" xr:uid="{6A8B5DB5-D04D-4E54-8545-FC11ABE68275}"/>
    <cellStyle name="20% - Accent1 3 6 2" xfId="2750" xr:uid="{30EF7AD0-40B3-4854-BB4A-D0CBA06B4790}"/>
    <cellStyle name="20% - Accent1 3 6 2 2" xfId="6859" xr:uid="{7B84E9F7-5AE3-4532-BD17-3C257AED0750}"/>
    <cellStyle name="20% - Accent1 3 6 2 2 2" xfId="29035" xr:uid="{53541BFC-AAFD-4195-BC2A-38906CF7AB99}"/>
    <cellStyle name="20% - Accent1 3 6 2 2 2 2" xfId="57525" xr:uid="{F943B562-235B-4A77-BD78-E2E178C56977}"/>
    <cellStyle name="20% - Accent1 3 6 2 2 3" xfId="36636" xr:uid="{B4FA12F0-F068-4815-AF43-CCE9CAB29E20}"/>
    <cellStyle name="20% - Accent1 3 6 2 3" xfId="6860" xr:uid="{BF7CFC92-AB86-4118-B009-588CB228F366}"/>
    <cellStyle name="20% - Accent1 3 6 2 3 2" xfId="36637" xr:uid="{794B291C-6CDA-4639-80CA-A9A95CC3644C}"/>
    <cellStyle name="20% - Accent1 3 6 2 4" xfId="26051" xr:uid="{E1238CA9-0692-4178-8F2C-BD8259617CB2}"/>
    <cellStyle name="20% - Accent1 3 6 2 4 2" xfId="54542" xr:uid="{46E6691D-5627-4C2A-B572-B1567D5097B8}"/>
    <cellStyle name="20% - Accent1 3 6 2 5" xfId="6858" xr:uid="{CE1CDB19-87FD-4A1A-9019-435D026E7EF5}"/>
    <cellStyle name="20% - Accent1 3 6 2 5 2" xfId="36635" xr:uid="{B20DABA8-6D62-4942-83DD-AA2A9582D4C4}"/>
    <cellStyle name="20% - Accent1 3 6 2 6" xfId="33728" xr:uid="{3333FB56-A1E4-41F2-809C-7D6C6FAF3ABD}"/>
    <cellStyle name="20% - Accent1 3 6 3" xfId="6861" xr:uid="{85762D4B-9F7A-4128-9886-12EA49C69901}"/>
    <cellStyle name="20% - Accent1 3 6 3 2" xfId="27524" xr:uid="{4C7BB6FE-7F66-4CA2-9671-445ABCB8FE05}"/>
    <cellStyle name="20% - Accent1 3 6 3 2 2" xfId="56014" xr:uid="{16DA4B58-124E-4A2C-8C03-B8438A7498C2}"/>
    <cellStyle name="20% - Accent1 3 6 3 3" xfId="36638" xr:uid="{DD732F19-802F-481A-9E1D-F91B387A2DCF}"/>
    <cellStyle name="20% - Accent1 3 6 4" xfId="6862" xr:uid="{2DD977E3-C433-4FC2-8764-3723F3B94614}"/>
    <cellStyle name="20% - Accent1 3 6 4 2" xfId="30522" xr:uid="{B792CE2C-5444-41A0-AC2A-6768A43F6D80}"/>
    <cellStyle name="20% - Accent1 3 6 4 2 2" xfId="59012" xr:uid="{8FE471AB-FB6B-4D74-9602-77319C4029E5}"/>
    <cellStyle name="20% - Accent1 3 6 4 3" xfId="36639" xr:uid="{1EA65286-5878-4E61-B79A-CEFAA1E3062E}"/>
    <cellStyle name="20% - Accent1 3 6 5" xfId="6863" xr:uid="{A0768F88-3285-4911-B1E9-563D0D55F619}"/>
    <cellStyle name="20% - Accent1 3 6 5 2" xfId="36640" xr:uid="{C886149B-AE1B-49E8-97BF-8FDD8F2477D3}"/>
    <cellStyle name="20% - Accent1 3 6 6" xfId="6864" xr:uid="{915C0F35-E5E9-468C-9706-3205600F8162}"/>
    <cellStyle name="20% - Accent1 3 6 6 2" xfId="36641" xr:uid="{5EADD8C7-5404-455D-8328-C4A6FDF91116}"/>
    <cellStyle name="20% - Accent1 3 6 7" xfId="24594" xr:uid="{B98DDCFE-4A3E-46F1-A48E-92C20925D404}"/>
    <cellStyle name="20% - Accent1 3 6 7 2" xfId="53086" xr:uid="{3997BE9C-C0E7-4A3C-BEC2-0DA133E21A60}"/>
    <cellStyle name="20% - Accent1 3 6 8" xfId="6857" xr:uid="{9E427C55-6FAB-41B3-BA45-576B88F50F28}"/>
    <cellStyle name="20% - Accent1 3 6 9" xfId="32531" xr:uid="{68439DBC-5D9F-4436-A927-2CBF441AF05A}"/>
    <cellStyle name="20% - Accent1 3 7" xfId="2149" xr:uid="{76A06E5E-8DC7-4E8E-866B-6B6BB1B55DA3}"/>
    <cellStyle name="20% - Accent1 3 7 2" xfId="6866" xr:uid="{012552B6-5265-4A53-8011-EE8B1D1E1BD6}"/>
    <cellStyle name="20% - Accent1 3 7 2 2" xfId="6867" xr:uid="{0A4BE0EE-1C2D-40A0-825D-084481E46923}"/>
    <cellStyle name="20% - Accent1 3 7 2 2 2" xfId="29345" xr:uid="{654BB2FF-59D3-4953-B74B-3F2CB4C8C9DD}"/>
    <cellStyle name="20% - Accent1 3 7 2 2 2 2" xfId="57835" xr:uid="{0B260BAD-F7A9-41D7-977D-A52B39A3F10A}"/>
    <cellStyle name="20% - Accent1 3 7 2 2 3" xfId="36644" xr:uid="{584E77FB-97D4-42B7-AA25-96C3E32CB3D0}"/>
    <cellStyle name="20% - Accent1 3 7 2 3" xfId="6868" xr:uid="{F36D88F2-AA49-44E2-984E-83C330C75C9B}"/>
    <cellStyle name="20% - Accent1 3 7 2 3 2" xfId="36645" xr:uid="{93C119E2-BC76-4EDF-ADA0-E1E37FA4B030}"/>
    <cellStyle name="20% - Accent1 3 7 2 4" xfId="26361" xr:uid="{8F4F4A48-F811-452E-9C90-E572EF4597CB}"/>
    <cellStyle name="20% - Accent1 3 7 2 4 2" xfId="54852" xr:uid="{AC6E1191-5C13-489F-A9FE-6D802086C7E6}"/>
    <cellStyle name="20% - Accent1 3 7 2 5" xfId="36643" xr:uid="{E974BF5F-27EA-44CA-8E4E-08D69788A940}"/>
    <cellStyle name="20% - Accent1 3 7 3" xfId="6869" xr:uid="{836F0A35-8CBA-469D-9722-B4D7F498598C}"/>
    <cellStyle name="20% - Accent1 3 7 3 2" xfId="27834" xr:uid="{01091C60-E235-45E3-BCF8-D092BA4F9BA5}"/>
    <cellStyle name="20% - Accent1 3 7 3 2 2" xfId="56324" xr:uid="{90C99906-D7C6-4499-9F17-66443F37E0D6}"/>
    <cellStyle name="20% - Accent1 3 7 3 3" xfId="36646" xr:uid="{609C03F3-D0DF-467D-80C4-600AB4E438D3}"/>
    <cellStyle name="20% - Accent1 3 7 4" xfId="6870" xr:uid="{DE341FDB-1866-4269-865C-CAB858CB9E5B}"/>
    <cellStyle name="20% - Accent1 3 7 4 2" xfId="30833" xr:uid="{D07E0C4C-98E7-44F1-AF0D-D59D4284F8F1}"/>
    <cellStyle name="20% - Accent1 3 7 4 2 2" xfId="59323" xr:uid="{F5FCDB07-C12E-450E-9E88-993900CB717D}"/>
    <cellStyle name="20% - Accent1 3 7 4 3" xfId="36647" xr:uid="{67CC806A-0F10-44A5-B504-777069EB923D}"/>
    <cellStyle name="20% - Accent1 3 7 5" xfId="6871" xr:uid="{306616EB-218B-449C-90CA-650F85394027}"/>
    <cellStyle name="20% - Accent1 3 7 5 2" xfId="36648" xr:uid="{2FBD89F4-DDD5-4F3B-9904-CB6A604AB26D}"/>
    <cellStyle name="20% - Accent1 3 7 6" xfId="24891" xr:uid="{C1920CEC-9D73-4A30-AF73-A5A2E36F4A5E}"/>
    <cellStyle name="20% - Accent1 3 7 6 2" xfId="53382" xr:uid="{3993CCDA-B4FE-4252-9614-D21C271AE780}"/>
    <cellStyle name="20% - Accent1 3 7 7" xfId="6865" xr:uid="{337D51DD-8C68-4ABB-A5E1-0A6B58BEA0D1}"/>
    <cellStyle name="20% - Accent1 3 7 7 2" xfId="36642" xr:uid="{331B555C-8B0B-4644-83C4-FC59B4F9E300}"/>
    <cellStyle name="20% - Accent1 3 7 8" xfId="33133" xr:uid="{369D764D-C725-4B9C-A0C1-A972B16CA8BA}"/>
    <cellStyle name="20% - Accent1 3 8" xfId="6872" xr:uid="{87FB0E6C-F11F-4690-B2FE-511DB882B6EA}"/>
    <cellStyle name="20% - Accent1 3 8 2" xfId="6873" xr:uid="{2C051E06-C006-405C-A6EB-04799A36BB1B}"/>
    <cellStyle name="20% - Accent1 3 8 2 2" xfId="28159" xr:uid="{C13746E9-235D-4D40-9BA2-4155E5492360}"/>
    <cellStyle name="20% - Accent1 3 8 2 2 2" xfId="56649" xr:uid="{5E9C229C-2DA9-41E6-A327-C7A1DF6C2B5C}"/>
    <cellStyle name="20% - Accent1 3 8 2 3" xfId="36650" xr:uid="{3A17049F-562C-41A4-A2A9-794B7D8DB086}"/>
    <cellStyle name="20% - Accent1 3 8 3" xfId="6874" xr:uid="{5F9C0511-E926-48C9-8920-7497632025CD}"/>
    <cellStyle name="20% - Accent1 3 8 3 2" xfId="36651" xr:uid="{2CEA402C-9A02-4996-8B17-FC72C09A956F}"/>
    <cellStyle name="20% - Accent1 3 8 4" xfId="25192" xr:uid="{A72B3731-9D5B-47DD-BC74-E3E1CEB437B9}"/>
    <cellStyle name="20% - Accent1 3 8 4 2" xfId="53683" xr:uid="{B09D94CD-78E0-45B0-B8FE-FBEA6EBCCB2E}"/>
    <cellStyle name="20% - Accent1 3 8 5" xfId="36649" xr:uid="{7063E7F2-5EC0-4361-BCFC-0D4E85911425}"/>
    <cellStyle name="20% - Accent1 3 9" xfId="6875" xr:uid="{D6CC5D5D-116B-460C-9D12-AC12DC9DE05A}"/>
    <cellStyle name="20% - Accent1 3 9 2" xfId="26643" xr:uid="{DFCAF9DC-1E45-416F-9FC5-438D7E7A9783}"/>
    <cellStyle name="20% - Accent1 3 9 2 2" xfId="55133" xr:uid="{2CBD7DB8-95B0-4BC0-88BD-91E4A520FC57}"/>
    <cellStyle name="20% - Accent1 3 9 3" xfId="36652" xr:uid="{8DC4D4A4-E09E-4B5C-BA67-635AA2B9EF60}"/>
    <cellStyle name="20% - Accent1 30" xfId="6876" xr:uid="{DF3D89BB-BE69-436C-A3D0-DFD800CE9099}"/>
    <cellStyle name="20% - Accent1 30 2" xfId="36653" xr:uid="{8F1C5A1C-1701-4894-8441-2FC7E92DF7FC}"/>
    <cellStyle name="20% - Accent1 31" xfId="6877" xr:uid="{6ECFAFB3-AE7C-4B10-987D-A53A6186FC14}"/>
    <cellStyle name="20% - Accent1 31 2" xfId="36654" xr:uid="{2F9EC355-A0C5-4E50-B15C-02C092573BEC}"/>
    <cellStyle name="20% - Accent1 32" xfId="6878" xr:uid="{253D893C-83F1-403B-8284-8E15D5C03011}"/>
    <cellStyle name="20% - Accent1 32 2" xfId="36655" xr:uid="{F0D3D8B0-3F38-4C70-BEE7-4B9F09E30BC9}"/>
    <cellStyle name="20% - Accent1 33" xfId="6879" xr:uid="{DF4612BB-5671-4F96-8159-C9364577A2C6}"/>
    <cellStyle name="20% - Accent1 33 2" xfId="36656" xr:uid="{5BCF73DD-D13B-4633-B51A-71260AE1AB79}"/>
    <cellStyle name="20% - Accent1 34" xfId="6880" xr:uid="{09C29FCD-3025-4996-8896-FCD8D9644719}"/>
    <cellStyle name="20% - Accent1 34 2" xfId="36657" xr:uid="{B48865AA-BC95-443D-BB83-6E698218D964}"/>
    <cellStyle name="20% - Accent1 35" xfId="6881" xr:uid="{E6B59BEA-52AB-411C-A153-4EAC426E7191}"/>
    <cellStyle name="20% - Accent1 35 2" xfId="36658" xr:uid="{3C42E2B3-C36D-4E00-9EC9-5D03134983BE}"/>
    <cellStyle name="20% - Accent1 36" xfId="6403" xr:uid="{33DBFBE9-8D33-4766-85EC-4745DAAE85A3}"/>
    <cellStyle name="20% - Accent1 36 2" xfId="36182" xr:uid="{FE8884BE-DE53-4240-AF96-234743388FA4}"/>
    <cellStyle name="20% - Accent1 37" xfId="6300" xr:uid="{2932A84E-AD5D-4E15-908A-92F206969557}"/>
    <cellStyle name="20% - Accent1 37 2" xfId="36134" xr:uid="{C69EACC1-2D79-4FD8-A194-9C5DDE4E4EFB}"/>
    <cellStyle name="20% - Accent1 38" xfId="4550" xr:uid="{64874855-5C18-4CA8-BBCE-74F9A4A286DE}"/>
    <cellStyle name="20% - Accent1 38 2" xfId="34502" xr:uid="{E19611C4-1DA0-4037-BD1D-D0838753646F}"/>
    <cellStyle name="20% - Accent1 39" xfId="22525" xr:uid="{EF07F7B1-C96B-42DB-9264-4A58B6A00A8C}"/>
    <cellStyle name="20% - Accent1 39 2" xfId="51814" xr:uid="{C9D6CAB6-2969-4EC8-9F7E-1D3811A8B762}"/>
    <cellStyle name="20% - Accent1 4" xfId="750" xr:uid="{FAABB2D7-FE2B-4387-ADA1-2D9FCF00B450}"/>
    <cellStyle name="20% - Accent1 4 10" xfId="6883" xr:uid="{104848E4-0C6B-4C07-8923-B1AEA69EFDAA}"/>
    <cellStyle name="20% - Accent1 4 10 2" xfId="36660" xr:uid="{CDB028D5-7541-46D1-9F79-B4D335A394CE}"/>
    <cellStyle name="20% - Accent1 4 11" xfId="6884" xr:uid="{39F92B63-F983-4850-948D-0EDFE3B09666}"/>
    <cellStyle name="20% - Accent1 4 11 2" xfId="36661" xr:uid="{EA348150-A058-4F8B-82D4-A902F5181E1E}"/>
    <cellStyle name="20% - Accent1 4 12" xfId="6882" xr:uid="{64DC68D7-32C9-4B93-8193-45DABBF53F80}"/>
    <cellStyle name="20% - Accent1 4 12 2" xfId="36659" xr:uid="{D2C32116-086B-4DA2-8B7D-729115D28A7B}"/>
    <cellStyle name="20% - Accent1 4 13" xfId="6389" xr:uid="{F6CC0674-F8B7-418D-8BBC-99D5EB35D379}"/>
    <cellStyle name="20% - Accent1 4 13 2" xfId="36168" xr:uid="{AC701B7D-6254-4AA4-9EB8-8B4C12AEE336}"/>
    <cellStyle name="20% - Accent1 4 14" xfId="4776" xr:uid="{AB9A19C3-0255-4791-8C50-9B573304110A}"/>
    <cellStyle name="20% - Accent1 4 14 2" xfId="34660" xr:uid="{B9CA792F-3E55-4A48-97EE-AF8FEFA75E3A}"/>
    <cellStyle name="20% - Accent1 4 15" xfId="22666" xr:uid="{9C8B0C3F-6588-4813-B194-436847B50B25}"/>
    <cellStyle name="20% - Accent1 4 15 2" xfId="51951" xr:uid="{4C2EE2C3-FC67-4800-A4C4-6CD963777854}"/>
    <cellStyle name="20% - Accent1 4 16" xfId="32001" xr:uid="{2790E062-CEA3-4E62-BFCB-6403B27D13C5}"/>
    <cellStyle name="20% - Accent1 4 2" xfId="749" xr:uid="{A938D1E1-A4CA-473C-84A6-E21344FEE998}"/>
    <cellStyle name="20% - Accent1 4 2 10" xfId="20886" xr:uid="{C53A3606-F4CD-4382-92CA-6563EB8F04B4}"/>
    <cellStyle name="20% - Accent1 4 2 10 2" xfId="50314" xr:uid="{D0F45D99-AEB2-4876-9C74-2F827BB9C9BE}"/>
    <cellStyle name="20% - Accent1 4 2 11" xfId="6885" xr:uid="{188167A2-CD6A-4020-9A26-5EE5DAC30BD3}"/>
    <cellStyle name="20% - Accent1 4 2 11 2" xfId="36662" xr:uid="{4E50E4CE-912D-4F2B-A186-ABC567F92E65}"/>
    <cellStyle name="20% - Accent1 4 2 12" xfId="5042" xr:uid="{5F4E8FD0-0857-4569-9FF8-7C075210BA68}"/>
    <cellStyle name="20% - Accent1 4 2 12 2" xfId="34909" xr:uid="{31B7DF6C-6349-4CB5-AAD3-EFF47249D97F}"/>
    <cellStyle name="20% - Accent1 4 2 13" xfId="22712" xr:uid="{5D2E3A36-3C8C-471B-8A7A-3440FC67D51A}"/>
    <cellStyle name="20% - Accent1 4 2 13 2" xfId="51997" xr:uid="{19109C65-DB54-4116-B431-77FE5EC9E926}"/>
    <cellStyle name="20% - Accent1 4 2 14" xfId="32000" xr:uid="{98133C59-B03C-438E-B3F3-529EC2BC2C4D}"/>
    <cellStyle name="20% - Accent1 4 2 2" xfId="1197" xr:uid="{6DC6C679-6F93-4188-AC0A-0AA17BFB0FA9}"/>
    <cellStyle name="20% - Accent1 4 2 2 10" xfId="25513" xr:uid="{565E1EB2-C8B9-4231-8AEF-57D80D203A7A}"/>
    <cellStyle name="20% - Accent1 4 2 2 10 2" xfId="54004" xr:uid="{4E7263CB-0117-4009-9A82-EA8C60571082}"/>
    <cellStyle name="20% - Accent1 4 2 2 11" xfId="32247" xr:uid="{73ABD4B1-8441-4EB5-B3A8-D90B5058F3B7}"/>
    <cellStyle name="20% - Accent1 4 2 2 2" xfId="1859" xr:uid="{BBCA21E1-731B-4AE4-B60E-FAB079F4C2F7}"/>
    <cellStyle name="20% - Accent1 4 2 2 2 2" xfId="3094" xr:uid="{9C796125-A9C6-424C-BBE0-6EED4ECA9F8F}"/>
    <cellStyle name="20% - Accent1 4 2 2 2 2 2" xfId="6889" xr:uid="{FDEA8A5B-F767-4F86-92B6-559439F9DCA1}"/>
    <cellStyle name="20% - Accent1 4 2 2 2 2 2 2" xfId="36666" xr:uid="{7CFE05DB-6E46-4706-9290-4B0BD07B9B49}"/>
    <cellStyle name="20% - Accent1 4 2 2 2 2 3" xfId="6890" xr:uid="{ECB149F8-3D1C-4D09-AB71-DEA9417C2E6A}"/>
    <cellStyle name="20% - Accent1 4 2 2 2 2 3 2" xfId="36667" xr:uid="{0D0D0E6E-C93A-4D9D-B9AC-C619BF8D6B3C}"/>
    <cellStyle name="20% - Accent1 4 2 2 2 2 4" xfId="6888" xr:uid="{9B5C9CE4-EADE-4E22-9CE8-45115DDF9718}"/>
    <cellStyle name="20% - Accent1 4 2 2 2 2 4 2" xfId="36665" xr:uid="{6AAF85E4-6F00-40B4-BC03-BF2831D938E0}"/>
    <cellStyle name="20% - Accent1 4 2 2 2 2 5" xfId="34071" xr:uid="{830930F1-1B34-41E8-A935-76ADAD7224DB}"/>
    <cellStyle name="20% - Accent1 4 2 2 2 3" xfId="6891" xr:uid="{47C85652-6766-4881-BCCC-CC955D1714FE}"/>
    <cellStyle name="20% - Accent1 4 2 2 2 3 2" xfId="36668" xr:uid="{DCF78DC1-A658-480D-8549-352BA97E0781}"/>
    <cellStyle name="20% - Accent1 4 2 2 2 4" xfId="6892" xr:uid="{2554A1AC-AB09-4C63-98B2-6FE8BBABDC4A}"/>
    <cellStyle name="20% - Accent1 4 2 2 2 4 2" xfId="36669" xr:uid="{C571C25D-6DCE-406C-8084-BCC09691E050}"/>
    <cellStyle name="20% - Accent1 4 2 2 2 5" xfId="6893" xr:uid="{CDA25BA0-50F1-4F50-A58C-0EE9809B38B4}"/>
    <cellStyle name="20% - Accent1 4 2 2 2 5 2" xfId="36670" xr:uid="{F1B17168-561E-474C-9DEA-6BCF72C0DC5D}"/>
    <cellStyle name="20% - Accent1 4 2 2 2 6" xfId="28490" xr:uid="{CD1F6463-3406-4D93-A1DB-51EA77F09190}"/>
    <cellStyle name="20% - Accent1 4 2 2 2 6 2" xfId="56980" xr:uid="{A971A30F-E34C-4722-8461-29D3AC36CE59}"/>
    <cellStyle name="20% - Accent1 4 2 2 2 7" xfId="6887" xr:uid="{C2C96B41-B48D-43BB-A681-4929F1A9B62C}"/>
    <cellStyle name="20% - Accent1 4 2 2 2 7 2" xfId="36664" xr:uid="{AE7E287C-0140-43BC-AA7A-84A6521F9A73}"/>
    <cellStyle name="20% - Accent1 4 2 2 2 8" xfId="32861" xr:uid="{A821A4AC-AD66-4444-97FA-92B37D2C25C2}"/>
    <cellStyle name="20% - Accent1 4 2 2 3" xfId="2455" xr:uid="{CB996CD6-0392-4D38-A226-02A902DEC662}"/>
    <cellStyle name="20% - Accent1 4 2 2 3 2" xfId="6895" xr:uid="{61684314-1326-49DA-939B-FF0209B6278F}"/>
    <cellStyle name="20% - Accent1 4 2 2 3 2 2" xfId="6896" xr:uid="{20C90D2E-0BE6-49A8-9FEF-83F4F630CFAC}"/>
    <cellStyle name="20% - Accent1 4 2 2 3 2 2 2" xfId="36673" xr:uid="{63EAAE7D-10B5-46C4-A4BE-52B5BDF890D7}"/>
    <cellStyle name="20% - Accent1 4 2 2 3 2 3" xfId="6897" xr:uid="{3EB54FBD-424F-4C95-B4AB-0EC9712BFB15}"/>
    <cellStyle name="20% - Accent1 4 2 2 3 2 3 2" xfId="36674" xr:uid="{66327E16-1FD2-4897-8940-9DAE591C5798}"/>
    <cellStyle name="20% - Accent1 4 2 2 3 2 4" xfId="36672" xr:uid="{01DC508A-2D25-4D05-9036-CA00C96F888B}"/>
    <cellStyle name="20% - Accent1 4 2 2 3 3" xfId="6898" xr:uid="{D02E0D48-D9D2-427C-A8D9-7388295815BA}"/>
    <cellStyle name="20% - Accent1 4 2 2 3 3 2" xfId="36675" xr:uid="{C99766CE-5F70-4549-93B9-31155CF162F8}"/>
    <cellStyle name="20% - Accent1 4 2 2 3 4" xfId="6899" xr:uid="{82E35A97-B846-4527-8D9D-8DAB10DABE75}"/>
    <cellStyle name="20% - Accent1 4 2 2 3 4 2" xfId="36676" xr:uid="{6B4B5508-79B5-428F-9A34-C89B3235C001}"/>
    <cellStyle name="20% - Accent1 4 2 2 3 5" xfId="6900" xr:uid="{F64B07D2-19B9-4141-907B-AC5F2F045E63}"/>
    <cellStyle name="20% - Accent1 4 2 2 3 5 2" xfId="36677" xr:uid="{BEDF1113-9B04-40E1-B949-FCCF1C66232D}"/>
    <cellStyle name="20% - Accent1 4 2 2 3 6" xfId="6894" xr:uid="{990FF581-8FF7-48A9-A9C4-00FB1063CE5C}"/>
    <cellStyle name="20% - Accent1 4 2 2 3 6 2" xfId="36671" xr:uid="{E30ADA32-71E3-452A-9AC0-A872B4B2D126}"/>
    <cellStyle name="20% - Accent1 4 2 2 3 7" xfId="33435" xr:uid="{86178C0E-740A-4EB6-8178-0038A1F12468}"/>
    <cellStyle name="20% - Accent1 4 2 2 4" xfId="6901" xr:uid="{03EC2F69-672D-4E8C-ADD5-33380B8F2730}"/>
    <cellStyle name="20% - Accent1 4 2 2 4 2" xfId="6902" xr:uid="{CDBD9627-B422-4F9D-B2EF-0AC7F4DA13FD}"/>
    <cellStyle name="20% - Accent1 4 2 2 4 2 2" xfId="36679" xr:uid="{9325AFF5-3899-4B7F-B861-50F74E236208}"/>
    <cellStyle name="20% - Accent1 4 2 2 4 3" xfId="6903" xr:uid="{96150B1E-7022-4776-BF2C-38F33053BB14}"/>
    <cellStyle name="20% - Accent1 4 2 2 4 3 2" xfId="36680" xr:uid="{B6437236-DBF4-4B02-8BCD-B5039D9E0C2D}"/>
    <cellStyle name="20% - Accent1 4 2 2 4 4" xfId="36678" xr:uid="{AD192AE0-CDD5-4C15-B333-AAC1489B974D}"/>
    <cellStyle name="20% - Accent1 4 2 2 5" xfId="6904" xr:uid="{D2DF97B8-94BD-48FE-9213-22AA1F300B54}"/>
    <cellStyle name="20% - Accent1 4 2 2 5 2" xfId="36681" xr:uid="{F669C846-8B66-47E3-90AB-52A1B9B3C1FD}"/>
    <cellStyle name="20% - Accent1 4 2 2 6" xfId="6905" xr:uid="{46DEB608-3DB7-44F8-A5E2-13F2A04E1A51}"/>
    <cellStyle name="20% - Accent1 4 2 2 6 2" xfId="36682" xr:uid="{E87F33B2-5EA8-440B-A74E-09F4F6FA10AE}"/>
    <cellStyle name="20% - Accent1 4 2 2 7" xfId="6906" xr:uid="{B9453C50-8D60-4FB5-837F-A67E2B4A60B9}"/>
    <cellStyle name="20% - Accent1 4 2 2 7 2" xfId="36683" xr:uid="{B9F2F892-7413-409E-A4CA-92AD5F29D8DB}"/>
    <cellStyle name="20% - Accent1 4 2 2 8" xfId="21858" xr:uid="{1E9BA193-2FF2-4296-8E5A-D05F4D643536}"/>
    <cellStyle name="20% - Accent1 4 2 2 8 2" xfId="51283" xr:uid="{F17E5DAC-BDFE-4C54-B0A1-9AB36A4B98C2}"/>
    <cellStyle name="20% - Accent1 4 2 2 9" xfId="6886" xr:uid="{2EA7E1B5-05EC-4F27-9232-CFABBBF3AF28}"/>
    <cellStyle name="20% - Accent1 4 2 2 9 2" xfId="36663" xr:uid="{FA011828-562D-427B-A4D6-215355D0C688}"/>
    <cellStyle name="20% - Accent1 4 2 3" xfId="1569" xr:uid="{57C435A8-4807-4EA2-9F06-33D619A0C0D3}"/>
    <cellStyle name="20% - Accent1 4 2 3 10" xfId="32571" xr:uid="{604319A8-BF8D-4C41-89A1-742C3927E932}"/>
    <cellStyle name="20% - Accent1 4 2 3 2" xfId="2790" xr:uid="{07E0F572-F08C-4458-973F-99D1DDB271D8}"/>
    <cellStyle name="20% - Accent1 4 2 3 2 2" xfId="6909" xr:uid="{9E7B47DB-84D0-4121-ACED-F8716DB81F66}"/>
    <cellStyle name="20% - Accent1 4 2 3 2 2 2" xfId="6910" xr:uid="{5BFBD6ED-771E-41C1-8FCB-C6981C8EB4C7}"/>
    <cellStyle name="20% - Accent1 4 2 3 2 2 2 2" xfId="36687" xr:uid="{771DA915-411A-4B45-956F-EF94908F33B3}"/>
    <cellStyle name="20% - Accent1 4 2 3 2 2 3" xfId="6911" xr:uid="{ADF0D96E-71C0-44B9-AF95-97B6CA65EEA2}"/>
    <cellStyle name="20% - Accent1 4 2 3 2 2 3 2" xfId="36688" xr:uid="{5B366B0E-42B9-4F13-8C4D-7332A85AB316}"/>
    <cellStyle name="20% - Accent1 4 2 3 2 2 4" xfId="36686" xr:uid="{9BB733AF-22A0-46B3-9046-754DC04F33EA}"/>
    <cellStyle name="20% - Accent1 4 2 3 2 3" xfId="6912" xr:uid="{92FAD94D-B2B2-41E1-8326-DD602391135E}"/>
    <cellStyle name="20% - Accent1 4 2 3 2 3 2" xfId="36689" xr:uid="{06BD60A8-A193-419B-9692-418EDEFC9387}"/>
    <cellStyle name="20% - Accent1 4 2 3 2 4" xfId="6913" xr:uid="{D23333FB-EB37-49EA-9ADF-3E694A015354}"/>
    <cellStyle name="20% - Accent1 4 2 3 2 4 2" xfId="36690" xr:uid="{179D8E3D-628E-4B00-B0EF-3475AE4A305A}"/>
    <cellStyle name="20% - Accent1 4 2 3 2 5" xfId="6914" xr:uid="{56FD830C-93DC-44FE-A063-CC8BDADE4208}"/>
    <cellStyle name="20% - Accent1 4 2 3 2 5 2" xfId="36691" xr:uid="{82270824-166E-4EE0-8010-FDEA0F493A8F}"/>
    <cellStyle name="20% - Accent1 4 2 3 2 6" xfId="6908" xr:uid="{B3C6B491-298F-47EE-866C-B62D2DC39DCB}"/>
    <cellStyle name="20% - Accent1 4 2 3 2 6 2" xfId="36685" xr:uid="{5B443305-B57F-4FC4-BF57-8EA187939053}"/>
    <cellStyle name="20% - Accent1 4 2 3 2 7" xfId="33768" xr:uid="{C4A48805-1A50-4787-AA96-75B19D099C3D}"/>
    <cellStyle name="20% - Accent1 4 2 3 3" xfId="6915" xr:uid="{D1302882-545C-46FA-A454-E7758CF261AE}"/>
    <cellStyle name="20% - Accent1 4 2 3 3 2" xfId="6916" xr:uid="{7143CB8D-DBFA-454A-AE8B-BB8E99B75757}"/>
    <cellStyle name="20% - Accent1 4 2 3 3 2 2" xfId="6917" xr:uid="{11BAAC8F-7FE9-4665-AB1E-DE53326D8B16}"/>
    <cellStyle name="20% - Accent1 4 2 3 3 2 2 2" xfId="36694" xr:uid="{52164792-3216-4BD0-9E37-B9C2FB34BB19}"/>
    <cellStyle name="20% - Accent1 4 2 3 3 2 3" xfId="6918" xr:uid="{6F896B4C-1B47-4470-AF1B-3ED2A374415A}"/>
    <cellStyle name="20% - Accent1 4 2 3 3 2 3 2" xfId="36695" xr:uid="{2D1ED04E-E7D8-4B79-AC13-88071F658922}"/>
    <cellStyle name="20% - Accent1 4 2 3 3 2 4" xfId="36693" xr:uid="{1820A12D-1D59-4AE5-9E49-22C51A411AE9}"/>
    <cellStyle name="20% - Accent1 4 2 3 3 3" xfId="6919" xr:uid="{3586D8A7-66A2-4083-8C64-E1B60FE7E47E}"/>
    <cellStyle name="20% - Accent1 4 2 3 3 3 2" xfId="36696" xr:uid="{FBD2096A-920E-47A0-AF54-2D5069CA1041}"/>
    <cellStyle name="20% - Accent1 4 2 3 3 4" xfId="6920" xr:uid="{FCA5F0EE-0D5C-4B60-82E2-DF2770CBD414}"/>
    <cellStyle name="20% - Accent1 4 2 3 3 4 2" xfId="36697" xr:uid="{84A181F8-2A71-4A7A-A4A2-1D5521C38B83}"/>
    <cellStyle name="20% - Accent1 4 2 3 3 5" xfId="6921" xr:uid="{5DC18A15-C746-4D8F-A898-8847ADE28039}"/>
    <cellStyle name="20% - Accent1 4 2 3 3 5 2" xfId="36698" xr:uid="{4F5A9164-2FA3-4FCB-BC42-EFCA5EF2B6C0}"/>
    <cellStyle name="20% - Accent1 4 2 3 3 6" xfId="36692" xr:uid="{46110750-3806-4DAB-9406-C4CCDEEC5395}"/>
    <cellStyle name="20% - Accent1 4 2 3 4" xfId="6922" xr:uid="{5A9C40D3-5FC0-4266-B711-96A75B83C647}"/>
    <cellStyle name="20% - Accent1 4 2 3 4 2" xfId="6923" xr:uid="{6301B1A8-BA57-4867-8C36-963A29836FE7}"/>
    <cellStyle name="20% - Accent1 4 2 3 4 2 2" xfId="36700" xr:uid="{CA021396-395F-4EFC-8349-F82891E84674}"/>
    <cellStyle name="20% - Accent1 4 2 3 4 3" xfId="6924" xr:uid="{7C43596A-1DAA-429C-83D8-C5DD30266BD8}"/>
    <cellStyle name="20% - Accent1 4 2 3 4 3 2" xfId="36701" xr:uid="{6E18DF66-9222-4FB9-A694-31E4B622CBE5}"/>
    <cellStyle name="20% - Accent1 4 2 3 4 4" xfId="36699" xr:uid="{FF7AF19A-86A3-4659-9201-B76A659B65AC}"/>
    <cellStyle name="20% - Accent1 4 2 3 5" xfId="6925" xr:uid="{8710D8A7-778D-464B-AFD7-B9EFCACB5675}"/>
    <cellStyle name="20% - Accent1 4 2 3 5 2" xfId="36702" xr:uid="{5176BAE1-039B-4EAD-A88C-EFBAD4CC67E8}"/>
    <cellStyle name="20% - Accent1 4 2 3 6" xfId="6926" xr:uid="{566878C6-C3EA-49E4-8918-9A380FDB9A48}"/>
    <cellStyle name="20% - Accent1 4 2 3 6 2" xfId="36703" xr:uid="{3C631C66-DCB9-4C59-9735-8E2D6F57C5AF}"/>
    <cellStyle name="20% - Accent1 4 2 3 7" xfId="6927" xr:uid="{C5509676-9B11-4530-BD84-9314C5C46293}"/>
    <cellStyle name="20% - Accent1 4 2 3 7 2" xfId="36704" xr:uid="{2885FB24-BE2C-4D7D-BA27-EF5D5D919C4E}"/>
    <cellStyle name="20% - Accent1 4 2 3 8" xfId="26976" xr:uid="{AFA1A46C-7477-4138-AB5F-7AF1F5BB10E7}"/>
    <cellStyle name="20% - Accent1 4 2 3 8 2" xfId="55466" xr:uid="{3C9ED0BD-AF7D-4D30-86AC-BD78AC2EEF2D}"/>
    <cellStyle name="20% - Accent1 4 2 3 9" xfId="6907" xr:uid="{9E8DA4F7-D8D1-4981-9B02-3705AB72B1B3}"/>
    <cellStyle name="20% - Accent1 4 2 3 9 2" xfId="36684" xr:uid="{067825A8-9FC4-4E47-8C00-F06532FA5499}"/>
    <cellStyle name="20% - Accent1 4 2 4" xfId="2296" xr:uid="{B3A17FB1-A4C4-43C6-9E5D-E85309A97C59}"/>
    <cellStyle name="20% - Accent1 4 2 4 2" xfId="6929" xr:uid="{BA25E499-CA5E-4188-A77D-AF8AF8B40329}"/>
    <cellStyle name="20% - Accent1 4 2 4 2 2" xfId="6930" xr:uid="{38D5F1EE-FC56-4CE6-AF50-E1A674676E1D}"/>
    <cellStyle name="20% - Accent1 4 2 4 2 2 2" xfId="36707" xr:uid="{EB5C674D-3476-4A25-8C89-B85BF94E35E2}"/>
    <cellStyle name="20% - Accent1 4 2 4 2 3" xfId="6931" xr:uid="{6063A21D-A481-431B-BDBC-62A7FD39CAD5}"/>
    <cellStyle name="20% - Accent1 4 2 4 2 3 2" xfId="36708" xr:uid="{0149742F-F489-4FE2-9C1E-0BA52109AE78}"/>
    <cellStyle name="20% - Accent1 4 2 4 2 4" xfId="36706" xr:uid="{A0467E2C-B7DF-4D69-B711-EDD35AF42CCC}"/>
    <cellStyle name="20% - Accent1 4 2 4 3" xfId="6932" xr:uid="{A64137CC-6470-4FE1-89EF-A8367930A807}"/>
    <cellStyle name="20% - Accent1 4 2 4 3 2" xfId="36709" xr:uid="{2BF1D651-BE61-482B-895B-4D437C24C4D2}"/>
    <cellStyle name="20% - Accent1 4 2 4 4" xfId="6933" xr:uid="{7844C8FE-B203-4668-8A86-9D05B90C4AFF}"/>
    <cellStyle name="20% - Accent1 4 2 4 4 2" xfId="36710" xr:uid="{27192D60-C12D-4D5D-9ADD-957E2B9D7B7D}"/>
    <cellStyle name="20% - Accent1 4 2 4 5" xfId="6934" xr:uid="{7D60A2F6-2839-459F-B208-5CF7C90E4266}"/>
    <cellStyle name="20% - Accent1 4 2 4 5 2" xfId="36711" xr:uid="{BE957ECD-8AB0-48BC-B5CD-6C4805A33914}"/>
    <cellStyle name="20% - Accent1 4 2 4 6" xfId="29970" xr:uid="{EE58300C-4481-4485-B60D-21CBAEC62161}"/>
    <cellStyle name="20% - Accent1 4 2 4 6 2" xfId="58460" xr:uid="{66FF73D8-C032-4D87-865C-6CDDC3A50E3D}"/>
    <cellStyle name="20% - Accent1 4 2 4 7" xfId="6928" xr:uid="{D8B523F8-B3F3-4BF1-80D4-1B3DC695EA8B}"/>
    <cellStyle name="20% - Accent1 4 2 4 7 2" xfId="36705" xr:uid="{F2A086D2-F5D2-4F56-B208-424B9989D999}"/>
    <cellStyle name="20% - Accent1 4 2 4 8" xfId="33276" xr:uid="{AE7BB018-931F-4784-8847-7B2F9F8A8909}"/>
    <cellStyle name="20% - Accent1 4 2 5" xfId="6935" xr:uid="{87490AA7-8F6F-471C-A18D-37F5F2127F21}"/>
    <cellStyle name="20% - Accent1 4 2 5 2" xfId="6936" xr:uid="{E43A9938-41C0-41B4-972F-55974E5F980E}"/>
    <cellStyle name="20% - Accent1 4 2 5 2 2" xfId="6937" xr:uid="{5563A5EF-BC47-4973-8FA2-595683ED113B}"/>
    <cellStyle name="20% - Accent1 4 2 5 2 2 2" xfId="36714" xr:uid="{7ED63A0C-B0D1-4532-8768-2F346A1D614C}"/>
    <cellStyle name="20% - Accent1 4 2 5 2 3" xfId="6938" xr:uid="{F46AAD3E-1213-4CEF-A3CB-0A6B3FE097E0}"/>
    <cellStyle name="20% - Accent1 4 2 5 2 3 2" xfId="36715" xr:uid="{7DBD0D00-DB4C-498C-B99B-88AF930E8D39}"/>
    <cellStyle name="20% - Accent1 4 2 5 2 4" xfId="36713" xr:uid="{2CC8F96A-5559-4408-ADE2-2300270DB534}"/>
    <cellStyle name="20% - Accent1 4 2 5 3" xfId="6939" xr:uid="{BA9DC5E4-FF58-4CBD-BCF5-F11E89F05455}"/>
    <cellStyle name="20% - Accent1 4 2 5 3 2" xfId="36716" xr:uid="{447BF40C-DB72-4794-896C-C8A3AC6A9472}"/>
    <cellStyle name="20% - Accent1 4 2 5 4" xfId="6940" xr:uid="{AFE1C676-8541-47AA-BB7F-D18C4A747292}"/>
    <cellStyle name="20% - Accent1 4 2 5 4 2" xfId="36717" xr:uid="{C7A10EEC-A6A2-488C-A664-F5FCADBF5531}"/>
    <cellStyle name="20% - Accent1 4 2 5 5" xfId="6941" xr:uid="{E4352DD2-798B-4D40-9587-E43FCB455D01}"/>
    <cellStyle name="20% - Accent1 4 2 5 5 2" xfId="36718" xr:uid="{EAD41E77-03BA-4C5F-A24F-851789DB4519}"/>
    <cellStyle name="20% - Accent1 4 2 5 6" xfId="36712" xr:uid="{59E06C0A-C305-481A-B6A0-B545735AE45D}"/>
    <cellStyle name="20% - Accent1 4 2 6" xfId="6942" xr:uid="{F6018807-13C9-4E62-9E18-0DE1951A6CC2}"/>
    <cellStyle name="20% - Accent1 4 2 6 2" xfId="6943" xr:uid="{4E2B7637-ADE2-4D7D-90E1-5F1AA4348CBD}"/>
    <cellStyle name="20% - Accent1 4 2 6 2 2" xfId="36720" xr:uid="{5F2E683E-D302-493B-B65E-ECD7DE2773A9}"/>
    <cellStyle name="20% - Accent1 4 2 6 3" xfId="6944" xr:uid="{2A206131-E269-4816-A331-776778352B34}"/>
    <cellStyle name="20% - Accent1 4 2 6 3 2" xfId="36721" xr:uid="{8C45881A-F8AA-4515-9C7D-AF193D7F88DA}"/>
    <cellStyle name="20% - Accent1 4 2 6 4" xfId="36719" xr:uid="{1A23262B-2590-4EEF-B467-1495C8F3EF63}"/>
    <cellStyle name="20% - Accent1 4 2 7" xfId="6945" xr:uid="{4CF9CFDD-906C-49C2-BD2B-DBE79BF52DEC}"/>
    <cellStyle name="20% - Accent1 4 2 7 2" xfId="36722" xr:uid="{B9B5D153-19FE-42F1-B398-DAD87673B1ED}"/>
    <cellStyle name="20% - Accent1 4 2 8" xfId="6946" xr:uid="{0DBB26A3-6790-4FA6-AE86-9775495F93C6}"/>
    <cellStyle name="20% - Accent1 4 2 8 2" xfId="36723" xr:uid="{B456C9CB-CC7F-49C4-9185-5F039927BFB1}"/>
    <cellStyle name="20% - Accent1 4 2 9" xfId="6947" xr:uid="{2979C0EA-9519-4D50-93D7-7BF70872ED08}"/>
    <cellStyle name="20% - Accent1 4 2 9 2" xfId="36724" xr:uid="{74A79A16-2FEE-402B-B02C-E95D4471EE7B}"/>
    <cellStyle name="20% - Accent1 4 3" xfId="1196" xr:uid="{D503568D-67E4-49DD-BD04-48C3275FC44E}"/>
    <cellStyle name="20% - Accent1 4 3 10" xfId="24355" xr:uid="{31E87647-5D3D-423D-A5F9-BCD82F1BDF0F}"/>
    <cellStyle name="20% - Accent1 4 3 10 2" xfId="52847" xr:uid="{52CDD437-EE0A-4D67-B93A-E2C60BEB7101}"/>
    <cellStyle name="20% - Accent1 4 3 11" xfId="32246" xr:uid="{81F01634-55A8-4EC2-A2FF-0413DD38FA17}"/>
    <cellStyle name="20% - Accent1 4 3 2" xfId="1858" xr:uid="{877ADC6F-3D01-4099-92D2-DF6CADAB9203}"/>
    <cellStyle name="20% - Accent1 4 3 2 2" xfId="3093" xr:uid="{DDCDABD0-D8AB-4FBD-9B18-318008E64B5C}"/>
    <cellStyle name="20% - Accent1 4 3 2 2 2" xfId="6951" xr:uid="{BD86EB58-8EAD-49D2-9F2C-E3A61357A85E}"/>
    <cellStyle name="20% - Accent1 4 3 2 2 2 2" xfId="36728" xr:uid="{856AF341-AF5D-410B-9FA3-37A46A98C1F4}"/>
    <cellStyle name="20% - Accent1 4 3 2 2 3" xfId="6952" xr:uid="{6A561501-0E96-44A0-A3D6-228494D846FB}"/>
    <cellStyle name="20% - Accent1 4 3 2 2 3 2" xfId="36729" xr:uid="{640F8118-39A3-4CE4-9E32-65768FC0574B}"/>
    <cellStyle name="20% - Accent1 4 3 2 2 4" xfId="28779" xr:uid="{33C3B287-DB9D-461D-8699-0E94A7538313}"/>
    <cellStyle name="20% - Accent1 4 3 2 2 4 2" xfId="57269" xr:uid="{510AAAE1-97E2-4FEF-B536-CAC922019FE7}"/>
    <cellStyle name="20% - Accent1 4 3 2 2 5" xfId="6950" xr:uid="{0AE10318-31D1-4B77-A51D-7C79F8386234}"/>
    <cellStyle name="20% - Accent1 4 3 2 2 5 2" xfId="36727" xr:uid="{4B950B61-1B09-44FC-9219-5F03FEC2F423}"/>
    <cellStyle name="20% - Accent1 4 3 2 2 6" xfId="34070" xr:uid="{67A184D1-8CBE-48CA-A296-0FFFAE9133BB}"/>
    <cellStyle name="20% - Accent1 4 3 2 3" xfId="6953" xr:uid="{3B34A8CE-D33F-479E-B789-688A8AD3D925}"/>
    <cellStyle name="20% - Accent1 4 3 2 3 2" xfId="36730" xr:uid="{2B846BCA-4A2A-430D-B7D2-A759755AE7FD}"/>
    <cellStyle name="20% - Accent1 4 3 2 4" xfId="6954" xr:uid="{7A77854C-1135-47A6-8890-2384C8EACE45}"/>
    <cellStyle name="20% - Accent1 4 3 2 4 2" xfId="36731" xr:uid="{090CE168-BC28-47D4-B22B-1F2E9DB76EA0}"/>
    <cellStyle name="20% - Accent1 4 3 2 5" xfId="6955" xr:uid="{F79B6B6E-C130-40D0-8251-727A479955D8}"/>
    <cellStyle name="20% - Accent1 4 3 2 5 2" xfId="36732" xr:uid="{E04931CB-827B-4062-9F27-4B0B66CF28AB}"/>
    <cellStyle name="20% - Accent1 4 3 2 6" xfId="22116" xr:uid="{8B1B973C-85EA-4C3D-822F-4F69D2ACD4CD}"/>
    <cellStyle name="20% - Accent1 4 3 2 6 2" xfId="51541" xr:uid="{6CACB0B3-4A73-41C9-A9BE-D4C95094D98F}"/>
    <cellStyle name="20% - Accent1 4 3 2 7" xfId="6949" xr:uid="{E3F5E146-0B65-4FF8-84DE-ABE3783C33F5}"/>
    <cellStyle name="20% - Accent1 4 3 2 7 2" xfId="36726" xr:uid="{33CF65B1-AC59-46AC-B0AB-6389E243684D}"/>
    <cellStyle name="20% - Accent1 4 3 2 8" xfId="25800" xr:uid="{9ACA2113-D795-469A-B4E4-FF22D9DB85B0}"/>
    <cellStyle name="20% - Accent1 4 3 2 8 2" xfId="54291" xr:uid="{B2429205-DE17-4FAB-8711-1459CBF24531}"/>
    <cellStyle name="20% - Accent1 4 3 2 9" xfId="32860" xr:uid="{FA848B76-F8E4-4A81-A2A8-8B2C7D9B66C0}"/>
    <cellStyle name="20% - Accent1 4 3 3" xfId="2454" xr:uid="{495CBBEA-E762-4140-8603-2235A4D16218}"/>
    <cellStyle name="20% - Accent1 4 3 3 2" xfId="6957" xr:uid="{7716E1E4-49CF-48A7-96DD-F280BE469CDE}"/>
    <cellStyle name="20% - Accent1 4 3 3 2 2" xfId="6958" xr:uid="{FA43BFD3-5C17-48F9-A1E0-A183DD2A1FBA}"/>
    <cellStyle name="20% - Accent1 4 3 3 2 2 2" xfId="36735" xr:uid="{2736F5B4-4A67-47CF-B41E-D05D05CA740D}"/>
    <cellStyle name="20% - Accent1 4 3 3 2 3" xfId="6959" xr:uid="{34DB29B6-857C-42C8-BB70-E3CF75F0D1D2}"/>
    <cellStyle name="20% - Accent1 4 3 3 2 3 2" xfId="36736" xr:uid="{CEB27E85-8330-41A8-BA67-A0CDC8CE140E}"/>
    <cellStyle name="20% - Accent1 4 3 3 2 4" xfId="36734" xr:uid="{455B5C59-C359-4A7E-A047-56D697436233}"/>
    <cellStyle name="20% - Accent1 4 3 3 3" xfId="6960" xr:uid="{92661A84-0E0A-41DC-9001-F51EC6EBEC76}"/>
    <cellStyle name="20% - Accent1 4 3 3 3 2" xfId="36737" xr:uid="{F4C7CE39-88EA-4C67-A40A-035FB02971D7}"/>
    <cellStyle name="20% - Accent1 4 3 3 4" xfId="6961" xr:uid="{B16124AD-16A1-49D5-A919-1AF28CC74E69}"/>
    <cellStyle name="20% - Accent1 4 3 3 4 2" xfId="36738" xr:uid="{AE33CE49-4B73-476A-878D-9B09BFDB891F}"/>
    <cellStyle name="20% - Accent1 4 3 3 5" xfId="6962" xr:uid="{29210759-02A5-4C4E-8118-B7E6CE42531C}"/>
    <cellStyle name="20% - Accent1 4 3 3 5 2" xfId="36739" xr:uid="{AA74043A-7D53-4C44-8D26-FEF5F246C6BF}"/>
    <cellStyle name="20% - Accent1 4 3 3 6" xfId="27268" xr:uid="{862739DD-88C6-466E-A02D-394B17F69404}"/>
    <cellStyle name="20% - Accent1 4 3 3 6 2" xfId="55758" xr:uid="{4BD41256-AA4B-414A-95D7-E76FF86A844C}"/>
    <cellStyle name="20% - Accent1 4 3 3 7" xfId="6956" xr:uid="{D886388B-48A9-43A7-A885-E273129AFAE7}"/>
    <cellStyle name="20% - Accent1 4 3 3 7 2" xfId="36733" xr:uid="{1F06F5D2-7E28-4BE5-8B09-9B4ED5D30C47}"/>
    <cellStyle name="20% - Accent1 4 3 3 8" xfId="33434" xr:uid="{586C36ED-36E6-4C9E-87F6-3B185DE363B8}"/>
    <cellStyle name="20% - Accent1 4 3 4" xfId="6963" xr:uid="{B7AFEED7-DF36-400B-9275-8B6F64EFD0D0}"/>
    <cellStyle name="20% - Accent1 4 3 4 2" xfId="6964" xr:uid="{48004880-8A08-4C87-B4E7-D12781F28D4A}"/>
    <cellStyle name="20% - Accent1 4 3 4 2 2" xfId="36741" xr:uid="{8A9A28D8-29A9-44CA-9747-1DE9F031D939}"/>
    <cellStyle name="20% - Accent1 4 3 4 3" xfId="6965" xr:uid="{FFF3D393-0FA3-48A5-8493-03E45121DF78}"/>
    <cellStyle name="20% - Accent1 4 3 4 3 2" xfId="36742" xr:uid="{6FB6EE5B-0C66-4948-A0D8-F3F959F11198}"/>
    <cellStyle name="20% - Accent1 4 3 4 4" xfId="30265" xr:uid="{D4C0986A-2EF6-4020-B59D-A7B5BF067368}"/>
    <cellStyle name="20% - Accent1 4 3 4 4 2" xfId="58755" xr:uid="{87012A35-DB1F-452A-B395-4B6763E92972}"/>
    <cellStyle name="20% - Accent1 4 3 4 5" xfId="36740" xr:uid="{07C448A8-9718-433E-8690-BECA8BC208ED}"/>
    <cellStyle name="20% - Accent1 4 3 5" xfId="6966" xr:uid="{2CD8293F-419F-4976-8E1F-9AF791C65420}"/>
    <cellStyle name="20% - Accent1 4 3 5 2" xfId="36743" xr:uid="{601893E3-EED3-4E4E-9AF8-A025EA305948}"/>
    <cellStyle name="20% - Accent1 4 3 6" xfId="6967" xr:uid="{3880B7AF-C7EC-43F3-A21B-1623FEEABA16}"/>
    <cellStyle name="20% - Accent1 4 3 6 2" xfId="36744" xr:uid="{84B0B3F0-BDD2-4B7A-9D32-57FB6F05B23D}"/>
    <cellStyle name="20% - Accent1 4 3 7" xfId="6968" xr:uid="{33E27C7B-24FF-481D-A594-FC0433C8A7FC}"/>
    <cellStyle name="20% - Accent1 4 3 7 2" xfId="36745" xr:uid="{718E4F2E-6FE4-4993-97AC-672206794B90}"/>
    <cellStyle name="20% - Accent1 4 3 8" xfId="21132" xr:uid="{43498B85-5F30-465D-B42B-5F918C94902F}"/>
    <cellStyle name="20% - Accent1 4 3 8 2" xfId="50558" xr:uid="{7A52E11A-FD50-4802-8FF1-802566DBBB00}"/>
    <cellStyle name="20% - Accent1 4 3 9" xfId="6948" xr:uid="{43C8ABCA-0F71-4B51-A20B-F279EA6DAC1A}"/>
    <cellStyle name="20% - Accent1 4 3 9 2" xfId="36725" xr:uid="{44BCBB6E-46B5-40B4-86A1-CD91F6033990}"/>
    <cellStyle name="20% - Accent1 4 4" xfId="1568" xr:uid="{676D4D54-E0A9-4CF0-B083-F2095EC25DB4}"/>
    <cellStyle name="20% - Accent1 4 4 10" xfId="24634" xr:uid="{EE718575-7B4D-4DDE-B5A9-AEA3C1CE2D69}"/>
    <cellStyle name="20% - Accent1 4 4 10 2" xfId="53126" xr:uid="{D76F1E97-9F6B-4F03-9AEE-2441B1B00F3B}"/>
    <cellStyle name="20% - Accent1 4 4 11" xfId="32570" xr:uid="{8FEAF184-44AB-495D-8EA0-238B8A42BCCE}"/>
    <cellStyle name="20% - Accent1 4 4 2" xfId="2789" xr:uid="{7AE390A8-2CDF-44ED-B09B-1377ACD555B1}"/>
    <cellStyle name="20% - Accent1 4 4 2 2" xfId="6971" xr:uid="{63B3C42F-C748-4777-9AD2-0E5E349D7833}"/>
    <cellStyle name="20% - Accent1 4 4 2 2 2" xfId="6972" xr:uid="{C47DD45D-3AFD-4195-B73B-47EA71B5A6BF}"/>
    <cellStyle name="20% - Accent1 4 4 2 2 2 2" xfId="36749" xr:uid="{E52C99EF-80F0-448E-9D94-C13261C22718}"/>
    <cellStyle name="20% - Accent1 4 4 2 2 3" xfId="6973" xr:uid="{6A76A1B8-3899-4865-85D6-39046BB2FF1A}"/>
    <cellStyle name="20% - Accent1 4 4 2 2 3 2" xfId="36750" xr:uid="{13108F9C-3007-4DAC-BF29-941D19C4FE15}"/>
    <cellStyle name="20% - Accent1 4 4 2 2 4" xfId="29076" xr:uid="{5F311BD6-80AF-42DE-89D0-5AC198548E6D}"/>
    <cellStyle name="20% - Accent1 4 4 2 2 4 2" xfId="57566" xr:uid="{E96B1ED4-204E-41E2-B35B-F238C34A0500}"/>
    <cellStyle name="20% - Accent1 4 4 2 2 5" xfId="36748" xr:uid="{AF08BDE4-4614-40E0-9D21-E82FC8C9CA56}"/>
    <cellStyle name="20% - Accent1 4 4 2 3" xfId="6974" xr:uid="{1625A7A3-84F2-474F-9835-D2C32911A1C6}"/>
    <cellStyle name="20% - Accent1 4 4 2 3 2" xfId="36751" xr:uid="{829F2712-554F-4242-8B46-FFB014E9C2F2}"/>
    <cellStyle name="20% - Accent1 4 4 2 4" xfId="6975" xr:uid="{B3EF915D-5179-474F-B992-58CCCDD3C752}"/>
    <cellStyle name="20% - Accent1 4 4 2 4 2" xfId="36752" xr:uid="{8DA9CC08-F098-4F1C-A4CB-438EE1723119}"/>
    <cellStyle name="20% - Accent1 4 4 2 5" xfId="6976" xr:uid="{1F215EE8-22E3-423E-859D-3F9A0976DB83}"/>
    <cellStyle name="20% - Accent1 4 4 2 5 2" xfId="36753" xr:uid="{112F368C-1684-4A3E-8BA8-B4926BDB4F9A}"/>
    <cellStyle name="20% - Accent1 4 4 2 6" xfId="26092" xr:uid="{BF7C85E9-85B3-4739-B74C-6B387177D902}"/>
    <cellStyle name="20% - Accent1 4 4 2 6 2" xfId="54583" xr:uid="{D39C8F03-03AF-4167-9B6D-1EC601CDE6FC}"/>
    <cellStyle name="20% - Accent1 4 4 2 7" xfId="6970" xr:uid="{E98210F9-30C3-43FC-A54F-E8758EE9585A}"/>
    <cellStyle name="20% - Accent1 4 4 2 7 2" xfId="36747" xr:uid="{4D2C422A-D91C-4108-AD1C-900F1FB5B8AB}"/>
    <cellStyle name="20% - Accent1 4 4 2 8" xfId="33767" xr:uid="{2FA26118-9FC3-4932-9F6F-EEA868031F02}"/>
    <cellStyle name="20% - Accent1 4 4 3" xfId="6977" xr:uid="{2BC7696A-F652-4211-A47D-E5CBC2EA8F96}"/>
    <cellStyle name="20% - Accent1 4 4 3 2" xfId="6978" xr:uid="{471391DF-4896-4140-BEBC-5174DB10C38F}"/>
    <cellStyle name="20% - Accent1 4 4 3 2 2" xfId="6979" xr:uid="{BE02868F-E14E-4227-A9A4-505042A4E405}"/>
    <cellStyle name="20% - Accent1 4 4 3 2 2 2" xfId="36756" xr:uid="{ED33EFEF-B1E5-4C81-AD66-6181590A0A42}"/>
    <cellStyle name="20% - Accent1 4 4 3 2 3" xfId="6980" xr:uid="{BF6415D7-822F-4611-884C-643E51E1BE28}"/>
    <cellStyle name="20% - Accent1 4 4 3 2 3 2" xfId="36757" xr:uid="{CE5551E6-4E4C-40D5-A05F-91F2E005F647}"/>
    <cellStyle name="20% - Accent1 4 4 3 2 4" xfId="36755" xr:uid="{05296C9A-CD19-4261-B67C-C387E6BD05D5}"/>
    <cellStyle name="20% - Accent1 4 4 3 3" xfId="6981" xr:uid="{7DB2FD9D-1489-4F76-8EE4-692DE3358CEE}"/>
    <cellStyle name="20% - Accent1 4 4 3 3 2" xfId="36758" xr:uid="{5269C129-ECE5-4FAD-9AAF-F075F0341719}"/>
    <cellStyle name="20% - Accent1 4 4 3 4" xfId="6982" xr:uid="{877536A9-FF69-4865-B8A3-E2BE6FED353F}"/>
    <cellStyle name="20% - Accent1 4 4 3 4 2" xfId="36759" xr:uid="{69E45F84-508A-465D-A998-9B51DBDD107F}"/>
    <cellStyle name="20% - Accent1 4 4 3 5" xfId="6983" xr:uid="{51DC558E-5A15-4EEC-8352-C853CEA98BEA}"/>
    <cellStyle name="20% - Accent1 4 4 3 5 2" xfId="36760" xr:uid="{45BCE24C-9C61-481B-88FB-9D4EE3EB5D91}"/>
    <cellStyle name="20% - Accent1 4 4 3 6" xfId="27565" xr:uid="{9C4EA604-8AE9-4790-ADB1-DF5E906DE01F}"/>
    <cellStyle name="20% - Accent1 4 4 3 6 2" xfId="56055" xr:uid="{1BA28D9A-65C2-4988-BC8B-E78484ADE873}"/>
    <cellStyle name="20% - Accent1 4 4 3 7" xfId="36754" xr:uid="{7E9BABB8-5F45-41FA-A4BF-1F3D52BCD408}"/>
    <cellStyle name="20% - Accent1 4 4 4" xfId="6984" xr:uid="{3A9A99CB-046C-4808-AA32-4D6052A03342}"/>
    <cellStyle name="20% - Accent1 4 4 4 2" xfId="6985" xr:uid="{714E827D-1A32-47FD-8E3E-7AA8BF1ED462}"/>
    <cellStyle name="20% - Accent1 4 4 4 2 2" xfId="36762" xr:uid="{3A386980-E16F-41BB-8052-17932B756C91}"/>
    <cellStyle name="20% - Accent1 4 4 4 3" xfId="6986" xr:uid="{B1789C9F-0E7F-4CC9-BA59-E3BA40B554EF}"/>
    <cellStyle name="20% - Accent1 4 4 4 3 2" xfId="36763" xr:uid="{64949687-5E03-472A-830F-9235E66BC16A}"/>
    <cellStyle name="20% - Accent1 4 4 4 4" xfId="30563" xr:uid="{39F396C9-2664-45EE-B9CF-4CC77469EA03}"/>
    <cellStyle name="20% - Accent1 4 4 4 4 2" xfId="59053" xr:uid="{8C77C2E2-C728-44B5-A88D-0C8ECA412755}"/>
    <cellStyle name="20% - Accent1 4 4 4 5" xfId="36761" xr:uid="{CB310E56-34EB-40E9-BB54-D321B02BE42A}"/>
    <cellStyle name="20% - Accent1 4 4 5" xfId="6987" xr:uid="{C462B55F-A7AB-4277-B0FF-7AB64FE62098}"/>
    <cellStyle name="20% - Accent1 4 4 5 2" xfId="36764" xr:uid="{6E6713F5-E1A9-4569-A92B-674308492BE9}"/>
    <cellStyle name="20% - Accent1 4 4 6" xfId="6988" xr:uid="{52D6620B-9F90-477A-BB49-3F11DF2AFD86}"/>
    <cellStyle name="20% - Accent1 4 4 6 2" xfId="36765" xr:uid="{39C33377-4907-4F9D-8C20-1C6EAF56EBFA}"/>
    <cellStyle name="20% - Accent1 4 4 7" xfId="6989" xr:uid="{8E08E509-D2A9-44F2-B83B-658B1BD310FC}"/>
    <cellStyle name="20% - Accent1 4 4 7 2" xfId="36766" xr:uid="{BA769A99-4AF4-4D3F-BC62-442BBD652E69}"/>
    <cellStyle name="20% - Accent1 4 4 8" xfId="21616" xr:uid="{41B097A2-5EBD-4D47-AB28-60F3062F8EC7}"/>
    <cellStyle name="20% - Accent1 4 4 8 2" xfId="51041" xr:uid="{DFCCE2F5-208A-4155-A235-8D84A2C55F75}"/>
    <cellStyle name="20% - Accent1 4 4 9" xfId="6969" xr:uid="{73CC334B-EEC3-4249-A273-8F4FA6AEBFD2}"/>
    <cellStyle name="20% - Accent1 4 4 9 2" xfId="36746" xr:uid="{93BC8420-92D9-4138-8592-334B464DA055}"/>
    <cellStyle name="20% - Accent1 4 5" xfId="2178" xr:uid="{F50FB5CE-82F9-440C-9660-20AA7C44B9EA}"/>
    <cellStyle name="20% - Accent1 4 5 10" xfId="33160" xr:uid="{1532DB97-EB8C-491C-A3B8-9E9D07731D84}"/>
    <cellStyle name="20% - Accent1 4 5 2" xfId="6991" xr:uid="{83DF088F-47C0-41DC-B247-638655E10032}"/>
    <cellStyle name="20% - Accent1 4 5 2 2" xfId="6992" xr:uid="{0DF7DF76-A4B2-4EE5-BD23-1B6CAB54FDB2}"/>
    <cellStyle name="20% - Accent1 4 5 2 2 2" xfId="6993" xr:uid="{ECAF8DA4-D5B8-434E-8D56-91A8ABE01CAC}"/>
    <cellStyle name="20% - Accent1 4 5 2 2 2 2" xfId="36770" xr:uid="{841E1D0F-55F0-4E86-B7C6-A127B39854C5}"/>
    <cellStyle name="20% - Accent1 4 5 2 2 3" xfId="6994" xr:uid="{787FCB96-4B8A-4527-994B-F6875CBE47EB}"/>
    <cellStyle name="20% - Accent1 4 5 2 2 3 2" xfId="36771" xr:uid="{F77224DE-32E5-4B47-8311-0AB6511F21A4}"/>
    <cellStyle name="20% - Accent1 4 5 2 2 4" xfId="29385" xr:uid="{2A864250-B609-41A7-BFCB-FB47CC0DFA02}"/>
    <cellStyle name="20% - Accent1 4 5 2 2 4 2" xfId="57875" xr:uid="{E4C1EFC2-B0C3-4C18-A4B8-764FB1110819}"/>
    <cellStyle name="20% - Accent1 4 5 2 2 5" xfId="36769" xr:uid="{4A70A68E-CFA1-4E6A-A57E-022C74B8E270}"/>
    <cellStyle name="20% - Accent1 4 5 2 3" xfId="6995" xr:uid="{AACAF9AA-D817-4191-A295-23BEE98B6285}"/>
    <cellStyle name="20% - Accent1 4 5 2 3 2" xfId="36772" xr:uid="{A0701999-B6BF-4132-A6F4-3B453BFB6F20}"/>
    <cellStyle name="20% - Accent1 4 5 2 4" xfId="6996" xr:uid="{05BB0BA7-ADAF-4FD0-91EF-74FEECAD5DA1}"/>
    <cellStyle name="20% - Accent1 4 5 2 4 2" xfId="36773" xr:uid="{9B1E6653-16FE-4AB7-9CEF-282A92959640}"/>
    <cellStyle name="20% - Accent1 4 5 2 5" xfId="6997" xr:uid="{AC61FB5B-6369-4D60-8920-CFEE70A39137}"/>
    <cellStyle name="20% - Accent1 4 5 2 5 2" xfId="36774" xr:uid="{BAEABF39-9241-4684-AF1B-EF9B58607DCA}"/>
    <cellStyle name="20% - Accent1 4 5 2 6" xfId="26401" xr:uid="{105FB0DF-7D17-4F3A-A67E-01053849C946}"/>
    <cellStyle name="20% - Accent1 4 5 2 6 2" xfId="54892" xr:uid="{E01FCEF9-8FB3-4406-8433-716F6180128D}"/>
    <cellStyle name="20% - Accent1 4 5 2 7" xfId="36768" xr:uid="{D4441DBF-BB81-4584-887E-D359C3E6595D}"/>
    <cellStyle name="20% - Accent1 4 5 3" xfId="6998" xr:uid="{1265DB8A-A399-4114-B9C0-CF502D495030}"/>
    <cellStyle name="20% - Accent1 4 5 3 2" xfId="6999" xr:uid="{259AED6E-A75F-4706-A23D-EE14D1C27296}"/>
    <cellStyle name="20% - Accent1 4 5 3 2 2" xfId="7000" xr:uid="{DCC431A8-1DCC-4B37-AFE2-EDF4AA1BF609}"/>
    <cellStyle name="20% - Accent1 4 5 3 2 2 2" xfId="36777" xr:uid="{724C3C9F-34BC-4E3E-A19F-40E4CE9BE75D}"/>
    <cellStyle name="20% - Accent1 4 5 3 2 3" xfId="7001" xr:uid="{A6091E09-9415-4877-80C5-5B749406A4FF}"/>
    <cellStyle name="20% - Accent1 4 5 3 2 3 2" xfId="36778" xr:uid="{E648074F-A45A-47F2-99FA-B993C9016FFA}"/>
    <cellStyle name="20% - Accent1 4 5 3 2 4" xfId="36776" xr:uid="{83827027-549C-43F7-BCCF-8BE433164082}"/>
    <cellStyle name="20% - Accent1 4 5 3 3" xfId="7002" xr:uid="{81BF7566-4FC9-450E-8015-F9135B70CF64}"/>
    <cellStyle name="20% - Accent1 4 5 3 3 2" xfId="36779" xr:uid="{C10A963D-34D5-44F3-8521-AC199E2EE46B}"/>
    <cellStyle name="20% - Accent1 4 5 3 4" xfId="7003" xr:uid="{CC59FFFE-F76D-43F0-B9C1-A303883D1D40}"/>
    <cellStyle name="20% - Accent1 4 5 3 4 2" xfId="36780" xr:uid="{C33B041B-DB95-4F77-B480-857B7119EE8F}"/>
    <cellStyle name="20% - Accent1 4 5 3 5" xfId="7004" xr:uid="{68799C20-DDED-4057-8743-DBD24B8C0303}"/>
    <cellStyle name="20% - Accent1 4 5 3 5 2" xfId="36781" xr:uid="{03E430E2-1D8B-4E8F-A2D5-07F3116D0960}"/>
    <cellStyle name="20% - Accent1 4 5 3 6" xfId="27874" xr:uid="{FF3825C6-F5FF-464A-8EC8-D466F1689755}"/>
    <cellStyle name="20% - Accent1 4 5 3 6 2" xfId="56364" xr:uid="{136C8DAC-0DC2-4B42-86B7-09C9B9609968}"/>
    <cellStyle name="20% - Accent1 4 5 3 7" xfId="36775" xr:uid="{732038AC-E503-41B3-813B-C58FBF2D5AE8}"/>
    <cellStyle name="20% - Accent1 4 5 4" xfId="7005" xr:uid="{54FAB3CA-562C-4602-81EA-E005E960527D}"/>
    <cellStyle name="20% - Accent1 4 5 4 2" xfId="7006" xr:uid="{F408B3C4-0D06-4988-BAC6-232920D18A2F}"/>
    <cellStyle name="20% - Accent1 4 5 4 2 2" xfId="36783" xr:uid="{4E523435-EC0C-47B8-BEEF-09CF4B01800F}"/>
    <cellStyle name="20% - Accent1 4 5 4 3" xfId="7007" xr:uid="{CD3B1EF1-D1BE-4A6B-862F-2E0771FC5687}"/>
    <cellStyle name="20% - Accent1 4 5 4 3 2" xfId="36784" xr:uid="{D48F9EB1-6BC3-465C-9CFD-153D05D95669}"/>
    <cellStyle name="20% - Accent1 4 5 4 4" xfId="30873" xr:uid="{CC3299C3-F982-4CB0-8B7C-9B72CF13FA09}"/>
    <cellStyle name="20% - Accent1 4 5 4 4 2" xfId="59363" xr:uid="{38019098-A183-4BD5-A27B-3EBB84304118}"/>
    <cellStyle name="20% - Accent1 4 5 4 5" xfId="36782" xr:uid="{C0FAD7B2-3BC3-4132-93B2-1B2F29FC9E24}"/>
    <cellStyle name="20% - Accent1 4 5 5" xfId="7008" xr:uid="{85ED27D2-257A-431D-8CA6-D8A89F911597}"/>
    <cellStyle name="20% - Accent1 4 5 5 2" xfId="36785" xr:uid="{19C54698-06CF-4DF2-B333-5EC2E0D97378}"/>
    <cellStyle name="20% - Accent1 4 5 6" xfId="7009" xr:uid="{618DFC12-FDF9-4EAD-9106-79788C29E0DD}"/>
    <cellStyle name="20% - Accent1 4 5 6 2" xfId="36786" xr:uid="{D31D2EF3-815F-43E6-B860-DBD31B34E1D4}"/>
    <cellStyle name="20% - Accent1 4 5 7" xfId="7010" xr:uid="{DE73CBC5-A665-4BF0-8812-2EAE2D931BB9}"/>
    <cellStyle name="20% - Accent1 4 5 7 2" xfId="36787" xr:uid="{D296294F-CD09-4760-875B-A31B2A2E2460}"/>
    <cellStyle name="20% - Accent1 4 5 8" xfId="24931" xr:uid="{66316C1D-6ABA-4BA5-8891-A5DCF27FC0F6}"/>
    <cellStyle name="20% - Accent1 4 5 8 2" xfId="53422" xr:uid="{9E9A97FE-6538-46EE-8C54-80DD42AAE09C}"/>
    <cellStyle name="20% - Accent1 4 5 9" xfId="6990" xr:uid="{6BF08709-09B3-41F0-81F7-2E2075A8F4AD}"/>
    <cellStyle name="20% - Accent1 4 5 9 2" xfId="36767" xr:uid="{20BC381F-868A-451A-863C-0937EE7E1090}"/>
    <cellStyle name="20% - Accent1 4 6" xfId="7011" xr:uid="{CE6AA4F8-29AB-4975-AA95-A9924B2BB26F}"/>
    <cellStyle name="20% - Accent1 4 6 2" xfId="7012" xr:uid="{2ED6D835-B199-4EC8-BFAD-8090956F4429}"/>
    <cellStyle name="20% - Accent1 4 6 2 2" xfId="7013" xr:uid="{3DA986E0-9EE0-4302-B678-3D73CC2A3769}"/>
    <cellStyle name="20% - Accent1 4 6 2 2 2" xfId="36790" xr:uid="{6D998E42-A4B9-44E0-87B0-68D6B845DBBD}"/>
    <cellStyle name="20% - Accent1 4 6 2 3" xfId="7014" xr:uid="{4F256182-83E5-4FA7-A7BB-B9642E62B66E}"/>
    <cellStyle name="20% - Accent1 4 6 2 3 2" xfId="36791" xr:uid="{80132DE0-76BB-4746-8A99-0C2DCBE10589}"/>
    <cellStyle name="20% - Accent1 4 6 2 4" xfId="28199" xr:uid="{961BF894-F1F3-4D11-A09A-C06901C98417}"/>
    <cellStyle name="20% - Accent1 4 6 2 4 2" xfId="56689" xr:uid="{3532FE81-8F3E-4336-9AF0-D27224496217}"/>
    <cellStyle name="20% - Accent1 4 6 2 5" xfId="36789" xr:uid="{5BCCEDBB-A232-4FB7-983B-19AAD5ABDB31}"/>
    <cellStyle name="20% - Accent1 4 6 3" xfId="7015" xr:uid="{19FFC9D3-B1A9-4566-B1F7-D472D8EE30FB}"/>
    <cellStyle name="20% - Accent1 4 6 3 2" xfId="36792" xr:uid="{E51F84E8-AF72-4ABB-A1F1-CAB5CF03E2BE}"/>
    <cellStyle name="20% - Accent1 4 6 4" xfId="7016" xr:uid="{D9EB6EB9-E178-48BC-8E17-3F12DC83E025}"/>
    <cellStyle name="20% - Accent1 4 6 4 2" xfId="36793" xr:uid="{F609A06A-A857-45EF-81A6-876E48850729}"/>
    <cellStyle name="20% - Accent1 4 6 5" xfId="7017" xr:uid="{5E7E555B-6CD4-453D-836A-0FBA5771C76E}"/>
    <cellStyle name="20% - Accent1 4 6 5 2" xfId="36794" xr:uid="{5E465252-4406-4295-806F-4F150DC3A855}"/>
    <cellStyle name="20% - Accent1 4 6 6" xfId="25232" xr:uid="{D97D8FC7-43D6-4F84-B0DE-E9C6453DF598}"/>
    <cellStyle name="20% - Accent1 4 6 6 2" xfId="53723" xr:uid="{056D1051-F18D-42B4-8F12-82D1C6262366}"/>
    <cellStyle name="20% - Accent1 4 6 7" xfId="36788" xr:uid="{E82CDD07-65AC-4A7B-8794-73D2E61DEB66}"/>
    <cellStyle name="20% - Accent1 4 7" xfId="7018" xr:uid="{3B9DE8AA-E2EA-4AB5-B281-3786157F7837}"/>
    <cellStyle name="20% - Accent1 4 7 2" xfId="7019" xr:uid="{42829CFD-9D27-4811-ACB9-C1C0F019A0F9}"/>
    <cellStyle name="20% - Accent1 4 7 2 2" xfId="7020" xr:uid="{819720AF-57C5-41C7-8CC4-1D3EB0EC173B}"/>
    <cellStyle name="20% - Accent1 4 7 2 2 2" xfId="36797" xr:uid="{6689AECE-4A0C-45A3-98BD-52C2512F4373}"/>
    <cellStyle name="20% - Accent1 4 7 2 3" xfId="7021" xr:uid="{80EC1E29-2FBD-4BCA-A99E-CB2343060B92}"/>
    <cellStyle name="20% - Accent1 4 7 2 3 2" xfId="36798" xr:uid="{BB43116A-850D-4597-92DE-3D3093390376}"/>
    <cellStyle name="20% - Accent1 4 7 2 4" xfId="36796" xr:uid="{EC0856B6-539A-446A-AE12-558F0FB429BA}"/>
    <cellStyle name="20% - Accent1 4 7 3" xfId="7022" xr:uid="{8F47CC55-3853-4D39-BDEE-015814FEEAE9}"/>
    <cellStyle name="20% - Accent1 4 7 3 2" xfId="36799" xr:uid="{9BB560DE-D44D-4632-844A-09BA37011845}"/>
    <cellStyle name="20% - Accent1 4 7 4" xfId="7023" xr:uid="{C19891C7-59B5-4817-AD9B-524AC28EC901}"/>
    <cellStyle name="20% - Accent1 4 7 4 2" xfId="36800" xr:uid="{120EF441-5812-4C34-A73E-F2E2135961CB}"/>
    <cellStyle name="20% - Accent1 4 7 5" xfId="7024" xr:uid="{2E841611-66C9-4095-8368-0E049CC0A08D}"/>
    <cellStyle name="20% - Accent1 4 7 5 2" xfId="36801" xr:uid="{3AAD1CE2-242C-4C64-A7C2-9B016CD80C48}"/>
    <cellStyle name="20% - Accent1 4 7 6" xfId="26683" xr:uid="{9DBF0D69-0CAA-4348-B040-6E9B93B5F16B}"/>
    <cellStyle name="20% - Accent1 4 7 6 2" xfId="55173" xr:uid="{FF03BB1A-C762-4730-9119-092FDE527EA3}"/>
    <cellStyle name="20% - Accent1 4 7 7" xfId="36795" xr:uid="{9ED308CB-C584-4E38-969B-CA422AEC47F9}"/>
    <cellStyle name="20% - Accent1 4 8" xfId="7025" xr:uid="{0C4213AA-0EAF-4660-98EC-FAEC7A08CF08}"/>
    <cellStyle name="20% - Accent1 4 8 2" xfId="7026" xr:uid="{8CE36F67-0D67-4487-BB24-129EF8035FB3}"/>
    <cellStyle name="20% - Accent1 4 8 2 2" xfId="36803" xr:uid="{BA180E11-1CE5-4E91-BC00-E4CA23748841}"/>
    <cellStyle name="20% - Accent1 4 8 3" xfId="7027" xr:uid="{D0B6FD95-493D-44F4-81BA-02340B95AFFA}"/>
    <cellStyle name="20% - Accent1 4 8 3 2" xfId="36804" xr:uid="{4087987E-B1A8-4FD4-A848-41FCB1E42851}"/>
    <cellStyle name="20% - Accent1 4 8 4" xfId="29677" xr:uid="{75EA4E5E-125E-4731-8EAD-64176A9D820B}"/>
    <cellStyle name="20% - Accent1 4 8 4 2" xfId="58167" xr:uid="{E03B38D2-D9F7-4A40-929A-2BA6823820E5}"/>
    <cellStyle name="20% - Accent1 4 8 5" xfId="36802" xr:uid="{7E4208F2-5003-4B71-A67B-570328EFE132}"/>
    <cellStyle name="20% - Accent1 4 9" xfId="7028" xr:uid="{7E83D1D5-7B4C-40CE-9AB0-5A20C1D9DB49}"/>
    <cellStyle name="20% - Accent1 4 9 2" xfId="36805" xr:uid="{5A714CA1-B8E3-4C24-A6F2-6E1B748C812A}"/>
    <cellStyle name="20% - Accent1 40" xfId="22565" xr:uid="{049F8EB0-8338-436D-B19F-423018543B83}"/>
    <cellStyle name="20% - Accent1 40 2" xfId="51850" xr:uid="{A9F5A914-89BF-4B4B-9CB5-FD5BDB9CD7EB}"/>
    <cellStyle name="20% - Accent1 41" xfId="4085" xr:uid="{E191D10F-3884-4782-8CB6-01D662C20AD1}"/>
    <cellStyle name="20% - Accent1 42" xfId="31585" xr:uid="{2566886D-799A-4840-89A6-70FDD06E760D}"/>
    <cellStyle name="20% - Accent1 43" xfId="31721" xr:uid="{617D6221-E073-46CF-9AE2-926A5BDCF2C2}"/>
    <cellStyle name="20% - Accent1 5" xfId="748" xr:uid="{8D36FCA2-DEF5-4545-B6C2-A0BDF396EE6E}"/>
    <cellStyle name="20% - Accent1 5 10" xfId="7030" xr:uid="{10437FC2-0217-4CA4-804A-F9D893947207}"/>
    <cellStyle name="20% - Accent1 5 10 2" xfId="36807" xr:uid="{E1FF523A-564E-4488-A16C-9CA212400290}"/>
    <cellStyle name="20% - Accent1 5 11" xfId="7031" xr:uid="{CB2DE65B-04C4-4D11-909E-EF076887BF3C}"/>
    <cellStyle name="20% - Accent1 5 11 2" xfId="36808" xr:uid="{9364536F-3C19-4F58-B59D-EC0FE40502DD}"/>
    <cellStyle name="20% - Accent1 5 12" xfId="20663" xr:uid="{1068388E-5436-4154-A7FB-9ACCC860200C}"/>
    <cellStyle name="20% - Accent1 5 12 2" xfId="50102" xr:uid="{0FA0BDB4-BEAA-4509-ACA2-DC73764B30D8}"/>
    <cellStyle name="20% - Accent1 5 13" xfId="7029" xr:uid="{0E9EB7F5-FBF4-4618-8B6B-414F1F715FBE}"/>
    <cellStyle name="20% - Accent1 5 13 2" xfId="36806" xr:uid="{FDDE3EDB-EB3B-49C9-86AF-A76DB4D961D7}"/>
    <cellStyle name="20% - Accent1 5 14" xfId="4793" xr:uid="{EA4B511D-4A35-42AA-9D58-4B33C687CDB9}"/>
    <cellStyle name="20% - Accent1 5 14 2" xfId="34677" xr:uid="{03A6C483-3139-4000-AC08-D5A87364ED94}"/>
    <cellStyle name="20% - Accent1 5 15" xfId="22680" xr:uid="{1FF7F061-1DF3-42C0-8CD6-F9CC59450EF5}"/>
    <cellStyle name="20% - Accent1 5 15 2" xfId="51965" xr:uid="{D9E336D3-18C4-4042-A158-DE181A54C348}"/>
    <cellStyle name="20% - Accent1 5 16" xfId="31999" xr:uid="{7296FDC0-1A3B-4AC5-9E67-2E09D54D9A43}"/>
    <cellStyle name="20% - Accent1 5 2" xfId="747" xr:uid="{5B8DC430-192F-4815-8615-799096F47065}"/>
    <cellStyle name="20% - Accent1 5 2 10" xfId="20904" xr:uid="{A3606C06-D730-4D35-9FBB-EC72E9BA4650}"/>
    <cellStyle name="20% - Accent1 5 2 10 2" xfId="50332" xr:uid="{40141547-9C59-49F7-95EA-4D7C2187A811}"/>
    <cellStyle name="20% - Accent1 5 2 11" xfId="7032" xr:uid="{694046F0-A3ED-4AA5-BAF1-D9A6E8C827A8}"/>
    <cellStyle name="20% - Accent1 5 2 11 2" xfId="36809" xr:uid="{0DB8308B-8894-4548-9FE2-5CCAB6ECD2F2}"/>
    <cellStyle name="20% - Accent1 5 2 12" xfId="5059" xr:uid="{82353BAD-E8E2-42AF-A656-87329142BD5F}"/>
    <cellStyle name="20% - Accent1 5 2 12 2" xfId="34926" xr:uid="{1642518B-416A-4EDF-8F62-49CB7235858D}"/>
    <cellStyle name="20% - Accent1 5 2 13" xfId="22728" xr:uid="{4B24991C-81CD-477B-B842-6BC4CF5ACF84}"/>
    <cellStyle name="20% - Accent1 5 2 13 2" xfId="52013" xr:uid="{C65D002E-B8F7-46DA-A9A6-DB281A81339D}"/>
    <cellStyle name="20% - Accent1 5 2 14" xfId="31998" xr:uid="{D89FF82A-9D68-4451-B22B-56513AFE05AB}"/>
    <cellStyle name="20% - Accent1 5 2 2" xfId="1199" xr:uid="{3C1901D9-E20F-4A9F-8AE6-BD25A9E8B5D0}"/>
    <cellStyle name="20% - Accent1 5 2 2 10" xfId="25637" xr:uid="{8D65D957-BD22-40B1-860F-33256EDC208D}"/>
    <cellStyle name="20% - Accent1 5 2 2 10 2" xfId="54128" xr:uid="{B9284541-AED2-4D88-A9CA-D242B3ED5072}"/>
    <cellStyle name="20% - Accent1 5 2 2 11" xfId="32249" xr:uid="{62AC98F4-B98D-4E3A-93BF-4A662F03073D}"/>
    <cellStyle name="20% - Accent1 5 2 2 2" xfId="1861" xr:uid="{563B58C3-DF46-4664-9D02-CA146DC5BA8E}"/>
    <cellStyle name="20% - Accent1 5 2 2 2 2" xfId="3096" xr:uid="{9CB1DF80-28BF-4571-9967-F080778DF680}"/>
    <cellStyle name="20% - Accent1 5 2 2 2 2 2" xfId="7036" xr:uid="{47C20ABC-9467-4226-8D2B-8806A89CEADD}"/>
    <cellStyle name="20% - Accent1 5 2 2 2 2 2 2" xfId="36813" xr:uid="{0E6E7270-77A2-41D1-B4E6-D7779409FF8F}"/>
    <cellStyle name="20% - Accent1 5 2 2 2 2 3" xfId="7037" xr:uid="{80F027FC-D0A3-41C1-8F14-143A54886280}"/>
    <cellStyle name="20% - Accent1 5 2 2 2 2 3 2" xfId="36814" xr:uid="{595402DE-2290-4AC4-88CD-D43F9DD8401F}"/>
    <cellStyle name="20% - Accent1 5 2 2 2 2 4" xfId="7035" xr:uid="{95E1DC72-F32E-4E29-9AB2-6A981EE6EC7B}"/>
    <cellStyle name="20% - Accent1 5 2 2 2 2 4 2" xfId="36812" xr:uid="{63C26259-2E7A-4F24-B4BA-B982CAD6170B}"/>
    <cellStyle name="20% - Accent1 5 2 2 2 2 5" xfId="34073" xr:uid="{72943FFB-6CF6-4A25-814C-6D37407CE490}"/>
    <cellStyle name="20% - Accent1 5 2 2 2 3" xfId="7038" xr:uid="{6E8C9C08-D29A-4268-9B1D-54026B345150}"/>
    <cellStyle name="20% - Accent1 5 2 2 2 3 2" xfId="36815" xr:uid="{FFC9C881-77FF-4DF8-A5E2-729F382C46B9}"/>
    <cellStyle name="20% - Accent1 5 2 2 2 4" xfId="7039" xr:uid="{0F7A3785-83A6-4285-BD02-29B35801C39A}"/>
    <cellStyle name="20% - Accent1 5 2 2 2 4 2" xfId="36816" xr:uid="{A196AC13-F92A-4E80-A284-D2806EB6552B}"/>
    <cellStyle name="20% - Accent1 5 2 2 2 5" xfId="7040" xr:uid="{C740EF54-AB11-41AF-A4AE-378D41274236}"/>
    <cellStyle name="20% - Accent1 5 2 2 2 5 2" xfId="36817" xr:uid="{47C8D230-52DD-4EDE-ACAA-97F616DB9EC3}"/>
    <cellStyle name="20% - Accent1 5 2 2 2 6" xfId="28614" xr:uid="{983199ED-CE63-42ED-9032-D28ECC9E86B1}"/>
    <cellStyle name="20% - Accent1 5 2 2 2 6 2" xfId="57104" xr:uid="{E11F4171-5631-44C1-9D0B-F68EBD813CFE}"/>
    <cellStyle name="20% - Accent1 5 2 2 2 7" xfId="7034" xr:uid="{267BF1E8-7B31-4D20-ACB4-DE8A31A93BB5}"/>
    <cellStyle name="20% - Accent1 5 2 2 2 7 2" xfId="36811" xr:uid="{1FA44697-20CF-4FE6-8810-9BDC4817DC59}"/>
    <cellStyle name="20% - Accent1 5 2 2 2 8" xfId="32863" xr:uid="{06B5A05C-AAE2-4C2F-938C-1919454D3E72}"/>
    <cellStyle name="20% - Accent1 5 2 2 3" xfId="2457" xr:uid="{17AC1EDA-ECE8-4FF5-815A-65432EA59390}"/>
    <cellStyle name="20% - Accent1 5 2 2 3 2" xfId="7042" xr:uid="{5EE6E756-F1BA-46D1-B281-33AB5D8DE574}"/>
    <cellStyle name="20% - Accent1 5 2 2 3 2 2" xfId="7043" xr:uid="{715C9F26-CE71-4FC1-BB6B-464B17B54A6F}"/>
    <cellStyle name="20% - Accent1 5 2 2 3 2 2 2" xfId="36820" xr:uid="{8577E593-9E14-4F16-8EA7-94DA5E2CCBC6}"/>
    <cellStyle name="20% - Accent1 5 2 2 3 2 3" xfId="7044" xr:uid="{BFA44F7B-A60F-47D9-96E2-99A3F26E8354}"/>
    <cellStyle name="20% - Accent1 5 2 2 3 2 3 2" xfId="36821" xr:uid="{3B9F41ED-60A4-47D5-AFCF-8147614A3147}"/>
    <cellStyle name="20% - Accent1 5 2 2 3 2 4" xfId="36819" xr:uid="{BC4FC414-AE9A-4986-B15C-31626811A52A}"/>
    <cellStyle name="20% - Accent1 5 2 2 3 3" xfId="7045" xr:uid="{71E581B2-A902-4CDF-985D-EFDC0D991005}"/>
    <cellStyle name="20% - Accent1 5 2 2 3 3 2" xfId="36822" xr:uid="{25293F2A-92D1-41AB-9450-38FB17AEE0EE}"/>
    <cellStyle name="20% - Accent1 5 2 2 3 4" xfId="7046" xr:uid="{4D445180-2659-49D1-BE00-AB41546DBCAF}"/>
    <cellStyle name="20% - Accent1 5 2 2 3 4 2" xfId="36823" xr:uid="{41208A50-D628-4F4A-A6AF-FA9DEF5F138E}"/>
    <cellStyle name="20% - Accent1 5 2 2 3 5" xfId="7047" xr:uid="{CDFBADC6-A786-402A-A0B1-1CC3217A279B}"/>
    <cellStyle name="20% - Accent1 5 2 2 3 5 2" xfId="36824" xr:uid="{5858778F-663C-4E46-9D86-A5BC255B2BA9}"/>
    <cellStyle name="20% - Accent1 5 2 2 3 6" xfId="7041" xr:uid="{8B68908F-E4DE-493A-8009-A88F364D8279}"/>
    <cellStyle name="20% - Accent1 5 2 2 3 6 2" xfId="36818" xr:uid="{A36D022B-16B7-41E8-891F-32A51836F489}"/>
    <cellStyle name="20% - Accent1 5 2 2 3 7" xfId="33437" xr:uid="{AFB7518F-0014-4D88-85E8-D2CCF15B1CE2}"/>
    <cellStyle name="20% - Accent1 5 2 2 4" xfId="7048" xr:uid="{0709DCAF-AA81-475A-ADB6-B7DA30628C13}"/>
    <cellStyle name="20% - Accent1 5 2 2 4 2" xfId="7049" xr:uid="{C0A38228-3BF4-4AE6-A814-60E98900E977}"/>
    <cellStyle name="20% - Accent1 5 2 2 4 2 2" xfId="36826" xr:uid="{6A3D945A-E0BF-4C2C-B758-0CEE8DAC8DD1}"/>
    <cellStyle name="20% - Accent1 5 2 2 4 3" xfId="7050" xr:uid="{27508D6B-08F2-47DD-85E1-315693EB817A}"/>
    <cellStyle name="20% - Accent1 5 2 2 4 3 2" xfId="36827" xr:uid="{D03C00D4-C650-47F8-B803-D689ACABFFCF}"/>
    <cellStyle name="20% - Accent1 5 2 2 4 4" xfId="36825" xr:uid="{FECE770D-23FB-49BD-880B-486FE554D24A}"/>
    <cellStyle name="20% - Accent1 5 2 2 5" xfId="7051" xr:uid="{DBED6B4B-30C3-4790-8BDD-97EE8ED562CE}"/>
    <cellStyle name="20% - Accent1 5 2 2 5 2" xfId="36828" xr:uid="{CB10AFD4-F9BE-4BC7-B113-2B4580AED637}"/>
    <cellStyle name="20% - Accent1 5 2 2 6" xfId="7052" xr:uid="{DED48C68-4237-4C45-9165-02B37DF0E6E7}"/>
    <cellStyle name="20% - Accent1 5 2 2 6 2" xfId="36829" xr:uid="{9BDBCFB0-0F37-4632-9E77-D49633CA56A9}"/>
    <cellStyle name="20% - Accent1 5 2 2 7" xfId="7053" xr:uid="{7F18543F-82D3-400B-8FDD-3C09AD92EF71}"/>
    <cellStyle name="20% - Accent1 5 2 2 7 2" xfId="36830" xr:uid="{940C550C-A05D-46D4-9611-CEDC462DCC5F}"/>
    <cellStyle name="20% - Accent1 5 2 2 8" xfId="21876" xr:uid="{6B448273-14F9-47BF-B89B-D9177069B02D}"/>
    <cellStyle name="20% - Accent1 5 2 2 8 2" xfId="51301" xr:uid="{2783F0FF-EC22-4ABD-AB94-C7F4D80CB0D3}"/>
    <cellStyle name="20% - Accent1 5 2 2 9" xfId="7033" xr:uid="{02CE9774-5729-42A6-8B11-E11B43BF1DCB}"/>
    <cellStyle name="20% - Accent1 5 2 2 9 2" xfId="36810" xr:uid="{DE90B886-05E6-4C6F-975A-E952B54352A2}"/>
    <cellStyle name="20% - Accent1 5 2 3" xfId="1571" xr:uid="{9CDBBD1A-10DC-4410-9F2B-A77BE32B34C7}"/>
    <cellStyle name="20% - Accent1 5 2 3 10" xfId="32573" xr:uid="{ED805442-FD9E-47E8-883E-F48567D9F555}"/>
    <cellStyle name="20% - Accent1 5 2 3 2" xfId="2792" xr:uid="{17E14338-F312-41EF-BE7D-0A4FF737118A}"/>
    <cellStyle name="20% - Accent1 5 2 3 2 2" xfId="7056" xr:uid="{FD409ACF-74DE-4696-82C2-CA90DAD241CA}"/>
    <cellStyle name="20% - Accent1 5 2 3 2 2 2" xfId="7057" xr:uid="{84B63C26-21FE-4019-B0BC-5A3B4123A67C}"/>
    <cellStyle name="20% - Accent1 5 2 3 2 2 2 2" xfId="36834" xr:uid="{4966A64D-9290-4569-9ECD-58CDF2687DB9}"/>
    <cellStyle name="20% - Accent1 5 2 3 2 2 3" xfId="7058" xr:uid="{284B7641-C5E9-458C-B448-A2128B503A1C}"/>
    <cellStyle name="20% - Accent1 5 2 3 2 2 3 2" xfId="36835" xr:uid="{7A943BC7-0BA5-489F-A4AE-6140F31827BF}"/>
    <cellStyle name="20% - Accent1 5 2 3 2 2 4" xfId="36833" xr:uid="{5DA4CCB2-1519-42E0-B3C8-BF908E2581B2}"/>
    <cellStyle name="20% - Accent1 5 2 3 2 3" xfId="7059" xr:uid="{73230F24-FB91-4B50-B825-28698C6617CC}"/>
    <cellStyle name="20% - Accent1 5 2 3 2 3 2" xfId="36836" xr:uid="{6EA8AECA-2F3A-4B30-A9ED-F0A3F683C677}"/>
    <cellStyle name="20% - Accent1 5 2 3 2 4" xfId="7060" xr:uid="{66CEC496-1B43-4E94-84FD-61A89FF84BD2}"/>
    <cellStyle name="20% - Accent1 5 2 3 2 4 2" xfId="36837" xr:uid="{642BE7A5-F509-4F08-9813-DF0B68446F37}"/>
    <cellStyle name="20% - Accent1 5 2 3 2 5" xfId="7061" xr:uid="{F9A04BFA-2F14-40F4-85E2-3DDF339F98C1}"/>
    <cellStyle name="20% - Accent1 5 2 3 2 5 2" xfId="36838" xr:uid="{3CA373A3-47DE-4F0D-8C84-48F26FD2FB28}"/>
    <cellStyle name="20% - Accent1 5 2 3 2 6" xfId="7055" xr:uid="{07513F1E-EB5E-4AB7-87DD-86ED7B34A089}"/>
    <cellStyle name="20% - Accent1 5 2 3 2 6 2" xfId="36832" xr:uid="{E4311D65-6F95-41B1-9B7D-FFF1CE8314D9}"/>
    <cellStyle name="20% - Accent1 5 2 3 2 7" xfId="33770" xr:uid="{7EBF6C8B-C6F1-45F4-9DA5-7E3FFB16C0E6}"/>
    <cellStyle name="20% - Accent1 5 2 3 3" xfId="7062" xr:uid="{A1AA7A5F-3A7A-45A9-811F-8CCC86B1CCF5}"/>
    <cellStyle name="20% - Accent1 5 2 3 3 2" xfId="7063" xr:uid="{D6E994B4-1668-4251-AE2D-FDC9E0B1F526}"/>
    <cellStyle name="20% - Accent1 5 2 3 3 2 2" xfId="7064" xr:uid="{AF423D01-2AD6-4BB9-97A0-26F1C9E9577C}"/>
    <cellStyle name="20% - Accent1 5 2 3 3 2 2 2" xfId="36841" xr:uid="{8FD4B99F-F86C-452E-8DD7-C068BA9F7A62}"/>
    <cellStyle name="20% - Accent1 5 2 3 3 2 3" xfId="7065" xr:uid="{194F8D8C-EBF2-4E58-B9DD-66FB1B6316BA}"/>
    <cellStyle name="20% - Accent1 5 2 3 3 2 3 2" xfId="36842" xr:uid="{C7D8ACE1-6F82-4A3B-8290-E22789A40919}"/>
    <cellStyle name="20% - Accent1 5 2 3 3 2 4" xfId="36840" xr:uid="{5FEDE0E1-1D22-4317-B17A-42D7C55BF2B0}"/>
    <cellStyle name="20% - Accent1 5 2 3 3 3" xfId="7066" xr:uid="{F8181B76-C12E-40AE-BA61-BA077949E774}"/>
    <cellStyle name="20% - Accent1 5 2 3 3 3 2" xfId="36843" xr:uid="{4567FA5B-E954-4F7A-844B-FB127E0207AF}"/>
    <cellStyle name="20% - Accent1 5 2 3 3 4" xfId="7067" xr:uid="{3BA4D325-B17E-4E94-9AA2-5CD93E0C0003}"/>
    <cellStyle name="20% - Accent1 5 2 3 3 4 2" xfId="36844" xr:uid="{83C58E03-659E-4AD9-A184-9DDA818610DE}"/>
    <cellStyle name="20% - Accent1 5 2 3 3 5" xfId="7068" xr:uid="{8A1155CD-D1B4-4A9B-A40C-2E198BED4A09}"/>
    <cellStyle name="20% - Accent1 5 2 3 3 5 2" xfId="36845" xr:uid="{970FCAD3-36D0-407E-96F0-4D27CB5F64CC}"/>
    <cellStyle name="20% - Accent1 5 2 3 3 6" xfId="36839" xr:uid="{A3D09B0B-06B9-4170-9931-6914C2A21204}"/>
    <cellStyle name="20% - Accent1 5 2 3 4" xfId="7069" xr:uid="{8DFF17D7-FC04-40AE-B9C9-A8AFC0BD453D}"/>
    <cellStyle name="20% - Accent1 5 2 3 4 2" xfId="7070" xr:uid="{5BBF64E4-986B-4926-99FB-D9564057C304}"/>
    <cellStyle name="20% - Accent1 5 2 3 4 2 2" xfId="36847" xr:uid="{C35C9F51-76C8-4946-BE8A-E17A5ACA01BA}"/>
    <cellStyle name="20% - Accent1 5 2 3 4 3" xfId="7071" xr:uid="{CF7DF59A-6A16-4A22-9C7A-C4BFB91F09E3}"/>
    <cellStyle name="20% - Accent1 5 2 3 4 3 2" xfId="36848" xr:uid="{FA784DF7-31DD-446B-A522-7513AB21B1AA}"/>
    <cellStyle name="20% - Accent1 5 2 3 4 4" xfId="36846" xr:uid="{D6DAF8A6-7674-4525-BBFF-A4AFEDEF4605}"/>
    <cellStyle name="20% - Accent1 5 2 3 5" xfId="7072" xr:uid="{73D6D16C-8A8B-4304-B459-616BB943F8B7}"/>
    <cellStyle name="20% - Accent1 5 2 3 5 2" xfId="36849" xr:uid="{8711BAB1-EB98-4DBE-A684-33B7733206F0}"/>
    <cellStyle name="20% - Accent1 5 2 3 6" xfId="7073" xr:uid="{14B9F0F1-CBE5-4DA0-8B9B-45CA646FE243}"/>
    <cellStyle name="20% - Accent1 5 2 3 6 2" xfId="36850" xr:uid="{FEDC9934-845E-41AD-839E-44AE57F48C14}"/>
    <cellStyle name="20% - Accent1 5 2 3 7" xfId="7074" xr:uid="{F703C128-CBAE-4FEF-9DA1-C1C0CAF84108}"/>
    <cellStyle name="20% - Accent1 5 2 3 7 2" xfId="36851" xr:uid="{22DBDB23-2AAF-4EF3-A5EC-82EC3C70FAA4}"/>
    <cellStyle name="20% - Accent1 5 2 3 8" xfId="27103" xr:uid="{B31AE43E-4DFF-4487-8848-5E7B44A73962}"/>
    <cellStyle name="20% - Accent1 5 2 3 8 2" xfId="55593" xr:uid="{4B451518-C9D6-49D4-A8D8-918FA508CC50}"/>
    <cellStyle name="20% - Accent1 5 2 3 9" xfId="7054" xr:uid="{52D71AFB-9862-4BF1-80E8-B6886E54CE45}"/>
    <cellStyle name="20% - Accent1 5 2 3 9 2" xfId="36831" xr:uid="{B403E41E-581D-4C95-BE6B-F28F95F5C818}"/>
    <cellStyle name="20% - Accent1 5 2 4" xfId="2124" xr:uid="{5685E641-FF08-4EEF-8C92-5285884F1BC0}"/>
    <cellStyle name="20% - Accent1 5 2 4 2" xfId="7076" xr:uid="{68AD291F-8DDF-4E08-9A43-4740D2DBBE61}"/>
    <cellStyle name="20% - Accent1 5 2 4 2 2" xfId="7077" xr:uid="{F3B89DDF-B6AB-4CD0-99CF-DCA05FC80791}"/>
    <cellStyle name="20% - Accent1 5 2 4 2 2 2" xfId="36854" xr:uid="{E6097265-C43E-41FA-AE00-88976C70CE5F}"/>
    <cellStyle name="20% - Accent1 5 2 4 2 3" xfId="7078" xr:uid="{03A9BCC9-F980-4858-BB34-E34238EAF3FF}"/>
    <cellStyle name="20% - Accent1 5 2 4 2 3 2" xfId="36855" xr:uid="{95CE4E28-E603-42CB-BB47-DEDD80252A00}"/>
    <cellStyle name="20% - Accent1 5 2 4 2 4" xfId="36853" xr:uid="{1C779B0F-5C88-4F07-8962-8B06FD1504C0}"/>
    <cellStyle name="20% - Accent1 5 2 4 3" xfId="7079" xr:uid="{C235A74E-491D-4CA7-9DAB-D23278A66195}"/>
    <cellStyle name="20% - Accent1 5 2 4 3 2" xfId="36856" xr:uid="{F8FA106C-1BDC-497A-A6A5-76B7722D3A22}"/>
    <cellStyle name="20% - Accent1 5 2 4 4" xfId="7080" xr:uid="{CA0E6BCE-5B7D-49DC-86AE-4133F0EAB6C9}"/>
    <cellStyle name="20% - Accent1 5 2 4 4 2" xfId="36857" xr:uid="{C470D95B-33CB-4836-97C7-60675BF3278C}"/>
    <cellStyle name="20% - Accent1 5 2 4 5" xfId="7081" xr:uid="{5C730A0F-BC09-4A53-92C1-DDF77572008A}"/>
    <cellStyle name="20% - Accent1 5 2 4 5 2" xfId="36858" xr:uid="{1DB0C92D-C9B7-4F32-AAAB-9CFD4AADF7AE}"/>
    <cellStyle name="20% - Accent1 5 2 4 6" xfId="30098" xr:uid="{962C5FCF-AB70-4B33-B713-D2341C364843}"/>
    <cellStyle name="20% - Accent1 5 2 4 6 2" xfId="58588" xr:uid="{68912D3D-DFC8-42DE-AC05-3A4EAAA6EBC3}"/>
    <cellStyle name="20% - Accent1 5 2 4 7" xfId="7075" xr:uid="{20E036E5-0B81-4C82-B941-5CEE16659D6E}"/>
    <cellStyle name="20% - Accent1 5 2 4 7 2" xfId="36852" xr:uid="{B90F268E-9394-4B5B-B9FF-A451098EFE2E}"/>
    <cellStyle name="20% - Accent1 5 2 4 8" xfId="33110" xr:uid="{B300E65E-3DD0-4742-B0C6-FD755D54146D}"/>
    <cellStyle name="20% - Accent1 5 2 5" xfId="7082" xr:uid="{7734F192-7E50-46EE-A9E9-F4D813393A15}"/>
    <cellStyle name="20% - Accent1 5 2 5 2" xfId="7083" xr:uid="{9775AA34-7CC2-4461-8FF6-4EFCC70EC0AF}"/>
    <cellStyle name="20% - Accent1 5 2 5 2 2" xfId="7084" xr:uid="{44B57557-EF3F-41C6-8E16-27C439D56CBF}"/>
    <cellStyle name="20% - Accent1 5 2 5 2 2 2" xfId="36861" xr:uid="{7F6653AA-D49D-4A02-A448-EF59C8A4BCE3}"/>
    <cellStyle name="20% - Accent1 5 2 5 2 3" xfId="7085" xr:uid="{218D19BF-5808-415C-830F-7B91DA401300}"/>
    <cellStyle name="20% - Accent1 5 2 5 2 3 2" xfId="36862" xr:uid="{D44773C9-2F49-432E-8E60-2F596C835DDB}"/>
    <cellStyle name="20% - Accent1 5 2 5 2 4" xfId="36860" xr:uid="{359020D3-084E-4795-A30F-6F236E9B24A0}"/>
    <cellStyle name="20% - Accent1 5 2 5 3" xfId="7086" xr:uid="{A09ACD88-448E-4F36-9FB6-D13A28A3CFFD}"/>
    <cellStyle name="20% - Accent1 5 2 5 3 2" xfId="36863" xr:uid="{E988399B-27CE-41D1-BC79-42618D4F7F0F}"/>
    <cellStyle name="20% - Accent1 5 2 5 4" xfId="7087" xr:uid="{39134040-44A7-4D3B-81F7-209EAF665870}"/>
    <cellStyle name="20% - Accent1 5 2 5 4 2" xfId="36864" xr:uid="{0F08FD3E-74ED-4690-A342-24035726A4D9}"/>
    <cellStyle name="20% - Accent1 5 2 5 5" xfId="7088" xr:uid="{1DF4EC44-04D8-45A4-BDC9-CA2AE99D12E6}"/>
    <cellStyle name="20% - Accent1 5 2 5 5 2" xfId="36865" xr:uid="{439251C3-5969-4C03-8CF8-029E7716B2AE}"/>
    <cellStyle name="20% - Accent1 5 2 5 6" xfId="36859" xr:uid="{C5AA8A97-7B62-40BC-8A80-4A53D8C7F84F}"/>
    <cellStyle name="20% - Accent1 5 2 6" xfId="7089" xr:uid="{9B979C6E-7FC8-4803-A7BB-2E42F0B3C745}"/>
    <cellStyle name="20% - Accent1 5 2 6 2" xfId="7090" xr:uid="{A797A6A1-E2B3-4207-8643-23F4E56A6FBE}"/>
    <cellStyle name="20% - Accent1 5 2 6 2 2" xfId="36867" xr:uid="{2ADD7A21-165C-4DD2-A4E8-8F24BB153ACA}"/>
    <cellStyle name="20% - Accent1 5 2 6 3" xfId="7091" xr:uid="{17BABD19-1CA2-46F0-8B4D-CDA68B99E52B}"/>
    <cellStyle name="20% - Accent1 5 2 6 3 2" xfId="36868" xr:uid="{CE4C431A-BED9-403E-AB95-805BFC799D16}"/>
    <cellStyle name="20% - Accent1 5 2 6 4" xfId="36866" xr:uid="{4F8A2754-733C-4B90-9214-78FE1BF8A259}"/>
    <cellStyle name="20% - Accent1 5 2 7" xfId="7092" xr:uid="{1A8636FE-89C6-49C8-A20A-AE3799D3847A}"/>
    <cellStyle name="20% - Accent1 5 2 7 2" xfId="36869" xr:uid="{49096234-D283-4846-8553-5DEDA46A9DF9}"/>
    <cellStyle name="20% - Accent1 5 2 8" xfId="7093" xr:uid="{EC3C5574-8976-4E56-ACCB-5A9E73E42A64}"/>
    <cellStyle name="20% - Accent1 5 2 8 2" xfId="36870" xr:uid="{79335608-52D7-476F-B42C-FFE1D64929A7}"/>
    <cellStyle name="20% - Accent1 5 2 9" xfId="7094" xr:uid="{5B555E1E-BA41-4697-B213-B845F97F2743}"/>
    <cellStyle name="20% - Accent1 5 2 9 2" xfId="36871" xr:uid="{B995C248-0B97-45B3-A2E2-099E887AC81D}"/>
    <cellStyle name="20% - Accent1 5 3" xfId="1198" xr:uid="{FE2ECBC5-6962-4407-A03D-1DDD67BAD3F8}"/>
    <cellStyle name="20% - Accent1 5 3 10" xfId="24481" xr:uid="{1C7B3C0E-F946-4574-8C01-5B512147FF82}"/>
    <cellStyle name="20% - Accent1 5 3 10 2" xfId="52973" xr:uid="{8BD2205D-FD85-45A1-8195-343CCB1CD004}"/>
    <cellStyle name="20% - Accent1 5 3 11" xfId="32248" xr:uid="{799B5A10-3D62-46DB-A11B-6A5B52C5781B}"/>
    <cellStyle name="20% - Accent1 5 3 2" xfId="1860" xr:uid="{14C84907-A6B8-4C00-A117-8DB08204CE3A}"/>
    <cellStyle name="20% - Accent1 5 3 2 2" xfId="3095" xr:uid="{86ADC807-012E-4E02-8D32-B6F14F3ED97A}"/>
    <cellStyle name="20% - Accent1 5 3 2 2 2" xfId="7098" xr:uid="{1AA0DEBA-5927-4ABE-926A-3BCE9A16FA4C}"/>
    <cellStyle name="20% - Accent1 5 3 2 2 2 2" xfId="36875" xr:uid="{B048012B-457E-4B41-AC73-9C0CFEF4C5DB}"/>
    <cellStyle name="20% - Accent1 5 3 2 2 3" xfId="7099" xr:uid="{22A60F43-FB36-4BF4-BFE4-A944FA66CE22}"/>
    <cellStyle name="20% - Accent1 5 3 2 2 3 2" xfId="36876" xr:uid="{332846FF-6D72-44CB-A4A5-21E1D12B617D}"/>
    <cellStyle name="20% - Accent1 5 3 2 2 4" xfId="28907" xr:uid="{D6BB5A9D-49EB-42AD-8FD0-2C957D55B5A7}"/>
    <cellStyle name="20% - Accent1 5 3 2 2 4 2" xfId="57397" xr:uid="{591D18E5-C5CE-4644-B295-1336CC7C54CA}"/>
    <cellStyle name="20% - Accent1 5 3 2 2 5" xfId="7097" xr:uid="{578C6AFD-177A-45FF-BDC4-DFCC4E10C3E4}"/>
    <cellStyle name="20% - Accent1 5 3 2 2 5 2" xfId="36874" xr:uid="{E0F5FF1B-9049-4967-B6EA-DD16654B4FF2}"/>
    <cellStyle name="20% - Accent1 5 3 2 2 6" xfId="34072" xr:uid="{F27D6ED8-6E52-4086-855A-D19EAB4CDAF7}"/>
    <cellStyle name="20% - Accent1 5 3 2 3" xfId="7100" xr:uid="{A21E129E-2219-4772-8359-A8A12F9D78E1}"/>
    <cellStyle name="20% - Accent1 5 3 2 3 2" xfId="36877" xr:uid="{EF2B6D59-5770-4544-A062-481ECE8A92AB}"/>
    <cellStyle name="20% - Accent1 5 3 2 4" xfId="7101" xr:uid="{918C45BC-6C5E-4177-900B-4CD8DE80986E}"/>
    <cellStyle name="20% - Accent1 5 3 2 4 2" xfId="36878" xr:uid="{F5FA0053-2C28-449C-8EE0-C55B57011A53}"/>
    <cellStyle name="20% - Accent1 5 3 2 5" xfId="7102" xr:uid="{08FE868B-853C-4562-A253-C18FF526DD70}"/>
    <cellStyle name="20% - Accent1 5 3 2 5 2" xfId="36879" xr:uid="{5D06637B-421C-4E8E-A325-67AEC7CC7FB6}"/>
    <cellStyle name="20% - Accent1 5 3 2 6" xfId="22135" xr:uid="{CBE16DFA-B060-4CB4-B4CC-AE84B24F66C5}"/>
    <cellStyle name="20% - Accent1 5 3 2 6 2" xfId="51560" xr:uid="{845AD2E1-6BFF-4A2A-99EC-596567E6A4D1}"/>
    <cellStyle name="20% - Accent1 5 3 2 7" xfId="7096" xr:uid="{5CEBFB2B-4EA9-4768-B04F-95A02F577AB8}"/>
    <cellStyle name="20% - Accent1 5 3 2 7 2" xfId="36873" xr:uid="{5AAA2D78-271D-440E-BE7B-5FECD7740E35}"/>
    <cellStyle name="20% - Accent1 5 3 2 8" xfId="25925" xr:uid="{2BF2A243-5FAF-48FD-BDA8-70F05A3900ED}"/>
    <cellStyle name="20% - Accent1 5 3 2 8 2" xfId="54416" xr:uid="{937B92FE-C4AB-4D2E-8570-DB4C6CDE5194}"/>
    <cellStyle name="20% - Accent1 5 3 2 9" xfId="32862" xr:uid="{CEFE5B45-E48E-4135-86D6-80B5CFACB5FA}"/>
    <cellStyle name="20% - Accent1 5 3 3" xfId="2456" xr:uid="{74D5CDED-03DF-47C3-A973-84B57B688955}"/>
    <cellStyle name="20% - Accent1 5 3 3 2" xfId="7104" xr:uid="{EF95363D-0B05-4705-94E9-437BAF2C3EC3}"/>
    <cellStyle name="20% - Accent1 5 3 3 2 2" xfId="7105" xr:uid="{2054A1A6-3A3C-4F05-B351-5D2826FF5E2E}"/>
    <cellStyle name="20% - Accent1 5 3 3 2 2 2" xfId="36882" xr:uid="{53B5E62A-8682-4E7F-9951-C2947182C62B}"/>
    <cellStyle name="20% - Accent1 5 3 3 2 3" xfId="7106" xr:uid="{CAA737C5-4B0E-420C-999D-F72B4DA6DA9F}"/>
    <cellStyle name="20% - Accent1 5 3 3 2 3 2" xfId="36883" xr:uid="{D29434C9-A57C-4038-AD96-EC3110B5897E}"/>
    <cellStyle name="20% - Accent1 5 3 3 2 4" xfId="36881" xr:uid="{A9CCB877-CB25-443E-B13D-ED532085FDCA}"/>
    <cellStyle name="20% - Accent1 5 3 3 3" xfId="7107" xr:uid="{E3AEC34B-20E4-40BE-8AB9-C234BCF1C444}"/>
    <cellStyle name="20% - Accent1 5 3 3 3 2" xfId="36884" xr:uid="{F8600FC0-6D0D-4779-8BD1-E3FE8C560A49}"/>
    <cellStyle name="20% - Accent1 5 3 3 4" xfId="7108" xr:uid="{7CD900D3-BF87-456F-AC6C-52C33EED9809}"/>
    <cellStyle name="20% - Accent1 5 3 3 4 2" xfId="36885" xr:uid="{EA526B82-213E-44B8-858D-B6F6710E2EA9}"/>
    <cellStyle name="20% - Accent1 5 3 3 5" xfId="7109" xr:uid="{A01AAF6F-0480-411B-BF80-39DC8278FFF0}"/>
    <cellStyle name="20% - Accent1 5 3 3 5 2" xfId="36886" xr:uid="{68B292C4-9457-485B-A5EF-DD710A57889A}"/>
    <cellStyle name="20% - Accent1 5 3 3 6" xfId="27396" xr:uid="{26780728-90F0-471C-A10D-1641D9139269}"/>
    <cellStyle name="20% - Accent1 5 3 3 6 2" xfId="55886" xr:uid="{ABDC7B8D-A7DF-4CD2-8EDA-6403312A6AD7}"/>
    <cellStyle name="20% - Accent1 5 3 3 7" xfId="7103" xr:uid="{1371370A-C154-4519-B021-0F2242C96B71}"/>
    <cellStyle name="20% - Accent1 5 3 3 7 2" xfId="36880" xr:uid="{8B16BE28-F6A4-4A5E-BF2F-A6DB896E92BA}"/>
    <cellStyle name="20% - Accent1 5 3 3 8" xfId="33436" xr:uid="{FC40B800-421E-4820-9106-74B841FA8A3C}"/>
    <cellStyle name="20% - Accent1 5 3 4" xfId="7110" xr:uid="{046BD479-EAE5-4648-B578-5CAD35EB9A74}"/>
    <cellStyle name="20% - Accent1 5 3 4 2" xfId="7111" xr:uid="{AD7E40A3-229C-4265-8A33-345B40818C96}"/>
    <cellStyle name="20% - Accent1 5 3 4 2 2" xfId="36888" xr:uid="{F64882FB-5629-40FB-8695-FD1CAC92512A}"/>
    <cellStyle name="20% - Accent1 5 3 4 3" xfId="7112" xr:uid="{E49BB199-E1DE-44A4-AE54-739FFBAA602F}"/>
    <cellStyle name="20% - Accent1 5 3 4 3 2" xfId="36889" xr:uid="{AEAA432A-B9EF-48E4-90FC-8B00D2198517}"/>
    <cellStyle name="20% - Accent1 5 3 4 4" xfId="30394" xr:uid="{E5CDA294-26F8-41AE-A366-542651D06925}"/>
    <cellStyle name="20% - Accent1 5 3 4 4 2" xfId="58884" xr:uid="{E644C3DF-E694-43F0-9730-C0F2C81CC2CD}"/>
    <cellStyle name="20% - Accent1 5 3 4 5" xfId="36887" xr:uid="{0433F304-98D4-4F79-9DEC-D490DA5A8501}"/>
    <cellStyle name="20% - Accent1 5 3 5" xfId="7113" xr:uid="{DC4EBD03-5F9B-4069-B92C-34DB257E7C0A}"/>
    <cellStyle name="20% - Accent1 5 3 5 2" xfId="36890" xr:uid="{72EA4568-5D01-4854-ABC2-556839173096}"/>
    <cellStyle name="20% - Accent1 5 3 6" xfId="7114" xr:uid="{222A8CEA-7F31-40FE-BE8F-BFDDE6B6198D}"/>
    <cellStyle name="20% - Accent1 5 3 6 2" xfId="36891" xr:uid="{0F05FB0F-085E-4F57-AEF6-2CD078D9C92A}"/>
    <cellStyle name="20% - Accent1 5 3 7" xfId="7115" xr:uid="{C52C3807-1A98-45E8-83C9-50BEE9964D59}"/>
    <cellStyle name="20% - Accent1 5 3 7 2" xfId="36892" xr:uid="{70C315F0-CB9F-4BCF-8AE9-D68386A0502E}"/>
    <cellStyle name="20% - Accent1 5 3 8" xfId="21150" xr:uid="{86951A02-8A09-4087-9156-E58595AF113A}"/>
    <cellStyle name="20% - Accent1 5 3 8 2" xfId="50576" xr:uid="{7779DF8C-5EFC-4B88-B21A-EF7E8169E899}"/>
    <cellStyle name="20% - Accent1 5 3 9" xfId="7095" xr:uid="{7D9F585D-7AAA-4900-AD30-593BAFCCFB4E}"/>
    <cellStyle name="20% - Accent1 5 3 9 2" xfId="36872" xr:uid="{C1815FC8-CCF5-4369-8E8E-B25084350FE8}"/>
    <cellStyle name="20% - Accent1 5 4" xfId="1570" xr:uid="{8DBAE615-C341-42D9-AB27-D31B5B82D286}"/>
    <cellStyle name="20% - Accent1 5 4 10" xfId="24767" xr:uid="{881E5B2C-A65D-4871-9406-1C0FE206E9B6}"/>
    <cellStyle name="20% - Accent1 5 4 10 2" xfId="53259" xr:uid="{3F1824F8-9748-4EE2-B4F1-084FCE56BA2E}"/>
    <cellStyle name="20% - Accent1 5 4 11" xfId="32572" xr:uid="{85C1B6DC-7B13-41B7-9923-DD0A25B9785E}"/>
    <cellStyle name="20% - Accent1 5 4 2" xfId="2791" xr:uid="{A7A57D75-EB75-4E4D-AF36-2E7466083F58}"/>
    <cellStyle name="20% - Accent1 5 4 2 2" xfId="7118" xr:uid="{F5EB0E7C-1FEA-4B05-BAF3-75DD1A4FEAFB}"/>
    <cellStyle name="20% - Accent1 5 4 2 2 2" xfId="7119" xr:uid="{18DD522B-19B6-4701-A3F1-A27A7569313D}"/>
    <cellStyle name="20% - Accent1 5 4 2 2 2 2" xfId="36896" xr:uid="{A92D197D-FA95-45C0-A505-A38CC6BEDFBA}"/>
    <cellStyle name="20% - Accent1 5 4 2 2 3" xfId="7120" xr:uid="{80CA5C32-75E5-41BC-8909-FDA2C58A1902}"/>
    <cellStyle name="20% - Accent1 5 4 2 2 3 2" xfId="36897" xr:uid="{FDB9B238-78C9-4870-859B-3A28444846E5}"/>
    <cellStyle name="20% - Accent1 5 4 2 2 4" xfId="29209" xr:uid="{CE3BDD22-F375-476F-A864-E4360A215F8F}"/>
    <cellStyle name="20% - Accent1 5 4 2 2 4 2" xfId="57699" xr:uid="{98B89FE5-F8A9-45A4-9B26-0BCE9C665A7B}"/>
    <cellStyle name="20% - Accent1 5 4 2 2 5" xfId="36895" xr:uid="{7F841026-7836-4587-A5A6-A31EDEC0D30D}"/>
    <cellStyle name="20% - Accent1 5 4 2 3" xfId="7121" xr:uid="{29B78AE9-5202-4DD0-8DED-A98C2E66C0CD}"/>
    <cellStyle name="20% - Accent1 5 4 2 3 2" xfId="36898" xr:uid="{94DC13D1-70AE-4AF3-B5F9-2574C7EB2881}"/>
    <cellStyle name="20% - Accent1 5 4 2 4" xfId="7122" xr:uid="{17C1DD7B-0B5A-4279-9E6E-3ADFA189A104}"/>
    <cellStyle name="20% - Accent1 5 4 2 4 2" xfId="36899" xr:uid="{49CCDFC9-8EE9-43F2-BF81-1B67E941143E}"/>
    <cellStyle name="20% - Accent1 5 4 2 5" xfId="7123" xr:uid="{5E07A8A4-81D6-4CE3-BA29-075A0A079191}"/>
    <cellStyle name="20% - Accent1 5 4 2 5 2" xfId="36900" xr:uid="{762BCA6F-8450-457F-B5E1-00A4FBA0B22C}"/>
    <cellStyle name="20% - Accent1 5 4 2 6" xfId="26225" xr:uid="{D838C3EA-4CE3-4332-96BA-0F413080FDAF}"/>
    <cellStyle name="20% - Accent1 5 4 2 6 2" xfId="54716" xr:uid="{8890AE71-5FF6-4B07-BAF5-9B86F752BA6D}"/>
    <cellStyle name="20% - Accent1 5 4 2 7" xfId="7117" xr:uid="{A295E51E-12F9-43E0-ABEB-E7276B0A6ABA}"/>
    <cellStyle name="20% - Accent1 5 4 2 7 2" xfId="36894" xr:uid="{A4CE5CEA-1AEE-49B6-90D3-F46C119A5D4D}"/>
    <cellStyle name="20% - Accent1 5 4 2 8" xfId="33769" xr:uid="{72FE85D6-00EC-41C9-BBE4-17754B34273A}"/>
    <cellStyle name="20% - Accent1 5 4 3" xfId="7124" xr:uid="{8A48F875-3907-4C64-93D7-D6AA9B116EF8}"/>
    <cellStyle name="20% - Accent1 5 4 3 2" xfId="7125" xr:uid="{9970DCD9-EDF9-42CF-BBDE-88A8A7A18382}"/>
    <cellStyle name="20% - Accent1 5 4 3 2 2" xfId="7126" xr:uid="{06090282-6D0B-4B5C-BB19-4CAC834DDB5C}"/>
    <cellStyle name="20% - Accent1 5 4 3 2 2 2" xfId="36903" xr:uid="{F6D310D9-0E2A-42E0-853B-7993D9674E85}"/>
    <cellStyle name="20% - Accent1 5 4 3 2 3" xfId="7127" xr:uid="{E2BCA889-9505-4A52-9359-5FE603150236}"/>
    <cellStyle name="20% - Accent1 5 4 3 2 3 2" xfId="36904" xr:uid="{1A0F2B4E-055C-4F65-BBCC-B808066FAB70}"/>
    <cellStyle name="20% - Accent1 5 4 3 2 4" xfId="36902" xr:uid="{EA278BAA-6F13-4BBF-81F5-EEB7D0237557}"/>
    <cellStyle name="20% - Accent1 5 4 3 3" xfId="7128" xr:uid="{A600D4A7-6B97-4D7F-9CF9-4492ADB53F64}"/>
    <cellStyle name="20% - Accent1 5 4 3 3 2" xfId="36905" xr:uid="{0437E133-D334-4006-BF44-1C9A4C2DBCB0}"/>
    <cellStyle name="20% - Accent1 5 4 3 4" xfId="7129" xr:uid="{74EE8BBA-F6BC-48A3-9465-1CDE5A1174E0}"/>
    <cellStyle name="20% - Accent1 5 4 3 4 2" xfId="36906" xr:uid="{2F1293EE-EC98-403C-A2D4-1ABD2F38255D}"/>
    <cellStyle name="20% - Accent1 5 4 3 5" xfId="7130" xr:uid="{CE1E8996-C5B6-4B47-A68A-EEF9E83081D9}"/>
    <cellStyle name="20% - Accent1 5 4 3 5 2" xfId="36907" xr:uid="{74B550F6-8BE4-4E1C-97CE-2CC45FCDFF0C}"/>
    <cellStyle name="20% - Accent1 5 4 3 6" xfId="27698" xr:uid="{92CA2E5C-D001-4041-84BA-A83CA9530C64}"/>
    <cellStyle name="20% - Accent1 5 4 3 6 2" xfId="56188" xr:uid="{AEE79597-377F-41E1-82DE-CC706BE5DDF5}"/>
    <cellStyle name="20% - Accent1 5 4 3 7" xfId="36901" xr:uid="{C7E6E795-C0CF-47A9-B40D-CDCE200BE022}"/>
    <cellStyle name="20% - Accent1 5 4 4" xfId="7131" xr:uid="{91D10EE3-FA3E-4DD1-89F0-449F6D4D4ED4}"/>
    <cellStyle name="20% - Accent1 5 4 4 2" xfId="7132" xr:uid="{F62E6B86-F0F1-4E76-982D-9867BFE77C12}"/>
    <cellStyle name="20% - Accent1 5 4 4 2 2" xfId="36909" xr:uid="{8006FCDB-A7C1-4C0F-B2C5-231B947ADDD7}"/>
    <cellStyle name="20% - Accent1 5 4 4 3" xfId="7133" xr:uid="{068BB8B5-B744-4968-96D0-53D923B447BB}"/>
    <cellStyle name="20% - Accent1 5 4 4 3 2" xfId="36910" xr:uid="{DCC58966-D3E5-4884-BB23-F1AB48CEB0F3}"/>
    <cellStyle name="20% - Accent1 5 4 4 4" xfId="30697" xr:uid="{2264DBC9-3C0F-4106-8267-921DD204F1C3}"/>
    <cellStyle name="20% - Accent1 5 4 4 4 2" xfId="59187" xr:uid="{03DB412B-C1D0-4C8B-B634-56EA0B3754F9}"/>
    <cellStyle name="20% - Accent1 5 4 4 5" xfId="36908" xr:uid="{C129CAD7-11FD-42C2-9AA1-E4341B8B990C}"/>
    <cellStyle name="20% - Accent1 5 4 5" xfId="7134" xr:uid="{106EDDB4-1FB2-4E43-9C7C-B703B23580CC}"/>
    <cellStyle name="20% - Accent1 5 4 5 2" xfId="36911" xr:uid="{5CFEF046-2E64-432C-A0B7-D9374DD58986}"/>
    <cellStyle name="20% - Accent1 5 4 6" xfId="7135" xr:uid="{58B6E285-54F5-4EB1-8899-48CC39956B2C}"/>
    <cellStyle name="20% - Accent1 5 4 6 2" xfId="36912" xr:uid="{0112DEFB-69DE-455A-A120-7290B71CD0B1}"/>
    <cellStyle name="20% - Accent1 5 4 7" xfId="7136" xr:uid="{B5AD2CE6-5106-4B9A-9E0A-F362C29387B9}"/>
    <cellStyle name="20% - Accent1 5 4 7 2" xfId="36913" xr:uid="{8A42F6A9-7C09-4440-8116-BEBA8F523645}"/>
    <cellStyle name="20% - Accent1 5 4 8" xfId="21634" xr:uid="{E0D5D784-A055-4256-920B-F02C96EB0D06}"/>
    <cellStyle name="20% - Accent1 5 4 8 2" xfId="51059" xr:uid="{438211E3-9CAE-41DF-B619-9F9EE28AC46E}"/>
    <cellStyle name="20% - Accent1 5 4 9" xfId="7116" xr:uid="{0F4825F5-B604-4578-88C8-69F97105EF11}"/>
    <cellStyle name="20% - Accent1 5 4 9 2" xfId="36893" xr:uid="{A942988E-6C0D-48C6-BAB6-AF181773F29B}"/>
    <cellStyle name="20% - Accent1 5 5" xfId="2239" xr:uid="{1BB8168D-8773-4D08-87A7-389A9F896969}"/>
    <cellStyle name="20% - Accent1 5 5 10" xfId="33219" xr:uid="{4AD5606E-0F1A-43B4-910C-6C7948FAE547}"/>
    <cellStyle name="20% - Accent1 5 5 2" xfId="7138" xr:uid="{A61CCA75-EEF0-4BD6-B9B8-4FC48578AB5F}"/>
    <cellStyle name="20% - Accent1 5 5 2 2" xfId="7139" xr:uid="{28B58C99-8BE1-4B21-B942-2E2872E5FA9B}"/>
    <cellStyle name="20% - Accent1 5 5 2 2 2" xfId="7140" xr:uid="{47E08BD0-5C3F-44CC-BD6A-6E171E0B0986}"/>
    <cellStyle name="20% - Accent1 5 5 2 2 2 2" xfId="36917" xr:uid="{AE0C4C19-4318-4255-A2BF-2DEB2D50A302}"/>
    <cellStyle name="20% - Accent1 5 5 2 2 3" xfId="7141" xr:uid="{E403E76B-D12B-4044-8F9E-6FA0D6E3CF37}"/>
    <cellStyle name="20% - Accent1 5 5 2 2 3 2" xfId="36918" xr:uid="{13A06C63-AF85-4CFE-96D8-9D9C2DDCAA21}"/>
    <cellStyle name="20% - Accent1 5 5 2 2 4" xfId="29513" xr:uid="{F9A09796-7702-4F2E-83DD-5EA64B719473}"/>
    <cellStyle name="20% - Accent1 5 5 2 2 4 2" xfId="58003" xr:uid="{70D86849-830F-4569-A92C-259BE1572996}"/>
    <cellStyle name="20% - Accent1 5 5 2 2 5" xfId="36916" xr:uid="{5E38793F-5522-402B-8A90-D48F3F6497B7}"/>
    <cellStyle name="20% - Accent1 5 5 2 3" xfId="7142" xr:uid="{49793B0E-F5F1-47A9-9A35-94B9ACA9E486}"/>
    <cellStyle name="20% - Accent1 5 5 2 3 2" xfId="36919" xr:uid="{E11C2119-3E91-42AA-BBD7-AA4BDB416441}"/>
    <cellStyle name="20% - Accent1 5 5 2 4" xfId="7143" xr:uid="{9B0F11A6-3E6F-418B-8E63-DA97CE9D9646}"/>
    <cellStyle name="20% - Accent1 5 5 2 4 2" xfId="36920" xr:uid="{48372AB1-4E7B-4C6D-B94F-62C61B1C6953}"/>
    <cellStyle name="20% - Accent1 5 5 2 5" xfId="7144" xr:uid="{D8AD483C-39A5-4EE2-BA57-A6ABD68511E5}"/>
    <cellStyle name="20% - Accent1 5 5 2 5 2" xfId="36921" xr:uid="{C42032A9-F93A-44E6-8CCB-C4B63CD80725}"/>
    <cellStyle name="20% - Accent1 5 5 2 6" xfId="26529" xr:uid="{B9F5696C-C808-411C-9B2C-D294E29D9D3C}"/>
    <cellStyle name="20% - Accent1 5 5 2 6 2" xfId="55020" xr:uid="{76F4153E-7CAF-46AA-A56E-5FA0B0D9F494}"/>
    <cellStyle name="20% - Accent1 5 5 2 7" xfId="36915" xr:uid="{5EE9CCB8-FAFE-437E-9F71-1682DC629FE7}"/>
    <cellStyle name="20% - Accent1 5 5 3" xfId="7145" xr:uid="{CD602218-69CA-445E-9B15-C94FB07F1916}"/>
    <cellStyle name="20% - Accent1 5 5 3 2" xfId="7146" xr:uid="{1ACE5F04-0B87-49CB-95D7-1C17A0AE4D92}"/>
    <cellStyle name="20% - Accent1 5 5 3 2 2" xfId="7147" xr:uid="{BCF88AE8-92D9-4CC8-A2DF-0BECAFB73502}"/>
    <cellStyle name="20% - Accent1 5 5 3 2 2 2" xfId="36924" xr:uid="{B2704816-9525-4735-B98C-42997CB55ECE}"/>
    <cellStyle name="20% - Accent1 5 5 3 2 3" xfId="7148" xr:uid="{5D65FDF3-549B-4383-9481-F007BA7668EA}"/>
    <cellStyle name="20% - Accent1 5 5 3 2 3 2" xfId="36925" xr:uid="{CEC2FCBF-F2CD-4092-8463-2B1C0770A81D}"/>
    <cellStyle name="20% - Accent1 5 5 3 2 4" xfId="36923" xr:uid="{5B6C13A8-4902-4C76-93D7-238EAC02EE7C}"/>
    <cellStyle name="20% - Accent1 5 5 3 3" xfId="7149" xr:uid="{455FAB8A-31D3-40C6-B398-7AFE12EE714E}"/>
    <cellStyle name="20% - Accent1 5 5 3 3 2" xfId="36926" xr:uid="{EFB4843C-8988-40B9-A88C-FE7DC7521131}"/>
    <cellStyle name="20% - Accent1 5 5 3 4" xfId="7150" xr:uid="{23AA6B65-6829-490A-9FA9-9F44825C616A}"/>
    <cellStyle name="20% - Accent1 5 5 3 4 2" xfId="36927" xr:uid="{EB284BC0-463B-45CF-94C8-1D65A456CFC0}"/>
    <cellStyle name="20% - Accent1 5 5 3 5" xfId="7151" xr:uid="{6DF60CC8-E471-4B0F-8895-2E5112393D43}"/>
    <cellStyle name="20% - Accent1 5 5 3 5 2" xfId="36928" xr:uid="{7C42FE04-0742-4846-92B3-042D3B208CDB}"/>
    <cellStyle name="20% - Accent1 5 5 3 6" xfId="28002" xr:uid="{458E600F-56A0-47DC-B778-346DA787410C}"/>
    <cellStyle name="20% - Accent1 5 5 3 6 2" xfId="56492" xr:uid="{8C5CE66B-1DDD-4B49-BE8C-678C74282675}"/>
    <cellStyle name="20% - Accent1 5 5 3 7" xfId="36922" xr:uid="{6B5D8D05-D996-46AA-A753-779898F76A60}"/>
    <cellStyle name="20% - Accent1 5 5 4" xfId="7152" xr:uid="{0EC3E239-71A3-4A2C-9E14-62964EB4C435}"/>
    <cellStyle name="20% - Accent1 5 5 4 2" xfId="7153" xr:uid="{C816ADC5-D061-4F40-B189-5D08B53939D7}"/>
    <cellStyle name="20% - Accent1 5 5 4 2 2" xfId="36930" xr:uid="{D36DCDAD-C6AC-4FF7-9436-0EDBD1F5EBBA}"/>
    <cellStyle name="20% - Accent1 5 5 4 3" xfId="7154" xr:uid="{00442816-5D97-4016-8696-98B205A5B11C}"/>
    <cellStyle name="20% - Accent1 5 5 4 3 2" xfId="36931" xr:uid="{1B1CB982-5465-42E8-8775-31BF2C9DB718}"/>
    <cellStyle name="20% - Accent1 5 5 4 4" xfId="31002" xr:uid="{CF4F0B5E-EF14-4923-992F-250D208A39BC}"/>
    <cellStyle name="20% - Accent1 5 5 4 4 2" xfId="59492" xr:uid="{9F51D79F-9262-4CF4-8FBB-09833295C0C6}"/>
    <cellStyle name="20% - Accent1 5 5 4 5" xfId="36929" xr:uid="{9E91D79F-D0C2-494D-BDC9-1CCA72F76928}"/>
    <cellStyle name="20% - Accent1 5 5 5" xfId="7155" xr:uid="{2BAAD6B4-3FC2-48C9-8C33-B5A985C5FC2D}"/>
    <cellStyle name="20% - Accent1 5 5 5 2" xfId="36932" xr:uid="{37EED583-D536-4AAD-BF2A-F5BC91301242}"/>
    <cellStyle name="20% - Accent1 5 5 6" xfId="7156" xr:uid="{B9C637AD-E3A5-462D-823A-DDCD589F6DBF}"/>
    <cellStyle name="20% - Accent1 5 5 6 2" xfId="36933" xr:uid="{3F94D986-23FE-4B21-9B75-315683FBF388}"/>
    <cellStyle name="20% - Accent1 5 5 7" xfId="7157" xr:uid="{E27ECD84-D7DA-4A2D-B5D3-DC076BAD6473}"/>
    <cellStyle name="20% - Accent1 5 5 7 2" xfId="36934" xr:uid="{FEA3E9D3-4CCC-4A50-A447-0A3ED74BA54B}"/>
    <cellStyle name="20% - Accent1 5 5 8" xfId="25060" xr:uid="{6316816B-590E-4BFA-A757-7AA6DEB134F8}"/>
    <cellStyle name="20% - Accent1 5 5 8 2" xfId="53551" xr:uid="{FD0DD5EB-F0E2-4A43-979C-5076BCE0DB05}"/>
    <cellStyle name="20% - Accent1 5 5 9" xfId="7137" xr:uid="{881DC3A6-55EA-42DA-822E-6E0DC573FD5E}"/>
    <cellStyle name="20% - Accent1 5 5 9 2" xfId="36914" xr:uid="{00842252-298C-4EF3-994A-596A135F8E1A}"/>
    <cellStyle name="20% - Accent1 5 6" xfId="7158" xr:uid="{198F62DF-B007-423F-B271-125BBD47E659}"/>
    <cellStyle name="20% - Accent1 5 6 2" xfId="7159" xr:uid="{A06CEAD7-051F-4F61-A41C-BF0890671C71}"/>
    <cellStyle name="20% - Accent1 5 6 2 2" xfId="7160" xr:uid="{D7AA3029-DAC3-4A80-9437-951ADDE4F38F}"/>
    <cellStyle name="20% - Accent1 5 6 2 2 2" xfId="36937" xr:uid="{8CC13900-69A7-47AD-90EC-429E4873C7A3}"/>
    <cellStyle name="20% - Accent1 5 6 2 3" xfId="7161" xr:uid="{D6D0913A-EFEB-4974-961F-8C4A5DA4DB12}"/>
    <cellStyle name="20% - Accent1 5 6 2 3 2" xfId="36938" xr:uid="{FE94A7B9-52DA-4F6C-99AC-6605D24DED0F}"/>
    <cellStyle name="20% - Accent1 5 6 2 4" xfId="28327" xr:uid="{A1E2A716-0C9B-49F7-9ED7-41FA4F2AEFB1}"/>
    <cellStyle name="20% - Accent1 5 6 2 4 2" xfId="56817" xr:uid="{4A0170EA-1A00-42C5-97EE-7206C711E0D7}"/>
    <cellStyle name="20% - Accent1 5 6 2 5" xfId="36936" xr:uid="{8B09CD60-C796-4CFF-8BBE-2CF4EE6404B6}"/>
    <cellStyle name="20% - Accent1 5 6 3" xfId="7162" xr:uid="{CAC2DFBB-CD66-45FA-B284-39F3368F2C04}"/>
    <cellStyle name="20% - Accent1 5 6 3 2" xfId="36939" xr:uid="{0653ADE9-AD73-4A9B-8AE6-C8C95810E08A}"/>
    <cellStyle name="20% - Accent1 5 6 4" xfId="7163" xr:uid="{C37C7681-199F-4E9A-8153-1A4581C60536}"/>
    <cellStyle name="20% - Accent1 5 6 4 2" xfId="36940" xr:uid="{0C8C650F-C161-4A47-8539-4CBC41EBB47D}"/>
    <cellStyle name="20% - Accent1 5 6 5" xfId="7164" xr:uid="{789A44A8-8454-4530-93D3-6850998ED7FA}"/>
    <cellStyle name="20% - Accent1 5 6 5 2" xfId="36941" xr:uid="{71B70208-E5A4-4891-9CBB-BE1E4B3636B5}"/>
    <cellStyle name="20% - Accent1 5 6 6" xfId="25361" xr:uid="{E94C6965-72C0-4591-BEF9-C4CDB84CC5DD}"/>
    <cellStyle name="20% - Accent1 5 6 6 2" xfId="53852" xr:uid="{AF154CC6-129B-410B-B9DB-9FD97FEFE6A0}"/>
    <cellStyle name="20% - Accent1 5 6 7" xfId="36935" xr:uid="{FFF3F5DE-1BF2-4E16-90F1-A4F35725CADE}"/>
    <cellStyle name="20% - Accent1 5 7" xfId="7165" xr:uid="{2BB9FDD1-D80A-4AE3-8A20-51E53FBB0C23}"/>
    <cellStyle name="20% - Accent1 5 7 2" xfId="7166" xr:uid="{7ED930B3-6EFF-4C26-93BC-A1AF98F566B1}"/>
    <cellStyle name="20% - Accent1 5 7 2 2" xfId="7167" xr:uid="{3C6AA6BF-8DFA-4035-B7DA-23359EEBE736}"/>
    <cellStyle name="20% - Accent1 5 7 2 2 2" xfId="36944" xr:uid="{98A97A8E-5BBA-4769-BDBC-B53A890D659E}"/>
    <cellStyle name="20% - Accent1 5 7 2 3" xfId="7168" xr:uid="{BE47E4A6-9B53-4F01-A7F5-9795203CC054}"/>
    <cellStyle name="20% - Accent1 5 7 2 3 2" xfId="36945" xr:uid="{16751A0D-0728-406B-8BD6-0901D2081424}"/>
    <cellStyle name="20% - Accent1 5 7 2 4" xfId="36943" xr:uid="{D3BCD58B-6886-4FD8-8076-0175CCEB6AD4}"/>
    <cellStyle name="20% - Accent1 5 7 3" xfId="7169" xr:uid="{978D19F9-464C-4881-B5BE-4DD51ED7639B}"/>
    <cellStyle name="20% - Accent1 5 7 3 2" xfId="36946" xr:uid="{0898A849-817F-45F4-8EF5-14F5724B1A15}"/>
    <cellStyle name="20% - Accent1 5 7 4" xfId="7170" xr:uid="{C881CC06-617F-4BFD-BFF4-01C364C1646A}"/>
    <cellStyle name="20% - Accent1 5 7 4 2" xfId="36947" xr:uid="{CB8C4D86-D364-44BE-9AD4-D7A84379C21F}"/>
    <cellStyle name="20% - Accent1 5 7 5" xfId="7171" xr:uid="{761B2D88-14C7-4DF5-A563-FF0511FB0CA8}"/>
    <cellStyle name="20% - Accent1 5 7 5 2" xfId="36948" xr:uid="{8D777260-6626-4DC6-BD1E-E75D0994465A}"/>
    <cellStyle name="20% - Accent1 5 7 6" xfId="26812" xr:uid="{61B419DD-75B2-48F5-9039-69DDBC44D725}"/>
    <cellStyle name="20% - Accent1 5 7 6 2" xfId="55302" xr:uid="{34D0B1D6-CB08-448A-9849-41CD5071CBC1}"/>
    <cellStyle name="20% - Accent1 5 7 7" xfId="36942" xr:uid="{EF9E1627-D379-489A-951E-487501119B3D}"/>
    <cellStyle name="20% - Accent1 5 8" xfId="7172" xr:uid="{B7ADD0C0-5107-4F0B-873B-A3F1D5B25C73}"/>
    <cellStyle name="20% - Accent1 5 8 2" xfId="7173" xr:uid="{FE9D0673-2F5C-4F78-8DF1-A130A64BDF76}"/>
    <cellStyle name="20% - Accent1 5 8 2 2" xfId="36950" xr:uid="{19A6975C-1479-4EA2-ACC7-2E4E70A983D5}"/>
    <cellStyle name="20% - Accent1 5 8 3" xfId="7174" xr:uid="{78352FA9-F50E-4E94-8EF2-22A931811881}"/>
    <cellStyle name="20% - Accent1 5 8 3 2" xfId="36951" xr:uid="{40118702-CB3F-4D49-9303-EE54FEE7ADE2}"/>
    <cellStyle name="20% - Accent1 5 8 4" xfId="29806" xr:uid="{8D0093DA-E5FC-47C9-A851-50A4376F4C79}"/>
    <cellStyle name="20% - Accent1 5 8 4 2" xfId="58296" xr:uid="{B33FED10-162D-43FA-9988-C1A18C90BDBE}"/>
    <cellStyle name="20% - Accent1 5 8 5" xfId="36949" xr:uid="{6EFC210D-B564-44C2-BCA7-0C9E5EF398BD}"/>
    <cellStyle name="20% - Accent1 5 9" xfId="7175" xr:uid="{67C63190-2505-468F-B408-B6B1EC769386}"/>
    <cellStyle name="20% - Accent1 5 9 2" xfId="36952" xr:uid="{A4FB91EF-F411-4770-AE78-7E87317918AB}"/>
    <cellStyle name="20% - Accent1 6" xfId="746" xr:uid="{53CD0079-9453-4E3D-BD43-A8A0A359F471}"/>
    <cellStyle name="20% - Accent1 6 10" xfId="7177" xr:uid="{284544C6-A0A7-4EF1-A51D-5D4C3389606F}"/>
    <cellStyle name="20% - Accent1 6 10 2" xfId="36954" xr:uid="{FDB21AE3-152D-4C69-A222-D38BA24D2403}"/>
    <cellStyle name="20% - Accent1 6 11" xfId="20680" xr:uid="{C6F9D7D5-FC35-45F9-A3EB-BB509A989552}"/>
    <cellStyle name="20% - Accent1 6 11 2" xfId="50119" xr:uid="{B60E9AA9-3788-4B23-ABDB-126B014B8A64}"/>
    <cellStyle name="20% - Accent1 6 12" xfId="7176" xr:uid="{7C8A6F19-50A8-4288-8522-149820A1FBD8}"/>
    <cellStyle name="20% - Accent1 6 12 2" xfId="36953" xr:uid="{E7E38C25-6A9F-4CF6-9632-5A24495BCB70}"/>
    <cellStyle name="20% - Accent1 6 13" xfId="4810" xr:uid="{31201E71-3A10-4B5E-BE4A-9B9D7A9B35BA}"/>
    <cellStyle name="20% - Accent1 6 13 2" xfId="34694" xr:uid="{2CEE4B52-F934-4222-8F6C-722F12A497C4}"/>
    <cellStyle name="20% - Accent1 6 14" xfId="4249" xr:uid="{5365F056-5A94-4BB3-BFE8-D8534D744F6E}"/>
    <cellStyle name="20% - Accent1 6 15" xfId="31997" xr:uid="{110EECF0-F209-4D7F-A077-BAE97A63CE17}"/>
    <cellStyle name="20% - Accent1 6 2" xfId="1200" xr:uid="{7515968A-0829-4E8B-B41D-FF0D3F690C94}"/>
    <cellStyle name="20% - Accent1 6 2 10" xfId="5078" xr:uid="{6E674A9A-27F0-4E32-922A-F6A849FB3C40}"/>
    <cellStyle name="20% - Accent1 6 2 10 2" xfId="34945" xr:uid="{624DAA72-7912-4A03-BDE7-63E08CDB62AB}"/>
    <cellStyle name="20% - Accent1 6 2 11" xfId="22755" xr:uid="{13261EB0-1F67-46CC-8055-08DFE0342B09}"/>
    <cellStyle name="20% - Accent1 6 2 11 2" xfId="52040" xr:uid="{4336EAD8-2C5D-4B38-90A5-F51BB3F50E89}"/>
    <cellStyle name="20% - Accent1 6 2 12" xfId="32250" xr:uid="{E64C0E50-86FC-4E59-BE5A-42C934B63C9F}"/>
    <cellStyle name="20% - Accent1 6 2 2" xfId="1862" xr:uid="{7E3FB19B-6E71-481E-8613-B9285A4CD2AB}"/>
    <cellStyle name="20% - Accent1 6 2 2 2" xfId="3097" xr:uid="{8454C6EE-607F-4C1D-BF05-D5C9B0A0A1DB}"/>
    <cellStyle name="20% - Accent1 6 2 2 2 2" xfId="7181" xr:uid="{AC5015EF-3ED5-4B18-8D31-1C479C2B5E31}"/>
    <cellStyle name="20% - Accent1 6 2 2 2 2 2" xfId="36958" xr:uid="{2328D03F-B087-45B2-A083-35841628CC60}"/>
    <cellStyle name="20% - Accent1 6 2 2 2 3" xfId="7182" xr:uid="{10F4180F-955A-4144-8330-71C64A0415A3}"/>
    <cellStyle name="20% - Accent1 6 2 2 2 3 2" xfId="36959" xr:uid="{4DDA8CB5-D2AF-4475-BC09-A1B7C5E4DF1F}"/>
    <cellStyle name="20% - Accent1 6 2 2 2 4" xfId="7180" xr:uid="{39AA9FB3-FC9C-4A9F-86FF-91BF4E5375FA}"/>
    <cellStyle name="20% - Accent1 6 2 2 2 4 2" xfId="36957" xr:uid="{60A18776-E7FC-48EA-9C2B-0A5C504CC5CF}"/>
    <cellStyle name="20% - Accent1 6 2 2 2 5" xfId="34074" xr:uid="{EB7A5770-FFD3-41D2-BBC3-86215FCB226F}"/>
    <cellStyle name="20% - Accent1 6 2 2 3" xfId="7183" xr:uid="{EC1FF389-4EAB-43CD-9543-8362A11C5D74}"/>
    <cellStyle name="20% - Accent1 6 2 2 3 2" xfId="36960" xr:uid="{362E2681-AB15-49A4-BE4E-3CB2B253CA8F}"/>
    <cellStyle name="20% - Accent1 6 2 2 4" xfId="7184" xr:uid="{C112CEF3-C294-46C0-996F-6199A02FC87A}"/>
    <cellStyle name="20% - Accent1 6 2 2 4 2" xfId="36961" xr:uid="{23E0B51A-60FE-4ABE-9F71-3F541A0E703A}"/>
    <cellStyle name="20% - Accent1 6 2 2 5" xfId="7185" xr:uid="{EB380A51-BDC6-4F23-8653-10CDE13B0B2D}"/>
    <cellStyle name="20% - Accent1 6 2 2 5 2" xfId="36962" xr:uid="{BD58A65A-F92F-4FAE-9520-A3F62889DAFB}"/>
    <cellStyle name="20% - Accent1 6 2 2 6" xfId="21896" xr:uid="{296F9628-6972-4A8D-83AF-4AC0B9B785AD}"/>
    <cellStyle name="20% - Accent1 6 2 2 6 2" xfId="51321" xr:uid="{B119AB14-F74F-4E40-A61F-6A26BE3CF519}"/>
    <cellStyle name="20% - Accent1 6 2 2 7" xfId="7179" xr:uid="{158E1029-2CE5-479A-B962-7FF21069EC19}"/>
    <cellStyle name="20% - Accent1 6 2 2 7 2" xfId="36956" xr:uid="{05612916-1C52-4D89-A9DA-A7CC1AEB86BB}"/>
    <cellStyle name="20% - Accent1 6 2 2 8" xfId="28414" xr:uid="{6178D139-DCE0-45E5-A055-238965A44D50}"/>
    <cellStyle name="20% - Accent1 6 2 2 8 2" xfId="56904" xr:uid="{D8893FA5-B244-4828-8F93-6DDA72936397}"/>
    <cellStyle name="20% - Accent1 6 2 2 9" xfId="32864" xr:uid="{B184D75B-27D5-49C7-9337-6B1A4FADCD35}"/>
    <cellStyle name="20% - Accent1 6 2 3" xfId="2458" xr:uid="{86216A9A-8161-4204-9BB3-791FAA1CC21A}"/>
    <cellStyle name="20% - Accent1 6 2 3 2" xfId="7187" xr:uid="{E543B554-B499-453C-A6F6-E3696244C16C}"/>
    <cellStyle name="20% - Accent1 6 2 3 2 2" xfId="7188" xr:uid="{3F68681C-E165-4199-9DE4-DABC8C62BDFE}"/>
    <cellStyle name="20% - Accent1 6 2 3 2 2 2" xfId="36965" xr:uid="{3780FAA5-80D9-4AFB-8C9A-4147356CBD6D}"/>
    <cellStyle name="20% - Accent1 6 2 3 2 3" xfId="7189" xr:uid="{63BAF2C0-C8CC-45B5-A5D7-FF124751A4C1}"/>
    <cellStyle name="20% - Accent1 6 2 3 2 3 2" xfId="36966" xr:uid="{BF062089-D8A7-457C-89F1-A755CB670716}"/>
    <cellStyle name="20% - Accent1 6 2 3 2 4" xfId="36964" xr:uid="{E901FDE5-8A90-419D-9879-A377C2D83731}"/>
    <cellStyle name="20% - Accent1 6 2 3 3" xfId="7190" xr:uid="{DA751C25-CD41-41A1-967B-BDC90248660C}"/>
    <cellStyle name="20% - Accent1 6 2 3 3 2" xfId="36967" xr:uid="{F5973C1B-7F57-4753-AEB5-7558824ABD21}"/>
    <cellStyle name="20% - Accent1 6 2 3 4" xfId="7191" xr:uid="{1A122B85-1100-40BB-BB31-5A3EFCC1FC01}"/>
    <cellStyle name="20% - Accent1 6 2 3 4 2" xfId="36968" xr:uid="{E5814628-1D48-41CD-83F8-BAD4BB976112}"/>
    <cellStyle name="20% - Accent1 6 2 3 5" xfId="7192" xr:uid="{1DCE5FF8-526F-4A4C-86F2-5DE8688235F4}"/>
    <cellStyle name="20% - Accent1 6 2 3 5 2" xfId="36969" xr:uid="{E5B08466-D3C7-4CDF-B6AF-BE041BEFCE3F}"/>
    <cellStyle name="20% - Accent1 6 2 3 6" xfId="7186" xr:uid="{892B3577-E50B-4DC0-BAF2-E09627794D83}"/>
    <cellStyle name="20% - Accent1 6 2 3 6 2" xfId="36963" xr:uid="{173B8FB9-740A-4180-97CD-460497E461C9}"/>
    <cellStyle name="20% - Accent1 6 2 3 7" xfId="33438" xr:uid="{C1F0076D-8FEF-4424-BF9F-46EE5AF608D9}"/>
    <cellStyle name="20% - Accent1 6 2 4" xfId="7193" xr:uid="{1E13B571-5C45-49AE-B401-7411348D7FC4}"/>
    <cellStyle name="20% - Accent1 6 2 4 2" xfId="7194" xr:uid="{00B63553-A9D4-4D1B-9C4C-46C12E77EC3E}"/>
    <cellStyle name="20% - Accent1 6 2 4 2 2" xfId="36971" xr:uid="{79325647-6117-48DF-9908-BF9FEC3D3B38}"/>
    <cellStyle name="20% - Accent1 6 2 4 3" xfId="7195" xr:uid="{F62D9F6D-64F2-46EA-8B2A-25CDA5CB2860}"/>
    <cellStyle name="20% - Accent1 6 2 4 3 2" xfId="36972" xr:uid="{954EACF0-D20D-407F-A171-C8C4C058770B}"/>
    <cellStyle name="20% - Accent1 6 2 4 4" xfId="36970" xr:uid="{CBBCC0E7-F51D-4014-A631-7AD42F57CF7D}"/>
    <cellStyle name="20% - Accent1 6 2 5" xfId="7196" xr:uid="{C4409A45-0105-4B6C-BE91-7EA49CF8AAE7}"/>
    <cellStyle name="20% - Accent1 6 2 5 2" xfId="36973" xr:uid="{B7E26366-3117-44F6-9859-28B2F1431091}"/>
    <cellStyle name="20% - Accent1 6 2 6" xfId="7197" xr:uid="{2E80A4D0-EF77-4AFA-8E98-ADEBFC16A1E5}"/>
    <cellStyle name="20% - Accent1 6 2 6 2" xfId="36974" xr:uid="{7D6D3270-8663-4A92-B9AE-3204FB59B29E}"/>
    <cellStyle name="20% - Accent1 6 2 7" xfId="7198" xr:uid="{4FF38D02-431C-4C0C-8562-10AC092DC464}"/>
    <cellStyle name="20% - Accent1 6 2 7 2" xfId="36975" xr:uid="{D04E2695-964C-4AD1-A980-39388A4214EF}"/>
    <cellStyle name="20% - Accent1 6 2 8" xfId="20923" xr:uid="{D6953A72-FFCC-4EFB-B4CD-1BD7A5274D2C}"/>
    <cellStyle name="20% - Accent1 6 2 8 2" xfId="50351" xr:uid="{1D8A0791-A2D5-459D-8180-D438C5845535}"/>
    <cellStyle name="20% - Accent1 6 2 9" xfId="7178" xr:uid="{750F1D7A-FEB4-43D8-B7EE-40FA58C77E2F}"/>
    <cellStyle name="20% - Accent1 6 2 9 2" xfId="36955" xr:uid="{EB91D5F5-FC6E-403F-96B2-50E5167CCCF0}"/>
    <cellStyle name="20% - Accent1 6 3" xfId="1572" xr:uid="{BC549B06-53A1-4DD1-BDEE-E2D5196DE95A}"/>
    <cellStyle name="20% - Accent1 6 3 10" xfId="26900" xr:uid="{6621CF42-ACA2-4EED-9AA6-CDBAD2C7B497}"/>
    <cellStyle name="20% - Accent1 6 3 10 2" xfId="55390" xr:uid="{D88EDCCC-C807-4AD3-A724-300805248F90}"/>
    <cellStyle name="20% - Accent1 6 3 11" xfId="32574" xr:uid="{144A8739-DBD9-4C31-91FB-F165C449CEE9}"/>
    <cellStyle name="20% - Accent1 6 3 2" xfId="2793" xr:uid="{ED9E20DE-044C-4C84-A334-E938FD2AC40A}"/>
    <cellStyle name="20% - Accent1 6 3 2 2" xfId="7201" xr:uid="{A048F2A9-4388-4952-B3A8-8F3F903B8F16}"/>
    <cellStyle name="20% - Accent1 6 3 2 2 2" xfId="7202" xr:uid="{A0C1AF61-AAC4-46B4-923E-97272117DF98}"/>
    <cellStyle name="20% - Accent1 6 3 2 2 2 2" xfId="36979" xr:uid="{85E691CE-99FA-483A-B5B5-BE461C37BAC5}"/>
    <cellStyle name="20% - Accent1 6 3 2 2 3" xfId="7203" xr:uid="{8BD34F69-8E54-4954-B6B3-63A30B4E56CC}"/>
    <cellStyle name="20% - Accent1 6 3 2 2 3 2" xfId="36980" xr:uid="{0D8D1B38-D543-47C9-991C-31CA1847FDDA}"/>
    <cellStyle name="20% - Accent1 6 3 2 2 4" xfId="36978" xr:uid="{E5A8D7B5-ED37-4F4F-8C73-8214BBAC27F0}"/>
    <cellStyle name="20% - Accent1 6 3 2 3" xfId="7204" xr:uid="{AC1C43AB-D3AB-4582-9461-3D0404A6EB68}"/>
    <cellStyle name="20% - Accent1 6 3 2 3 2" xfId="36981" xr:uid="{66004509-CAE1-440C-B248-80E273C8BA68}"/>
    <cellStyle name="20% - Accent1 6 3 2 4" xfId="7205" xr:uid="{4D281AC2-E182-4E9A-BF9E-915D9EA5A7A7}"/>
    <cellStyle name="20% - Accent1 6 3 2 4 2" xfId="36982" xr:uid="{BA7616F6-30D6-48F0-80D4-829702E4861A}"/>
    <cellStyle name="20% - Accent1 6 3 2 5" xfId="7206" xr:uid="{04092DC0-86DF-4740-8F5E-EEDA957E8339}"/>
    <cellStyle name="20% - Accent1 6 3 2 5 2" xfId="36983" xr:uid="{506E4E12-1048-4910-BDAB-71B1BB557CB8}"/>
    <cellStyle name="20% - Accent1 6 3 2 6" xfId="22156" xr:uid="{1629D5DD-27B8-4EF4-9102-FE06C04C3D4F}"/>
    <cellStyle name="20% - Accent1 6 3 2 6 2" xfId="51581" xr:uid="{BFE7DCC5-6C2A-4A3D-8A45-F6E135D61E57}"/>
    <cellStyle name="20% - Accent1 6 3 2 7" xfId="7200" xr:uid="{8A758048-934B-41E3-845C-D2BEED6DDC08}"/>
    <cellStyle name="20% - Accent1 6 3 2 7 2" xfId="36977" xr:uid="{CFA419F2-E143-4D99-B965-2328A686885B}"/>
    <cellStyle name="20% - Accent1 6 3 2 8" xfId="33771" xr:uid="{9390D1FC-B0F1-4366-9BE2-A3DBAA6F3AC8}"/>
    <cellStyle name="20% - Accent1 6 3 3" xfId="7207" xr:uid="{F1D0BF03-68C4-45D9-9D82-DAF29EBB2F0E}"/>
    <cellStyle name="20% - Accent1 6 3 3 2" xfId="7208" xr:uid="{D45A5684-CC80-45CD-AF9C-F27198155A7F}"/>
    <cellStyle name="20% - Accent1 6 3 3 2 2" xfId="7209" xr:uid="{C8CB7566-0E7D-4762-882B-6FCC152342D6}"/>
    <cellStyle name="20% - Accent1 6 3 3 2 2 2" xfId="36986" xr:uid="{79930CB5-F1EE-4C2E-8FB4-01318C2DF63F}"/>
    <cellStyle name="20% - Accent1 6 3 3 2 3" xfId="7210" xr:uid="{EE4C45B7-4849-4AA6-AAFB-8C04B441F29B}"/>
    <cellStyle name="20% - Accent1 6 3 3 2 3 2" xfId="36987" xr:uid="{34D07A0C-6B53-4F69-A94E-FF016363A4FD}"/>
    <cellStyle name="20% - Accent1 6 3 3 2 4" xfId="36985" xr:uid="{81203665-12E6-40AB-8D26-29A1E232FEFE}"/>
    <cellStyle name="20% - Accent1 6 3 3 3" xfId="7211" xr:uid="{475F1D98-1BDA-4D76-AB26-9B6F03F85E0A}"/>
    <cellStyle name="20% - Accent1 6 3 3 3 2" xfId="36988" xr:uid="{E64466BF-A962-40FA-BFB9-BEB9E27429AF}"/>
    <cellStyle name="20% - Accent1 6 3 3 4" xfId="7212" xr:uid="{E92FB0E7-EE83-4FE9-951E-76C9C0AF20A1}"/>
    <cellStyle name="20% - Accent1 6 3 3 4 2" xfId="36989" xr:uid="{0D8DD429-C589-414A-AA9F-139695456AF1}"/>
    <cellStyle name="20% - Accent1 6 3 3 5" xfId="7213" xr:uid="{FB2C7317-525F-4C25-9224-9946B266FE9B}"/>
    <cellStyle name="20% - Accent1 6 3 3 5 2" xfId="36990" xr:uid="{9CC3DD8D-FC18-4D6B-938E-6434D79CB7D7}"/>
    <cellStyle name="20% - Accent1 6 3 3 6" xfId="36984" xr:uid="{E8B74871-1C6E-4BD1-80AF-E87FFF90C47C}"/>
    <cellStyle name="20% - Accent1 6 3 4" xfId="7214" xr:uid="{1F3F98C2-2C7E-41BB-9234-C94BB5C9766B}"/>
    <cellStyle name="20% - Accent1 6 3 4 2" xfId="7215" xr:uid="{D2DCF449-2E79-46ED-8236-CEF14C0D9C85}"/>
    <cellStyle name="20% - Accent1 6 3 4 2 2" xfId="36992" xr:uid="{B8DF6294-8A1A-4686-B411-073C64BAB86C}"/>
    <cellStyle name="20% - Accent1 6 3 4 3" xfId="7216" xr:uid="{C95655CB-A1F8-47B6-932D-66C2EAABDEBA}"/>
    <cellStyle name="20% - Accent1 6 3 4 3 2" xfId="36993" xr:uid="{2D15E435-79FC-4774-AE47-14E599767078}"/>
    <cellStyle name="20% - Accent1 6 3 4 4" xfId="36991" xr:uid="{D0FF58C0-F395-4EF5-8922-6204E060F549}"/>
    <cellStyle name="20% - Accent1 6 3 5" xfId="7217" xr:uid="{DEB7B164-374B-40F3-8DFD-0A0F0B84D303}"/>
    <cellStyle name="20% - Accent1 6 3 5 2" xfId="36994" xr:uid="{AF0019E5-47F4-404D-9F7E-E223590A421A}"/>
    <cellStyle name="20% - Accent1 6 3 6" xfId="7218" xr:uid="{BD8D9180-1C7F-4DF6-BE77-8EE8EC3A5ECD}"/>
    <cellStyle name="20% - Accent1 6 3 6 2" xfId="36995" xr:uid="{D1DEE417-72FA-46A6-8D2D-F742AD6B6101}"/>
    <cellStyle name="20% - Accent1 6 3 7" xfId="7219" xr:uid="{93DE0756-9F37-4D78-9846-79B47BCE1255}"/>
    <cellStyle name="20% - Accent1 6 3 7 2" xfId="36996" xr:uid="{C166D259-0FB4-423A-8C7C-53EA277DCFF6}"/>
    <cellStyle name="20% - Accent1 6 3 8" xfId="21170" xr:uid="{9A1BCDFF-1F09-4580-A6EF-C0FE073E2ADC}"/>
    <cellStyle name="20% - Accent1 6 3 8 2" xfId="50596" xr:uid="{DC46150E-5615-4AAA-A15C-84076332FB0B}"/>
    <cellStyle name="20% - Accent1 6 3 9" xfId="7199" xr:uid="{2DF331F7-88C9-42A0-BE76-D03628AD981D}"/>
    <cellStyle name="20% - Accent1 6 3 9 2" xfId="36976" xr:uid="{B5BD1D2D-AB60-43FF-BB46-FBE2C25981AD}"/>
    <cellStyle name="20% - Accent1 6 4" xfId="2381" xr:uid="{C3EA8E14-B1B4-4C2B-AA1F-18D7D529926E}"/>
    <cellStyle name="20% - Accent1 6 4 10" xfId="29893" xr:uid="{318FF179-71A6-4A23-8E8E-EDBCBE2621EF}"/>
    <cellStyle name="20% - Accent1 6 4 10 2" xfId="58383" xr:uid="{C960095F-65A7-445B-B9E2-85120526FEE1}"/>
    <cellStyle name="20% - Accent1 6 4 11" xfId="33361" xr:uid="{DE73D455-5266-4EC1-AE74-42318E26E14B}"/>
    <cellStyle name="20% - Accent1 6 4 2" xfId="7221" xr:uid="{2A5F5EAA-D1EA-445E-98C5-E9F5DE7724F9}"/>
    <cellStyle name="20% - Accent1 6 4 2 2" xfId="7222" xr:uid="{38036FAA-308E-4650-B67A-B22E934B20CD}"/>
    <cellStyle name="20% - Accent1 6 4 2 2 2" xfId="7223" xr:uid="{2E66F4F0-177C-4759-9D55-3E03142521EE}"/>
    <cellStyle name="20% - Accent1 6 4 2 2 2 2" xfId="37000" xr:uid="{0B8BE786-7043-405E-97F2-9429DC9748CE}"/>
    <cellStyle name="20% - Accent1 6 4 2 2 3" xfId="7224" xr:uid="{7957A15E-A848-4B97-A9F6-67249FC87B4F}"/>
    <cellStyle name="20% - Accent1 6 4 2 2 3 2" xfId="37001" xr:uid="{5F7756EF-EA0E-49AA-96FF-CE3EA7D1AF02}"/>
    <cellStyle name="20% - Accent1 6 4 2 2 4" xfId="36999" xr:uid="{5DC3AF54-2D83-4CB8-800F-A59255A2F0EF}"/>
    <cellStyle name="20% - Accent1 6 4 2 3" xfId="7225" xr:uid="{1ADF8C91-2C54-4B34-BB6E-F360A4489E15}"/>
    <cellStyle name="20% - Accent1 6 4 2 3 2" xfId="37002" xr:uid="{98A82294-9764-42F6-94CE-71EDC37F5EF9}"/>
    <cellStyle name="20% - Accent1 6 4 2 4" xfId="7226" xr:uid="{CFE47EB1-67AD-4BA6-A80A-76BE36F75019}"/>
    <cellStyle name="20% - Accent1 6 4 2 4 2" xfId="37003" xr:uid="{A60C4006-9AD5-4627-8D18-CAB292F1B950}"/>
    <cellStyle name="20% - Accent1 6 4 2 5" xfId="7227" xr:uid="{510B1D03-20C3-4F04-8E33-4CE853DC95D5}"/>
    <cellStyle name="20% - Accent1 6 4 2 5 2" xfId="37004" xr:uid="{44DA177A-C0A1-4CD5-8E19-58D24D260D38}"/>
    <cellStyle name="20% - Accent1 6 4 2 6" xfId="36998" xr:uid="{A9BA9E58-4E2B-4207-AB28-ABA5831B3669}"/>
    <cellStyle name="20% - Accent1 6 4 3" xfId="7228" xr:uid="{A560CC73-8232-4494-8A00-9410388DCA8D}"/>
    <cellStyle name="20% - Accent1 6 4 3 2" xfId="7229" xr:uid="{58D3E6F1-AB71-4CD0-8084-6257E4ED8763}"/>
    <cellStyle name="20% - Accent1 6 4 3 2 2" xfId="7230" xr:uid="{1585377C-1D35-4362-AFB9-196018FFD0CB}"/>
    <cellStyle name="20% - Accent1 6 4 3 2 2 2" xfId="37007" xr:uid="{8F71BBF1-7CB4-4774-9A44-E4B25BAE28EE}"/>
    <cellStyle name="20% - Accent1 6 4 3 2 3" xfId="7231" xr:uid="{850709C3-7607-4423-974D-4D406BC35450}"/>
    <cellStyle name="20% - Accent1 6 4 3 2 3 2" xfId="37008" xr:uid="{893BF775-4DF3-4018-8461-0B39CE297566}"/>
    <cellStyle name="20% - Accent1 6 4 3 2 4" xfId="37006" xr:uid="{70594049-52EA-46F1-B84D-6AFF877F46F4}"/>
    <cellStyle name="20% - Accent1 6 4 3 3" xfId="7232" xr:uid="{534E4F5C-E197-484A-9223-19E8D09726A8}"/>
    <cellStyle name="20% - Accent1 6 4 3 3 2" xfId="37009" xr:uid="{C3DCC87F-B93B-4870-B44A-E3B33FEBE80A}"/>
    <cellStyle name="20% - Accent1 6 4 3 4" xfId="7233" xr:uid="{64FB778C-1836-4B7F-805B-0CE3F0D4AB9E}"/>
    <cellStyle name="20% - Accent1 6 4 3 4 2" xfId="37010" xr:uid="{3A2427BE-ADF7-4610-BF03-B5218292D771}"/>
    <cellStyle name="20% - Accent1 6 4 3 5" xfId="7234" xr:uid="{33F62205-28D7-4E25-96E3-FDBD09BAF6D1}"/>
    <cellStyle name="20% - Accent1 6 4 3 5 2" xfId="37011" xr:uid="{C454176F-BF87-4BF0-9A28-27384711442B}"/>
    <cellStyle name="20% - Accent1 6 4 3 6" xfId="37005" xr:uid="{D0617140-1D8D-4096-9489-71E2D880CBEE}"/>
    <cellStyle name="20% - Accent1 6 4 4" xfId="7235" xr:uid="{3D3E205C-79EB-4770-BB80-5EAA95CA5822}"/>
    <cellStyle name="20% - Accent1 6 4 4 2" xfId="7236" xr:uid="{14E13E30-D8C3-481B-8439-6F8BD287CC3F}"/>
    <cellStyle name="20% - Accent1 6 4 4 2 2" xfId="37013" xr:uid="{2D320F8E-1CDF-4A18-9D33-49021D08AFDC}"/>
    <cellStyle name="20% - Accent1 6 4 4 3" xfId="7237" xr:uid="{2EA20CD8-0F52-4AA1-B35C-D786D710DCF0}"/>
    <cellStyle name="20% - Accent1 6 4 4 3 2" xfId="37014" xr:uid="{6ABAD3D2-6367-4E78-8C6E-2D4649C92370}"/>
    <cellStyle name="20% - Accent1 6 4 4 4" xfId="37012" xr:uid="{2B829D59-8480-4C85-8B2D-4326BB2E73C8}"/>
    <cellStyle name="20% - Accent1 6 4 5" xfId="7238" xr:uid="{3D4063BC-1434-44C3-9D88-3D259E74C839}"/>
    <cellStyle name="20% - Accent1 6 4 5 2" xfId="37015" xr:uid="{61931600-62D1-44CD-8747-AC62464B0DBF}"/>
    <cellStyle name="20% - Accent1 6 4 6" xfId="7239" xr:uid="{F7340F8E-F345-426A-9140-6020D096D467}"/>
    <cellStyle name="20% - Accent1 6 4 6 2" xfId="37016" xr:uid="{E276A716-8F9E-49DA-A466-D89963C852B7}"/>
    <cellStyle name="20% - Accent1 6 4 7" xfId="7240" xr:uid="{CB6C1542-DA53-4C1A-A8C5-9B2B3D4399F2}"/>
    <cellStyle name="20% - Accent1 6 4 7 2" xfId="37017" xr:uid="{F5D0C278-CBFA-4A90-B08C-6892348BBD08}"/>
    <cellStyle name="20% - Accent1 6 4 8" xfId="21651" xr:uid="{0050938E-7E75-4642-A6C4-344378266EDF}"/>
    <cellStyle name="20% - Accent1 6 4 8 2" xfId="51076" xr:uid="{1250FFB0-B45B-4391-824F-DB3703011682}"/>
    <cellStyle name="20% - Accent1 6 4 9" xfId="7220" xr:uid="{9F46B566-581A-4E2F-91DA-C0C336585A69}"/>
    <cellStyle name="20% - Accent1 6 4 9 2" xfId="36997" xr:uid="{4CADC55F-7738-41CD-93B4-E75B8EF0020B}"/>
    <cellStyle name="20% - Accent1 6 5" xfId="7241" xr:uid="{8CF6D2D6-3DC1-401B-8495-4C2435AD27DC}"/>
    <cellStyle name="20% - Accent1 6 5 2" xfId="7242" xr:uid="{846AC3A1-6CF0-418D-92C9-2A6332575160}"/>
    <cellStyle name="20% - Accent1 6 5 2 2" xfId="7243" xr:uid="{A64E7D26-95BA-4663-9785-1156221684E1}"/>
    <cellStyle name="20% - Accent1 6 5 2 2 2" xfId="37020" xr:uid="{0DD35E2B-4019-4BC1-8D6B-808E88C961FD}"/>
    <cellStyle name="20% - Accent1 6 5 2 3" xfId="7244" xr:uid="{62FE2FF8-4CEB-4075-B68F-3CE9CF516E22}"/>
    <cellStyle name="20% - Accent1 6 5 2 3 2" xfId="37021" xr:uid="{AF67337A-991C-4962-8A36-8FF78DE0C69F}"/>
    <cellStyle name="20% - Accent1 6 5 2 4" xfId="37019" xr:uid="{FB74FA23-5D9C-4F69-9157-BAC03946CCB1}"/>
    <cellStyle name="20% - Accent1 6 5 3" xfId="7245" xr:uid="{E24DC6F8-F57D-4ED6-864B-0B207F51C51A}"/>
    <cellStyle name="20% - Accent1 6 5 3 2" xfId="37022" xr:uid="{FA4F6CE2-3AD5-4533-8409-58EF10908E9B}"/>
    <cellStyle name="20% - Accent1 6 5 4" xfId="7246" xr:uid="{E0E1F25F-2174-44C7-AD20-87012C008C73}"/>
    <cellStyle name="20% - Accent1 6 5 4 2" xfId="37023" xr:uid="{EA829B83-E58C-4C8C-8923-BB70B72773A4}"/>
    <cellStyle name="20% - Accent1 6 5 5" xfId="7247" xr:uid="{22DF35A2-50EC-446E-AF5D-B4218C1200CE}"/>
    <cellStyle name="20% - Accent1 6 5 5 2" xfId="37024" xr:uid="{26589650-1B80-4B9A-BAF6-4DC949CBA3A0}"/>
    <cellStyle name="20% - Accent1 6 5 6" xfId="37018" xr:uid="{22E610AA-26AE-4BDF-ACEB-10282E17EDBB}"/>
    <cellStyle name="20% - Accent1 6 6" xfId="7248" xr:uid="{C6CF3A47-6EA1-4BB0-9FA6-E6018109924A}"/>
    <cellStyle name="20% - Accent1 6 6 2" xfId="7249" xr:uid="{D37C880B-C6DC-436F-A86F-E7B3730144F2}"/>
    <cellStyle name="20% - Accent1 6 6 2 2" xfId="7250" xr:uid="{45F111B4-5A5F-4C96-A0A4-F3C2C5C7664D}"/>
    <cellStyle name="20% - Accent1 6 6 2 2 2" xfId="37027" xr:uid="{847A3160-68EC-4318-8797-AFFCD898386B}"/>
    <cellStyle name="20% - Accent1 6 6 2 3" xfId="7251" xr:uid="{FBBC543F-2EC1-4ED6-8170-CC8AD9B33EF8}"/>
    <cellStyle name="20% - Accent1 6 6 2 3 2" xfId="37028" xr:uid="{6A92D958-569A-4F6F-AF7B-6D3260FB6247}"/>
    <cellStyle name="20% - Accent1 6 6 2 4" xfId="37026" xr:uid="{3F6F966C-8455-43C5-98B3-EB7DFC47889E}"/>
    <cellStyle name="20% - Accent1 6 6 3" xfId="7252" xr:uid="{1222CAC2-84DC-4047-9D94-567550018268}"/>
    <cellStyle name="20% - Accent1 6 6 3 2" xfId="37029" xr:uid="{B0780802-A871-4B43-A11A-B4C2BC772AB6}"/>
    <cellStyle name="20% - Accent1 6 6 4" xfId="7253" xr:uid="{D65CDAC9-A544-48A0-9B02-23608970291F}"/>
    <cellStyle name="20% - Accent1 6 6 4 2" xfId="37030" xr:uid="{3A0CE37B-56AE-4ACB-A4F1-323853A6DB4D}"/>
    <cellStyle name="20% - Accent1 6 6 5" xfId="7254" xr:uid="{4A6CD735-6C77-4EDB-8E48-6D77A9254194}"/>
    <cellStyle name="20% - Accent1 6 6 5 2" xfId="37031" xr:uid="{6BF44DC3-4004-4037-9C55-2DE5D265E8C8}"/>
    <cellStyle name="20% - Accent1 6 6 6" xfId="37025" xr:uid="{50028E49-4806-4959-8710-49E3F336B5A1}"/>
    <cellStyle name="20% - Accent1 6 7" xfId="7255" xr:uid="{C06712D1-87DD-4547-9301-01A90F2C70BC}"/>
    <cellStyle name="20% - Accent1 6 7 2" xfId="7256" xr:uid="{30B7D9B2-EBD9-4E17-889E-DC72B6875083}"/>
    <cellStyle name="20% - Accent1 6 7 2 2" xfId="37033" xr:uid="{13A76FBD-7376-4E36-855F-65D79B181272}"/>
    <cellStyle name="20% - Accent1 6 7 3" xfId="7257" xr:uid="{C03BD1DF-4436-40D6-96DF-F44D87CF2AB0}"/>
    <cellStyle name="20% - Accent1 6 7 3 2" xfId="37034" xr:uid="{69190981-D895-4E8A-9C46-C89F0679E8C3}"/>
    <cellStyle name="20% - Accent1 6 7 4" xfId="37032" xr:uid="{9AA442B5-9266-4D7C-B388-5FB77B737E93}"/>
    <cellStyle name="20% - Accent1 6 8" xfId="7258" xr:uid="{64F1AB4F-4BAB-4B07-9CAB-C340966363A3}"/>
    <cellStyle name="20% - Accent1 6 8 2" xfId="37035" xr:uid="{C31FEF2C-9CFD-44E3-B493-B8E12F432486}"/>
    <cellStyle name="20% - Accent1 6 9" xfId="7259" xr:uid="{196092FF-7D9F-41D8-8FE7-5AA0AD1CC2B9}"/>
    <cellStyle name="20% - Accent1 6 9 2" xfId="37036" xr:uid="{8CD8D8DA-4175-4C7E-A1D0-6993FF2ABA2C}"/>
    <cellStyle name="20% - Accent1 7" xfId="119" xr:uid="{D6BF38D5-1B96-48B2-8C34-92256D98CC50}"/>
    <cellStyle name="20% - Accent1 7 10" xfId="20699" xr:uid="{BB51655B-4875-4BF7-B451-FA796EA46C26}"/>
    <cellStyle name="20% - Accent1 7 10 2" xfId="50137" xr:uid="{34615D84-CCA6-4EFC-80BC-018B4AB70C0F}"/>
    <cellStyle name="20% - Accent1 7 11" xfId="7260" xr:uid="{37CE5F8E-88CB-4D2F-B50A-8EE1D1E57359}"/>
    <cellStyle name="20% - Accent1 7 11 2" xfId="37037" xr:uid="{08C41C73-0E33-4758-A1E0-5EF86C912171}"/>
    <cellStyle name="20% - Accent1 7 12" xfId="4831" xr:uid="{D32A65FB-9476-4880-B444-8AF78F136A20}"/>
    <cellStyle name="20% - Accent1 7 12 2" xfId="34714" xr:uid="{1AE6C93B-1E54-4AD0-8659-26926F1DE3D2}"/>
    <cellStyle name="20% - Accent1 7 13" xfId="22769" xr:uid="{73EC428B-260E-4B66-9841-A4126F3AA13F}"/>
    <cellStyle name="20% - Accent1 7 13 2" xfId="52054" xr:uid="{E733EAAF-42C0-423D-8F16-1D85CDB72025}"/>
    <cellStyle name="20% - Accent1 7 14" xfId="31755" xr:uid="{216C6DC7-3275-476F-88AF-0F903B32BE7A}"/>
    <cellStyle name="20% - Accent1 7 2" xfId="3024" xr:uid="{EBF0781D-5935-47AE-9C13-5DCD9A0BF5E3}"/>
    <cellStyle name="20% - Accent1 7 2 10" xfId="25725" xr:uid="{73D72D1E-17F5-4DC8-905B-5C138EEDCA16}"/>
    <cellStyle name="20% - Accent1 7 2 10 2" xfId="54216" xr:uid="{42715360-1375-4C1A-94FB-C9691BB95D9A}"/>
    <cellStyle name="20% - Accent1 7 2 11" xfId="34001" xr:uid="{F43B7636-520B-420D-BF9A-4E9682F4CE70}"/>
    <cellStyle name="20% - Accent1 7 2 2" xfId="5874" xr:uid="{CB17C797-6576-4F0C-804A-4FA233716DB8}"/>
    <cellStyle name="20% - Accent1 7 2 2 2" xfId="7263" xr:uid="{FB6EAD61-6126-49AB-9114-22D53CF4BD98}"/>
    <cellStyle name="20% - Accent1 7 2 2 2 2" xfId="7264" xr:uid="{026227F0-A62F-47FD-8716-E07D09A4900D}"/>
    <cellStyle name="20% - Accent1 7 2 2 2 2 2" xfId="37041" xr:uid="{6E579B9D-3E9E-4688-9791-EC8BC1035F55}"/>
    <cellStyle name="20% - Accent1 7 2 2 2 3" xfId="7265" xr:uid="{0B6003D6-8A29-47AA-B76D-833F9B4A4ABD}"/>
    <cellStyle name="20% - Accent1 7 2 2 2 3 2" xfId="37042" xr:uid="{A3A447F3-A69C-41E1-8BF9-96D3D2B28028}"/>
    <cellStyle name="20% - Accent1 7 2 2 2 4" xfId="37040" xr:uid="{2908A604-C206-4FB2-AE32-11855394B54F}"/>
    <cellStyle name="20% - Accent1 7 2 2 3" xfId="7266" xr:uid="{9AB75A86-BEC2-4F04-A99F-F64F535DA337}"/>
    <cellStyle name="20% - Accent1 7 2 2 3 2" xfId="37043" xr:uid="{1E163CCF-FE09-498C-9D22-A15CDCCE999C}"/>
    <cellStyle name="20% - Accent1 7 2 2 4" xfId="7267" xr:uid="{187B9A11-5973-40C0-B435-75A68179C53A}"/>
    <cellStyle name="20% - Accent1 7 2 2 4 2" xfId="37044" xr:uid="{1A81C8CF-158B-4EE0-8CD1-0D9F1CC54975}"/>
    <cellStyle name="20% - Accent1 7 2 2 5" xfId="7268" xr:uid="{AF297EC6-C1D9-4D86-9EE2-EAC85CF1A5DC}"/>
    <cellStyle name="20% - Accent1 7 2 2 5 2" xfId="37045" xr:uid="{6D63B60E-3AE1-420B-B163-0D6F839FCFDF}"/>
    <cellStyle name="20% - Accent1 7 2 2 6" xfId="21921" xr:uid="{FEB32C5A-91AC-41B5-BE5C-9C181C3A3D79}"/>
    <cellStyle name="20% - Accent1 7 2 2 6 2" xfId="51346" xr:uid="{BC9D4CDF-90B2-43B9-80CF-E7877A0F3466}"/>
    <cellStyle name="20% - Accent1 7 2 2 7" xfId="7262" xr:uid="{6CD3049D-B57A-41D5-8CA3-617291547C85}"/>
    <cellStyle name="20% - Accent1 7 2 2 7 2" xfId="37039" xr:uid="{41F027BA-F061-4482-9427-9D5787F1A1F9}"/>
    <cellStyle name="20% - Accent1 7 2 2 8" xfId="28704" xr:uid="{BDBC3C81-8429-4452-AB4D-2DF59BD648A6}"/>
    <cellStyle name="20% - Accent1 7 2 2 8 2" xfId="57194" xr:uid="{5DAB3581-1E02-405A-94FF-38DF42312446}"/>
    <cellStyle name="20% - Accent1 7 2 2 9" xfId="35733" xr:uid="{A7C30FA1-27D2-441F-A088-B5A5B4140E39}"/>
    <cellStyle name="20% - Accent1 7 2 3" xfId="7269" xr:uid="{BA60A2D4-B694-4D29-8865-53B9C4F76A9E}"/>
    <cellStyle name="20% - Accent1 7 2 3 2" xfId="7270" xr:uid="{F322D1E1-6B39-41DD-9F07-955D50FD040F}"/>
    <cellStyle name="20% - Accent1 7 2 3 2 2" xfId="7271" xr:uid="{60EB0577-CC85-4522-B2AD-5AEC486D9E6A}"/>
    <cellStyle name="20% - Accent1 7 2 3 2 2 2" xfId="37048" xr:uid="{F6F5FEB7-4C79-422B-AC7B-6BD350AFF807}"/>
    <cellStyle name="20% - Accent1 7 2 3 2 3" xfId="7272" xr:uid="{A2E9E93A-0D38-48BC-BABD-0E0610551FD8}"/>
    <cellStyle name="20% - Accent1 7 2 3 2 3 2" xfId="37049" xr:uid="{8C58596E-E468-424E-B685-9F2E8FA7D879}"/>
    <cellStyle name="20% - Accent1 7 2 3 2 4" xfId="37047" xr:uid="{D6DA640F-EBBD-4315-A452-C1157862BBDD}"/>
    <cellStyle name="20% - Accent1 7 2 3 3" xfId="7273" xr:uid="{7BB68AE5-42D1-4D31-9098-73E176E3C8C6}"/>
    <cellStyle name="20% - Accent1 7 2 3 3 2" xfId="37050" xr:uid="{2992CD35-AD21-443E-B9B8-8921DFD6C4F2}"/>
    <cellStyle name="20% - Accent1 7 2 3 4" xfId="7274" xr:uid="{2159DDD0-8A91-42B2-B575-FD3E7FC0488C}"/>
    <cellStyle name="20% - Accent1 7 2 3 4 2" xfId="37051" xr:uid="{48DCA769-A501-436D-8D59-56A764CEC14C}"/>
    <cellStyle name="20% - Accent1 7 2 3 5" xfId="7275" xr:uid="{1363957B-A96D-4A58-B067-44875ED09953}"/>
    <cellStyle name="20% - Accent1 7 2 3 5 2" xfId="37052" xr:uid="{3B6B47EC-7628-4D06-A502-210BE035949A}"/>
    <cellStyle name="20% - Accent1 7 2 3 6" xfId="37046" xr:uid="{D784E6FD-88D4-424A-9B83-8D41E3FCD76C}"/>
    <cellStyle name="20% - Accent1 7 2 4" xfId="7276" xr:uid="{F41CEA9C-86A2-4CBD-94F5-CF92168B6189}"/>
    <cellStyle name="20% - Accent1 7 2 4 2" xfId="7277" xr:uid="{63B0C057-CEF5-47B3-B6BB-673355FA1AA7}"/>
    <cellStyle name="20% - Accent1 7 2 4 2 2" xfId="37054" xr:uid="{79A14776-3133-46E2-A227-3D1B05A0BE56}"/>
    <cellStyle name="20% - Accent1 7 2 4 3" xfId="7278" xr:uid="{31B2693F-7559-4DC2-B65D-DB4ECFFFAF53}"/>
    <cellStyle name="20% - Accent1 7 2 4 3 2" xfId="37055" xr:uid="{7ADF75CB-9120-444C-884E-98A101170B33}"/>
    <cellStyle name="20% - Accent1 7 2 4 4" xfId="37053" xr:uid="{FF14CFD4-92A6-481A-B4A1-F9903180EA0D}"/>
    <cellStyle name="20% - Accent1 7 2 5" xfId="7279" xr:uid="{97C9D9E9-6854-44EC-A0B9-CE37DFCB7C68}"/>
    <cellStyle name="20% - Accent1 7 2 5 2" xfId="37056" xr:uid="{3802F798-03AB-4961-972B-7D886CA52E22}"/>
    <cellStyle name="20% - Accent1 7 2 6" xfId="7280" xr:uid="{C38FA9C1-73C5-4E52-BBBB-40AFB56C0CEF}"/>
    <cellStyle name="20% - Accent1 7 2 6 2" xfId="37057" xr:uid="{C20B09ED-279C-47DA-A698-0770110C70F4}"/>
    <cellStyle name="20% - Accent1 7 2 7" xfId="7281" xr:uid="{503143F2-4B69-4CD4-AD9F-765631AA03FC}"/>
    <cellStyle name="20% - Accent1 7 2 7 2" xfId="37058" xr:uid="{C328A0C9-ACC7-4CCE-B7F2-B77B1FF963A7}"/>
    <cellStyle name="20% - Accent1 7 2 8" xfId="20947" xr:uid="{450AE073-F739-40E0-985C-8C2B6DC21519}"/>
    <cellStyle name="20% - Accent1 7 2 8 2" xfId="50375" xr:uid="{FA0F32C4-4C8C-4546-9DA2-A57749ED1BFC}"/>
    <cellStyle name="20% - Accent1 7 2 9" xfId="7261" xr:uid="{F9551EAB-F726-4A2F-9BA6-7965C4D2880B}"/>
    <cellStyle name="20% - Accent1 7 2 9 2" xfId="37038" xr:uid="{DA3E9D3D-B148-46E7-875D-C50620042270}"/>
    <cellStyle name="20% - Accent1 7 3" xfId="5282" xr:uid="{3316ADD0-0D9C-4CDC-B17B-DBC1D49B84E4}"/>
    <cellStyle name="20% - Accent1 7 3 10" xfId="27193" xr:uid="{5BA4127A-3EDF-4189-8F4D-99F8E96B10A3}"/>
    <cellStyle name="20% - Accent1 7 3 10 2" xfId="55683" xr:uid="{08E3CC8F-972F-44FB-B2BE-E94A7313FAB7}"/>
    <cellStyle name="20% - Accent1 7 3 11" xfId="35145" xr:uid="{F9846E71-F3D1-4AEB-9EA4-035E196594D4}"/>
    <cellStyle name="20% - Accent1 7 3 2" xfId="6065" xr:uid="{ADC6ADE0-1B85-4986-B7BA-891C54BE03C0}"/>
    <cellStyle name="20% - Accent1 7 3 2 2" xfId="7284" xr:uid="{91439490-55FB-4804-B603-66A769C97A85}"/>
    <cellStyle name="20% - Accent1 7 3 2 2 2" xfId="7285" xr:uid="{082C8A6D-048D-424B-8555-76EBFE4CDDE4}"/>
    <cellStyle name="20% - Accent1 7 3 2 2 2 2" xfId="37062" xr:uid="{58B1515F-5AAF-4D90-B33E-B75D89B32BE5}"/>
    <cellStyle name="20% - Accent1 7 3 2 2 3" xfId="7286" xr:uid="{220D7594-6D07-4DCB-A8A5-226950D8B80A}"/>
    <cellStyle name="20% - Accent1 7 3 2 2 3 2" xfId="37063" xr:uid="{3B094380-63B6-45A7-918F-76AE63BA3A8E}"/>
    <cellStyle name="20% - Accent1 7 3 2 2 4" xfId="37061" xr:uid="{F9B0D6EA-7C6C-49BF-8CC9-7CFD69967DF6}"/>
    <cellStyle name="20% - Accent1 7 3 2 3" xfId="7287" xr:uid="{8BE88B15-80F0-4A78-9721-7ACDA31ABD7B}"/>
    <cellStyle name="20% - Accent1 7 3 2 3 2" xfId="37064" xr:uid="{11BD887C-AC94-4897-87AB-EFE51DD09E5C}"/>
    <cellStyle name="20% - Accent1 7 3 2 4" xfId="7288" xr:uid="{307B1CFB-5BDA-4661-891A-04C4CB3537C7}"/>
    <cellStyle name="20% - Accent1 7 3 2 4 2" xfId="37065" xr:uid="{F69E7D09-E347-4A73-99C3-C4C23C8285DB}"/>
    <cellStyle name="20% - Accent1 7 3 2 5" xfId="7289" xr:uid="{C52C0FEE-EB1A-4212-844E-79FDF8E9EE0C}"/>
    <cellStyle name="20% - Accent1 7 3 2 5 2" xfId="37066" xr:uid="{82897BE3-D31A-4A02-9830-BABAE507B0D3}"/>
    <cellStyle name="20% - Accent1 7 3 2 6" xfId="22182" xr:uid="{87517C52-C783-48F7-B5C6-12FC20D4CD07}"/>
    <cellStyle name="20% - Accent1 7 3 2 6 2" xfId="51607" xr:uid="{779984AF-D851-4E1D-8858-C91FEA19F7D4}"/>
    <cellStyle name="20% - Accent1 7 3 2 7" xfId="7283" xr:uid="{A254084A-DC3F-4CE1-A3B6-BC53F3A86BC4}"/>
    <cellStyle name="20% - Accent1 7 3 2 7 2" xfId="37060" xr:uid="{ED4D149D-BE41-41E8-A93B-715BE7EFA170}"/>
    <cellStyle name="20% - Accent1 7 3 2 8" xfId="35924" xr:uid="{6BB66948-7032-4B32-99B0-F9265B5172BF}"/>
    <cellStyle name="20% - Accent1 7 3 3" xfId="7290" xr:uid="{9EDA10EC-1FAE-4DCC-90C7-368A90FB4340}"/>
    <cellStyle name="20% - Accent1 7 3 3 2" xfId="7291" xr:uid="{749FF123-84A6-4867-BC8F-5701F3517881}"/>
    <cellStyle name="20% - Accent1 7 3 3 2 2" xfId="7292" xr:uid="{A9FB057B-2FD9-4196-9CB0-2FD24A5A6D28}"/>
    <cellStyle name="20% - Accent1 7 3 3 2 2 2" xfId="37069" xr:uid="{A2D14671-3563-44DD-AFFA-008958734AA4}"/>
    <cellStyle name="20% - Accent1 7 3 3 2 3" xfId="7293" xr:uid="{72601E66-87C0-4491-B30E-8C7E6BCAF532}"/>
    <cellStyle name="20% - Accent1 7 3 3 2 3 2" xfId="37070" xr:uid="{86F29B77-EE2F-47F2-A1D9-243E1C947BAD}"/>
    <cellStyle name="20% - Accent1 7 3 3 2 4" xfId="37068" xr:uid="{443F1472-46F6-4AE6-B365-1E349CB68A5D}"/>
    <cellStyle name="20% - Accent1 7 3 3 3" xfId="7294" xr:uid="{8612324D-6E7D-432E-A976-C6DBC20522FC}"/>
    <cellStyle name="20% - Accent1 7 3 3 3 2" xfId="37071" xr:uid="{0E33CA01-43A9-4E8B-A8F0-9FB3227736FD}"/>
    <cellStyle name="20% - Accent1 7 3 3 4" xfId="7295" xr:uid="{F98AB18D-EDF2-4C12-BC8F-F4889FB2800C}"/>
    <cellStyle name="20% - Accent1 7 3 3 4 2" xfId="37072" xr:uid="{399606B8-B9AC-4B83-B4CE-7EDDD990F2FA}"/>
    <cellStyle name="20% - Accent1 7 3 3 5" xfId="7296" xr:uid="{ED2435EA-4B85-4979-A764-E6E27D3AF1D2}"/>
    <cellStyle name="20% - Accent1 7 3 3 5 2" xfId="37073" xr:uid="{F1CE2F46-4910-4832-B277-5C4A4DC198EB}"/>
    <cellStyle name="20% - Accent1 7 3 3 6" xfId="37067" xr:uid="{7D73182B-EE42-4C14-9464-85AD35F4E921}"/>
    <cellStyle name="20% - Accent1 7 3 4" xfId="7297" xr:uid="{FF1EF7E3-197F-4773-9FCC-02A49FC243CF}"/>
    <cellStyle name="20% - Accent1 7 3 4 2" xfId="7298" xr:uid="{36BE83AC-647F-4745-8EFA-E663010B4066}"/>
    <cellStyle name="20% - Accent1 7 3 4 2 2" xfId="37075" xr:uid="{76951AA9-8D9E-41BC-B1D4-E6BF597C6E46}"/>
    <cellStyle name="20% - Accent1 7 3 4 3" xfId="7299" xr:uid="{FA9DC227-76A2-4D6F-A013-121531877C03}"/>
    <cellStyle name="20% - Accent1 7 3 4 3 2" xfId="37076" xr:uid="{8C3E3C2A-C534-4C01-BF62-6B65834A7792}"/>
    <cellStyle name="20% - Accent1 7 3 4 4" xfId="37074" xr:uid="{6D6EF368-1DE7-42B9-AFB9-E0512A080BBD}"/>
    <cellStyle name="20% - Accent1 7 3 5" xfId="7300" xr:uid="{A2C203A5-60C7-46FB-88C2-73971D274E6E}"/>
    <cellStyle name="20% - Accent1 7 3 5 2" xfId="37077" xr:uid="{4BBCDA71-819C-4114-8A38-AFD1D4AF697C}"/>
    <cellStyle name="20% - Accent1 7 3 6" xfId="7301" xr:uid="{1EFA687D-676D-4C88-94D4-FBD1021C2D98}"/>
    <cellStyle name="20% - Accent1 7 3 6 2" xfId="37078" xr:uid="{E381AF9E-D91F-458A-AFB6-559BB1F7F3A8}"/>
    <cellStyle name="20% - Accent1 7 3 7" xfId="7302" xr:uid="{033C9BCC-61AC-400B-9BD1-904F8E0C6DE7}"/>
    <cellStyle name="20% - Accent1 7 3 7 2" xfId="37079" xr:uid="{868851DD-865A-4765-B728-798BAF0F0776}"/>
    <cellStyle name="20% - Accent1 7 3 8" xfId="21195" xr:uid="{FBDAE833-F7FF-4D69-A797-230C3711E515}"/>
    <cellStyle name="20% - Accent1 7 3 8 2" xfId="50621" xr:uid="{4167DDEF-21BC-4FC7-AA84-2391A06E4B92}"/>
    <cellStyle name="20% - Accent1 7 3 9" xfId="7282" xr:uid="{DB92E23E-C745-4BAC-99C3-AD03BFD4FFD2}"/>
    <cellStyle name="20% - Accent1 7 3 9 2" xfId="37059" xr:uid="{2BEECB28-F33E-41A3-A87C-49B2760D1E2D}"/>
    <cellStyle name="20% - Accent1 7 4" xfId="5665" xr:uid="{589F1C8F-CADA-4F86-911F-BD114235EBFB}"/>
    <cellStyle name="20% - Accent1 7 4 2" xfId="7304" xr:uid="{7CA661D0-172F-4447-8A3B-F181DA3F4504}"/>
    <cellStyle name="20% - Accent1 7 4 2 2" xfId="7305" xr:uid="{436FBC7E-51B3-4792-B24F-BD4D90F6B877}"/>
    <cellStyle name="20% - Accent1 7 4 2 2 2" xfId="37082" xr:uid="{31928637-300C-4122-9B42-D51209631DD1}"/>
    <cellStyle name="20% - Accent1 7 4 2 3" xfId="7306" xr:uid="{1E3083C5-70E4-44C6-8A62-183913FBFBE1}"/>
    <cellStyle name="20% - Accent1 7 4 2 3 2" xfId="37083" xr:uid="{EA95B50B-A0CA-4A37-86B5-AF50AFC81F53}"/>
    <cellStyle name="20% - Accent1 7 4 2 4" xfId="37081" xr:uid="{46F8D0B0-E41A-4288-8396-7530CD1F9B34}"/>
    <cellStyle name="20% - Accent1 7 4 3" xfId="7307" xr:uid="{0FBA0D7F-A12C-485C-B46D-8EBAB655F582}"/>
    <cellStyle name="20% - Accent1 7 4 3 2" xfId="37084" xr:uid="{EF98E989-613B-4EBF-B368-83CEDCFD2AF2}"/>
    <cellStyle name="20% - Accent1 7 4 4" xfId="7308" xr:uid="{E337A196-3744-4715-AE3B-7579F9B1D268}"/>
    <cellStyle name="20% - Accent1 7 4 4 2" xfId="37085" xr:uid="{C0E53CFD-8788-45CA-8908-CCEA4A830250}"/>
    <cellStyle name="20% - Accent1 7 4 5" xfId="7309" xr:uid="{61160DEB-5DC6-48A6-BF44-FA852D413F7C}"/>
    <cellStyle name="20% - Accent1 7 4 5 2" xfId="37086" xr:uid="{E6E8E206-F932-4246-B177-DAD7C3E8D25D}"/>
    <cellStyle name="20% - Accent1 7 4 6" xfId="21671" xr:uid="{0DE47596-7418-42CA-A829-CCCEB8DE1B05}"/>
    <cellStyle name="20% - Accent1 7 4 6 2" xfId="51096" xr:uid="{828264C3-63C2-4722-9166-49C4BC11DCDC}"/>
    <cellStyle name="20% - Accent1 7 4 7" xfId="7303" xr:uid="{05E50FEB-082C-4B3B-B1FD-E9CCB062EE9A}"/>
    <cellStyle name="20% - Accent1 7 4 7 2" xfId="37080" xr:uid="{8A76BB5A-9F6A-40B1-A6DA-5E6338A425C4}"/>
    <cellStyle name="20% - Accent1 7 4 8" xfId="30189" xr:uid="{B9D91F44-7517-47A5-85BA-16E5C47CF99B}"/>
    <cellStyle name="20% - Accent1 7 4 8 2" xfId="58679" xr:uid="{A44665F5-8C70-4FB2-806B-6D416F55C74C}"/>
    <cellStyle name="20% - Accent1 7 4 9" xfId="35524" xr:uid="{D6366281-658F-41E6-8742-F5CFE3FF53B2}"/>
    <cellStyle name="20% - Accent1 7 5" xfId="7310" xr:uid="{3935CCE4-74A2-46A4-8810-949A1D1FC90E}"/>
    <cellStyle name="20% - Accent1 7 5 2" xfId="7311" xr:uid="{B59D3D87-157F-4796-91E7-1493421E0461}"/>
    <cellStyle name="20% - Accent1 7 5 2 2" xfId="7312" xr:uid="{859C2751-7FC3-4224-A65D-1C309EA74BD5}"/>
    <cellStyle name="20% - Accent1 7 5 2 2 2" xfId="37089" xr:uid="{14FB9257-3304-47DF-A5E4-025540B4DAF5}"/>
    <cellStyle name="20% - Accent1 7 5 2 3" xfId="7313" xr:uid="{DD9AA547-548A-4335-A5D4-F0F3B72A5ED4}"/>
    <cellStyle name="20% - Accent1 7 5 2 3 2" xfId="37090" xr:uid="{EF241CE9-41A3-4AAC-A745-BA19357741F6}"/>
    <cellStyle name="20% - Accent1 7 5 2 4" xfId="37088" xr:uid="{0A8D32D3-557A-4536-814B-7C6F811816FF}"/>
    <cellStyle name="20% - Accent1 7 5 3" xfId="7314" xr:uid="{2C2854E7-C0E5-493A-A7BF-65DBEEB5D47B}"/>
    <cellStyle name="20% - Accent1 7 5 3 2" xfId="37091" xr:uid="{0B1F2165-3726-49EF-8C14-9C742740C9D3}"/>
    <cellStyle name="20% - Accent1 7 5 4" xfId="7315" xr:uid="{9999BADE-6948-4589-9FA8-E6C513A85AE5}"/>
    <cellStyle name="20% - Accent1 7 5 4 2" xfId="37092" xr:uid="{3C9DEC07-375F-4261-98F9-7E73B7E40F53}"/>
    <cellStyle name="20% - Accent1 7 5 5" xfId="7316" xr:uid="{5E183397-98A3-4260-BEB5-40F251A4152A}"/>
    <cellStyle name="20% - Accent1 7 5 5 2" xfId="37093" xr:uid="{2AB66349-7CCD-4A5A-9077-DDB53245B005}"/>
    <cellStyle name="20% - Accent1 7 5 6" xfId="37087" xr:uid="{B2451675-DE95-4B67-9C9C-E1607A63D5DF}"/>
    <cellStyle name="20% - Accent1 7 6" xfId="7317" xr:uid="{7BBD23E0-D91F-4823-AC19-FAD387225D52}"/>
    <cellStyle name="20% - Accent1 7 6 2" xfId="7318" xr:uid="{BCED83DE-35AF-4D04-9726-CC7AC43F1686}"/>
    <cellStyle name="20% - Accent1 7 6 2 2" xfId="37095" xr:uid="{7F5945D1-CC7D-49BB-85E8-58ACD044FD66}"/>
    <cellStyle name="20% - Accent1 7 6 3" xfId="7319" xr:uid="{0A317C1F-9C48-416F-AC4C-2908E87FFFA5}"/>
    <cellStyle name="20% - Accent1 7 6 3 2" xfId="37096" xr:uid="{806FD6F1-98BB-42F4-BECC-D37A854D6CDF}"/>
    <cellStyle name="20% - Accent1 7 6 4" xfId="37094" xr:uid="{E4FA131F-846B-4D74-9CCA-E5EDA7D4196F}"/>
    <cellStyle name="20% - Accent1 7 7" xfId="7320" xr:uid="{0DA6A4FA-A871-4517-A7C5-DCE744D7A1DD}"/>
    <cellStyle name="20% - Accent1 7 7 2" xfId="37097" xr:uid="{8A994618-8A0E-45D6-8D3E-DE507AA91412}"/>
    <cellStyle name="20% - Accent1 7 8" xfId="7321" xr:uid="{DDD6B30D-EE59-4ED5-AD53-C4094B9D3B7F}"/>
    <cellStyle name="20% - Accent1 7 8 2" xfId="37098" xr:uid="{699C96E7-0EB7-4CBE-B43A-4CED16552F83}"/>
    <cellStyle name="20% - Accent1 7 9" xfId="7322" xr:uid="{B9972527-DADA-4F98-960A-081DCFF893B5}"/>
    <cellStyle name="20% - Accent1 7 9 2" xfId="37099" xr:uid="{A7E36031-C2F0-4E71-9AA1-BD0800A4CB0E}"/>
    <cellStyle name="20% - Accent1 8" xfId="2106" xr:uid="{EB95BABF-2CF8-4B5F-905F-D89ADA6B29D2}"/>
    <cellStyle name="20% - Accent1 8 10" xfId="4858" xr:uid="{35074FC4-4230-432B-8033-A6861A12C75C}"/>
    <cellStyle name="20% - Accent1 8 10 2" xfId="34737" xr:uid="{068C9C3A-EE0A-4B84-8BA2-789D5389AAFA}"/>
    <cellStyle name="20% - Accent1 8 11" xfId="22784" xr:uid="{59D061EF-F1AB-495F-8DAE-29733F8C757D}"/>
    <cellStyle name="20% - Accent1 8 11 2" xfId="52069" xr:uid="{846DAA41-BEFE-4704-A8C6-C34DC4DEC95D}"/>
    <cellStyle name="20% - Accent1 8 12" xfId="33095" xr:uid="{5DC6C171-4CDD-4C25-8B17-203568BBE226}"/>
    <cellStyle name="20% - Accent1 8 2" xfId="5108" xr:uid="{F7BE385C-E19B-4BE2-974B-95AE52E7A180}"/>
    <cellStyle name="20% - Accent1 8 2 2" xfId="5891" xr:uid="{B7A73186-B4C8-45F6-AFD5-315FA749DD57}"/>
    <cellStyle name="20% - Accent1 8 2 2 2" xfId="7326" xr:uid="{B7BCA8C0-767C-4D6B-9FA8-EAA292A324D5}"/>
    <cellStyle name="20% - Accent1 8 2 2 2 2" xfId="37103" xr:uid="{310EA038-9E59-457D-8FB3-B3529B5E570D}"/>
    <cellStyle name="20% - Accent1 8 2 2 3" xfId="7327" xr:uid="{7537DBEA-6CC1-4AF0-B13C-4D3F7DC4F652}"/>
    <cellStyle name="20% - Accent1 8 2 2 3 2" xfId="37104" xr:uid="{36074EF1-5E62-4F57-9F42-0587CC884BC4}"/>
    <cellStyle name="20% - Accent1 8 2 2 4" xfId="21938" xr:uid="{8793F483-C171-491F-AD58-118D0D94E69D}"/>
    <cellStyle name="20% - Accent1 8 2 2 4 2" xfId="51363" xr:uid="{B8F0AEB6-E502-4E72-AA1C-2E8687F61384}"/>
    <cellStyle name="20% - Accent1 8 2 2 5" xfId="7325" xr:uid="{0397593A-FD88-4DFD-AC0B-3ABBB951921D}"/>
    <cellStyle name="20% - Accent1 8 2 2 5 2" xfId="37102" xr:uid="{F4FE0A69-9DF6-458A-A952-1A97ACCC2FA7}"/>
    <cellStyle name="20% - Accent1 8 2 2 6" xfId="28998" xr:uid="{11916A6A-886F-4644-A3AF-1E9946407F16}"/>
    <cellStyle name="20% - Accent1 8 2 2 6 2" xfId="57488" xr:uid="{9868683B-9043-4067-914D-81B0257FD6C9}"/>
    <cellStyle name="20% - Accent1 8 2 2 7" xfId="35750" xr:uid="{1B57BD6B-1C9C-4019-8B17-7BB0EDE20D2D}"/>
    <cellStyle name="20% - Accent1 8 2 3" xfId="7328" xr:uid="{235808DC-62FD-4CA9-A003-520F99E0C78F}"/>
    <cellStyle name="20% - Accent1 8 2 3 2" xfId="37105" xr:uid="{45BD54F1-0CC8-43C0-9E65-101574FB9794}"/>
    <cellStyle name="20% - Accent1 8 2 4" xfId="7329" xr:uid="{22DE4287-4834-45D6-A84A-4CE842FB40C6}"/>
    <cellStyle name="20% - Accent1 8 2 4 2" xfId="37106" xr:uid="{2EBCED9E-4B94-4824-B313-A47617205ED6}"/>
    <cellStyle name="20% - Accent1 8 2 5" xfId="7330" xr:uid="{8535B321-BA46-4D48-9D49-A39E2817CBFE}"/>
    <cellStyle name="20% - Accent1 8 2 5 2" xfId="37107" xr:uid="{BE11CA2F-FA2E-4BA8-9BEF-A07D9559753D}"/>
    <cellStyle name="20% - Accent1 8 2 6" xfId="20967" xr:uid="{EF39F677-A13A-4886-B647-4AD8746A9588}"/>
    <cellStyle name="20% - Accent1 8 2 6 2" xfId="50393" xr:uid="{3EC977A6-5F94-4BFB-BC6E-1A5BE3532FF0}"/>
    <cellStyle name="20% - Accent1 8 2 7" xfId="7324" xr:uid="{7C3710A9-53F3-4808-AD99-54DC601CDB8D}"/>
    <cellStyle name="20% - Accent1 8 2 7 2" xfId="37101" xr:uid="{9DCB1F27-9400-4C75-91F4-6AD181D64068}"/>
    <cellStyle name="20% - Accent1 8 2 8" xfId="26015" xr:uid="{FAEF6317-0278-4CAB-87DF-55780643C01D}"/>
    <cellStyle name="20% - Accent1 8 2 8 2" xfId="54506" xr:uid="{265EB7C0-0CA1-47C0-923C-633325DA57E5}"/>
    <cellStyle name="20% - Accent1 8 2 9" xfId="34971" xr:uid="{807FE8CA-D36F-4BE5-9F13-C7D9B31082E4}"/>
    <cellStyle name="20% - Accent1 8 3" xfId="5299" xr:uid="{F054AC7B-5ED1-468F-9CF0-3E720D4C6AD3}"/>
    <cellStyle name="20% - Accent1 8 3 2" xfId="6082" xr:uid="{F0357471-791B-48D2-95DF-7109964F66CD}"/>
    <cellStyle name="20% - Accent1 8 3 2 2" xfId="7333" xr:uid="{D7EE561A-2FD5-45E5-8058-6DE8ADBE91B9}"/>
    <cellStyle name="20% - Accent1 8 3 2 2 2" xfId="37110" xr:uid="{FEC34345-DEB1-4C6B-838B-558B5C8D81FA}"/>
    <cellStyle name="20% - Accent1 8 3 2 3" xfId="7334" xr:uid="{8B1AFEC7-559D-4489-941F-D1E2B0963788}"/>
    <cellStyle name="20% - Accent1 8 3 2 3 2" xfId="37111" xr:uid="{97323980-A0C4-4B0B-BE40-3AA55FA8A3F2}"/>
    <cellStyle name="20% - Accent1 8 3 2 4" xfId="22200" xr:uid="{EAC59716-3988-4E06-B21D-FA6083F0C17B}"/>
    <cellStyle name="20% - Accent1 8 3 2 4 2" xfId="51625" xr:uid="{5EF7C6AA-B5AD-4A9F-890A-A05BFAF5B6A3}"/>
    <cellStyle name="20% - Accent1 8 3 2 5" xfId="7332" xr:uid="{67027DD0-24B5-4F1B-A55B-ADCC22813138}"/>
    <cellStyle name="20% - Accent1 8 3 2 5 2" xfId="37109" xr:uid="{552C2A3D-E20E-4A91-9FE0-4AD92A8EE6A7}"/>
    <cellStyle name="20% - Accent1 8 3 2 6" xfId="35941" xr:uid="{4B5A5DA0-0842-4E4E-B4F8-9FB38358BA04}"/>
    <cellStyle name="20% - Accent1 8 3 3" xfId="7335" xr:uid="{D39F9845-7C55-42AA-A743-37E199FDB49F}"/>
    <cellStyle name="20% - Accent1 8 3 3 2" xfId="37112" xr:uid="{D7A4C671-C897-4F68-8428-51C0C8937A63}"/>
    <cellStyle name="20% - Accent1 8 3 4" xfId="7336" xr:uid="{C9FBC8BF-89A8-474E-A08F-E529B201E7DC}"/>
    <cellStyle name="20% - Accent1 8 3 4 2" xfId="37113" xr:uid="{5CA9FEDD-0A42-4BDD-9E4C-1F789A319134}"/>
    <cellStyle name="20% - Accent1 8 3 5" xfId="7337" xr:uid="{F73D0023-1128-4763-B14B-0C23150C119F}"/>
    <cellStyle name="20% - Accent1 8 3 5 2" xfId="37114" xr:uid="{76BD8F5E-E71C-4D7E-87EE-574F60DC5474}"/>
    <cellStyle name="20% - Accent1 8 3 6" xfId="21213" xr:uid="{4841C654-9BDC-48A8-ABA6-774EB54EAD53}"/>
    <cellStyle name="20% - Accent1 8 3 6 2" xfId="50639" xr:uid="{2B7D1E93-A6B0-42BB-809A-D12A76D184F9}"/>
    <cellStyle name="20% - Accent1 8 3 7" xfId="7331" xr:uid="{83830B69-90B6-48F1-9879-53E1293DEB2C}"/>
    <cellStyle name="20% - Accent1 8 3 7 2" xfId="37108" xr:uid="{C0A0F716-7E53-465E-ACB1-BDAB8C2047C2}"/>
    <cellStyle name="20% - Accent1 8 3 8" xfId="27487" xr:uid="{4D4C945E-E67C-402C-A24E-28072138BCD9}"/>
    <cellStyle name="20% - Accent1 8 3 8 2" xfId="55977" xr:uid="{23D3B65B-060E-43A0-AF4E-E37EBDAAD5E3}"/>
    <cellStyle name="20% - Accent1 8 3 9" xfId="35162" xr:uid="{11C25327-C273-4B66-B762-0D2A4BB5EBDB}"/>
    <cellStyle name="20% - Accent1 8 4" xfId="5686" xr:uid="{95AA4664-20BF-4B2C-B8DF-E10F7EE70A81}"/>
    <cellStyle name="20% - Accent1 8 4 2" xfId="7339" xr:uid="{DCF05C30-3B4A-435E-84AA-FC6F91E96028}"/>
    <cellStyle name="20% - Accent1 8 4 2 2" xfId="37116" xr:uid="{2E2C90E8-91D1-4269-BC7F-919C9BCD1FA9}"/>
    <cellStyle name="20% - Accent1 8 4 3" xfId="7340" xr:uid="{6EC2A9BF-03A9-43E4-8511-B0362F1ADCBD}"/>
    <cellStyle name="20% - Accent1 8 4 3 2" xfId="37117" xr:uid="{B8551AA2-D32D-4870-B261-899BFAEB9DBA}"/>
    <cellStyle name="20% - Accent1 8 4 4" xfId="21695" xr:uid="{272798F3-294B-4787-899D-0DBEBCF0D91B}"/>
    <cellStyle name="20% - Accent1 8 4 4 2" xfId="51120" xr:uid="{0023EFC7-78D4-474E-B441-14CCD367B144}"/>
    <cellStyle name="20% - Accent1 8 4 5" xfId="7338" xr:uid="{00C69ABD-8D6D-4100-901B-01E5B5419919}"/>
    <cellStyle name="20% - Accent1 8 4 5 2" xfId="37115" xr:uid="{2E8CD4C4-80EF-45ED-8486-436497704BB0}"/>
    <cellStyle name="20% - Accent1 8 4 6" xfId="30485" xr:uid="{603531BD-D2B5-4194-BB95-87A49BA60DD8}"/>
    <cellStyle name="20% - Accent1 8 4 6 2" xfId="58975" xr:uid="{0E53842C-C7B1-4763-BAF1-1B3EDA843D20}"/>
    <cellStyle name="20% - Accent1 8 4 7" xfId="35545" xr:uid="{5FDF34A1-5C0D-4671-B58D-5E3845651D72}"/>
    <cellStyle name="20% - Accent1 8 5" xfId="7341" xr:uid="{16A16BF8-9EE7-4DD8-A6A7-F18EC2F5432B}"/>
    <cellStyle name="20% - Accent1 8 5 2" xfId="37118" xr:uid="{B7A59D3F-39C4-405E-8D7F-AF8151747058}"/>
    <cellStyle name="20% - Accent1 8 6" xfId="7342" xr:uid="{6257F26E-F93E-4216-915D-46AB17A894A7}"/>
    <cellStyle name="20% - Accent1 8 6 2" xfId="37119" xr:uid="{6F8C3EBC-4452-47C4-8C09-CA4A39B01659}"/>
    <cellStyle name="20% - Accent1 8 7" xfId="7343" xr:uid="{522CBACA-FCD2-4794-8C9C-3CFE3CC75A15}"/>
    <cellStyle name="20% - Accent1 8 7 2" xfId="37120" xr:uid="{7B3974AD-E27D-4A91-99C5-901D7E50B223}"/>
    <cellStyle name="20% - Accent1 8 8" xfId="20725" xr:uid="{42EE0F74-0143-42FF-BCD4-DD88C490719D}"/>
    <cellStyle name="20% - Accent1 8 8 2" xfId="50157" xr:uid="{ED5660D1-F459-4B9D-BDA7-4109ECA63D9E}"/>
    <cellStyle name="20% - Accent1 8 9" xfId="7323" xr:uid="{D3EAD5FA-09B0-44EE-A0DF-87BAEF116D6A}"/>
    <cellStyle name="20% - Accent1 8 9 2" xfId="37100" xr:uid="{301570D1-6B6B-411A-AC17-16AF91775E5F}"/>
    <cellStyle name="20% - Accent1 9" xfId="829" xr:uid="{EF9BCA82-9668-4CF4-80C2-B76D728F5D27}"/>
    <cellStyle name="20% - Accent1 9 10" xfId="4879" xr:uid="{E07BD116-FB27-469F-9352-30A65776A1BD}"/>
    <cellStyle name="20% - Accent1 9 10 2" xfId="34758" xr:uid="{1F904CE7-3E21-41F9-9EFF-DACF0C7B9FF2}"/>
    <cellStyle name="20% - Accent1 9 11" xfId="22800" xr:uid="{1B225E31-B0EC-4B7C-8892-2F8B2CC6EA87}"/>
    <cellStyle name="20% - Accent1 9 11 2" xfId="52085" xr:uid="{6C504E94-6515-4DE8-98DB-8B04EF57DBDC}"/>
    <cellStyle name="20% - Accent1 9 12" xfId="32067" xr:uid="{239710FA-6431-4886-ACE1-5F357B79F838}"/>
    <cellStyle name="20% - Accent1 9 2" xfId="5127" xr:uid="{69169E39-2F34-4898-9282-0D9650AC3EF0}"/>
    <cellStyle name="20% - Accent1 9 2 2" xfId="5911" xr:uid="{DD8CFC3C-4EAA-48B7-B171-749275B13068}"/>
    <cellStyle name="20% - Accent1 9 2 2 2" xfId="7347" xr:uid="{7966F98A-1650-4BA9-B3B2-76D2B89932FD}"/>
    <cellStyle name="20% - Accent1 9 2 2 2 2" xfId="37124" xr:uid="{9FE73E0C-9AFF-4F7B-BDB2-C9AF1DA8086A}"/>
    <cellStyle name="20% - Accent1 9 2 2 3" xfId="7348" xr:uid="{0E92E7F3-3722-4F90-BCF6-8BDD4C8918B1}"/>
    <cellStyle name="20% - Accent1 9 2 2 3 2" xfId="37125" xr:uid="{C03DE909-21B8-446C-864F-AF6533367F80}"/>
    <cellStyle name="20% - Accent1 9 2 2 4" xfId="21959" xr:uid="{E11A55DC-4F8B-4D7D-AFF8-98547E2AB3F3}"/>
    <cellStyle name="20% - Accent1 9 2 2 4 2" xfId="51384" xr:uid="{1464BAC2-6AE3-45FA-A604-819A993BE70C}"/>
    <cellStyle name="20% - Accent1 9 2 2 5" xfId="7346" xr:uid="{5E694ADC-F15B-4836-BDEA-F07333396E99}"/>
    <cellStyle name="20% - Accent1 9 2 2 5 2" xfId="37123" xr:uid="{7538B2D3-D0BB-49C3-861E-10372031CED7}"/>
    <cellStyle name="20% - Accent1 9 2 2 6" xfId="29309" xr:uid="{910BC338-8E93-461B-8D08-B4CF73A18CE4}"/>
    <cellStyle name="20% - Accent1 9 2 2 6 2" xfId="57799" xr:uid="{7C4937C0-A06F-464B-A33A-CEA60333029E}"/>
    <cellStyle name="20% - Accent1 9 2 2 7" xfId="35770" xr:uid="{2FDC4DC8-2357-4703-8D0C-F147D6AA02A7}"/>
    <cellStyle name="20% - Accent1 9 2 3" xfId="7349" xr:uid="{EA552749-01D3-46C7-87C7-EA2A7D4CD35C}"/>
    <cellStyle name="20% - Accent1 9 2 3 2" xfId="37126" xr:uid="{1D2D456F-244D-4460-AE83-74A5B751CC3C}"/>
    <cellStyle name="20% - Accent1 9 2 4" xfId="7350" xr:uid="{502D28F3-8D91-4D06-AC32-073F3276A6C6}"/>
    <cellStyle name="20% - Accent1 9 2 4 2" xfId="37127" xr:uid="{17A468AE-7D0D-408B-8145-DD6AE6EDDA97}"/>
    <cellStyle name="20% - Accent1 9 2 5" xfId="7351" xr:uid="{00E0029C-C029-4040-9F40-C3A1EF41841A}"/>
    <cellStyle name="20% - Accent1 9 2 5 2" xfId="37128" xr:uid="{32F0E3FA-271B-4A0D-87DB-794558AF42D9}"/>
    <cellStyle name="20% - Accent1 9 2 6" xfId="20987" xr:uid="{B7CD5F97-506C-4F4C-8E19-AE2232D81682}"/>
    <cellStyle name="20% - Accent1 9 2 6 2" xfId="50413" xr:uid="{FA983542-BEF8-4CAA-832D-7B3B5BD23D89}"/>
    <cellStyle name="20% - Accent1 9 2 7" xfId="7345" xr:uid="{7315B398-AAE5-43B7-BDBB-7AD86880A989}"/>
    <cellStyle name="20% - Accent1 9 2 7 2" xfId="37122" xr:uid="{6C9E6AC1-DF5A-497E-B81D-4B2B79BA1581}"/>
    <cellStyle name="20% - Accent1 9 2 8" xfId="26325" xr:uid="{5665814B-52FB-4C9C-A164-4E305AB11562}"/>
    <cellStyle name="20% - Accent1 9 2 8 2" xfId="54816" xr:uid="{3AC1EAA5-5A38-4C47-852E-45CD8A3CF844}"/>
    <cellStyle name="20% - Accent1 9 2 9" xfId="34990" xr:uid="{98E96A8E-F890-4DDA-AF95-EF0B34CC9020}"/>
    <cellStyle name="20% - Accent1 9 3" xfId="5319" xr:uid="{D5C82C18-2C83-4C50-A0A4-AF06BEF23997}"/>
    <cellStyle name="20% - Accent1 9 3 2" xfId="6103" xr:uid="{4C0435D0-31F2-4F24-BA45-E75D1CE32FAD}"/>
    <cellStyle name="20% - Accent1 9 3 2 2" xfId="7354" xr:uid="{026275D6-03EB-4738-832E-24295BCFB45E}"/>
    <cellStyle name="20% - Accent1 9 3 2 2 2" xfId="37131" xr:uid="{92574782-4980-4735-B455-33594297CC15}"/>
    <cellStyle name="20% - Accent1 9 3 2 3" xfId="7355" xr:uid="{EE79E68B-C37B-49FB-BCFE-E80F68A93271}"/>
    <cellStyle name="20% - Accent1 9 3 2 3 2" xfId="37132" xr:uid="{F4B424DF-3364-4055-9A75-74F8183A7D0F}"/>
    <cellStyle name="20% - Accent1 9 3 2 4" xfId="22221" xr:uid="{77DEBD67-6A25-4DE6-AD73-B30D67A480DA}"/>
    <cellStyle name="20% - Accent1 9 3 2 4 2" xfId="51646" xr:uid="{7D5D05D4-86AE-495D-AC0A-DE36735FEA60}"/>
    <cellStyle name="20% - Accent1 9 3 2 5" xfId="7353" xr:uid="{7FB942C8-D1FB-45B7-9883-95223FC6DC67}"/>
    <cellStyle name="20% - Accent1 9 3 2 5 2" xfId="37130" xr:uid="{0C17AA71-1562-4B30-A967-B0EF00F3E3F0}"/>
    <cellStyle name="20% - Accent1 9 3 2 6" xfId="35962" xr:uid="{4075A6DC-F59E-4D63-B029-6C3636C853CB}"/>
    <cellStyle name="20% - Accent1 9 3 3" xfId="7356" xr:uid="{FC5088EE-86D6-487C-8A9D-C281EC2233FA}"/>
    <cellStyle name="20% - Accent1 9 3 3 2" xfId="37133" xr:uid="{DE8C79D2-64DE-4EF8-BC9B-CB8F213D48B9}"/>
    <cellStyle name="20% - Accent1 9 3 4" xfId="7357" xr:uid="{0E3E4ADE-C280-4D5B-A014-86738F509BF5}"/>
    <cellStyle name="20% - Accent1 9 3 4 2" xfId="37134" xr:uid="{4C459E50-42AA-4915-B9AE-9EF4257FDCC5}"/>
    <cellStyle name="20% - Accent1 9 3 5" xfId="7358" xr:uid="{A0B19512-4159-44F0-9767-8341FED2DCE2}"/>
    <cellStyle name="20% - Accent1 9 3 5 2" xfId="37135" xr:uid="{E4C69352-6802-4541-9961-09B040FAF497}"/>
    <cellStyle name="20% - Accent1 9 3 6" xfId="21234" xr:uid="{DCB3BDB1-BB8D-4A41-9592-963358014944}"/>
    <cellStyle name="20% - Accent1 9 3 6 2" xfId="50660" xr:uid="{B57AC09E-C4DC-4F13-8E9B-F906DC80DB48}"/>
    <cellStyle name="20% - Accent1 9 3 7" xfId="7352" xr:uid="{087FBE02-CE64-4DB7-8A1D-6C676A151B32}"/>
    <cellStyle name="20% - Accent1 9 3 7 2" xfId="37129" xr:uid="{C568C615-CCD0-4D83-93C7-5A530CDE3B84}"/>
    <cellStyle name="20% - Accent1 9 3 8" xfId="27798" xr:uid="{642BBADE-D81E-43E8-90BE-BE93E63BD68D}"/>
    <cellStyle name="20% - Accent1 9 3 8 2" xfId="56288" xr:uid="{7DC357BE-0663-4FB9-AD09-CC47953114DF}"/>
    <cellStyle name="20% - Accent1 9 3 9" xfId="35182" xr:uid="{88BE2850-60D5-4388-B648-61FF7D91F362}"/>
    <cellStyle name="20% - Accent1 9 4" xfId="5708" xr:uid="{810870C9-524C-4A97-9898-6A06FA405727}"/>
    <cellStyle name="20% - Accent1 9 4 2" xfId="7360" xr:uid="{849AC586-730B-4CBE-A852-CA2254A7C633}"/>
    <cellStyle name="20% - Accent1 9 4 2 2" xfId="37137" xr:uid="{0F72C0AF-7957-43D1-8881-C82851988F9B}"/>
    <cellStyle name="20% - Accent1 9 4 3" xfId="7361" xr:uid="{1FE72058-8581-4D74-96A6-9D1F0BEA2280}"/>
    <cellStyle name="20% - Accent1 9 4 3 2" xfId="37138" xr:uid="{48C984DC-38FA-4F67-B5BE-5A17ECA76199}"/>
    <cellStyle name="20% - Accent1 9 4 4" xfId="21718" xr:uid="{123F1FE6-68EB-4513-97A5-6EBB9A3DF1D8}"/>
    <cellStyle name="20% - Accent1 9 4 4 2" xfId="51143" xr:uid="{602696E4-914E-42B7-927F-2DE8FD44FAB9}"/>
    <cellStyle name="20% - Accent1 9 4 5" xfId="7359" xr:uid="{1FD6A834-1118-4BBB-B649-DCBDAA4E7B38}"/>
    <cellStyle name="20% - Accent1 9 4 5 2" xfId="37136" xr:uid="{1A4AE5E6-E0E2-4589-A06F-03E0548CAA9D}"/>
    <cellStyle name="20% - Accent1 9 4 6" xfId="30797" xr:uid="{C5DED114-696C-4832-BA53-672DDFA2EC64}"/>
    <cellStyle name="20% - Accent1 9 4 6 2" xfId="59287" xr:uid="{6E90D140-60BE-4258-9744-13F1F9DA7039}"/>
    <cellStyle name="20% - Accent1 9 4 7" xfId="35567" xr:uid="{B2D73281-1057-44FA-A856-ABF0768B11C8}"/>
    <cellStyle name="20% - Accent1 9 5" xfId="7362" xr:uid="{5184542C-5A2D-41FE-A13E-65D4DDB06970}"/>
    <cellStyle name="20% - Accent1 9 5 2" xfId="37139" xr:uid="{16FFD3B6-9076-491A-89BF-C34DEF5DE354}"/>
    <cellStyle name="20% - Accent1 9 6" xfId="7363" xr:uid="{D06EE297-7440-4646-A3B3-3BE4E2A7827A}"/>
    <cellStyle name="20% - Accent1 9 6 2" xfId="37140" xr:uid="{163CFDE7-5FA8-4F21-B52D-03BC270F0290}"/>
    <cellStyle name="20% - Accent1 9 7" xfId="7364" xr:uid="{53676263-D7D6-4B14-920A-1B31072D5812}"/>
    <cellStyle name="20% - Accent1 9 7 2" xfId="37141" xr:uid="{242188D7-6BD0-4EF2-9C12-150528AF0FB3}"/>
    <cellStyle name="20% - Accent1 9 8" xfId="20745" xr:uid="{D8CE6E68-563A-4026-998C-81029A9D79AA}"/>
    <cellStyle name="20% - Accent1 9 8 2" xfId="50177" xr:uid="{25F03884-9257-43D4-817E-9AE4483AFD3B}"/>
    <cellStyle name="20% - Accent1 9 9" xfId="7344" xr:uid="{B9C81B25-0B36-48AE-A9CE-71917F7AD587}"/>
    <cellStyle name="20% - Accent1 9 9 2" xfId="37121" xr:uid="{4444396B-50D1-4172-B187-39387DDBFAA8}"/>
    <cellStyle name="20% - Accent2" xfId="27" builtinId="34" customBuiltin="1"/>
    <cellStyle name="20% - Accent2 10" xfId="4477" xr:uid="{0906C526-833A-4AB2-B8CC-FE40AF81EF05}"/>
    <cellStyle name="20% - Accent2 10 10" xfId="4903" xr:uid="{824E67B3-B71A-4CAE-8D67-ACBB27DF278F}"/>
    <cellStyle name="20% - Accent2 10 10 2" xfId="34782" xr:uid="{385ACC6D-AC4B-45E4-9DBE-551E55F1082A}"/>
    <cellStyle name="20% - Accent2 10 11" xfId="22819" xr:uid="{F6BD90DA-F6EE-44DB-99E9-5FDC183F5822}"/>
    <cellStyle name="20% - Accent2 10 11 2" xfId="52104" xr:uid="{A42186A7-FD0B-40BC-A775-DF2132279950}"/>
    <cellStyle name="20% - Accent2 10 12" xfId="34471" xr:uid="{335EB4C3-3024-423C-9B82-67DF5E76D7DF}"/>
    <cellStyle name="20% - Accent2 10 2" xfId="5734" xr:uid="{F70F5D19-FB4B-4FBA-A2C9-367478C5A18B}"/>
    <cellStyle name="20% - Accent2 10 2 2" xfId="7368" xr:uid="{F6613DF9-173F-4FB8-B60E-3A3FCB54EB30}"/>
    <cellStyle name="20% - Accent2 10 2 2 2" xfId="7369" xr:uid="{43781A9E-6D2D-41A8-9DD4-0472F0C928A1}"/>
    <cellStyle name="20% - Accent2 10 2 2 2 2" xfId="37146" xr:uid="{4DF00887-EF76-4EF9-BEFC-8E690C63F3FD}"/>
    <cellStyle name="20% - Accent2 10 2 2 3" xfId="7370" xr:uid="{45BC5429-20B9-4D14-899B-0C617C1E6744}"/>
    <cellStyle name="20% - Accent2 10 2 2 3 2" xfId="37147" xr:uid="{A9B2E55B-0E24-43F9-A2E3-091A0BE8C41E}"/>
    <cellStyle name="20% - Accent2 10 2 2 4" xfId="37145" xr:uid="{1FD7E33A-B67C-43C0-98EF-1E19226B399A}"/>
    <cellStyle name="20% - Accent2 10 2 3" xfId="7371" xr:uid="{46FFC231-E0E5-46AA-AA40-E6DDEE29C5B5}"/>
    <cellStyle name="20% - Accent2 10 2 3 2" xfId="37148" xr:uid="{60A6638D-90E5-4C7D-870A-0D41FE622513}"/>
    <cellStyle name="20% - Accent2 10 2 4" xfId="7372" xr:uid="{CE3CFF7C-A77A-4348-8B14-2E7860CE176D}"/>
    <cellStyle name="20% - Accent2 10 2 4 2" xfId="37149" xr:uid="{DADBDC0F-1C12-4DD0-9200-355DE89240D0}"/>
    <cellStyle name="20% - Accent2 10 2 5" xfId="7373" xr:uid="{EC813290-3683-424C-81B2-07DF58028620}"/>
    <cellStyle name="20% - Accent2 10 2 5 2" xfId="37150" xr:uid="{5DCDDFF7-B382-47A7-8A48-50B5F8B30BAF}"/>
    <cellStyle name="20% - Accent2 10 2 6" xfId="21744" xr:uid="{3BEA12A2-DEC3-47C4-8549-091922F9A072}"/>
    <cellStyle name="20% - Accent2 10 2 6 2" xfId="51169" xr:uid="{7427A459-7DE3-4124-AEAE-BF79CBAAD099}"/>
    <cellStyle name="20% - Accent2 10 2 7" xfId="7367" xr:uid="{4512329B-08C4-45C8-B181-01F938E2A97D}"/>
    <cellStyle name="20% - Accent2 10 2 7 2" xfId="37144" xr:uid="{84F3DCCB-F128-44BE-8F6B-53985006D1BF}"/>
    <cellStyle name="20% - Accent2 10 2 8" xfId="28052" xr:uid="{C98646AF-8240-4A34-94B6-571001828E4B}"/>
    <cellStyle name="20% - Accent2 10 2 8 2" xfId="56542" xr:uid="{7C90B503-E15E-4D02-A934-D0098026C739}"/>
    <cellStyle name="20% - Accent2 10 2 9" xfId="35593" xr:uid="{5EA6D014-37BC-43C3-9543-BCDCDF3F4CB2}"/>
    <cellStyle name="20% - Accent2 10 3" xfId="7374" xr:uid="{3B4A7510-0329-4B03-820B-485F7D6A8F6F}"/>
    <cellStyle name="20% - Accent2 10 3 2" xfId="7375" xr:uid="{95BD6409-490F-45B2-950A-D38BADC5BFC8}"/>
    <cellStyle name="20% - Accent2 10 3 2 2" xfId="7376" xr:uid="{F2511695-E474-483C-B10F-3F7362F817E6}"/>
    <cellStyle name="20% - Accent2 10 3 2 2 2" xfId="37153" xr:uid="{4D42F2F9-2A63-4C61-BCDD-1CE01514CB5B}"/>
    <cellStyle name="20% - Accent2 10 3 2 3" xfId="7377" xr:uid="{F4DFAA29-3A77-4F8B-A652-C6717905D34C}"/>
    <cellStyle name="20% - Accent2 10 3 2 3 2" xfId="37154" xr:uid="{1CF19D6D-78BD-435B-BAFB-9055F6A46AB8}"/>
    <cellStyle name="20% - Accent2 10 3 2 4" xfId="37152" xr:uid="{F37694A0-D2EE-4E76-8B00-7DF299E35B6E}"/>
    <cellStyle name="20% - Accent2 10 3 3" xfId="7378" xr:uid="{999BE238-87DE-4DC0-961C-D7A8C9FFF21F}"/>
    <cellStyle name="20% - Accent2 10 3 3 2" xfId="37155" xr:uid="{4A50B0A7-B925-4B95-B578-80A8E586BB99}"/>
    <cellStyle name="20% - Accent2 10 3 4" xfId="7379" xr:uid="{337EAEE8-FDD6-4428-83F8-F37F75CD642E}"/>
    <cellStyle name="20% - Accent2 10 3 4 2" xfId="37156" xr:uid="{81CBCE02-E3EF-45EF-A1E7-D75C93CA8315}"/>
    <cellStyle name="20% - Accent2 10 3 5" xfId="7380" xr:uid="{547CCECD-AAC5-4BA8-8A38-53AC639D7041}"/>
    <cellStyle name="20% - Accent2 10 3 5 2" xfId="37157" xr:uid="{6AB7CAF8-344B-4B58-B0B0-0FF8CA150E8A}"/>
    <cellStyle name="20% - Accent2 10 3 6" xfId="37151" xr:uid="{B384A526-5FBD-41B8-B368-78EEDB12FFD6}"/>
    <cellStyle name="20% - Accent2 10 4" xfId="7381" xr:uid="{D2519083-6D13-4EF4-9C24-F7DF6A6952B6}"/>
    <cellStyle name="20% - Accent2 10 4 2" xfId="7382" xr:uid="{51BAD0EC-01F8-4977-96B6-CFC9944719E1}"/>
    <cellStyle name="20% - Accent2 10 4 2 2" xfId="37159" xr:uid="{3271076E-88B9-418A-AF4C-A745A6F83746}"/>
    <cellStyle name="20% - Accent2 10 4 3" xfId="7383" xr:uid="{FF83A8B9-3637-4DC1-8FA3-17ADC3009663}"/>
    <cellStyle name="20% - Accent2 10 4 3 2" xfId="37160" xr:uid="{83D88C7D-DEDC-471E-9004-ECCE21BDE7F9}"/>
    <cellStyle name="20% - Accent2 10 4 4" xfId="37158" xr:uid="{2A22486C-B02F-4AD6-998E-DA6937E30CA9}"/>
    <cellStyle name="20% - Accent2 10 5" xfId="7384" xr:uid="{C17B9904-2C9E-4BD4-88FA-9C549D3518C0}"/>
    <cellStyle name="20% - Accent2 10 5 2" xfId="37161" xr:uid="{E4731FC7-FB81-4A35-8AEE-AD50BEE15FEE}"/>
    <cellStyle name="20% - Accent2 10 6" xfId="7385" xr:uid="{CA9C4668-8DF5-4D24-A301-CA0B6950989E}"/>
    <cellStyle name="20% - Accent2 10 6 2" xfId="37162" xr:uid="{D01F957B-B51C-407B-A04B-4F04EC43DC0A}"/>
    <cellStyle name="20% - Accent2 10 7" xfId="7386" xr:uid="{C9C270AC-D385-4F39-ACB0-740CBFF15D3C}"/>
    <cellStyle name="20% - Accent2 10 7 2" xfId="37163" xr:uid="{4D30FC71-495C-4DB3-9D86-4AF93BB7EC77}"/>
    <cellStyle name="20% - Accent2 10 8" xfId="20768" xr:uid="{7A308ECE-ECE7-45CE-BD8E-018936133B76}"/>
    <cellStyle name="20% - Accent2 10 8 2" xfId="50200" xr:uid="{1C7ECDCC-8B30-49A3-8675-210A24E03298}"/>
    <cellStyle name="20% - Accent2 10 9" xfId="7366" xr:uid="{D8C1FC84-AD19-48B9-A684-B76A964CE918}"/>
    <cellStyle name="20% - Accent2 10 9 2" xfId="37143" xr:uid="{183CC095-DB21-49AD-8D1E-3B85BFDD0F94}"/>
    <cellStyle name="20% - Accent2 11" xfId="4492" xr:uid="{FE8A16BF-32E9-49A1-A6AC-887F807FE94D}"/>
    <cellStyle name="20% - Accent2 11 10" xfId="5151" xr:uid="{7BB3F020-3BD0-42AF-967C-97751772D523}"/>
    <cellStyle name="20% - Accent2 11 10 2" xfId="35014" xr:uid="{BFA6D038-0AEA-4ED9-9C00-E892468F7342}"/>
    <cellStyle name="20% - Accent2 11 11" xfId="22836" xr:uid="{1A883F5F-62BE-4EED-98F4-52A24578EB57}"/>
    <cellStyle name="20% - Accent2 11 11 2" xfId="52121" xr:uid="{1AF401C8-D123-4468-871C-C3B10569AA6A}"/>
    <cellStyle name="20% - Accent2 11 12" xfId="34486" xr:uid="{408632C2-5E87-4B5C-80A5-7421C3B568B7}"/>
    <cellStyle name="20% - Accent2 11 2" xfId="5937" xr:uid="{BC11A275-1DE3-4DAD-BB57-0CFB68EB53FD}"/>
    <cellStyle name="20% - Accent2 11 2 2" xfId="7389" xr:uid="{F2573205-4C97-4561-B794-6FC343FBE0C5}"/>
    <cellStyle name="20% - Accent2 11 2 2 2" xfId="7390" xr:uid="{419AFAC8-EB71-4BCC-8472-67924B72DBFF}"/>
    <cellStyle name="20% - Accent2 11 2 2 2 2" xfId="37167" xr:uid="{F93F3324-26AA-4B1C-8077-23D974BD68F3}"/>
    <cellStyle name="20% - Accent2 11 2 2 3" xfId="7391" xr:uid="{2BCBC8B4-6CE7-4A10-817C-5575DB69C70C}"/>
    <cellStyle name="20% - Accent2 11 2 2 3 2" xfId="37168" xr:uid="{2FF80EEA-2121-46C8-99D5-4056423B19A4}"/>
    <cellStyle name="20% - Accent2 11 2 2 4" xfId="37166" xr:uid="{A58CEDF1-97D2-4575-BF64-A31BC56A5A65}"/>
    <cellStyle name="20% - Accent2 11 2 3" xfId="7392" xr:uid="{516C7252-B97F-4B56-9FB7-25BCC25E463A}"/>
    <cellStyle name="20% - Accent2 11 2 3 2" xfId="37169" xr:uid="{1CD5C5F1-A2BC-4FB2-A983-8597F837FD8A}"/>
    <cellStyle name="20% - Accent2 11 2 4" xfId="7393" xr:uid="{169CF292-28FD-452C-B017-6CB98B911D62}"/>
    <cellStyle name="20% - Accent2 11 2 4 2" xfId="37170" xr:uid="{F5070356-B79A-4706-BEFC-D78A1B382BBB}"/>
    <cellStyle name="20% - Accent2 11 2 5" xfId="7394" xr:uid="{26CD5A53-B90F-4AED-B204-0114D31C8FB9}"/>
    <cellStyle name="20% - Accent2 11 2 5 2" xfId="37171" xr:uid="{78E5DAA5-E90B-4C5C-8D33-182981705D4B}"/>
    <cellStyle name="20% - Accent2 11 2 6" xfId="21985" xr:uid="{D7699327-3F28-4FFA-B8B1-8D8F3AD06738}"/>
    <cellStyle name="20% - Accent2 11 2 6 2" xfId="51410" xr:uid="{37A732E1-441B-45B4-808D-2FA8C9BF55E6}"/>
    <cellStyle name="20% - Accent2 11 2 7" xfId="7388" xr:uid="{5CB65310-1994-4536-B076-B15ED2ECF83F}"/>
    <cellStyle name="20% - Accent2 11 2 7 2" xfId="37165" xr:uid="{94892BF5-FDD4-47A1-84A3-09CC113CFD93}"/>
    <cellStyle name="20% - Accent2 11 2 8" xfId="28125" xr:uid="{1CE00AEF-B042-4E28-B495-53FAFE1287F5}"/>
    <cellStyle name="20% - Accent2 11 2 8 2" xfId="56615" xr:uid="{C2E8B2D6-470D-47CA-9424-1B3957AA6E76}"/>
    <cellStyle name="20% - Accent2 11 2 9" xfId="35796" xr:uid="{44608E19-C545-4130-BACF-4861AD7D34E0}"/>
    <cellStyle name="20% - Accent2 11 3" xfId="7395" xr:uid="{927F187F-2F3E-4ADE-9BA2-3F1D56C6DF30}"/>
    <cellStyle name="20% - Accent2 11 3 2" xfId="7396" xr:uid="{DB04CBAB-982E-421C-8121-03902432EAF2}"/>
    <cellStyle name="20% - Accent2 11 3 2 2" xfId="7397" xr:uid="{79186AE4-5672-4686-9AE7-5E4B0C58A240}"/>
    <cellStyle name="20% - Accent2 11 3 2 2 2" xfId="37174" xr:uid="{AC353C0E-21FC-428A-81CA-4867C6006246}"/>
    <cellStyle name="20% - Accent2 11 3 2 3" xfId="7398" xr:uid="{4124C63D-355C-41A0-8C01-81174F108E54}"/>
    <cellStyle name="20% - Accent2 11 3 2 3 2" xfId="37175" xr:uid="{2710D3B3-02CD-482E-8F7C-5A47492A77C2}"/>
    <cellStyle name="20% - Accent2 11 3 2 4" xfId="37173" xr:uid="{C34669CA-6901-460C-A400-CBEA40E35727}"/>
    <cellStyle name="20% - Accent2 11 3 3" xfId="7399" xr:uid="{6DBBA9D5-0310-42A3-8284-C36FB048C8AA}"/>
    <cellStyle name="20% - Accent2 11 3 3 2" xfId="37176" xr:uid="{88C40871-6F1B-41F5-8D93-A6DDB61647D4}"/>
    <cellStyle name="20% - Accent2 11 3 4" xfId="7400" xr:uid="{2EDFC1CC-AADA-4685-9A2E-AD55625F28B9}"/>
    <cellStyle name="20% - Accent2 11 3 4 2" xfId="37177" xr:uid="{B2A664F5-6AC2-4465-A78D-D99FB8272616}"/>
    <cellStyle name="20% - Accent2 11 3 5" xfId="7401" xr:uid="{A85ED917-003C-465E-A116-95D914614514}"/>
    <cellStyle name="20% - Accent2 11 3 5 2" xfId="37178" xr:uid="{32C68504-7F44-42C1-8C1B-B03D511364B5}"/>
    <cellStyle name="20% - Accent2 11 3 6" xfId="37172" xr:uid="{36EFC8ED-165A-4BEF-9E4B-0E127F9BD2AD}"/>
    <cellStyle name="20% - Accent2 11 4" xfId="7402" xr:uid="{5722C599-AF71-47B4-AF43-6B66565ADA88}"/>
    <cellStyle name="20% - Accent2 11 4 2" xfId="7403" xr:uid="{3972D089-4AEE-4611-BBBB-D3C4CEA9B029}"/>
    <cellStyle name="20% - Accent2 11 4 2 2" xfId="37180" xr:uid="{2F434B0F-3739-49AC-8144-20D9364DDECB}"/>
    <cellStyle name="20% - Accent2 11 4 3" xfId="7404" xr:uid="{C11794F4-6323-4210-A5A7-B61F2DC4A3D2}"/>
    <cellStyle name="20% - Accent2 11 4 3 2" xfId="37181" xr:uid="{B94FA4CA-5F5C-45C0-871C-348CBA09F37B}"/>
    <cellStyle name="20% - Accent2 11 4 4" xfId="37179" xr:uid="{C1870348-66D0-4850-8E2A-2BBDFDA114DE}"/>
    <cellStyle name="20% - Accent2 11 5" xfId="7405" xr:uid="{F1DC948B-19C0-4EB5-8093-E8A0E820AF67}"/>
    <cellStyle name="20% - Accent2 11 5 2" xfId="37182" xr:uid="{6646CDC8-3E69-4C8A-AB15-C7CF876DD7FE}"/>
    <cellStyle name="20% - Accent2 11 6" xfId="7406" xr:uid="{71A61238-AB41-4C02-BDD6-BB8B23F8C89E}"/>
    <cellStyle name="20% - Accent2 11 6 2" xfId="37183" xr:uid="{1E800F0C-7603-4F62-849A-7797261181E0}"/>
    <cellStyle name="20% - Accent2 11 7" xfId="7407" xr:uid="{13F9F0E1-9927-4B6D-A82C-11540FF81773}"/>
    <cellStyle name="20% - Accent2 11 7 2" xfId="37184" xr:uid="{17713D25-70D3-47B9-A029-549E2E221EFF}"/>
    <cellStyle name="20% - Accent2 11 8" xfId="21013" xr:uid="{8FAA130C-C004-4389-809B-B5500EA97F8F}"/>
    <cellStyle name="20% - Accent2 11 8 2" xfId="50439" xr:uid="{AB221403-CF5A-4235-B865-A00CECF2D29B}"/>
    <cellStyle name="20% - Accent2 11 9" xfId="7387" xr:uid="{0D323FBB-5DDC-42F1-94EC-8017BE8BF155}"/>
    <cellStyle name="20% - Accent2 11 9 2" xfId="37164" xr:uid="{F85B7072-B062-4F66-9C86-A99FC872F4EB}"/>
    <cellStyle name="20% - Accent2 12" xfId="4132" xr:uid="{E3BC4C94-6F8A-441E-914E-645AEF7514C7}"/>
    <cellStyle name="20% - Accent2 12 10" xfId="5347" xr:uid="{83241F85-D639-4561-ACBA-A71609C8AA70}"/>
    <cellStyle name="20% - Accent2 12 10 2" xfId="35210" xr:uid="{6838273C-4B85-44D6-92BC-8A94CE6A9E6C}"/>
    <cellStyle name="20% - Accent2 12 11" xfId="22913" xr:uid="{4DDCFE78-835F-44EC-8B06-2AFA295E092D}"/>
    <cellStyle name="20% - Accent2 12 11 2" xfId="52147" xr:uid="{05296939-A85E-465C-B2CF-38617D33C7B6}"/>
    <cellStyle name="20% - Accent2 12 12" xfId="34409" xr:uid="{C2CB61E4-0EC3-4485-8E56-997C2E3ACC02}"/>
    <cellStyle name="20% - Accent2 12 2" xfId="6131" xr:uid="{B1B621E6-7F00-4820-ABB9-590162D23CE1}"/>
    <cellStyle name="20% - Accent2 12 2 2" xfId="7410" xr:uid="{CFF1E778-875F-4932-92F4-13A45B9EC807}"/>
    <cellStyle name="20% - Accent2 12 2 2 2" xfId="7411" xr:uid="{06CE35AB-1284-4A1C-B39B-ECC5ED46BCAD}"/>
    <cellStyle name="20% - Accent2 12 2 2 2 2" xfId="37188" xr:uid="{4DE4D868-BDE2-4B27-AFE1-9233A879F63A}"/>
    <cellStyle name="20% - Accent2 12 2 2 3" xfId="7412" xr:uid="{9DEA7189-964C-489E-85BF-5137C4634622}"/>
    <cellStyle name="20% - Accent2 12 2 2 3 2" xfId="37189" xr:uid="{3E6E6ED3-C534-4EC7-A199-908E01AB2D11}"/>
    <cellStyle name="20% - Accent2 12 2 2 4" xfId="37187" xr:uid="{6B98A5FE-8630-4A7B-AEB0-BC3087D1DF04}"/>
    <cellStyle name="20% - Accent2 12 2 3" xfId="7413" xr:uid="{24074DC1-37C3-4EA7-99A0-DBD36F925920}"/>
    <cellStyle name="20% - Accent2 12 2 3 2" xfId="37190" xr:uid="{0324D6CB-CEE4-409E-9C75-872489F890F3}"/>
    <cellStyle name="20% - Accent2 12 2 4" xfId="7414" xr:uid="{92ED0188-B409-4A53-8272-C353FF667BE9}"/>
    <cellStyle name="20% - Accent2 12 2 4 2" xfId="37191" xr:uid="{9398C5DA-2C73-4B14-B607-EA1D364772B1}"/>
    <cellStyle name="20% - Accent2 12 2 5" xfId="7415" xr:uid="{283D0159-F17F-49E2-8146-2AC3765740A8}"/>
    <cellStyle name="20% - Accent2 12 2 5 2" xfId="37192" xr:uid="{E548A932-157B-4480-9617-B29A88DC93FB}"/>
    <cellStyle name="20% - Accent2 12 2 6" xfId="22249" xr:uid="{B77E663E-F526-46FA-A7B7-F6CA706664D2}"/>
    <cellStyle name="20% - Accent2 12 2 6 2" xfId="51674" xr:uid="{0365065D-446D-4F3B-9839-3F0DA641CD62}"/>
    <cellStyle name="20% - Accent2 12 2 7" xfId="7409" xr:uid="{1B679B08-B449-42ED-AF61-4F2147ED376B}"/>
    <cellStyle name="20% - Accent2 12 2 7 2" xfId="37186" xr:uid="{21CFB3F2-6D81-487C-88A9-04F71CBA5E00}"/>
    <cellStyle name="20% - Accent2 12 2 8" xfId="35990" xr:uid="{4A0D0BF7-3356-48D7-970D-16212F14CE0B}"/>
    <cellStyle name="20% - Accent2 12 3" xfId="7416" xr:uid="{4DA2E3AC-48CD-48E7-A573-CE4C6A867A1B}"/>
    <cellStyle name="20% - Accent2 12 3 2" xfId="7417" xr:uid="{C5495BA0-7B7C-424C-8DA8-15D0E8E1B411}"/>
    <cellStyle name="20% - Accent2 12 3 2 2" xfId="7418" xr:uid="{3863EBD3-6E25-41BE-B6E4-74EB34EF035C}"/>
    <cellStyle name="20% - Accent2 12 3 2 2 2" xfId="37195" xr:uid="{9DAF2B25-D0D4-42E3-AA94-10BFBF88451C}"/>
    <cellStyle name="20% - Accent2 12 3 2 3" xfId="7419" xr:uid="{2A05D647-0C06-41AC-A048-7280C3F9D3DE}"/>
    <cellStyle name="20% - Accent2 12 3 2 3 2" xfId="37196" xr:uid="{1D6D4ECB-0493-4C33-B47F-F2C7F358B88C}"/>
    <cellStyle name="20% - Accent2 12 3 2 4" xfId="37194" xr:uid="{F9330120-3861-4E1C-BCD1-3A879CD90D9E}"/>
    <cellStyle name="20% - Accent2 12 3 3" xfId="7420" xr:uid="{E669ED44-AC96-42A3-A02B-F394C24320F2}"/>
    <cellStyle name="20% - Accent2 12 3 3 2" xfId="37197" xr:uid="{AF746E43-42E0-42AF-A09F-6173D82CFFF4}"/>
    <cellStyle name="20% - Accent2 12 3 4" xfId="7421" xr:uid="{A7CAE364-9398-429F-A352-0E04A9819750}"/>
    <cellStyle name="20% - Accent2 12 3 4 2" xfId="37198" xr:uid="{F690E6E5-D07D-4367-BD13-351BABF642B7}"/>
    <cellStyle name="20% - Accent2 12 3 5" xfId="7422" xr:uid="{C2B21E03-F2A4-4078-9C4F-5406FBE9C0D0}"/>
    <cellStyle name="20% - Accent2 12 3 5 2" xfId="37199" xr:uid="{D56D5AF2-8482-4FC7-8E95-752FF52E3F05}"/>
    <cellStyle name="20% - Accent2 12 3 6" xfId="37193" xr:uid="{1E73DBE9-9A61-4A81-BDF2-4C2EC554077D}"/>
    <cellStyle name="20% - Accent2 12 4" xfId="7423" xr:uid="{D425E3D7-FFB2-49D2-89AF-D98B511BAC25}"/>
    <cellStyle name="20% - Accent2 12 4 2" xfId="7424" xr:uid="{546A130D-83A4-4CE7-BD1D-7215CC3BBDDC}"/>
    <cellStyle name="20% - Accent2 12 4 2 2" xfId="37201" xr:uid="{DD1BAA32-835C-4953-AC39-8CFE1706BE5A}"/>
    <cellStyle name="20% - Accent2 12 4 3" xfId="7425" xr:uid="{0D283B57-669F-4F8C-BCFA-E1A63C40F5A2}"/>
    <cellStyle name="20% - Accent2 12 4 3 2" xfId="37202" xr:uid="{ABC24117-4B70-4BEB-A918-F86308CC2298}"/>
    <cellStyle name="20% - Accent2 12 4 4" xfId="37200" xr:uid="{2F67E609-ADB4-4E8F-8AFB-45B157EA737A}"/>
    <cellStyle name="20% - Accent2 12 5" xfId="7426" xr:uid="{3AC2DB3B-7E0F-456C-847D-00D15249E842}"/>
    <cellStyle name="20% - Accent2 12 5 2" xfId="37203" xr:uid="{ECCD5DD6-DB66-4647-972B-CEE405DFC4BC}"/>
    <cellStyle name="20% - Accent2 12 6" xfId="7427" xr:uid="{EB5E6BBF-55CD-48FD-A8EC-5AF52FF75CE8}"/>
    <cellStyle name="20% - Accent2 12 6 2" xfId="37204" xr:uid="{6030B5F2-7C25-411E-AAD6-8AC74656A3BE}"/>
    <cellStyle name="20% - Accent2 12 7" xfId="7428" xr:uid="{46FB7342-F969-4A96-8BE5-E199D652024D}"/>
    <cellStyle name="20% - Accent2 12 7 2" xfId="37205" xr:uid="{6C21DE43-D5E9-4DCE-8587-94FF5F141EEA}"/>
    <cellStyle name="20% - Accent2 12 8" xfId="21262" xr:uid="{7471B451-00FD-4E70-BB50-6A9E40C3761B}"/>
    <cellStyle name="20% - Accent2 12 8 2" xfId="50688" xr:uid="{88E57BE1-4DC9-4371-85D3-7165CB3A8B59}"/>
    <cellStyle name="20% - Accent2 12 9" xfId="7408" xr:uid="{CC7EA58F-436C-4E22-A31F-3C99FFF7AF97}"/>
    <cellStyle name="20% - Accent2 12 9 2" xfId="37185" xr:uid="{58BD181A-A04F-46E2-8570-FDAD8017E2A8}"/>
    <cellStyle name="20% - Accent2 13" xfId="5372" xr:uid="{F4AB2A86-E552-46FF-94D5-B80A411FB789}"/>
    <cellStyle name="20% - Accent2 13 10" xfId="22887" xr:uid="{74C6997A-A454-4D34-86FC-772D357DF4FD}"/>
    <cellStyle name="20% - Accent2 13 11" xfId="35235" xr:uid="{6ED12899-5BD8-46E6-B574-1E5B13949589}"/>
    <cellStyle name="20% - Accent2 13 2" xfId="6156" xr:uid="{53731576-1405-45B6-A8AC-213811D2CD2A}"/>
    <cellStyle name="20% - Accent2 13 2 2" xfId="7431" xr:uid="{7015E1D9-05DF-4E62-86B7-78A903E46751}"/>
    <cellStyle name="20% - Accent2 13 2 2 2" xfId="7432" xr:uid="{16F580AD-EB47-4AB4-A4D6-7C11C1E26BAD}"/>
    <cellStyle name="20% - Accent2 13 2 2 2 2" xfId="37209" xr:uid="{11E07921-E579-47A5-A882-1322AF681636}"/>
    <cellStyle name="20% - Accent2 13 2 2 3" xfId="7433" xr:uid="{23248EC6-3C93-4D37-939F-2E88D44706DC}"/>
    <cellStyle name="20% - Accent2 13 2 2 3 2" xfId="37210" xr:uid="{BF2BA077-27FF-4C85-8769-2B015F5A383C}"/>
    <cellStyle name="20% - Accent2 13 2 2 4" xfId="37208" xr:uid="{F85CB4B5-BED1-46F9-A244-21BFAE043B2B}"/>
    <cellStyle name="20% - Accent2 13 2 3" xfId="7434" xr:uid="{7C04C6A5-26F1-4F83-90F3-0E05E51F5F07}"/>
    <cellStyle name="20% - Accent2 13 2 3 2" xfId="37211" xr:uid="{D21D3E63-B002-4EFE-B64E-C88B930AB2CC}"/>
    <cellStyle name="20% - Accent2 13 2 4" xfId="7435" xr:uid="{3B8B6C0F-9D23-45CE-B440-DAEC72B4BFD2}"/>
    <cellStyle name="20% - Accent2 13 2 4 2" xfId="37212" xr:uid="{61FD8BA6-E826-459B-BD40-7FCF471C86E2}"/>
    <cellStyle name="20% - Accent2 13 2 5" xfId="7436" xr:uid="{3B603085-8197-487E-9587-B202E34FCA1C}"/>
    <cellStyle name="20% - Accent2 13 2 5 2" xfId="37213" xr:uid="{AFC80F27-EE15-4965-9E87-44215E0BC876}"/>
    <cellStyle name="20% - Accent2 13 2 6" xfId="22273" xr:uid="{9C2D7B38-8FA6-4E95-B35C-016A52110DEE}"/>
    <cellStyle name="20% - Accent2 13 2 6 2" xfId="51698" xr:uid="{E9DDAC3C-9475-43B9-A2F8-98A9AF2486F0}"/>
    <cellStyle name="20% - Accent2 13 2 7" xfId="7430" xr:uid="{170E133B-5EC3-4461-B210-4AAC07D767FB}"/>
    <cellStyle name="20% - Accent2 13 2 7 2" xfId="37207" xr:uid="{C2A78DB7-6AFD-437A-A607-1490746FF696}"/>
    <cellStyle name="20% - Accent2 13 2 8" xfId="29603" xr:uid="{2F61569F-D1AE-4361-958B-CE023E0BF749}"/>
    <cellStyle name="20% - Accent2 13 2 8 2" xfId="58093" xr:uid="{D4E66624-6164-49FD-879A-AAE0A0AF8302}"/>
    <cellStyle name="20% - Accent2 13 2 9" xfId="36015" xr:uid="{360EBB08-68F7-4CF4-8A02-FF1F4B326B34}"/>
    <cellStyle name="20% - Accent2 13 3" xfId="7437" xr:uid="{524FCE6E-EAAD-41E1-93B5-97C32F2004AE}"/>
    <cellStyle name="20% - Accent2 13 3 2" xfId="7438" xr:uid="{4D244991-0695-4CB5-AB46-F6EE637A3100}"/>
    <cellStyle name="20% - Accent2 13 3 2 2" xfId="7439" xr:uid="{6706EE06-CA82-4A19-AC5A-31AE10BD5013}"/>
    <cellStyle name="20% - Accent2 13 3 2 2 2" xfId="37216" xr:uid="{797EA026-F1F7-42CB-B09C-F52BFCC57E1C}"/>
    <cellStyle name="20% - Accent2 13 3 2 3" xfId="7440" xr:uid="{3B674A7E-AAD5-4491-9FD1-84AC447673B7}"/>
    <cellStyle name="20% - Accent2 13 3 2 3 2" xfId="37217" xr:uid="{BEE81937-25D6-4678-8443-2AD4E1D32501}"/>
    <cellStyle name="20% - Accent2 13 3 2 4" xfId="37215" xr:uid="{CB137DA2-C268-4B8D-BE65-77B0D4B53115}"/>
    <cellStyle name="20% - Accent2 13 3 3" xfId="7441" xr:uid="{D434E265-B6FF-4A58-B923-84D1EA1534FB}"/>
    <cellStyle name="20% - Accent2 13 3 3 2" xfId="37218" xr:uid="{307DE28C-F526-4748-8AD7-EAB0EFB4F816}"/>
    <cellStyle name="20% - Accent2 13 3 4" xfId="7442" xr:uid="{6A208577-70C7-4580-AB63-E6649B08E0D7}"/>
    <cellStyle name="20% - Accent2 13 3 4 2" xfId="37219" xr:uid="{CAA6B05B-9244-4FBD-9526-C197B207F328}"/>
    <cellStyle name="20% - Accent2 13 3 5" xfId="7443" xr:uid="{6F6F1280-024A-40A1-8F62-12F178CFE8FF}"/>
    <cellStyle name="20% - Accent2 13 3 5 2" xfId="37220" xr:uid="{7A53ADDA-A804-406B-A0FC-933122E94690}"/>
    <cellStyle name="20% - Accent2 13 3 6" xfId="37214" xr:uid="{409FD91E-3B22-45F5-81F0-35435C03975F}"/>
    <cellStyle name="20% - Accent2 13 4" xfId="7444" xr:uid="{F7EBA9BC-E575-41E1-B158-D97DFCBC6FD7}"/>
    <cellStyle name="20% - Accent2 13 4 2" xfId="7445" xr:uid="{4AD10CDA-01AF-40F9-B4E5-AC1C91C84925}"/>
    <cellStyle name="20% - Accent2 13 4 2 2" xfId="37222" xr:uid="{EBF363CA-ADF5-49F1-A9EB-45D861A1ECE5}"/>
    <cellStyle name="20% - Accent2 13 4 3" xfId="7446" xr:uid="{39A1C854-0070-4EAA-9859-E6826EC9882E}"/>
    <cellStyle name="20% - Accent2 13 4 3 2" xfId="37223" xr:uid="{318BA1C6-BD7B-402F-A620-619C28986DE5}"/>
    <cellStyle name="20% - Accent2 13 4 4" xfId="37221" xr:uid="{CD67A56F-10BA-4763-A5E8-BB6D38A52D34}"/>
    <cellStyle name="20% - Accent2 13 5" xfId="7447" xr:uid="{B101A974-F8CD-4B68-BC34-981140924623}"/>
    <cellStyle name="20% - Accent2 13 5 2" xfId="37224" xr:uid="{F3F4C623-09BF-4FBB-B413-1A7E1498D46B}"/>
    <cellStyle name="20% - Accent2 13 6" xfId="7448" xr:uid="{D73CE2FE-2B20-4985-962A-647772FDB3E0}"/>
    <cellStyle name="20% - Accent2 13 6 2" xfId="37225" xr:uid="{C7CB6DF1-B8F5-4EDB-9BC7-B30F1BA1AC2C}"/>
    <cellStyle name="20% - Accent2 13 7" xfId="7449" xr:uid="{B59320A3-35F8-4AF1-A85B-904E83B3E6C9}"/>
    <cellStyle name="20% - Accent2 13 7 2" xfId="37226" xr:uid="{916846F4-61A6-4B13-AB5C-B34A8FDF87E2}"/>
    <cellStyle name="20% - Accent2 13 8" xfId="21285" xr:uid="{CB6408C8-522D-42BE-BA48-CB1EBCCF58B9}"/>
    <cellStyle name="20% - Accent2 13 8 2" xfId="50711" xr:uid="{A7B1D614-8C2C-4653-AC9A-95253DACF5A9}"/>
    <cellStyle name="20% - Accent2 13 9" xfId="7429" xr:uid="{CCC22D84-4635-4DE3-A016-DBBBBD831C33}"/>
    <cellStyle name="20% - Accent2 13 9 2" xfId="37206" xr:uid="{F29D9795-70C2-41A4-98A2-2D3B6A12338E}"/>
    <cellStyle name="20% - Accent2 14" xfId="5397" xr:uid="{C73CDD43-18BC-4E5C-BF96-06E1486CB57C}"/>
    <cellStyle name="20% - Accent2 14 10" xfId="35260" xr:uid="{7E411E04-3BFD-4810-98AD-BC1451957239}"/>
    <cellStyle name="20% - Accent2 14 2" xfId="6181" xr:uid="{0E22A1AE-2D19-449D-91EB-95B5AEA58E71}"/>
    <cellStyle name="20% - Accent2 14 2 2" xfId="7452" xr:uid="{AEE96F77-9B55-4EF0-A378-C22CBD518409}"/>
    <cellStyle name="20% - Accent2 14 2 2 2" xfId="7453" xr:uid="{4A164A54-34A3-49FD-A1F4-8A0F0BE282BD}"/>
    <cellStyle name="20% - Accent2 14 2 2 2 2" xfId="37230" xr:uid="{53A00C46-2FBF-4440-91C0-8A76A23A7F7F}"/>
    <cellStyle name="20% - Accent2 14 2 2 3" xfId="7454" xr:uid="{97BC3587-D1FA-4156-AF13-0C411C39E6AA}"/>
    <cellStyle name="20% - Accent2 14 2 2 3 2" xfId="37231" xr:uid="{3E4CB06B-2D5C-4DE9-8189-9166207F43C4}"/>
    <cellStyle name="20% - Accent2 14 2 2 4" xfId="37229" xr:uid="{9B1B136D-9E49-4ABD-8146-F65B353F4C96}"/>
    <cellStyle name="20% - Accent2 14 2 3" xfId="7455" xr:uid="{E2F5C770-4B85-47B9-8D22-E0D0D1DE3D73}"/>
    <cellStyle name="20% - Accent2 14 2 3 2" xfId="37232" xr:uid="{D1E3A490-63FF-473C-BDB2-3A74AB8D3B19}"/>
    <cellStyle name="20% - Accent2 14 2 4" xfId="7456" xr:uid="{9E279B97-38D0-430F-AEBA-50C07F6515BF}"/>
    <cellStyle name="20% - Accent2 14 2 4 2" xfId="37233" xr:uid="{7DDCE758-81C4-4DD0-B716-EB76951F0F4A}"/>
    <cellStyle name="20% - Accent2 14 2 5" xfId="7457" xr:uid="{30B6747B-2DA2-4206-91C6-380F2E279E4C}"/>
    <cellStyle name="20% - Accent2 14 2 5 2" xfId="37234" xr:uid="{D30E053F-B6EA-45D7-AB48-EB6680C1548E}"/>
    <cellStyle name="20% - Accent2 14 2 6" xfId="22297" xr:uid="{DF40D4E3-27D5-4AF9-AA01-03DEC667C2CB}"/>
    <cellStyle name="20% - Accent2 14 2 6 2" xfId="51722" xr:uid="{E9D39A51-E61A-4159-87C8-ED4CC6A5E635}"/>
    <cellStyle name="20% - Accent2 14 2 7" xfId="7451" xr:uid="{383F3F3A-E620-4CE7-8D04-3E5AF67BEE4A}"/>
    <cellStyle name="20% - Accent2 14 2 7 2" xfId="37228" xr:uid="{7593E394-48F0-40BC-AD0C-35905069FEBF}"/>
    <cellStyle name="20% - Accent2 14 2 8" xfId="36040" xr:uid="{143F6203-AA6F-451C-8947-3FBE2029FEBD}"/>
    <cellStyle name="20% - Accent2 14 3" xfId="7458" xr:uid="{FE261D5B-3398-455C-A0FB-361981B0A4FC}"/>
    <cellStyle name="20% - Accent2 14 3 2" xfId="7459" xr:uid="{78B32BA0-6F72-49B1-A0A1-569CF9F17E69}"/>
    <cellStyle name="20% - Accent2 14 3 2 2" xfId="7460" xr:uid="{F1F12C46-F011-480A-9503-25A51B20609E}"/>
    <cellStyle name="20% - Accent2 14 3 2 2 2" xfId="37237" xr:uid="{9543275F-AD50-47AD-839E-BA98BD0A4604}"/>
    <cellStyle name="20% - Accent2 14 3 2 3" xfId="7461" xr:uid="{139AA7C7-ABE0-48A3-BD18-8BBB4DFA383F}"/>
    <cellStyle name="20% - Accent2 14 3 2 3 2" xfId="37238" xr:uid="{F6B1A739-D43B-4D4A-8D4C-FA30E01A6938}"/>
    <cellStyle name="20% - Accent2 14 3 2 4" xfId="37236" xr:uid="{A2A9ED0E-0D85-45F0-93DA-1388F11A4560}"/>
    <cellStyle name="20% - Accent2 14 3 3" xfId="7462" xr:uid="{8BE3D405-1625-4CD4-823D-1C9FA26B5B14}"/>
    <cellStyle name="20% - Accent2 14 3 3 2" xfId="37239" xr:uid="{0E84FF46-D6A5-4145-8B2D-95A12A1AE836}"/>
    <cellStyle name="20% - Accent2 14 3 4" xfId="7463" xr:uid="{793E25B0-B44C-4218-B711-6E1D2C9E74EA}"/>
    <cellStyle name="20% - Accent2 14 3 4 2" xfId="37240" xr:uid="{2604864D-D1F6-4CD5-8F5D-F07572B372D3}"/>
    <cellStyle name="20% - Accent2 14 3 5" xfId="7464" xr:uid="{94D358EB-DEB0-4F0B-9D92-BFFE00F58ECC}"/>
    <cellStyle name="20% - Accent2 14 3 5 2" xfId="37241" xr:uid="{EB928888-CEA4-4C00-8961-2848DF29BA13}"/>
    <cellStyle name="20% - Accent2 14 3 6" xfId="37235" xr:uid="{9C9ED497-FCE1-44A7-89C9-BCD3D1C0645D}"/>
    <cellStyle name="20% - Accent2 14 4" xfId="7465" xr:uid="{A076A0FF-976A-4FC4-8795-F1310F182C0D}"/>
    <cellStyle name="20% - Accent2 14 4 2" xfId="7466" xr:uid="{303F71A3-5F28-40C1-A9B6-5741BD1387B7}"/>
    <cellStyle name="20% - Accent2 14 4 2 2" xfId="37243" xr:uid="{2CD78E85-670F-48A7-98D3-606E0CA362BA}"/>
    <cellStyle name="20% - Accent2 14 4 3" xfId="7467" xr:uid="{239489FC-0944-4F6A-87A3-F86C25B145AD}"/>
    <cellStyle name="20% - Accent2 14 4 3 2" xfId="37244" xr:uid="{E6CB632B-5DC1-4B70-8EED-C7623297EEE7}"/>
    <cellStyle name="20% - Accent2 14 4 4" xfId="37242" xr:uid="{582FF5B8-A8A0-4D11-B64E-54A58A6E79CB}"/>
    <cellStyle name="20% - Accent2 14 5" xfId="7468" xr:uid="{07BDE809-4FF3-4A71-8BCB-522317EA754C}"/>
    <cellStyle name="20% - Accent2 14 5 2" xfId="37245" xr:uid="{20E4B65F-B1A9-4E27-BB59-9D17A7A62C74}"/>
    <cellStyle name="20% - Accent2 14 6" xfId="7469" xr:uid="{0FA5EF5F-F8B4-4D23-A062-4399BDB0933E}"/>
    <cellStyle name="20% - Accent2 14 6 2" xfId="37246" xr:uid="{DE94CA37-2EAD-4662-8ABB-396512BF4199}"/>
    <cellStyle name="20% - Accent2 14 7" xfId="7470" xr:uid="{53820FC1-98A2-4CA8-8A7D-A379DB2109A8}"/>
    <cellStyle name="20% - Accent2 14 7 2" xfId="37247" xr:uid="{0890788F-4800-42E1-9391-E788070E2C3E}"/>
    <cellStyle name="20% - Accent2 14 8" xfId="21308" xr:uid="{0DED59F0-933A-4E52-8117-478311A9EC37}"/>
    <cellStyle name="20% - Accent2 14 8 2" xfId="50734" xr:uid="{D56D9AE4-CA6A-43B7-9427-B420BA713AC2}"/>
    <cellStyle name="20% - Accent2 14 9" xfId="7450" xr:uid="{3D4BD3DB-36DC-409F-9600-8B0B9B4BBED9}"/>
    <cellStyle name="20% - Accent2 14 9 2" xfId="37227" xr:uid="{1EC7BFF7-E0AA-4330-ADF2-75489077A0BD}"/>
    <cellStyle name="20% - Accent2 15" xfId="5420" xr:uid="{8F148B23-E561-45EC-AA19-17BEF0F5BB97}"/>
    <cellStyle name="20% - Accent2 15 10" xfId="35283" xr:uid="{D289A109-BF11-4FDC-8CEC-9040F746E646}"/>
    <cellStyle name="20% - Accent2 15 2" xfId="6204" xr:uid="{F465A328-46B3-4787-A3EE-47ABCE729552}"/>
    <cellStyle name="20% - Accent2 15 2 2" xfId="7473" xr:uid="{A8262505-B4B7-4D0C-BBCD-1F4B6A8A260E}"/>
    <cellStyle name="20% - Accent2 15 2 2 2" xfId="7474" xr:uid="{5D1EAFC5-6325-4023-B2CE-C1736D7A6142}"/>
    <cellStyle name="20% - Accent2 15 2 2 2 2" xfId="37251" xr:uid="{00FA52DF-3616-4925-B554-B3B8918BC911}"/>
    <cellStyle name="20% - Accent2 15 2 2 3" xfId="7475" xr:uid="{2E57D133-8F74-4DA8-B49B-636FBD06F96D}"/>
    <cellStyle name="20% - Accent2 15 2 2 3 2" xfId="37252" xr:uid="{49D9407C-5D47-44C6-9389-F2EFC2F9E535}"/>
    <cellStyle name="20% - Accent2 15 2 2 4" xfId="37250" xr:uid="{9635814D-7633-42E0-A7A9-31E46ABA47EB}"/>
    <cellStyle name="20% - Accent2 15 2 3" xfId="7476" xr:uid="{8DECDB36-4957-4DC9-8708-AF25743C6F01}"/>
    <cellStyle name="20% - Accent2 15 2 3 2" xfId="37253" xr:uid="{2EC3BE35-A61B-4B50-B38D-6FF9E5900EC6}"/>
    <cellStyle name="20% - Accent2 15 2 4" xfId="7477" xr:uid="{6F75841D-244A-4712-8DD8-0A71E5CF5A29}"/>
    <cellStyle name="20% - Accent2 15 2 4 2" xfId="37254" xr:uid="{3A53DB13-F16A-43E3-8F1F-EDB3266716E5}"/>
    <cellStyle name="20% - Accent2 15 2 5" xfId="7478" xr:uid="{87C78BBE-B201-423D-8745-E577EC09B9D0}"/>
    <cellStyle name="20% - Accent2 15 2 5 2" xfId="37255" xr:uid="{F05FAE13-8EEA-4DA5-955D-7BAE982A3B1A}"/>
    <cellStyle name="20% - Accent2 15 2 6" xfId="22319" xr:uid="{920D0284-3896-4C37-8ADB-88F2D1B53ECE}"/>
    <cellStyle name="20% - Accent2 15 2 6 2" xfId="51744" xr:uid="{0BC215AF-8638-4193-808A-89D3C1E3FFDB}"/>
    <cellStyle name="20% - Accent2 15 2 7" xfId="7472" xr:uid="{4E97978F-3FF9-4A3B-8DD9-7ED506216BF7}"/>
    <cellStyle name="20% - Accent2 15 2 7 2" xfId="37249" xr:uid="{605911AD-7630-45BD-B0AB-3AD8C0DCDA97}"/>
    <cellStyle name="20% - Accent2 15 2 8" xfId="36063" xr:uid="{503A0ACF-9392-4AB3-B516-4DDB3B6C145C}"/>
    <cellStyle name="20% - Accent2 15 3" xfId="7479" xr:uid="{C54F1C38-5379-41E9-89B6-23381FCD419F}"/>
    <cellStyle name="20% - Accent2 15 3 2" xfId="7480" xr:uid="{69899B04-7DC0-4BAA-A736-E4AB3BC5855D}"/>
    <cellStyle name="20% - Accent2 15 3 2 2" xfId="7481" xr:uid="{26F7B54B-4701-4F41-AACE-E7FB1C555159}"/>
    <cellStyle name="20% - Accent2 15 3 2 2 2" xfId="37258" xr:uid="{D800BBF8-FB56-47BF-BE94-FEC221C73FEC}"/>
    <cellStyle name="20% - Accent2 15 3 2 3" xfId="7482" xr:uid="{A8272543-1FAE-42DB-93D8-11D0A27DB04E}"/>
    <cellStyle name="20% - Accent2 15 3 2 3 2" xfId="37259" xr:uid="{00AD2B5B-A44B-40AE-8D6A-BB3C1A172F6A}"/>
    <cellStyle name="20% - Accent2 15 3 2 4" xfId="37257" xr:uid="{B6C0F103-5065-4ADE-9749-01EDC64FD9AC}"/>
    <cellStyle name="20% - Accent2 15 3 3" xfId="7483" xr:uid="{E9FFBF5A-F641-4AAA-B2F3-9BCD8D2CBE54}"/>
    <cellStyle name="20% - Accent2 15 3 3 2" xfId="37260" xr:uid="{B8CF5DC2-DCCF-46EB-972A-101FA660B24B}"/>
    <cellStyle name="20% - Accent2 15 3 4" xfId="7484" xr:uid="{4A86AC3F-CF7B-4732-900D-001A8DCD06CA}"/>
    <cellStyle name="20% - Accent2 15 3 4 2" xfId="37261" xr:uid="{D4A344AB-2E2C-4487-BF8C-51FAECE717A4}"/>
    <cellStyle name="20% - Accent2 15 3 5" xfId="7485" xr:uid="{C2BF4FEE-B36C-40D5-840A-A44884EC6036}"/>
    <cellStyle name="20% - Accent2 15 3 5 2" xfId="37262" xr:uid="{5D0A0AB5-1AD9-4D97-9C59-656B7059B2CC}"/>
    <cellStyle name="20% - Accent2 15 3 6" xfId="37256" xr:uid="{5F852983-97ED-479E-8609-3ECFD79284A2}"/>
    <cellStyle name="20% - Accent2 15 4" xfId="7486" xr:uid="{E0B40601-6174-4942-99A7-587DCC593546}"/>
    <cellStyle name="20% - Accent2 15 4 2" xfId="7487" xr:uid="{B9B5A095-0A9C-442A-9C45-B3496B652E4A}"/>
    <cellStyle name="20% - Accent2 15 4 2 2" xfId="37264" xr:uid="{F469B055-8639-41FC-86EE-1328821D0B0B}"/>
    <cellStyle name="20% - Accent2 15 4 3" xfId="7488" xr:uid="{42D3E2EE-99F9-4DC8-8B70-9DF04C812D3B}"/>
    <cellStyle name="20% - Accent2 15 4 3 2" xfId="37265" xr:uid="{48ABAA7E-CE40-4681-B88A-AC5578620AD3}"/>
    <cellStyle name="20% - Accent2 15 4 4" xfId="37263" xr:uid="{79FEE9DF-E054-4293-88B0-7153C30FFA3E}"/>
    <cellStyle name="20% - Accent2 15 5" xfId="7489" xr:uid="{579B3475-024C-4D90-9092-CF26DA35A415}"/>
    <cellStyle name="20% - Accent2 15 5 2" xfId="37266" xr:uid="{F7DF0BD4-D97D-4353-AF46-1EBB4A980AE4}"/>
    <cellStyle name="20% - Accent2 15 6" xfId="7490" xr:uid="{B13FB6DA-48F4-4E88-AB50-4B5912BE68E7}"/>
    <cellStyle name="20% - Accent2 15 6 2" xfId="37267" xr:uid="{98E0B5F0-53DC-48EB-B821-A85D9D28887C}"/>
    <cellStyle name="20% - Accent2 15 7" xfId="7491" xr:uid="{3CC96009-AE79-44F2-A394-E007FFF85CBF}"/>
    <cellStyle name="20% - Accent2 15 7 2" xfId="37268" xr:uid="{7778CE63-5F60-49C3-9E4F-6949CB8255E6}"/>
    <cellStyle name="20% - Accent2 15 8" xfId="21330" xr:uid="{2FF58D73-14A6-4814-8E71-E34B8F334234}"/>
    <cellStyle name="20% - Accent2 15 8 2" xfId="50756" xr:uid="{8C015B74-5498-4A0A-9FF7-EB7A395EC3BA}"/>
    <cellStyle name="20% - Accent2 15 9" xfId="7471" xr:uid="{4CD3B117-0616-4A6C-931E-A02D54A7C4BC}"/>
    <cellStyle name="20% - Accent2 15 9 2" xfId="37248" xr:uid="{CBBEE254-B7FE-4C31-8A57-0348914D25CD}"/>
    <cellStyle name="20% - Accent2 16" xfId="5444" xr:uid="{4EAF2D1B-C341-44A1-BD5F-14AFD67DF19C}"/>
    <cellStyle name="20% - Accent2 16 10" xfId="35307" xr:uid="{0893B783-AF71-48E4-B905-970717103EBA}"/>
    <cellStyle name="20% - Accent2 16 2" xfId="6228" xr:uid="{140DFD53-41F9-4D1C-8EA9-33B4AD24F765}"/>
    <cellStyle name="20% - Accent2 16 2 2" xfId="7494" xr:uid="{9A48CD14-B0F6-489D-A8B8-448356730A9C}"/>
    <cellStyle name="20% - Accent2 16 2 2 2" xfId="7495" xr:uid="{45351512-D8CA-4295-926C-537DEC9AC6B1}"/>
    <cellStyle name="20% - Accent2 16 2 2 2 2" xfId="37272" xr:uid="{FE0C82AE-5008-4DE6-95CD-C813F03904DA}"/>
    <cellStyle name="20% - Accent2 16 2 2 3" xfId="7496" xr:uid="{0CFF6871-A832-4638-A027-3FB5776C973F}"/>
    <cellStyle name="20% - Accent2 16 2 2 3 2" xfId="37273" xr:uid="{91DDE6DC-C60B-4C14-9117-5B5C5FBE00D0}"/>
    <cellStyle name="20% - Accent2 16 2 2 4" xfId="37271" xr:uid="{64229821-35A6-43AD-BFA0-DE9FDCCA80C4}"/>
    <cellStyle name="20% - Accent2 16 2 3" xfId="7497" xr:uid="{3D96AED8-3EA8-496F-8786-F42C632DE6AD}"/>
    <cellStyle name="20% - Accent2 16 2 3 2" xfId="37274" xr:uid="{E7F4716B-4B43-46E4-BE26-06E2E3C5D275}"/>
    <cellStyle name="20% - Accent2 16 2 4" xfId="7498" xr:uid="{B714BD4C-9085-4C70-A9A8-116A0A07EE85}"/>
    <cellStyle name="20% - Accent2 16 2 4 2" xfId="37275" xr:uid="{53C8C2D6-A59E-4094-AD93-29257FA3144D}"/>
    <cellStyle name="20% - Accent2 16 2 5" xfId="7499" xr:uid="{43DE9DF0-F63E-4F13-9A8C-14508FC5E199}"/>
    <cellStyle name="20% - Accent2 16 2 5 2" xfId="37276" xr:uid="{A739399C-0CDC-49E5-A788-ED2588DCC737}"/>
    <cellStyle name="20% - Accent2 16 2 6" xfId="22342" xr:uid="{3AD939EE-A3D4-41D2-9CCE-FD092176B293}"/>
    <cellStyle name="20% - Accent2 16 2 6 2" xfId="51767" xr:uid="{7B612DC6-6067-4EBA-BA8A-4A4AE66A4333}"/>
    <cellStyle name="20% - Accent2 16 2 7" xfId="7493" xr:uid="{81073C5E-E0E8-462B-B03C-D6507B5E7499}"/>
    <cellStyle name="20% - Accent2 16 2 7 2" xfId="37270" xr:uid="{9C6369C0-129B-4A04-95F6-A0539556157C}"/>
    <cellStyle name="20% - Accent2 16 2 8" xfId="36087" xr:uid="{E7F3D779-9CA6-4952-8D92-B436D986F291}"/>
    <cellStyle name="20% - Accent2 16 3" xfId="7500" xr:uid="{E6349A2D-6D58-4DCE-A088-7EE20B661516}"/>
    <cellStyle name="20% - Accent2 16 3 2" xfId="7501" xr:uid="{52D5066F-8FCB-4828-88FA-6297CFBDE607}"/>
    <cellStyle name="20% - Accent2 16 3 2 2" xfId="7502" xr:uid="{C94A8598-BA52-42AE-811A-BEB2B56CFB30}"/>
    <cellStyle name="20% - Accent2 16 3 2 2 2" xfId="37279" xr:uid="{4EE7B50A-20E5-4C14-A37D-9577877E5DAE}"/>
    <cellStyle name="20% - Accent2 16 3 2 3" xfId="7503" xr:uid="{BA22CF37-E35E-428D-90A9-1D256E4AD29F}"/>
    <cellStyle name="20% - Accent2 16 3 2 3 2" xfId="37280" xr:uid="{5B4E5A2B-0E80-43BD-B5AC-1C5A68ECA0AD}"/>
    <cellStyle name="20% - Accent2 16 3 2 4" xfId="37278" xr:uid="{C6F17C13-05AD-42A2-B9F9-465E4FC3C3F7}"/>
    <cellStyle name="20% - Accent2 16 3 3" xfId="7504" xr:uid="{9E5C7072-7403-4C7F-9762-046B102FFA31}"/>
    <cellStyle name="20% - Accent2 16 3 3 2" xfId="37281" xr:uid="{7D07EE4B-ACD8-4048-9644-910D9822CF9E}"/>
    <cellStyle name="20% - Accent2 16 3 4" xfId="7505" xr:uid="{6F5BF3D7-A7BB-4DFF-86CC-338FBCC13021}"/>
    <cellStyle name="20% - Accent2 16 3 4 2" xfId="37282" xr:uid="{33F2334C-DEB8-4233-BB69-000DE0C10959}"/>
    <cellStyle name="20% - Accent2 16 3 5" xfId="7506" xr:uid="{27563A3A-6C8D-4B40-BA12-FED4D2A25AE1}"/>
    <cellStyle name="20% - Accent2 16 3 5 2" xfId="37283" xr:uid="{F80237C5-EB53-448F-B033-D7FDEDEFB30F}"/>
    <cellStyle name="20% - Accent2 16 3 6" xfId="37277" xr:uid="{5760D564-8CDC-463A-8527-695D8AF8D979}"/>
    <cellStyle name="20% - Accent2 16 4" xfId="7507" xr:uid="{FD8B5319-00DB-42C1-B1B9-8A89F19A743C}"/>
    <cellStyle name="20% - Accent2 16 4 2" xfId="7508" xr:uid="{4626280D-F9E5-4352-AD4A-24CBE7A7C55C}"/>
    <cellStyle name="20% - Accent2 16 4 2 2" xfId="37285" xr:uid="{D56B12F7-69DA-4F75-A661-20B287D89165}"/>
    <cellStyle name="20% - Accent2 16 4 3" xfId="7509" xr:uid="{9B340808-0EEB-4796-9A04-D2C0D3EAF417}"/>
    <cellStyle name="20% - Accent2 16 4 3 2" xfId="37286" xr:uid="{AD0BCF24-D745-4F9D-8603-FC70EAFD5EE0}"/>
    <cellStyle name="20% - Accent2 16 4 4" xfId="37284" xr:uid="{27856C47-43A7-4C31-8888-9002EC3D4A74}"/>
    <cellStyle name="20% - Accent2 16 5" xfId="7510" xr:uid="{86951922-8DC0-45AB-B8A6-021E266CD3AB}"/>
    <cellStyle name="20% - Accent2 16 5 2" xfId="37287" xr:uid="{25297F03-C412-4075-A775-284A1D1BCE72}"/>
    <cellStyle name="20% - Accent2 16 6" xfId="7511" xr:uid="{999C7AFE-8268-40F1-8052-B63295EDA295}"/>
    <cellStyle name="20% - Accent2 16 6 2" xfId="37288" xr:uid="{649625BF-0CA3-48FF-8381-F4BE25065317}"/>
    <cellStyle name="20% - Accent2 16 7" xfId="7512" xr:uid="{5119C980-8CE8-4E8D-89DA-1CC0EA3EA533}"/>
    <cellStyle name="20% - Accent2 16 7 2" xfId="37289" xr:uid="{17E2BFA7-3D88-42DD-AA6B-CBF479BDF8AD}"/>
    <cellStyle name="20% - Accent2 16 8" xfId="21353" xr:uid="{3BC35101-E8DB-4DCC-AA84-891E07697057}"/>
    <cellStyle name="20% - Accent2 16 8 2" xfId="50779" xr:uid="{E41B58B7-C9DA-48C8-8B89-FB9DB9D439ED}"/>
    <cellStyle name="20% - Accent2 16 9" xfId="7492" xr:uid="{AFFA9BA3-E122-4BC3-8597-B54A2EBA1506}"/>
    <cellStyle name="20% - Accent2 16 9 2" xfId="37269" xr:uid="{86E24B56-EE3E-4F9E-BC20-AE91A2295D48}"/>
    <cellStyle name="20% - Accent2 17" xfId="5468" xr:uid="{9E26B576-4AC5-4557-BA4E-0F33F968CF25}"/>
    <cellStyle name="20% - Accent2 17 2" xfId="6252" xr:uid="{8BD66CB9-7378-43AB-A891-6984A77DD9F7}"/>
    <cellStyle name="20% - Accent2 17 2 2" xfId="7515" xr:uid="{E9492BF3-3EA6-4037-A562-D39EFB85459D}"/>
    <cellStyle name="20% - Accent2 17 2 2 2" xfId="37292" xr:uid="{AD2A8E60-E116-4E1D-9DBA-D1CD35C683DA}"/>
    <cellStyle name="20% - Accent2 17 2 3" xfId="7516" xr:uid="{F1989B84-DBB4-41AD-8DB6-849D015C3C18}"/>
    <cellStyle name="20% - Accent2 17 2 3 2" xfId="37293" xr:uid="{BAE6C02C-FC35-4206-9647-DD7226A2A7A0}"/>
    <cellStyle name="20% - Accent2 17 2 4" xfId="22365" xr:uid="{8FBD1BC7-9DBD-476A-9E59-9FA20C601583}"/>
    <cellStyle name="20% - Accent2 17 2 4 2" xfId="51790" xr:uid="{D9CEE39C-78A3-4F18-8CED-0D970F262A97}"/>
    <cellStyle name="20% - Accent2 17 2 5" xfId="7514" xr:uid="{59B35090-ED11-49B4-B8C6-98389495CAB3}"/>
    <cellStyle name="20% - Accent2 17 2 5 2" xfId="37291" xr:uid="{08240FDB-5192-43A0-B23F-E8BC60FA20DC}"/>
    <cellStyle name="20% - Accent2 17 2 6" xfId="36111" xr:uid="{A1F6669F-AC6D-43F0-ABC0-A67ACF85A9F2}"/>
    <cellStyle name="20% - Accent2 17 3" xfId="7517" xr:uid="{0884F2F1-30C6-4C78-8A94-018F43D30F05}"/>
    <cellStyle name="20% - Accent2 17 3 2" xfId="37294" xr:uid="{06F77C66-45ED-456E-8CC8-EDF6A6898815}"/>
    <cellStyle name="20% - Accent2 17 4" xfId="7518" xr:uid="{8B5D74DF-C513-4400-B2C4-2589DD6477E8}"/>
    <cellStyle name="20% - Accent2 17 4 2" xfId="37295" xr:uid="{F4BD4433-E1BA-494E-8D54-0936C4F5D6EC}"/>
    <cellStyle name="20% - Accent2 17 5" xfId="7519" xr:uid="{F1D0115E-E93C-434B-8C36-C53A592A9D25}"/>
    <cellStyle name="20% - Accent2 17 5 2" xfId="37296" xr:uid="{0718BF94-D2FF-4393-936D-5211075CE3F0}"/>
    <cellStyle name="20% - Accent2 17 6" xfId="21376" xr:uid="{FCD54D3A-D0A1-48CE-865C-BD4084179344}"/>
    <cellStyle name="20% - Accent2 17 6 2" xfId="50802" xr:uid="{6A214693-AF5A-49AD-8819-E116A179CB41}"/>
    <cellStyle name="20% - Accent2 17 7" xfId="7513" xr:uid="{2ADBCA84-5B8D-4756-84F2-492E18A76A12}"/>
    <cellStyle name="20% - Accent2 17 7 2" xfId="37290" xr:uid="{2A986F42-6114-4448-B33E-7227305134A8}"/>
    <cellStyle name="20% - Accent2 17 8" xfId="35331" xr:uid="{2754D90C-70AF-4780-BF36-66ED0BA1E8FA}"/>
    <cellStyle name="20% - Accent2 18" xfId="5493" xr:uid="{4260339E-40CC-4D89-BA2C-0CF4441F0E95}"/>
    <cellStyle name="20% - Accent2 18 2" xfId="7521" xr:uid="{1333BEAE-12DB-4BA1-9378-01B54AFB1C33}"/>
    <cellStyle name="20% - Accent2 18 2 2" xfId="7522" xr:uid="{C4A46D4F-8E75-4C60-9C24-1A31C87A46A7}"/>
    <cellStyle name="20% - Accent2 18 2 2 2" xfId="37299" xr:uid="{277D28CD-DD6D-4CB5-B579-0D7018938AE7}"/>
    <cellStyle name="20% - Accent2 18 2 3" xfId="7523" xr:uid="{5AB0D5F4-118B-4865-987B-F4AEFD794D90}"/>
    <cellStyle name="20% - Accent2 18 2 3 2" xfId="37300" xr:uid="{D881F9E2-EF0A-45E4-AAC3-8F9C16CE8A37}"/>
    <cellStyle name="20% - Accent2 18 2 4" xfId="37298" xr:uid="{E52AF312-16D1-4E91-83AA-D3A01179FC9C}"/>
    <cellStyle name="20% - Accent2 18 3" xfId="7524" xr:uid="{18760000-F015-4356-911E-18D88D6B068A}"/>
    <cellStyle name="20% - Accent2 18 3 2" xfId="37301" xr:uid="{5937C618-9CA1-4ADA-95B7-A688EFE078FB}"/>
    <cellStyle name="20% - Accent2 18 4" xfId="7525" xr:uid="{46B26438-1D63-416F-8F6C-6196ED1C95EA}"/>
    <cellStyle name="20% - Accent2 18 4 2" xfId="37302" xr:uid="{C5E2EF10-68D2-4DD2-90CD-157C9D51204A}"/>
    <cellStyle name="20% - Accent2 18 5" xfId="7526" xr:uid="{E437C484-C8B0-446E-BC99-06A3773ACBA8}"/>
    <cellStyle name="20% - Accent2 18 5 2" xfId="37303" xr:uid="{4A233DC8-2D52-4EB3-B02D-D653A49BB6E4}"/>
    <cellStyle name="20% - Accent2 18 6" xfId="21400" xr:uid="{4D15BBD6-2BC4-4E28-88DB-B42AA892F43A}"/>
    <cellStyle name="20% - Accent2 18 6 2" xfId="50826" xr:uid="{9964F404-DB12-4355-A751-40D420D5A13F}"/>
    <cellStyle name="20% - Accent2 18 7" xfId="7520" xr:uid="{0AE9940A-5F53-4E0A-9D17-2D2D74D45A97}"/>
    <cellStyle name="20% - Accent2 18 7 2" xfId="37297" xr:uid="{4B87C76D-41F5-4343-A9C4-D02A0DE0772F}"/>
    <cellStyle name="20% - Accent2 18 8" xfId="35356" xr:uid="{34C16B6A-5B93-4E65-963E-ABE3F73A9DAA}"/>
    <cellStyle name="20% - Accent2 19" xfId="5517" xr:uid="{D19B2CEB-5E6D-44B7-9596-AF3D72D414B2}"/>
    <cellStyle name="20% - Accent2 19 2" xfId="7528" xr:uid="{EDBFAA8B-F089-455F-A681-77E4391C8505}"/>
    <cellStyle name="20% - Accent2 19 2 2" xfId="37305" xr:uid="{A0EBC5DB-8E44-4C9B-884C-6A79C7B7587D}"/>
    <cellStyle name="20% - Accent2 19 3" xfId="7529" xr:uid="{6B88F8B2-8289-4590-9468-962970529279}"/>
    <cellStyle name="20% - Accent2 19 3 2" xfId="37306" xr:uid="{161A2212-26F9-4F08-9B0C-BDD6B992AC2F}"/>
    <cellStyle name="20% - Accent2 19 4" xfId="7530" xr:uid="{E581344C-D6AF-490E-BBE3-5B247DC67ABF}"/>
    <cellStyle name="20% - Accent2 19 4 2" xfId="37307" xr:uid="{939942E7-6F2F-4BB5-A1E7-D3F5A1189A6D}"/>
    <cellStyle name="20% - Accent2 19 5" xfId="21423" xr:uid="{462D30A7-00B6-4511-BA4B-97711C1625FC}"/>
    <cellStyle name="20% - Accent2 19 5 2" xfId="50849" xr:uid="{CE8F0037-F089-4F18-AB83-795E03D0907F}"/>
    <cellStyle name="20% - Accent2 19 6" xfId="7527" xr:uid="{E3404C72-1470-428E-B1C2-538A0250AF0C}"/>
    <cellStyle name="20% - Accent2 19 6 2" xfId="37304" xr:uid="{C6CCCFE9-D834-4D9F-9A04-D0D9D5E3B65B}"/>
    <cellStyle name="20% - Accent2 19 7" xfId="35380" xr:uid="{7EB3178A-1097-4BBC-8384-7031E6D40FFE}"/>
    <cellStyle name="20% - Accent2 2" xfId="349" xr:uid="{0B9CF1C0-7DC6-4B14-AE24-9B9A3D47FAF6}"/>
    <cellStyle name="20% - Accent2 2 10" xfId="7532" xr:uid="{ACB0ADD7-1F8E-4072-96B9-E5B4E8CD46EB}"/>
    <cellStyle name="20% - Accent2 2 10 2" xfId="37309" xr:uid="{C5420C50-B67B-41D6-B798-FACF80E7F322}"/>
    <cellStyle name="20% - Accent2 2 11" xfId="7533" xr:uid="{BCDA9EB6-90AF-46E9-BC2D-B0893C103F9C}"/>
    <cellStyle name="20% - Accent2 2 11 2" xfId="37310" xr:uid="{7F369F2D-5BE4-46C0-A015-244A8E6FBB1B}"/>
    <cellStyle name="20% - Accent2 2 12" xfId="7534" xr:uid="{2154FC00-5826-4A9C-8635-20B528DA26A4}"/>
    <cellStyle name="20% - Accent2 2 12 2" xfId="37311" xr:uid="{4410C444-D18D-4195-9E4E-07B47C2C9455}"/>
    <cellStyle name="20% - Accent2 2 13" xfId="20304" xr:uid="{285FB3D6-8796-4B6B-A4FC-2A13383A89D4}"/>
    <cellStyle name="20% - Accent2 2 13 2" xfId="49935" xr:uid="{44CA134E-97AA-4998-888B-5A4D2337F54E}"/>
    <cellStyle name="20% - Accent2 2 14" xfId="7531" xr:uid="{F269FEC2-11BA-4D49-8756-B367AF954ECD}"/>
    <cellStyle name="20% - Accent2 2 14 2" xfId="37308" xr:uid="{2010DCC2-FDB8-4B44-9F6B-A1595BE3B452}"/>
    <cellStyle name="20% - Accent2 2 15" xfId="6320" xr:uid="{8476CCCD-3DE4-4288-9198-ABB2A1317648}"/>
    <cellStyle name="20% - Accent2 2 15 2" xfId="36152" xr:uid="{7F8F9FF3-66DE-44D1-8DD3-158E353A20B9}"/>
    <cellStyle name="20% - Accent2 2 16" xfId="4718" xr:uid="{DA25C1D6-1899-439F-8FF0-6DAD4A2C749D}"/>
    <cellStyle name="20% - Accent2 2 16 2" xfId="34612" xr:uid="{9D98E14D-F220-4570-93DA-7350B737D2AE}"/>
    <cellStyle name="20% - Accent2 2 17" xfId="22547" xr:uid="{7E296D59-BFA0-4FD9-9B0C-8F7C4536EA87}"/>
    <cellStyle name="20% - Accent2 2 17 2" xfId="51835" xr:uid="{507821EB-B2D7-485F-A7A3-33CB46B6F3D6}"/>
    <cellStyle name="20% - Accent2 2 18" xfId="4185" xr:uid="{6DC2FADB-5A6F-4E98-9A64-EA5EAD35C6A3}"/>
    <cellStyle name="20% - Accent2 2 19" xfId="31620" xr:uid="{79EE5274-778F-4621-9FE1-65561D988231}"/>
    <cellStyle name="20% - Accent2 2 2" xfId="849" xr:uid="{E0862FFE-052C-4211-9FC3-08FC928E2660}"/>
    <cellStyle name="20% - Accent2 2 2 10" xfId="20305" xr:uid="{8278B7F3-9D44-47C6-AE4E-A97FBA6E0E1C}"/>
    <cellStyle name="20% - Accent2 2 2 10 2" xfId="49936" xr:uid="{F2FA124E-8CB1-4AB8-BA68-632DEB75A9CF}"/>
    <cellStyle name="20% - Accent2 2 2 11" xfId="7535" xr:uid="{B2DBB661-79A5-464E-8080-B8F7D32BD07C}"/>
    <cellStyle name="20% - Accent2 2 2 11 2" xfId="37312" xr:uid="{0C66B950-9756-4F1C-A38C-8F1D95CEE37D}"/>
    <cellStyle name="20% - Accent2 2 2 12" xfId="4940" xr:uid="{CDED6C6A-79E5-473C-A638-778AD3DAA58D}"/>
    <cellStyle name="20% - Accent2 2 2 12 2" xfId="34809" xr:uid="{F830A21A-CA65-4713-AB51-278DBFD5D301}"/>
    <cellStyle name="20% - Accent2 2 2 13" xfId="4316" xr:uid="{5BA3BE70-38BE-47A3-BC6C-72A7A612FFD1}"/>
    <cellStyle name="20% - Accent2 2 2 14" xfId="32079" xr:uid="{50BF11AC-3335-493E-8452-853D7BCCEA8D}"/>
    <cellStyle name="20% - Accent2 2 2 2" xfId="743" xr:uid="{DA64EFC9-4A25-458F-B59A-BD9A4563D580}"/>
    <cellStyle name="20% - Accent2 2 2 2 10" xfId="5761" xr:uid="{7E98968C-28BB-414C-A1A2-CD4BA2CAFCA3}"/>
    <cellStyle name="20% - Accent2 2 2 2 10 2" xfId="35620" xr:uid="{0FF37580-E86E-45F6-95FD-AFD1CE43AF0A}"/>
    <cellStyle name="20% - Accent2 2 2 2 11" xfId="4420" xr:uid="{6F1893E0-876A-4002-B343-01C7EC80C43C}"/>
    <cellStyle name="20% - Accent2 2 2 2 12" xfId="31994" xr:uid="{4062327A-0764-4166-8CF7-FBBD6E8A6566}"/>
    <cellStyle name="20% - Accent2 2 2 2 2" xfId="892" xr:uid="{1375C62A-92D7-4BB6-B4AC-CE4BF64F47B6}"/>
    <cellStyle name="20% - Accent2 2 2 2 2 2" xfId="1204" xr:uid="{BFEAF12F-DF26-4AAF-8232-A38385FA4545}"/>
    <cellStyle name="20% - Accent2 2 2 2 2 2 2" xfId="1866" xr:uid="{8AF7D1E7-7970-4236-8457-0136CE158C52}"/>
    <cellStyle name="20% - Accent2 2 2 2 2 2 2 2" xfId="3101" xr:uid="{EEB2045E-7C60-4177-82D8-1F9198450770}"/>
    <cellStyle name="20% - Accent2 2 2 2 2 2 2 2 2" xfId="34078" xr:uid="{2EAAEB08-C794-49B2-A86D-D11500ABF265}"/>
    <cellStyle name="20% - Accent2 2 2 2 2 2 2 3" xfId="7539" xr:uid="{8E8CC5C2-4D6C-4C95-9062-461206DAA07C}"/>
    <cellStyle name="20% - Accent2 2 2 2 2 2 2 3 2" xfId="37316" xr:uid="{1716FDBF-2912-4C8D-88DE-0841BACDBD73}"/>
    <cellStyle name="20% - Accent2 2 2 2 2 2 2 4" xfId="32868" xr:uid="{A7F62656-E8C9-4A50-8258-82F02653B8F5}"/>
    <cellStyle name="20% - Accent2 2 2 2 2 2 3" xfId="2462" xr:uid="{2A26937F-A9D9-4721-A0AF-A8BA6960E80C}"/>
    <cellStyle name="20% - Accent2 2 2 2 2 2 3 2" xfId="7540" xr:uid="{43DCBFDF-060F-43F7-BE3F-2BB957C2FB51}"/>
    <cellStyle name="20% - Accent2 2 2 2 2 2 3 2 2" xfId="37317" xr:uid="{B9E69F71-2BBA-4165-AAD0-830D0E264D15}"/>
    <cellStyle name="20% - Accent2 2 2 2 2 2 3 3" xfId="33442" xr:uid="{04EF01C9-35A1-4E8E-8AEC-BA9ACA6A73B7}"/>
    <cellStyle name="20% - Accent2 2 2 2 2 2 4" xfId="7538" xr:uid="{24705FEB-1199-4F6E-8009-67F4B213EF3F}"/>
    <cellStyle name="20% - Accent2 2 2 2 2 2 4 2" xfId="37315" xr:uid="{2EE51061-0B40-477F-BD78-5F8501E5EE6C}"/>
    <cellStyle name="20% - Accent2 2 2 2 2 2 5" xfId="32254" xr:uid="{55D421FE-2008-414B-B4AF-C759D525D28D}"/>
    <cellStyle name="20% - Accent2 2 2 2 2 3" xfId="1576" xr:uid="{4AD9ECFF-6BFA-4080-9BB1-0C6E74DD14D5}"/>
    <cellStyle name="20% - Accent2 2 2 2 2 3 2" xfId="2797" xr:uid="{BB552DB3-6F10-49CC-848A-0EDFFD40A43B}"/>
    <cellStyle name="20% - Accent2 2 2 2 2 3 2 2" xfId="33775" xr:uid="{7B92B372-4C88-46B0-BCAE-B86922B7559B}"/>
    <cellStyle name="20% - Accent2 2 2 2 2 3 3" xfId="7541" xr:uid="{98F38DCE-DFC5-4738-A262-159BFE846702}"/>
    <cellStyle name="20% - Accent2 2 2 2 2 3 3 2" xfId="37318" xr:uid="{7AB368A3-C517-4C26-BDD0-C90339C1F9FA}"/>
    <cellStyle name="20% - Accent2 2 2 2 2 3 4" xfId="32578" xr:uid="{193F49FC-AB8E-49A9-BED9-CD8F09DC682B}"/>
    <cellStyle name="20% - Accent2 2 2 2 2 4" xfId="2312" xr:uid="{9E9D3CB4-7ADC-4DD6-A97F-4FEAA9A33AAE}"/>
    <cellStyle name="20% - Accent2 2 2 2 2 4 2" xfId="7542" xr:uid="{9ADE43EA-F461-4639-8936-DA07A0F87E8E}"/>
    <cellStyle name="20% - Accent2 2 2 2 2 4 2 2" xfId="37319" xr:uid="{1CD84B05-3E84-4BE3-B767-A0291216073D}"/>
    <cellStyle name="20% - Accent2 2 2 2 2 4 3" xfId="33292" xr:uid="{25F66F82-26AF-4AD2-AB6A-3AC000DF737D}"/>
    <cellStyle name="20% - Accent2 2 2 2 2 5" xfId="7543" xr:uid="{66C71592-1074-48B6-8948-D87650307E8B}"/>
    <cellStyle name="20% - Accent2 2 2 2 2 5 2" xfId="37320" xr:uid="{4113CB05-8FCA-4EA9-8DF6-9E96DD7BE94E}"/>
    <cellStyle name="20% - Accent2 2 2 2 2 6" xfId="31125" xr:uid="{9152EBA8-8C3B-48BF-8F95-763BD9BCA849}"/>
    <cellStyle name="20% - Accent2 2 2 2 2 7" xfId="7537" xr:uid="{D9219628-FD4D-4AC6-97E6-BF903EC0A11A}"/>
    <cellStyle name="20% - Accent2 2 2 2 2 7 2" xfId="37314" xr:uid="{ECB76BD9-3C99-4385-9232-F1FE51EFF564}"/>
    <cellStyle name="20% - Accent2 2 2 2 2 8" xfId="32115" xr:uid="{1A3F69F8-203C-4085-A049-A8BD0EFB3FA8}"/>
    <cellStyle name="20% - Accent2 2 2 2 3" xfId="1203" xr:uid="{71CE31E3-4D1E-4A4E-98DA-23511CEEB6FF}"/>
    <cellStyle name="20% - Accent2 2 2 2 3 2" xfId="1865" xr:uid="{89BAA920-5073-46CA-A180-957002A5A8CD}"/>
    <cellStyle name="20% - Accent2 2 2 2 3 2 2" xfId="3100" xr:uid="{63A1F031-770D-4562-AD9B-B41AF553DAC3}"/>
    <cellStyle name="20% - Accent2 2 2 2 3 2 2 2" xfId="7546" xr:uid="{6E730A46-DA1A-4B13-9E99-D1578F5EA8FA}"/>
    <cellStyle name="20% - Accent2 2 2 2 3 2 2 2 2" xfId="37323" xr:uid="{92D70185-25D4-4054-AB25-107C311C97C7}"/>
    <cellStyle name="20% - Accent2 2 2 2 3 2 2 3" xfId="34077" xr:uid="{688E7AC9-4325-408C-B781-5CA6CF174E64}"/>
    <cellStyle name="20% - Accent2 2 2 2 3 2 3" xfId="7547" xr:uid="{20F803AD-A42E-48C6-9164-037B253A9C70}"/>
    <cellStyle name="20% - Accent2 2 2 2 3 2 3 2" xfId="37324" xr:uid="{6FD25E8B-739F-47D9-A7C4-295D5DC97E2E}"/>
    <cellStyle name="20% - Accent2 2 2 2 3 2 4" xfId="7545" xr:uid="{E537F9E2-111C-4677-82B7-B63C0BF40159}"/>
    <cellStyle name="20% - Accent2 2 2 2 3 2 4 2" xfId="37322" xr:uid="{15871936-364F-449A-9BC0-145D1408A08E}"/>
    <cellStyle name="20% - Accent2 2 2 2 3 2 5" xfId="32867" xr:uid="{C58F1D80-5EF5-49DA-9796-FB922467E3FA}"/>
    <cellStyle name="20% - Accent2 2 2 2 3 3" xfId="2461" xr:uid="{56175C46-646E-440A-B296-66716427A563}"/>
    <cellStyle name="20% - Accent2 2 2 2 3 3 2" xfId="7548" xr:uid="{6D8F6953-50BC-49DC-BEAD-2E633224C198}"/>
    <cellStyle name="20% - Accent2 2 2 2 3 3 2 2" xfId="37325" xr:uid="{7B51C63D-5037-400C-959C-F6E1B9A90157}"/>
    <cellStyle name="20% - Accent2 2 2 2 3 3 3" xfId="33441" xr:uid="{35421D85-BF20-41FF-93AB-10E476D321DA}"/>
    <cellStyle name="20% - Accent2 2 2 2 3 4" xfId="7549" xr:uid="{4FBA1190-5DB1-4E20-ADB5-9B760C717499}"/>
    <cellStyle name="20% - Accent2 2 2 2 3 4 2" xfId="37326" xr:uid="{48AFEDE2-7C5C-4506-ADE4-5011034F8CB4}"/>
    <cellStyle name="20% - Accent2 2 2 2 3 5" xfId="7550" xr:uid="{59FF658F-151A-43FB-91F0-D0650509549D}"/>
    <cellStyle name="20% - Accent2 2 2 2 3 5 2" xfId="37327" xr:uid="{5D973E62-A8C9-4B9D-A3A8-A96801007495}"/>
    <cellStyle name="20% - Accent2 2 2 2 3 6" xfId="7544" xr:uid="{65DE92FB-8EF6-47C3-94D6-946859085AD5}"/>
    <cellStyle name="20% - Accent2 2 2 2 3 6 2" xfId="37321" xr:uid="{E0FCF385-708F-4B22-93BE-F1F4CF922E7E}"/>
    <cellStyle name="20% - Accent2 2 2 2 3 7" xfId="32253" xr:uid="{82C79C44-05F2-4BC5-B807-770CFC6EEBDE}"/>
    <cellStyle name="20% - Accent2 2 2 2 4" xfId="1575" xr:uid="{16EB4620-C821-4D9B-863D-8C1C9BA19E72}"/>
    <cellStyle name="20% - Accent2 2 2 2 4 2" xfId="2796" xr:uid="{98843F9F-2F78-4BD0-A516-2F06248F5401}"/>
    <cellStyle name="20% - Accent2 2 2 2 4 2 2" xfId="7552" xr:uid="{40EF5186-8697-4144-A949-89BF6484D9BA}"/>
    <cellStyle name="20% - Accent2 2 2 2 4 2 2 2" xfId="37329" xr:uid="{05A9976E-C8C1-461D-890E-0B3A2F831079}"/>
    <cellStyle name="20% - Accent2 2 2 2 4 2 3" xfId="33774" xr:uid="{4AAA23AF-026D-487D-92A9-6A1A02318E39}"/>
    <cellStyle name="20% - Accent2 2 2 2 4 3" xfId="7553" xr:uid="{2410AF91-35B8-444F-8C11-E5642526AE7E}"/>
    <cellStyle name="20% - Accent2 2 2 2 4 3 2" xfId="37330" xr:uid="{CF72C808-1B66-445D-B4E4-49341F61232D}"/>
    <cellStyle name="20% - Accent2 2 2 2 4 4" xfId="7551" xr:uid="{E3AAD509-62D2-4750-91A2-7C976056D07F}"/>
    <cellStyle name="20% - Accent2 2 2 2 4 4 2" xfId="37328" xr:uid="{C61D2A26-C336-4C2C-8000-7174E2D916E4}"/>
    <cellStyle name="20% - Accent2 2 2 2 4 5" xfId="32577" xr:uid="{E3ECC4BF-5942-4CBF-8A35-EC47B97A6519}"/>
    <cellStyle name="20% - Accent2 2 2 2 5" xfId="2195" xr:uid="{A0B963EC-DE3F-4CED-BE8B-6DB04B210EE3}"/>
    <cellStyle name="20% - Accent2 2 2 2 5 2" xfId="7554" xr:uid="{EEDFB63A-AB01-4910-B49B-D98351A6BF4D}"/>
    <cellStyle name="20% - Accent2 2 2 2 5 2 2" xfId="37331" xr:uid="{B2968C98-0495-4F32-AB92-E47086EF04B6}"/>
    <cellStyle name="20% - Accent2 2 2 2 5 3" xfId="33177" xr:uid="{38D5FA7D-83BF-4CED-85E2-A0FFFB557729}"/>
    <cellStyle name="20% - Accent2 2 2 2 6" xfId="7555" xr:uid="{7851FE53-1720-43B2-B451-C58310A29D45}"/>
    <cellStyle name="20% - Accent2 2 2 2 6 2" xfId="37332" xr:uid="{66F81DA7-9922-42D9-8386-04C5A8F538AC}"/>
    <cellStyle name="20% - Accent2 2 2 2 7" xfId="7556" xr:uid="{8DB07DF2-9429-48E6-ACD9-3CA9CEC15903}"/>
    <cellStyle name="20% - Accent2 2 2 2 7 2" xfId="37333" xr:uid="{3DD70C2D-3F02-4168-B8CD-5E5752416CDB}"/>
    <cellStyle name="20% - Accent2 2 2 2 8" xfId="20406" xr:uid="{44518625-72E1-4A37-A653-CA4089D57DF2}"/>
    <cellStyle name="20% - Accent2 2 2 2 8 2" xfId="49973" xr:uid="{5BFEF885-AD48-4E66-B390-00ADFFCF5239}"/>
    <cellStyle name="20% - Accent2 2 2 2 9" xfId="7536" xr:uid="{0D004855-A223-4995-B7A8-70E165F742F4}"/>
    <cellStyle name="20% - Accent2 2 2 2 9 2" xfId="37313" xr:uid="{EDCEE227-A4E5-45A0-AC79-40BE5B07392F}"/>
    <cellStyle name="20% - Accent2 2 2 3" xfId="838" xr:uid="{E9E4427B-26E6-472F-9F4C-9E54EF438CC5}"/>
    <cellStyle name="20% - Accent2 2 2 3 10" xfId="32073" xr:uid="{9650760E-20CF-49AC-B273-71CAEC7C94E3}"/>
    <cellStyle name="20% - Accent2 2 2 3 2" xfId="1205" xr:uid="{09D25781-ACB1-47DB-877A-46EA1C119152}"/>
    <cellStyle name="20% - Accent2 2 2 3 2 2" xfId="1867" xr:uid="{5920AA91-292D-4F08-9989-02E53E8A85C9}"/>
    <cellStyle name="20% - Accent2 2 2 3 2 2 2" xfId="3102" xr:uid="{6B196CA9-2206-4E08-8549-BC4F38511E05}"/>
    <cellStyle name="20% - Accent2 2 2 3 2 2 2 2" xfId="7560" xr:uid="{ED8F542C-4E8C-4D43-956F-D575914F5347}"/>
    <cellStyle name="20% - Accent2 2 2 3 2 2 2 2 2" xfId="37337" xr:uid="{9DD666EF-D926-458F-98AB-CB3FE47F28AE}"/>
    <cellStyle name="20% - Accent2 2 2 3 2 2 2 3" xfId="34079" xr:uid="{0999F3F3-2966-4BEE-BEE3-50583819693C}"/>
    <cellStyle name="20% - Accent2 2 2 3 2 2 3" xfId="7561" xr:uid="{17C6AC9D-8009-4984-AF17-AD9D3547A954}"/>
    <cellStyle name="20% - Accent2 2 2 3 2 2 3 2" xfId="37338" xr:uid="{B35EB922-805F-41FB-A0A8-259B0B3B38B9}"/>
    <cellStyle name="20% - Accent2 2 2 3 2 2 4" xfId="7559" xr:uid="{C9E30077-EA3F-4CAA-AE78-6DBF5B029A0A}"/>
    <cellStyle name="20% - Accent2 2 2 3 2 2 4 2" xfId="37336" xr:uid="{99E7973D-7AAE-4A9A-8DC4-B9CB7C0F6549}"/>
    <cellStyle name="20% - Accent2 2 2 3 2 2 5" xfId="32869" xr:uid="{BFA5727C-3E45-4B9A-9F82-839DFA11BCAB}"/>
    <cellStyle name="20% - Accent2 2 2 3 2 3" xfId="2463" xr:uid="{0FD78E71-F91D-4B8C-BBBD-F236EC669EB5}"/>
    <cellStyle name="20% - Accent2 2 2 3 2 3 2" xfId="7562" xr:uid="{CF9B3B6D-B76A-469B-8EC9-F06BC0E5579F}"/>
    <cellStyle name="20% - Accent2 2 2 3 2 3 2 2" xfId="37339" xr:uid="{481A87EE-EE3C-41DF-8B06-67CCE5371C8B}"/>
    <cellStyle name="20% - Accent2 2 2 3 2 3 3" xfId="33443" xr:uid="{A91560AF-30AF-4F9D-962E-32067E2780B0}"/>
    <cellStyle name="20% - Accent2 2 2 3 2 4" xfId="7563" xr:uid="{B7F16540-7E4F-47E7-8255-7675D9A87405}"/>
    <cellStyle name="20% - Accent2 2 2 3 2 4 2" xfId="37340" xr:uid="{FAEABCC9-000A-40D7-937E-D640EEFD8111}"/>
    <cellStyle name="20% - Accent2 2 2 3 2 5" xfId="7564" xr:uid="{72E2F23A-F0D1-4CC4-BE51-5CD6960D8318}"/>
    <cellStyle name="20% - Accent2 2 2 3 2 5 2" xfId="37341" xr:uid="{76F81E3E-7742-477E-BF82-D56386FDD100}"/>
    <cellStyle name="20% - Accent2 2 2 3 2 6" xfId="7558" xr:uid="{1E7E9616-5934-4A98-B832-898D6A2B1B57}"/>
    <cellStyle name="20% - Accent2 2 2 3 2 6 2" xfId="37335" xr:uid="{837357AB-B4CD-4AB7-B332-6D00B3F31A95}"/>
    <cellStyle name="20% - Accent2 2 2 3 2 7" xfId="32255" xr:uid="{B054A345-7703-48FF-BA3E-0218A4B26932}"/>
    <cellStyle name="20% - Accent2 2 2 3 3" xfId="1577" xr:uid="{96A5DAF0-3E91-4F5D-96EB-E10F9D3CDB38}"/>
    <cellStyle name="20% - Accent2 2 2 3 3 2" xfId="2798" xr:uid="{32B058E7-FAC3-4D65-B557-D3900F74A3CC}"/>
    <cellStyle name="20% - Accent2 2 2 3 3 2 2" xfId="7567" xr:uid="{EB40CB6D-0571-4476-B2B1-8CC46776797E}"/>
    <cellStyle name="20% - Accent2 2 2 3 3 2 2 2" xfId="37344" xr:uid="{848A48C0-62E9-462D-B9F6-36645EAF4129}"/>
    <cellStyle name="20% - Accent2 2 2 3 3 2 3" xfId="7568" xr:uid="{464DB82E-9948-498D-8966-1DF22BE3E713}"/>
    <cellStyle name="20% - Accent2 2 2 3 3 2 3 2" xfId="37345" xr:uid="{33B84CC7-FCC1-4770-8663-22B955B1633B}"/>
    <cellStyle name="20% - Accent2 2 2 3 3 2 4" xfId="7566" xr:uid="{053978FE-0051-4644-8EEA-FB04B0CF0A65}"/>
    <cellStyle name="20% - Accent2 2 2 3 3 2 4 2" xfId="37343" xr:uid="{EBBAEDB9-638C-4A30-BF69-80FABF9A7A4F}"/>
    <cellStyle name="20% - Accent2 2 2 3 3 2 5" xfId="33776" xr:uid="{2AE68ADD-8278-40FB-9691-59252824FB72}"/>
    <cellStyle name="20% - Accent2 2 2 3 3 3" xfId="7569" xr:uid="{435D34DC-CB78-4060-9184-F54DA6E5E21A}"/>
    <cellStyle name="20% - Accent2 2 2 3 3 3 2" xfId="37346" xr:uid="{D7D4D838-85BE-4C47-9B5A-7EDDD692F079}"/>
    <cellStyle name="20% - Accent2 2 2 3 3 4" xfId="7570" xr:uid="{1C633CDC-E7D2-4CA3-BC15-47C9595E0996}"/>
    <cellStyle name="20% - Accent2 2 2 3 3 4 2" xfId="37347" xr:uid="{98EF80FA-0322-47B3-B35C-BD762D57D5A2}"/>
    <cellStyle name="20% - Accent2 2 2 3 3 5" xfId="7571" xr:uid="{31B6B719-CA11-407B-8E16-63A5B9DB17C7}"/>
    <cellStyle name="20% - Accent2 2 2 3 3 5 2" xfId="37348" xr:uid="{8B0D28A8-0433-4633-910F-5C1BE21A72B4}"/>
    <cellStyle name="20% - Accent2 2 2 3 3 6" xfId="7565" xr:uid="{C1077717-9397-4461-93E5-ED5B16EF56F9}"/>
    <cellStyle name="20% - Accent2 2 2 3 3 6 2" xfId="37342" xr:uid="{38A04D44-33DF-4B50-98E9-187AFFCB9CEC}"/>
    <cellStyle name="20% - Accent2 2 2 3 3 7" xfId="32579" xr:uid="{4D1BB866-A1CC-48AA-AC12-25CF19A7D2B9}"/>
    <cellStyle name="20% - Accent2 2 2 3 4" xfId="2284" xr:uid="{759CCEFF-31E3-4DE1-B725-57CCAE408027}"/>
    <cellStyle name="20% - Accent2 2 2 3 4 2" xfId="7573" xr:uid="{27D017AC-2F05-4DBF-8D52-8FC2C3713C21}"/>
    <cellStyle name="20% - Accent2 2 2 3 4 2 2" xfId="37350" xr:uid="{301BA81D-EB85-4B96-8415-B60F4541A160}"/>
    <cellStyle name="20% - Accent2 2 2 3 4 3" xfId="7574" xr:uid="{88ED4718-49FA-456B-AF62-9F088DE62A3A}"/>
    <cellStyle name="20% - Accent2 2 2 3 4 3 2" xfId="37351" xr:uid="{C796D857-9C00-4738-9DE4-509606037EA5}"/>
    <cellStyle name="20% - Accent2 2 2 3 4 4" xfId="7572" xr:uid="{952A0144-8DD0-41B0-87C4-431AB6007566}"/>
    <cellStyle name="20% - Accent2 2 2 3 4 4 2" xfId="37349" xr:uid="{7E950B36-84C5-486C-8271-43A0B21B9061}"/>
    <cellStyle name="20% - Accent2 2 2 3 4 5" xfId="33264" xr:uid="{16E013D4-7CFC-4820-A951-D65D578B04D3}"/>
    <cellStyle name="20% - Accent2 2 2 3 5" xfId="7575" xr:uid="{1ED44BCD-65BB-4463-8138-54AA521A0731}"/>
    <cellStyle name="20% - Accent2 2 2 3 5 2" xfId="37352" xr:uid="{CABDB889-6159-4A81-A7D9-AE679CC31058}"/>
    <cellStyle name="20% - Accent2 2 2 3 6" xfId="7576" xr:uid="{118562AE-3228-420D-BDCA-8242083FFCC7}"/>
    <cellStyle name="20% - Accent2 2 2 3 6 2" xfId="37353" xr:uid="{FDA94CC4-9E5A-4AF6-A3A2-3172F6DF8517}"/>
    <cellStyle name="20% - Accent2 2 2 3 7" xfId="7577" xr:uid="{F320301F-FBD5-4ABE-ACBD-A87E511BF803}"/>
    <cellStyle name="20% - Accent2 2 2 3 7 2" xfId="37354" xr:uid="{4FF7A082-BC60-46FF-B0D4-0587DD1D770C}"/>
    <cellStyle name="20% - Accent2 2 2 3 8" xfId="23127" xr:uid="{843213CD-F8FC-4267-B370-B9ED90C522F6}"/>
    <cellStyle name="20% - Accent2 2 2 3 8 2" xfId="52191" xr:uid="{8C1C7547-D93B-4C23-B6D0-95C110A99CE3}"/>
    <cellStyle name="20% - Accent2 2 2 3 9" xfId="7557" xr:uid="{C9F03658-ED62-4CC8-B5D8-7F9D753BD958}"/>
    <cellStyle name="20% - Accent2 2 2 3 9 2" xfId="37334" xr:uid="{9F86ADA8-658E-46CE-B609-B90CB1CAF9D7}"/>
    <cellStyle name="20% - Accent2 2 2 4" xfId="744" xr:uid="{3BF7465D-510D-4DCF-A2F5-E6A1F26537E5}"/>
    <cellStyle name="20% - Accent2 2 2 4 2" xfId="1202" xr:uid="{303FE7A4-E5FC-4BF1-9870-CE966B6181D8}"/>
    <cellStyle name="20% - Accent2 2 2 4 2 2" xfId="1864" xr:uid="{C3B4C2FA-6D91-4138-9F9D-4D5E2AF9C8FF}"/>
    <cellStyle name="20% - Accent2 2 2 4 2 2 2" xfId="3099" xr:uid="{85F21E4E-D247-47B6-866B-369A20D2C365}"/>
    <cellStyle name="20% - Accent2 2 2 4 2 2 2 2" xfId="34076" xr:uid="{21763E35-8D5B-4E13-8891-1A9578188D8B}"/>
    <cellStyle name="20% - Accent2 2 2 4 2 2 3" xfId="7580" xr:uid="{CB9DE6FB-4544-4176-AE04-ED1C3C745463}"/>
    <cellStyle name="20% - Accent2 2 2 4 2 2 3 2" xfId="37357" xr:uid="{2449D78E-6A2B-491D-B91E-FAD26C379C96}"/>
    <cellStyle name="20% - Accent2 2 2 4 2 2 4" xfId="32866" xr:uid="{863B4100-4FC7-4D27-9DFF-C3591F93AC8A}"/>
    <cellStyle name="20% - Accent2 2 2 4 2 3" xfId="2464" xr:uid="{B0BE8E7E-3791-4C87-837D-078D9CFDA97C}"/>
    <cellStyle name="20% - Accent2 2 2 4 2 3 2" xfId="7581" xr:uid="{80999657-B561-4B78-8289-1417F7DB7300}"/>
    <cellStyle name="20% - Accent2 2 2 4 2 3 2 2" xfId="37358" xr:uid="{3D94C7A1-2D1E-4F49-8789-D2AFCE5C6E59}"/>
    <cellStyle name="20% - Accent2 2 2 4 2 3 3" xfId="33444" xr:uid="{C0ADED1A-AB75-4952-9ED5-A60BD7E2F9E3}"/>
    <cellStyle name="20% - Accent2 2 2 4 2 4" xfId="7579" xr:uid="{477FB671-D9DE-441D-99B3-63125CBF6A69}"/>
    <cellStyle name="20% - Accent2 2 2 4 2 4 2" xfId="37356" xr:uid="{1730A584-4739-4BB2-B68D-A4D127C1A205}"/>
    <cellStyle name="20% - Accent2 2 2 4 2 5" xfId="32252" xr:uid="{2B20F940-E433-476E-A3BC-A0D229157F40}"/>
    <cellStyle name="20% - Accent2 2 2 4 3" xfId="1574" xr:uid="{290CE061-F321-4B54-A057-47750351A227}"/>
    <cellStyle name="20% - Accent2 2 2 4 3 2" xfId="2795" xr:uid="{1A65AF79-0707-4C2C-B95C-D1B844037C6E}"/>
    <cellStyle name="20% - Accent2 2 2 4 3 2 2" xfId="33773" xr:uid="{5B6BB16B-B10E-413F-971A-2C2ED1F92B06}"/>
    <cellStyle name="20% - Accent2 2 2 4 3 3" xfId="7582" xr:uid="{A17150EE-2C73-4416-823A-F9E5EE6832CB}"/>
    <cellStyle name="20% - Accent2 2 2 4 3 3 2" xfId="37359" xr:uid="{5B181C00-7544-4F41-BEA5-F49D8DD94B07}"/>
    <cellStyle name="20% - Accent2 2 2 4 3 4" xfId="32576" xr:uid="{0837E997-352E-423D-B79C-292E03CD9C00}"/>
    <cellStyle name="20% - Accent2 2 2 4 4" xfId="2400" xr:uid="{496D1508-78CC-4CF2-A8A2-0A4F4E2894EC}"/>
    <cellStyle name="20% - Accent2 2 2 4 4 2" xfId="7583" xr:uid="{098B7F12-F4C3-45DB-8316-994F3BFC56E4}"/>
    <cellStyle name="20% - Accent2 2 2 4 4 2 2" xfId="37360" xr:uid="{D81F367D-C75B-45F7-B058-0BD7A30503E2}"/>
    <cellStyle name="20% - Accent2 2 2 4 4 3" xfId="33380" xr:uid="{E110C70F-C6C0-4287-91B2-8C34D46182A8}"/>
    <cellStyle name="20% - Accent2 2 2 4 5" xfId="7584" xr:uid="{42BF3383-6B5D-41C0-B7B7-6BA4640C951E}"/>
    <cellStyle name="20% - Accent2 2 2 4 5 2" xfId="37361" xr:uid="{3DB4252C-B4FD-4EA7-BAC5-9E1AE7BA5928}"/>
    <cellStyle name="20% - Accent2 2 2 4 6" xfId="7578" xr:uid="{ABEDCCE3-F422-4F81-B465-BD5017CFFCCE}"/>
    <cellStyle name="20% - Accent2 2 2 4 6 2" xfId="37355" xr:uid="{BB105451-4347-46C2-9132-389E4E21AEE3}"/>
    <cellStyle name="20% - Accent2 2 2 4 7" xfId="31995" xr:uid="{E2475AB7-1DCB-4F32-BDB3-FDC2D16D2D8C}"/>
    <cellStyle name="20% - Accent2 2 2 5" xfId="1172" xr:uid="{ABC1636E-0259-41B1-89DC-7B543D1B50A5}"/>
    <cellStyle name="20% - Accent2 2 2 5 2" xfId="1834" xr:uid="{5EF63124-F9AF-4138-8B19-8A76D101E5C2}"/>
    <cellStyle name="20% - Accent2 2 2 5 2 2" xfId="3069" xr:uid="{69ED210F-7841-4040-814A-DBE7675D9528}"/>
    <cellStyle name="20% - Accent2 2 2 5 2 2 2" xfId="7587" xr:uid="{C9952666-E193-431E-8C8E-9E01B1E604D9}"/>
    <cellStyle name="20% - Accent2 2 2 5 2 2 2 2" xfId="37364" xr:uid="{018A7AFF-8059-4C39-A1DA-8A7522B0C606}"/>
    <cellStyle name="20% - Accent2 2 2 5 2 2 3" xfId="34046" xr:uid="{54D29D25-A342-448D-9A10-F3914C46370D}"/>
    <cellStyle name="20% - Accent2 2 2 5 2 3" xfId="7588" xr:uid="{87A0DEDF-0932-4D14-9876-BB496588AAC2}"/>
    <cellStyle name="20% - Accent2 2 2 5 2 3 2" xfId="37365" xr:uid="{0D3FD0C1-13B5-4683-99BD-14F11FB3F483}"/>
    <cellStyle name="20% - Accent2 2 2 5 2 4" xfId="7586" xr:uid="{BACEE54A-764D-4FE8-80DB-EB61E6ACAAF3}"/>
    <cellStyle name="20% - Accent2 2 2 5 2 4 2" xfId="37363" xr:uid="{CFCF2278-7319-4370-964B-C6B8453E3E30}"/>
    <cellStyle name="20% - Accent2 2 2 5 2 5" xfId="32836" xr:uid="{88CA4977-30CF-4F5F-8D80-5CA5F40CAD7E}"/>
    <cellStyle name="20% - Accent2 2 2 5 3" xfId="2460" xr:uid="{FAE9B8F5-85B3-4C11-8127-9FF5A76AFA56}"/>
    <cellStyle name="20% - Accent2 2 2 5 3 2" xfId="7589" xr:uid="{2680A847-3D16-4AD2-AACD-5F0742F18211}"/>
    <cellStyle name="20% - Accent2 2 2 5 3 2 2" xfId="37366" xr:uid="{3ED0E033-1C02-4F5C-83A2-E240BE6D92E0}"/>
    <cellStyle name="20% - Accent2 2 2 5 3 3" xfId="33440" xr:uid="{B5AAB7C6-C5D3-4B66-89D6-3B83DBF69FDF}"/>
    <cellStyle name="20% - Accent2 2 2 5 4" xfId="7590" xr:uid="{88FF75A3-E1D4-4937-9F02-E64C184B0B74}"/>
    <cellStyle name="20% - Accent2 2 2 5 4 2" xfId="37367" xr:uid="{5524F175-F739-4A7C-A918-DF3970D90C6F}"/>
    <cellStyle name="20% - Accent2 2 2 5 5" xfId="7591" xr:uid="{9F787AE1-E902-4A30-BE9A-D57483FD65A3}"/>
    <cellStyle name="20% - Accent2 2 2 5 5 2" xfId="37368" xr:uid="{9EA927C6-504C-47A8-8E65-CD93F276BB10}"/>
    <cellStyle name="20% - Accent2 2 2 5 6" xfId="7585" xr:uid="{90A11CED-C25B-4ADC-B469-95FD64E60792}"/>
    <cellStyle name="20% - Accent2 2 2 5 6 2" xfId="37362" xr:uid="{DE1CE4AD-8B23-474F-9A8F-5C9B15F3DD0B}"/>
    <cellStyle name="20% - Accent2 2 2 5 7" xfId="32222" xr:uid="{E41A7BB4-AADA-46DB-89BF-80166DC094FD}"/>
    <cellStyle name="20% - Accent2 2 2 6" xfId="1544" xr:uid="{CC9B4451-D71E-40A3-99FE-E46212EE0245}"/>
    <cellStyle name="20% - Accent2 2 2 6 2" xfId="2765" xr:uid="{80632706-8440-400F-B3E1-744DFC8B4448}"/>
    <cellStyle name="20% - Accent2 2 2 6 2 2" xfId="7593" xr:uid="{1A32BF04-C556-45BC-9858-93B41B850370}"/>
    <cellStyle name="20% - Accent2 2 2 6 2 2 2" xfId="37370" xr:uid="{4708F4F7-F72A-4279-829E-8289AB1A946B}"/>
    <cellStyle name="20% - Accent2 2 2 6 2 3" xfId="33743" xr:uid="{B28AA169-D79E-4718-B279-C0588EC25F29}"/>
    <cellStyle name="20% - Accent2 2 2 6 3" xfId="7594" xr:uid="{F87DFE13-8738-4ABC-B548-E365364A6883}"/>
    <cellStyle name="20% - Accent2 2 2 6 3 2" xfId="37371" xr:uid="{5A1A4DD2-AFC8-4203-B853-53C07FF4C6FA}"/>
    <cellStyle name="20% - Accent2 2 2 6 4" xfId="7592" xr:uid="{5904AAD8-D432-49D5-BE9C-B18E34C080C0}"/>
    <cellStyle name="20% - Accent2 2 2 6 4 2" xfId="37369" xr:uid="{FFFF0F09-D245-4844-9B0B-9ECDFF4F21BE}"/>
    <cellStyle name="20% - Accent2 2 2 6 5" xfId="32546" xr:uid="{279B46E8-E88C-407F-8B01-1A1880984A06}"/>
    <cellStyle name="20% - Accent2 2 2 7" xfId="2165" xr:uid="{5FD467EE-4251-4DFE-81B0-A99744E14561}"/>
    <cellStyle name="20% - Accent2 2 2 7 2" xfId="7595" xr:uid="{9FA98607-06D5-4E13-86E6-476BF8B81EEA}"/>
    <cellStyle name="20% - Accent2 2 2 7 2 2" xfId="37372" xr:uid="{B6ABCDA5-3C05-4286-B47A-F0470F6B9EC9}"/>
    <cellStyle name="20% - Accent2 2 2 7 3" xfId="33147" xr:uid="{7B08D5D5-7909-4847-90BB-15306CEB00E7}"/>
    <cellStyle name="20% - Accent2 2 2 8" xfId="3451" xr:uid="{2600282C-1DE6-4448-A92A-202496029D16}"/>
    <cellStyle name="20% - Accent2 2 2 8 2" xfId="7596" xr:uid="{3BF11C81-E5F3-4758-89A2-8BB1B4108B1F}"/>
    <cellStyle name="20% - Accent2 2 2 8 2 2" xfId="37373" xr:uid="{4A90AB8A-DEE6-4CEC-9243-EFB5936CCC69}"/>
    <cellStyle name="20% - Accent2 2 2 8 3" xfId="34340" xr:uid="{126AF041-2EEC-4B2E-AE21-D7284420C1EF}"/>
    <cellStyle name="20% - Accent2 2 2 9" xfId="918" xr:uid="{FC50626F-52D5-4BB2-A1F2-39EAC691BCB2}"/>
    <cellStyle name="20% - Accent2 2 2 9 2" xfId="7597" xr:uid="{CE6A276B-5CC3-4552-AFA6-DEA1C68E7E13}"/>
    <cellStyle name="20% - Accent2 2 2 9 2 2" xfId="37374" xr:uid="{69FF005A-7B56-4FCE-A45C-66FCB55627A7}"/>
    <cellStyle name="20% - Accent2 2 2 9 3" xfId="32132" xr:uid="{F1FF7A93-C148-485A-B3B6-7EECE6379041}"/>
    <cellStyle name="20% - Accent2 2 20" xfId="31859" xr:uid="{8AE6D033-02C7-4BB7-AE69-03851EAEF51C}"/>
    <cellStyle name="20% - Accent2 2 3" xfId="627" xr:uid="{40A95755-3EC9-4F3F-8318-009CDFDD5721}"/>
    <cellStyle name="20% - Accent2 2 3 10" xfId="5177" xr:uid="{C2077D42-8302-499C-A33D-DD4DA3DBF33D}"/>
    <cellStyle name="20% - Accent2 2 3 10 2" xfId="35040" xr:uid="{46120CBF-1F50-4BA3-AFE0-211D4E59686C}"/>
    <cellStyle name="20% - Accent2 2 3 11" xfId="22743" xr:uid="{0CC21BB1-CFA0-482F-B583-4AD4D977575C}"/>
    <cellStyle name="20% - Accent2 2 3 11 2" xfId="52028" xr:uid="{D1C9BC0F-E272-43D1-A557-21F002FEAA13}"/>
    <cellStyle name="20% - Accent2 2 3 12" xfId="4375" xr:uid="{D8D51B2C-12F6-4487-B023-7BAB7097567D}"/>
    <cellStyle name="20% - Accent2 2 3 12 2" xfId="34448" xr:uid="{AB595E8D-D3C7-4AE8-8D99-D0C6E8B95D39}"/>
    <cellStyle name="20% - Accent2 2 3 13" xfId="31893" xr:uid="{A3F055CA-0B12-4391-9FC1-292662FBBB38}"/>
    <cellStyle name="20% - Accent2 2 3 2" xfId="922" xr:uid="{43D2FDE1-6AE2-4FD9-8254-36D3CBCA25CC}"/>
    <cellStyle name="20% - Accent2 2 3 2 2" xfId="1207" xr:uid="{4D2AC1F2-02F8-4651-A98B-1000895E8165}"/>
    <cellStyle name="20% - Accent2 2 3 2 2 2" xfId="1869" xr:uid="{6C3C219C-8693-4DDE-9040-D37E1168CCAD}"/>
    <cellStyle name="20% - Accent2 2 3 2 2 2 2" xfId="3104" xr:uid="{39552BE4-8FD8-4320-A21B-4AE1B1615CEE}"/>
    <cellStyle name="20% - Accent2 2 3 2 2 2 2 2" xfId="34081" xr:uid="{66E50E6B-AB19-4C03-8BFC-5B0B8C6537E6}"/>
    <cellStyle name="20% - Accent2 2 3 2 2 2 3" xfId="7601" xr:uid="{69F57638-AF42-4CC6-87E7-CD4FDD60D840}"/>
    <cellStyle name="20% - Accent2 2 3 2 2 2 3 2" xfId="37378" xr:uid="{7650BE36-77C5-4D21-84AD-BC5AF0BC67FC}"/>
    <cellStyle name="20% - Accent2 2 3 2 2 2 4" xfId="32871" xr:uid="{03CA126E-7A36-4C6B-BEF1-2D317E24E7AD}"/>
    <cellStyle name="20% - Accent2 2 3 2 2 3" xfId="2466" xr:uid="{71EF6B04-44CB-468B-8FFB-55C6B494CD50}"/>
    <cellStyle name="20% - Accent2 2 3 2 2 3 2" xfId="7602" xr:uid="{F0213DBC-324B-4ED3-B95C-B991219ACF82}"/>
    <cellStyle name="20% - Accent2 2 3 2 2 3 2 2" xfId="37379" xr:uid="{B434DB2B-2A25-40CC-9C86-E0008EFCD16E}"/>
    <cellStyle name="20% - Accent2 2 3 2 2 3 3" xfId="33446" xr:uid="{EE1C405D-5898-4DD0-B15A-8CC8E2F18A0A}"/>
    <cellStyle name="20% - Accent2 2 3 2 2 4" xfId="7600" xr:uid="{7CFB1F03-E893-43C1-AA67-78CB75803582}"/>
    <cellStyle name="20% - Accent2 2 3 2 2 4 2" xfId="37377" xr:uid="{A6F9E3E3-40ED-43EB-9ED3-30E0AAB7BB59}"/>
    <cellStyle name="20% - Accent2 2 3 2 2 5" xfId="32257" xr:uid="{647447A0-94A3-411A-B0A7-E39D05C14365}"/>
    <cellStyle name="20% - Accent2 2 3 2 3" xfId="1579" xr:uid="{263896BC-5024-4D5E-A1E1-B20E32C3F92D}"/>
    <cellStyle name="20% - Accent2 2 3 2 3 2" xfId="2800" xr:uid="{036E5127-DBC6-4E40-A83D-870DE30929A2}"/>
    <cellStyle name="20% - Accent2 2 3 2 3 2 2" xfId="33778" xr:uid="{FD62C3FA-C992-4FB9-A643-A3E9A44CADA2}"/>
    <cellStyle name="20% - Accent2 2 3 2 3 3" xfId="7603" xr:uid="{6A171234-C141-4D84-88CE-97662ECE13B5}"/>
    <cellStyle name="20% - Accent2 2 3 2 3 3 2" xfId="37380" xr:uid="{F5885CAD-972E-41F9-8436-26939713B8B7}"/>
    <cellStyle name="20% - Accent2 2 3 2 3 4" xfId="32581" xr:uid="{0541F64D-FD7F-44F0-AC58-BB852E90C563}"/>
    <cellStyle name="20% - Accent2 2 3 2 4" xfId="2311" xr:uid="{51E25562-2A57-4C18-923A-39AC2B1B599D}"/>
    <cellStyle name="20% - Accent2 2 3 2 4 2" xfId="7604" xr:uid="{ECACF5B3-5EE6-4F0C-AF13-4ACED1BD271D}"/>
    <cellStyle name="20% - Accent2 2 3 2 4 2 2" xfId="37381" xr:uid="{30440A23-F56A-4B43-982B-99CC0E3C9953}"/>
    <cellStyle name="20% - Accent2 2 3 2 4 3" xfId="33291" xr:uid="{50C28021-5076-4ABA-960E-3DA5D1F54303}"/>
    <cellStyle name="20% - Accent2 2 3 2 5" xfId="7605" xr:uid="{FF87C022-98F3-4421-A674-454024DCC35F}"/>
    <cellStyle name="20% - Accent2 2 3 2 5 2" xfId="37382" xr:uid="{4E7782DF-C25D-40DE-BA66-AA8D00605F88}"/>
    <cellStyle name="20% - Accent2 2 3 2 6" xfId="22011" xr:uid="{406196EE-93A5-40D4-B7E8-A8C4F192C83E}"/>
    <cellStyle name="20% - Accent2 2 3 2 6 2" xfId="51436" xr:uid="{96A6B3D5-3F0B-41EA-B509-0A59F6EB381C}"/>
    <cellStyle name="20% - Accent2 2 3 2 7" xfId="7599" xr:uid="{0456BA3E-18D8-41FC-9431-D84F3B756A6F}"/>
    <cellStyle name="20% - Accent2 2 3 2 7 2" xfId="37376" xr:uid="{39DE2D6F-15C9-4EDA-AD2F-630B52C73F51}"/>
    <cellStyle name="20% - Accent2 2 3 2 8" xfId="31124" xr:uid="{720C17E3-31AD-4912-A6B9-8F68F608FB9D}"/>
    <cellStyle name="20% - Accent2 2 3 2 9" xfId="32134" xr:uid="{5444BFB3-B0A4-4E12-86D7-BFBD41619E92}"/>
    <cellStyle name="20% - Accent2 2 3 3" xfId="1206" xr:uid="{0A9F24C2-8966-483B-A538-FD3507DFCC12}"/>
    <cellStyle name="20% - Accent2 2 3 3 2" xfId="1868" xr:uid="{BF7D4617-3E9D-4F20-BC5B-599D21DDAD5B}"/>
    <cellStyle name="20% - Accent2 2 3 3 2 2" xfId="3103" xr:uid="{C95F8162-8E18-4C1D-9F30-58250D8906BE}"/>
    <cellStyle name="20% - Accent2 2 3 3 2 2 2" xfId="7608" xr:uid="{2861CA8D-7E92-4808-997D-58CD3AAA2E70}"/>
    <cellStyle name="20% - Accent2 2 3 3 2 2 2 2" xfId="37385" xr:uid="{9703D130-369C-483C-8A39-6ADB0D937059}"/>
    <cellStyle name="20% - Accent2 2 3 3 2 2 3" xfId="34080" xr:uid="{5735B10C-0FF5-4782-8B94-62DC8CC9357D}"/>
    <cellStyle name="20% - Accent2 2 3 3 2 3" xfId="7609" xr:uid="{5D0F809E-BB27-491D-B12E-EBC2B6924F0D}"/>
    <cellStyle name="20% - Accent2 2 3 3 2 3 2" xfId="37386" xr:uid="{3239DDF0-0E6C-40D9-8098-1C00E581E72A}"/>
    <cellStyle name="20% - Accent2 2 3 3 2 4" xfId="7607" xr:uid="{F36D508F-D430-41D8-AE09-724873DCBD98}"/>
    <cellStyle name="20% - Accent2 2 3 3 2 4 2" xfId="37384" xr:uid="{59D59837-C246-4628-9716-B0188486CC2A}"/>
    <cellStyle name="20% - Accent2 2 3 3 2 5" xfId="32870" xr:uid="{9C60643F-42A8-4FC2-A8C5-772ABA9A4CC0}"/>
    <cellStyle name="20% - Accent2 2 3 3 3" xfId="2465" xr:uid="{1B41E9FE-0EE3-4CD2-BA98-DC7A68713603}"/>
    <cellStyle name="20% - Accent2 2 3 3 3 2" xfId="7610" xr:uid="{4BDAB0D2-EC79-40F2-94A1-DB309068A180}"/>
    <cellStyle name="20% - Accent2 2 3 3 3 2 2" xfId="37387" xr:uid="{2A2F2A0A-F8E5-48CB-83BD-5A95AC4A7B12}"/>
    <cellStyle name="20% - Accent2 2 3 3 3 3" xfId="33445" xr:uid="{2D57B886-77DD-4F54-B044-F94472D65738}"/>
    <cellStyle name="20% - Accent2 2 3 3 4" xfId="7611" xr:uid="{445CEA5C-97E7-45C1-8F90-B15190DF99DA}"/>
    <cellStyle name="20% - Accent2 2 3 3 4 2" xfId="37388" xr:uid="{C5B96400-360C-4814-ACD2-28CD8CB85673}"/>
    <cellStyle name="20% - Accent2 2 3 3 5" xfId="7612" xr:uid="{6605E41C-19DE-4E59-AD5A-F01C4E029404}"/>
    <cellStyle name="20% - Accent2 2 3 3 5 2" xfId="37389" xr:uid="{CE2E89FD-C9F9-4558-B9E1-06E518AF24F6}"/>
    <cellStyle name="20% - Accent2 2 3 3 6" xfId="23575" xr:uid="{C0A70D52-9D5E-43DA-980D-5070A4CC9E8D}"/>
    <cellStyle name="20% - Accent2 2 3 3 7" xfId="7606" xr:uid="{1F15F192-70E5-4BCC-A854-BD5F6EAC0E0A}"/>
    <cellStyle name="20% - Accent2 2 3 3 7 2" xfId="37383" xr:uid="{81829B3D-277E-435D-A5A5-E1571C08574E}"/>
    <cellStyle name="20% - Accent2 2 3 3 8" xfId="32256" xr:uid="{E19EA028-FA63-4AA4-A572-831B59CCF7CC}"/>
    <cellStyle name="20% - Accent2 2 3 4" xfId="1578" xr:uid="{D0A5F614-6649-4646-8E34-BA5072BB4B51}"/>
    <cellStyle name="20% - Accent2 2 3 4 2" xfId="2799" xr:uid="{65E1ABAB-C5FF-4AA6-80ED-7DFB98352FE1}"/>
    <cellStyle name="20% - Accent2 2 3 4 2 2" xfId="7614" xr:uid="{B4AD09BF-585F-4B62-A96F-E094C86A5C38}"/>
    <cellStyle name="20% - Accent2 2 3 4 2 2 2" xfId="37391" xr:uid="{89DF5C52-8997-488F-A4EB-B586B4B01FC0}"/>
    <cellStyle name="20% - Accent2 2 3 4 2 3" xfId="33777" xr:uid="{8BE3AFFC-10D1-4CA4-962A-581B5F8B810C}"/>
    <cellStyle name="20% - Accent2 2 3 4 3" xfId="7615" xr:uid="{6A319904-1DDA-47C0-98D7-CD2C220A9014}"/>
    <cellStyle name="20% - Accent2 2 3 4 3 2" xfId="37392" xr:uid="{F6954983-55A1-4F84-8ABB-D487AFE41BD6}"/>
    <cellStyle name="20% - Accent2 2 3 4 4" xfId="7613" xr:uid="{2311624F-BC66-4375-BBF7-9022D0D28723}"/>
    <cellStyle name="20% - Accent2 2 3 4 4 2" xfId="37390" xr:uid="{2A47FC4C-A2CC-4E07-809A-FE5004429A61}"/>
    <cellStyle name="20% - Accent2 2 3 4 5" xfId="32580" xr:uid="{A52CBD55-408F-4016-B638-85073375A456}"/>
    <cellStyle name="20% - Accent2 2 3 5" xfId="2194" xr:uid="{429AC1FF-6BCE-4B5F-ADCC-369E6611623C}"/>
    <cellStyle name="20% - Accent2 2 3 5 2" xfId="7616" xr:uid="{3ACC8537-830E-4B31-99D7-A5B8910F69FF}"/>
    <cellStyle name="20% - Accent2 2 3 5 2 2" xfId="37393" xr:uid="{8D6C6E37-811D-4CF5-A17C-29750BC3BA94}"/>
    <cellStyle name="20% - Accent2 2 3 5 3" xfId="33176" xr:uid="{A6AC00C0-4206-41E8-96B7-FF203DBCC549}"/>
    <cellStyle name="20% - Accent2 2 3 6" xfId="7617" xr:uid="{663D2C65-FCEB-4E90-9017-BACB88CFD6F8}"/>
    <cellStyle name="20% - Accent2 2 3 6 2" xfId="37394" xr:uid="{7AD1FA53-943E-4F52-95FB-8F276C78292F}"/>
    <cellStyle name="20% - Accent2 2 3 7" xfId="7618" xr:uid="{8A639196-C897-4898-A79C-A3B3EC66EBFE}"/>
    <cellStyle name="20% - Accent2 2 3 7 2" xfId="37395" xr:uid="{50D4AEAF-606D-4B65-9DC7-B65D837AD3CC}"/>
    <cellStyle name="20% - Accent2 2 3 8" xfId="20405" xr:uid="{4284764D-B2AB-4403-804A-A647B37EA8BD}"/>
    <cellStyle name="20% - Accent2 2 3 8 2" xfId="49972" xr:uid="{235890A3-8BC9-4208-A9B1-1C02CF4D149B}"/>
    <cellStyle name="20% - Accent2 2 3 9" xfId="7598" xr:uid="{BF8C9ADB-E1F3-4B8B-AF69-717BD34FC5FB}"/>
    <cellStyle name="20% - Accent2 2 3 9 2" xfId="37375" xr:uid="{8E06147B-4B54-4994-9A10-814E4CAE8D0B}"/>
    <cellStyle name="20% - Accent2 2 4" xfId="679" xr:uid="{A7849B6F-0378-4B25-940C-4C81E1F681F5}"/>
    <cellStyle name="20% - Accent2 2 4 10" xfId="31933" xr:uid="{396F005E-3B8C-4E4A-8D97-6EC7839D1C4F}"/>
    <cellStyle name="20% - Accent2 2 4 2" xfId="1208" xr:uid="{341710A2-CB47-4273-B3BE-75B56ACB2F7C}"/>
    <cellStyle name="20% - Accent2 2 4 2 2" xfId="1870" xr:uid="{837632D2-1A8A-4414-831C-0E95DA521F8E}"/>
    <cellStyle name="20% - Accent2 2 4 2 2 2" xfId="3105" xr:uid="{DAF03610-5BC4-4FFB-9501-23E05BE2E947}"/>
    <cellStyle name="20% - Accent2 2 4 2 2 2 2" xfId="7622" xr:uid="{41989738-8A9D-4379-95A0-C840E2B6AE1F}"/>
    <cellStyle name="20% - Accent2 2 4 2 2 2 2 2" xfId="37399" xr:uid="{A8EAC413-B9E1-4C82-B5E5-A5AD0C5B0FFC}"/>
    <cellStyle name="20% - Accent2 2 4 2 2 2 3" xfId="34082" xr:uid="{0C632420-F2CA-4640-850C-E817113882D7}"/>
    <cellStyle name="20% - Accent2 2 4 2 2 3" xfId="7623" xr:uid="{15B363EB-95F2-4A71-915B-5600C4803E50}"/>
    <cellStyle name="20% - Accent2 2 4 2 2 3 2" xfId="37400" xr:uid="{12D014D9-01C3-4640-B9C6-F5D0364A2C4C}"/>
    <cellStyle name="20% - Accent2 2 4 2 2 4" xfId="7621" xr:uid="{FFFFBC93-757D-4E05-A906-BA73A75CFCAB}"/>
    <cellStyle name="20% - Accent2 2 4 2 2 4 2" xfId="37398" xr:uid="{DD8003CF-DEB9-4E9E-8FBD-7E5660B1F812}"/>
    <cellStyle name="20% - Accent2 2 4 2 2 5" xfId="32872" xr:uid="{80DCFADD-E14F-49BF-837B-6A47C0412D28}"/>
    <cellStyle name="20% - Accent2 2 4 2 3" xfId="2467" xr:uid="{012B9A8B-A3D8-4239-9E54-0470E5AC8FE0}"/>
    <cellStyle name="20% - Accent2 2 4 2 3 2" xfId="7624" xr:uid="{BA08890D-F975-4D36-A8E0-7539ECDFBE0E}"/>
    <cellStyle name="20% - Accent2 2 4 2 3 2 2" xfId="37401" xr:uid="{FDA208DA-A102-4E26-AECF-3A901137BE46}"/>
    <cellStyle name="20% - Accent2 2 4 2 3 3" xfId="33447" xr:uid="{F7DB707B-F056-4595-944A-E024A940A065}"/>
    <cellStyle name="20% - Accent2 2 4 2 4" xfId="7625" xr:uid="{CC3329E9-222A-4734-8605-63184012EA89}"/>
    <cellStyle name="20% - Accent2 2 4 2 4 2" xfId="37402" xr:uid="{BC2C0CB1-110B-4E9D-8745-107AE763ED5F}"/>
    <cellStyle name="20% - Accent2 2 4 2 5" xfId="7626" xr:uid="{39A9D520-FC89-4D52-B3BC-16FCDBF6B920}"/>
    <cellStyle name="20% - Accent2 2 4 2 5 2" xfId="37403" xr:uid="{0857AFC5-22AC-46BD-A0E0-EDC14D1B57F6}"/>
    <cellStyle name="20% - Accent2 2 4 2 6" xfId="7620" xr:uid="{3B5D6769-07D7-4856-BE08-F90BE3D2019E}"/>
    <cellStyle name="20% - Accent2 2 4 2 6 2" xfId="37397" xr:uid="{DD872944-994C-4992-B284-DB9429A045C4}"/>
    <cellStyle name="20% - Accent2 2 4 2 7" xfId="32258" xr:uid="{34941978-63E2-426F-B7ED-4709D9154663}"/>
    <cellStyle name="20% - Accent2 2 4 3" xfId="1580" xr:uid="{59868EAA-57AB-4CDA-B478-0711EAE87A8C}"/>
    <cellStyle name="20% - Accent2 2 4 3 2" xfId="2801" xr:uid="{4F6101F2-2D8C-464E-B6CA-86A505BF258F}"/>
    <cellStyle name="20% - Accent2 2 4 3 2 2" xfId="7629" xr:uid="{29A50E97-85BF-4F48-9EA2-7089D8EA5482}"/>
    <cellStyle name="20% - Accent2 2 4 3 2 2 2" xfId="37406" xr:uid="{7D2B605C-C9AB-4867-901E-98FBF4DBAE59}"/>
    <cellStyle name="20% - Accent2 2 4 3 2 3" xfId="7630" xr:uid="{CC58BEBC-9390-498B-8538-0136D2772EE1}"/>
    <cellStyle name="20% - Accent2 2 4 3 2 3 2" xfId="37407" xr:uid="{4D218844-0508-4432-888A-B354A4979F2D}"/>
    <cellStyle name="20% - Accent2 2 4 3 2 4" xfId="7628" xr:uid="{90137CBC-F6C1-4B73-B136-DFE2FCDE532E}"/>
    <cellStyle name="20% - Accent2 2 4 3 2 4 2" xfId="37405" xr:uid="{806484B2-7BAF-4D6D-9D35-F68C2D9891A9}"/>
    <cellStyle name="20% - Accent2 2 4 3 2 5" xfId="33779" xr:uid="{8B86722A-B5C7-47D2-9301-177A8D849BA0}"/>
    <cellStyle name="20% - Accent2 2 4 3 3" xfId="7631" xr:uid="{60ADB35C-FD11-4B8F-9377-96BA442697CD}"/>
    <cellStyle name="20% - Accent2 2 4 3 3 2" xfId="37408" xr:uid="{2E175C52-59FC-4D4D-BBFC-49DF9B6560C4}"/>
    <cellStyle name="20% - Accent2 2 4 3 4" xfId="7632" xr:uid="{46177743-E312-45FE-A55F-C40F823EA643}"/>
    <cellStyle name="20% - Accent2 2 4 3 4 2" xfId="37409" xr:uid="{40421796-D125-4D4B-883B-285FF009DF87}"/>
    <cellStyle name="20% - Accent2 2 4 3 5" xfId="7633" xr:uid="{E2615BC4-98A3-4261-B9DF-9955246BCBD0}"/>
    <cellStyle name="20% - Accent2 2 4 3 5 2" xfId="37410" xr:uid="{77A49198-35D9-4936-B68D-7990BB79D024}"/>
    <cellStyle name="20% - Accent2 2 4 3 6" xfId="7627" xr:uid="{2D1EAC25-FA6B-4EC7-A347-942C6E301049}"/>
    <cellStyle name="20% - Accent2 2 4 3 6 2" xfId="37404" xr:uid="{BDA38965-2B74-4B2A-9AA8-C59FA495195F}"/>
    <cellStyle name="20% - Accent2 2 4 3 7" xfId="32582" xr:uid="{CA108D81-D129-4D0B-AC5F-994B8E0529BC}"/>
    <cellStyle name="20% - Accent2 2 4 4" xfId="2254" xr:uid="{3BEA2594-9E72-40F4-912C-0E6627FF4780}"/>
    <cellStyle name="20% - Accent2 2 4 4 2" xfId="7635" xr:uid="{CCB4FEC4-55E7-41F7-8650-51E50A1D7ABB}"/>
    <cellStyle name="20% - Accent2 2 4 4 2 2" xfId="37412" xr:uid="{02419316-FF2A-46C7-BB7C-03881640BF38}"/>
    <cellStyle name="20% - Accent2 2 4 4 3" xfId="7636" xr:uid="{CD5E0B87-D726-40C3-B78A-C6A4BBDC8DFB}"/>
    <cellStyle name="20% - Accent2 2 4 4 3 2" xfId="37413" xr:uid="{0BD3A8B2-EC24-40DF-B3E3-9D05631D139E}"/>
    <cellStyle name="20% - Accent2 2 4 4 4" xfId="7634" xr:uid="{2A14F917-E3C9-4FA3-AF4C-9D527A2BA647}"/>
    <cellStyle name="20% - Accent2 2 4 4 4 2" xfId="37411" xr:uid="{7B395057-269B-49A5-9BC2-4A82A95CDC33}"/>
    <cellStyle name="20% - Accent2 2 4 4 5" xfId="33234" xr:uid="{44AECEAD-53D1-4FC3-9033-A321C0EB37D0}"/>
    <cellStyle name="20% - Accent2 2 4 5" xfId="7637" xr:uid="{D1F088FF-5982-459E-B5D8-88BE379A6C09}"/>
    <cellStyle name="20% - Accent2 2 4 5 2" xfId="37414" xr:uid="{05FDA2A5-7272-493B-B7D8-DDB1F28CB531}"/>
    <cellStyle name="20% - Accent2 2 4 6" xfId="7638" xr:uid="{A40DB8BE-6E96-49F1-AB4A-766EA4296F16}"/>
    <cellStyle name="20% - Accent2 2 4 6 2" xfId="37415" xr:uid="{07BBCCCA-CD73-4F5E-A12A-C392500851F4}"/>
    <cellStyle name="20% - Accent2 2 4 7" xfId="7639" xr:uid="{672DC426-AE7D-47D0-9780-370C3D3B0A89}"/>
    <cellStyle name="20% - Accent2 2 4 7 2" xfId="37416" xr:uid="{EB671314-86F6-448A-A54A-5F3E4C460C29}"/>
    <cellStyle name="20% - Accent2 2 4 8" xfId="21511" xr:uid="{C4A16592-8998-476F-8431-E2C488A9F503}"/>
    <cellStyle name="20% - Accent2 2 4 8 2" xfId="50936" xr:uid="{D4B1A232-E77B-4F2B-BA7F-3A504B6BBA13}"/>
    <cellStyle name="20% - Accent2 2 4 9" xfId="7619" xr:uid="{0DF2352B-471E-4ADE-965C-E2D81DA6F65C}"/>
    <cellStyle name="20% - Accent2 2 4 9 2" xfId="37396" xr:uid="{13D9C1ED-1E13-4411-AEC0-C0856F96AB7C}"/>
    <cellStyle name="20% - Accent2 2 5" xfId="745" xr:uid="{73F5C076-603A-4D08-A4B6-ED995B080D1F}"/>
    <cellStyle name="20% - Accent2 2 5 2" xfId="1201" xr:uid="{7FA6D960-B6A1-4C97-88F2-DFB5369EFD15}"/>
    <cellStyle name="20% - Accent2 2 5 2 2" xfId="1863" xr:uid="{7BC7C359-F169-4AF5-9042-E3DA93448C09}"/>
    <cellStyle name="20% - Accent2 2 5 2 2 2" xfId="3098" xr:uid="{591C468B-CD55-4A17-896B-F48E98AA9D44}"/>
    <cellStyle name="20% - Accent2 2 5 2 2 2 2" xfId="7643" xr:uid="{910C0FB1-4D7E-45D3-A0EF-24EC8AC65C67}"/>
    <cellStyle name="20% - Accent2 2 5 2 2 2 2 2" xfId="37420" xr:uid="{BACD0C60-71D8-41A5-8164-A8EFBC1BBAA9}"/>
    <cellStyle name="20% - Accent2 2 5 2 2 2 3" xfId="34075" xr:uid="{2B975046-D9E0-466B-8CCC-E364629C91E8}"/>
    <cellStyle name="20% - Accent2 2 5 2 2 3" xfId="7644" xr:uid="{C01486CB-5E1C-4029-90D3-D3718405F7DE}"/>
    <cellStyle name="20% - Accent2 2 5 2 2 3 2" xfId="37421" xr:uid="{02319CB5-8CE4-41FA-9FEE-444D786B6381}"/>
    <cellStyle name="20% - Accent2 2 5 2 2 4" xfId="7642" xr:uid="{AD51C27C-02BA-4B74-BBC4-25128F9D4D81}"/>
    <cellStyle name="20% - Accent2 2 5 2 2 4 2" xfId="37419" xr:uid="{9870DF0F-EA08-4AE5-A3F0-4BAF9346DECE}"/>
    <cellStyle name="20% - Accent2 2 5 2 2 5" xfId="32865" xr:uid="{A5841FBE-7C45-4512-BE3B-48E1FFDF2A0E}"/>
    <cellStyle name="20% - Accent2 2 5 2 3" xfId="2468" xr:uid="{239E586E-6254-4D47-8B55-A2BE1ECA7CFD}"/>
    <cellStyle name="20% - Accent2 2 5 2 3 2" xfId="7645" xr:uid="{6045A6C7-1C00-4695-BDC1-D6AD85655E24}"/>
    <cellStyle name="20% - Accent2 2 5 2 3 2 2" xfId="37422" xr:uid="{D155E7E8-D774-4296-A504-6856E08BB905}"/>
    <cellStyle name="20% - Accent2 2 5 2 3 3" xfId="33448" xr:uid="{A784F076-E7F2-47C3-8C34-D8E62D3A6445}"/>
    <cellStyle name="20% - Accent2 2 5 2 4" xfId="7646" xr:uid="{D1BF10A0-794C-49FA-81B8-97D34AC32D2F}"/>
    <cellStyle name="20% - Accent2 2 5 2 4 2" xfId="37423" xr:uid="{019DCA5F-CDA2-44D7-B9B8-832EFEFF80A7}"/>
    <cellStyle name="20% - Accent2 2 5 2 5" xfId="7647" xr:uid="{D2B1DF76-F82B-49E1-8E50-B64C07C283A6}"/>
    <cellStyle name="20% - Accent2 2 5 2 5 2" xfId="37424" xr:uid="{B0979B0B-66EC-41DD-A00E-6AFBE0017BF3}"/>
    <cellStyle name="20% - Accent2 2 5 2 6" xfId="7641" xr:uid="{1A4340E8-CF2A-4253-B656-CAF3A7E7758A}"/>
    <cellStyle name="20% - Accent2 2 5 2 6 2" xfId="37418" xr:uid="{CBC5B50F-B603-4FA2-9430-2811E5C6E8BD}"/>
    <cellStyle name="20% - Accent2 2 5 2 7" xfId="32251" xr:uid="{777D36C0-FA32-4968-8354-A4D609D9DDEF}"/>
    <cellStyle name="20% - Accent2 2 5 3" xfId="1573" xr:uid="{D59CB09F-6F0E-4C3F-9628-2DBD1FFCA98D}"/>
    <cellStyle name="20% - Accent2 2 5 3 2" xfId="2794" xr:uid="{BF4C93B9-78F7-4B51-975E-4D1D74541962}"/>
    <cellStyle name="20% - Accent2 2 5 3 2 2" xfId="7650" xr:uid="{2B6C56A6-70A7-4EB0-B5E4-1E09E46CD47B}"/>
    <cellStyle name="20% - Accent2 2 5 3 2 2 2" xfId="37427" xr:uid="{21E55D97-9C75-459F-9F5E-6E189AF80523}"/>
    <cellStyle name="20% - Accent2 2 5 3 2 3" xfId="7651" xr:uid="{785EFEA8-EA50-4360-B6AC-6351518FB432}"/>
    <cellStyle name="20% - Accent2 2 5 3 2 3 2" xfId="37428" xr:uid="{76F959A0-7EA6-4BC0-9F43-F259500A2C41}"/>
    <cellStyle name="20% - Accent2 2 5 3 2 4" xfId="7649" xr:uid="{E882C800-91AA-4D8D-96AB-BFB25AB57345}"/>
    <cellStyle name="20% - Accent2 2 5 3 2 4 2" xfId="37426" xr:uid="{9F8A5ADB-7E4F-4120-A532-B9260CEA3F5C}"/>
    <cellStyle name="20% - Accent2 2 5 3 2 5" xfId="33772" xr:uid="{97843E4F-1109-43ED-AAD1-1DC1B9BC3C20}"/>
    <cellStyle name="20% - Accent2 2 5 3 3" xfId="7652" xr:uid="{2F1D917C-4401-4E48-A067-2F7885020A46}"/>
    <cellStyle name="20% - Accent2 2 5 3 3 2" xfId="37429" xr:uid="{FED7D716-0813-4EA0-AB89-10D9E5888CAA}"/>
    <cellStyle name="20% - Accent2 2 5 3 4" xfId="7653" xr:uid="{7B1952DC-E371-49C4-8477-A6F5DE014B24}"/>
    <cellStyle name="20% - Accent2 2 5 3 4 2" xfId="37430" xr:uid="{F2585E83-0336-40B3-9511-0E0C45543A53}"/>
    <cellStyle name="20% - Accent2 2 5 3 5" xfId="7654" xr:uid="{A0D1C147-D245-4F84-A922-A82F31AC9718}"/>
    <cellStyle name="20% - Accent2 2 5 3 5 2" xfId="37431" xr:uid="{E33B5D60-7628-46A4-8C29-449DA4314F0F}"/>
    <cellStyle name="20% - Accent2 2 5 3 6" xfId="7648" xr:uid="{4731692D-9C39-490B-9AE9-A8B455BB818E}"/>
    <cellStyle name="20% - Accent2 2 5 3 6 2" xfId="37425" xr:uid="{7D8DD40A-E807-4798-AE2F-B0AF4665EB1D}"/>
    <cellStyle name="20% - Accent2 2 5 3 7" xfId="32575" xr:uid="{6E5A1023-748D-48BC-BCA9-345BA35A25F8}"/>
    <cellStyle name="20% - Accent2 2 5 4" xfId="2413" xr:uid="{4142841A-EC67-4A61-AC70-1E52E89D1E04}"/>
    <cellStyle name="20% - Accent2 2 5 4 2" xfId="7656" xr:uid="{51657F54-3F3C-4085-B377-021CD367EF47}"/>
    <cellStyle name="20% - Accent2 2 5 4 2 2" xfId="37433" xr:uid="{E32514FE-10FF-4BAF-A803-48497D255B55}"/>
    <cellStyle name="20% - Accent2 2 5 4 3" xfId="7657" xr:uid="{CB50E657-28D8-4982-96BC-4A0DD5350C49}"/>
    <cellStyle name="20% - Accent2 2 5 4 3 2" xfId="37434" xr:uid="{1C906E17-FF5A-492D-AA8B-8008DE2D715B}"/>
    <cellStyle name="20% - Accent2 2 5 4 4" xfId="7655" xr:uid="{B0D263BC-FB1E-4DCA-9D43-FFA5DE0BAAD6}"/>
    <cellStyle name="20% - Accent2 2 5 4 4 2" xfId="37432" xr:uid="{FD63CCD7-8B86-41D1-A933-31E8ABB126EB}"/>
    <cellStyle name="20% - Accent2 2 5 4 5" xfId="33393" xr:uid="{B413F18B-CDE1-4907-8D2E-377596CC7A77}"/>
    <cellStyle name="20% - Accent2 2 5 5" xfId="7658" xr:uid="{485EC14A-8FB2-454D-BB31-CBA1BE95D1DC}"/>
    <cellStyle name="20% - Accent2 2 5 5 2" xfId="37435" xr:uid="{305CC20F-5C10-474E-BAD5-CB228DB2B99C}"/>
    <cellStyle name="20% - Accent2 2 5 6" xfId="7659" xr:uid="{BCB64AC5-75E5-49A5-A0C2-3C119B4740C3}"/>
    <cellStyle name="20% - Accent2 2 5 6 2" xfId="37436" xr:uid="{855CE3C8-3BFD-4605-B78F-426BB5932947}"/>
    <cellStyle name="20% - Accent2 2 5 7" xfId="7660" xr:uid="{157CD9C6-62F6-42C0-A015-0E3561F9B12A}"/>
    <cellStyle name="20% - Accent2 2 5 7 2" xfId="37437" xr:uid="{58DF4226-6D88-421F-84E6-6AC68E930375}"/>
    <cellStyle name="20% - Accent2 2 5 8" xfId="7640" xr:uid="{740C9E76-1E2E-4798-8EAE-68AB2C1EA42A}"/>
    <cellStyle name="20% - Accent2 2 5 8 2" xfId="37417" xr:uid="{73F85D8A-A945-4714-A939-B8CED8C5F68E}"/>
    <cellStyle name="20% - Accent2 2 5 9" xfId="31996" xr:uid="{799DAF3C-86BC-4B44-9B68-8DDC2D60ECD0}"/>
    <cellStyle name="20% - Accent2 2 6" xfId="858" xr:uid="{EFCAD051-CE4A-4926-A61E-B5F4D1C054FF}"/>
    <cellStyle name="20% - Accent2 2 6 2" xfId="1805" xr:uid="{95B081A5-C4DB-4D5E-8F94-7D63AFE83642}"/>
    <cellStyle name="20% - Accent2 2 6 2 2" xfId="3039" xr:uid="{C4DB31F8-F00D-4D31-B7A8-7BD4E7A76C55}"/>
    <cellStyle name="20% - Accent2 2 6 2 2 2" xfId="7663" xr:uid="{74DE2C49-3A37-44AE-9403-81FABEF109D4}"/>
    <cellStyle name="20% - Accent2 2 6 2 2 2 2" xfId="37440" xr:uid="{188E3C6A-FA82-4CD3-B264-6E9F7F790D64}"/>
    <cellStyle name="20% - Accent2 2 6 2 2 3" xfId="34016" xr:uid="{19055938-BF13-4352-9A61-AD05DAA6CB14}"/>
    <cellStyle name="20% - Accent2 2 6 2 3" xfId="7664" xr:uid="{85D8EBF1-63E9-4422-8E17-06B057178DF3}"/>
    <cellStyle name="20% - Accent2 2 6 2 3 2" xfId="37441" xr:uid="{7D3289E6-C5A3-4792-A357-BD5E55A22A9A}"/>
    <cellStyle name="20% - Accent2 2 6 2 4" xfId="7662" xr:uid="{AE843659-232E-47CD-84D9-29840C0A14CA}"/>
    <cellStyle name="20% - Accent2 2 6 2 4 2" xfId="37439" xr:uid="{4B1B43A7-5A8A-4E7B-B315-E799ADE106F8}"/>
    <cellStyle name="20% - Accent2 2 6 2 5" xfId="32807" xr:uid="{B6E92C76-6A1D-4433-A369-B7D78A31228B}"/>
    <cellStyle name="20% - Accent2 2 6 3" xfId="2459" xr:uid="{80178F3D-DB32-40EC-AD0A-6E3225C9B17C}"/>
    <cellStyle name="20% - Accent2 2 6 3 2" xfId="7665" xr:uid="{1111C9AC-2F00-43FE-B923-FFADA5FED215}"/>
    <cellStyle name="20% - Accent2 2 6 3 2 2" xfId="37442" xr:uid="{A1B706AD-2CCA-4F6B-AFC9-93439C3349ED}"/>
    <cellStyle name="20% - Accent2 2 6 3 3" xfId="33439" xr:uid="{78C31036-6F93-4689-8F27-0B8C530B8FF9}"/>
    <cellStyle name="20% - Accent2 2 6 4" xfId="7666" xr:uid="{50ADEC97-7C62-46B8-940E-50EAF01AF675}"/>
    <cellStyle name="20% - Accent2 2 6 4 2" xfId="37443" xr:uid="{F4ED0450-69D4-4DC3-95C2-5B13A0481F47}"/>
    <cellStyle name="20% - Accent2 2 6 5" xfId="7667" xr:uid="{E4AF26E2-D796-44CE-85A6-9B324EBDF5BB}"/>
    <cellStyle name="20% - Accent2 2 6 5 2" xfId="37444" xr:uid="{7F32CCFE-3EF0-4160-BFE8-90291367640C}"/>
    <cellStyle name="20% - Accent2 2 6 6" xfId="7661" xr:uid="{D65868FB-FB17-462B-A3FB-36B230214314}"/>
    <cellStyle name="20% - Accent2 2 6 6 2" xfId="37438" xr:uid="{F31A4DF8-C622-498E-AF8A-A1336A8FAE92}"/>
    <cellStyle name="20% - Accent2 2 6 7" xfId="32088" xr:uid="{CCA09F46-4A66-4628-93F4-50DFB417AA8F}"/>
    <cellStyle name="20% - Accent2 2 7" xfId="1514" xr:uid="{DE217F4F-D44E-43E0-8F28-958A50DEE892}"/>
    <cellStyle name="20% - Accent2 2 7 2" xfId="2734" xr:uid="{9F82FE2F-0F54-4166-8C08-E0CEFFD513B3}"/>
    <cellStyle name="20% - Accent2 2 7 2 2" xfId="7670" xr:uid="{B6464448-3C5C-4C4A-A76E-B4B85FD64397}"/>
    <cellStyle name="20% - Accent2 2 7 2 2 2" xfId="37447" xr:uid="{FF96126E-32F8-4E95-AF0F-1B53DC180F05}"/>
    <cellStyle name="20% - Accent2 2 7 2 3" xfId="7671" xr:uid="{0BFBD3E2-8A97-4F6B-B323-B70F3A2CAB3E}"/>
    <cellStyle name="20% - Accent2 2 7 2 3 2" xfId="37448" xr:uid="{D1E95389-32CC-495E-9E27-90A4AF13DC50}"/>
    <cellStyle name="20% - Accent2 2 7 2 4" xfId="7669" xr:uid="{2A1A7339-6126-4C92-AB63-75BCB3071983}"/>
    <cellStyle name="20% - Accent2 2 7 2 4 2" xfId="37446" xr:uid="{107C4A3A-8B9A-4D11-9998-1E4C0608EAAC}"/>
    <cellStyle name="20% - Accent2 2 7 2 5" xfId="33713" xr:uid="{633CBE59-D8FA-4FFE-9C79-8585237A01FB}"/>
    <cellStyle name="20% - Accent2 2 7 3" xfId="7672" xr:uid="{9DB481B9-30D9-44FB-BEF4-4378457C99BB}"/>
    <cellStyle name="20% - Accent2 2 7 3 2" xfId="37449" xr:uid="{C321A435-B481-4700-B823-B18B5AB74C0F}"/>
    <cellStyle name="20% - Accent2 2 7 4" xfId="7673" xr:uid="{58ADA1CC-3F03-4F63-BB49-BFFFCFE17841}"/>
    <cellStyle name="20% - Accent2 2 7 4 2" xfId="37450" xr:uid="{74C8C275-59F4-4482-ACB2-0478CB449E63}"/>
    <cellStyle name="20% - Accent2 2 7 5" xfId="7674" xr:uid="{7589C7F9-8C2B-4C3B-BD46-4A8026D3A773}"/>
    <cellStyle name="20% - Accent2 2 7 5 2" xfId="37451" xr:uid="{23B7AFA8-F2B5-4280-BB6E-AA20C30F082E}"/>
    <cellStyle name="20% - Accent2 2 7 6" xfId="7668" xr:uid="{5F3D2767-1CBD-45DD-B4A0-C5BE0439B051}"/>
    <cellStyle name="20% - Accent2 2 7 6 2" xfId="37445" xr:uid="{3DDEB7B5-17AE-4EBD-9B68-A0005A6FF77F}"/>
    <cellStyle name="20% - Accent2 2 7 7" xfId="32516" xr:uid="{874CD532-3F10-4451-802C-BFC608F8DD26}"/>
    <cellStyle name="20% - Accent2 2 8" xfId="2134" xr:uid="{0DC0FE69-27EB-4705-B409-374E8158C1B0}"/>
    <cellStyle name="20% - Accent2 2 8 2" xfId="7676" xr:uid="{98328B85-87A7-4937-BF30-2B7816A4CB76}"/>
    <cellStyle name="20% - Accent2 2 8 2 2" xfId="37453" xr:uid="{B3AF19D1-7FE1-4AE3-9CB2-66272B22B917}"/>
    <cellStyle name="20% - Accent2 2 8 3" xfId="7677" xr:uid="{73069F99-BD25-4E87-8DFE-418BFD6CCCA3}"/>
    <cellStyle name="20% - Accent2 2 8 3 2" xfId="37454" xr:uid="{B208D9A9-54B2-4F3D-8D57-24F3D905A954}"/>
    <cellStyle name="20% - Accent2 2 8 4" xfId="7675" xr:uid="{8770B925-3924-443D-B7B2-82BCB0FA696E}"/>
    <cellStyle name="20% - Accent2 2 8 4 2" xfId="37452" xr:uid="{3E9F8012-DC29-4CC6-97B6-E8EB63F092B5}"/>
    <cellStyle name="20% - Accent2 2 8 5" xfId="33118" xr:uid="{8BFC5B23-E2D2-451C-8CFE-A1D48D8F9835}"/>
    <cellStyle name="20% - Accent2 2 9" xfId="7678" xr:uid="{E3BA8514-87D4-4CDC-A182-FF9E118B1FC6}"/>
    <cellStyle name="20% - Accent2 2 9 2" xfId="37455" xr:uid="{52AB14B2-A635-4BAD-A5ED-B4E5577B9291}"/>
    <cellStyle name="20% - Accent2 20" xfId="5540" xr:uid="{DBA72F8B-28BA-43BB-82FF-53CA5CCE91A9}"/>
    <cellStyle name="20% - Accent2 20 2" xfId="21445" xr:uid="{D9E1A137-BE68-4D47-ADD0-6823BC7DB258}"/>
    <cellStyle name="20% - Accent2 20 2 2" xfId="50871" xr:uid="{49F10DA4-426D-48EA-832D-F4AA55AA16CD}"/>
    <cellStyle name="20% - Accent2 20 3" xfId="7679" xr:uid="{48D2F885-1C30-4764-9067-956B2E1C3CAD}"/>
    <cellStyle name="20% - Accent2 20 3 2" xfId="37456" xr:uid="{1AC08BDE-C24F-4A0B-9A69-6BE1E8EFEA4E}"/>
    <cellStyle name="20% - Accent2 20 4" xfId="35403" xr:uid="{DC6A11CF-20F5-4563-89BF-F49216FDC76F}"/>
    <cellStyle name="20% - Accent2 21" xfId="5563" xr:uid="{1EFAEDC5-C20E-46FF-B967-B8D1BBF00BA9}"/>
    <cellStyle name="20% - Accent2 21 2" xfId="21468" xr:uid="{BBE589DB-1B7D-4F0E-9533-1B37CF9A51B8}"/>
    <cellStyle name="20% - Accent2 21 2 2" xfId="50894" xr:uid="{A401A86F-AD2D-4565-82F9-A68E949E7974}"/>
    <cellStyle name="20% - Accent2 21 3" xfId="7680" xr:uid="{5C09BA23-46B3-4312-B7AC-1429FE4721CA}"/>
    <cellStyle name="20% - Accent2 21 3 2" xfId="37457" xr:uid="{35B6DD98-4C71-4C48-96F8-34DE452C4999}"/>
    <cellStyle name="20% - Accent2 21 4" xfId="35426" xr:uid="{CEF46B52-C8E1-439F-8A11-32B04C8127B6}"/>
    <cellStyle name="20% - Accent2 22" xfId="5589" xr:uid="{6F887D5B-3132-4088-8E64-579098C98DEC}"/>
    <cellStyle name="20% - Accent2 22 2" xfId="21493" xr:uid="{60EF40A5-4BFA-401D-9046-4F663445C4C7}"/>
    <cellStyle name="20% - Accent2 22 2 2" xfId="50918" xr:uid="{EC9BDD6D-0F73-42E9-8434-1274F360B91D}"/>
    <cellStyle name="20% - Accent2 22 3" xfId="7681" xr:uid="{9B8BF1D3-92A6-4FC9-A223-1003690AA0D3}"/>
    <cellStyle name="20% - Accent2 22 3 2" xfId="37458" xr:uid="{6B34971A-131B-442C-A185-E8B38FA719D3}"/>
    <cellStyle name="20% - Accent2 22 4" xfId="35450" xr:uid="{5820FC44-EEDC-467B-B2B3-C2FBC86AB1B6}"/>
    <cellStyle name="20% - Accent2 23" xfId="4589" xr:uid="{D56A18A6-7CF3-4B66-85EC-6D6D594F1B13}"/>
    <cellStyle name="20% - Accent2 23 2" xfId="7682" xr:uid="{7B3A740F-C8B0-43A7-A1BD-ACFB1F0B22EA}"/>
    <cellStyle name="20% - Accent2 23 2 2" xfId="37459" xr:uid="{FA370E71-000E-4B24-BE11-DFB1DBE74785}"/>
    <cellStyle name="20% - Accent2 23 3" xfId="34528" xr:uid="{746EAC97-77DC-4A04-A274-62D45A45DE08}"/>
    <cellStyle name="20% - Accent2 24" xfId="7683" xr:uid="{D43DB03F-C072-42B0-B94E-2ED013D830FF}"/>
    <cellStyle name="20% - Accent2 24 2" xfId="37460" xr:uid="{F99D68F5-7B01-4E65-9858-9C29322ABAC6}"/>
    <cellStyle name="20% - Accent2 25" xfId="7684" xr:uid="{93E025A2-0203-445B-9712-CB425B2C816C}"/>
    <cellStyle name="20% - Accent2 25 2" xfId="37461" xr:uid="{75FAE9D5-E254-4578-82A0-15446E7D38D6}"/>
    <cellStyle name="20% - Accent2 26" xfId="7685" xr:uid="{C448D939-41A0-4CBA-BA11-A9E8793549AE}"/>
    <cellStyle name="20% - Accent2 26 2" xfId="37462" xr:uid="{4EBA8258-3ACD-480D-9DE2-026220A04DA1}"/>
    <cellStyle name="20% - Accent2 27" xfId="7686" xr:uid="{7295D9A8-51EF-45EC-9079-F24047C53CBB}"/>
    <cellStyle name="20% - Accent2 27 2" xfId="37463" xr:uid="{B990A6F7-0FD6-4840-97C7-C1F495BB128C}"/>
    <cellStyle name="20% - Accent2 28" xfId="7687" xr:uid="{F0117135-48BE-4A09-90AA-C73836FCE933}"/>
    <cellStyle name="20% - Accent2 28 2" xfId="37464" xr:uid="{5E273642-E000-445C-92EB-D0940FEADF72}"/>
    <cellStyle name="20% - Accent2 29" xfId="7688" xr:uid="{BC17977B-23FF-48FF-95DF-2B29D1F17F3A}"/>
    <cellStyle name="20% - Accent2 29 2" xfId="37465" xr:uid="{98E6B874-4879-47CC-8828-3C889407651E}"/>
    <cellStyle name="20% - Accent2 3" xfId="644" xr:uid="{EC83FDC6-B221-486F-B818-C659A5121111}"/>
    <cellStyle name="20% - Accent2 3 10" xfId="7690" xr:uid="{239D461F-B33B-43AF-A684-49709919825A}"/>
    <cellStyle name="20% - Accent2 3 10 2" xfId="29633" xr:uid="{D185D00F-B85D-4577-AE2E-F35A409AE3DD}"/>
    <cellStyle name="20% - Accent2 3 10 2 2" xfId="58123" xr:uid="{A0BE9897-F793-4CD8-B989-3041742E3D8B}"/>
    <cellStyle name="20% - Accent2 3 10 3" xfId="37467" xr:uid="{E8C2222B-A63D-4943-BF98-ED91C8AFC889}"/>
    <cellStyle name="20% - Accent2 3 11" xfId="7691" xr:uid="{EBAAFF13-6DDC-4427-8DF9-2C48CFC125D3}"/>
    <cellStyle name="20% - Accent2 3 11 2" xfId="37468" xr:uid="{F1A3B066-48E0-4F22-B488-477AF098B1E2}"/>
    <cellStyle name="20% - Accent2 3 12" xfId="7692" xr:uid="{A9DFAF70-3469-466E-83CA-833D1284F00A}"/>
    <cellStyle name="20% - Accent2 3 13" xfId="7689" xr:uid="{54D63635-59A8-4A7C-82FC-C76A53F40D47}"/>
    <cellStyle name="20% - Accent2 3 13 2" xfId="37466" xr:uid="{733E56DE-8A54-4B6E-81C2-5676C6D20FAD}"/>
    <cellStyle name="20% - Accent2 3 14" xfId="20645" xr:uid="{69C1AD02-B4AB-4966-905E-4402C58BF6D8}"/>
    <cellStyle name="20% - Accent2 3 14 2" xfId="50084" xr:uid="{2BF49B61-04A4-42DD-93B8-D3F144D77D61}"/>
    <cellStyle name="20% - Accent2 3 15" xfId="6321" xr:uid="{50C376CE-7F65-440E-A11D-F6B8D94F67D8}"/>
    <cellStyle name="20% - Accent2 3 16" xfId="4760" xr:uid="{0BD61628-0FBD-46A3-95E7-5A6150D94DE6}"/>
    <cellStyle name="20% - Accent2 3 16 2" xfId="34644" xr:uid="{B1F191F1-ECAD-453D-ADA5-7C0A3A07FB0C}"/>
    <cellStyle name="20% - Accent2 3 17" xfId="22653" xr:uid="{E6A9261F-EDBF-4738-833F-328396B5B6CA}"/>
    <cellStyle name="20% - Accent2 3 17 2" xfId="51938" xr:uid="{90895728-A6EC-4F4F-A1A8-45FA76A27FC6}"/>
    <cellStyle name="20% - Accent2 3 18" xfId="31649" xr:uid="{9B3B7200-97B8-4536-A77C-59A2E05E3179}"/>
    <cellStyle name="20% - Accent2 3 19" xfId="31910" xr:uid="{1B7F6CFD-33E1-43C5-B9BC-2E3F6C67C7D3}"/>
    <cellStyle name="20% - Accent2 3 2" xfId="742" xr:uid="{604E1D00-B1D8-425A-BD3D-6EFC1927BBC1}"/>
    <cellStyle name="20% - Accent2 3 2 10" xfId="20872" xr:uid="{CA4B5306-6EA4-4AC1-A638-5C2E1FF5ED7F}"/>
    <cellStyle name="20% - Accent2 3 2 10 2" xfId="50300" xr:uid="{9BCA4C98-281A-461F-B5AF-06AF8EC437B0}"/>
    <cellStyle name="20% - Accent2 3 2 11" xfId="7693" xr:uid="{8B07F8CB-57CF-4791-9255-D41730501EAA}"/>
    <cellStyle name="20% - Accent2 3 2 11 2" xfId="37469" xr:uid="{59433B52-0DCF-4904-A324-663E4E80D344}"/>
    <cellStyle name="20% - Accent2 3 2 12" xfId="5029" xr:uid="{9ED91AC2-D997-4DB1-B99C-EE37692D5367}"/>
    <cellStyle name="20% - Accent2 3 2 12 2" xfId="34896" xr:uid="{A1FBEE97-8289-44E9-A155-D2DFFBB5051B}"/>
    <cellStyle name="20% - Accent2 3 2 13" xfId="22698" xr:uid="{7A55C8BA-FDCF-478C-885F-E206904D859C}"/>
    <cellStyle name="20% - Accent2 3 2 13 2" xfId="51983" xr:uid="{0B00343E-773C-4440-82AD-D3E883B5FC41}"/>
    <cellStyle name="20% - Accent2 3 2 14" xfId="31993" xr:uid="{FB0A9DE1-00E1-49D6-961D-1769709FB88C}"/>
    <cellStyle name="20% - Accent2 3 2 2" xfId="741" xr:uid="{DF898393-499B-43FE-9139-F06EFAC9F106}"/>
    <cellStyle name="20% - Accent2 3 2 2 10" xfId="24067" xr:uid="{19EB9803-4A49-46E0-A307-46D7F93DCCA9}"/>
    <cellStyle name="20% - Accent2 3 2 2 10 2" xfId="52608" xr:uid="{BD001FC9-B65B-41B7-A401-48F376F947FA}"/>
    <cellStyle name="20% - Accent2 3 2 2 11" xfId="31992" xr:uid="{D6634013-AF0F-443E-B0EA-ECC73057BEA0}"/>
    <cellStyle name="20% - Accent2 3 2 2 2" xfId="1211" xr:uid="{C7F23416-2727-4BBA-808E-3106C4CCE9DA}"/>
    <cellStyle name="20% - Accent2 3 2 2 2 2" xfId="1873" xr:uid="{443D743A-637F-4466-94A1-3EB460BC0609}"/>
    <cellStyle name="20% - Accent2 3 2 2 2 2 2" xfId="3108" xr:uid="{CBC37365-C9A9-4736-B173-BCFFF07F3CFC}"/>
    <cellStyle name="20% - Accent2 3 2 2 2 2 2 2" xfId="7697" xr:uid="{1746F27E-324B-47C7-9A8A-751BDB97157D}"/>
    <cellStyle name="20% - Accent2 3 2 2 2 2 2 2 2" xfId="37473" xr:uid="{76855706-5476-4318-B2A7-7C5D61D0F3F7}"/>
    <cellStyle name="20% - Accent2 3 2 2 2 2 2 3" xfId="34085" xr:uid="{ADF2884F-B881-430A-8519-DE0A9EA84EBB}"/>
    <cellStyle name="20% - Accent2 3 2 2 2 2 3" xfId="7698" xr:uid="{8BAA1FEF-A9D4-4581-9EC3-944A2CA446A8}"/>
    <cellStyle name="20% - Accent2 3 2 2 2 2 3 2" xfId="37474" xr:uid="{C9352356-06C0-47CD-BEB7-A6FAD3F64C52}"/>
    <cellStyle name="20% - Accent2 3 2 2 2 2 4" xfId="28513" xr:uid="{1B400B64-480A-43F5-A4D1-4DB07FE4205B}"/>
    <cellStyle name="20% - Accent2 3 2 2 2 2 4 2" xfId="57003" xr:uid="{C9B0C1AE-F4F3-44CF-A6FC-5EA9F25B9630}"/>
    <cellStyle name="20% - Accent2 3 2 2 2 2 5" xfId="7696" xr:uid="{FBEAC170-32CE-4C27-8972-09B5F10B0EC3}"/>
    <cellStyle name="20% - Accent2 3 2 2 2 2 5 2" xfId="37472" xr:uid="{9485811A-387D-4641-AD8F-EDFE026BAE9B}"/>
    <cellStyle name="20% - Accent2 3 2 2 2 2 6" xfId="32875" xr:uid="{5E7DE356-68A0-4580-B6E1-EB9CD0818A36}"/>
    <cellStyle name="20% - Accent2 3 2 2 2 3" xfId="2471" xr:uid="{02A45070-0477-442E-AEEC-08385051D661}"/>
    <cellStyle name="20% - Accent2 3 2 2 2 3 2" xfId="7699" xr:uid="{BCDC7839-8F0F-4A0E-B21D-0244895AFEB1}"/>
    <cellStyle name="20% - Accent2 3 2 2 2 3 2 2" xfId="37475" xr:uid="{25ADE313-AFAB-4C71-A0AC-A7A2EBF9A41F}"/>
    <cellStyle name="20% - Accent2 3 2 2 2 3 3" xfId="33451" xr:uid="{789BCC15-044A-4AC2-B2D3-F41ABB5B7BAD}"/>
    <cellStyle name="20% - Accent2 3 2 2 2 4" xfId="7700" xr:uid="{29D5E903-973E-49DC-8BBF-58D84ACDFD59}"/>
    <cellStyle name="20% - Accent2 3 2 2 2 4 2" xfId="37476" xr:uid="{1C8F806A-7172-45AA-8AAC-BC23EA421A0D}"/>
    <cellStyle name="20% - Accent2 3 2 2 2 5" xfId="7701" xr:uid="{368ECF07-174C-4D26-A3CF-1BB46C31CE60}"/>
    <cellStyle name="20% - Accent2 3 2 2 2 5 2" xfId="37477" xr:uid="{6CB3C229-46D4-44A9-BD35-9D06AD186AD9}"/>
    <cellStyle name="20% - Accent2 3 2 2 2 6" xfId="25538" xr:uid="{EDDD1B75-5620-4CD6-B39C-2A8FCC16ECF4}"/>
    <cellStyle name="20% - Accent2 3 2 2 2 6 2" xfId="54029" xr:uid="{04A85831-129A-4C3E-884B-EEBAF7E431F2}"/>
    <cellStyle name="20% - Accent2 3 2 2 2 7" xfId="7695" xr:uid="{0B87D863-3679-47F2-AA71-48F3E628D277}"/>
    <cellStyle name="20% - Accent2 3 2 2 2 7 2" xfId="37471" xr:uid="{C892A241-A996-43DA-9345-66B9FCF738AE}"/>
    <cellStyle name="20% - Accent2 3 2 2 2 8" xfId="32261" xr:uid="{CBD924E6-8DFF-4BD8-8250-31373F5AB1B0}"/>
    <cellStyle name="20% - Accent2 3 2 2 3" xfId="1583" xr:uid="{6B9729DB-76FD-439F-BD85-86D6B58DD030}"/>
    <cellStyle name="20% - Accent2 3 2 2 3 2" xfId="2804" xr:uid="{594BC417-FFF8-47D3-AD5E-7ECE97C95CD7}"/>
    <cellStyle name="20% - Accent2 3 2 2 3 2 2" xfId="7704" xr:uid="{A480CB0E-66A3-47AD-8E7F-5D87B59B46DD}"/>
    <cellStyle name="20% - Accent2 3 2 2 3 2 2 2" xfId="37480" xr:uid="{985C44C1-99BD-41BA-9312-FADDF68B48BB}"/>
    <cellStyle name="20% - Accent2 3 2 2 3 2 3" xfId="7705" xr:uid="{27F85CAE-BA08-47F9-ACAE-5FCE856F68D8}"/>
    <cellStyle name="20% - Accent2 3 2 2 3 2 3 2" xfId="37481" xr:uid="{722B692F-2BCF-4E08-82FD-9429B4E30EC3}"/>
    <cellStyle name="20% - Accent2 3 2 2 3 2 4" xfId="7703" xr:uid="{D14F00AC-7C54-4004-BDCE-009DC60B2C30}"/>
    <cellStyle name="20% - Accent2 3 2 2 3 2 4 2" xfId="37479" xr:uid="{BDACD5F9-9A69-4BEA-A85D-2C1140A9F469}"/>
    <cellStyle name="20% - Accent2 3 2 2 3 2 5" xfId="33782" xr:uid="{AD54F714-9979-4C01-950F-49541F0DF6A9}"/>
    <cellStyle name="20% - Accent2 3 2 2 3 3" xfId="7706" xr:uid="{73CA510C-9BA2-4582-A413-E6A8DBD8049A}"/>
    <cellStyle name="20% - Accent2 3 2 2 3 3 2" xfId="37482" xr:uid="{083B2333-5BC8-4E14-BB24-38603CEADA53}"/>
    <cellStyle name="20% - Accent2 3 2 2 3 4" xfId="7707" xr:uid="{EE1D5D1A-735A-4246-8B0D-C399D702749B}"/>
    <cellStyle name="20% - Accent2 3 2 2 3 4 2" xfId="37483" xr:uid="{E6C34B0C-257C-4DB1-88DA-CAE3582932A4}"/>
    <cellStyle name="20% - Accent2 3 2 2 3 5" xfId="7708" xr:uid="{354E46CB-1A37-4FA6-A020-7BBC2DC98B29}"/>
    <cellStyle name="20% - Accent2 3 2 2 3 5 2" xfId="37484" xr:uid="{EC09356D-A577-44FD-BD18-83825B9BC29B}"/>
    <cellStyle name="20% - Accent2 3 2 2 3 6" xfId="26999" xr:uid="{E350737F-F50B-45B1-9709-62E5610C94F0}"/>
    <cellStyle name="20% - Accent2 3 2 2 3 6 2" xfId="55489" xr:uid="{E738145B-A736-40E6-94D4-23A597C65525}"/>
    <cellStyle name="20% - Accent2 3 2 2 3 7" xfId="7702" xr:uid="{1FCF6F2B-59DC-494C-8EB4-DE34E62F099B}"/>
    <cellStyle name="20% - Accent2 3 2 2 3 7 2" xfId="37478" xr:uid="{D9B2949F-572B-4A4F-98CE-A14561AF2C63}"/>
    <cellStyle name="20% - Accent2 3 2 2 3 8" xfId="32585" xr:uid="{10B4AC82-78CF-4005-852E-F75F13B3399F}"/>
    <cellStyle name="20% - Accent2 3 2 2 4" xfId="2313" xr:uid="{A6A3CED9-50F9-4065-A6E9-D7987E9CD4C0}"/>
    <cellStyle name="20% - Accent2 3 2 2 4 2" xfId="7710" xr:uid="{100DBE3F-789D-487C-96E2-532896CFD232}"/>
    <cellStyle name="20% - Accent2 3 2 2 4 2 2" xfId="37486" xr:uid="{AB795A5E-4824-44F5-B303-078584F4F099}"/>
    <cellStyle name="20% - Accent2 3 2 2 4 3" xfId="7711" xr:uid="{A4D26BA7-37DC-4380-91B2-685B9F6D649F}"/>
    <cellStyle name="20% - Accent2 3 2 2 4 3 2" xfId="37487" xr:uid="{B21B6B1F-5F17-4361-9166-20976AA7B9C8}"/>
    <cellStyle name="20% - Accent2 3 2 2 4 4" xfId="29994" xr:uid="{5B7F0291-73CB-4B9D-8DA9-11F7AA4AA82B}"/>
    <cellStyle name="20% - Accent2 3 2 2 4 4 2" xfId="58484" xr:uid="{AD174482-A47E-40FD-A3BB-02B9580AE1BB}"/>
    <cellStyle name="20% - Accent2 3 2 2 4 5" xfId="7709" xr:uid="{79BC0EFC-2823-43B5-B31D-5433D31EEBF3}"/>
    <cellStyle name="20% - Accent2 3 2 2 4 5 2" xfId="37485" xr:uid="{5FAEA4F1-09E0-4CC5-A449-83F9CAE10D2A}"/>
    <cellStyle name="20% - Accent2 3 2 2 4 6" xfId="33293" xr:uid="{1BFD82FB-DBF8-4A47-8A4D-33B56C519578}"/>
    <cellStyle name="20% - Accent2 3 2 2 5" xfId="7712" xr:uid="{6B7CA596-7B49-4666-AB51-C2D272AA1DA2}"/>
    <cellStyle name="20% - Accent2 3 2 2 5 2" xfId="37488" xr:uid="{EF5AC8A6-66B4-48B9-8D56-E5E5819CEFC9}"/>
    <cellStyle name="20% - Accent2 3 2 2 6" xfId="7713" xr:uid="{FA06BE44-A019-4526-8358-4AAEA3BDF624}"/>
    <cellStyle name="20% - Accent2 3 2 2 6 2" xfId="37489" xr:uid="{0A9E3C29-E4F3-460C-AE45-79313AE2D9F6}"/>
    <cellStyle name="20% - Accent2 3 2 2 7" xfId="7714" xr:uid="{8A6D5273-5956-41A8-A419-5472C68A56B5}"/>
    <cellStyle name="20% - Accent2 3 2 2 7 2" xfId="37490" xr:uid="{59DD0CB4-F2FA-42D8-81E1-43AB69096BF0}"/>
    <cellStyle name="20% - Accent2 3 2 2 8" xfId="21845" xr:uid="{6D3FDFA6-CFD6-4776-AA77-6BED74947B7F}"/>
    <cellStyle name="20% - Accent2 3 2 2 8 2" xfId="51270" xr:uid="{BC3B65EB-5029-4AD6-86DD-A088DD4EDEEA}"/>
    <cellStyle name="20% - Accent2 3 2 2 9" xfId="7694" xr:uid="{7EFCD82D-196F-493B-86CC-62F9A7AF42D8}"/>
    <cellStyle name="20% - Accent2 3 2 2 9 2" xfId="37470" xr:uid="{50E5DE4A-5A60-48AA-BC5B-657520835E9F}"/>
    <cellStyle name="20% - Accent2 3 2 3" xfId="1210" xr:uid="{29206842-5838-4BB0-BF43-5B21E60C13FA}"/>
    <cellStyle name="20% - Accent2 3 2 3 10" xfId="32260" xr:uid="{9450ABAC-5A5C-4FCC-8AE0-D906060C322E}"/>
    <cellStyle name="20% - Accent2 3 2 3 2" xfId="1872" xr:uid="{EAA3ECB6-88CB-4349-904B-330A317E45C8}"/>
    <cellStyle name="20% - Accent2 3 2 3 2 2" xfId="3107" xr:uid="{458C3479-F589-44EB-9211-E2856A2E699D}"/>
    <cellStyle name="20% - Accent2 3 2 3 2 2 2" xfId="7718" xr:uid="{94DB0AFF-7A58-4C4E-8B84-448A30ACFDD8}"/>
    <cellStyle name="20% - Accent2 3 2 3 2 2 2 2" xfId="37494" xr:uid="{F6236B29-007A-4952-A989-242919916C87}"/>
    <cellStyle name="20% - Accent2 3 2 3 2 2 3" xfId="7719" xr:uid="{5C1BFD8E-B222-4282-A548-915CDEC8F8F0}"/>
    <cellStyle name="20% - Accent2 3 2 3 2 2 3 2" xfId="37495" xr:uid="{EFB8BCD7-FDA5-404B-AE0D-A40E88378E7A}"/>
    <cellStyle name="20% - Accent2 3 2 3 2 2 4" xfId="28803" xr:uid="{554D49F4-67B2-4C6C-ADAB-42DA4703605E}"/>
    <cellStyle name="20% - Accent2 3 2 3 2 2 4 2" xfId="57293" xr:uid="{B936DFA4-C0E1-4ECF-80D4-18EC09FE70E8}"/>
    <cellStyle name="20% - Accent2 3 2 3 2 2 5" xfId="7717" xr:uid="{241F608D-E723-45CA-87E6-098479C4E8E0}"/>
    <cellStyle name="20% - Accent2 3 2 3 2 2 5 2" xfId="37493" xr:uid="{70000C96-7C74-4C6B-BD9B-B06F8A10300B}"/>
    <cellStyle name="20% - Accent2 3 2 3 2 2 6" xfId="34084" xr:uid="{F94AD97E-BCAD-434A-98CA-652CDC1D91B7}"/>
    <cellStyle name="20% - Accent2 3 2 3 2 3" xfId="7720" xr:uid="{FB793B93-34DB-49AC-87BE-B1840F92BE3F}"/>
    <cellStyle name="20% - Accent2 3 2 3 2 3 2" xfId="37496" xr:uid="{14FD2015-06C8-4743-AB08-52C2A8AF472F}"/>
    <cellStyle name="20% - Accent2 3 2 3 2 4" xfId="7721" xr:uid="{B878D81C-83FE-472F-9042-C10F37BF7B17}"/>
    <cellStyle name="20% - Accent2 3 2 3 2 4 2" xfId="37497" xr:uid="{9B007872-190C-49BB-9476-28124D216987}"/>
    <cellStyle name="20% - Accent2 3 2 3 2 5" xfId="7722" xr:uid="{0DD674AA-F456-47D9-9A20-4E6D5820BB24}"/>
    <cellStyle name="20% - Accent2 3 2 3 2 5 2" xfId="37498" xr:uid="{D2AE6C71-1937-46F9-9DEC-0B36C7AB08B1}"/>
    <cellStyle name="20% - Accent2 3 2 3 2 6" xfId="25825" xr:uid="{E62AFF70-22EA-4518-B207-0F9D013D4463}"/>
    <cellStyle name="20% - Accent2 3 2 3 2 6 2" xfId="54316" xr:uid="{88EB3B75-045C-497E-8379-F81FD0650F38}"/>
    <cellStyle name="20% - Accent2 3 2 3 2 7" xfId="7716" xr:uid="{DB96EE17-8BF8-4B00-B6F4-A166E0F1EAB3}"/>
    <cellStyle name="20% - Accent2 3 2 3 2 7 2" xfId="37492" xr:uid="{3AE0524B-AAF8-4B6B-BB88-BAFCBA53D153}"/>
    <cellStyle name="20% - Accent2 3 2 3 2 8" xfId="32874" xr:uid="{37158175-51E1-423D-93E8-C76141FCDAC9}"/>
    <cellStyle name="20% - Accent2 3 2 3 3" xfId="2470" xr:uid="{6A90F9FC-1AFB-4254-99E5-061521D1A1C1}"/>
    <cellStyle name="20% - Accent2 3 2 3 3 2" xfId="7724" xr:uid="{499FAD9A-DD6A-49B8-9143-01BFF2BB9FC0}"/>
    <cellStyle name="20% - Accent2 3 2 3 3 2 2" xfId="7725" xr:uid="{89667C0B-EE8A-4233-8AAE-F15D6E1AE95D}"/>
    <cellStyle name="20% - Accent2 3 2 3 3 2 2 2" xfId="37501" xr:uid="{B0D89132-F0F8-4DC2-A374-73B1A12AEC65}"/>
    <cellStyle name="20% - Accent2 3 2 3 3 2 3" xfId="7726" xr:uid="{9E61CEF5-B704-4A4A-9EC6-04CE1A31A3F5}"/>
    <cellStyle name="20% - Accent2 3 2 3 3 2 3 2" xfId="37502" xr:uid="{9DAF0610-3E72-4264-854A-DE647611E08E}"/>
    <cellStyle name="20% - Accent2 3 2 3 3 2 4" xfId="37500" xr:uid="{8B97BD50-6D7C-43EB-826D-54B1FA1E8DBA}"/>
    <cellStyle name="20% - Accent2 3 2 3 3 3" xfId="7727" xr:uid="{81ACE50C-4C5F-4C99-9C95-5DD647050D6E}"/>
    <cellStyle name="20% - Accent2 3 2 3 3 3 2" xfId="37503" xr:uid="{674F472C-BC0D-4F98-8079-BE35A4B51B9E}"/>
    <cellStyle name="20% - Accent2 3 2 3 3 4" xfId="7728" xr:uid="{EA397E12-121E-40B3-BD35-10527B8DA494}"/>
    <cellStyle name="20% - Accent2 3 2 3 3 4 2" xfId="37504" xr:uid="{6E141ACD-EC5D-4683-93E9-5E2EA123D77C}"/>
    <cellStyle name="20% - Accent2 3 2 3 3 5" xfId="7729" xr:uid="{9C31332C-8D5B-4B88-9C9A-CB99A1F18135}"/>
    <cellStyle name="20% - Accent2 3 2 3 3 5 2" xfId="37505" xr:uid="{9ECA66D2-F4AC-4B4B-AA41-5DE3D3A0ED3C}"/>
    <cellStyle name="20% - Accent2 3 2 3 3 6" xfId="27292" xr:uid="{7FCD6116-B89A-4AA1-9991-9E7C6D50E2E3}"/>
    <cellStyle name="20% - Accent2 3 2 3 3 6 2" xfId="55782" xr:uid="{13C1055D-4A9E-42D7-88A6-4BE215A6BBC5}"/>
    <cellStyle name="20% - Accent2 3 2 3 3 7" xfId="7723" xr:uid="{0DE96D72-D5D6-4DBE-8CEA-EB9AEE771288}"/>
    <cellStyle name="20% - Accent2 3 2 3 3 7 2" xfId="37499" xr:uid="{061B5E13-AA08-4660-8307-D9DD7155EDD4}"/>
    <cellStyle name="20% - Accent2 3 2 3 3 8" xfId="33450" xr:uid="{C4B7AA1B-5602-4FCF-A1F9-D12B21B01927}"/>
    <cellStyle name="20% - Accent2 3 2 3 4" xfId="7730" xr:uid="{FB90610D-B494-46FE-BB03-6BEBC15EA2D9}"/>
    <cellStyle name="20% - Accent2 3 2 3 4 2" xfId="7731" xr:uid="{E8D83B69-D503-4E30-AE36-57BF47A01911}"/>
    <cellStyle name="20% - Accent2 3 2 3 4 2 2" xfId="37507" xr:uid="{25497104-7CC2-43AF-B8AB-661037550B90}"/>
    <cellStyle name="20% - Accent2 3 2 3 4 3" xfId="7732" xr:uid="{82D3EDCB-6116-4EBA-AA5B-8D71B75584C1}"/>
    <cellStyle name="20% - Accent2 3 2 3 4 3 2" xfId="37508" xr:uid="{D929E5B1-1AEB-4BCE-9CB3-731E130A29B7}"/>
    <cellStyle name="20% - Accent2 3 2 3 4 4" xfId="30290" xr:uid="{37E78452-5AAF-4E19-B6C3-819F0E594913}"/>
    <cellStyle name="20% - Accent2 3 2 3 4 4 2" xfId="58780" xr:uid="{B2D077A1-91C6-47B6-BAF4-D8E2871E2D62}"/>
    <cellStyle name="20% - Accent2 3 2 3 4 5" xfId="37506" xr:uid="{DE7D8FA0-BC1A-4DC4-8198-E504B55D3A8E}"/>
    <cellStyle name="20% - Accent2 3 2 3 5" xfId="7733" xr:uid="{A86C225B-DB5D-4717-A9F1-A6641FAD4CF3}"/>
    <cellStyle name="20% - Accent2 3 2 3 5 2" xfId="37509" xr:uid="{264DB933-CA28-4315-BC09-A1B2C3FA6D73}"/>
    <cellStyle name="20% - Accent2 3 2 3 6" xfId="7734" xr:uid="{F0AB5951-2259-4B73-A518-E8AF96E022A0}"/>
    <cellStyle name="20% - Accent2 3 2 3 6 2" xfId="37510" xr:uid="{EBB065D2-7EBB-4153-9A85-858A37CBC085}"/>
    <cellStyle name="20% - Accent2 3 2 3 7" xfId="7735" xr:uid="{CEEF6C27-7FC9-4AB1-9077-DFF519330C14}"/>
    <cellStyle name="20% - Accent2 3 2 3 7 2" xfId="37511" xr:uid="{EDC86F48-47C9-4D97-BE42-5BD7B1B0CA65}"/>
    <cellStyle name="20% - Accent2 3 2 3 8" xfId="24380" xr:uid="{C8F1B6A0-3EBD-40CD-BD1A-D3C0955DD5C1}"/>
    <cellStyle name="20% - Accent2 3 2 3 8 2" xfId="52872" xr:uid="{9423F725-01D2-40E3-BC2C-5E77F121DD07}"/>
    <cellStyle name="20% - Accent2 3 2 3 9" xfId="7715" xr:uid="{7E164B52-F8F2-4279-B5CC-6D86F1AD4AA6}"/>
    <cellStyle name="20% - Accent2 3 2 3 9 2" xfId="37491" xr:uid="{4C5D7B03-2017-420A-B849-67ABE37B86C8}"/>
    <cellStyle name="20% - Accent2 3 2 4" xfId="1582" xr:uid="{A03071A7-CEF7-4B2E-AB45-C5021CD0E61A}"/>
    <cellStyle name="20% - Accent2 3 2 4 2" xfId="2803" xr:uid="{1E4335A1-B7D7-4A4A-94F9-7EFE40EE1939}"/>
    <cellStyle name="20% - Accent2 3 2 4 2 2" xfId="7738" xr:uid="{D4FF77A5-A1DB-47AE-AAA1-EDAAD82380D2}"/>
    <cellStyle name="20% - Accent2 3 2 4 2 2 2" xfId="29100" xr:uid="{03D610FE-F890-4A71-BB07-FDE7C9C99697}"/>
    <cellStyle name="20% - Accent2 3 2 4 2 2 2 2" xfId="57590" xr:uid="{9104B98A-FD89-4774-A785-23537A6D92BC}"/>
    <cellStyle name="20% - Accent2 3 2 4 2 2 3" xfId="37514" xr:uid="{034147CC-3FB0-4663-B879-F67B93E95694}"/>
    <cellStyle name="20% - Accent2 3 2 4 2 3" xfId="7739" xr:uid="{0D19E832-4DC6-4CA5-BAD1-06E355E9687A}"/>
    <cellStyle name="20% - Accent2 3 2 4 2 3 2" xfId="37515" xr:uid="{358E0EAC-C3FA-4580-87A1-4951C26CDD40}"/>
    <cellStyle name="20% - Accent2 3 2 4 2 4" xfId="26116" xr:uid="{BAA8CE22-5D06-4837-BA80-14930C417F01}"/>
    <cellStyle name="20% - Accent2 3 2 4 2 4 2" xfId="54607" xr:uid="{0E834B12-1A6E-4102-AD18-256C585B9596}"/>
    <cellStyle name="20% - Accent2 3 2 4 2 5" xfId="7737" xr:uid="{BE852DA6-422C-4197-9573-4FC64BCCA9E1}"/>
    <cellStyle name="20% - Accent2 3 2 4 2 5 2" xfId="37513" xr:uid="{479CBA07-60A8-4C07-B0D8-814E3B8780BC}"/>
    <cellStyle name="20% - Accent2 3 2 4 2 6" xfId="33781" xr:uid="{C3D2CC55-E721-40AE-B458-B33AED97575E}"/>
    <cellStyle name="20% - Accent2 3 2 4 3" xfId="7740" xr:uid="{C1AF2423-E9E1-4A56-A14C-FF19EA62D66D}"/>
    <cellStyle name="20% - Accent2 3 2 4 3 2" xfId="27589" xr:uid="{85198D39-B472-4C0D-8D2F-0539334F681C}"/>
    <cellStyle name="20% - Accent2 3 2 4 3 2 2" xfId="56079" xr:uid="{F16665FC-9F65-4A53-B262-82B04B54D705}"/>
    <cellStyle name="20% - Accent2 3 2 4 3 3" xfId="37516" xr:uid="{40B29E87-73F5-4F17-AAF0-41F9B191E5B4}"/>
    <cellStyle name="20% - Accent2 3 2 4 4" xfId="7741" xr:uid="{A91933CF-4E64-4624-AAAB-724FAB16519E}"/>
    <cellStyle name="20% - Accent2 3 2 4 4 2" xfId="30588" xr:uid="{889F981A-E230-4083-99DA-0237AAE9969B}"/>
    <cellStyle name="20% - Accent2 3 2 4 4 2 2" xfId="59078" xr:uid="{00F8A7CA-6D60-408B-8B6C-EF097F6B0A47}"/>
    <cellStyle name="20% - Accent2 3 2 4 4 3" xfId="37517" xr:uid="{6FCADB3E-BEB5-4FA6-A106-3ECAF642DF71}"/>
    <cellStyle name="20% - Accent2 3 2 4 5" xfId="7742" xr:uid="{254D5285-862E-4885-B17F-9BCDBAFB7079}"/>
    <cellStyle name="20% - Accent2 3 2 4 5 2" xfId="37518" xr:uid="{19F3E32C-3163-4EB0-9885-A2C49ABB37F7}"/>
    <cellStyle name="20% - Accent2 3 2 4 6" xfId="24659" xr:uid="{48B74723-42C6-47F0-BF3C-39B46690F460}"/>
    <cellStyle name="20% - Accent2 3 2 4 6 2" xfId="53151" xr:uid="{7B26A47B-64CF-42F1-941B-9074AC59775F}"/>
    <cellStyle name="20% - Accent2 3 2 4 7" xfId="7736" xr:uid="{B4B65132-D903-49F1-A116-1F6426C5F324}"/>
    <cellStyle name="20% - Accent2 3 2 4 7 2" xfId="37512" xr:uid="{029B2565-1EE9-4EE2-B77F-2679C03F9990}"/>
    <cellStyle name="20% - Accent2 3 2 4 8" xfId="32584" xr:uid="{2A0B8293-91AA-4664-B2BB-371F2ADD9606}"/>
    <cellStyle name="20% - Accent2 3 2 5" xfId="2196" xr:uid="{BBB1C274-4D70-4AFB-B7B0-CEE4BF1F7F47}"/>
    <cellStyle name="20% - Accent2 3 2 5 2" xfId="7744" xr:uid="{FF40ED89-B101-41FE-8C8E-ACB7BD2142B2}"/>
    <cellStyle name="20% - Accent2 3 2 5 2 2" xfId="7745" xr:uid="{E5FB070D-F270-449C-AF4F-412252A2F664}"/>
    <cellStyle name="20% - Accent2 3 2 5 2 2 2" xfId="29409" xr:uid="{7291E387-A741-42CF-9428-56C32E192E16}"/>
    <cellStyle name="20% - Accent2 3 2 5 2 2 2 2" xfId="57899" xr:uid="{0B85D6E3-ED61-4602-AEF5-FCC7E6F1ED91}"/>
    <cellStyle name="20% - Accent2 3 2 5 2 2 3" xfId="37521" xr:uid="{23B9C305-C1DE-4E4B-9B1D-7F5C05582F85}"/>
    <cellStyle name="20% - Accent2 3 2 5 2 3" xfId="7746" xr:uid="{B7702E29-8171-41DE-BBF7-E8EA5D162102}"/>
    <cellStyle name="20% - Accent2 3 2 5 2 3 2" xfId="37522" xr:uid="{BC5ABDCE-8419-4745-BC4C-A1D8C64E31AB}"/>
    <cellStyle name="20% - Accent2 3 2 5 2 4" xfId="26425" xr:uid="{26771FAE-BB91-4CFD-87F8-C2C87E65BE9C}"/>
    <cellStyle name="20% - Accent2 3 2 5 2 4 2" xfId="54916" xr:uid="{184154D2-6893-456D-AF04-CF108EF8FF96}"/>
    <cellStyle name="20% - Accent2 3 2 5 2 5" xfId="37520" xr:uid="{59DA5066-5966-4A5C-8249-069587F36830}"/>
    <cellStyle name="20% - Accent2 3 2 5 3" xfId="7747" xr:uid="{BB0583F1-949F-4F60-B20E-6FF855B0D332}"/>
    <cellStyle name="20% - Accent2 3 2 5 3 2" xfId="27898" xr:uid="{BD4B99BF-5B6E-49F3-8228-31FCBB4AC2E7}"/>
    <cellStyle name="20% - Accent2 3 2 5 3 2 2" xfId="56388" xr:uid="{307A1EF8-B6FE-4E63-8680-74E7D15A15B2}"/>
    <cellStyle name="20% - Accent2 3 2 5 3 3" xfId="37523" xr:uid="{06365804-2792-428D-A130-3ADAF0287227}"/>
    <cellStyle name="20% - Accent2 3 2 5 4" xfId="7748" xr:uid="{D5E5678D-D1D9-457A-8A49-3E9578480B23}"/>
    <cellStyle name="20% - Accent2 3 2 5 4 2" xfId="30898" xr:uid="{B7B3255D-E257-42D4-9B46-ED1A3D451590}"/>
    <cellStyle name="20% - Accent2 3 2 5 4 2 2" xfId="59388" xr:uid="{AE94A373-77D5-4BF3-B575-BF5AB251696F}"/>
    <cellStyle name="20% - Accent2 3 2 5 4 3" xfId="37524" xr:uid="{8BCA6C38-F8C2-4EB1-98F7-0BA9D957733F}"/>
    <cellStyle name="20% - Accent2 3 2 5 5" xfId="7749" xr:uid="{2E2C40D9-BC7C-4FBC-8FDE-2F37A56D7CC1}"/>
    <cellStyle name="20% - Accent2 3 2 5 5 2" xfId="37525" xr:uid="{C7B602AC-A29D-4E49-AE5F-FB78BD3A3ADB}"/>
    <cellStyle name="20% - Accent2 3 2 5 6" xfId="24956" xr:uid="{8BADF89E-9A38-4E42-AA9D-32EBE81D7F5A}"/>
    <cellStyle name="20% - Accent2 3 2 5 6 2" xfId="53447" xr:uid="{70499ECC-2417-482C-A969-29EDA048C882}"/>
    <cellStyle name="20% - Accent2 3 2 5 7" xfId="7743" xr:uid="{129416AC-A60C-4090-8CE4-49E806B49995}"/>
    <cellStyle name="20% - Accent2 3 2 5 7 2" xfId="37519" xr:uid="{6D2E04FA-3204-4704-9E29-9C78B6B61AAA}"/>
    <cellStyle name="20% - Accent2 3 2 5 8" xfId="33178" xr:uid="{43F31C26-CA39-4193-A80A-1440C7B1D971}"/>
    <cellStyle name="20% - Accent2 3 2 6" xfId="7750" xr:uid="{9C14F945-82DF-409F-9489-3CC6D7A960C8}"/>
    <cellStyle name="20% - Accent2 3 2 6 2" xfId="7751" xr:uid="{26AF9DE7-5167-4C88-B28D-A56E0542050E}"/>
    <cellStyle name="20% - Accent2 3 2 6 2 2" xfId="28223" xr:uid="{8E20422B-F8DF-457F-AA83-8688B0D82A4C}"/>
    <cellStyle name="20% - Accent2 3 2 6 2 2 2" xfId="56713" xr:uid="{7CBAD1B6-5F41-47E5-A909-8AC06BD093D6}"/>
    <cellStyle name="20% - Accent2 3 2 6 2 3" xfId="37527" xr:uid="{4AA7F8E7-A01E-421C-8D83-9818F5593428}"/>
    <cellStyle name="20% - Accent2 3 2 6 3" xfId="7752" xr:uid="{1E2CDACE-1E24-48C5-ABAA-6BA6834A64CD}"/>
    <cellStyle name="20% - Accent2 3 2 6 3 2" xfId="37528" xr:uid="{3DF2A2F5-8367-4324-9A74-4384AD8565D1}"/>
    <cellStyle name="20% - Accent2 3 2 6 4" xfId="25257" xr:uid="{F279FD3D-C2EF-4E1F-B281-1969215B02D2}"/>
    <cellStyle name="20% - Accent2 3 2 6 4 2" xfId="53748" xr:uid="{29DF445A-A8E4-44BC-BBF6-7E3B4747A4E2}"/>
    <cellStyle name="20% - Accent2 3 2 6 5" xfId="37526" xr:uid="{6C462089-066C-47FE-B1EA-ADEC99C822E7}"/>
    <cellStyle name="20% - Accent2 3 2 7" xfId="7753" xr:uid="{3000C670-40B0-46F6-8825-1185FB00019C}"/>
    <cellStyle name="20% - Accent2 3 2 7 2" xfId="26708" xr:uid="{AFFF99B7-55A8-46DB-9AE2-D2EF7AB19C5B}"/>
    <cellStyle name="20% - Accent2 3 2 7 2 2" xfId="55198" xr:uid="{84AB4827-AE11-4D20-AD43-33EF62BCCC50}"/>
    <cellStyle name="20% - Accent2 3 2 7 3" xfId="37529" xr:uid="{B014F225-6DE8-4298-910B-7B4A5448A18D}"/>
    <cellStyle name="20% - Accent2 3 2 8" xfId="7754" xr:uid="{023A8C99-E6A5-4861-AE09-AEC2659B9F3E}"/>
    <cellStyle name="20% - Accent2 3 2 8 2" xfId="29702" xr:uid="{99F640D5-FC15-420F-9828-997933B9D04D}"/>
    <cellStyle name="20% - Accent2 3 2 8 2 2" xfId="58192" xr:uid="{CC1C4500-A24D-49C6-B418-C41CC5CF5772}"/>
    <cellStyle name="20% - Accent2 3 2 8 3" xfId="37530" xr:uid="{147DD066-60EF-44CA-AEB6-48EF15E91DCE}"/>
    <cellStyle name="20% - Accent2 3 2 9" xfId="7755" xr:uid="{DCEE6C2A-BD22-408B-B675-B1BCAAB763E1}"/>
    <cellStyle name="20% - Accent2 3 2 9 2" xfId="37531" xr:uid="{34D09340-69FC-41B4-89B6-A48D02D098E8}"/>
    <cellStyle name="20% - Accent2 3 3" xfId="740" xr:uid="{070AE1DE-4CEA-44C9-8F6D-80F585FBB97F}"/>
    <cellStyle name="20% - Accent2 3 3 10" xfId="23745" xr:uid="{8B5D11C7-674C-4D01-8DAF-C7786D2DAA64}"/>
    <cellStyle name="20% - Accent2 3 3 11" xfId="31991" xr:uid="{63AEAED3-7D5E-4C72-AB26-1C876F2C6035}"/>
    <cellStyle name="20% - Accent2 3 3 2" xfId="1212" xr:uid="{ABCBD4A5-05AF-4A0A-A90E-81EA02C2F698}"/>
    <cellStyle name="20% - Accent2 3 3 2 2" xfId="1874" xr:uid="{F28547A0-03CA-4CE0-907C-C61E82216435}"/>
    <cellStyle name="20% - Accent2 3 3 2 2 2" xfId="3109" xr:uid="{FC7BC787-839E-4EEC-BA2E-C2482B1959A4}"/>
    <cellStyle name="20% - Accent2 3 3 2 2 2 2" xfId="7759" xr:uid="{78D1D4DE-F304-47BC-9766-D901ED655CC7}"/>
    <cellStyle name="20% - Accent2 3 3 2 2 2 2 2" xfId="37535" xr:uid="{66D5AF82-8011-4CA9-A8ED-45B1697C8737}"/>
    <cellStyle name="20% - Accent2 3 3 2 2 2 3" xfId="34086" xr:uid="{95C00DD7-D7D1-443C-B69F-DA54E16EBEC0}"/>
    <cellStyle name="20% - Accent2 3 3 2 2 3" xfId="7760" xr:uid="{377CBEED-6C94-47CF-8FB9-5B8A1CB47647}"/>
    <cellStyle name="20% - Accent2 3 3 2 2 3 2" xfId="37536" xr:uid="{B87ED237-5C4D-40A5-935E-394DEDA0499B}"/>
    <cellStyle name="20% - Accent2 3 3 2 2 4" xfId="7758" xr:uid="{073D86D1-44F9-43B8-9EBF-3B76989A7925}"/>
    <cellStyle name="20% - Accent2 3 3 2 2 4 2" xfId="37534" xr:uid="{4639CD1C-5D54-43BC-90D0-D5A36C154E14}"/>
    <cellStyle name="20% - Accent2 3 3 2 2 5" xfId="32876" xr:uid="{6A1A6B89-CC82-44A2-85DC-FC749CEE3200}"/>
    <cellStyle name="20% - Accent2 3 3 2 3" xfId="2472" xr:uid="{33F295CC-0B26-4F1F-8D8D-4F496FB68788}"/>
    <cellStyle name="20% - Accent2 3 3 2 3 2" xfId="7761" xr:uid="{DA33E053-8626-42B5-AAD6-5E97BE1A720E}"/>
    <cellStyle name="20% - Accent2 3 3 2 3 2 2" xfId="37537" xr:uid="{661E196F-4EDF-4928-9F6C-75C5C4C4CF41}"/>
    <cellStyle name="20% - Accent2 3 3 2 3 3" xfId="33452" xr:uid="{F4E65C5A-7B0C-49AC-8902-2EB4178B8111}"/>
    <cellStyle name="20% - Accent2 3 3 2 4" xfId="7762" xr:uid="{C69D2A20-0A51-47AC-8EB4-074F8A9EB546}"/>
    <cellStyle name="20% - Accent2 3 3 2 4 2" xfId="37538" xr:uid="{E139E23C-0BE7-4706-8C2F-779C18A670FA}"/>
    <cellStyle name="20% - Accent2 3 3 2 5" xfId="7763" xr:uid="{48AFB052-9738-47FA-AFDE-66F405194DB4}"/>
    <cellStyle name="20% - Accent2 3 3 2 5 2" xfId="37539" xr:uid="{891FC071-C90C-4919-BCA8-7174BA4079A7}"/>
    <cellStyle name="20% - Accent2 3 3 2 6" xfId="22101" xr:uid="{169F09D7-F4A8-470B-8ADE-8FAFF8B804D9}"/>
    <cellStyle name="20% - Accent2 3 3 2 6 2" xfId="51526" xr:uid="{C12E1AF9-9DAE-439B-AA13-AB1355DB94BF}"/>
    <cellStyle name="20% - Accent2 3 3 2 7" xfId="7757" xr:uid="{4B6F31D5-7068-46FF-8E95-B2E7A3532CC2}"/>
    <cellStyle name="20% - Accent2 3 3 2 7 2" xfId="37533" xr:uid="{1C746309-3458-4B60-A0BF-34234F0C24DF}"/>
    <cellStyle name="20% - Accent2 3 3 2 8" xfId="31077" xr:uid="{3A3ECE70-E264-4439-9EE9-211ADCE3FF14}"/>
    <cellStyle name="20% - Accent2 3 3 2 8 2" xfId="59557" xr:uid="{FBB79A2F-1944-4E41-9268-7ACB18249CED}"/>
    <cellStyle name="20% - Accent2 3 3 2 9" xfId="32262" xr:uid="{7605DEAE-5152-4359-98A5-E9C1BAF5BA9E}"/>
    <cellStyle name="20% - Accent2 3 3 3" xfId="1584" xr:uid="{EA856C51-8416-4B64-B369-3CE539496EBF}"/>
    <cellStyle name="20% - Accent2 3 3 3 2" xfId="2805" xr:uid="{C6868B82-0AFF-4591-B0F1-9D930562A5AB}"/>
    <cellStyle name="20% - Accent2 3 3 3 2 2" xfId="7766" xr:uid="{CF212E6D-9DC4-4F77-A81B-1412F7EE01D0}"/>
    <cellStyle name="20% - Accent2 3 3 3 2 2 2" xfId="37542" xr:uid="{900FEA17-7A4A-47F3-B951-1F4E513D746B}"/>
    <cellStyle name="20% - Accent2 3 3 3 2 3" xfId="7767" xr:uid="{8DEFFBDA-7D4C-4960-AF3E-CC040FAE513B}"/>
    <cellStyle name="20% - Accent2 3 3 3 2 3 2" xfId="37543" xr:uid="{65D38E31-103A-4A12-9533-465335C2C3C9}"/>
    <cellStyle name="20% - Accent2 3 3 3 2 4" xfId="7765" xr:uid="{2EDB002A-C668-4E34-8174-2AECDF923938}"/>
    <cellStyle name="20% - Accent2 3 3 3 2 4 2" xfId="37541" xr:uid="{7F447C3F-A5AA-409F-B3CE-FB40FA380884}"/>
    <cellStyle name="20% - Accent2 3 3 3 2 5" xfId="33783" xr:uid="{03DF83FF-FFB5-4F89-AEFF-5041015D1220}"/>
    <cellStyle name="20% - Accent2 3 3 3 3" xfId="7768" xr:uid="{20C5DB54-17F2-40E5-9A2C-614894475F13}"/>
    <cellStyle name="20% - Accent2 3 3 3 3 2" xfId="37544" xr:uid="{6E008678-C640-434C-8CFF-22A51801416B}"/>
    <cellStyle name="20% - Accent2 3 3 3 4" xfId="7769" xr:uid="{C670254A-3D4F-498C-885F-0D7EFD0422DE}"/>
    <cellStyle name="20% - Accent2 3 3 3 4 2" xfId="37545" xr:uid="{031EAA26-097E-4EAD-A772-CB4B1646D640}"/>
    <cellStyle name="20% - Accent2 3 3 3 5" xfId="7770" xr:uid="{C93022C4-E590-4B96-BDA5-592F5444F9E2}"/>
    <cellStyle name="20% - Accent2 3 3 3 5 2" xfId="37546" xr:uid="{34845045-5D78-4899-A84B-FEEDE601E016}"/>
    <cellStyle name="20% - Accent2 3 3 3 6" xfId="31092" xr:uid="{A3C74474-018B-48FF-83AD-C3FDCE0A3921}"/>
    <cellStyle name="20% - Accent2 3 3 3 6 2" xfId="59570" xr:uid="{3F1292B4-5B88-431F-BE20-0506FD8C4AD8}"/>
    <cellStyle name="20% - Accent2 3 3 3 7" xfId="7764" xr:uid="{05B09FB8-458F-442E-B4C9-28923A19D583}"/>
    <cellStyle name="20% - Accent2 3 3 3 7 2" xfId="37540" xr:uid="{9CA0FDC4-AA8E-4B3C-92CC-59179F6F82A7}"/>
    <cellStyle name="20% - Accent2 3 3 3 8" xfId="32586" xr:uid="{4641FBA6-2AE5-4015-808E-C734AFBA7B03}"/>
    <cellStyle name="20% - Accent2 3 3 4" xfId="2271" xr:uid="{CE25B891-4748-4AA7-8047-D949AD35B9A2}"/>
    <cellStyle name="20% - Accent2 3 3 4 2" xfId="7772" xr:uid="{72210A9D-96CC-4FB4-9CE0-E0C6A6B27A96}"/>
    <cellStyle name="20% - Accent2 3 3 4 2 2" xfId="37548" xr:uid="{E07365A5-22E5-4DB8-9B31-465450D5E854}"/>
    <cellStyle name="20% - Accent2 3 3 4 3" xfId="7773" xr:uid="{2C523018-6939-429A-8BD3-DDC3625F471D}"/>
    <cellStyle name="20% - Accent2 3 3 4 3 2" xfId="37549" xr:uid="{D76E749A-835F-497D-8D00-C00FED3D7B7A}"/>
    <cellStyle name="20% - Accent2 3 3 4 4" xfId="7771" xr:uid="{66EEE2F2-9805-47B2-AE77-AB825359F693}"/>
    <cellStyle name="20% - Accent2 3 3 4 4 2" xfId="37547" xr:uid="{AE306EEC-8342-41B3-AF52-08BDBC5FEB45}"/>
    <cellStyle name="20% - Accent2 3 3 4 5" xfId="33251" xr:uid="{D39F0A25-8DEE-4876-9611-7ECCA44609B5}"/>
    <cellStyle name="20% - Accent2 3 3 5" xfId="7774" xr:uid="{C37F7203-B8EE-4D04-ADDC-6778CB0FFA14}"/>
    <cellStyle name="20% - Accent2 3 3 5 2" xfId="37550" xr:uid="{B049122B-8DAF-47DD-AA21-72A255AC155F}"/>
    <cellStyle name="20% - Accent2 3 3 6" xfId="7775" xr:uid="{B516DDAF-E064-4064-9CDC-74E9D23D8AF8}"/>
    <cellStyle name="20% - Accent2 3 3 6 2" xfId="37551" xr:uid="{079D3994-4EB4-42EF-A627-8D1D8FCF7B47}"/>
    <cellStyle name="20% - Accent2 3 3 7" xfId="7776" xr:uid="{6DD66F06-3A2D-4D65-A6CE-24E7F6BF8223}"/>
    <cellStyle name="20% - Accent2 3 3 7 2" xfId="37552" xr:uid="{CC389AD7-91CC-40BA-93D4-EC119BE9E063}"/>
    <cellStyle name="20% - Accent2 3 3 8" xfId="21117" xr:uid="{5E6D8B50-D72E-4B3F-A7A9-E05FC19E089A}"/>
    <cellStyle name="20% - Accent2 3 3 8 2" xfId="50543" xr:uid="{14A89DEB-A759-4CB9-A517-BAED35938B20}"/>
    <cellStyle name="20% - Accent2 3 3 9" xfId="7756" xr:uid="{C14D3243-6C39-463F-9E32-3A32E3200F74}"/>
    <cellStyle name="20% - Accent2 3 3 9 2" xfId="37532" xr:uid="{535492DA-76BA-4505-8C39-A4B68643655C}"/>
    <cellStyle name="20% - Accent2 3 4" xfId="640" xr:uid="{E774FB11-B6A4-456B-BD00-8FC2C162824A}"/>
    <cellStyle name="20% - Accent2 3 4 10" xfId="23988" xr:uid="{4DBD6884-5F46-4ED5-B41A-728E50349FFC}"/>
    <cellStyle name="20% - Accent2 3 4 10 2" xfId="52551" xr:uid="{033F9E43-354F-4E90-80B3-DD51EBC414AF}"/>
    <cellStyle name="20% - Accent2 3 4 11" xfId="31906" xr:uid="{0128AA00-BDC0-4820-8259-FFD3F98BCC64}"/>
    <cellStyle name="20% - Accent2 3 4 2" xfId="1209" xr:uid="{69F62F67-70BE-4D08-BBA6-CBD82CE09FA6}"/>
    <cellStyle name="20% - Accent2 3 4 2 2" xfId="1871" xr:uid="{FDAC5C71-E528-43E0-9A67-5821736849C7}"/>
    <cellStyle name="20% - Accent2 3 4 2 2 2" xfId="3106" xr:uid="{2DE8B55B-5B0E-4C54-9E3F-D8D0C6AB8991}"/>
    <cellStyle name="20% - Accent2 3 4 2 2 2 2" xfId="7780" xr:uid="{1DD13366-15D4-4C89-89F2-820414CB1FE8}"/>
    <cellStyle name="20% - Accent2 3 4 2 2 2 2 2" xfId="37556" xr:uid="{B8E26ABC-0CE4-4735-AD79-D879552E80CB}"/>
    <cellStyle name="20% - Accent2 3 4 2 2 2 3" xfId="34083" xr:uid="{74FED15D-0D12-44E9-B269-A237F7D273C3}"/>
    <cellStyle name="20% - Accent2 3 4 2 2 3" xfId="7781" xr:uid="{6830B761-0589-4B54-A441-2DF870A721BD}"/>
    <cellStyle name="20% - Accent2 3 4 2 2 3 2" xfId="37557" xr:uid="{770753FD-4C46-4F08-9FA2-734C359D99C0}"/>
    <cellStyle name="20% - Accent2 3 4 2 2 4" xfId="28446" xr:uid="{9C450043-8A33-445A-B004-13A975931196}"/>
    <cellStyle name="20% - Accent2 3 4 2 2 4 2" xfId="56936" xr:uid="{546452F8-7886-4774-9A1A-AA355F0B5ED1}"/>
    <cellStyle name="20% - Accent2 3 4 2 2 5" xfId="7779" xr:uid="{CC6BE5A6-18A6-4691-9D30-500BC8FD1B47}"/>
    <cellStyle name="20% - Accent2 3 4 2 2 5 2" xfId="37555" xr:uid="{8954AEDC-77AA-416D-A86A-6AA2D293300A}"/>
    <cellStyle name="20% - Accent2 3 4 2 2 6" xfId="32873" xr:uid="{8237AF9F-0A62-4E60-8892-4E908B7D3478}"/>
    <cellStyle name="20% - Accent2 3 4 2 3" xfId="2473" xr:uid="{4DF306BE-9292-481D-BE08-93A414C713F3}"/>
    <cellStyle name="20% - Accent2 3 4 2 3 2" xfId="7782" xr:uid="{50D9895C-B883-43AF-837B-6E1E271FD053}"/>
    <cellStyle name="20% - Accent2 3 4 2 3 2 2" xfId="37558" xr:uid="{6227B6C7-9A71-4DEF-94CA-FC47629D5492}"/>
    <cellStyle name="20% - Accent2 3 4 2 3 3" xfId="33453" xr:uid="{71F1797D-0179-403A-ACE2-E73CA6A58E61}"/>
    <cellStyle name="20% - Accent2 3 4 2 4" xfId="7783" xr:uid="{0C0EE5B3-0768-4516-B9A8-FC04C3DD453C}"/>
    <cellStyle name="20% - Accent2 3 4 2 4 2" xfId="37559" xr:uid="{93E44C47-E02A-4C52-814C-92414C15D4CA}"/>
    <cellStyle name="20% - Accent2 3 4 2 5" xfId="7784" xr:uid="{EA7E54BA-8140-4404-8D70-C937C17196C6}"/>
    <cellStyle name="20% - Accent2 3 4 2 5 2" xfId="37560" xr:uid="{5D8A7430-4450-4720-98D0-0FEBC22B07F7}"/>
    <cellStyle name="20% - Accent2 3 4 2 6" xfId="25469" xr:uid="{557075DB-C58C-4244-AAB4-5E7DECED7A7F}"/>
    <cellStyle name="20% - Accent2 3 4 2 6 2" xfId="53960" xr:uid="{2C09D456-2AE8-4B2B-91CC-8E6C4C2261BF}"/>
    <cellStyle name="20% - Accent2 3 4 2 7" xfId="7778" xr:uid="{D214736A-5B7A-4476-9D4C-B9112764C47B}"/>
    <cellStyle name="20% - Accent2 3 4 2 7 2" xfId="37554" xr:uid="{DD0E7AEC-27EB-44B9-8233-3CE67A6CA6E9}"/>
    <cellStyle name="20% - Accent2 3 4 2 8" xfId="32259" xr:uid="{394F4D87-4707-4911-86A9-0FCA9658CF64}"/>
    <cellStyle name="20% - Accent2 3 4 3" xfId="1581" xr:uid="{86423B67-5FDB-4E50-A8F5-6977C4B3BACA}"/>
    <cellStyle name="20% - Accent2 3 4 3 2" xfId="2802" xr:uid="{3284516D-9905-4352-9850-7EA3BC770F4A}"/>
    <cellStyle name="20% - Accent2 3 4 3 2 2" xfId="7787" xr:uid="{C66832D1-27DA-4F15-95A5-0EAF8A1D5D95}"/>
    <cellStyle name="20% - Accent2 3 4 3 2 2 2" xfId="37563" xr:uid="{35E58B89-68E2-4CEB-A0EA-EC18FD45D2FA}"/>
    <cellStyle name="20% - Accent2 3 4 3 2 3" xfId="7788" xr:uid="{01C43DB2-C5E1-4541-B414-65F4EF372187}"/>
    <cellStyle name="20% - Accent2 3 4 3 2 3 2" xfId="37564" xr:uid="{FB31D947-5F05-4BB6-9E77-A9748E2D6AF5}"/>
    <cellStyle name="20% - Accent2 3 4 3 2 4" xfId="7786" xr:uid="{17191A5C-D826-4D64-AB37-4DD116509E22}"/>
    <cellStyle name="20% - Accent2 3 4 3 2 4 2" xfId="37562" xr:uid="{DA8DAD55-99E0-4F63-8A9A-675F55EAAFDB}"/>
    <cellStyle name="20% - Accent2 3 4 3 2 5" xfId="33780" xr:uid="{CB728B47-0F6A-4BE2-A74F-A0DFA35CE151}"/>
    <cellStyle name="20% - Accent2 3 4 3 3" xfId="7789" xr:uid="{C99550E3-829E-44C8-BF0F-D11A79E49383}"/>
    <cellStyle name="20% - Accent2 3 4 3 3 2" xfId="37565" xr:uid="{63808E49-C817-454A-B027-50488F7BAAB8}"/>
    <cellStyle name="20% - Accent2 3 4 3 4" xfId="7790" xr:uid="{3B83789C-8047-4738-80CE-1DD333639933}"/>
    <cellStyle name="20% - Accent2 3 4 3 4 2" xfId="37566" xr:uid="{BB7A2A7D-E3A8-47C0-9858-A5CA38B95B0F}"/>
    <cellStyle name="20% - Accent2 3 4 3 5" xfId="7791" xr:uid="{2697F119-A112-4B39-8E73-AB9C2069DC2C}"/>
    <cellStyle name="20% - Accent2 3 4 3 5 2" xfId="37567" xr:uid="{7A1CDDDF-48EB-4842-8F54-99867F9F4A58}"/>
    <cellStyle name="20% - Accent2 3 4 3 6" xfId="26932" xr:uid="{DD8DBAE9-4360-4AD7-A804-B9A079A3B3C2}"/>
    <cellStyle name="20% - Accent2 3 4 3 6 2" xfId="55422" xr:uid="{398D0BFC-BDC9-4092-B105-2397148586D1}"/>
    <cellStyle name="20% - Accent2 3 4 3 7" xfId="7785" xr:uid="{F4F45F42-A878-479F-B2B1-8360ACF8A1C5}"/>
    <cellStyle name="20% - Accent2 3 4 3 7 2" xfId="37561" xr:uid="{2F31F06B-3087-46CC-A778-19C7AD934EB5}"/>
    <cellStyle name="20% - Accent2 3 4 3 8" xfId="32583" xr:uid="{B9A8A85B-ABC0-4256-8B48-D0429E56E0D2}"/>
    <cellStyle name="20% - Accent2 3 4 4" xfId="2410" xr:uid="{EFFCFDA9-F353-49C3-9A7A-C89991821A9A}"/>
    <cellStyle name="20% - Accent2 3 4 4 2" xfId="7793" xr:uid="{04291116-4221-4EF1-96E5-70E04E63AAC2}"/>
    <cellStyle name="20% - Accent2 3 4 4 2 2" xfId="37569" xr:uid="{3911423A-8CEC-4886-B53A-BD582DD755EB}"/>
    <cellStyle name="20% - Accent2 3 4 4 3" xfId="7794" xr:uid="{1229DCB4-8FBA-4ACE-9B6B-9AE2FF6C08EA}"/>
    <cellStyle name="20% - Accent2 3 4 4 3 2" xfId="37570" xr:uid="{F9BBFA25-9EF1-424B-A03C-501798F0997D}"/>
    <cellStyle name="20% - Accent2 3 4 4 4" xfId="29926" xr:uid="{56F90685-EAC7-4210-9D7D-81D35CEB82E7}"/>
    <cellStyle name="20% - Accent2 3 4 4 4 2" xfId="58416" xr:uid="{5F18248C-FAC7-4DEF-A2CE-C6C3AE25EFC1}"/>
    <cellStyle name="20% - Accent2 3 4 4 5" xfId="7792" xr:uid="{24B3796A-2C5E-454C-9C67-64F35F42972F}"/>
    <cellStyle name="20% - Accent2 3 4 4 5 2" xfId="37568" xr:uid="{F45C72B9-CEDC-4C5B-B78B-1E1AF818ABC6}"/>
    <cellStyle name="20% - Accent2 3 4 4 6" xfId="33390" xr:uid="{897EAEF4-2022-4891-B189-718CACCB93AF}"/>
    <cellStyle name="20% - Accent2 3 4 5" xfId="7795" xr:uid="{D07A8D2F-D263-4F9C-BBF9-DB467BF59050}"/>
    <cellStyle name="20% - Accent2 3 4 5 2" xfId="37571" xr:uid="{421CD66B-BB60-404E-ADFA-1E3A3202E7E1}"/>
    <cellStyle name="20% - Accent2 3 4 6" xfId="7796" xr:uid="{767E279C-6E13-4A50-9CDF-9D328A71F884}"/>
    <cellStyle name="20% - Accent2 3 4 6 2" xfId="37572" xr:uid="{004DF8F3-E0D8-4837-A28C-180869997D78}"/>
    <cellStyle name="20% - Accent2 3 4 7" xfId="7797" xr:uid="{67EB3FC3-2B5E-4721-B071-24D035C375EA}"/>
    <cellStyle name="20% - Accent2 3 4 7 2" xfId="37573" xr:uid="{C228D899-9556-4EBF-9733-0E13D206B586}"/>
    <cellStyle name="20% - Accent2 3 4 8" xfId="21602" xr:uid="{66A99FE8-B104-4CE7-A23C-B7F98A0E2DEE}"/>
    <cellStyle name="20% - Accent2 3 4 8 2" xfId="51027" xr:uid="{2254A3FB-E7FF-475F-B9DE-8ABE6A373583}"/>
    <cellStyle name="20% - Accent2 3 4 9" xfId="7777" xr:uid="{284E0CC9-0CDD-4465-824E-EE5FB7C461C8}"/>
    <cellStyle name="20% - Accent2 3 4 9 2" xfId="37553" xr:uid="{CA78D881-2604-40ED-B022-01FFFD407641}"/>
    <cellStyle name="20% - Accent2 3 5" xfId="1159" xr:uid="{E646074B-7363-4BE3-93CF-E238D1AD4F8F}"/>
    <cellStyle name="20% - Accent2 3 5 10" xfId="32209" xr:uid="{576759C7-1D27-4DE1-B4CE-438F7DD65F55}"/>
    <cellStyle name="20% - Accent2 3 5 2" xfId="1821" xr:uid="{E87CED11-4DA0-4881-B04F-31D9A4B38A3E}"/>
    <cellStyle name="20% - Accent2 3 5 2 2" xfId="3056" xr:uid="{65E2B179-10CB-4864-9436-9A49438D94B7}"/>
    <cellStyle name="20% - Accent2 3 5 2 2 2" xfId="7801" xr:uid="{0A23A715-1CCD-494F-836E-CE056AEBAF92}"/>
    <cellStyle name="20% - Accent2 3 5 2 2 2 2" xfId="37577" xr:uid="{0BB47160-6969-42BD-B3BC-B98204FB1DDA}"/>
    <cellStyle name="20% - Accent2 3 5 2 2 3" xfId="7802" xr:uid="{21E5014B-0960-4B9D-B0BB-5751F6261F51}"/>
    <cellStyle name="20% - Accent2 3 5 2 2 3 2" xfId="37578" xr:uid="{4383B4FF-3E51-44E4-B6C6-98B73392F31B}"/>
    <cellStyle name="20% - Accent2 3 5 2 2 4" xfId="28735" xr:uid="{3877D8EF-D187-4D15-8CB8-2EFF762FF5EC}"/>
    <cellStyle name="20% - Accent2 3 5 2 2 4 2" xfId="57225" xr:uid="{DB7F2C8F-5367-4ABC-B791-CE1E569A8500}"/>
    <cellStyle name="20% - Accent2 3 5 2 2 5" xfId="7800" xr:uid="{38CDE68F-A137-430E-AED5-D21940B13440}"/>
    <cellStyle name="20% - Accent2 3 5 2 2 5 2" xfId="37576" xr:uid="{25C59CA5-97F4-4A80-BF82-E7DFBB5A61CA}"/>
    <cellStyle name="20% - Accent2 3 5 2 2 6" xfId="34033" xr:uid="{84FA4F4F-4815-4793-B1E0-E2DEDDB54F76}"/>
    <cellStyle name="20% - Accent2 3 5 2 3" xfId="7803" xr:uid="{1149EB53-CE5C-4706-B0F4-0F5E58DEF9D0}"/>
    <cellStyle name="20% - Accent2 3 5 2 3 2" xfId="37579" xr:uid="{09AA6607-A4FE-41ED-86FC-B621F175782F}"/>
    <cellStyle name="20% - Accent2 3 5 2 4" xfId="7804" xr:uid="{3F8E983E-B7D6-48C0-8F6A-438BD13A1F30}"/>
    <cellStyle name="20% - Accent2 3 5 2 4 2" xfId="37580" xr:uid="{619157D6-0F77-4628-BBFC-3015C856F536}"/>
    <cellStyle name="20% - Accent2 3 5 2 5" xfId="7805" xr:uid="{E9F3796E-3D98-46F8-A9F2-5F153F5CAF06}"/>
    <cellStyle name="20% - Accent2 3 5 2 5 2" xfId="37581" xr:uid="{83E7CD64-7E5D-49A6-8008-266C2C5CE176}"/>
    <cellStyle name="20% - Accent2 3 5 2 6" xfId="25756" xr:uid="{0A306537-1841-40AF-BF66-2652A5A6DDD2}"/>
    <cellStyle name="20% - Accent2 3 5 2 6 2" xfId="54247" xr:uid="{EF59DE90-A16D-430E-9E0C-06E1BC946023}"/>
    <cellStyle name="20% - Accent2 3 5 2 7" xfId="7799" xr:uid="{25C3DFA8-8F1F-4A8F-89EA-DAD512B8956C}"/>
    <cellStyle name="20% - Accent2 3 5 2 7 2" xfId="37575" xr:uid="{B548D0E1-68BD-41E6-B292-4A94AA948AEC}"/>
    <cellStyle name="20% - Accent2 3 5 2 8" xfId="32823" xr:uid="{090C7629-B977-4D9A-9515-DAE5185D715C}"/>
    <cellStyle name="20% - Accent2 3 5 3" xfId="2469" xr:uid="{BE72FF50-781C-48A8-BCA4-3233A686DBBD}"/>
    <cellStyle name="20% - Accent2 3 5 3 2" xfId="7807" xr:uid="{5796E8AB-FC42-42C5-8ECB-8370E66741E2}"/>
    <cellStyle name="20% - Accent2 3 5 3 2 2" xfId="7808" xr:uid="{550767C9-ED2E-4301-B43D-5ED2F01DDA2A}"/>
    <cellStyle name="20% - Accent2 3 5 3 2 2 2" xfId="37584" xr:uid="{8FAE164D-1250-467E-917E-72E9F533874C}"/>
    <cellStyle name="20% - Accent2 3 5 3 2 3" xfId="7809" xr:uid="{813116E3-682E-4BB4-B74E-64C280B70F7D}"/>
    <cellStyle name="20% - Accent2 3 5 3 2 3 2" xfId="37585" xr:uid="{0C05E995-9700-41A1-93A3-7C6584B31418}"/>
    <cellStyle name="20% - Accent2 3 5 3 2 4" xfId="37583" xr:uid="{6266CBB2-D0AC-443E-A690-2FCF78A12671}"/>
    <cellStyle name="20% - Accent2 3 5 3 3" xfId="7810" xr:uid="{64B2E05D-268D-4CA4-BCD3-3F32AAEBE56E}"/>
    <cellStyle name="20% - Accent2 3 5 3 3 2" xfId="37586" xr:uid="{76561720-26B1-477C-B71D-A7943179E5D7}"/>
    <cellStyle name="20% - Accent2 3 5 3 4" xfId="7811" xr:uid="{DC9A803C-F047-4341-B90A-A3BB70D4D93A}"/>
    <cellStyle name="20% - Accent2 3 5 3 4 2" xfId="37587" xr:uid="{7F151DE1-3C13-448E-838B-F11E71E2B734}"/>
    <cellStyle name="20% - Accent2 3 5 3 5" xfId="7812" xr:uid="{AB19FE29-6435-4A44-B03D-D6ADB516B232}"/>
    <cellStyle name="20% - Accent2 3 5 3 5 2" xfId="37588" xr:uid="{9048E8FD-DFC1-4FA7-A36F-0F9180F6ADE6}"/>
    <cellStyle name="20% - Accent2 3 5 3 6" xfId="27224" xr:uid="{36E35BE8-392E-4248-8B14-CE103B4D1588}"/>
    <cellStyle name="20% - Accent2 3 5 3 6 2" xfId="55714" xr:uid="{430EDD76-9B9C-4655-A0F6-5E88E4D5379B}"/>
    <cellStyle name="20% - Accent2 3 5 3 7" xfId="7806" xr:uid="{5D4D30C3-4ED6-4A05-BF8A-C1FC2C85AE03}"/>
    <cellStyle name="20% - Accent2 3 5 3 7 2" xfId="37582" xr:uid="{D5459439-6D1F-4F94-8230-197E63605AF7}"/>
    <cellStyle name="20% - Accent2 3 5 3 8" xfId="33449" xr:uid="{5EDA6A88-3343-4145-B1AF-89A4000C9062}"/>
    <cellStyle name="20% - Accent2 3 5 4" xfId="7813" xr:uid="{C6CC6FD0-C01F-4E58-A544-50D25D47D100}"/>
    <cellStyle name="20% - Accent2 3 5 4 2" xfId="7814" xr:uid="{6158B519-B971-4016-B6A1-CB01C764DA81}"/>
    <cellStyle name="20% - Accent2 3 5 4 2 2" xfId="37590" xr:uid="{684A02BE-B1D2-48AA-8A6A-040F94BD6B48}"/>
    <cellStyle name="20% - Accent2 3 5 4 3" xfId="7815" xr:uid="{C3EC42FC-04DE-4BE5-8E0C-0BF55A597FE7}"/>
    <cellStyle name="20% - Accent2 3 5 4 3 2" xfId="37591" xr:uid="{80BB24B9-8C3A-489A-92F7-A67AFF37A679}"/>
    <cellStyle name="20% - Accent2 3 5 4 4" xfId="30221" xr:uid="{C3FB3F6C-DF4E-4939-8B84-43846D2E97F0}"/>
    <cellStyle name="20% - Accent2 3 5 4 4 2" xfId="58711" xr:uid="{9B1513BD-EE24-4FF1-9CD1-5A299763CA21}"/>
    <cellStyle name="20% - Accent2 3 5 4 5" xfId="37589" xr:uid="{0329903A-16F1-4604-9616-B1C87422F25B}"/>
    <cellStyle name="20% - Accent2 3 5 5" xfId="7816" xr:uid="{05E27B36-DDF1-45F1-BB54-3FF1DF966478}"/>
    <cellStyle name="20% - Accent2 3 5 5 2" xfId="37592" xr:uid="{5B4A71CD-A4BC-476F-ACF0-560F099B26ED}"/>
    <cellStyle name="20% - Accent2 3 5 6" xfId="7817" xr:uid="{3EA8043A-A04C-4570-BA8D-44168AF3216D}"/>
    <cellStyle name="20% - Accent2 3 5 6 2" xfId="37593" xr:uid="{8BB0CAAC-855F-4AB8-B10C-18AB93A7FC88}"/>
    <cellStyle name="20% - Accent2 3 5 7" xfId="7818" xr:uid="{F90A0638-5C06-4A92-B587-1E0E48CA07C2}"/>
    <cellStyle name="20% - Accent2 3 5 7 2" xfId="37594" xr:uid="{94B6C53A-9334-438E-AFED-10946731C079}"/>
    <cellStyle name="20% - Accent2 3 5 8" xfId="24311" xr:uid="{25861437-3D88-4128-8299-6520305A4A63}"/>
    <cellStyle name="20% - Accent2 3 5 8 2" xfId="52803" xr:uid="{04BC5118-0008-4FA6-A79A-08F5ADF903A3}"/>
    <cellStyle name="20% - Accent2 3 5 9" xfId="7798" xr:uid="{25497E0B-D4EF-42AF-B909-510FB74853C3}"/>
    <cellStyle name="20% - Accent2 3 5 9 2" xfId="37574" xr:uid="{9BB6F16D-7C5F-4F03-A1CA-12731B0DB363}"/>
    <cellStyle name="20% - Accent2 3 6" xfId="1531" xr:uid="{7ABA9533-4D45-4378-9A37-87F8787DA781}"/>
    <cellStyle name="20% - Accent2 3 6 2" xfId="2752" xr:uid="{1FC99492-637D-4C79-B750-464968ED55C7}"/>
    <cellStyle name="20% - Accent2 3 6 2 2" xfId="7821" xr:uid="{DBCF9CE6-B9C3-4A59-A7CB-E72A6D25ECF1}"/>
    <cellStyle name="20% - Accent2 3 6 2 2 2" xfId="29031" xr:uid="{F8319E02-6EA5-424F-9AEC-E18D77D7F3F4}"/>
    <cellStyle name="20% - Accent2 3 6 2 2 2 2" xfId="57521" xr:uid="{DA0EC390-723D-47BE-B036-0F03A04CEAA2}"/>
    <cellStyle name="20% - Accent2 3 6 2 2 3" xfId="37596" xr:uid="{2F55D4A5-1C48-4F12-9703-9729F703E9E2}"/>
    <cellStyle name="20% - Accent2 3 6 2 3" xfId="7822" xr:uid="{CB9516CD-E4FC-444A-91CD-934B9250030F}"/>
    <cellStyle name="20% - Accent2 3 6 2 3 2" xfId="37597" xr:uid="{7E1C5E78-1E6D-4A99-94D8-E021351EF794}"/>
    <cellStyle name="20% - Accent2 3 6 2 4" xfId="26047" xr:uid="{1613A230-951A-4778-AFF7-0234E28BBEB0}"/>
    <cellStyle name="20% - Accent2 3 6 2 4 2" xfId="54538" xr:uid="{5B8D7E1F-843D-4B6B-BCC5-399C97A7FB02}"/>
    <cellStyle name="20% - Accent2 3 6 2 5" xfId="7820" xr:uid="{2B338A87-FFB2-4AE8-AB80-F611C42A5123}"/>
    <cellStyle name="20% - Accent2 3 6 2 5 2" xfId="37595" xr:uid="{AC13519B-10FB-43A4-B11E-5A7B6C1C3CFC}"/>
    <cellStyle name="20% - Accent2 3 6 2 6" xfId="33730" xr:uid="{4AD41E31-A158-41A4-A4A7-66ED37466315}"/>
    <cellStyle name="20% - Accent2 3 6 3" xfId="7823" xr:uid="{B0502269-F2C7-4CE7-8FE4-0CA69FB87D80}"/>
    <cellStyle name="20% - Accent2 3 6 3 2" xfId="27520" xr:uid="{0003C436-4715-423F-9C33-06442F9024F1}"/>
    <cellStyle name="20% - Accent2 3 6 3 2 2" xfId="56010" xr:uid="{C7FD1F4C-FF36-4114-A697-2ED5C3BCDF73}"/>
    <cellStyle name="20% - Accent2 3 6 3 3" xfId="37598" xr:uid="{A0F4B62B-748D-46D6-9C4D-96AF0EB5CF54}"/>
    <cellStyle name="20% - Accent2 3 6 4" xfId="7824" xr:uid="{C9BF5B9F-01C1-42E0-9F6D-7B182BBCEBF8}"/>
    <cellStyle name="20% - Accent2 3 6 4 2" xfId="30518" xr:uid="{6B98A03F-2D5D-469B-8735-0DD759244F11}"/>
    <cellStyle name="20% - Accent2 3 6 4 2 2" xfId="59008" xr:uid="{8E653DA4-284C-4EBB-8FAD-410B4F4D671B}"/>
    <cellStyle name="20% - Accent2 3 6 4 3" xfId="37599" xr:uid="{126FE2A0-866F-4861-9AF4-7C46B52632F7}"/>
    <cellStyle name="20% - Accent2 3 6 5" xfId="7825" xr:uid="{D1F544B8-6A0E-4C13-BBA3-48F34FE98B3B}"/>
    <cellStyle name="20% - Accent2 3 6 5 2" xfId="37600" xr:uid="{E744F661-2844-4196-AC60-906EA4AD6B58}"/>
    <cellStyle name="20% - Accent2 3 6 6" xfId="7826" xr:uid="{F01A9199-5CA0-40EA-9658-7EF1E79C1706}"/>
    <cellStyle name="20% - Accent2 3 6 6 2" xfId="37601" xr:uid="{A60CEB14-945E-4741-BAD5-D942726404BE}"/>
    <cellStyle name="20% - Accent2 3 6 7" xfId="24590" xr:uid="{C0C1B0A7-091B-425E-8F62-A58265C1B678}"/>
    <cellStyle name="20% - Accent2 3 6 7 2" xfId="53082" xr:uid="{DAA05132-3A0B-4B28-9635-7D478E9542DA}"/>
    <cellStyle name="20% - Accent2 3 6 8" xfId="7819" xr:uid="{200B69ED-9DAA-44A9-A74C-4617ED6E2AF5}"/>
    <cellStyle name="20% - Accent2 3 6 9" xfId="32533" xr:uid="{FF47FFCC-BD0E-48CB-B6FB-455CB121B29F}"/>
    <cellStyle name="20% - Accent2 3 7" xfId="2151" xr:uid="{4B5CA44E-CDE7-47F0-9A07-D3FE59591CCB}"/>
    <cellStyle name="20% - Accent2 3 7 2" xfId="7828" xr:uid="{AB63C6FB-6FD0-4467-8E2D-0B750A8E4183}"/>
    <cellStyle name="20% - Accent2 3 7 2 2" xfId="7829" xr:uid="{87C714E2-DDFB-4CE6-A9EF-59616812A658}"/>
    <cellStyle name="20% - Accent2 3 7 2 2 2" xfId="29341" xr:uid="{41701957-7ADA-4484-BF43-B64FDA08665B}"/>
    <cellStyle name="20% - Accent2 3 7 2 2 2 2" xfId="57831" xr:uid="{1C131BB3-212E-4B1C-85D2-75D4FDDFD9C0}"/>
    <cellStyle name="20% - Accent2 3 7 2 2 3" xfId="37604" xr:uid="{F272EA58-E103-42BF-A9A5-C3DAE84AD89E}"/>
    <cellStyle name="20% - Accent2 3 7 2 3" xfId="7830" xr:uid="{69A7AF26-F08B-44B8-B599-E0F19FDA8F5F}"/>
    <cellStyle name="20% - Accent2 3 7 2 3 2" xfId="37605" xr:uid="{5F3CA5F1-6743-469E-B478-203B771BD7DE}"/>
    <cellStyle name="20% - Accent2 3 7 2 4" xfId="26357" xr:uid="{F84EFA20-1811-45F0-9624-715930199BB5}"/>
    <cellStyle name="20% - Accent2 3 7 2 4 2" xfId="54848" xr:uid="{B76F54EB-1846-451E-B56F-A9D29D184520}"/>
    <cellStyle name="20% - Accent2 3 7 2 5" xfId="37603" xr:uid="{F2749DB6-9384-40B8-964A-C6B738516C4B}"/>
    <cellStyle name="20% - Accent2 3 7 3" xfId="7831" xr:uid="{D561F632-5D63-40D4-8976-668A13CA5652}"/>
    <cellStyle name="20% - Accent2 3 7 3 2" xfId="27830" xr:uid="{04F80C30-DACD-4965-80A0-E145CF6A5327}"/>
    <cellStyle name="20% - Accent2 3 7 3 2 2" xfId="56320" xr:uid="{12C2EF22-2052-46F4-8639-428263D611B5}"/>
    <cellStyle name="20% - Accent2 3 7 3 3" xfId="37606" xr:uid="{B57DFD32-4A9A-4736-8B7C-2B35EC331AE0}"/>
    <cellStyle name="20% - Accent2 3 7 4" xfId="7832" xr:uid="{78FDC66E-9837-4C1F-BF29-6A019D63FC07}"/>
    <cellStyle name="20% - Accent2 3 7 4 2" xfId="30829" xr:uid="{B6833852-42B4-4A6B-B012-DA97E794CACF}"/>
    <cellStyle name="20% - Accent2 3 7 4 2 2" xfId="59319" xr:uid="{82E5E967-6F5D-4F2B-8D96-59A54A22AD19}"/>
    <cellStyle name="20% - Accent2 3 7 4 3" xfId="37607" xr:uid="{E29F3152-F733-4196-B41C-DEF030542722}"/>
    <cellStyle name="20% - Accent2 3 7 5" xfId="7833" xr:uid="{DAAD3A4C-8517-40F3-9B4C-B13DF4842B21}"/>
    <cellStyle name="20% - Accent2 3 7 5 2" xfId="37608" xr:uid="{6492C667-EFA9-4AC9-BEB8-082F80F246B6}"/>
    <cellStyle name="20% - Accent2 3 7 6" xfId="24887" xr:uid="{68644EE4-CAD7-40F7-A596-B0A7FC1BB38D}"/>
    <cellStyle name="20% - Accent2 3 7 6 2" xfId="53378" xr:uid="{C37135A9-E8A9-427F-8615-4065D5000F37}"/>
    <cellStyle name="20% - Accent2 3 7 7" xfId="7827" xr:uid="{351138CE-8803-4C81-A4E0-03362269FB12}"/>
    <cellStyle name="20% - Accent2 3 7 7 2" xfId="37602" xr:uid="{FF0D9C61-CAFD-4F2E-AA16-8E52A29C22F2}"/>
    <cellStyle name="20% - Accent2 3 7 8" xfId="33135" xr:uid="{4E7E15C8-5842-499E-91AD-FB9C4D811C97}"/>
    <cellStyle name="20% - Accent2 3 8" xfId="7834" xr:uid="{4D55E74D-F1B4-47F9-BA20-8D20F818BF13}"/>
    <cellStyle name="20% - Accent2 3 8 2" xfId="7835" xr:uid="{F74A8991-A12C-482E-86EE-C048192769CD}"/>
    <cellStyle name="20% - Accent2 3 8 2 2" xfId="28155" xr:uid="{38633400-C0A2-43A5-960D-7CFDBC67CBBD}"/>
    <cellStyle name="20% - Accent2 3 8 2 2 2" xfId="56645" xr:uid="{FB1E8846-3457-4369-9CB9-80F7C5A1762A}"/>
    <cellStyle name="20% - Accent2 3 8 2 3" xfId="37610" xr:uid="{3E3753B7-0631-4D1F-AA16-845FCD687528}"/>
    <cellStyle name="20% - Accent2 3 8 3" xfId="7836" xr:uid="{8959B273-2E15-41CA-987C-85F12780A767}"/>
    <cellStyle name="20% - Accent2 3 8 3 2" xfId="37611" xr:uid="{AA30BF3A-F05A-4914-9F71-8C64553AA6C0}"/>
    <cellStyle name="20% - Accent2 3 8 4" xfId="25188" xr:uid="{8B513197-E50C-431A-BCB4-2845167BCC6E}"/>
    <cellStyle name="20% - Accent2 3 8 4 2" xfId="53679" xr:uid="{E193BD17-7267-4A52-B71B-E3E64E10A794}"/>
    <cellStyle name="20% - Accent2 3 8 5" xfId="37609" xr:uid="{F03902E6-0569-4DD2-B959-B75E9B1C63D4}"/>
    <cellStyle name="20% - Accent2 3 9" xfId="7837" xr:uid="{66ED8ECF-8143-4CF6-848B-DF59B0A56325}"/>
    <cellStyle name="20% - Accent2 3 9 2" xfId="26639" xr:uid="{5C9A5AA3-16A6-4E2D-A68E-1168A0B7CEB4}"/>
    <cellStyle name="20% - Accent2 3 9 2 2" xfId="55129" xr:uid="{A5AEB803-A237-4F73-AF37-BF2955EDCFE5}"/>
    <cellStyle name="20% - Accent2 3 9 3" xfId="37612" xr:uid="{323295E1-E159-4D5D-BE89-3C8938D39964}"/>
    <cellStyle name="20% - Accent2 30" xfId="7838" xr:uid="{0CE5B183-2526-46ED-870D-A372F1B9C4AB}"/>
    <cellStyle name="20% - Accent2 30 2" xfId="37613" xr:uid="{F72A169C-F871-46DA-8DDA-9EAD03662D8B}"/>
    <cellStyle name="20% - Accent2 31" xfId="7839" xr:uid="{2FD1B063-BA76-41D1-B4C9-6949D8CBDF0F}"/>
    <cellStyle name="20% - Accent2 31 2" xfId="37614" xr:uid="{33917B9D-07CF-4999-80D9-61BB0B6CE496}"/>
    <cellStyle name="20% - Accent2 32" xfId="7840" xr:uid="{4FE5CB6B-7F7C-423B-B85E-C54ADB110E0D}"/>
    <cellStyle name="20% - Accent2 32 2" xfId="37615" xr:uid="{89383BBA-CA6A-415D-A5A5-30F0417EC106}"/>
    <cellStyle name="20% - Accent2 33" xfId="7841" xr:uid="{37B9AF0B-CADF-4689-8288-5342BD2696D9}"/>
    <cellStyle name="20% - Accent2 33 2" xfId="37616" xr:uid="{9FFE20B2-56A8-4647-B5C9-4D75A9B78BA0}"/>
    <cellStyle name="20% - Accent2 34" xfId="7842" xr:uid="{B7EA41A4-E4E1-4E98-B1DF-0DD82A843EEB}"/>
    <cellStyle name="20% - Accent2 34 2" xfId="37617" xr:uid="{66D8B857-54BB-438E-B2E5-3E4509FCF32F}"/>
    <cellStyle name="20% - Accent2 35" xfId="7843" xr:uid="{0AC7A533-E490-444E-836F-362B77BBC904}"/>
    <cellStyle name="20% - Accent2 35 2" xfId="37618" xr:uid="{F86C9AAE-78E1-4299-93A2-60B6792B0985}"/>
    <cellStyle name="20% - Accent2 36" xfId="7365" xr:uid="{D976DAAB-F677-4D30-A283-F3185DB56CB7}"/>
    <cellStyle name="20% - Accent2 36 2" xfId="37142" xr:uid="{996EEBB8-A67A-408D-863C-957602AF2164}"/>
    <cellStyle name="20% - Accent2 37" xfId="6302" xr:uid="{F8FDA2ED-BBB5-4591-93D4-B635F60B4E36}"/>
    <cellStyle name="20% - Accent2 37 2" xfId="36136" xr:uid="{B8FA97B5-E799-4BBB-822A-35ECABCAC509}"/>
    <cellStyle name="20% - Accent2 38" xfId="4552" xr:uid="{234D0B3F-690B-4A40-A69E-53AF39033087}"/>
    <cellStyle name="20% - Accent2 38 2" xfId="34504" xr:uid="{0BF548F3-8D77-4C90-8665-518FB8F834B3}"/>
    <cellStyle name="20% - Accent2 39" xfId="22527" xr:uid="{0072B592-B1ED-4477-820F-8582CE7AEAD6}"/>
    <cellStyle name="20% - Accent2 39 2" xfId="51816" xr:uid="{2C200EF4-9359-467D-B664-A97512A86018}"/>
    <cellStyle name="20% - Accent2 4" xfId="739" xr:uid="{D1D34FE7-E28F-4F06-B570-898137432B2F}"/>
    <cellStyle name="20% - Accent2 4 10" xfId="7845" xr:uid="{97D8D852-3FC2-4B8E-8229-05F81FDAE4B2}"/>
    <cellStyle name="20% - Accent2 4 10 2" xfId="37620" xr:uid="{179DA97F-C7E0-4017-964D-C0C0F1AD3B58}"/>
    <cellStyle name="20% - Accent2 4 11" xfId="7846" xr:uid="{5BB00974-6FFE-4371-A9D0-52A51D01AF46}"/>
    <cellStyle name="20% - Accent2 4 11 2" xfId="37621" xr:uid="{624AF44A-F2B1-48F2-B876-DF53F543A9FC}"/>
    <cellStyle name="20% - Accent2 4 12" xfId="7844" xr:uid="{0F799364-A397-48EE-89A3-77EB8D01227E}"/>
    <cellStyle name="20% - Accent2 4 12 2" xfId="37619" xr:uid="{49D2BDF8-594E-4382-BF8A-C0035548511F}"/>
    <cellStyle name="20% - Accent2 4 13" xfId="6391" xr:uid="{FB7C3D37-16C8-4099-A06B-C2D4DF6F148A}"/>
    <cellStyle name="20% - Accent2 4 13 2" xfId="36170" xr:uid="{3575052B-BF09-4795-9B0E-9A24D0F43AAE}"/>
    <cellStyle name="20% - Accent2 4 14" xfId="4778" xr:uid="{C59E8C81-9661-4E42-BDE8-DAB182993A86}"/>
    <cellStyle name="20% - Accent2 4 14 2" xfId="34662" xr:uid="{ACD5951E-D0AA-4677-8F59-55AADC5074EB}"/>
    <cellStyle name="20% - Accent2 4 15" xfId="22668" xr:uid="{4941E556-65AB-4FDB-82DC-F736F6D1C336}"/>
    <cellStyle name="20% - Accent2 4 15 2" xfId="51953" xr:uid="{F65742A7-EE46-431D-B7D5-95C8673290B7}"/>
    <cellStyle name="20% - Accent2 4 16" xfId="31990" xr:uid="{DF00D653-6F41-46E8-B649-AC5D9D60F861}"/>
    <cellStyle name="20% - Accent2 4 2" xfId="738" xr:uid="{ADEB9FD6-0090-4B0F-9D97-81D15AB887EB}"/>
    <cellStyle name="20% - Accent2 4 2 10" xfId="20888" xr:uid="{55A8CA48-59A6-4D6B-822C-274413D70187}"/>
    <cellStyle name="20% - Accent2 4 2 10 2" xfId="50316" xr:uid="{9A185BAA-CD94-4C61-AF13-90A094DB03B7}"/>
    <cellStyle name="20% - Accent2 4 2 11" xfId="7847" xr:uid="{85DAEC75-94F9-4E67-88F0-49820A0610C1}"/>
    <cellStyle name="20% - Accent2 4 2 11 2" xfId="37622" xr:uid="{6843BC12-E0B1-4DE8-8183-0AA0975199E8}"/>
    <cellStyle name="20% - Accent2 4 2 12" xfId="5044" xr:uid="{F222D6D1-2EAC-42BB-83B3-C9166AE2B3B0}"/>
    <cellStyle name="20% - Accent2 4 2 12 2" xfId="34911" xr:uid="{918D802B-2D53-4BCB-80C8-A38F356EE3CE}"/>
    <cellStyle name="20% - Accent2 4 2 13" xfId="22714" xr:uid="{1CBE12EA-C5CA-4167-B8EE-9217799BB5C8}"/>
    <cellStyle name="20% - Accent2 4 2 13 2" xfId="51999" xr:uid="{DAA4C7FC-2A20-492B-BE99-57C34A9651C1}"/>
    <cellStyle name="20% - Accent2 4 2 14" xfId="31989" xr:uid="{A3C8F028-5860-4B65-BB44-8086C180E132}"/>
    <cellStyle name="20% - Accent2 4 2 2" xfId="1214" xr:uid="{24B2BFA6-DDE5-4389-B0AF-692315931783}"/>
    <cellStyle name="20% - Accent2 4 2 2 10" xfId="25515" xr:uid="{786401E6-D3FE-4D46-A9E8-4AB878C17DF7}"/>
    <cellStyle name="20% - Accent2 4 2 2 10 2" xfId="54006" xr:uid="{C94167FE-620A-4947-A3B8-A7A0B44F96D3}"/>
    <cellStyle name="20% - Accent2 4 2 2 11" xfId="32264" xr:uid="{4571D7AF-1B6B-4D61-985A-17807953654D}"/>
    <cellStyle name="20% - Accent2 4 2 2 2" xfId="1876" xr:uid="{B5EA1888-BC8A-4C25-846C-C1F168AD482A}"/>
    <cellStyle name="20% - Accent2 4 2 2 2 2" xfId="3111" xr:uid="{E4768CD3-BB37-475D-8B51-BEA824BC7F12}"/>
    <cellStyle name="20% - Accent2 4 2 2 2 2 2" xfId="7851" xr:uid="{81DCEE8C-91A0-49C6-9ADA-43BC389C948C}"/>
    <cellStyle name="20% - Accent2 4 2 2 2 2 2 2" xfId="37626" xr:uid="{D6FD678A-2B34-4267-BFC4-7A962F9AD21A}"/>
    <cellStyle name="20% - Accent2 4 2 2 2 2 3" xfId="7852" xr:uid="{31474252-9543-4ED9-A5C1-61080EE4179D}"/>
    <cellStyle name="20% - Accent2 4 2 2 2 2 3 2" xfId="37627" xr:uid="{2D57D835-3E52-4AB1-A729-8953F6C0C4BC}"/>
    <cellStyle name="20% - Accent2 4 2 2 2 2 4" xfId="7850" xr:uid="{760BB04D-2DA4-412B-A54E-540BDA556A1D}"/>
    <cellStyle name="20% - Accent2 4 2 2 2 2 4 2" xfId="37625" xr:uid="{D7CAF8D2-EBA3-40DC-92A9-9784F7D8E879}"/>
    <cellStyle name="20% - Accent2 4 2 2 2 2 5" xfId="34088" xr:uid="{DB3DCE52-6DDF-41C9-BB5A-637DC1D3DBA8}"/>
    <cellStyle name="20% - Accent2 4 2 2 2 3" xfId="7853" xr:uid="{FF3900A9-A5C2-4E92-8E8F-7B50F8B94CA9}"/>
    <cellStyle name="20% - Accent2 4 2 2 2 3 2" xfId="37628" xr:uid="{6133A0B8-F328-411E-8E19-5FB7D3DBA308}"/>
    <cellStyle name="20% - Accent2 4 2 2 2 4" xfId="7854" xr:uid="{C153EDB8-75C8-4F9B-9C5D-E48456C2B3B5}"/>
    <cellStyle name="20% - Accent2 4 2 2 2 4 2" xfId="37629" xr:uid="{F09E83BA-6731-4FC7-BC9F-2674E4356D93}"/>
    <cellStyle name="20% - Accent2 4 2 2 2 5" xfId="7855" xr:uid="{F399C739-811F-4677-9605-4C7ABDB2F5BE}"/>
    <cellStyle name="20% - Accent2 4 2 2 2 5 2" xfId="37630" xr:uid="{9DF0917C-4B47-4A14-987B-B43C319EDC7E}"/>
    <cellStyle name="20% - Accent2 4 2 2 2 6" xfId="28492" xr:uid="{A0488303-EA81-4758-8C7D-A51956E50A26}"/>
    <cellStyle name="20% - Accent2 4 2 2 2 6 2" xfId="56982" xr:uid="{CBC82CAC-6E29-4397-8990-22B7D46CD278}"/>
    <cellStyle name="20% - Accent2 4 2 2 2 7" xfId="7849" xr:uid="{A80F401B-1339-404C-A928-AAC004CEFCB1}"/>
    <cellStyle name="20% - Accent2 4 2 2 2 7 2" xfId="37624" xr:uid="{7D4EE59F-4B09-49A6-9BE3-D0468B367BEC}"/>
    <cellStyle name="20% - Accent2 4 2 2 2 8" xfId="32878" xr:uid="{C117D2C8-5967-40D3-9C2D-E7D1C0823394}"/>
    <cellStyle name="20% - Accent2 4 2 2 3" xfId="2475" xr:uid="{33DF36D6-B92A-445D-83B0-9D1234F1EB9F}"/>
    <cellStyle name="20% - Accent2 4 2 2 3 2" xfId="7857" xr:uid="{83270369-B2CA-49BF-953C-F3BE5E52B342}"/>
    <cellStyle name="20% - Accent2 4 2 2 3 2 2" xfId="7858" xr:uid="{137FDD38-F1F9-4A97-BAB7-6268248F1936}"/>
    <cellStyle name="20% - Accent2 4 2 2 3 2 2 2" xfId="37633" xr:uid="{4975489E-AD2F-401E-A5C8-35391F09C3CD}"/>
    <cellStyle name="20% - Accent2 4 2 2 3 2 3" xfId="7859" xr:uid="{0DF144BE-A11A-4737-B16B-A5A34D6F1FC3}"/>
    <cellStyle name="20% - Accent2 4 2 2 3 2 3 2" xfId="37634" xr:uid="{B20F9CE7-283C-4F7A-AA79-49A302015AC8}"/>
    <cellStyle name="20% - Accent2 4 2 2 3 2 4" xfId="37632" xr:uid="{E78356FE-490E-4272-9DA7-33E395A1392A}"/>
    <cellStyle name="20% - Accent2 4 2 2 3 3" xfId="7860" xr:uid="{8A3E46AE-0EA9-4893-B8AA-C924DFB1FF31}"/>
    <cellStyle name="20% - Accent2 4 2 2 3 3 2" xfId="37635" xr:uid="{3027981A-872C-46F7-9899-2DA606E5A20B}"/>
    <cellStyle name="20% - Accent2 4 2 2 3 4" xfId="7861" xr:uid="{3ADB2FDF-A108-45D9-8985-6F3B97FD7271}"/>
    <cellStyle name="20% - Accent2 4 2 2 3 4 2" xfId="37636" xr:uid="{9F660569-1A9B-4177-BFFA-64CD29717C57}"/>
    <cellStyle name="20% - Accent2 4 2 2 3 5" xfId="7862" xr:uid="{B3C5C2EE-AC8F-4299-8BA0-D5FDD5CB6C34}"/>
    <cellStyle name="20% - Accent2 4 2 2 3 5 2" xfId="37637" xr:uid="{B409831A-8908-410F-8601-DA8524392822}"/>
    <cellStyle name="20% - Accent2 4 2 2 3 6" xfId="7856" xr:uid="{3FE3D4B6-5AAA-4760-AEBD-F1FC9A2A85F2}"/>
    <cellStyle name="20% - Accent2 4 2 2 3 6 2" xfId="37631" xr:uid="{DBB38056-F46B-449B-AFF1-2640FA8A0512}"/>
    <cellStyle name="20% - Accent2 4 2 2 3 7" xfId="33455" xr:uid="{E5D5CA64-FEED-479B-9B66-D10A27D6477F}"/>
    <cellStyle name="20% - Accent2 4 2 2 4" xfId="7863" xr:uid="{9B5A995D-5EC8-4F71-B949-63B1F24089A6}"/>
    <cellStyle name="20% - Accent2 4 2 2 4 2" xfId="7864" xr:uid="{2F44B5A4-2EAF-4511-84A3-3BF44589FD24}"/>
    <cellStyle name="20% - Accent2 4 2 2 4 2 2" xfId="37639" xr:uid="{F7C76904-3455-4061-B440-0DFF470F8E55}"/>
    <cellStyle name="20% - Accent2 4 2 2 4 3" xfId="7865" xr:uid="{2915A176-F89A-4575-8F99-EB844570634A}"/>
    <cellStyle name="20% - Accent2 4 2 2 4 3 2" xfId="37640" xr:uid="{A846317D-6227-4C48-BF1A-E38A144C9DDF}"/>
    <cellStyle name="20% - Accent2 4 2 2 4 4" xfId="37638" xr:uid="{55E86A59-7739-46CE-A400-80C8A594988C}"/>
    <cellStyle name="20% - Accent2 4 2 2 5" xfId="7866" xr:uid="{D91C25FF-6A40-465A-9570-82A6E42DFA44}"/>
    <cellStyle name="20% - Accent2 4 2 2 5 2" xfId="37641" xr:uid="{FB2DDEB0-DDD7-437E-B6E5-39AB44C6EE3F}"/>
    <cellStyle name="20% - Accent2 4 2 2 6" xfId="7867" xr:uid="{93EB106A-3595-45B9-A5A8-D386531C002F}"/>
    <cellStyle name="20% - Accent2 4 2 2 6 2" xfId="37642" xr:uid="{C89042D5-0A8E-4060-94DF-C052FC0A3975}"/>
    <cellStyle name="20% - Accent2 4 2 2 7" xfId="7868" xr:uid="{54472C82-E97D-4DDC-94BA-C9C044951FFC}"/>
    <cellStyle name="20% - Accent2 4 2 2 7 2" xfId="37643" xr:uid="{C069C653-FCFF-4825-AD9E-1251F51F227C}"/>
    <cellStyle name="20% - Accent2 4 2 2 8" xfId="21860" xr:uid="{20321679-F3AB-434A-B13E-5D7EBC0F9C00}"/>
    <cellStyle name="20% - Accent2 4 2 2 8 2" xfId="51285" xr:uid="{AE229CAB-D1CD-4978-ADA9-DEC24DB76F58}"/>
    <cellStyle name="20% - Accent2 4 2 2 9" xfId="7848" xr:uid="{82BBE279-7BB6-42E9-9661-9EC27DE12DEF}"/>
    <cellStyle name="20% - Accent2 4 2 2 9 2" xfId="37623" xr:uid="{3D4E1EB6-B3D5-4102-BA89-D8353F42C939}"/>
    <cellStyle name="20% - Accent2 4 2 3" xfId="1586" xr:uid="{645B20A6-4DC8-49EC-BCBF-CB0E1042DF16}"/>
    <cellStyle name="20% - Accent2 4 2 3 10" xfId="32588" xr:uid="{2A50D03B-A54E-45DD-A5A5-4E2F728632C9}"/>
    <cellStyle name="20% - Accent2 4 2 3 2" xfId="2807" xr:uid="{662BBD1E-3A1E-446C-9627-8C6ACAF69692}"/>
    <cellStyle name="20% - Accent2 4 2 3 2 2" xfId="7871" xr:uid="{7DE6AA0D-1D97-4629-81A1-ED79912F8A66}"/>
    <cellStyle name="20% - Accent2 4 2 3 2 2 2" xfId="7872" xr:uid="{327E284D-7E44-4A32-866D-2B50BC308C89}"/>
    <cellStyle name="20% - Accent2 4 2 3 2 2 2 2" xfId="37647" xr:uid="{6BCB4A9D-5B8E-4F1B-A94E-9E607DB12640}"/>
    <cellStyle name="20% - Accent2 4 2 3 2 2 3" xfId="7873" xr:uid="{9971E1F1-8D1C-4899-A409-4E9D1890FDC4}"/>
    <cellStyle name="20% - Accent2 4 2 3 2 2 3 2" xfId="37648" xr:uid="{B1BD8A8B-20E4-4B10-A03F-2A0CF77ED393}"/>
    <cellStyle name="20% - Accent2 4 2 3 2 2 4" xfId="37646" xr:uid="{6E596E5A-DD5C-471B-9E18-298817BA1D2D}"/>
    <cellStyle name="20% - Accent2 4 2 3 2 3" xfId="7874" xr:uid="{418E11CD-F499-4953-B39D-6955260BB67C}"/>
    <cellStyle name="20% - Accent2 4 2 3 2 3 2" xfId="37649" xr:uid="{94CC8BF2-5669-4674-9371-4A0D74B4297A}"/>
    <cellStyle name="20% - Accent2 4 2 3 2 4" xfId="7875" xr:uid="{74465471-D289-4FEB-84B3-4950872F4CE1}"/>
    <cellStyle name="20% - Accent2 4 2 3 2 4 2" xfId="37650" xr:uid="{6B464EDA-8A57-43F6-A884-351F8A8ADA8A}"/>
    <cellStyle name="20% - Accent2 4 2 3 2 5" xfId="7876" xr:uid="{05CEF27F-03D1-4BAE-9764-3118FD7E37CE}"/>
    <cellStyle name="20% - Accent2 4 2 3 2 5 2" xfId="37651" xr:uid="{B23B467F-9345-4310-B7D5-44F4D0277F2A}"/>
    <cellStyle name="20% - Accent2 4 2 3 2 6" xfId="7870" xr:uid="{1AB7BE32-1A57-4380-AEDD-EA7DFF651621}"/>
    <cellStyle name="20% - Accent2 4 2 3 2 6 2" xfId="37645" xr:uid="{00B59862-711A-4C07-842D-2137027724DB}"/>
    <cellStyle name="20% - Accent2 4 2 3 2 7" xfId="33785" xr:uid="{2EB2025C-160D-4677-832A-EE773335E145}"/>
    <cellStyle name="20% - Accent2 4 2 3 3" xfId="7877" xr:uid="{31A13762-E929-41BC-9E29-0EFA1FC99E54}"/>
    <cellStyle name="20% - Accent2 4 2 3 3 2" xfId="7878" xr:uid="{844B730C-7A54-4DD5-8F4B-DE2DA85FB836}"/>
    <cellStyle name="20% - Accent2 4 2 3 3 2 2" xfId="7879" xr:uid="{37BFF633-A6AD-496E-89F9-548397554450}"/>
    <cellStyle name="20% - Accent2 4 2 3 3 2 2 2" xfId="37654" xr:uid="{00778803-D3DE-4AC9-B40A-5B67E3E99A48}"/>
    <cellStyle name="20% - Accent2 4 2 3 3 2 3" xfId="7880" xr:uid="{F799FB52-4044-4B3E-A770-DA25C3C9BEEB}"/>
    <cellStyle name="20% - Accent2 4 2 3 3 2 3 2" xfId="37655" xr:uid="{5D42D361-F34E-46D6-B96F-6E4E9C3C4434}"/>
    <cellStyle name="20% - Accent2 4 2 3 3 2 4" xfId="37653" xr:uid="{BA3E9B0D-1A96-4085-90CC-BCF14DC01EC4}"/>
    <cellStyle name="20% - Accent2 4 2 3 3 3" xfId="7881" xr:uid="{E4E906F4-0B38-434C-891D-B0BEFD8E062A}"/>
    <cellStyle name="20% - Accent2 4 2 3 3 3 2" xfId="37656" xr:uid="{49905F4B-77FF-460A-9E39-F22AC59A6694}"/>
    <cellStyle name="20% - Accent2 4 2 3 3 4" xfId="7882" xr:uid="{DC36B034-FDC0-4E89-B29D-8A804956E850}"/>
    <cellStyle name="20% - Accent2 4 2 3 3 4 2" xfId="37657" xr:uid="{FDB16FEE-D6D1-49A5-8901-4EBAE4C6A7A5}"/>
    <cellStyle name="20% - Accent2 4 2 3 3 5" xfId="7883" xr:uid="{31DE6E78-73A8-410E-9015-40B834CA1A13}"/>
    <cellStyle name="20% - Accent2 4 2 3 3 5 2" xfId="37658" xr:uid="{EECEC876-DB7A-4FB5-B899-78A87AB6BAAC}"/>
    <cellStyle name="20% - Accent2 4 2 3 3 6" xfId="37652" xr:uid="{4192AEF7-BDAB-46F8-A4AD-1230E3871012}"/>
    <cellStyle name="20% - Accent2 4 2 3 4" xfId="7884" xr:uid="{4694E8EE-24DA-43AC-A913-C4F65C3F0FDC}"/>
    <cellStyle name="20% - Accent2 4 2 3 4 2" xfId="7885" xr:uid="{DE9F6907-F77B-4A5C-BBD9-F39777AB2A74}"/>
    <cellStyle name="20% - Accent2 4 2 3 4 2 2" xfId="37660" xr:uid="{D81CD6B8-3430-4440-9A9E-1FEF96D6E3FA}"/>
    <cellStyle name="20% - Accent2 4 2 3 4 3" xfId="7886" xr:uid="{8AFF6C5D-9669-4C5D-BC84-4B1A9E9763DC}"/>
    <cellStyle name="20% - Accent2 4 2 3 4 3 2" xfId="37661" xr:uid="{87FBE8AE-503E-4991-B620-D8270715DD3D}"/>
    <cellStyle name="20% - Accent2 4 2 3 4 4" xfId="37659" xr:uid="{50836129-BABD-4816-B37B-76331A5DC116}"/>
    <cellStyle name="20% - Accent2 4 2 3 5" xfId="7887" xr:uid="{B22E2658-63FB-4507-9E93-6A87D0B71F18}"/>
    <cellStyle name="20% - Accent2 4 2 3 5 2" xfId="37662" xr:uid="{8DB6E8F9-3148-48CA-96BF-B9165AEBE607}"/>
    <cellStyle name="20% - Accent2 4 2 3 6" xfId="7888" xr:uid="{75A65D2C-5495-4493-A640-C221AF4A31A1}"/>
    <cellStyle name="20% - Accent2 4 2 3 6 2" xfId="37663" xr:uid="{CFAECB1B-E311-4143-BA68-05605BD94577}"/>
    <cellStyle name="20% - Accent2 4 2 3 7" xfId="7889" xr:uid="{5E715553-22D6-49D5-98E0-41C13927D997}"/>
    <cellStyle name="20% - Accent2 4 2 3 7 2" xfId="37664" xr:uid="{2EB4C540-94D6-4310-BA2A-B38348F53268}"/>
    <cellStyle name="20% - Accent2 4 2 3 8" xfId="26978" xr:uid="{8EB8CF73-A8CE-41E2-9646-6AC18F268EAC}"/>
    <cellStyle name="20% - Accent2 4 2 3 8 2" xfId="55468" xr:uid="{6E437E46-FA36-4E16-BEAC-5E2DF8611DD0}"/>
    <cellStyle name="20% - Accent2 4 2 3 9" xfId="7869" xr:uid="{75FF7074-5F1C-4A3C-BD5B-FE95DEE92486}"/>
    <cellStyle name="20% - Accent2 4 2 3 9 2" xfId="37644" xr:uid="{0720C69F-A851-402C-AC5F-32B0C1F7D1CE}"/>
    <cellStyle name="20% - Accent2 4 2 4" xfId="2298" xr:uid="{86B55C24-1079-4A06-8F59-746F8EDCC6E8}"/>
    <cellStyle name="20% - Accent2 4 2 4 2" xfId="7891" xr:uid="{9C7BDD18-425E-4C23-AED7-816F92B7310E}"/>
    <cellStyle name="20% - Accent2 4 2 4 2 2" xfId="7892" xr:uid="{65E22555-36A1-469A-BA17-19C4A64DBFD2}"/>
    <cellStyle name="20% - Accent2 4 2 4 2 2 2" xfId="37667" xr:uid="{128D5D35-A6A9-4230-AD92-803053653711}"/>
    <cellStyle name="20% - Accent2 4 2 4 2 3" xfId="7893" xr:uid="{9789D841-6C13-4282-B274-A57F66F0A26F}"/>
    <cellStyle name="20% - Accent2 4 2 4 2 3 2" xfId="37668" xr:uid="{731ED911-53D5-4328-B312-3AFADFB5D151}"/>
    <cellStyle name="20% - Accent2 4 2 4 2 4" xfId="37666" xr:uid="{210FC350-0D7F-44AE-B146-2188EE59E731}"/>
    <cellStyle name="20% - Accent2 4 2 4 3" xfId="7894" xr:uid="{3EAA5F1D-AA1F-4C24-BD68-163E2B7679FE}"/>
    <cellStyle name="20% - Accent2 4 2 4 3 2" xfId="37669" xr:uid="{428463C5-07D1-40D3-824E-843527762330}"/>
    <cellStyle name="20% - Accent2 4 2 4 4" xfId="7895" xr:uid="{B42B0E60-AD59-4D54-B4A3-2F5E5EC1AB3F}"/>
    <cellStyle name="20% - Accent2 4 2 4 4 2" xfId="37670" xr:uid="{2F59A9F3-50BD-4E5F-8CC3-2609AF1BE120}"/>
    <cellStyle name="20% - Accent2 4 2 4 5" xfId="7896" xr:uid="{C2B4C0A9-2428-420B-BE48-D1C7646628DE}"/>
    <cellStyle name="20% - Accent2 4 2 4 5 2" xfId="37671" xr:uid="{4065FF12-E040-43EF-9717-25533E91C11F}"/>
    <cellStyle name="20% - Accent2 4 2 4 6" xfId="29972" xr:uid="{A2139C09-484C-435C-9AEE-089AE7CB3E98}"/>
    <cellStyle name="20% - Accent2 4 2 4 6 2" xfId="58462" xr:uid="{3F4E2EE8-355F-4C44-BEB0-F5E6AAEC7995}"/>
    <cellStyle name="20% - Accent2 4 2 4 7" xfId="7890" xr:uid="{19541ED5-FE7B-45E8-B5A1-B650589A7C0D}"/>
    <cellStyle name="20% - Accent2 4 2 4 7 2" xfId="37665" xr:uid="{85287FA2-DEF9-4224-8164-3B4EA3A5F2AF}"/>
    <cellStyle name="20% - Accent2 4 2 4 8" xfId="33278" xr:uid="{FA81FEE6-77FB-4FA4-A5D6-D25ACAB093AA}"/>
    <cellStyle name="20% - Accent2 4 2 5" xfId="7897" xr:uid="{6C7910A5-86C9-43E5-96A6-1661BD81151B}"/>
    <cellStyle name="20% - Accent2 4 2 5 2" xfId="7898" xr:uid="{171E5995-6047-4FDF-A6AE-371FFFACCBCE}"/>
    <cellStyle name="20% - Accent2 4 2 5 2 2" xfId="7899" xr:uid="{F12DD668-EACF-4E44-9B79-CF0647F3A492}"/>
    <cellStyle name="20% - Accent2 4 2 5 2 2 2" xfId="37674" xr:uid="{910A01B4-BE93-4CB1-B624-78CF9F316C95}"/>
    <cellStyle name="20% - Accent2 4 2 5 2 3" xfId="7900" xr:uid="{FE06EBF3-6179-4023-9687-AE538DA918AE}"/>
    <cellStyle name="20% - Accent2 4 2 5 2 3 2" xfId="37675" xr:uid="{663C8422-9800-4405-B82D-CAF671A37E04}"/>
    <cellStyle name="20% - Accent2 4 2 5 2 4" xfId="37673" xr:uid="{25B81B31-4035-40E1-A6CC-F6BDFF919A1D}"/>
    <cellStyle name="20% - Accent2 4 2 5 3" xfId="7901" xr:uid="{27E49D6D-FCC7-47BB-931A-CD102527AC4F}"/>
    <cellStyle name="20% - Accent2 4 2 5 3 2" xfId="37676" xr:uid="{83254474-D0D2-47FA-836B-2B8735F6A91B}"/>
    <cellStyle name="20% - Accent2 4 2 5 4" xfId="7902" xr:uid="{195412C1-E19F-40DA-92D3-3C4E3EC01EDF}"/>
    <cellStyle name="20% - Accent2 4 2 5 4 2" xfId="37677" xr:uid="{6B9EADC0-7184-4769-942C-ADAE7B7A32FF}"/>
    <cellStyle name="20% - Accent2 4 2 5 5" xfId="7903" xr:uid="{D7A9E45B-B834-42F5-8F8B-AB015C726FA8}"/>
    <cellStyle name="20% - Accent2 4 2 5 5 2" xfId="37678" xr:uid="{A84EEE3E-E871-4CEC-922A-80F3C00488E2}"/>
    <cellStyle name="20% - Accent2 4 2 5 6" xfId="37672" xr:uid="{47E44FEE-41A3-405B-A493-E3EFD6D27FD1}"/>
    <cellStyle name="20% - Accent2 4 2 6" xfId="7904" xr:uid="{A5314040-AE58-4224-BD85-BA74114E35F4}"/>
    <cellStyle name="20% - Accent2 4 2 6 2" xfId="7905" xr:uid="{475EA659-5416-4B94-91A7-EA4BCFCBF27A}"/>
    <cellStyle name="20% - Accent2 4 2 6 2 2" xfId="37680" xr:uid="{983BAA2B-04BF-4219-B2EA-1ADDF8DCAA02}"/>
    <cellStyle name="20% - Accent2 4 2 6 3" xfId="7906" xr:uid="{6A22C2F7-E751-41F7-B320-E1927E46C0E3}"/>
    <cellStyle name="20% - Accent2 4 2 6 3 2" xfId="37681" xr:uid="{0D950919-A444-4DBD-9527-8A1C5EC1EB5A}"/>
    <cellStyle name="20% - Accent2 4 2 6 4" xfId="37679" xr:uid="{000E6912-1CD9-4C11-935C-1C6CA7F78056}"/>
    <cellStyle name="20% - Accent2 4 2 7" xfId="7907" xr:uid="{8A68AEC1-E513-4B28-B78B-9B54677266AF}"/>
    <cellStyle name="20% - Accent2 4 2 7 2" xfId="37682" xr:uid="{9D82FF71-A91E-4CC4-BB3D-F7E4D9D717A4}"/>
    <cellStyle name="20% - Accent2 4 2 8" xfId="7908" xr:uid="{713AD13C-FCEF-40CF-88D6-1B03E18BE578}"/>
    <cellStyle name="20% - Accent2 4 2 8 2" xfId="37683" xr:uid="{F9196A9F-D7C0-4F1B-A6EF-9A809AC0FD45}"/>
    <cellStyle name="20% - Accent2 4 2 9" xfId="7909" xr:uid="{3469B956-BAF9-4D40-8DAE-900E323BC3F0}"/>
    <cellStyle name="20% - Accent2 4 2 9 2" xfId="37684" xr:uid="{8FB15658-C996-46FF-996A-A80265B55952}"/>
    <cellStyle name="20% - Accent2 4 3" xfId="1213" xr:uid="{6E4A30AA-F21E-47D4-885F-16655F659301}"/>
    <cellStyle name="20% - Accent2 4 3 10" xfId="24357" xr:uid="{D6AF8689-6108-49BD-B281-6229544704A8}"/>
    <cellStyle name="20% - Accent2 4 3 10 2" xfId="52849" xr:uid="{A7AE500B-1C48-4B75-9EC9-1F5A6CD04CC1}"/>
    <cellStyle name="20% - Accent2 4 3 11" xfId="32263" xr:uid="{6B32F7CE-CEDC-47B1-963F-627D5D2866FF}"/>
    <cellStyle name="20% - Accent2 4 3 2" xfId="1875" xr:uid="{C348AE87-0644-471D-904C-205C19F93C87}"/>
    <cellStyle name="20% - Accent2 4 3 2 2" xfId="3110" xr:uid="{5A30EAC5-2BB1-4588-9CA2-F45228052A54}"/>
    <cellStyle name="20% - Accent2 4 3 2 2 2" xfId="7913" xr:uid="{BA52054C-55C4-4E60-AD5B-0C1A8F82C2B9}"/>
    <cellStyle name="20% - Accent2 4 3 2 2 2 2" xfId="37688" xr:uid="{49D9E1AD-86B3-4CC9-B478-4B313686858B}"/>
    <cellStyle name="20% - Accent2 4 3 2 2 3" xfId="7914" xr:uid="{3786FF66-91C9-464A-A5F1-3943AF0AB313}"/>
    <cellStyle name="20% - Accent2 4 3 2 2 3 2" xfId="37689" xr:uid="{4C95D3E1-4863-412E-8198-54B3E20A3244}"/>
    <cellStyle name="20% - Accent2 4 3 2 2 4" xfId="28781" xr:uid="{730ABDEE-B4F6-437E-8AC3-3694649A8D03}"/>
    <cellStyle name="20% - Accent2 4 3 2 2 4 2" xfId="57271" xr:uid="{B81557B0-2985-48E9-A628-26A8BF3B4B34}"/>
    <cellStyle name="20% - Accent2 4 3 2 2 5" xfId="7912" xr:uid="{92BD424F-82A5-4499-A714-756662A7F421}"/>
    <cellStyle name="20% - Accent2 4 3 2 2 5 2" xfId="37687" xr:uid="{DDB10638-0C8A-4713-A8F1-1B5BA22CED65}"/>
    <cellStyle name="20% - Accent2 4 3 2 2 6" xfId="34087" xr:uid="{1F53984A-A49F-44C9-87FB-737D9CE039AB}"/>
    <cellStyle name="20% - Accent2 4 3 2 3" xfId="7915" xr:uid="{C21173D9-6D16-419A-B236-E89E2328DCAA}"/>
    <cellStyle name="20% - Accent2 4 3 2 3 2" xfId="37690" xr:uid="{31CE14A3-B6C3-4776-858B-A501DA7400D7}"/>
    <cellStyle name="20% - Accent2 4 3 2 4" xfId="7916" xr:uid="{DBECD60C-721D-4513-BC22-D2D4503160A9}"/>
    <cellStyle name="20% - Accent2 4 3 2 4 2" xfId="37691" xr:uid="{24B3B9F1-C27A-49BA-B08C-F76207322164}"/>
    <cellStyle name="20% - Accent2 4 3 2 5" xfId="7917" xr:uid="{6E19A166-E7B6-4D83-BEA2-CF4BE834140B}"/>
    <cellStyle name="20% - Accent2 4 3 2 5 2" xfId="37692" xr:uid="{DC7FD7E9-6502-4507-80B9-E09155809495}"/>
    <cellStyle name="20% - Accent2 4 3 2 6" xfId="22118" xr:uid="{35FD2773-AA32-4DDC-88E8-308B3B3DEA39}"/>
    <cellStyle name="20% - Accent2 4 3 2 6 2" xfId="51543" xr:uid="{A2835112-9304-411C-9244-3F1317B9B533}"/>
    <cellStyle name="20% - Accent2 4 3 2 7" xfId="7911" xr:uid="{D8F190FB-B975-46ED-BB31-E08D7677D025}"/>
    <cellStyle name="20% - Accent2 4 3 2 7 2" xfId="37686" xr:uid="{2084A96A-0B0E-4B81-B1DB-81DFE9D87C00}"/>
    <cellStyle name="20% - Accent2 4 3 2 8" xfId="25802" xr:uid="{AD88E129-6846-4474-9580-906093A2893F}"/>
    <cellStyle name="20% - Accent2 4 3 2 8 2" xfId="54293" xr:uid="{71D8C7B6-2794-41B6-A433-F6B1DD2B3C94}"/>
    <cellStyle name="20% - Accent2 4 3 2 9" xfId="32877" xr:uid="{2F13BA44-7F68-4B9A-84AC-A0E95E22FDB3}"/>
    <cellStyle name="20% - Accent2 4 3 3" xfId="2474" xr:uid="{4D528A1A-17E2-476F-ADEE-7D8D179E1D5B}"/>
    <cellStyle name="20% - Accent2 4 3 3 2" xfId="7919" xr:uid="{46DBB47A-0C9A-4E83-8D4B-146C36CD0CF8}"/>
    <cellStyle name="20% - Accent2 4 3 3 2 2" xfId="7920" xr:uid="{688248E7-34A7-44E9-81AC-CE0A76A4C9E0}"/>
    <cellStyle name="20% - Accent2 4 3 3 2 2 2" xfId="37695" xr:uid="{D0620C47-2D2F-4186-8725-F84041A4DCA5}"/>
    <cellStyle name="20% - Accent2 4 3 3 2 3" xfId="7921" xr:uid="{C5BF6413-A97D-433B-8DB8-39BC8976CA48}"/>
    <cellStyle name="20% - Accent2 4 3 3 2 3 2" xfId="37696" xr:uid="{22AC99B7-DF96-4A55-9EFE-A3E43BF76816}"/>
    <cellStyle name="20% - Accent2 4 3 3 2 4" xfId="37694" xr:uid="{2168C918-F3EB-4A7B-8638-E60B94CF53C4}"/>
    <cellStyle name="20% - Accent2 4 3 3 3" xfId="7922" xr:uid="{7DC108AD-B333-4EC8-A8FE-F2756AA7B5FD}"/>
    <cellStyle name="20% - Accent2 4 3 3 3 2" xfId="37697" xr:uid="{37C6848B-34A2-44F1-B71D-FDF8CAE154DB}"/>
    <cellStyle name="20% - Accent2 4 3 3 4" xfId="7923" xr:uid="{DD9C76B4-2DB7-4AAA-A5F2-0466E61E9156}"/>
    <cellStyle name="20% - Accent2 4 3 3 4 2" xfId="37698" xr:uid="{05BF7A6C-4D88-4C72-A047-DFC37BBFBE64}"/>
    <cellStyle name="20% - Accent2 4 3 3 5" xfId="7924" xr:uid="{CC06DA7F-9D51-44D7-B316-295B814C78C0}"/>
    <cellStyle name="20% - Accent2 4 3 3 5 2" xfId="37699" xr:uid="{C337AAB1-F4AB-4DA1-8911-2E18F7EF8F6E}"/>
    <cellStyle name="20% - Accent2 4 3 3 6" xfId="27270" xr:uid="{A6469E80-E888-4537-ACAE-091A0D39D830}"/>
    <cellStyle name="20% - Accent2 4 3 3 6 2" xfId="55760" xr:uid="{81D9A768-737D-492D-BDCC-62DED6305636}"/>
    <cellStyle name="20% - Accent2 4 3 3 7" xfId="7918" xr:uid="{DA934ADF-5E81-4031-9B76-DBBD738B2CD2}"/>
    <cellStyle name="20% - Accent2 4 3 3 7 2" xfId="37693" xr:uid="{435F024E-0250-436F-8D6A-9B1E4849E434}"/>
    <cellStyle name="20% - Accent2 4 3 3 8" xfId="33454" xr:uid="{F48E2B8B-B78E-478A-AADB-04FAEBEB18E4}"/>
    <cellStyle name="20% - Accent2 4 3 4" xfId="7925" xr:uid="{8B92A58E-C3D8-495F-9F22-C3808D7FBA6E}"/>
    <cellStyle name="20% - Accent2 4 3 4 2" xfId="7926" xr:uid="{7A40C673-0CE2-4285-80B4-6995797A196A}"/>
    <cellStyle name="20% - Accent2 4 3 4 2 2" xfId="37701" xr:uid="{10C11894-1466-4402-A40F-D489574BE491}"/>
    <cellStyle name="20% - Accent2 4 3 4 3" xfId="7927" xr:uid="{AD17E7DC-50AF-418C-888D-345EB8463EE0}"/>
    <cellStyle name="20% - Accent2 4 3 4 3 2" xfId="37702" xr:uid="{B325072E-752C-4CD7-8FF1-B9538F47A577}"/>
    <cellStyle name="20% - Accent2 4 3 4 4" xfId="30267" xr:uid="{AF9EA85F-C8B6-4E56-A118-D7101FADE66B}"/>
    <cellStyle name="20% - Accent2 4 3 4 4 2" xfId="58757" xr:uid="{C188A031-9426-4D69-B9AA-BBABB1D8F6E9}"/>
    <cellStyle name="20% - Accent2 4 3 4 5" xfId="37700" xr:uid="{89AE2A3A-3C6D-4343-AF9C-907F4781E458}"/>
    <cellStyle name="20% - Accent2 4 3 5" xfId="7928" xr:uid="{8494C466-441F-4DB6-A4F5-96C1B75B023A}"/>
    <cellStyle name="20% - Accent2 4 3 5 2" xfId="37703" xr:uid="{2CF9E63A-FD46-4B06-9419-0C57F8A72E12}"/>
    <cellStyle name="20% - Accent2 4 3 6" xfId="7929" xr:uid="{9483A966-F55E-4BE8-9FA9-CA55D9AB1428}"/>
    <cellStyle name="20% - Accent2 4 3 6 2" xfId="37704" xr:uid="{881AF1F2-137C-415D-84D4-15DDC753ED25}"/>
    <cellStyle name="20% - Accent2 4 3 7" xfId="7930" xr:uid="{F384E502-3F98-4CBF-B454-CF1EB001DBA4}"/>
    <cellStyle name="20% - Accent2 4 3 7 2" xfId="37705" xr:uid="{C304B533-643B-44DF-9E8E-C4ADEFE279F7}"/>
    <cellStyle name="20% - Accent2 4 3 8" xfId="21134" xr:uid="{1DCEAA2F-7C18-4524-99A7-02B7EECB618C}"/>
    <cellStyle name="20% - Accent2 4 3 8 2" xfId="50560" xr:uid="{E32B9314-30D0-48ED-BD30-6BEFAF496AF9}"/>
    <cellStyle name="20% - Accent2 4 3 9" xfId="7910" xr:uid="{E2C071FC-6DB1-40BF-A149-7DDB7E747672}"/>
    <cellStyle name="20% - Accent2 4 3 9 2" xfId="37685" xr:uid="{3C5D0F24-E894-465C-B960-31AC2B3210A8}"/>
    <cellStyle name="20% - Accent2 4 4" xfId="1585" xr:uid="{1A47104F-776F-4EB1-A1EC-5B638B784F4D}"/>
    <cellStyle name="20% - Accent2 4 4 10" xfId="24636" xr:uid="{456BB797-15BE-4A36-9E1E-636A109E7694}"/>
    <cellStyle name="20% - Accent2 4 4 10 2" xfId="53128" xr:uid="{15EF4D3E-9C98-4E2C-82C1-D4D791F7CFCF}"/>
    <cellStyle name="20% - Accent2 4 4 11" xfId="32587" xr:uid="{E5AF0B96-3EDF-4703-93A3-A90E84C36B39}"/>
    <cellStyle name="20% - Accent2 4 4 2" xfId="2806" xr:uid="{203C8AB9-C08F-41AB-8289-FCDAEC6A61A9}"/>
    <cellStyle name="20% - Accent2 4 4 2 2" xfId="7933" xr:uid="{D13F0613-CECF-4777-8056-593EC216038D}"/>
    <cellStyle name="20% - Accent2 4 4 2 2 2" xfId="7934" xr:uid="{EC7A1F5F-83AC-48BC-B0F5-C7B878590137}"/>
    <cellStyle name="20% - Accent2 4 4 2 2 2 2" xfId="37709" xr:uid="{1807B8F9-03AE-42AF-9D01-CF6AFB94AC5B}"/>
    <cellStyle name="20% - Accent2 4 4 2 2 3" xfId="7935" xr:uid="{D7A5EC30-1CF5-4FDE-A053-8294AAF78650}"/>
    <cellStyle name="20% - Accent2 4 4 2 2 3 2" xfId="37710" xr:uid="{68768B7D-4414-4433-B307-9F4EC52A54F1}"/>
    <cellStyle name="20% - Accent2 4 4 2 2 4" xfId="29078" xr:uid="{3A5B3C01-B1B6-4DE7-B1A0-EA05BDF6382D}"/>
    <cellStyle name="20% - Accent2 4 4 2 2 4 2" xfId="57568" xr:uid="{51AECA11-CC03-4898-A93B-5F53BA979AED}"/>
    <cellStyle name="20% - Accent2 4 4 2 2 5" xfId="37708" xr:uid="{5B9A70A3-3EDF-4416-A5EF-EB6A54DE6076}"/>
    <cellStyle name="20% - Accent2 4 4 2 3" xfId="7936" xr:uid="{E11849CC-75E1-4DAB-A0E6-F3A31B68A908}"/>
    <cellStyle name="20% - Accent2 4 4 2 3 2" xfId="37711" xr:uid="{753D5B87-6095-4E1C-83E5-015B1D4B490A}"/>
    <cellStyle name="20% - Accent2 4 4 2 4" xfId="7937" xr:uid="{747897C5-C81D-4A7C-B974-1CCD963388B3}"/>
    <cellStyle name="20% - Accent2 4 4 2 4 2" xfId="37712" xr:uid="{1EB7D840-7E72-4BCB-B2C5-9FD15EE64404}"/>
    <cellStyle name="20% - Accent2 4 4 2 5" xfId="7938" xr:uid="{31BAE223-58D5-482A-944E-17AE91F42C97}"/>
    <cellStyle name="20% - Accent2 4 4 2 5 2" xfId="37713" xr:uid="{D915CDDD-01BA-4CDB-97B7-F08DDB5F8096}"/>
    <cellStyle name="20% - Accent2 4 4 2 6" xfId="26094" xr:uid="{393DD31C-1A85-4E6C-A909-1105D01F069E}"/>
    <cellStyle name="20% - Accent2 4 4 2 6 2" xfId="54585" xr:uid="{7548A2E4-CE98-4FA6-AC51-3AC2D2093410}"/>
    <cellStyle name="20% - Accent2 4 4 2 7" xfId="7932" xr:uid="{DE9CFCE9-26D1-415C-A7A2-F176140E96D0}"/>
    <cellStyle name="20% - Accent2 4 4 2 7 2" xfId="37707" xr:uid="{E31971E0-76A4-4EEA-92E2-F26D48DD73AE}"/>
    <cellStyle name="20% - Accent2 4 4 2 8" xfId="33784" xr:uid="{B1120CB3-2B91-4F83-B903-AEDC1AAC9DB4}"/>
    <cellStyle name="20% - Accent2 4 4 3" xfId="7939" xr:uid="{D959C648-41BB-49B3-86E6-07B681F923C8}"/>
    <cellStyle name="20% - Accent2 4 4 3 2" xfId="7940" xr:uid="{F035286E-638B-4FAD-9D64-3AC67A7F339A}"/>
    <cellStyle name="20% - Accent2 4 4 3 2 2" xfId="7941" xr:uid="{7A078DC9-408B-4196-B398-974DD27FCEF1}"/>
    <cellStyle name="20% - Accent2 4 4 3 2 2 2" xfId="37716" xr:uid="{F6EF2FBE-13FD-4515-9018-E46320438D93}"/>
    <cellStyle name="20% - Accent2 4 4 3 2 3" xfId="7942" xr:uid="{C90DCF65-9EDE-4EEF-B6C2-7819E419753E}"/>
    <cellStyle name="20% - Accent2 4 4 3 2 3 2" xfId="37717" xr:uid="{A8D94C44-6173-4841-A2E7-05B657127EBD}"/>
    <cellStyle name="20% - Accent2 4 4 3 2 4" xfId="37715" xr:uid="{A1A22FEA-8CF6-45F5-B804-E71925F3F225}"/>
    <cellStyle name="20% - Accent2 4 4 3 3" xfId="7943" xr:uid="{7E4BA881-E179-474F-AF58-945456215FB8}"/>
    <cellStyle name="20% - Accent2 4 4 3 3 2" xfId="37718" xr:uid="{E87DF4BE-8F0F-48F8-825A-37E9ABF02F5B}"/>
    <cellStyle name="20% - Accent2 4 4 3 4" xfId="7944" xr:uid="{EE9D8AC5-9AC6-4C2C-9B17-9B0D4872B158}"/>
    <cellStyle name="20% - Accent2 4 4 3 4 2" xfId="37719" xr:uid="{D5351A75-34F3-481D-B8C9-FA33212C96A1}"/>
    <cellStyle name="20% - Accent2 4 4 3 5" xfId="7945" xr:uid="{E8B4F133-DDB5-47F3-8A9C-90D039609B4C}"/>
    <cellStyle name="20% - Accent2 4 4 3 5 2" xfId="37720" xr:uid="{333523B0-A287-4F11-A9F7-8DD04E3532BD}"/>
    <cellStyle name="20% - Accent2 4 4 3 6" xfId="27567" xr:uid="{DA14E357-6DFC-4FE7-AB75-00A82D0041E5}"/>
    <cellStyle name="20% - Accent2 4 4 3 6 2" xfId="56057" xr:uid="{B9447E10-01FE-493B-9073-A3CA5665A2EB}"/>
    <cellStyle name="20% - Accent2 4 4 3 7" xfId="37714" xr:uid="{259D3FB7-4F8F-4C12-AB5A-90E3A7E05089}"/>
    <cellStyle name="20% - Accent2 4 4 4" xfId="7946" xr:uid="{5D23A8B9-8F35-4D80-91CB-6927E6759491}"/>
    <cellStyle name="20% - Accent2 4 4 4 2" xfId="7947" xr:uid="{3C5ABCE2-BF0B-4D25-ADB2-3E00DE7E3BD4}"/>
    <cellStyle name="20% - Accent2 4 4 4 2 2" xfId="37722" xr:uid="{3276DDA9-FDB0-43FD-BCC0-D6E293A1FE5B}"/>
    <cellStyle name="20% - Accent2 4 4 4 3" xfId="7948" xr:uid="{28D19BD7-3A09-4B98-A6A7-B977B4A6FBB3}"/>
    <cellStyle name="20% - Accent2 4 4 4 3 2" xfId="37723" xr:uid="{46431959-385A-416D-A03A-41429CD117FC}"/>
    <cellStyle name="20% - Accent2 4 4 4 4" xfId="30565" xr:uid="{53891AB1-CAC3-462C-AD7B-BB1532B97947}"/>
    <cellStyle name="20% - Accent2 4 4 4 4 2" xfId="59055" xr:uid="{12E77B3F-8931-4185-9299-68C689898BE9}"/>
    <cellStyle name="20% - Accent2 4 4 4 5" xfId="37721" xr:uid="{12334FAF-478C-4C37-BB88-105CF6008833}"/>
    <cellStyle name="20% - Accent2 4 4 5" xfId="7949" xr:uid="{F85EA148-21B5-443B-915F-7073575FFB38}"/>
    <cellStyle name="20% - Accent2 4 4 5 2" xfId="37724" xr:uid="{0FF32509-A3AF-4127-A638-CBCFB54AB4FE}"/>
    <cellStyle name="20% - Accent2 4 4 6" xfId="7950" xr:uid="{2DF46E27-942F-4BBC-883B-6C1007E6D56B}"/>
    <cellStyle name="20% - Accent2 4 4 6 2" xfId="37725" xr:uid="{37BD6E01-FD61-4E38-8220-185198AC6F53}"/>
    <cellStyle name="20% - Accent2 4 4 7" xfId="7951" xr:uid="{CC073E8F-EAE3-40B2-9E9A-46847FD23346}"/>
    <cellStyle name="20% - Accent2 4 4 7 2" xfId="37726" xr:uid="{460E4058-1E56-4586-A9BB-7E0EED6B12F3}"/>
    <cellStyle name="20% - Accent2 4 4 8" xfId="21618" xr:uid="{08BECF0D-720E-4E39-82D1-AD0586EA7401}"/>
    <cellStyle name="20% - Accent2 4 4 8 2" xfId="51043" xr:uid="{21A234EE-4219-4B8A-8D73-AD1FB3A423BD}"/>
    <cellStyle name="20% - Accent2 4 4 9" xfId="7931" xr:uid="{07D53A17-0211-49C1-9C16-93462EAAA8F7}"/>
    <cellStyle name="20% - Accent2 4 4 9 2" xfId="37706" xr:uid="{47B35BAD-FBB5-49FF-8BB7-4BD76F9DA6C2}"/>
    <cellStyle name="20% - Accent2 4 5" xfId="2180" xr:uid="{5511A3B1-2152-4660-B240-2E116BAD20A5}"/>
    <cellStyle name="20% - Accent2 4 5 10" xfId="33162" xr:uid="{8349960E-4726-4B40-A6E6-ECF105527F11}"/>
    <cellStyle name="20% - Accent2 4 5 2" xfId="7953" xr:uid="{6288D72C-1309-49D7-AD0C-045805CEA8E6}"/>
    <cellStyle name="20% - Accent2 4 5 2 2" xfId="7954" xr:uid="{B23F0A0E-4FE6-4575-BDE0-DEBD5EF3F008}"/>
    <cellStyle name="20% - Accent2 4 5 2 2 2" xfId="7955" xr:uid="{E3F7F458-03B8-43FF-A5A4-1D97D99AAE7B}"/>
    <cellStyle name="20% - Accent2 4 5 2 2 2 2" xfId="37730" xr:uid="{074F45F5-99E6-4D52-88E0-986E94D4C92D}"/>
    <cellStyle name="20% - Accent2 4 5 2 2 3" xfId="7956" xr:uid="{E025C049-084F-4E8C-B84A-1E33EE2B9280}"/>
    <cellStyle name="20% - Accent2 4 5 2 2 3 2" xfId="37731" xr:uid="{19C79D9D-C592-4153-9DAF-6352759CBC03}"/>
    <cellStyle name="20% - Accent2 4 5 2 2 4" xfId="29387" xr:uid="{66EE9D63-7DE9-4ABE-855E-0343C5AFA517}"/>
    <cellStyle name="20% - Accent2 4 5 2 2 4 2" xfId="57877" xr:uid="{4589B3FA-0BC1-41FE-AE47-E125DE8ACE0C}"/>
    <cellStyle name="20% - Accent2 4 5 2 2 5" xfId="37729" xr:uid="{77F7B60F-5DFB-459E-A375-CF694208E59E}"/>
    <cellStyle name="20% - Accent2 4 5 2 3" xfId="7957" xr:uid="{F1729A81-204A-4E27-9A99-84BCF8D64075}"/>
    <cellStyle name="20% - Accent2 4 5 2 3 2" xfId="37732" xr:uid="{310CB969-3555-40A0-B998-568B2123C4C5}"/>
    <cellStyle name="20% - Accent2 4 5 2 4" xfId="7958" xr:uid="{F34302F0-1CC9-42C6-B563-4A580CB3754A}"/>
    <cellStyle name="20% - Accent2 4 5 2 4 2" xfId="37733" xr:uid="{7CA686AC-A487-4CB6-BF83-6B335B1E046A}"/>
    <cellStyle name="20% - Accent2 4 5 2 5" xfId="7959" xr:uid="{D4A4D110-2817-4A27-BB06-1C8BE647F2E3}"/>
    <cellStyle name="20% - Accent2 4 5 2 5 2" xfId="37734" xr:uid="{87C0EDCF-4B34-4983-9343-3841DAAAB48D}"/>
    <cellStyle name="20% - Accent2 4 5 2 6" xfId="26403" xr:uid="{F547FF2C-24B7-4D42-9F7C-E9DA3700A1F7}"/>
    <cellStyle name="20% - Accent2 4 5 2 6 2" xfId="54894" xr:uid="{D9D06DF0-C970-4414-8282-9817FE675D65}"/>
    <cellStyle name="20% - Accent2 4 5 2 7" xfId="37728" xr:uid="{06CF1600-0C41-4285-B29B-C6DFC7EC5D08}"/>
    <cellStyle name="20% - Accent2 4 5 3" xfId="7960" xr:uid="{AE51E5B6-D819-4A52-B114-D1A7FA795B78}"/>
    <cellStyle name="20% - Accent2 4 5 3 2" xfId="7961" xr:uid="{2F22767E-51F3-48F3-8188-700F3AB476A6}"/>
    <cellStyle name="20% - Accent2 4 5 3 2 2" xfId="7962" xr:uid="{F9BC1075-0719-4DF7-B6B8-09DE0DDE7310}"/>
    <cellStyle name="20% - Accent2 4 5 3 2 2 2" xfId="37737" xr:uid="{CFF8A937-65C5-4400-8549-BE1850C0BC31}"/>
    <cellStyle name="20% - Accent2 4 5 3 2 3" xfId="7963" xr:uid="{79919AC3-0F8F-4889-AA2A-22FAB5A7EB78}"/>
    <cellStyle name="20% - Accent2 4 5 3 2 3 2" xfId="37738" xr:uid="{FFF32362-B8A0-4082-BCAB-D2623AA2AFBA}"/>
    <cellStyle name="20% - Accent2 4 5 3 2 4" xfId="37736" xr:uid="{C9C56DD8-91FB-44A2-A52D-0E4D2F9729B4}"/>
    <cellStyle name="20% - Accent2 4 5 3 3" xfId="7964" xr:uid="{7B4BB705-F676-43E5-B4E1-01C3177C1AEC}"/>
    <cellStyle name="20% - Accent2 4 5 3 3 2" xfId="37739" xr:uid="{6A2DE3F0-BAD5-4E50-A2A7-A97DEDA7E912}"/>
    <cellStyle name="20% - Accent2 4 5 3 4" xfId="7965" xr:uid="{61195E12-BC23-4829-9EF8-2D4DF8D3FA8A}"/>
    <cellStyle name="20% - Accent2 4 5 3 4 2" xfId="37740" xr:uid="{4F74EB92-9D11-447E-B6B3-BF87BA26B83A}"/>
    <cellStyle name="20% - Accent2 4 5 3 5" xfId="7966" xr:uid="{40229649-9F24-4C8A-BA84-E346F7409C5B}"/>
    <cellStyle name="20% - Accent2 4 5 3 5 2" xfId="37741" xr:uid="{79FE9AFC-8177-48CD-ABA9-D0B01F7E81E4}"/>
    <cellStyle name="20% - Accent2 4 5 3 6" xfId="27876" xr:uid="{E99F14D1-10F7-4D1A-B2F3-C1788E2A220B}"/>
    <cellStyle name="20% - Accent2 4 5 3 6 2" xfId="56366" xr:uid="{03DEC742-AA9A-468B-9781-DDC4092E04C0}"/>
    <cellStyle name="20% - Accent2 4 5 3 7" xfId="37735" xr:uid="{91D83FD9-E7E4-46A1-B061-95E4EC7CF49D}"/>
    <cellStyle name="20% - Accent2 4 5 4" xfId="7967" xr:uid="{AF1E0C5D-404C-4EF4-B5F1-8FF2D4B86209}"/>
    <cellStyle name="20% - Accent2 4 5 4 2" xfId="7968" xr:uid="{AD67CF9B-2190-4519-BF41-58AFA4A2FCED}"/>
    <cellStyle name="20% - Accent2 4 5 4 2 2" xfId="37743" xr:uid="{35B06B84-CB4E-466F-AE5A-D09D4FA0C3F0}"/>
    <cellStyle name="20% - Accent2 4 5 4 3" xfId="7969" xr:uid="{6026FEC9-335C-4EF9-9A6C-27422C15CEF9}"/>
    <cellStyle name="20% - Accent2 4 5 4 3 2" xfId="37744" xr:uid="{068ECC9D-9F1A-4DB6-BE48-E306ACE5EE11}"/>
    <cellStyle name="20% - Accent2 4 5 4 4" xfId="30875" xr:uid="{F3CE9DAC-CF09-4A1F-B8D4-10ECECAC5994}"/>
    <cellStyle name="20% - Accent2 4 5 4 4 2" xfId="59365" xr:uid="{205F72DA-47E6-42FE-908B-97E83F16EC7E}"/>
    <cellStyle name="20% - Accent2 4 5 4 5" xfId="37742" xr:uid="{46E38591-4BF7-4808-BF25-4EFF516CA5B7}"/>
    <cellStyle name="20% - Accent2 4 5 5" xfId="7970" xr:uid="{339A6C0D-0CE4-457A-BB29-2C1A025ACF4A}"/>
    <cellStyle name="20% - Accent2 4 5 5 2" xfId="37745" xr:uid="{DD657F7B-BE23-44DB-9524-08FDEB22E14F}"/>
    <cellStyle name="20% - Accent2 4 5 6" xfId="7971" xr:uid="{88890AA3-F3B9-446F-95C1-2FBD0D5A4593}"/>
    <cellStyle name="20% - Accent2 4 5 6 2" xfId="37746" xr:uid="{F2610780-CCFA-43E3-9E86-4ECF0A6D5B25}"/>
    <cellStyle name="20% - Accent2 4 5 7" xfId="7972" xr:uid="{90BFADDA-B918-4E8D-9A73-42F0D93D4F17}"/>
    <cellStyle name="20% - Accent2 4 5 7 2" xfId="37747" xr:uid="{01FA9398-9072-4D4A-AA47-2868E57F8645}"/>
    <cellStyle name="20% - Accent2 4 5 8" xfId="24933" xr:uid="{B8053462-10D7-43B4-BFE3-447BD2FA4971}"/>
    <cellStyle name="20% - Accent2 4 5 8 2" xfId="53424" xr:uid="{E4582B53-CB07-4A4C-BB42-9E546A287BEE}"/>
    <cellStyle name="20% - Accent2 4 5 9" xfId="7952" xr:uid="{EFFE6E2B-8826-4934-93E8-3269B52AC8AA}"/>
    <cellStyle name="20% - Accent2 4 5 9 2" xfId="37727" xr:uid="{5D9FF158-B0BF-406B-A4B2-EEB9979C6A02}"/>
    <cellStyle name="20% - Accent2 4 6" xfId="7973" xr:uid="{0C7ECC8A-13FD-4F88-8F1C-80D060F1DA9C}"/>
    <cellStyle name="20% - Accent2 4 6 2" xfId="7974" xr:uid="{404F50DD-9C2B-4A15-A9BC-61249837A106}"/>
    <cellStyle name="20% - Accent2 4 6 2 2" xfId="7975" xr:uid="{306D2D12-FED3-4AAA-9401-BB5B5AC6BD49}"/>
    <cellStyle name="20% - Accent2 4 6 2 2 2" xfId="37750" xr:uid="{C4C6DDAE-4854-4086-8E19-0B3AE980F49C}"/>
    <cellStyle name="20% - Accent2 4 6 2 3" xfId="7976" xr:uid="{1C751151-A669-40A1-B696-BE8C4D08CECC}"/>
    <cellStyle name="20% - Accent2 4 6 2 3 2" xfId="37751" xr:uid="{60988F9B-C70B-475A-A18A-30479D0900DF}"/>
    <cellStyle name="20% - Accent2 4 6 2 4" xfId="28201" xr:uid="{8E961ECF-3FB7-4B11-B6A3-4876B741EE5A}"/>
    <cellStyle name="20% - Accent2 4 6 2 4 2" xfId="56691" xr:uid="{75B6E864-588C-44E7-A171-F2BBAAF873F7}"/>
    <cellStyle name="20% - Accent2 4 6 2 5" xfId="37749" xr:uid="{E3319FB4-DD3A-465F-8A28-895B7CE436A4}"/>
    <cellStyle name="20% - Accent2 4 6 3" xfId="7977" xr:uid="{6F2D39D5-3C11-4ECA-B43A-47D034C8E139}"/>
    <cellStyle name="20% - Accent2 4 6 3 2" xfId="37752" xr:uid="{700B05A9-DBCA-418E-9635-C21A13081D0C}"/>
    <cellStyle name="20% - Accent2 4 6 4" xfId="7978" xr:uid="{034D6181-DC60-40B3-B3D2-0507F06E29B6}"/>
    <cellStyle name="20% - Accent2 4 6 4 2" xfId="37753" xr:uid="{06D5568A-1B01-481F-ADBA-B9A909EFF818}"/>
    <cellStyle name="20% - Accent2 4 6 5" xfId="7979" xr:uid="{4BE73401-8664-4C12-A608-4E43D60006AD}"/>
    <cellStyle name="20% - Accent2 4 6 5 2" xfId="37754" xr:uid="{1C79098D-63B8-4EBC-92E7-4602DD98F88F}"/>
    <cellStyle name="20% - Accent2 4 6 6" xfId="25234" xr:uid="{868C9850-A1FA-4862-87E9-0C0C9D55B27A}"/>
    <cellStyle name="20% - Accent2 4 6 6 2" xfId="53725" xr:uid="{67A972F5-C64B-4C0E-BDB9-8E513BFCE6DA}"/>
    <cellStyle name="20% - Accent2 4 6 7" xfId="37748" xr:uid="{B3B19269-2AE8-4F4F-BAAD-BE0FA1C9F3BF}"/>
    <cellStyle name="20% - Accent2 4 7" xfId="7980" xr:uid="{1D343CD0-6E27-4247-B739-988638173E3E}"/>
    <cellStyle name="20% - Accent2 4 7 2" xfId="7981" xr:uid="{3F1E3874-65B8-42B0-81D8-B5A839AAA72D}"/>
    <cellStyle name="20% - Accent2 4 7 2 2" xfId="7982" xr:uid="{C70F8A75-A63D-45C2-9E14-931C84E1C5F3}"/>
    <cellStyle name="20% - Accent2 4 7 2 2 2" xfId="37757" xr:uid="{3D956089-2BC7-4EEE-B86E-74004D26FA62}"/>
    <cellStyle name="20% - Accent2 4 7 2 3" xfId="7983" xr:uid="{A99E3B45-E1DE-4E69-B8C7-1853626207E2}"/>
    <cellStyle name="20% - Accent2 4 7 2 3 2" xfId="37758" xr:uid="{E4CA5FEE-669D-47F6-91EB-9760D29FC80A}"/>
    <cellStyle name="20% - Accent2 4 7 2 4" xfId="37756" xr:uid="{14E2F00E-E64F-48B1-9A66-61B525A5170F}"/>
    <cellStyle name="20% - Accent2 4 7 3" xfId="7984" xr:uid="{CEBB1AC4-8197-4809-A3E0-94C512227E66}"/>
    <cellStyle name="20% - Accent2 4 7 3 2" xfId="37759" xr:uid="{D93A6C1A-9A8E-4EA5-914F-371DF9E6DDD4}"/>
    <cellStyle name="20% - Accent2 4 7 4" xfId="7985" xr:uid="{6400058B-F3B7-467A-8AA4-51D90FFF7F3E}"/>
    <cellStyle name="20% - Accent2 4 7 4 2" xfId="37760" xr:uid="{2815636D-75B3-4FC0-88A3-3DAAF655585C}"/>
    <cellStyle name="20% - Accent2 4 7 5" xfId="7986" xr:uid="{6EB6091C-5BC2-475A-8E79-89FD4113DC0E}"/>
    <cellStyle name="20% - Accent2 4 7 5 2" xfId="37761" xr:uid="{D4AC03D1-8C66-4CA8-80BB-01D4CB30B372}"/>
    <cellStyle name="20% - Accent2 4 7 6" xfId="26685" xr:uid="{E4592324-A1A8-4A68-A02D-88200A0313CF}"/>
    <cellStyle name="20% - Accent2 4 7 6 2" xfId="55175" xr:uid="{A754B7AB-1BCC-4860-9369-FBD6F443BE4C}"/>
    <cellStyle name="20% - Accent2 4 7 7" xfId="37755" xr:uid="{7E1B76F8-FAA6-4C4A-A898-2592107FAFFB}"/>
    <cellStyle name="20% - Accent2 4 8" xfId="7987" xr:uid="{A5A3E2E8-0873-4F72-AB6F-2DC5758CEA75}"/>
    <cellStyle name="20% - Accent2 4 8 2" xfId="7988" xr:uid="{D413130A-6F1F-41E2-8552-F5C8161AFDC7}"/>
    <cellStyle name="20% - Accent2 4 8 2 2" xfId="37763" xr:uid="{DDDA599D-D5BC-4915-8B67-8C03D920D1D3}"/>
    <cellStyle name="20% - Accent2 4 8 3" xfId="7989" xr:uid="{AA0C455F-0529-4E68-8229-4B015C548FF0}"/>
    <cellStyle name="20% - Accent2 4 8 3 2" xfId="37764" xr:uid="{352563CE-74F3-4422-9792-5FC97C01E63B}"/>
    <cellStyle name="20% - Accent2 4 8 4" xfId="29679" xr:uid="{C3A8F974-4118-4BD7-B427-4BD8DFD0AB4D}"/>
    <cellStyle name="20% - Accent2 4 8 4 2" xfId="58169" xr:uid="{7BEC7238-AC18-49F0-9BFC-D6C710088E39}"/>
    <cellStyle name="20% - Accent2 4 8 5" xfId="37762" xr:uid="{83B8CE75-A2D0-4ED4-9858-CA2CDF339571}"/>
    <cellStyle name="20% - Accent2 4 9" xfId="7990" xr:uid="{F81309C1-7FBD-44E2-9536-0EFBC7B87AE5}"/>
    <cellStyle name="20% - Accent2 4 9 2" xfId="37765" xr:uid="{A40B1ED5-036E-4DF3-B054-26B95D8EA926}"/>
    <cellStyle name="20% - Accent2 40" xfId="22567" xr:uid="{8CC11313-6154-4F38-A109-D72DAD688843}"/>
    <cellStyle name="20% - Accent2 40 2" xfId="51852" xr:uid="{4B1C9ADD-802F-44BD-BD7C-6F99767F1E46}"/>
    <cellStyle name="20% - Accent2 41" xfId="4089" xr:uid="{13143488-D509-430C-9452-DDC8A356757E}"/>
    <cellStyle name="20% - Accent2 42" xfId="31587" xr:uid="{4D238048-46E1-413B-AA8A-FD97B668B89A}"/>
    <cellStyle name="20% - Accent2 43" xfId="31723" xr:uid="{A0A964FE-49B1-4495-BDF1-D766F61B7E39}"/>
    <cellStyle name="20% - Accent2 5" xfId="737" xr:uid="{D4902A10-2446-4FD3-B9B6-B5904178C080}"/>
    <cellStyle name="20% - Accent2 5 10" xfId="7992" xr:uid="{E0B50F8D-ADBB-4394-8F6C-790077DF7E04}"/>
    <cellStyle name="20% - Accent2 5 10 2" xfId="37767" xr:uid="{4A269A59-106C-4A94-8914-F90F7736223A}"/>
    <cellStyle name="20% - Accent2 5 11" xfId="7993" xr:uid="{2A25336C-77D8-424F-BD4E-5EFC0F1178E3}"/>
    <cellStyle name="20% - Accent2 5 11 2" xfId="37768" xr:uid="{40752E23-CE26-4460-BCED-3C457896CAD8}"/>
    <cellStyle name="20% - Accent2 5 12" xfId="20665" xr:uid="{98575534-09B8-437A-8124-CDCCB0EA602B}"/>
    <cellStyle name="20% - Accent2 5 12 2" xfId="50104" xr:uid="{D8A5B222-55B9-4CD6-AA17-31ECF3FA4E9F}"/>
    <cellStyle name="20% - Accent2 5 13" xfId="7991" xr:uid="{69D81ED8-B157-435D-BA1A-C6AE60DC5B3F}"/>
    <cellStyle name="20% - Accent2 5 13 2" xfId="37766" xr:uid="{298FA642-76E2-40FD-A0D4-90E360DAF3E4}"/>
    <cellStyle name="20% - Accent2 5 14" xfId="4795" xr:uid="{53E3EE6E-63D2-4D94-9256-93C4B99C4EE1}"/>
    <cellStyle name="20% - Accent2 5 14 2" xfId="34679" xr:uid="{56AE5E39-04C5-4276-B2D5-9D5CE04B59EF}"/>
    <cellStyle name="20% - Accent2 5 15" xfId="22682" xr:uid="{3A70C80F-5DA6-485B-87D5-94DF5C1FE805}"/>
    <cellStyle name="20% - Accent2 5 15 2" xfId="51967" xr:uid="{84F11B31-2143-40FC-B7DC-356CA61A620E}"/>
    <cellStyle name="20% - Accent2 5 16" xfId="31988" xr:uid="{68B1B14E-4150-4425-9A65-7CD274219DD5}"/>
    <cellStyle name="20% - Accent2 5 2" xfId="736" xr:uid="{9A3FC123-2C36-4868-BE52-22CAF8E10139}"/>
    <cellStyle name="20% - Accent2 5 2 10" xfId="20906" xr:uid="{A057A97C-EF2C-40E1-95BC-B96A7600D55F}"/>
    <cellStyle name="20% - Accent2 5 2 10 2" xfId="50334" xr:uid="{381E784C-2CE5-4B46-96CD-36B3EF584227}"/>
    <cellStyle name="20% - Accent2 5 2 11" xfId="7994" xr:uid="{83ED41B2-CDA4-495C-90E2-C520F46DA2E5}"/>
    <cellStyle name="20% - Accent2 5 2 11 2" xfId="37769" xr:uid="{3CF05674-3D23-4CCF-B8FE-3CDAC56C8231}"/>
    <cellStyle name="20% - Accent2 5 2 12" xfId="5061" xr:uid="{145686C5-184A-4FCC-A0A4-772F15885FA4}"/>
    <cellStyle name="20% - Accent2 5 2 12 2" xfId="34928" xr:uid="{1229234A-6CE3-446B-B253-83C3B2082B10}"/>
    <cellStyle name="20% - Accent2 5 2 13" xfId="22730" xr:uid="{73A025A6-6F11-4066-8DB8-84E706AB18E6}"/>
    <cellStyle name="20% - Accent2 5 2 13 2" xfId="52015" xr:uid="{08C41AE4-001D-4E17-9184-32CD1C16F5F5}"/>
    <cellStyle name="20% - Accent2 5 2 14" xfId="31987" xr:uid="{B894DE88-593F-469F-9E4C-D7D7C06ADED8}"/>
    <cellStyle name="20% - Accent2 5 2 2" xfId="1216" xr:uid="{4A9F8FBF-6F02-4253-8A13-27F93E8B17E4}"/>
    <cellStyle name="20% - Accent2 5 2 2 10" xfId="25636" xr:uid="{C9B90EBD-BE5B-4916-B3CA-E6E67F67E086}"/>
    <cellStyle name="20% - Accent2 5 2 2 10 2" xfId="54127" xr:uid="{9E27C0F0-2A74-426C-8484-E95C04D47EBE}"/>
    <cellStyle name="20% - Accent2 5 2 2 11" xfId="32266" xr:uid="{A30B92A3-CB1B-4F63-AC02-1A4C8A6DE33B}"/>
    <cellStyle name="20% - Accent2 5 2 2 2" xfId="1878" xr:uid="{BA47DDA2-C57D-45C7-BF83-5E13C6276F56}"/>
    <cellStyle name="20% - Accent2 5 2 2 2 2" xfId="3113" xr:uid="{1041F8AF-5FF8-4C55-8EF2-E9B42D444CA4}"/>
    <cellStyle name="20% - Accent2 5 2 2 2 2 2" xfId="7998" xr:uid="{234A334C-9DDF-431A-B67B-8D1B1C95EA7E}"/>
    <cellStyle name="20% - Accent2 5 2 2 2 2 2 2" xfId="37773" xr:uid="{C7CDD723-4F65-4889-B7CE-B58743695471}"/>
    <cellStyle name="20% - Accent2 5 2 2 2 2 3" xfId="7999" xr:uid="{802CCC10-7713-4B9D-9484-B20D62B24092}"/>
    <cellStyle name="20% - Accent2 5 2 2 2 2 3 2" xfId="37774" xr:uid="{748B111C-CE1A-451B-8E55-5781229B5648}"/>
    <cellStyle name="20% - Accent2 5 2 2 2 2 4" xfId="7997" xr:uid="{1183E822-F030-4217-B594-D96E46245CC5}"/>
    <cellStyle name="20% - Accent2 5 2 2 2 2 4 2" xfId="37772" xr:uid="{44491ABB-3385-43D4-A132-0E69995E7B5B}"/>
    <cellStyle name="20% - Accent2 5 2 2 2 2 5" xfId="34090" xr:uid="{416531F6-26A7-40DF-9FB2-460FF12CA370}"/>
    <cellStyle name="20% - Accent2 5 2 2 2 3" xfId="8000" xr:uid="{43B9FAF0-1356-4BC0-83B2-36D08C21476A}"/>
    <cellStyle name="20% - Accent2 5 2 2 2 3 2" xfId="37775" xr:uid="{0074D59B-6D19-48E2-8E82-0B0958FCCB37}"/>
    <cellStyle name="20% - Accent2 5 2 2 2 4" xfId="8001" xr:uid="{70551BE4-2600-46F1-91E2-4D8575CE3BF6}"/>
    <cellStyle name="20% - Accent2 5 2 2 2 4 2" xfId="37776" xr:uid="{C222DB10-4184-43D9-A46F-35631415B8E5}"/>
    <cellStyle name="20% - Accent2 5 2 2 2 5" xfId="8002" xr:uid="{902831D5-F61B-434B-B0AF-F81D3CE14BDF}"/>
    <cellStyle name="20% - Accent2 5 2 2 2 5 2" xfId="37777" xr:uid="{28EC757F-D797-4F64-AB82-68AB9DA3C1E7}"/>
    <cellStyle name="20% - Accent2 5 2 2 2 6" xfId="28613" xr:uid="{100C570B-14A3-470F-AA8D-EB0A103A62DD}"/>
    <cellStyle name="20% - Accent2 5 2 2 2 6 2" xfId="57103" xr:uid="{4C3B2FC7-19DF-48D3-891C-FE94CFD72A82}"/>
    <cellStyle name="20% - Accent2 5 2 2 2 7" xfId="7996" xr:uid="{5E981E88-9137-4855-BE23-A3A26546F64E}"/>
    <cellStyle name="20% - Accent2 5 2 2 2 7 2" xfId="37771" xr:uid="{35BF4485-1562-4A58-B92E-2BE30A7B900C}"/>
    <cellStyle name="20% - Accent2 5 2 2 2 8" xfId="32880" xr:uid="{83ECC84C-56B3-4CAB-9692-6AA258C1212E}"/>
    <cellStyle name="20% - Accent2 5 2 2 3" xfId="2477" xr:uid="{B4B5AB73-DE83-4023-8110-AC583BE9D33C}"/>
    <cellStyle name="20% - Accent2 5 2 2 3 2" xfId="8004" xr:uid="{391F32E2-1790-4CA4-B5C7-8688356168C3}"/>
    <cellStyle name="20% - Accent2 5 2 2 3 2 2" xfId="8005" xr:uid="{2B5D37B4-773A-4DED-9B16-B68178BAAF79}"/>
    <cellStyle name="20% - Accent2 5 2 2 3 2 2 2" xfId="37780" xr:uid="{6EBEA029-7858-4090-B9B6-5A94DB607116}"/>
    <cellStyle name="20% - Accent2 5 2 2 3 2 3" xfId="8006" xr:uid="{7226F30C-1B57-4542-8F30-EAF7A9847D03}"/>
    <cellStyle name="20% - Accent2 5 2 2 3 2 3 2" xfId="37781" xr:uid="{E656E150-1046-443E-8D9E-8C4FCECA789C}"/>
    <cellStyle name="20% - Accent2 5 2 2 3 2 4" xfId="37779" xr:uid="{A3F79CBC-DB2E-47F7-BC6F-85222E3698DF}"/>
    <cellStyle name="20% - Accent2 5 2 2 3 3" xfId="8007" xr:uid="{E389896E-FBCC-4FAE-A525-3BBED853C6D7}"/>
    <cellStyle name="20% - Accent2 5 2 2 3 3 2" xfId="37782" xr:uid="{94CEA442-C302-417D-8B49-5524BE49527D}"/>
    <cellStyle name="20% - Accent2 5 2 2 3 4" xfId="8008" xr:uid="{5F017A6E-8A44-4EE9-998B-B1275AB9E96E}"/>
    <cellStyle name="20% - Accent2 5 2 2 3 4 2" xfId="37783" xr:uid="{4AC25673-D82F-4120-B261-67B28F88B599}"/>
    <cellStyle name="20% - Accent2 5 2 2 3 5" xfId="8009" xr:uid="{962FB200-23FE-4B1E-80BE-443C7F87355A}"/>
    <cellStyle name="20% - Accent2 5 2 2 3 5 2" xfId="37784" xr:uid="{3E35C21D-4B7D-45E3-B47F-26B2F12A7D38}"/>
    <cellStyle name="20% - Accent2 5 2 2 3 6" xfId="8003" xr:uid="{32443A3F-6FFA-4561-94B9-4E451F260C73}"/>
    <cellStyle name="20% - Accent2 5 2 2 3 6 2" xfId="37778" xr:uid="{C3AD2A8B-2909-4A34-86B6-8E5155D9E28D}"/>
    <cellStyle name="20% - Accent2 5 2 2 3 7" xfId="33457" xr:uid="{63EC88C1-C5F0-4B95-96F6-1E97F70D55B7}"/>
    <cellStyle name="20% - Accent2 5 2 2 4" xfId="8010" xr:uid="{9F38EE91-1C7E-4126-A6F9-2AD34CAC7DF5}"/>
    <cellStyle name="20% - Accent2 5 2 2 4 2" xfId="8011" xr:uid="{4106D6C3-2C35-41C5-81F8-FBFF7F786E91}"/>
    <cellStyle name="20% - Accent2 5 2 2 4 2 2" xfId="37786" xr:uid="{DF9664DE-3CB1-441A-B907-27460261D49A}"/>
    <cellStyle name="20% - Accent2 5 2 2 4 3" xfId="8012" xr:uid="{5E388FF7-F2EF-4185-BC33-792F2D53E603}"/>
    <cellStyle name="20% - Accent2 5 2 2 4 3 2" xfId="37787" xr:uid="{11936F59-468E-4466-8241-97C08E911D86}"/>
    <cellStyle name="20% - Accent2 5 2 2 4 4" xfId="37785" xr:uid="{6E5BD5E3-3F71-43F9-A578-81DB97AC7A81}"/>
    <cellStyle name="20% - Accent2 5 2 2 5" xfId="8013" xr:uid="{DD6535CB-0245-4F4B-BE18-9F3D7412DDE5}"/>
    <cellStyle name="20% - Accent2 5 2 2 5 2" xfId="37788" xr:uid="{FCA19699-3CE5-4F4F-AA3C-C7B91268CF0C}"/>
    <cellStyle name="20% - Accent2 5 2 2 6" xfId="8014" xr:uid="{F446C56B-D02D-4954-8DD5-57DF48BBA8B5}"/>
    <cellStyle name="20% - Accent2 5 2 2 6 2" xfId="37789" xr:uid="{153879A4-C058-49C0-B9DF-8E3155F1BD83}"/>
    <cellStyle name="20% - Accent2 5 2 2 7" xfId="8015" xr:uid="{16469370-2DEB-4255-8D4A-0C7219FF3B33}"/>
    <cellStyle name="20% - Accent2 5 2 2 7 2" xfId="37790" xr:uid="{0783B67C-1DBA-46D7-98C3-E809FA7E058D}"/>
    <cellStyle name="20% - Accent2 5 2 2 8" xfId="21878" xr:uid="{F4E5F6A5-5655-4369-8EE4-573695102B5E}"/>
    <cellStyle name="20% - Accent2 5 2 2 8 2" xfId="51303" xr:uid="{44767927-118E-4BAE-971E-92115E921588}"/>
    <cellStyle name="20% - Accent2 5 2 2 9" xfId="7995" xr:uid="{FFB20841-E9A7-4EB3-8E30-5D393A404269}"/>
    <cellStyle name="20% - Accent2 5 2 2 9 2" xfId="37770" xr:uid="{798CF941-8272-4245-A86B-5933AE8F5AA1}"/>
    <cellStyle name="20% - Accent2 5 2 3" xfId="1588" xr:uid="{FDA0E871-617B-46DE-AA07-6C75C152260E}"/>
    <cellStyle name="20% - Accent2 5 2 3 10" xfId="32590" xr:uid="{099DABE9-14F8-4340-82D0-540BF78216AB}"/>
    <cellStyle name="20% - Accent2 5 2 3 2" xfId="2809" xr:uid="{59C1B267-3F42-4067-912C-B6819A76AE5B}"/>
    <cellStyle name="20% - Accent2 5 2 3 2 2" xfId="8018" xr:uid="{9F1371C4-482C-4291-8846-01E66E0DC6F2}"/>
    <cellStyle name="20% - Accent2 5 2 3 2 2 2" xfId="8019" xr:uid="{F243D13F-8C94-4711-AF5C-8929B9C4F1C9}"/>
    <cellStyle name="20% - Accent2 5 2 3 2 2 2 2" xfId="37794" xr:uid="{99CF71DB-4661-4047-8F28-F5112740F61D}"/>
    <cellStyle name="20% - Accent2 5 2 3 2 2 3" xfId="8020" xr:uid="{6D8A9134-7343-41AB-8C9B-7782410AA3F8}"/>
    <cellStyle name="20% - Accent2 5 2 3 2 2 3 2" xfId="37795" xr:uid="{E4C64192-8371-46AE-81DC-574D3DF91D3B}"/>
    <cellStyle name="20% - Accent2 5 2 3 2 2 4" xfId="37793" xr:uid="{72168EBD-73FF-47A7-B6DC-884C56A6010D}"/>
    <cellStyle name="20% - Accent2 5 2 3 2 3" xfId="8021" xr:uid="{12DC6F84-B973-423F-8D53-D52F1A9559F9}"/>
    <cellStyle name="20% - Accent2 5 2 3 2 3 2" xfId="37796" xr:uid="{F33E993A-4550-4832-9981-569B4B9E6AAC}"/>
    <cellStyle name="20% - Accent2 5 2 3 2 4" xfId="8022" xr:uid="{44AFB041-F237-43AE-A5FF-A1F737948717}"/>
    <cellStyle name="20% - Accent2 5 2 3 2 4 2" xfId="37797" xr:uid="{BC02CEAB-08DB-4D3F-84C1-3F70D3ABE243}"/>
    <cellStyle name="20% - Accent2 5 2 3 2 5" xfId="8023" xr:uid="{176A0C24-07F4-4B39-BB98-B94CACC320DF}"/>
    <cellStyle name="20% - Accent2 5 2 3 2 5 2" xfId="37798" xr:uid="{B07D56C9-7637-497E-81A3-2E1B1B2B1AF0}"/>
    <cellStyle name="20% - Accent2 5 2 3 2 6" xfId="8017" xr:uid="{31777257-0060-48E6-B41E-07BC405A85E0}"/>
    <cellStyle name="20% - Accent2 5 2 3 2 6 2" xfId="37792" xr:uid="{E3FCB9D0-8BBB-48E1-87AB-338D147B2E4A}"/>
    <cellStyle name="20% - Accent2 5 2 3 2 7" xfId="33787" xr:uid="{0FB09F9E-BFED-4590-9782-FBB2FFDC5FAD}"/>
    <cellStyle name="20% - Accent2 5 2 3 3" xfId="8024" xr:uid="{109FC74E-CF04-4C83-A3AE-D9D416194859}"/>
    <cellStyle name="20% - Accent2 5 2 3 3 2" xfId="8025" xr:uid="{99E402B4-DD61-46C8-97E8-55855C0757B8}"/>
    <cellStyle name="20% - Accent2 5 2 3 3 2 2" xfId="8026" xr:uid="{5E3D8B7B-1637-4D2C-974E-B0FA0E15DCBE}"/>
    <cellStyle name="20% - Accent2 5 2 3 3 2 2 2" xfId="37801" xr:uid="{37875A7E-E6D6-4C55-8690-2D9737532F4C}"/>
    <cellStyle name="20% - Accent2 5 2 3 3 2 3" xfId="8027" xr:uid="{D5DF80AA-2381-4928-97A8-B1280096FC2F}"/>
    <cellStyle name="20% - Accent2 5 2 3 3 2 3 2" xfId="37802" xr:uid="{30960EEA-6EC9-4B9C-8C8D-3CDFED96C0B7}"/>
    <cellStyle name="20% - Accent2 5 2 3 3 2 4" xfId="37800" xr:uid="{9B442176-428A-4F2D-BE74-43061C03573F}"/>
    <cellStyle name="20% - Accent2 5 2 3 3 3" xfId="8028" xr:uid="{7A0FB96C-73A6-4268-AE87-52CD1BAB74D5}"/>
    <cellStyle name="20% - Accent2 5 2 3 3 3 2" xfId="37803" xr:uid="{7851D9D5-FC30-4E3F-9DC4-47FD8264E662}"/>
    <cellStyle name="20% - Accent2 5 2 3 3 4" xfId="8029" xr:uid="{03ACCDA7-CF5D-4CC6-9B4F-E40530BE7807}"/>
    <cellStyle name="20% - Accent2 5 2 3 3 4 2" xfId="37804" xr:uid="{A9F47268-FEAB-4097-8031-9DBFA24204A2}"/>
    <cellStyle name="20% - Accent2 5 2 3 3 5" xfId="8030" xr:uid="{53EC5A90-8688-48BB-B4CA-43D654A8C5E4}"/>
    <cellStyle name="20% - Accent2 5 2 3 3 5 2" xfId="37805" xr:uid="{236F56F5-37AC-4E65-B272-301D1C3A946B}"/>
    <cellStyle name="20% - Accent2 5 2 3 3 6" xfId="37799" xr:uid="{F69A9C07-9E47-4853-9D9B-9A1239D1D560}"/>
    <cellStyle name="20% - Accent2 5 2 3 4" xfId="8031" xr:uid="{5D01EAF8-97D0-43C5-ADCB-C294A36790FB}"/>
    <cellStyle name="20% - Accent2 5 2 3 4 2" xfId="8032" xr:uid="{55DFBD61-4128-4A03-AD43-469172DB4661}"/>
    <cellStyle name="20% - Accent2 5 2 3 4 2 2" xfId="37807" xr:uid="{3BB2D69F-191A-43FA-B49F-CAB093344929}"/>
    <cellStyle name="20% - Accent2 5 2 3 4 3" xfId="8033" xr:uid="{346C8054-38DC-4EBF-854C-A498C589F88E}"/>
    <cellStyle name="20% - Accent2 5 2 3 4 3 2" xfId="37808" xr:uid="{92AB9FEF-DC3A-412F-8B44-2BE9E5A890B3}"/>
    <cellStyle name="20% - Accent2 5 2 3 4 4" xfId="37806" xr:uid="{B2AF3659-F008-4FFE-AEF3-58C3DD4DAA5A}"/>
    <cellStyle name="20% - Accent2 5 2 3 5" xfId="8034" xr:uid="{5DD4C093-50BD-4F22-BDDB-838A8F0BDD99}"/>
    <cellStyle name="20% - Accent2 5 2 3 5 2" xfId="37809" xr:uid="{98377C36-95AA-4248-88E9-F128FB59C06E}"/>
    <cellStyle name="20% - Accent2 5 2 3 6" xfId="8035" xr:uid="{23AA8E45-603F-444B-92FA-170BB6EE9E81}"/>
    <cellStyle name="20% - Accent2 5 2 3 6 2" xfId="37810" xr:uid="{AD53BE42-504C-4EEB-ABA7-359B8AB6AAE7}"/>
    <cellStyle name="20% - Accent2 5 2 3 7" xfId="8036" xr:uid="{955B97C3-2B34-4DA1-8F7B-D61D6D06412A}"/>
    <cellStyle name="20% - Accent2 5 2 3 7 2" xfId="37811" xr:uid="{791EFC7F-8B8D-4245-B02B-04A610663369}"/>
    <cellStyle name="20% - Accent2 5 2 3 8" xfId="27102" xr:uid="{13472ED0-E6D8-410A-9850-39A32EA76DB4}"/>
    <cellStyle name="20% - Accent2 5 2 3 8 2" xfId="55592" xr:uid="{6B46753A-C38C-4D79-A62E-364DD3270BC8}"/>
    <cellStyle name="20% - Accent2 5 2 3 9" xfId="8016" xr:uid="{F024C1B7-8E84-4B37-81D3-CE30960102FA}"/>
    <cellStyle name="20% - Accent2 5 2 3 9 2" xfId="37791" xr:uid="{D5A1DBE3-7DEB-46F9-8332-186A28040AE6}"/>
    <cellStyle name="20% - Accent2 5 2 4" xfId="2397" xr:uid="{A9E75469-4B1D-4704-B41C-9F300856422F}"/>
    <cellStyle name="20% - Accent2 5 2 4 2" xfId="8038" xr:uid="{00BD9EDB-94B9-40A0-A3B2-0066A04846CC}"/>
    <cellStyle name="20% - Accent2 5 2 4 2 2" xfId="8039" xr:uid="{2560A930-8833-4976-A35A-4C55EB3173B3}"/>
    <cellStyle name="20% - Accent2 5 2 4 2 2 2" xfId="37814" xr:uid="{3A71B078-0959-4997-B220-5CC986F4D5B2}"/>
    <cellStyle name="20% - Accent2 5 2 4 2 3" xfId="8040" xr:uid="{7D573DCD-F5E6-4A69-9941-BD9A45F887FD}"/>
    <cellStyle name="20% - Accent2 5 2 4 2 3 2" xfId="37815" xr:uid="{4505947F-E2BF-4797-B1A8-9C117A4ACE04}"/>
    <cellStyle name="20% - Accent2 5 2 4 2 4" xfId="37813" xr:uid="{03BB02D7-769D-4E4B-AA36-0725A5B7CE99}"/>
    <cellStyle name="20% - Accent2 5 2 4 3" xfId="8041" xr:uid="{AC68007F-3D6D-4A2B-B06C-CECBB1AD66D1}"/>
    <cellStyle name="20% - Accent2 5 2 4 3 2" xfId="37816" xr:uid="{EE5BD9FA-42FC-4BDB-8081-9570589AF7EF}"/>
    <cellStyle name="20% - Accent2 5 2 4 4" xfId="8042" xr:uid="{45D6A4AA-72ED-469C-9860-49EC33A6E472}"/>
    <cellStyle name="20% - Accent2 5 2 4 4 2" xfId="37817" xr:uid="{B5EAF3C9-A276-4431-BE51-DE803431E30B}"/>
    <cellStyle name="20% - Accent2 5 2 4 5" xfId="8043" xr:uid="{5920AC5E-7B69-465B-A108-E03C5974E6CD}"/>
    <cellStyle name="20% - Accent2 5 2 4 5 2" xfId="37818" xr:uid="{F2803D61-7174-452F-B7F5-2E6D19FE3643}"/>
    <cellStyle name="20% - Accent2 5 2 4 6" xfId="30097" xr:uid="{5927A4B7-6A08-40DF-89CD-799DB1B9E698}"/>
    <cellStyle name="20% - Accent2 5 2 4 6 2" xfId="58587" xr:uid="{1082D278-C912-41CA-A1C6-11ABBBA031D3}"/>
    <cellStyle name="20% - Accent2 5 2 4 7" xfId="8037" xr:uid="{83C00217-71CD-416C-B4E8-9195076E6104}"/>
    <cellStyle name="20% - Accent2 5 2 4 7 2" xfId="37812" xr:uid="{4D54581B-9B77-4AD4-9AC0-88DAB0BEB5D0}"/>
    <cellStyle name="20% - Accent2 5 2 4 8" xfId="33377" xr:uid="{BF7BB030-9EC2-448F-900A-BF1A946ABD9C}"/>
    <cellStyle name="20% - Accent2 5 2 5" xfId="8044" xr:uid="{7282A87B-86BB-497B-A606-D66322FD7199}"/>
    <cellStyle name="20% - Accent2 5 2 5 2" xfId="8045" xr:uid="{57AC3441-4AD6-47E2-9F27-DBCB80DBD4C7}"/>
    <cellStyle name="20% - Accent2 5 2 5 2 2" xfId="8046" xr:uid="{B658DD51-E3F2-4124-939E-6932AA29A003}"/>
    <cellStyle name="20% - Accent2 5 2 5 2 2 2" xfId="37821" xr:uid="{12C12002-DC7E-4ADB-88B8-F685C0073D93}"/>
    <cellStyle name="20% - Accent2 5 2 5 2 3" xfId="8047" xr:uid="{D740367B-B3D7-46AD-9B6A-6CFCAE941B81}"/>
    <cellStyle name="20% - Accent2 5 2 5 2 3 2" xfId="37822" xr:uid="{2F1B3821-C96B-42BC-A56C-62755C996BB2}"/>
    <cellStyle name="20% - Accent2 5 2 5 2 4" xfId="37820" xr:uid="{08A6AFD8-1695-413B-B5A3-1A90148C167E}"/>
    <cellStyle name="20% - Accent2 5 2 5 3" xfId="8048" xr:uid="{64B31B04-B63D-4381-A86A-6E3034A5C15E}"/>
    <cellStyle name="20% - Accent2 5 2 5 3 2" xfId="37823" xr:uid="{3EE5E63A-4D03-4536-A100-EC2C6FE7040C}"/>
    <cellStyle name="20% - Accent2 5 2 5 4" xfId="8049" xr:uid="{400595DB-D46D-40BD-8DA3-1924FBF14A08}"/>
    <cellStyle name="20% - Accent2 5 2 5 4 2" xfId="37824" xr:uid="{BE1EDB4D-34B1-401E-A023-881BB936EF53}"/>
    <cellStyle name="20% - Accent2 5 2 5 5" xfId="8050" xr:uid="{0976801B-6B52-4CE9-9137-19C462CD31D1}"/>
    <cellStyle name="20% - Accent2 5 2 5 5 2" xfId="37825" xr:uid="{AD2C932E-ED76-48C3-8D90-4C0A12182C65}"/>
    <cellStyle name="20% - Accent2 5 2 5 6" xfId="37819" xr:uid="{450F1DDD-133F-40F3-820E-FEA7325DB536}"/>
    <cellStyle name="20% - Accent2 5 2 6" xfId="8051" xr:uid="{911A2328-5FB2-430D-B4A5-0C8E96832CAE}"/>
    <cellStyle name="20% - Accent2 5 2 6 2" xfId="8052" xr:uid="{CF86E8D9-1B00-4381-A114-1D71A493D391}"/>
    <cellStyle name="20% - Accent2 5 2 6 2 2" xfId="37827" xr:uid="{89901007-24EB-4753-9DFE-04595AB56273}"/>
    <cellStyle name="20% - Accent2 5 2 6 3" xfId="8053" xr:uid="{2FF65E86-A981-43F2-BE57-67F24A57B738}"/>
    <cellStyle name="20% - Accent2 5 2 6 3 2" xfId="37828" xr:uid="{ED4BD334-57F8-43A6-B63E-69E97F1A76FE}"/>
    <cellStyle name="20% - Accent2 5 2 6 4" xfId="37826" xr:uid="{C994168B-59A1-4607-AFB5-4D98AF6C9643}"/>
    <cellStyle name="20% - Accent2 5 2 7" xfId="8054" xr:uid="{CAE7E98A-9C35-4D2F-85EC-331926A8E33F}"/>
    <cellStyle name="20% - Accent2 5 2 7 2" xfId="37829" xr:uid="{9FF02F49-0FBD-494C-8CF7-BC79E623E47B}"/>
    <cellStyle name="20% - Accent2 5 2 8" xfId="8055" xr:uid="{127EA8B4-116A-47ED-8AA1-F4C35C1125CA}"/>
    <cellStyle name="20% - Accent2 5 2 8 2" xfId="37830" xr:uid="{4080FDEC-70C6-4FB6-A364-2E369542B60A}"/>
    <cellStyle name="20% - Accent2 5 2 9" xfId="8056" xr:uid="{E023B8DE-C0D3-4B83-B0C4-9E76F2783760}"/>
    <cellStyle name="20% - Accent2 5 2 9 2" xfId="37831" xr:uid="{D2EB75E8-3B96-43EB-8FA0-A15BD9F934F3}"/>
    <cellStyle name="20% - Accent2 5 3" xfId="1215" xr:uid="{C808360C-9B45-4EE4-AC2F-F1B81C0E027D}"/>
    <cellStyle name="20% - Accent2 5 3 10" xfId="24480" xr:uid="{FB29F78D-6347-4E22-A77C-3DF6D0AF88C2}"/>
    <cellStyle name="20% - Accent2 5 3 10 2" xfId="52972" xr:uid="{4FB39E33-CA61-465A-9F46-41EF9147BD68}"/>
    <cellStyle name="20% - Accent2 5 3 11" xfId="32265" xr:uid="{7FB712B6-FCAF-4DFE-A038-94228CE6BB54}"/>
    <cellStyle name="20% - Accent2 5 3 2" xfId="1877" xr:uid="{5D6C5E96-0EFE-48C4-B48F-01AADAD89BBF}"/>
    <cellStyle name="20% - Accent2 5 3 2 2" xfId="3112" xr:uid="{2DF4949E-44F7-4F08-99D4-83962DE84EA6}"/>
    <cellStyle name="20% - Accent2 5 3 2 2 2" xfId="8060" xr:uid="{A1EDD990-499C-4545-9F2D-136211B841AE}"/>
    <cellStyle name="20% - Accent2 5 3 2 2 2 2" xfId="37835" xr:uid="{42D1D242-5EB9-4DD0-9B9D-39BC53854A15}"/>
    <cellStyle name="20% - Accent2 5 3 2 2 3" xfId="8061" xr:uid="{0A7AE648-C616-4384-A076-4F0B4A20E1DC}"/>
    <cellStyle name="20% - Accent2 5 3 2 2 3 2" xfId="37836" xr:uid="{2954CF4A-7D90-43EE-A76A-4EF9BAFE947A}"/>
    <cellStyle name="20% - Accent2 5 3 2 2 4" xfId="28906" xr:uid="{97EB39FD-C9E1-47DE-8C1D-37BE6529F03A}"/>
    <cellStyle name="20% - Accent2 5 3 2 2 4 2" xfId="57396" xr:uid="{F90EFCA0-4D99-4545-8569-11CC9616FD3C}"/>
    <cellStyle name="20% - Accent2 5 3 2 2 5" xfId="8059" xr:uid="{B21708D2-EF98-4146-8558-5E635C600904}"/>
    <cellStyle name="20% - Accent2 5 3 2 2 5 2" xfId="37834" xr:uid="{C240A2E0-62AB-41DB-84F0-FD76D7ABA8EE}"/>
    <cellStyle name="20% - Accent2 5 3 2 2 6" xfId="34089" xr:uid="{52482AA4-E2B3-4F8D-BEB9-E56A93C58C9A}"/>
    <cellStyle name="20% - Accent2 5 3 2 3" xfId="8062" xr:uid="{9DC3E75B-33AF-42D3-969E-2A75BC198E77}"/>
    <cellStyle name="20% - Accent2 5 3 2 3 2" xfId="37837" xr:uid="{A5C598CB-26A6-4ADB-A1CB-BC035BB2D39B}"/>
    <cellStyle name="20% - Accent2 5 3 2 4" xfId="8063" xr:uid="{E33E004C-061D-4057-AEA2-989F140655BA}"/>
    <cellStyle name="20% - Accent2 5 3 2 4 2" xfId="37838" xr:uid="{7F27C0A0-E8E6-49BF-BE90-4F670A970038}"/>
    <cellStyle name="20% - Accent2 5 3 2 5" xfId="8064" xr:uid="{64C40CBD-8AB2-4594-ACC3-CD4A1491498F}"/>
    <cellStyle name="20% - Accent2 5 3 2 5 2" xfId="37839" xr:uid="{0D38A783-65DE-47F5-8049-7E564DE986BF}"/>
    <cellStyle name="20% - Accent2 5 3 2 6" xfId="22137" xr:uid="{1D9E2325-4AE5-4841-B2F2-9655CDA46A92}"/>
    <cellStyle name="20% - Accent2 5 3 2 6 2" xfId="51562" xr:uid="{80271F3B-54EB-4FBC-9226-1EA56AF67F6D}"/>
    <cellStyle name="20% - Accent2 5 3 2 7" xfId="8058" xr:uid="{DFBDD889-D4F4-47F2-ADA7-D5301D3399EC}"/>
    <cellStyle name="20% - Accent2 5 3 2 7 2" xfId="37833" xr:uid="{9171DAC6-768A-4F1E-8849-9D13BA1D42A8}"/>
    <cellStyle name="20% - Accent2 5 3 2 8" xfId="25924" xr:uid="{7F44D14F-1497-4984-9E5F-27AF86F52555}"/>
    <cellStyle name="20% - Accent2 5 3 2 8 2" xfId="54415" xr:uid="{98FBEDA7-42FD-4EC2-9581-1023AE96C798}"/>
    <cellStyle name="20% - Accent2 5 3 2 9" xfId="32879" xr:uid="{E6CCC988-50F8-4700-A5E8-7828BC02D055}"/>
    <cellStyle name="20% - Accent2 5 3 3" xfId="2476" xr:uid="{57AD2BF0-EE33-4D08-803F-C7ECEDC0B497}"/>
    <cellStyle name="20% - Accent2 5 3 3 2" xfId="8066" xr:uid="{615BDC50-A37F-4FDC-B121-53DAEDDCA0C9}"/>
    <cellStyle name="20% - Accent2 5 3 3 2 2" xfId="8067" xr:uid="{B4CDDD3A-4E8E-4E25-B63B-505DD9D63742}"/>
    <cellStyle name="20% - Accent2 5 3 3 2 2 2" xfId="37842" xr:uid="{AC4CCFCC-5521-4192-BE28-4F94D51D2519}"/>
    <cellStyle name="20% - Accent2 5 3 3 2 3" xfId="8068" xr:uid="{331D5A2F-8ADE-4E2A-9400-0D57A41F071C}"/>
    <cellStyle name="20% - Accent2 5 3 3 2 3 2" xfId="37843" xr:uid="{A83847CF-B64B-4C30-8FFD-553E60CE6663}"/>
    <cellStyle name="20% - Accent2 5 3 3 2 4" xfId="37841" xr:uid="{0011AB30-D080-4040-B50A-CCB4226EF95F}"/>
    <cellStyle name="20% - Accent2 5 3 3 3" xfId="8069" xr:uid="{C2EC0776-9B8E-449F-8412-67076E65DCD9}"/>
    <cellStyle name="20% - Accent2 5 3 3 3 2" xfId="37844" xr:uid="{CC1C8D40-8577-4B1A-B0C5-DAE2F3C53040}"/>
    <cellStyle name="20% - Accent2 5 3 3 4" xfId="8070" xr:uid="{0044058F-6E59-4D84-BF9D-F3C0B4353F3F}"/>
    <cellStyle name="20% - Accent2 5 3 3 4 2" xfId="37845" xr:uid="{A21B7167-2284-42B5-BE2A-A909EB5448AC}"/>
    <cellStyle name="20% - Accent2 5 3 3 5" xfId="8071" xr:uid="{C64802BA-483C-4C4B-8839-1CD354E1DC26}"/>
    <cellStyle name="20% - Accent2 5 3 3 5 2" xfId="37846" xr:uid="{50CEC812-F7F4-4E5A-9B5B-D55DE58BB4D4}"/>
    <cellStyle name="20% - Accent2 5 3 3 6" xfId="27395" xr:uid="{90EFFD56-06BF-428E-9085-45A1E4063ACC}"/>
    <cellStyle name="20% - Accent2 5 3 3 6 2" xfId="55885" xr:uid="{37EC27FB-16E1-4ED2-A5C7-F4D9F92D55FA}"/>
    <cellStyle name="20% - Accent2 5 3 3 7" xfId="8065" xr:uid="{3E03CC2A-D39F-4588-8102-7E6416068FCE}"/>
    <cellStyle name="20% - Accent2 5 3 3 7 2" xfId="37840" xr:uid="{1BBB44CA-8163-4154-997D-0687061213BB}"/>
    <cellStyle name="20% - Accent2 5 3 3 8" xfId="33456" xr:uid="{22572711-BE70-4006-98A0-23DE519BC61C}"/>
    <cellStyle name="20% - Accent2 5 3 4" xfId="8072" xr:uid="{95A75C62-ECA8-4B87-AD31-15A39BFF4B5D}"/>
    <cellStyle name="20% - Accent2 5 3 4 2" xfId="8073" xr:uid="{FEB5D0A6-CA05-4655-8EA6-D120125AE911}"/>
    <cellStyle name="20% - Accent2 5 3 4 2 2" xfId="37848" xr:uid="{88A833C5-6B6B-45F7-8800-11D6DABCB07E}"/>
    <cellStyle name="20% - Accent2 5 3 4 3" xfId="8074" xr:uid="{F41F24E4-2595-4422-BA2E-B47B5B816BC4}"/>
    <cellStyle name="20% - Accent2 5 3 4 3 2" xfId="37849" xr:uid="{2F35303D-3BE4-43B2-BE54-616357A79151}"/>
    <cellStyle name="20% - Accent2 5 3 4 4" xfId="30393" xr:uid="{5F7D1BD9-8C8E-477E-99E9-4223642B709C}"/>
    <cellStyle name="20% - Accent2 5 3 4 4 2" xfId="58883" xr:uid="{1E8697C2-F24B-4969-9066-55A976B9902C}"/>
    <cellStyle name="20% - Accent2 5 3 4 5" xfId="37847" xr:uid="{020CCF85-DCFC-44A3-8F5C-A7B65FE4D617}"/>
    <cellStyle name="20% - Accent2 5 3 5" xfId="8075" xr:uid="{7C1E52B7-0BD1-4182-8603-5AE934D96AAB}"/>
    <cellStyle name="20% - Accent2 5 3 5 2" xfId="37850" xr:uid="{03211D9C-EE7E-4FB2-94EE-8543A74AF461}"/>
    <cellStyle name="20% - Accent2 5 3 6" xfId="8076" xr:uid="{846B3899-660F-4F11-A252-3B92536554B9}"/>
    <cellStyle name="20% - Accent2 5 3 6 2" xfId="37851" xr:uid="{BB45D686-1A22-4625-8497-66FA7523A801}"/>
    <cellStyle name="20% - Accent2 5 3 7" xfId="8077" xr:uid="{178B67D9-ABBC-4B46-B709-6B6B0527A102}"/>
    <cellStyle name="20% - Accent2 5 3 7 2" xfId="37852" xr:uid="{8952FD53-07AF-490D-A87B-49316D56099F}"/>
    <cellStyle name="20% - Accent2 5 3 8" xfId="21152" xr:uid="{07E220E0-DE14-4042-B22B-5212EDD1A27E}"/>
    <cellStyle name="20% - Accent2 5 3 8 2" xfId="50578" xr:uid="{CB290CD0-EB4B-42DF-9DB8-BC2820423E1C}"/>
    <cellStyle name="20% - Accent2 5 3 9" xfId="8057" xr:uid="{3F0574FC-E619-439A-B5DF-3A90B3C24457}"/>
    <cellStyle name="20% - Accent2 5 3 9 2" xfId="37832" xr:uid="{2FA872F6-12A2-4849-B88C-A5156C5B3E57}"/>
    <cellStyle name="20% - Accent2 5 4" xfId="1587" xr:uid="{D55CFA2E-826C-44E1-9F87-D13CFE3FE617}"/>
    <cellStyle name="20% - Accent2 5 4 10" xfId="24766" xr:uid="{C0462B51-C4FA-4BCE-ACA0-8B616FE24F36}"/>
    <cellStyle name="20% - Accent2 5 4 10 2" xfId="53258" xr:uid="{5F591E18-4026-4533-B1CA-3B34A4364B25}"/>
    <cellStyle name="20% - Accent2 5 4 11" xfId="32589" xr:uid="{BA2A0061-958A-4698-8815-F609CFE96E0D}"/>
    <cellStyle name="20% - Accent2 5 4 2" xfId="2808" xr:uid="{3628BADC-7FF9-4875-AE3F-B018433E954A}"/>
    <cellStyle name="20% - Accent2 5 4 2 2" xfId="8080" xr:uid="{52E53BFF-DAE7-4BA0-86AC-DB2103823224}"/>
    <cellStyle name="20% - Accent2 5 4 2 2 2" xfId="8081" xr:uid="{BF4B2486-BD73-47C2-9C90-BA5D20D40D6C}"/>
    <cellStyle name="20% - Accent2 5 4 2 2 2 2" xfId="37856" xr:uid="{B32A724C-50DF-441F-8E47-ADB4AE0B4B0C}"/>
    <cellStyle name="20% - Accent2 5 4 2 2 3" xfId="8082" xr:uid="{880DA6A7-FF15-4FA1-9721-D6D7635C0914}"/>
    <cellStyle name="20% - Accent2 5 4 2 2 3 2" xfId="37857" xr:uid="{38B978CA-97B3-4D91-96D5-E95BA3390D57}"/>
    <cellStyle name="20% - Accent2 5 4 2 2 4" xfId="29208" xr:uid="{1C2DAEC6-8005-46E1-96C9-5E9F540C9CA1}"/>
    <cellStyle name="20% - Accent2 5 4 2 2 4 2" xfId="57698" xr:uid="{4C6ECEF5-F9F8-4154-8FCF-0DBED5EC22D0}"/>
    <cellStyle name="20% - Accent2 5 4 2 2 5" xfId="37855" xr:uid="{F9750B2B-88E2-49F3-81BC-C8D3C9613CC6}"/>
    <cellStyle name="20% - Accent2 5 4 2 3" xfId="8083" xr:uid="{95389C5E-C6B5-4D9A-B83C-70CD63FD5759}"/>
    <cellStyle name="20% - Accent2 5 4 2 3 2" xfId="37858" xr:uid="{12AE57DB-2903-4888-A190-8B9E87BDBCEE}"/>
    <cellStyle name="20% - Accent2 5 4 2 4" xfId="8084" xr:uid="{55DC6CBB-B3F6-4F29-BA9B-AB530820F6F7}"/>
    <cellStyle name="20% - Accent2 5 4 2 4 2" xfId="37859" xr:uid="{D5286A8B-DC5B-475C-AD7F-DE7E27CAD6B8}"/>
    <cellStyle name="20% - Accent2 5 4 2 5" xfId="8085" xr:uid="{8BA8A652-B89A-4FA3-9144-3900C65DECBA}"/>
    <cellStyle name="20% - Accent2 5 4 2 5 2" xfId="37860" xr:uid="{2E86C12D-3529-4215-A493-6A1805E1C57B}"/>
    <cellStyle name="20% - Accent2 5 4 2 6" xfId="26224" xr:uid="{95F2EB81-06CC-445C-B80B-0B62CFA38F61}"/>
    <cellStyle name="20% - Accent2 5 4 2 6 2" xfId="54715" xr:uid="{4CC7E8B7-6CA5-412F-8D4A-4467B6F82ABC}"/>
    <cellStyle name="20% - Accent2 5 4 2 7" xfId="8079" xr:uid="{9F87D382-7154-4AD6-8304-281A177BA6D4}"/>
    <cellStyle name="20% - Accent2 5 4 2 7 2" xfId="37854" xr:uid="{3EEC49EF-30DE-4243-B94E-4E80E806CF65}"/>
    <cellStyle name="20% - Accent2 5 4 2 8" xfId="33786" xr:uid="{2C41770B-67B5-47DF-8E27-351CD7311ADE}"/>
    <cellStyle name="20% - Accent2 5 4 3" xfId="8086" xr:uid="{A607E5C3-3739-4979-B1DD-D0995E94C6BE}"/>
    <cellStyle name="20% - Accent2 5 4 3 2" xfId="8087" xr:uid="{B4AB3D20-1AB7-4CF9-91CE-4152C9EE9B67}"/>
    <cellStyle name="20% - Accent2 5 4 3 2 2" xfId="8088" xr:uid="{EED9C784-9C99-4241-94E3-76A0BD378C74}"/>
    <cellStyle name="20% - Accent2 5 4 3 2 2 2" xfId="37863" xr:uid="{773A408E-4949-4936-B1CD-8E1A1EE32857}"/>
    <cellStyle name="20% - Accent2 5 4 3 2 3" xfId="8089" xr:uid="{6044CF09-C60B-4CC2-854C-6657473EE2B4}"/>
    <cellStyle name="20% - Accent2 5 4 3 2 3 2" xfId="37864" xr:uid="{90809104-C36B-42EC-A401-980662A99D24}"/>
    <cellStyle name="20% - Accent2 5 4 3 2 4" xfId="37862" xr:uid="{32F1EBC3-1D62-4062-906D-C5A38EB2E248}"/>
    <cellStyle name="20% - Accent2 5 4 3 3" xfId="8090" xr:uid="{B9664BA3-D6EC-46CD-88D5-522CD0E35663}"/>
    <cellStyle name="20% - Accent2 5 4 3 3 2" xfId="37865" xr:uid="{D76C932E-84B2-48DA-95B7-6968169E46AC}"/>
    <cellStyle name="20% - Accent2 5 4 3 4" xfId="8091" xr:uid="{CC186F22-3DDD-4D0F-9588-B7961870B05E}"/>
    <cellStyle name="20% - Accent2 5 4 3 4 2" xfId="37866" xr:uid="{218BE2B0-4DA9-4E2B-8BEE-1559D28A3811}"/>
    <cellStyle name="20% - Accent2 5 4 3 5" xfId="8092" xr:uid="{3B0F9C27-06CD-45B4-A664-86FBE7D990BC}"/>
    <cellStyle name="20% - Accent2 5 4 3 5 2" xfId="37867" xr:uid="{5BCFD886-1BBB-4479-B827-A0BFD806CFFC}"/>
    <cellStyle name="20% - Accent2 5 4 3 6" xfId="27697" xr:uid="{E375A315-A0E8-418D-ADCF-AE9B1282B07A}"/>
    <cellStyle name="20% - Accent2 5 4 3 6 2" xfId="56187" xr:uid="{34231CEA-523D-43D1-B716-488382B72CDF}"/>
    <cellStyle name="20% - Accent2 5 4 3 7" xfId="37861" xr:uid="{B300912A-F16A-44F7-9F42-AEEC52A71C52}"/>
    <cellStyle name="20% - Accent2 5 4 4" xfId="8093" xr:uid="{59747E2C-2128-4FC2-88DA-C2F82E0F0B50}"/>
    <cellStyle name="20% - Accent2 5 4 4 2" xfId="8094" xr:uid="{A87E3C27-5958-41AC-B88F-BFC8CA8F1403}"/>
    <cellStyle name="20% - Accent2 5 4 4 2 2" xfId="37869" xr:uid="{79BDE4C3-B2A6-4DCE-900F-B61D22E3032B}"/>
    <cellStyle name="20% - Accent2 5 4 4 3" xfId="8095" xr:uid="{3B1CF0D0-0F43-48BE-A8B5-836852BB3430}"/>
    <cellStyle name="20% - Accent2 5 4 4 3 2" xfId="37870" xr:uid="{E6698168-62E2-45DD-82CA-77BAE974AB38}"/>
    <cellStyle name="20% - Accent2 5 4 4 4" xfId="30696" xr:uid="{C39A158A-F121-4605-B063-3CF69543956F}"/>
    <cellStyle name="20% - Accent2 5 4 4 4 2" xfId="59186" xr:uid="{5B39149A-28F9-4446-9C22-83613B2A9106}"/>
    <cellStyle name="20% - Accent2 5 4 4 5" xfId="37868" xr:uid="{388F231C-ADB4-48EE-8FA8-32DDB3D29C94}"/>
    <cellStyle name="20% - Accent2 5 4 5" xfId="8096" xr:uid="{8EB86BEE-3C9E-494D-8141-8E2EF5AED85D}"/>
    <cellStyle name="20% - Accent2 5 4 5 2" xfId="37871" xr:uid="{5A28164D-C42F-46AF-A6ED-C24285FA0708}"/>
    <cellStyle name="20% - Accent2 5 4 6" xfId="8097" xr:uid="{6C4D807A-3A48-4649-B802-22182D021242}"/>
    <cellStyle name="20% - Accent2 5 4 6 2" xfId="37872" xr:uid="{F7FCCC02-9917-42B8-B0AE-8E466D3DA14C}"/>
    <cellStyle name="20% - Accent2 5 4 7" xfId="8098" xr:uid="{76CF513F-3CE1-446E-8AEB-1C5D3C3F379F}"/>
    <cellStyle name="20% - Accent2 5 4 7 2" xfId="37873" xr:uid="{D5448DB7-C477-4E56-875E-6ECD31662EE1}"/>
    <cellStyle name="20% - Accent2 5 4 8" xfId="21636" xr:uid="{280CE5B4-B1C8-4001-80D8-6038C801A8FF}"/>
    <cellStyle name="20% - Accent2 5 4 8 2" xfId="51061" xr:uid="{0065C730-18F4-4A9A-BC24-6A75483781E3}"/>
    <cellStyle name="20% - Accent2 5 4 9" xfId="8078" xr:uid="{FABEA28E-DEF4-47C2-B6A1-5FB60F9F24A8}"/>
    <cellStyle name="20% - Accent2 5 4 9 2" xfId="37853" xr:uid="{974C4D56-4A78-413D-BFD1-FA72F797F2F7}"/>
    <cellStyle name="20% - Accent2 5 5" xfId="2241" xr:uid="{E884ACB3-04E9-45BC-B9AC-060430DD98CC}"/>
    <cellStyle name="20% - Accent2 5 5 10" xfId="33221" xr:uid="{5C64F6D4-29F4-444A-B633-442B3836F46B}"/>
    <cellStyle name="20% - Accent2 5 5 2" xfId="8100" xr:uid="{CBC6131D-15A5-4CAE-93CC-F99596ACA185}"/>
    <cellStyle name="20% - Accent2 5 5 2 2" xfId="8101" xr:uid="{BB02A101-91E3-4FE7-949E-41D25C775567}"/>
    <cellStyle name="20% - Accent2 5 5 2 2 2" xfId="8102" xr:uid="{DAF2C01F-EB1D-453C-8841-9E2867987CEE}"/>
    <cellStyle name="20% - Accent2 5 5 2 2 2 2" xfId="37877" xr:uid="{A1912D4B-A8C9-4CD4-A2B0-A174E8E8645F}"/>
    <cellStyle name="20% - Accent2 5 5 2 2 3" xfId="8103" xr:uid="{BDE46E42-6EB7-47CF-9D13-0E6DF7D74081}"/>
    <cellStyle name="20% - Accent2 5 5 2 2 3 2" xfId="37878" xr:uid="{04F0FAB8-F774-467D-BC95-DB4536599C16}"/>
    <cellStyle name="20% - Accent2 5 5 2 2 4" xfId="29512" xr:uid="{5683D2CF-4BBC-4596-B278-E70ADF25AC2B}"/>
    <cellStyle name="20% - Accent2 5 5 2 2 4 2" xfId="58002" xr:uid="{FDE2813D-0AAC-4F52-8733-86028F52F211}"/>
    <cellStyle name="20% - Accent2 5 5 2 2 5" xfId="37876" xr:uid="{A2086282-2B1D-4623-8425-7DC19BE66B05}"/>
    <cellStyle name="20% - Accent2 5 5 2 3" xfId="8104" xr:uid="{A08F4BB1-EC7D-4BEF-8456-DC4042A0B92A}"/>
    <cellStyle name="20% - Accent2 5 5 2 3 2" xfId="37879" xr:uid="{EA870248-0AA4-422A-AD73-721C21C64188}"/>
    <cellStyle name="20% - Accent2 5 5 2 4" xfId="8105" xr:uid="{328E3A7C-E369-48FD-B059-535DE3D7AA28}"/>
    <cellStyle name="20% - Accent2 5 5 2 4 2" xfId="37880" xr:uid="{2B58F84C-1F25-481F-8E3A-05323AFEE312}"/>
    <cellStyle name="20% - Accent2 5 5 2 5" xfId="8106" xr:uid="{41015DC8-B8FE-414D-8BEA-A75537BFD0BE}"/>
    <cellStyle name="20% - Accent2 5 5 2 5 2" xfId="37881" xr:uid="{5B5EF8BE-D0AE-481A-90C2-ABFCA8F19DC3}"/>
    <cellStyle name="20% - Accent2 5 5 2 6" xfId="26528" xr:uid="{728D82ED-9C8C-4B2C-B161-49F820AC6EB3}"/>
    <cellStyle name="20% - Accent2 5 5 2 6 2" xfId="55019" xr:uid="{093156D5-5600-4D78-9671-D84F57816AAB}"/>
    <cellStyle name="20% - Accent2 5 5 2 7" xfId="37875" xr:uid="{4F357F7C-979D-4C86-803F-8E04BA2E9216}"/>
    <cellStyle name="20% - Accent2 5 5 3" xfId="8107" xr:uid="{71B97B63-11B5-42AA-A6A8-C70F64305B7C}"/>
    <cellStyle name="20% - Accent2 5 5 3 2" xfId="8108" xr:uid="{8270F0B4-D5C9-4563-A950-4EE0CEC630F7}"/>
    <cellStyle name="20% - Accent2 5 5 3 2 2" xfId="8109" xr:uid="{5705960F-5B32-4648-B3E0-8AB385DFF4DE}"/>
    <cellStyle name="20% - Accent2 5 5 3 2 2 2" xfId="37884" xr:uid="{0222A194-2D16-472B-A25A-FEDF5C418764}"/>
    <cellStyle name="20% - Accent2 5 5 3 2 3" xfId="8110" xr:uid="{B42F775F-DE46-4DC0-B91D-3A82467DE090}"/>
    <cellStyle name="20% - Accent2 5 5 3 2 3 2" xfId="37885" xr:uid="{584332DD-6F12-46CA-AA9D-57BA988C8039}"/>
    <cellStyle name="20% - Accent2 5 5 3 2 4" xfId="37883" xr:uid="{71BB88B4-5DA9-4FD3-A51F-64B718DCCAF8}"/>
    <cellStyle name="20% - Accent2 5 5 3 3" xfId="8111" xr:uid="{86031F08-0B69-4F6B-B1A2-50C49C91516E}"/>
    <cellStyle name="20% - Accent2 5 5 3 3 2" xfId="37886" xr:uid="{3C4C6DE9-305F-4303-A9C2-502738E9084B}"/>
    <cellStyle name="20% - Accent2 5 5 3 4" xfId="8112" xr:uid="{BB98D067-0B5B-4E7C-A8E7-7DDAF82BB6C6}"/>
    <cellStyle name="20% - Accent2 5 5 3 4 2" xfId="37887" xr:uid="{65B5224D-90EB-4999-8CA2-5A6958DB395D}"/>
    <cellStyle name="20% - Accent2 5 5 3 5" xfId="8113" xr:uid="{33FDB86C-CDC2-4E7E-AD70-1A0847766FB7}"/>
    <cellStyle name="20% - Accent2 5 5 3 5 2" xfId="37888" xr:uid="{EE517FA0-1F7C-4317-945F-8A5AB04B4324}"/>
    <cellStyle name="20% - Accent2 5 5 3 6" xfId="28001" xr:uid="{9DF1E114-9891-4B38-B27B-80B9682F793E}"/>
    <cellStyle name="20% - Accent2 5 5 3 6 2" xfId="56491" xr:uid="{6B041EF9-1B96-4712-87D7-180CB8948096}"/>
    <cellStyle name="20% - Accent2 5 5 3 7" xfId="37882" xr:uid="{FD17846C-4810-47E7-BF7B-7DE55F4960B3}"/>
    <cellStyle name="20% - Accent2 5 5 4" xfId="8114" xr:uid="{7028F7CD-BB32-4A8D-996A-7BA6B994F202}"/>
    <cellStyle name="20% - Accent2 5 5 4 2" xfId="8115" xr:uid="{6699E0BC-3A66-45D2-8A15-2B77C89EC44E}"/>
    <cellStyle name="20% - Accent2 5 5 4 2 2" xfId="37890" xr:uid="{C4477891-EF9C-4E13-83B4-17FE28333989}"/>
    <cellStyle name="20% - Accent2 5 5 4 3" xfId="8116" xr:uid="{792EDBDE-C482-49B3-9EF0-9686D3A97CD5}"/>
    <cellStyle name="20% - Accent2 5 5 4 3 2" xfId="37891" xr:uid="{D9042A1A-FDE3-4E80-838E-5BA28C6C0D34}"/>
    <cellStyle name="20% - Accent2 5 5 4 4" xfId="31001" xr:uid="{49CE9B47-636A-4965-81A1-CEF4FD0CA6F7}"/>
    <cellStyle name="20% - Accent2 5 5 4 4 2" xfId="59491" xr:uid="{44877985-389E-4C9D-8235-747B9DFE8197}"/>
    <cellStyle name="20% - Accent2 5 5 4 5" xfId="37889" xr:uid="{422B6018-9411-4DFF-BDBF-5329AAFE33F4}"/>
    <cellStyle name="20% - Accent2 5 5 5" xfId="8117" xr:uid="{416F2FAE-7FB0-4DC2-BBA6-6F3257EA912A}"/>
    <cellStyle name="20% - Accent2 5 5 5 2" xfId="37892" xr:uid="{F1C73E17-188F-4512-93E5-50C31FE3E5DC}"/>
    <cellStyle name="20% - Accent2 5 5 6" xfId="8118" xr:uid="{36317CB0-CBFC-452E-93C8-83E3FDC646FF}"/>
    <cellStyle name="20% - Accent2 5 5 6 2" xfId="37893" xr:uid="{B939E236-88A2-4D8F-9D33-D16166F90D8A}"/>
    <cellStyle name="20% - Accent2 5 5 7" xfId="8119" xr:uid="{F0546B29-F980-4D6B-8D6A-0C04A4F7734E}"/>
    <cellStyle name="20% - Accent2 5 5 7 2" xfId="37894" xr:uid="{F6118A2E-D412-48EB-ADCE-4468F157C4FA}"/>
    <cellStyle name="20% - Accent2 5 5 8" xfId="25059" xr:uid="{CCFAF82F-5E5C-4342-9C4B-2C2CA23F1BC8}"/>
    <cellStyle name="20% - Accent2 5 5 8 2" xfId="53550" xr:uid="{971B43E4-920F-426A-8492-6F65F5F44913}"/>
    <cellStyle name="20% - Accent2 5 5 9" xfId="8099" xr:uid="{BB2E443A-5F76-40CC-8244-3852B0C615B4}"/>
    <cellStyle name="20% - Accent2 5 5 9 2" xfId="37874" xr:uid="{B5AC7952-9B86-4630-A161-FDA564B694F6}"/>
    <cellStyle name="20% - Accent2 5 6" xfId="8120" xr:uid="{0EEF6196-E8EC-488E-93B1-E3592F5C3910}"/>
    <cellStyle name="20% - Accent2 5 6 2" xfId="8121" xr:uid="{60DAE5F7-B6B8-49F5-B612-F60DAAF3E37F}"/>
    <cellStyle name="20% - Accent2 5 6 2 2" xfId="8122" xr:uid="{212E4167-AFA5-46F1-93C2-E86E3CFD9C05}"/>
    <cellStyle name="20% - Accent2 5 6 2 2 2" xfId="37897" xr:uid="{A6EF0F3D-8ED1-4759-B361-DBDF07A4118E}"/>
    <cellStyle name="20% - Accent2 5 6 2 3" xfId="8123" xr:uid="{6EEFF8AE-2486-4306-88A1-66224A70260C}"/>
    <cellStyle name="20% - Accent2 5 6 2 3 2" xfId="37898" xr:uid="{5EC9CFE6-E1A0-4D0C-8946-52EADB10D8B0}"/>
    <cellStyle name="20% - Accent2 5 6 2 4" xfId="28326" xr:uid="{DC5031B5-F762-4CF1-819E-52179A53A579}"/>
    <cellStyle name="20% - Accent2 5 6 2 4 2" xfId="56816" xr:uid="{6BCFDA40-D12E-4135-838C-C1C2D9FB779E}"/>
    <cellStyle name="20% - Accent2 5 6 2 5" xfId="37896" xr:uid="{CD15FC23-FFFE-45D5-9E18-26B719AA59FF}"/>
    <cellStyle name="20% - Accent2 5 6 3" xfId="8124" xr:uid="{7CAA284F-96E1-4F06-AF1F-486E24F78A84}"/>
    <cellStyle name="20% - Accent2 5 6 3 2" xfId="37899" xr:uid="{14D8C1E9-8BAE-49E0-98BC-4E916DF0326B}"/>
    <cellStyle name="20% - Accent2 5 6 4" xfId="8125" xr:uid="{3C197579-4C20-4A33-B256-44E00FB07695}"/>
    <cellStyle name="20% - Accent2 5 6 4 2" xfId="37900" xr:uid="{6EBD5991-E39C-4C6C-B6F4-30C546A64785}"/>
    <cellStyle name="20% - Accent2 5 6 5" xfId="8126" xr:uid="{A94AD0D1-85C1-424F-83D6-7FC32483966B}"/>
    <cellStyle name="20% - Accent2 5 6 5 2" xfId="37901" xr:uid="{B2EF3FA7-5936-4B77-B77E-A675E51E321C}"/>
    <cellStyle name="20% - Accent2 5 6 6" xfId="25360" xr:uid="{C52F6E71-D5C0-4E2C-969D-E1BCD11D05F5}"/>
    <cellStyle name="20% - Accent2 5 6 6 2" xfId="53851" xr:uid="{17E400C0-B8FF-4A98-B59A-D6AEF1528208}"/>
    <cellStyle name="20% - Accent2 5 6 7" xfId="37895" xr:uid="{CE24A8F6-497D-4ED2-A83D-A0A0679A8DBD}"/>
    <cellStyle name="20% - Accent2 5 7" xfId="8127" xr:uid="{16195A28-F321-4B48-9BC4-335BEB65097B}"/>
    <cellStyle name="20% - Accent2 5 7 2" xfId="8128" xr:uid="{3602BCF3-C39F-4673-A0CD-E6C49BB106D2}"/>
    <cellStyle name="20% - Accent2 5 7 2 2" xfId="8129" xr:uid="{12C8811D-1258-45EC-9A8E-3D896E3290B2}"/>
    <cellStyle name="20% - Accent2 5 7 2 2 2" xfId="37904" xr:uid="{3FA8E1DD-4273-4F6E-92FF-82ED7C65F74A}"/>
    <cellStyle name="20% - Accent2 5 7 2 3" xfId="8130" xr:uid="{F300CF3B-AF52-42B9-98DD-53C489A79FD6}"/>
    <cellStyle name="20% - Accent2 5 7 2 3 2" xfId="37905" xr:uid="{F15F9577-4D2E-42B8-A692-2C9F7B16C260}"/>
    <cellStyle name="20% - Accent2 5 7 2 4" xfId="37903" xr:uid="{64897C90-29E9-440B-A35E-31BE7598D42B}"/>
    <cellStyle name="20% - Accent2 5 7 3" xfId="8131" xr:uid="{9FB96F2B-7033-4222-93A6-3B1C90965977}"/>
    <cellStyle name="20% - Accent2 5 7 3 2" xfId="37906" xr:uid="{2321CB78-3B7E-4838-B91D-3278F29AD21B}"/>
    <cellStyle name="20% - Accent2 5 7 4" xfId="8132" xr:uid="{60D7FB50-88C9-4A91-AAE6-5D8F84C060D9}"/>
    <cellStyle name="20% - Accent2 5 7 4 2" xfId="37907" xr:uid="{48949C9A-268C-4A5E-B38E-961F40A4879C}"/>
    <cellStyle name="20% - Accent2 5 7 5" xfId="8133" xr:uid="{37C360C5-A170-4255-826E-FD99620765F8}"/>
    <cellStyle name="20% - Accent2 5 7 5 2" xfId="37908" xr:uid="{4B34BEB6-219F-4750-94FD-F751768B555E}"/>
    <cellStyle name="20% - Accent2 5 7 6" xfId="26811" xr:uid="{413AED33-BE92-4EFD-A4EA-CB2AF26BF0A6}"/>
    <cellStyle name="20% - Accent2 5 7 6 2" xfId="55301" xr:uid="{59FC9561-33C2-4189-9351-AAAA2FECB5EF}"/>
    <cellStyle name="20% - Accent2 5 7 7" xfId="37902" xr:uid="{A2F87C50-38D8-4691-B14D-2DFF0DD9C7E4}"/>
    <cellStyle name="20% - Accent2 5 8" xfId="8134" xr:uid="{891FE93F-C469-4B48-97C2-91BC6D9A47B0}"/>
    <cellStyle name="20% - Accent2 5 8 2" xfId="8135" xr:uid="{5C6A1E80-03EF-4B32-9048-9D02EB41C882}"/>
    <cellStyle name="20% - Accent2 5 8 2 2" xfId="37910" xr:uid="{C6AF4FED-4CCD-4064-A2EB-6C9621E12E2D}"/>
    <cellStyle name="20% - Accent2 5 8 3" xfId="8136" xr:uid="{B165AAAF-477A-4938-922F-C98135089EC0}"/>
    <cellStyle name="20% - Accent2 5 8 3 2" xfId="37911" xr:uid="{48096DB7-C0DC-4ABA-BA35-C5E97EEE3E33}"/>
    <cellStyle name="20% - Accent2 5 8 4" xfId="29805" xr:uid="{8BCFA4F4-F11B-4230-9D2A-E244960016B9}"/>
    <cellStyle name="20% - Accent2 5 8 4 2" xfId="58295" xr:uid="{339FFFE2-2E48-4684-BC57-048EAAAB0448}"/>
    <cellStyle name="20% - Accent2 5 8 5" xfId="37909" xr:uid="{38921104-B7F4-4265-89B0-C5E363D464F9}"/>
    <cellStyle name="20% - Accent2 5 9" xfId="8137" xr:uid="{2B9FBED2-7E49-464C-BA89-EE0889C52B74}"/>
    <cellStyle name="20% - Accent2 5 9 2" xfId="37912" xr:uid="{524F5E90-4324-45F6-80CB-B1D67216478C}"/>
    <cellStyle name="20% - Accent2 6" xfId="735" xr:uid="{7CD17E6D-3D94-43DD-98CD-091DD127CE6F}"/>
    <cellStyle name="20% - Accent2 6 10" xfId="8139" xr:uid="{310BEA44-B24B-4F44-A93A-66487DF35930}"/>
    <cellStyle name="20% - Accent2 6 10 2" xfId="37914" xr:uid="{3D47F5AE-C1E0-4799-A346-5CB511E99B34}"/>
    <cellStyle name="20% - Accent2 6 11" xfId="20682" xr:uid="{744B2BC8-7DAE-4F4E-B0AF-A63C8A35DAA6}"/>
    <cellStyle name="20% - Accent2 6 11 2" xfId="50121" xr:uid="{BA47D5BC-CA34-4A88-89D3-1A66A14A813D}"/>
    <cellStyle name="20% - Accent2 6 12" xfId="8138" xr:uid="{93DC442E-4285-4B27-B0C0-F7584368B382}"/>
    <cellStyle name="20% - Accent2 6 12 2" xfId="37913" xr:uid="{21F865E3-E6AE-44BC-8131-73DB16F3F30E}"/>
    <cellStyle name="20% - Accent2 6 13" xfId="4812" xr:uid="{B63C7CCD-EFB7-4989-B42D-10BA595098AE}"/>
    <cellStyle name="20% - Accent2 6 13 2" xfId="34696" xr:uid="{61DECA02-C941-4F6E-B47E-0A8D0EE1CC61}"/>
    <cellStyle name="20% - Accent2 6 14" xfId="4253" xr:uid="{04D4AF7A-FA7D-4553-A8F7-56A375EE581A}"/>
    <cellStyle name="20% - Accent2 6 15" xfId="31986" xr:uid="{1104AEFA-4686-4386-912C-4A87759FD097}"/>
    <cellStyle name="20% - Accent2 6 2" xfId="1217" xr:uid="{B82554F7-9456-43FA-9A93-79E46728DD99}"/>
    <cellStyle name="20% - Accent2 6 2 10" xfId="5080" xr:uid="{D6B5C337-4A93-4A20-AEC4-C369360B0347}"/>
    <cellStyle name="20% - Accent2 6 2 10 2" xfId="34947" xr:uid="{4C2B1C55-30F9-437D-B5E9-8E94A7BD0A73}"/>
    <cellStyle name="20% - Accent2 6 2 11" xfId="22757" xr:uid="{56039499-E98C-473A-9A7E-B13A849ECFCF}"/>
    <cellStyle name="20% - Accent2 6 2 11 2" xfId="52042" xr:uid="{BC454D8D-63B2-4C72-850A-FCC0838E3211}"/>
    <cellStyle name="20% - Accent2 6 2 12" xfId="32267" xr:uid="{B2519686-E0E4-4887-B160-8A3885C9D9D8}"/>
    <cellStyle name="20% - Accent2 6 2 2" xfId="1879" xr:uid="{FB2FFA71-9915-4613-927C-C133C41BCF70}"/>
    <cellStyle name="20% - Accent2 6 2 2 2" xfId="3114" xr:uid="{77CC93FC-DFE9-401B-9AF1-229EDFACADEA}"/>
    <cellStyle name="20% - Accent2 6 2 2 2 2" xfId="8143" xr:uid="{836925A8-081F-4603-B5C2-7133C3B35EA5}"/>
    <cellStyle name="20% - Accent2 6 2 2 2 2 2" xfId="37918" xr:uid="{E68E573F-E741-4E5C-85C0-0784E7B635FA}"/>
    <cellStyle name="20% - Accent2 6 2 2 2 3" xfId="8144" xr:uid="{F703C18B-C8F4-4106-B9D0-40DBEFC444CC}"/>
    <cellStyle name="20% - Accent2 6 2 2 2 3 2" xfId="37919" xr:uid="{CD380B05-BD4B-41CC-8E28-A41EB1ED35AE}"/>
    <cellStyle name="20% - Accent2 6 2 2 2 4" xfId="8142" xr:uid="{536D2DC5-78A0-4A76-B6F8-F707C847F48D}"/>
    <cellStyle name="20% - Accent2 6 2 2 2 4 2" xfId="37917" xr:uid="{F212886C-91A2-42DF-BC8C-1DB70E9893C8}"/>
    <cellStyle name="20% - Accent2 6 2 2 2 5" xfId="34091" xr:uid="{26A197BB-FBA9-49C3-8A0B-85C0E267CBEA}"/>
    <cellStyle name="20% - Accent2 6 2 2 3" xfId="8145" xr:uid="{A0429FFA-8CFC-42A1-8295-6CADAF82B87F}"/>
    <cellStyle name="20% - Accent2 6 2 2 3 2" xfId="37920" xr:uid="{FAC85FD0-8637-4379-95D4-1B61D206F111}"/>
    <cellStyle name="20% - Accent2 6 2 2 4" xfId="8146" xr:uid="{36FC456B-9ABF-4984-8FE1-4BDDA744E0CB}"/>
    <cellStyle name="20% - Accent2 6 2 2 4 2" xfId="37921" xr:uid="{579E0E96-18FC-40D5-94FF-0D20DB26302C}"/>
    <cellStyle name="20% - Accent2 6 2 2 5" xfId="8147" xr:uid="{F18F3D6F-7616-4108-84BC-E8B53B423DBA}"/>
    <cellStyle name="20% - Accent2 6 2 2 5 2" xfId="37922" xr:uid="{3F5135A7-426E-499A-AE9C-7FA8136B011C}"/>
    <cellStyle name="20% - Accent2 6 2 2 6" xfId="21898" xr:uid="{0EE057AC-CEC5-4C76-8911-283C2320F82B}"/>
    <cellStyle name="20% - Accent2 6 2 2 6 2" xfId="51323" xr:uid="{E9827307-D08C-489B-8B8A-97A4571AE261}"/>
    <cellStyle name="20% - Accent2 6 2 2 7" xfId="8141" xr:uid="{E7A54DAB-A6A3-428C-BCA6-1877BCBEF3A3}"/>
    <cellStyle name="20% - Accent2 6 2 2 7 2" xfId="37916" xr:uid="{16E96BBC-5EE9-434E-B09C-942202844E50}"/>
    <cellStyle name="20% - Accent2 6 2 2 8" xfId="28416" xr:uid="{DF12629C-0E3A-446E-A10B-EBC5CABBF37D}"/>
    <cellStyle name="20% - Accent2 6 2 2 8 2" xfId="56906" xr:uid="{7ADCC23C-9A7D-4D81-853A-0E14209BCCED}"/>
    <cellStyle name="20% - Accent2 6 2 2 9" xfId="32881" xr:uid="{C2FE7364-A014-4FA5-B9A6-E870121AC9D4}"/>
    <cellStyle name="20% - Accent2 6 2 3" xfId="2478" xr:uid="{0077FB52-6C69-4249-B3CE-DFACBD1AE303}"/>
    <cellStyle name="20% - Accent2 6 2 3 2" xfId="8149" xr:uid="{30CA3700-C682-4763-A608-88368E828CD2}"/>
    <cellStyle name="20% - Accent2 6 2 3 2 2" xfId="8150" xr:uid="{96C9574C-26BA-4B39-94F9-29EFB866D3D8}"/>
    <cellStyle name="20% - Accent2 6 2 3 2 2 2" xfId="37925" xr:uid="{C2B28315-A53D-4A2B-A60F-D4C2891394D1}"/>
    <cellStyle name="20% - Accent2 6 2 3 2 3" xfId="8151" xr:uid="{B3E63F0A-EA9F-4585-A530-619EB69761B9}"/>
    <cellStyle name="20% - Accent2 6 2 3 2 3 2" xfId="37926" xr:uid="{C6C7A1F6-08B2-4F4F-9B54-80DF29E0D047}"/>
    <cellStyle name="20% - Accent2 6 2 3 2 4" xfId="37924" xr:uid="{242B22CE-033A-4201-876F-BBC0F543A750}"/>
    <cellStyle name="20% - Accent2 6 2 3 3" xfId="8152" xr:uid="{508441C3-0878-4D3B-A5EC-EA2897FF8E7D}"/>
    <cellStyle name="20% - Accent2 6 2 3 3 2" xfId="37927" xr:uid="{56F3AB69-7F59-400E-80E9-BD1B51D8FFCC}"/>
    <cellStyle name="20% - Accent2 6 2 3 4" xfId="8153" xr:uid="{A957FF74-DC79-4313-B3F2-2465B306F2C4}"/>
    <cellStyle name="20% - Accent2 6 2 3 4 2" xfId="37928" xr:uid="{E74DF710-8EE7-4BEB-B005-D477F1E6675A}"/>
    <cellStyle name="20% - Accent2 6 2 3 5" xfId="8154" xr:uid="{83D5C034-2D26-47DA-9639-F17A49233BC7}"/>
    <cellStyle name="20% - Accent2 6 2 3 5 2" xfId="37929" xr:uid="{5C949FF0-545E-4E92-803B-355B672C8295}"/>
    <cellStyle name="20% - Accent2 6 2 3 6" xfId="8148" xr:uid="{05052F72-0F35-4895-938A-5BF7C900FB32}"/>
    <cellStyle name="20% - Accent2 6 2 3 6 2" xfId="37923" xr:uid="{F9B658CA-8554-4E24-A51F-B11C4923CB25}"/>
    <cellStyle name="20% - Accent2 6 2 3 7" xfId="33458" xr:uid="{BFC81D99-C4B1-494F-A8A1-15C5610686F9}"/>
    <cellStyle name="20% - Accent2 6 2 4" xfId="8155" xr:uid="{A4488761-E60F-46D6-A3F4-98399F811FFF}"/>
    <cellStyle name="20% - Accent2 6 2 4 2" xfId="8156" xr:uid="{8126EE3D-AB3B-4766-82C4-A8952E8910C1}"/>
    <cellStyle name="20% - Accent2 6 2 4 2 2" xfId="37931" xr:uid="{F96C32FE-7AEC-4454-835A-A0B652AEF5F5}"/>
    <cellStyle name="20% - Accent2 6 2 4 3" xfId="8157" xr:uid="{33042CC8-1A1A-474B-989B-4358D4EF63CA}"/>
    <cellStyle name="20% - Accent2 6 2 4 3 2" xfId="37932" xr:uid="{4BDD5FED-A9BC-4422-8504-07E95FDD41D0}"/>
    <cellStyle name="20% - Accent2 6 2 4 4" xfId="37930" xr:uid="{12DA3A67-1BA0-4255-9B69-502BB534B725}"/>
    <cellStyle name="20% - Accent2 6 2 5" xfId="8158" xr:uid="{82E0C3EF-676E-463F-9063-245AEF3F60FC}"/>
    <cellStyle name="20% - Accent2 6 2 5 2" xfId="37933" xr:uid="{E1059E74-23B9-4EF9-A3FA-A1011DFB91AA}"/>
    <cellStyle name="20% - Accent2 6 2 6" xfId="8159" xr:uid="{720AD692-4F67-4BE3-AE3E-D756C4042331}"/>
    <cellStyle name="20% - Accent2 6 2 6 2" xfId="37934" xr:uid="{B70E55F9-0405-4279-BC82-A78807CDAF90}"/>
    <cellStyle name="20% - Accent2 6 2 7" xfId="8160" xr:uid="{09DC1F6E-5F26-47F7-A947-B6F52D9C6D5E}"/>
    <cellStyle name="20% - Accent2 6 2 7 2" xfId="37935" xr:uid="{3847C85C-C587-4F9E-A6ED-472A3B8BDFD4}"/>
    <cellStyle name="20% - Accent2 6 2 8" xfId="20925" xr:uid="{DE7FD94C-48C1-4C6C-8F5C-F7F97C56D7BF}"/>
    <cellStyle name="20% - Accent2 6 2 8 2" xfId="50353" xr:uid="{A28864E1-01FD-4875-97D9-64ED4DC77D7C}"/>
    <cellStyle name="20% - Accent2 6 2 9" xfId="8140" xr:uid="{8A2692E6-1CB2-41E7-BC7E-95A0EA457CCC}"/>
    <cellStyle name="20% - Accent2 6 2 9 2" xfId="37915" xr:uid="{C200BB01-8CB9-4033-97E6-5B147E2E2D5C}"/>
    <cellStyle name="20% - Accent2 6 3" xfId="1589" xr:uid="{BB9BE405-C6A2-4F88-A5C4-003400C14EA3}"/>
    <cellStyle name="20% - Accent2 6 3 10" xfId="26902" xr:uid="{F9284916-1179-4E74-950A-67B0FD0554CF}"/>
    <cellStyle name="20% - Accent2 6 3 10 2" xfId="55392" xr:uid="{049F5E51-67F5-4ED0-BA35-DD4ECC93799B}"/>
    <cellStyle name="20% - Accent2 6 3 11" xfId="32591" xr:uid="{002EBD0B-8911-4FA0-B7F3-CCF0882C3BD7}"/>
    <cellStyle name="20% - Accent2 6 3 2" xfId="2810" xr:uid="{2DB6594C-7090-4A56-AEF1-A124256AFBAE}"/>
    <cellStyle name="20% - Accent2 6 3 2 2" xfId="8163" xr:uid="{8B15C5DB-9FEE-443E-BD7A-2243B543B42B}"/>
    <cellStyle name="20% - Accent2 6 3 2 2 2" xfId="8164" xr:uid="{7A0A7A90-6245-4875-9284-C07DE6245C48}"/>
    <cellStyle name="20% - Accent2 6 3 2 2 2 2" xfId="37939" xr:uid="{E201B970-257E-42A7-8A5F-76D7B54AB292}"/>
    <cellStyle name="20% - Accent2 6 3 2 2 3" xfId="8165" xr:uid="{60C25326-BFF1-4AAC-945B-8EC9C9885B00}"/>
    <cellStyle name="20% - Accent2 6 3 2 2 3 2" xfId="37940" xr:uid="{7399A74E-9EE3-45AB-8C9A-99508F28D8B4}"/>
    <cellStyle name="20% - Accent2 6 3 2 2 4" xfId="37938" xr:uid="{45AE9BED-7A07-4B52-A88F-7CF03E3B5F71}"/>
    <cellStyle name="20% - Accent2 6 3 2 3" xfId="8166" xr:uid="{61088C84-7227-40D9-8B22-ACAA221FBA9C}"/>
    <cellStyle name="20% - Accent2 6 3 2 3 2" xfId="37941" xr:uid="{E331C914-DD8B-4E78-B24A-89BC9F16D662}"/>
    <cellStyle name="20% - Accent2 6 3 2 4" xfId="8167" xr:uid="{C3DA8908-62E7-4118-A644-CA99BC64B3EB}"/>
    <cellStyle name="20% - Accent2 6 3 2 4 2" xfId="37942" xr:uid="{4841F8EC-06FA-4E8B-A04A-D2916DE261E9}"/>
    <cellStyle name="20% - Accent2 6 3 2 5" xfId="8168" xr:uid="{AB7D4506-4819-4129-A2A2-AB65F0C192A4}"/>
    <cellStyle name="20% - Accent2 6 3 2 5 2" xfId="37943" xr:uid="{AAC23F46-42AB-4F5B-899B-BBBA0F859743}"/>
    <cellStyle name="20% - Accent2 6 3 2 6" xfId="22158" xr:uid="{F2623647-07CD-4F86-8133-25DF248B7B48}"/>
    <cellStyle name="20% - Accent2 6 3 2 6 2" xfId="51583" xr:uid="{D66748D4-ABD8-4477-901E-7511147F1B82}"/>
    <cellStyle name="20% - Accent2 6 3 2 7" xfId="8162" xr:uid="{79DF3965-27C5-48A4-ACEC-5A1D0BE51E1D}"/>
    <cellStyle name="20% - Accent2 6 3 2 7 2" xfId="37937" xr:uid="{A6804D7C-5522-4817-A7AE-64399BB2001E}"/>
    <cellStyle name="20% - Accent2 6 3 2 8" xfId="33788" xr:uid="{0A18F78E-B754-42BC-947E-65E071985C5E}"/>
    <cellStyle name="20% - Accent2 6 3 3" xfId="8169" xr:uid="{E0237C5B-3136-4887-9408-05AEE853CFD7}"/>
    <cellStyle name="20% - Accent2 6 3 3 2" xfId="8170" xr:uid="{34EC39E9-DE3A-4176-9317-6CB1463F628E}"/>
    <cellStyle name="20% - Accent2 6 3 3 2 2" xfId="8171" xr:uid="{43753F84-E30E-4A3A-ADDC-2A730007FB4C}"/>
    <cellStyle name="20% - Accent2 6 3 3 2 2 2" xfId="37946" xr:uid="{A6119E62-5BCB-43D6-A0DE-B8922796B962}"/>
    <cellStyle name="20% - Accent2 6 3 3 2 3" xfId="8172" xr:uid="{1EB664FD-2A54-4CD4-AD1E-6B7EDA624FD9}"/>
    <cellStyle name="20% - Accent2 6 3 3 2 3 2" xfId="37947" xr:uid="{591D4998-13E5-4E0F-AB44-FDD9AD29AEEC}"/>
    <cellStyle name="20% - Accent2 6 3 3 2 4" xfId="37945" xr:uid="{48BD298C-C7DC-432D-A2B3-7FAC50014487}"/>
    <cellStyle name="20% - Accent2 6 3 3 3" xfId="8173" xr:uid="{02B974C5-BDD6-4A81-B9F9-71540EC39503}"/>
    <cellStyle name="20% - Accent2 6 3 3 3 2" xfId="37948" xr:uid="{2F22A6F9-C410-4E2C-8C65-711A253BD2B7}"/>
    <cellStyle name="20% - Accent2 6 3 3 4" xfId="8174" xr:uid="{99364A76-CC1B-49B2-A96B-52A6E803C991}"/>
    <cellStyle name="20% - Accent2 6 3 3 4 2" xfId="37949" xr:uid="{E69BC131-9D0F-47C7-91EE-BC42DCFDCAC7}"/>
    <cellStyle name="20% - Accent2 6 3 3 5" xfId="8175" xr:uid="{67E3FE5D-0AD3-40AC-ADC3-B6BBCF9B9B06}"/>
    <cellStyle name="20% - Accent2 6 3 3 5 2" xfId="37950" xr:uid="{066B3DFE-9D9E-4F69-BD2E-FC6EAF01B60A}"/>
    <cellStyle name="20% - Accent2 6 3 3 6" xfId="37944" xr:uid="{C5072941-8D01-4347-B521-DC5EDF984611}"/>
    <cellStyle name="20% - Accent2 6 3 4" xfId="8176" xr:uid="{0E3150B5-8B4D-4422-BF7A-72543B8C58A6}"/>
    <cellStyle name="20% - Accent2 6 3 4 2" xfId="8177" xr:uid="{8059B029-F25E-4E41-A308-9E9F36E8C4E6}"/>
    <cellStyle name="20% - Accent2 6 3 4 2 2" xfId="37952" xr:uid="{91C8342B-EC33-41F3-9ED4-8A35E218C41F}"/>
    <cellStyle name="20% - Accent2 6 3 4 3" xfId="8178" xr:uid="{1AE661FA-30E8-468C-877C-D798FEE9A8B8}"/>
    <cellStyle name="20% - Accent2 6 3 4 3 2" xfId="37953" xr:uid="{5653737F-0140-4E82-A999-03A00BB4BD09}"/>
    <cellStyle name="20% - Accent2 6 3 4 4" xfId="37951" xr:uid="{130E94F2-C9C0-4FC5-BB3F-7A759010A3C7}"/>
    <cellStyle name="20% - Accent2 6 3 5" xfId="8179" xr:uid="{188DCCFA-73E8-4C2D-A0C2-F4ECA7505C4C}"/>
    <cellStyle name="20% - Accent2 6 3 5 2" xfId="37954" xr:uid="{A3129371-662C-48D6-8186-10E02FA42652}"/>
    <cellStyle name="20% - Accent2 6 3 6" xfId="8180" xr:uid="{F378E1A6-AF40-4262-B8D2-1391777CE913}"/>
    <cellStyle name="20% - Accent2 6 3 6 2" xfId="37955" xr:uid="{EF46DB9C-1478-4AB5-B739-356DD007FBA9}"/>
    <cellStyle name="20% - Accent2 6 3 7" xfId="8181" xr:uid="{1DE1E541-6456-4088-831A-BD8770D1EFEB}"/>
    <cellStyle name="20% - Accent2 6 3 7 2" xfId="37956" xr:uid="{8C223A8F-3B8A-41B7-9FCF-ABAF06B8E210}"/>
    <cellStyle name="20% - Accent2 6 3 8" xfId="21172" xr:uid="{32E81282-478D-41C9-BA5E-8E8C07958309}"/>
    <cellStyle name="20% - Accent2 6 3 8 2" xfId="50598" xr:uid="{A36BD86D-F79E-4CD0-8C31-B3BBD35E1357}"/>
    <cellStyle name="20% - Accent2 6 3 9" xfId="8161" xr:uid="{76E00412-7454-4335-91B5-CF5A89901CCA}"/>
    <cellStyle name="20% - Accent2 6 3 9 2" xfId="37936" xr:uid="{E49F1F72-9BA7-4DD0-B895-1CB89F386BD4}"/>
    <cellStyle name="20% - Accent2 6 4" xfId="2127" xr:uid="{F7240FC9-9D04-45B0-B827-CE3E74EB2342}"/>
    <cellStyle name="20% - Accent2 6 4 10" xfId="29895" xr:uid="{15306F37-3267-4559-94B5-5A075C8E5432}"/>
    <cellStyle name="20% - Accent2 6 4 10 2" xfId="58385" xr:uid="{F274475C-BECA-44C1-8B79-156A2F7D9FBF}"/>
    <cellStyle name="20% - Accent2 6 4 11" xfId="33113" xr:uid="{53A5A0E0-1447-4510-B552-E4502FCC3281}"/>
    <cellStyle name="20% - Accent2 6 4 2" xfId="8183" xr:uid="{4E7A0F55-49F0-43AA-84B4-EA17C49026DE}"/>
    <cellStyle name="20% - Accent2 6 4 2 2" xfId="8184" xr:uid="{A610F1A0-53E2-4D81-A72D-B3D79D5B722B}"/>
    <cellStyle name="20% - Accent2 6 4 2 2 2" xfId="8185" xr:uid="{E8295220-A54D-4377-BB31-89DA6A9240E7}"/>
    <cellStyle name="20% - Accent2 6 4 2 2 2 2" xfId="37960" xr:uid="{985EC7D1-4CC4-480F-A935-22F327519966}"/>
    <cellStyle name="20% - Accent2 6 4 2 2 3" xfId="8186" xr:uid="{2A7C7976-265B-4618-BDE7-4314C9D51740}"/>
    <cellStyle name="20% - Accent2 6 4 2 2 3 2" xfId="37961" xr:uid="{42C190FD-F23F-4001-BAC9-C723CBFDFF34}"/>
    <cellStyle name="20% - Accent2 6 4 2 2 4" xfId="37959" xr:uid="{86628DA9-32AB-4D1E-B7F2-3089A8647C4E}"/>
    <cellStyle name="20% - Accent2 6 4 2 3" xfId="8187" xr:uid="{DBA782E5-87F0-44D3-97B6-BB84D4267B9F}"/>
    <cellStyle name="20% - Accent2 6 4 2 3 2" xfId="37962" xr:uid="{4032FC11-AEA7-446A-A13B-FD4B95FD41E2}"/>
    <cellStyle name="20% - Accent2 6 4 2 4" xfId="8188" xr:uid="{F7AAA6FB-D1CB-4CF9-AE2F-0D6FB7476FED}"/>
    <cellStyle name="20% - Accent2 6 4 2 4 2" xfId="37963" xr:uid="{E9A6EDB3-4819-4F22-9F5E-9B49D2C689F4}"/>
    <cellStyle name="20% - Accent2 6 4 2 5" xfId="8189" xr:uid="{770D9611-B15A-4225-97F7-D178F9A7147B}"/>
    <cellStyle name="20% - Accent2 6 4 2 5 2" xfId="37964" xr:uid="{E74069F7-8907-41CD-83EB-2B50F9E914BC}"/>
    <cellStyle name="20% - Accent2 6 4 2 6" xfId="37958" xr:uid="{5F738040-ECEE-4798-88CA-2EF713AD5D8C}"/>
    <cellStyle name="20% - Accent2 6 4 3" xfId="8190" xr:uid="{25D871C8-7240-4A04-B428-BBAE691096FA}"/>
    <cellStyle name="20% - Accent2 6 4 3 2" xfId="8191" xr:uid="{B8623B98-0BCD-4DD0-97FF-053E21065C38}"/>
    <cellStyle name="20% - Accent2 6 4 3 2 2" xfId="8192" xr:uid="{87633B91-53DA-4FAF-97D1-4431D1C846DD}"/>
    <cellStyle name="20% - Accent2 6 4 3 2 2 2" xfId="37967" xr:uid="{70204DA2-4CF7-44C6-ABA3-AE23F0AB35BC}"/>
    <cellStyle name="20% - Accent2 6 4 3 2 3" xfId="8193" xr:uid="{8EAECD25-C9D9-4715-BAB7-E8F2D303BF8A}"/>
    <cellStyle name="20% - Accent2 6 4 3 2 3 2" xfId="37968" xr:uid="{93293B84-86B9-467D-B853-A4D43AA07FA5}"/>
    <cellStyle name="20% - Accent2 6 4 3 2 4" xfId="37966" xr:uid="{CE4A1893-B1A6-4085-A86F-036D06CB8BE2}"/>
    <cellStyle name="20% - Accent2 6 4 3 3" xfId="8194" xr:uid="{EAF205C7-B953-41E1-ABEE-1AA233F625D7}"/>
    <cellStyle name="20% - Accent2 6 4 3 3 2" xfId="37969" xr:uid="{9EE21046-D266-4A04-8872-627AAFA29D7D}"/>
    <cellStyle name="20% - Accent2 6 4 3 4" xfId="8195" xr:uid="{28493C51-8C13-4A8A-AE77-EA0F986B2819}"/>
    <cellStyle name="20% - Accent2 6 4 3 4 2" xfId="37970" xr:uid="{4FD1D604-3B64-4052-AC02-0E4C3E1094D9}"/>
    <cellStyle name="20% - Accent2 6 4 3 5" xfId="8196" xr:uid="{E84FE15B-7A2C-45AA-906E-31F86A7390F1}"/>
    <cellStyle name="20% - Accent2 6 4 3 5 2" xfId="37971" xr:uid="{2F7687AE-AA9E-431B-A766-D0428005E80A}"/>
    <cellStyle name="20% - Accent2 6 4 3 6" xfId="37965" xr:uid="{744F469E-41C1-466E-9C96-1509059CA548}"/>
    <cellStyle name="20% - Accent2 6 4 4" xfId="8197" xr:uid="{B40DB01C-3C13-459B-92CE-FD2190640A06}"/>
    <cellStyle name="20% - Accent2 6 4 4 2" xfId="8198" xr:uid="{F3388C68-2749-4307-BA0B-DF3A924CF4FB}"/>
    <cellStyle name="20% - Accent2 6 4 4 2 2" xfId="37973" xr:uid="{55CBA4D9-C7F4-4FE4-8A47-6697A0C0C919}"/>
    <cellStyle name="20% - Accent2 6 4 4 3" xfId="8199" xr:uid="{3EDECC2A-9FAC-4FC3-9D4E-16C0C9C8ED99}"/>
    <cellStyle name="20% - Accent2 6 4 4 3 2" xfId="37974" xr:uid="{BA7FC922-94AC-4EF8-BF6B-F90399630418}"/>
    <cellStyle name="20% - Accent2 6 4 4 4" xfId="37972" xr:uid="{368DB671-E50A-45EB-8F80-FA4F0F0E8C4D}"/>
    <cellStyle name="20% - Accent2 6 4 5" xfId="8200" xr:uid="{7B61EB43-558E-4F53-988A-0F02BCDDC417}"/>
    <cellStyle name="20% - Accent2 6 4 5 2" xfId="37975" xr:uid="{700DC643-EEE7-4074-89B0-485F8531A797}"/>
    <cellStyle name="20% - Accent2 6 4 6" xfId="8201" xr:uid="{1082A7FF-E299-48FA-8CBA-ADDF9EDD3C1E}"/>
    <cellStyle name="20% - Accent2 6 4 6 2" xfId="37976" xr:uid="{E08220DE-EFB1-463B-9AA3-A7C5F2AEC773}"/>
    <cellStyle name="20% - Accent2 6 4 7" xfId="8202" xr:uid="{5C81CA7F-5F14-40A7-9716-9AB2D1566C43}"/>
    <cellStyle name="20% - Accent2 6 4 7 2" xfId="37977" xr:uid="{E98105BF-B996-4ABE-89F6-A2752E3A7C57}"/>
    <cellStyle name="20% - Accent2 6 4 8" xfId="21653" xr:uid="{D3958A8D-8B86-40CC-803C-AE61882FEDD1}"/>
    <cellStyle name="20% - Accent2 6 4 8 2" xfId="51078" xr:uid="{BE35E12E-EA50-4D47-BDA8-86098F4BAB1E}"/>
    <cellStyle name="20% - Accent2 6 4 9" xfId="8182" xr:uid="{0776087B-34E0-4353-A77B-6D5825056930}"/>
    <cellStyle name="20% - Accent2 6 4 9 2" xfId="37957" xr:uid="{8A16B15E-6A6E-4D8C-A495-380A69BC4137}"/>
    <cellStyle name="20% - Accent2 6 5" xfId="8203" xr:uid="{3AC345EB-DAEB-4E6F-B5B1-81A38F2A1354}"/>
    <cellStyle name="20% - Accent2 6 5 2" xfId="8204" xr:uid="{582D1FA2-5271-44DE-B761-DD246AB21A56}"/>
    <cellStyle name="20% - Accent2 6 5 2 2" xfId="8205" xr:uid="{3F851D68-D2D2-47F0-AD1E-08A8CDB77726}"/>
    <cellStyle name="20% - Accent2 6 5 2 2 2" xfId="37980" xr:uid="{A63A4553-A7C1-4B16-AEA7-F251216CEAAC}"/>
    <cellStyle name="20% - Accent2 6 5 2 3" xfId="8206" xr:uid="{56E2D1E6-9684-4749-AD9F-3643D47E2C3D}"/>
    <cellStyle name="20% - Accent2 6 5 2 3 2" xfId="37981" xr:uid="{23A261E2-B3C6-4BF4-9108-527C9264A20E}"/>
    <cellStyle name="20% - Accent2 6 5 2 4" xfId="37979" xr:uid="{953BEAA4-7C41-4010-886D-DBE51A96AE9B}"/>
    <cellStyle name="20% - Accent2 6 5 3" xfId="8207" xr:uid="{8CC12B10-5DF8-4812-A9D8-0EBD947A1867}"/>
    <cellStyle name="20% - Accent2 6 5 3 2" xfId="37982" xr:uid="{13246D67-D3C1-4DAF-A255-63AF66FD1C77}"/>
    <cellStyle name="20% - Accent2 6 5 4" xfId="8208" xr:uid="{1DE6F76B-89C2-49B5-88EC-2C69C0B671F0}"/>
    <cellStyle name="20% - Accent2 6 5 4 2" xfId="37983" xr:uid="{E15D6625-E925-4446-A241-E2886D674A92}"/>
    <cellStyle name="20% - Accent2 6 5 5" xfId="8209" xr:uid="{DA72804A-C850-4043-87EA-FB722760B36E}"/>
    <cellStyle name="20% - Accent2 6 5 5 2" xfId="37984" xr:uid="{F1F8A38F-DE5C-44B8-ADAC-AE6F15D87AB1}"/>
    <cellStyle name="20% - Accent2 6 5 6" xfId="37978" xr:uid="{9C2314E0-5160-45EA-9E52-4F43904B3A6F}"/>
    <cellStyle name="20% - Accent2 6 6" xfId="8210" xr:uid="{84F3F832-DAC4-4E05-A016-6AD0E6747084}"/>
    <cellStyle name="20% - Accent2 6 6 2" xfId="8211" xr:uid="{A93F4514-813E-4489-BDD8-CA3F969F2188}"/>
    <cellStyle name="20% - Accent2 6 6 2 2" xfId="8212" xr:uid="{1F14EFF9-9C1F-4045-AC73-C0ADBA05CE66}"/>
    <cellStyle name="20% - Accent2 6 6 2 2 2" xfId="37987" xr:uid="{71EED1E8-A16A-429C-8121-B36C94BB3F2F}"/>
    <cellStyle name="20% - Accent2 6 6 2 3" xfId="8213" xr:uid="{FE51DE9F-2B80-4D70-BE21-87A46BA2FB29}"/>
    <cellStyle name="20% - Accent2 6 6 2 3 2" xfId="37988" xr:uid="{AE52C712-0628-4536-99F8-6C29DA8BA308}"/>
    <cellStyle name="20% - Accent2 6 6 2 4" xfId="37986" xr:uid="{DAF7E7F0-1EC0-41BF-8DB4-CBF1E7EF027D}"/>
    <cellStyle name="20% - Accent2 6 6 3" xfId="8214" xr:uid="{075E8CA6-7DA3-4C3E-9C9A-E1A258CFF189}"/>
    <cellStyle name="20% - Accent2 6 6 3 2" xfId="37989" xr:uid="{30A8CDC8-BF58-4100-B4F2-D21AEAAA5954}"/>
    <cellStyle name="20% - Accent2 6 6 4" xfId="8215" xr:uid="{661AB98B-D520-412C-8681-B122D6CDD0B5}"/>
    <cellStyle name="20% - Accent2 6 6 4 2" xfId="37990" xr:uid="{5F09F483-8F6A-4A66-8F92-387F65C74AA5}"/>
    <cellStyle name="20% - Accent2 6 6 5" xfId="8216" xr:uid="{36514304-90AD-4357-8FAE-65364032CB35}"/>
    <cellStyle name="20% - Accent2 6 6 5 2" xfId="37991" xr:uid="{B41F2584-87FB-4FCA-BA09-5CB7C92AE42D}"/>
    <cellStyle name="20% - Accent2 6 6 6" xfId="37985" xr:uid="{D027C80A-4AA4-40E9-9D5C-83C0400BB5A6}"/>
    <cellStyle name="20% - Accent2 6 7" xfId="8217" xr:uid="{496AF8FF-DC08-417B-A2B2-AE14CD2190FE}"/>
    <cellStyle name="20% - Accent2 6 7 2" xfId="8218" xr:uid="{87A46623-0341-478C-A9F0-11861219072C}"/>
    <cellStyle name="20% - Accent2 6 7 2 2" xfId="37993" xr:uid="{0194628B-CD56-4A5E-B881-D84C867D3F9D}"/>
    <cellStyle name="20% - Accent2 6 7 3" xfId="8219" xr:uid="{4E185B6B-B1B8-4D75-A969-165F48B33134}"/>
    <cellStyle name="20% - Accent2 6 7 3 2" xfId="37994" xr:uid="{2884FB31-229E-4E9F-8412-08DEC04C78C9}"/>
    <cellStyle name="20% - Accent2 6 7 4" xfId="37992" xr:uid="{C35AF472-0C09-4891-9731-AAEDA254D6DC}"/>
    <cellStyle name="20% - Accent2 6 8" xfId="8220" xr:uid="{3B78E1E1-23D0-4100-AE25-3916CB800A25}"/>
    <cellStyle name="20% - Accent2 6 8 2" xfId="37995" xr:uid="{6231368E-007B-4942-9166-8562F90E1BBE}"/>
    <cellStyle name="20% - Accent2 6 9" xfId="8221" xr:uid="{DC422A92-EADC-4BB0-A69C-E3AB4E0EA1AA}"/>
    <cellStyle name="20% - Accent2 6 9 2" xfId="37996" xr:uid="{B5A63072-5F4F-4B5E-B430-B64F9F93C632}"/>
    <cellStyle name="20% - Accent2 7" xfId="133" xr:uid="{A4420C2A-B97F-4501-857C-B6915540CD52}"/>
    <cellStyle name="20% - Accent2 7 10" xfId="20701" xr:uid="{BE0AD949-4615-49E8-98AD-DB4120807EA1}"/>
    <cellStyle name="20% - Accent2 7 10 2" xfId="50139" xr:uid="{35131914-5D4B-410D-ACE1-8A206DCAF6A9}"/>
    <cellStyle name="20% - Accent2 7 11" xfId="8222" xr:uid="{970166C0-FFE2-4D35-8F76-2A5E65FC81F4}"/>
    <cellStyle name="20% - Accent2 7 11 2" xfId="37997" xr:uid="{7660B10E-1F56-4F5B-B16A-E67B06B682C5}"/>
    <cellStyle name="20% - Accent2 7 12" xfId="4833" xr:uid="{F71B8E8C-C687-4F12-861A-BEBAA4949BE0}"/>
    <cellStyle name="20% - Accent2 7 12 2" xfId="34716" xr:uid="{219B1739-343D-443E-8BF2-24E18DC556D5}"/>
    <cellStyle name="20% - Accent2 7 13" xfId="22771" xr:uid="{FA8C72D5-D9DB-4823-90A9-CC4A9A99E745}"/>
    <cellStyle name="20% - Accent2 7 13 2" xfId="52056" xr:uid="{9489B93E-B4A4-41CA-84FC-976FD88EE5E7}"/>
    <cellStyle name="20% - Accent2 7 14" xfId="31769" xr:uid="{DA823C1A-E381-4CA2-882D-A72A0C236230}"/>
    <cellStyle name="20% - Accent2 7 2" xfId="3026" xr:uid="{1D5AB597-8C18-4522-833F-649B268F493A}"/>
    <cellStyle name="20% - Accent2 7 2 10" xfId="25727" xr:uid="{2F5724F7-88C9-41F9-9CE1-3AD271FCBBCE}"/>
    <cellStyle name="20% - Accent2 7 2 10 2" xfId="54218" xr:uid="{5BF65B0C-FC20-4B62-94BA-4E4FCA0317ED}"/>
    <cellStyle name="20% - Accent2 7 2 11" xfId="34003" xr:uid="{4C80D8BF-524F-4167-B370-4EA384758B4A}"/>
    <cellStyle name="20% - Accent2 7 2 2" xfId="5876" xr:uid="{795BF9CF-92A9-454E-9A9B-40E3240B53CB}"/>
    <cellStyle name="20% - Accent2 7 2 2 2" xfId="8225" xr:uid="{C113360D-CC2F-48EF-BE69-C357B93190E9}"/>
    <cellStyle name="20% - Accent2 7 2 2 2 2" xfId="8226" xr:uid="{49E0EF3F-20CD-4C52-A534-94A311532B99}"/>
    <cellStyle name="20% - Accent2 7 2 2 2 2 2" xfId="38001" xr:uid="{3850A585-8E27-460B-A007-FA5F3B22C853}"/>
    <cellStyle name="20% - Accent2 7 2 2 2 3" xfId="8227" xr:uid="{F484DD83-DEAE-4E5B-A924-2B7168D51C83}"/>
    <cellStyle name="20% - Accent2 7 2 2 2 3 2" xfId="38002" xr:uid="{7C443C25-50BD-47CE-B9E5-5CCA78C7FC10}"/>
    <cellStyle name="20% - Accent2 7 2 2 2 4" xfId="38000" xr:uid="{57BD6448-EDA8-4138-AAD0-2B09389D52E1}"/>
    <cellStyle name="20% - Accent2 7 2 2 3" xfId="8228" xr:uid="{67BFCF03-6F47-4B44-9420-1514070C0089}"/>
    <cellStyle name="20% - Accent2 7 2 2 3 2" xfId="38003" xr:uid="{3D1457AF-EE63-4B6A-A72F-5AB9AEDAAB11}"/>
    <cellStyle name="20% - Accent2 7 2 2 4" xfId="8229" xr:uid="{2C8FB684-20B7-4FCF-A487-A950C6DDB714}"/>
    <cellStyle name="20% - Accent2 7 2 2 4 2" xfId="38004" xr:uid="{54DA6DC3-01BE-4B14-8BBA-3DDBF209E7E0}"/>
    <cellStyle name="20% - Accent2 7 2 2 5" xfId="8230" xr:uid="{66EEE5EF-91E2-4370-854D-AB6163848702}"/>
    <cellStyle name="20% - Accent2 7 2 2 5 2" xfId="38005" xr:uid="{C25FD017-9E4D-4CC5-9942-F517F9B3A9E6}"/>
    <cellStyle name="20% - Accent2 7 2 2 6" xfId="21923" xr:uid="{B5E7E000-C22D-4731-950E-DD4E30A56138}"/>
    <cellStyle name="20% - Accent2 7 2 2 6 2" xfId="51348" xr:uid="{02BFAB4C-1768-4BA1-A761-D512E18B57AD}"/>
    <cellStyle name="20% - Accent2 7 2 2 7" xfId="8224" xr:uid="{40B82731-0D41-4242-9D25-EB4F0913CBCA}"/>
    <cellStyle name="20% - Accent2 7 2 2 7 2" xfId="37999" xr:uid="{D64A6D40-F0CF-46C2-BF7F-12E703DF19C7}"/>
    <cellStyle name="20% - Accent2 7 2 2 8" xfId="28706" xr:uid="{859F7545-2984-46A4-999F-817F405BA920}"/>
    <cellStyle name="20% - Accent2 7 2 2 8 2" xfId="57196" xr:uid="{AD7E1FA0-1373-4C17-B8EC-50543C674723}"/>
    <cellStyle name="20% - Accent2 7 2 2 9" xfId="35735" xr:uid="{CE1E9DA1-17B2-46C7-BBD4-8544F340CB36}"/>
    <cellStyle name="20% - Accent2 7 2 3" xfId="8231" xr:uid="{7B92195E-61EB-443A-99B5-C772944E1E9E}"/>
    <cellStyle name="20% - Accent2 7 2 3 2" xfId="8232" xr:uid="{7E554FC7-9161-49D0-9F83-9BAEFC05874B}"/>
    <cellStyle name="20% - Accent2 7 2 3 2 2" xfId="8233" xr:uid="{E8B7C38B-F080-4C53-A340-57B6F29BE089}"/>
    <cellStyle name="20% - Accent2 7 2 3 2 2 2" xfId="38008" xr:uid="{2D31C069-2E86-47D9-8C5A-F3DC16CA87C6}"/>
    <cellStyle name="20% - Accent2 7 2 3 2 3" xfId="8234" xr:uid="{0EE4BD2B-FEDF-4D55-A174-07AEB5EAD078}"/>
    <cellStyle name="20% - Accent2 7 2 3 2 3 2" xfId="38009" xr:uid="{9264103B-4869-4FFE-8D5D-EAFFFED8F3D6}"/>
    <cellStyle name="20% - Accent2 7 2 3 2 4" xfId="38007" xr:uid="{F43FD155-191D-42E8-944E-47E0A9390CC2}"/>
    <cellStyle name="20% - Accent2 7 2 3 3" xfId="8235" xr:uid="{84845DC3-3AB6-401C-BE80-CAF09A761445}"/>
    <cellStyle name="20% - Accent2 7 2 3 3 2" xfId="38010" xr:uid="{015C3615-80C3-4D5C-9B32-F039DF94B1D4}"/>
    <cellStyle name="20% - Accent2 7 2 3 4" xfId="8236" xr:uid="{80132744-2387-41FA-9C25-7BC67144F5B2}"/>
    <cellStyle name="20% - Accent2 7 2 3 4 2" xfId="38011" xr:uid="{3080F02E-8EE2-4BB1-AA10-3AFE94B9D539}"/>
    <cellStyle name="20% - Accent2 7 2 3 5" xfId="8237" xr:uid="{F0C5183D-7FF5-4BDA-995C-64555F78E94C}"/>
    <cellStyle name="20% - Accent2 7 2 3 5 2" xfId="38012" xr:uid="{2E7B3796-95EB-41A8-8405-DFAFEBE65CB1}"/>
    <cellStyle name="20% - Accent2 7 2 3 6" xfId="38006" xr:uid="{B486973B-CDC2-44BC-9EB3-25A5FECD75B7}"/>
    <cellStyle name="20% - Accent2 7 2 4" xfId="8238" xr:uid="{5C5861D7-EA4B-484D-B24E-68F291EEFAC4}"/>
    <cellStyle name="20% - Accent2 7 2 4 2" xfId="8239" xr:uid="{2D37A357-A3C3-4B6E-B92B-47C3F21A8260}"/>
    <cellStyle name="20% - Accent2 7 2 4 2 2" xfId="38014" xr:uid="{C49C581C-5A6B-4A0B-B5FE-E33473D609B5}"/>
    <cellStyle name="20% - Accent2 7 2 4 3" xfId="8240" xr:uid="{A88ADB22-9594-4BE3-8180-141AC7470B67}"/>
    <cellStyle name="20% - Accent2 7 2 4 3 2" xfId="38015" xr:uid="{D4A02941-455C-497E-AA19-8CEB264D86DC}"/>
    <cellStyle name="20% - Accent2 7 2 4 4" xfId="38013" xr:uid="{AF9AA70B-7C19-47E1-9C3A-B2BAD5222B78}"/>
    <cellStyle name="20% - Accent2 7 2 5" xfId="8241" xr:uid="{2EDB20ED-A817-41DE-B000-888395AFB5DC}"/>
    <cellStyle name="20% - Accent2 7 2 5 2" xfId="38016" xr:uid="{34047349-4FC2-4008-9019-6E45145C9A72}"/>
    <cellStyle name="20% - Accent2 7 2 6" xfId="8242" xr:uid="{D2175AC1-B6DA-4861-AECE-92F922E3C052}"/>
    <cellStyle name="20% - Accent2 7 2 6 2" xfId="38017" xr:uid="{9A45EED6-F4B0-43AE-A657-2384A92FD134}"/>
    <cellStyle name="20% - Accent2 7 2 7" xfId="8243" xr:uid="{9CFE89DB-4C2E-4969-8F12-ED36E385B7D0}"/>
    <cellStyle name="20% - Accent2 7 2 7 2" xfId="38018" xr:uid="{5636FF97-7784-41A9-BACF-B272E299D859}"/>
    <cellStyle name="20% - Accent2 7 2 8" xfId="20949" xr:uid="{1A98455B-C4FC-40AB-8677-B2192325A358}"/>
    <cellStyle name="20% - Accent2 7 2 8 2" xfId="50377" xr:uid="{E1D11674-77B7-4BC1-9750-2855CC660786}"/>
    <cellStyle name="20% - Accent2 7 2 9" xfId="8223" xr:uid="{154FCF8E-8577-417D-A84D-B489379FA231}"/>
    <cellStyle name="20% - Accent2 7 2 9 2" xfId="37998" xr:uid="{17FF3411-42A2-4B34-BFDE-F2321C863496}"/>
    <cellStyle name="20% - Accent2 7 3" xfId="5284" xr:uid="{697057FD-6ADA-4D12-AA57-851343B67B96}"/>
    <cellStyle name="20% - Accent2 7 3 10" xfId="27195" xr:uid="{0CA21B3E-8EC1-4B2A-8801-F6BE9715AF23}"/>
    <cellStyle name="20% - Accent2 7 3 10 2" xfId="55685" xr:uid="{5CABC3F5-8BBA-46B6-833D-21C5EE1F33BE}"/>
    <cellStyle name="20% - Accent2 7 3 11" xfId="35147" xr:uid="{D916D41C-19E8-48DE-8914-F77CAEC11560}"/>
    <cellStyle name="20% - Accent2 7 3 2" xfId="6067" xr:uid="{41A23B73-C6DE-4ECF-9851-A602E20F9A86}"/>
    <cellStyle name="20% - Accent2 7 3 2 2" xfId="8246" xr:uid="{D021372E-152E-4E0B-8C6F-4E5B7B46F0C1}"/>
    <cellStyle name="20% - Accent2 7 3 2 2 2" xfId="8247" xr:uid="{60982135-C90C-40F4-933D-B72112E3CEB8}"/>
    <cellStyle name="20% - Accent2 7 3 2 2 2 2" xfId="38022" xr:uid="{5C025010-B22E-41D1-B9B5-C865038712FF}"/>
    <cellStyle name="20% - Accent2 7 3 2 2 3" xfId="8248" xr:uid="{F864749F-C341-498F-B75A-E9F515EAF389}"/>
    <cellStyle name="20% - Accent2 7 3 2 2 3 2" xfId="38023" xr:uid="{FA19DAB7-4900-426B-BCAC-A069B75AD571}"/>
    <cellStyle name="20% - Accent2 7 3 2 2 4" xfId="38021" xr:uid="{ECC7ACA5-C884-44A9-BB04-522CC6C4FE2A}"/>
    <cellStyle name="20% - Accent2 7 3 2 3" xfId="8249" xr:uid="{0A891FB5-6021-4CE4-A011-FA44123C5607}"/>
    <cellStyle name="20% - Accent2 7 3 2 3 2" xfId="38024" xr:uid="{57F364D6-B41E-4694-AC67-633BC46843CB}"/>
    <cellStyle name="20% - Accent2 7 3 2 4" xfId="8250" xr:uid="{262299AD-20F5-4184-9128-1B62C11393CE}"/>
    <cellStyle name="20% - Accent2 7 3 2 4 2" xfId="38025" xr:uid="{2FDECE9D-3A0B-4182-9126-2F22B8E9301A}"/>
    <cellStyle name="20% - Accent2 7 3 2 5" xfId="8251" xr:uid="{3DF50A60-B98C-4AD2-9ABA-1E9B64C00370}"/>
    <cellStyle name="20% - Accent2 7 3 2 5 2" xfId="38026" xr:uid="{BB335067-D19E-4D73-84C0-0A083AB51650}"/>
    <cellStyle name="20% - Accent2 7 3 2 6" xfId="22184" xr:uid="{F5C246AD-6815-4EAD-96E5-386D2354E2F0}"/>
    <cellStyle name="20% - Accent2 7 3 2 6 2" xfId="51609" xr:uid="{627F4E7C-5250-4A6E-8354-D8F68960D65F}"/>
    <cellStyle name="20% - Accent2 7 3 2 7" xfId="8245" xr:uid="{2CD1C6BC-C4C5-4B2B-9896-067EFA48CDBF}"/>
    <cellStyle name="20% - Accent2 7 3 2 7 2" xfId="38020" xr:uid="{83405FB2-E778-4EDA-A59B-F27F779D5816}"/>
    <cellStyle name="20% - Accent2 7 3 2 8" xfId="35926" xr:uid="{EAC4EABE-38C5-4D17-BBE5-886164671CEE}"/>
    <cellStyle name="20% - Accent2 7 3 3" xfId="8252" xr:uid="{D280E209-274E-45E6-95C0-D44592DC5DE4}"/>
    <cellStyle name="20% - Accent2 7 3 3 2" xfId="8253" xr:uid="{80EC8F91-C072-409F-B063-82374F173137}"/>
    <cellStyle name="20% - Accent2 7 3 3 2 2" xfId="8254" xr:uid="{2E1790B7-6A2E-459D-8031-F17A8F994AD8}"/>
    <cellStyle name="20% - Accent2 7 3 3 2 2 2" xfId="38029" xr:uid="{33522F57-2900-41D1-A9C7-F77BB9CE3E6F}"/>
    <cellStyle name="20% - Accent2 7 3 3 2 3" xfId="8255" xr:uid="{3DB1BA46-E7BB-4D40-8877-C2AEF32FF4ED}"/>
    <cellStyle name="20% - Accent2 7 3 3 2 3 2" xfId="38030" xr:uid="{FE531D9A-77A4-4F8D-A48D-889C528651DB}"/>
    <cellStyle name="20% - Accent2 7 3 3 2 4" xfId="38028" xr:uid="{56C7975C-F7F4-4A4B-80E0-177040AA79C9}"/>
    <cellStyle name="20% - Accent2 7 3 3 3" xfId="8256" xr:uid="{9EF29066-E618-4B9A-B54A-1F3CCBC84C96}"/>
    <cellStyle name="20% - Accent2 7 3 3 3 2" xfId="38031" xr:uid="{6DC39E8E-4E3B-47A8-9236-7FA619FDCA26}"/>
    <cellStyle name="20% - Accent2 7 3 3 4" xfId="8257" xr:uid="{0D601080-2842-465E-85FF-D363F6A5F989}"/>
    <cellStyle name="20% - Accent2 7 3 3 4 2" xfId="38032" xr:uid="{CD1B9042-04B4-4F8E-B07C-2610724A88F9}"/>
    <cellStyle name="20% - Accent2 7 3 3 5" xfId="8258" xr:uid="{112C4BFD-3C0D-4980-B41F-1BABBBA5A6C3}"/>
    <cellStyle name="20% - Accent2 7 3 3 5 2" xfId="38033" xr:uid="{2AE2B8CF-E81A-41CB-BD4B-747F2CF40CC9}"/>
    <cellStyle name="20% - Accent2 7 3 3 6" xfId="38027" xr:uid="{0ECF0744-F33A-40B1-B0CA-8F6331E90BEE}"/>
    <cellStyle name="20% - Accent2 7 3 4" xfId="8259" xr:uid="{FB9049E3-5C4D-4F29-9A05-380A8A3ABC0E}"/>
    <cellStyle name="20% - Accent2 7 3 4 2" xfId="8260" xr:uid="{67B61CAB-1902-4D72-AE1D-186E7AB52D88}"/>
    <cellStyle name="20% - Accent2 7 3 4 2 2" xfId="38035" xr:uid="{B82EA50C-C479-460E-8B22-9B764BA4FC57}"/>
    <cellStyle name="20% - Accent2 7 3 4 3" xfId="8261" xr:uid="{A2AA9DF0-BD66-4979-BB26-2C47957AB5F5}"/>
    <cellStyle name="20% - Accent2 7 3 4 3 2" xfId="38036" xr:uid="{4BB31F87-9F14-454B-A7B1-9B5012BF709C}"/>
    <cellStyle name="20% - Accent2 7 3 4 4" xfId="38034" xr:uid="{E049DEB6-F251-44FC-A232-496336C0A216}"/>
    <cellStyle name="20% - Accent2 7 3 5" xfId="8262" xr:uid="{EDD30053-9E1D-4A88-9428-349DC47D8AF6}"/>
    <cellStyle name="20% - Accent2 7 3 5 2" xfId="38037" xr:uid="{95DC15C4-0E57-413B-9359-175D69FA44F1}"/>
    <cellStyle name="20% - Accent2 7 3 6" xfId="8263" xr:uid="{D3B18B71-25ED-482C-B325-51938B4A17F3}"/>
    <cellStyle name="20% - Accent2 7 3 6 2" xfId="38038" xr:uid="{7DDBBD9E-E359-4BD3-9A10-C480CCBEE17F}"/>
    <cellStyle name="20% - Accent2 7 3 7" xfId="8264" xr:uid="{E0A5009F-7AE1-4AB4-8A2B-A38D65928ECA}"/>
    <cellStyle name="20% - Accent2 7 3 7 2" xfId="38039" xr:uid="{69346559-B644-490A-A66D-E3CAD18BB0E8}"/>
    <cellStyle name="20% - Accent2 7 3 8" xfId="21197" xr:uid="{2178AD3D-E3BE-4FD0-8E8A-C1B9DDD6F017}"/>
    <cellStyle name="20% - Accent2 7 3 8 2" xfId="50623" xr:uid="{0F9DF9E0-DB09-4714-A581-33B540FF8C1C}"/>
    <cellStyle name="20% - Accent2 7 3 9" xfId="8244" xr:uid="{434B16C9-716B-4AB4-897E-507D1316BB4C}"/>
    <cellStyle name="20% - Accent2 7 3 9 2" xfId="38019" xr:uid="{F2971704-548D-4191-ADFE-AE8AD51F6D58}"/>
    <cellStyle name="20% - Accent2 7 4" xfId="5667" xr:uid="{D8FED1C0-6226-45EC-9B08-E82017855168}"/>
    <cellStyle name="20% - Accent2 7 4 2" xfId="8266" xr:uid="{3ECFE55B-7564-4A28-8AC9-339041A160BB}"/>
    <cellStyle name="20% - Accent2 7 4 2 2" xfId="8267" xr:uid="{16E41C3E-83EA-44BA-A59F-436E890C5639}"/>
    <cellStyle name="20% - Accent2 7 4 2 2 2" xfId="38042" xr:uid="{05907061-ACB9-4FB5-8D25-E5ED3E8314E5}"/>
    <cellStyle name="20% - Accent2 7 4 2 3" xfId="8268" xr:uid="{3DFCCB2C-F8B5-4AE2-8E21-BBCA6A670080}"/>
    <cellStyle name="20% - Accent2 7 4 2 3 2" xfId="38043" xr:uid="{4669CE61-EF07-4AD2-A778-662F051F96B0}"/>
    <cellStyle name="20% - Accent2 7 4 2 4" xfId="38041" xr:uid="{2CD3A405-41F6-435A-BA54-D15F7AB58005}"/>
    <cellStyle name="20% - Accent2 7 4 3" xfId="8269" xr:uid="{DA31C9BE-3C32-42C8-854A-31367D02CCC2}"/>
    <cellStyle name="20% - Accent2 7 4 3 2" xfId="38044" xr:uid="{8733051C-44C7-4A6A-BBEA-B2AAB849DEFB}"/>
    <cellStyle name="20% - Accent2 7 4 4" xfId="8270" xr:uid="{E0FEF679-0E76-4BA4-80DA-E443AE2D4C44}"/>
    <cellStyle name="20% - Accent2 7 4 4 2" xfId="38045" xr:uid="{ACD225EB-9BFA-43C5-90EF-63039D89BFF9}"/>
    <cellStyle name="20% - Accent2 7 4 5" xfId="8271" xr:uid="{A24256C3-CEB5-4775-859C-7B9DC1CEA26A}"/>
    <cellStyle name="20% - Accent2 7 4 5 2" xfId="38046" xr:uid="{1EF371D8-ACEB-44F0-A336-896307AE8E4F}"/>
    <cellStyle name="20% - Accent2 7 4 6" xfId="21673" xr:uid="{6FE0A5FC-7CC1-4D6E-8D32-56B146E8A82A}"/>
    <cellStyle name="20% - Accent2 7 4 6 2" xfId="51098" xr:uid="{BED8D5C8-8325-4DA4-953C-00489185397F}"/>
    <cellStyle name="20% - Accent2 7 4 7" xfId="8265" xr:uid="{D77830F7-6A3B-4997-A5A4-BF71E2FCB97C}"/>
    <cellStyle name="20% - Accent2 7 4 7 2" xfId="38040" xr:uid="{83B8FDDB-6198-4EC7-8445-087B640A4886}"/>
    <cellStyle name="20% - Accent2 7 4 8" xfId="30191" xr:uid="{6588144F-04A2-4DD3-8943-780AF92BE540}"/>
    <cellStyle name="20% - Accent2 7 4 8 2" xfId="58681" xr:uid="{331F0466-D296-4AF3-9168-F451477123FC}"/>
    <cellStyle name="20% - Accent2 7 4 9" xfId="35526" xr:uid="{0B5F05F7-F39B-4A2F-8F39-1B19AE9CB57F}"/>
    <cellStyle name="20% - Accent2 7 5" xfId="8272" xr:uid="{0266B316-E4EE-4CEF-B6DC-2C0FAD905137}"/>
    <cellStyle name="20% - Accent2 7 5 2" xfId="8273" xr:uid="{AA89D3F3-C5B4-4041-9B3A-4D4FDB641417}"/>
    <cellStyle name="20% - Accent2 7 5 2 2" xfId="8274" xr:uid="{23A62670-590F-4C8A-9DB3-6D752A53E6ED}"/>
    <cellStyle name="20% - Accent2 7 5 2 2 2" xfId="38049" xr:uid="{575369A3-181B-46D3-8472-E5E23568F9A9}"/>
    <cellStyle name="20% - Accent2 7 5 2 3" xfId="8275" xr:uid="{F0526DDA-5E90-456B-85D9-5D4558854037}"/>
    <cellStyle name="20% - Accent2 7 5 2 3 2" xfId="38050" xr:uid="{3A19B2D3-A0A0-4B40-B551-154DCA3FA8CE}"/>
    <cellStyle name="20% - Accent2 7 5 2 4" xfId="38048" xr:uid="{DE7EFDEB-D647-4183-AA63-C19855B92152}"/>
    <cellStyle name="20% - Accent2 7 5 3" xfId="8276" xr:uid="{A2BEA76F-E6B1-4BFA-A92B-E02640B2D010}"/>
    <cellStyle name="20% - Accent2 7 5 3 2" xfId="38051" xr:uid="{E0ED3C24-8F59-445D-B33E-8464445E9BE6}"/>
    <cellStyle name="20% - Accent2 7 5 4" xfId="8277" xr:uid="{6E4FFFD7-7671-4612-B596-D8BBE0911576}"/>
    <cellStyle name="20% - Accent2 7 5 4 2" xfId="38052" xr:uid="{99903DA1-033E-4716-9517-9F401D40F9A8}"/>
    <cellStyle name="20% - Accent2 7 5 5" xfId="8278" xr:uid="{D61289F9-7773-4920-AB19-E8F564A39FD2}"/>
    <cellStyle name="20% - Accent2 7 5 5 2" xfId="38053" xr:uid="{584DA9D0-EC8C-41BD-8C7F-F287A8DAC097}"/>
    <cellStyle name="20% - Accent2 7 5 6" xfId="38047" xr:uid="{88D88F4A-05E4-4386-892A-4248166477BD}"/>
    <cellStyle name="20% - Accent2 7 6" xfId="8279" xr:uid="{339DAC45-CC8A-4BBD-BC6D-6D90C4A8B77D}"/>
    <cellStyle name="20% - Accent2 7 6 2" xfId="8280" xr:uid="{A770C286-0E14-4BB4-8F54-3D2B183580C2}"/>
    <cellStyle name="20% - Accent2 7 6 2 2" xfId="38055" xr:uid="{974E0148-9D4C-4FDC-9453-294FDAED724F}"/>
    <cellStyle name="20% - Accent2 7 6 3" xfId="8281" xr:uid="{679BAF30-4E59-471C-AFBE-5E5E91DFF5AF}"/>
    <cellStyle name="20% - Accent2 7 6 3 2" xfId="38056" xr:uid="{67A362A9-7DF7-4613-B871-C48772D61977}"/>
    <cellStyle name="20% - Accent2 7 6 4" xfId="38054" xr:uid="{2C9A348B-1382-4142-A68A-27A54D8CF657}"/>
    <cellStyle name="20% - Accent2 7 7" xfId="8282" xr:uid="{94F72008-8360-4537-96EB-3E90EE2F53EE}"/>
    <cellStyle name="20% - Accent2 7 7 2" xfId="38057" xr:uid="{E7DAF68F-D670-49EA-AA87-94DDE1A2D120}"/>
    <cellStyle name="20% - Accent2 7 8" xfId="8283" xr:uid="{21EB3207-2451-4DFC-863D-48CC785CF007}"/>
    <cellStyle name="20% - Accent2 7 8 2" xfId="38058" xr:uid="{7D6DD6A1-DF98-46EE-8359-9AAE6D0C7105}"/>
    <cellStyle name="20% - Accent2 7 9" xfId="8284" xr:uid="{1EB4997C-5A40-4A98-9E76-28D55550A93A}"/>
    <cellStyle name="20% - Accent2 7 9 2" xfId="38059" xr:uid="{F510456F-0DD8-4945-ADB7-4198015146D8}"/>
    <cellStyle name="20% - Accent2 8" xfId="2108" xr:uid="{2B58453A-2C24-4FA7-BD83-6B922514DF82}"/>
    <cellStyle name="20% - Accent2 8 10" xfId="4860" xr:uid="{C47E2643-C6C3-4F16-A750-0FCE0D53651C}"/>
    <cellStyle name="20% - Accent2 8 10 2" xfId="34739" xr:uid="{A0DC17B9-500F-4A01-B0DA-0128C241610D}"/>
    <cellStyle name="20% - Accent2 8 11" xfId="22786" xr:uid="{348D3870-4698-4718-ACC0-923710C110C6}"/>
    <cellStyle name="20% - Accent2 8 11 2" xfId="52071" xr:uid="{B47CC677-E218-483B-B1F8-D2D484D47F65}"/>
    <cellStyle name="20% - Accent2 8 12" xfId="33097" xr:uid="{1EBB771A-78BF-4B54-BCD0-E0C701082F2F}"/>
    <cellStyle name="20% - Accent2 8 2" xfId="5110" xr:uid="{A49B6BBC-22D7-404C-A692-A6661C4FE7CC}"/>
    <cellStyle name="20% - Accent2 8 2 2" xfId="5893" xr:uid="{9390AC38-EE21-4D67-BE08-D0CBA11C5549}"/>
    <cellStyle name="20% - Accent2 8 2 2 2" xfId="8288" xr:uid="{0BC8E114-F572-4748-A986-1A3D0B467D1B}"/>
    <cellStyle name="20% - Accent2 8 2 2 2 2" xfId="38063" xr:uid="{9C1E196B-D13B-4EB3-89AB-F823F04940FB}"/>
    <cellStyle name="20% - Accent2 8 2 2 3" xfId="8289" xr:uid="{438059AF-601B-4684-8900-3EBC0741F87C}"/>
    <cellStyle name="20% - Accent2 8 2 2 3 2" xfId="38064" xr:uid="{FE825C5F-F64C-420A-8310-E1ABF2AB7BA1}"/>
    <cellStyle name="20% - Accent2 8 2 2 4" xfId="21940" xr:uid="{0A3EF5FF-D721-44AC-8C85-74A87600F322}"/>
    <cellStyle name="20% - Accent2 8 2 2 4 2" xfId="51365" xr:uid="{093C443D-3996-4BAF-A26B-78C2FC7245B2}"/>
    <cellStyle name="20% - Accent2 8 2 2 5" xfId="8287" xr:uid="{CD2CD9B9-0919-43F9-A8FE-05D3F7B29445}"/>
    <cellStyle name="20% - Accent2 8 2 2 5 2" xfId="38062" xr:uid="{2E5705AF-3742-4707-91EC-97CE9704AFE9}"/>
    <cellStyle name="20% - Accent2 8 2 2 6" xfId="29000" xr:uid="{0110EE33-B570-4726-AA9A-F92C6186E46A}"/>
    <cellStyle name="20% - Accent2 8 2 2 6 2" xfId="57490" xr:uid="{4CBB5082-F7F2-42F3-B0E2-1AABF467DE27}"/>
    <cellStyle name="20% - Accent2 8 2 2 7" xfId="35752" xr:uid="{503B2F2D-E0E0-484C-A62A-B5DE2E737445}"/>
    <cellStyle name="20% - Accent2 8 2 3" xfId="8290" xr:uid="{E37A24F3-5EA2-4215-A4A0-DFBBC40E072A}"/>
    <cellStyle name="20% - Accent2 8 2 3 2" xfId="38065" xr:uid="{DBC48233-3CA0-4E2E-BE56-4536C6D9FBE7}"/>
    <cellStyle name="20% - Accent2 8 2 4" xfId="8291" xr:uid="{509ED5F4-F2D6-4A22-A23F-0064D662EC81}"/>
    <cellStyle name="20% - Accent2 8 2 4 2" xfId="38066" xr:uid="{8A3CCE7B-7B71-4CC7-AD3A-4FFC40B02737}"/>
    <cellStyle name="20% - Accent2 8 2 5" xfId="8292" xr:uid="{D8355B6A-A4FD-41C8-9513-57D02A97FFC4}"/>
    <cellStyle name="20% - Accent2 8 2 5 2" xfId="38067" xr:uid="{C756EB86-4C02-40A4-B765-2BB9AAFAF25F}"/>
    <cellStyle name="20% - Accent2 8 2 6" xfId="20969" xr:uid="{A5F882C2-F80C-4D5C-A1A6-3B0E56347199}"/>
    <cellStyle name="20% - Accent2 8 2 6 2" xfId="50395" xr:uid="{6B22C503-DDBF-4C59-B516-EAD59E05EB4E}"/>
    <cellStyle name="20% - Accent2 8 2 7" xfId="8286" xr:uid="{F87614F6-9EC1-4E26-9B0C-548C324BA5EF}"/>
    <cellStyle name="20% - Accent2 8 2 7 2" xfId="38061" xr:uid="{157EEEA5-6E2E-4853-BE60-76222E855E7D}"/>
    <cellStyle name="20% - Accent2 8 2 8" xfId="26017" xr:uid="{FC9B35A9-5106-4E22-81A0-12CD95A4257C}"/>
    <cellStyle name="20% - Accent2 8 2 8 2" xfId="54508" xr:uid="{8AE3C4B0-9DD6-4669-B874-76BA07455621}"/>
    <cellStyle name="20% - Accent2 8 2 9" xfId="34973" xr:uid="{8AAE1A9A-3D70-498A-A978-C05AEADBFDCF}"/>
    <cellStyle name="20% - Accent2 8 3" xfId="5301" xr:uid="{FE51DFCA-6008-4311-937F-858F60077EC6}"/>
    <cellStyle name="20% - Accent2 8 3 2" xfId="6084" xr:uid="{6E2EF148-A5D8-4265-97E3-13DE8C6E6192}"/>
    <cellStyle name="20% - Accent2 8 3 2 2" xfId="8295" xr:uid="{A08E2396-5B1C-441B-B972-1D9286663280}"/>
    <cellStyle name="20% - Accent2 8 3 2 2 2" xfId="38070" xr:uid="{42B0D07B-A0CC-4B40-93EF-6E884E70F109}"/>
    <cellStyle name="20% - Accent2 8 3 2 3" xfId="8296" xr:uid="{7D211F83-46EC-4D98-87E1-3B252AB212D5}"/>
    <cellStyle name="20% - Accent2 8 3 2 3 2" xfId="38071" xr:uid="{5A465E64-2423-4493-A845-5C81D520DCB8}"/>
    <cellStyle name="20% - Accent2 8 3 2 4" xfId="22202" xr:uid="{D2CF412D-A156-4EF3-BBD2-C17E0BC05F57}"/>
    <cellStyle name="20% - Accent2 8 3 2 4 2" xfId="51627" xr:uid="{52CAA1FE-24C7-4CF4-9C0D-A46EC6CAF2E6}"/>
    <cellStyle name="20% - Accent2 8 3 2 5" xfId="8294" xr:uid="{1ECEA58F-D184-4A72-A791-5B41EE23FD63}"/>
    <cellStyle name="20% - Accent2 8 3 2 5 2" xfId="38069" xr:uid="{F354E2C3-2916-4795-AEE0-2823EBD01687}"/>
    <cellStyle name="20% - Accent2 8 3 2 6" xfId="35943" xr:uid="{1D8F4192-877A-49C0-A9FC-BB2E6CEEF563}"/>
    <cellStyle name="20% - Accent2 8 3 3" xfId="8297" xr:uid="{3851A8B6-C8E0-40FE-B6E7-BCB4100A3571}"/>
    <cellStyle name="20% - Accent2 8 3 3 2" xfId="38072" xr:uid="{BAAFDEF1-0894-44C2-A1B7-9AD3DEE70D05}"/>
    <cellStyle name="20% - Accent2 8 3 4" xfId="8298" xr:uid="{BF4C9AAC-913B-488D-B8A1-F48F287A959D}"/>
    <cellStyle name="20% - Accent2 8 3 4 2" xfId="38073" xr:uid="{E882764F-A2E7-4C4F-B9D6-7ED295E2230D}"/>
    <cellStyle name="20% - Accent2 8 3 5" xfId="8299" xr:uid="{3F37E92B-FF10-4F70-8810-3DE46D3199DF}"/>
    <cellStyle name="20% - Accent2 8 3 5 2" xfId="38074" xr:uid="{AB4AA960-9CC0-4DA3-AE4F-47C5C9881B2D}"/>
    <cellStyle name="20% - Accent2 8 3 6" xfId="21215" xr:uid="{36CEEDB8-FCAE-4B66-8103-5112E3C6C579}"/>
    <cellStyle name="20% - Accent2 8 3 6 2" xfId="50641" xr:uid="{4F45D6B8-E2E7-42E0-B409-E1E99793DBE9}"/>
    <cellStyle name="20% - Accent2 8 3 7" xfId="8293" xr:uid="{66DE49B3-4061-417E-843F-FADDBF339B58}"/>
    <cellStyle name="20% - Accent2 8 3 7 2" xfId="38068" xr:uid="{1258E77A-BED3-43A8-BB1C-113C4D9C3D86}"/>
    <cellStyle name="20% - Accent2 8 3 8" xfId="27489" xr:uid="{96113BB3-0F6D-4E8F-8C47-D526ADAD2ACB}"/>
    <cellStyle name="20% - Accent2 8 3 8 2" xfId="55979" xr:uid="{0952A775-3592-42F2-BC0E-27E91BFB6102}"/>
    <cellStyle name="20% - Accent2 8 3 9" xfId="35164" xr:uid="{7AE9A88D-859A-49F2-92FC-DCE798ADF56B}"/>
    <cellStyle name="20% - Accent2 8 4" xfId="5688" xr:uid="{F587EB46-5C11-47BA-8DC7-F9373E88A5C9}"/>
    <cellStyle name="20% - Accent2 8 4 2" xfId="8301" xr:uid="{512C4B62-0289-49BE-9712-246FF10F5B12}"/>
    <cellStyle name="20% - Accent2 8 4 2 2" xfId="38076" xr:uid="{6EDA7181-314F-4464-AA36-06666C1A4B51}"/>
    <cellStyle name="20% - Accent2 8 4 3" xfId="8302" xr:uid="{EC949741-3552-443B-A99E-A20877352EE8}"/>
    <cellStyle name="20% - Accent2 8 4 3 2" xfId="38077" xr:uid="{9760D8F6-2AB9-4771-8998-87F1301CD98A}"/>
    <cellStyle name="20% - Accent2 8 4 4" xfId="21697" xr:uid="{9FFDB551-4E8F-4AD1-B951-2223F588628C}"/>
    <cellStyle name="20% - Accent2 8 4 4 2" xfId="51122" xr:uid="{46F58E6F-3600-48FE-99AB-6149291973F8}"/>
    <cellStyle name="20% - Accent2 8 4 5" xfId="8300" xr:uid="{C4C3F993-7BEB-4869-84CC-BC375377C3B3}"/>
    <cellStyle name="20% - Accent2 8 4 5 2" xfId="38075" xr:uid="{CEBEF83E-CF49-4AAF-9F23-C979C1E4BD93}"/>
    <cellStyle name="20% - Accent2 8 4 6" xfId="30487" xr:uid="{AD64486E-F4FD-4EFF-81A9-47753002AE02}"/>
    <cellStyle name="20% - Accent2 8 4 6 2" xfId="58977" xr:uid="{94E217B8-9653-40CC-A3B9-0B9157FAC6E1}"/>
    <cellStyle name="20% - Accent2 8 4 7" xfId="35547" xr:uid="{FE6E5521-2717-47B7-847C-EEDCB1A1926E}"/>
    <cellStyle name="20% - Accent2 8 5" xfId="8303" xr:uid="{3FE13D0E-1216-4CAF-B87E-4EF1FD5E6707}"/>
    <cellStyle name="20% - Accent2 8 5 2" xfId="38078" xr:uid="{DFE499BA-456E-4A54-87CC-AD5E459BA6E4}"/>
    <cellStyle name="20% - Accent2 8 6" xfId="8304" xr:uid="{6571DFF9-B2EB-41B2-832B-B374D1C41D82}"/>
    <cellStyle name="20% - Accent2 8 6 2" xfId="38079" xr:uid="{839377C4-9990-45EE-B315-44B772105D20}"/>
    <cellStyle name="20% - Accent2 8 7" xfId="8305" xr:uid="{9AB7BB3A-9064-4649-89CB-CB39A34DBBA8}"/>
    <cellStyle name="20% - Accent2 8 7 2" xfId="38080" xr:uid="{8E6A2657-3C11-49DE-901B-47C1710197C5}"/>
    <cellStyle name="20% - Accent2 8 8" xfId="20727" xr:uid="{86C0D445-7F2A-4A2C-BD07-6BD713799308}"/>
    <cellStyle name="20% - Accent2 8 8 2" xfId="50159" xr:uid="{273AC874-7D34-49BD-9872-BD010DA6474F}"/>
    <cellStyle name="20% - Accent2 8 9" xfId="8285" xr:uid="{EA96B87A-21C9-4DBC-B9D6-5513BEED980F}"/>
    <cellStyle name="20% - Accent2 8 9 2" xfId="38060" xr:uid="{A9CD971A-2204-4FAF-92D5-B5C735CB061B}"/>
    <cellStyle name="20% - Accent2 9" xfId="956" xr:uid="{7065F335-CC2B-4472-8EE3-0D51B3810756}"/>
    <cellStyle name="20% - Accent2 9 10" xfId="4881" xr:uid="{894E1B30-9A0D-4FF5-A9B8-ABBB734386D9}"/>
    <cellStyle name="20% - Accent2 9 10 2" xfId="34760" xr:uid="{73DF81C6-3A2A-40CB-9D65-02ECF373EC50}"/>
    <cellStyle name="20% - Accent2 9 11" xfId="22802" xr:uid="{0C855E21-1EDA-412E-94F6-FA175ACA9511}"/>
    <cellStyle name="20% - Accent2 9 11 2" xfId="52087" xr:uid="{F90DABA6-DDC3-43D3-B3C1-A2A33FF31672}"/>
    <cellStyle name="20% - Accent2 9 12" xfId="32151" xr:uid="{F04BB9B9-C382-4742-9426-1E264C65C910}"/>
    <cellStyle name="20% - Accent2 9 2" xfId="5129" xr:uid="{80AB837D-A99F-468A-A8F3-5DC08F379922}"/>
    <cellStyle name="20% - Accent2 9 2 2" xfId="5913" xr:uid="{2DAEB74C-CF4F-4E4B-8218-57BE8B931BCF}"/>
    <cellStyle name="20% - Accent2 9 2 2 2" xfId="8309" xr:uid="{8ABC4EE7-D828-4AC9-A6F4-9B2F168322D7}"/>
    <cellStyle name="20% - Accent2 9 2 2 2 2" xfId="38084" xr:uid="{172BC678-0502-4410-8707-9FF1ED69A5AB}"/>
    <cellStyle name="20% - Accent2 9 2 2 3" xfId="8310" xr:uid="{BD66633B-5D75-428E-8305-CC22770E661D}"/>
    <cellStyle name="20% - Accent2 9 2 2 3 2" xfId="38085" xr:uid="{756B622F-1D99-44F5-AC36-D0F589A74F80}"/>
    <cellStyle name="20% - Accent2 9 2 2 4" xfId="21961" xr:uid="{B50902B0-0BB3-4A5A-8C97-983F4F015894}"/>
    <cellStyle name="20% - Accent2 9 2 2 4 2" xfId="51386" xr:uid="{787C4E1D-4522-4D2D-A5E6-B77E8C0D5E48}"/>
    <cellStyle name="20% - Accent2 9 2 2 5" xfId="8308" xr:uid="{732CF403-32AF-4A08-A7CA-D305F06FC687}"/>
    <cellStyle name="20% - Accent2 9 2 2 5 2" xfId="38083" xr:uid="{159380F4-3832-4B6C-8D5E-B868EFCC1423}"/>
    <cellStyle name="20% - Accent2 9 2 2 6" xfId="29311" xr:uid="{F9EC30D9-D9F1-48EB-A3E1-AFDD2DEB8445}"/>
    <cellStyle name="20% - Accent2 9 2 2 6 2" xfId="57801" xr:uid="{C3F13672-23DA-4D64-B444-F6F491767ACB}"/>
    <cellStyle name="20% - Accent2 9 2 2 7" xfId="35772" xr:uid="{7386FEED-771B-4B44-AE71-030402B03245}"/>
    <cellStyle name="20% - Accent2 9 2 3" xfId="8311" xr:uid="{F42E1378-DC20-4FB8-B3FA-252515751FE6}"/>
    <cellStyle name="20% - Accent2 9 2 3 2" xfId="38086" xr:uid="{DB44E00D-D1E9-4D62-9696-4980BBB06EF5}"/>
    <cellStyle name="20% - Accent2 9 2 4" xfId="8312" xr:uid="{F409D91A-EC53-47C8-8E8E-DAC29DF2D5FB}"/>
    <cellStyle name="20% - Accent2 9 2 4 2" xfId="38087" xr:uid="{9C0EB3B5-706E-4AE1-BFB3-36A554FDC521}"/>
    <cellStyle name="20% - Accent2 9 2 5" xfId="8313" xr:uid="{7AF3148A-19AB-434D-8183-1BBCD2E8ABE3}"/>
    <cellStyle name="20% - Accent2 9 2 5 2" xfId="38088" xr:uid="{DEA5F36C-8151-47A3-A0AC-7D048F083A5D}"/>
    <cellStyle name="20% - Accent2 9 2 6" xfId="20989" xr:uid="{ED4978EA-A4DF-4F4F-8985-7F33085B30FF}"/>
    <cellStyle name="20% - Accent2 9 2 6 2" xfId="50415" xr:uid="{76E4C9BB-E976-48EF-A7CB-6102B1AB0BA2}"/>
    <cellStyle name="20% - Accent2 9 2 7" xfId="8307" xr:uid="{491B2813-3E6C-4EFB-A4D6-2704A4ED7810}"/>
    <cellStyle name="20% - Accent2 9 2 7 2" xfId="38082" xr:uid="{1758FD01-0466-47EF-ABA7-B249EA2FB57B}"/>
    <cellStyle name="20% - Accent2 9 2 8" xfId="26327" xr:uid="{FB6AD975-7843-4AAE-AE87-437055D99775}"/>
    <cellStyle name="20% - Accent2 9 2 8 2" xfId="54818" xr:uid="{5A8446B3-764D-4BE5-BB70-BA5A108DFA44}"/>
    <cellStyle name="20% - Accent2 9 2 9" xfId="34992" xr:uid="{C5EF655D-1123-4807-8810-253510511C5A}"/>
    <cellStyle name="20% - Accent2 9 3" xfId="5321" xr:uid="{7AEA8C51-D4A6-4FCE-BB46-78DBA0F51A2C}"/>
    <cellStyle name="20% - Accent2 9 3 2" xfId="6105" xr:uid="{14BE6267-12CC-4AEB-9715-305D00298CA3}"/>
    <cellStyle name="20% - Accent2 9 3 2 2" xfId="8316" xr:uid="{82020E51-7557-4B68-8875-828A1909BCFD}"/>
    <cellStyle name="20% - Accent2 9 3 2 2 2" xfId="38091" xr:uid="{93175207-1421-4A1D-A990-3171B09609BB}"/>
    <cellStyle name="20% - Accent2 9 3 2 3" xfId="8317" xr:uid="{BF256EDA-6886-4233-9EAD-C71B5AA5BBD1}"/>
    <cellStyle name="20% - Accent2 9 3 2 3 2" xfId="38092" xr:uid="{3AE2056C-E829-488B-8D74-1604FFDD4593}"/>
    <cellStyle name="20% - Accent2 9 3 2 4" xfId="22223" xr:uid="{1AD2588A-BBE5-40C2-8228-042C049A996E}"/>
    <cellStyle name="20% - Accent2 9 3 2 4 2" xfId="51648" xr:uid="{400B9ADE-ED40-4F11-8B87-174CC35BED3D}"/>
    <cellStyle name="20% - Accent2 9 3 2 5" xfId="8315" xr:uid="{ED1EE6E4-E5E8-41F5-BA58-F22FB904F4CD}"/>
    <cellStyle name="20% - Accent2 9 3 2 5 2" xfId="38090" xr:uid="{80B77961-6642-4C1D-9072-8BE6FA417C25}"/>
    <cellStyle name="20% - Accent2 9 3 2 6" xfId="35964" xr:uid="{189CC327-D00B-4CDA-A2CB-BD8BFA5227CA}"/>
    <cellStyle name="20% - Accent2 9 3 3" xfId="8318" xr:uid="{7A51405B-B066-4D01-AD6A-CD062EDF8C52}"/>
    <cellStyle name="20% - Accent2 9 3 3 2" xfId="38093" xr:uid="{A648150A-C40F-43AA-A9C0-063BDEA41955}"/>
    <cellStyle name="20% - Accent2 9 3 4" xfId="8319" xr:uid="{ACD2216A-5EF9-459C-B7FC-FED1953FCF38}"/>
    <cellStyle name="20% - Accent2 9 3 4 2" xfId="38094" xr:uid="{D7FDA821-76DF-42DF-9C83-8DD52342D811}"/>
    <cellStyle name="20% - Accent2 9 3 5" xfId="8320" xr:uid="{EE36A580-5347-499E-906A-45C6BC45E68F}"/>
    <cellStyle name="20% - Accent2 9 3 5 2" xfId="38095" xr:uid="{B2B38081-73D3-401F-AC62-1CF82D30E712}"/>
    <cellStyle name="20% - Accent2 9 3 6" xfId="21236" xr:uid="{479C9CB2-EA86-43FE-B701-774F839C9DCA}"/>
    <cellStyle name="20% - Accent2 9 3 6 2" xfId="50662" xr:uid="{44827023-C353-4B0A-8AE5-E0289D0D5682}"/>
    <cellStyle name="20% - Accent2 9 3 7" xfId="8314" xr:uid="{6F94E22D-EEA8-4D16-9B4D-0DDF2D1DBA2A}"/>
    <cellStyle name="20% - Accent2 9 3 7 2" xfId="38089" xr:uid="{93240DD7-A07A-49CD-90D5-6ACFDB667793}"/>
    <cellStyle name="20% - Accent2 9 3 8" xfId="27800" xr:uid="{0DE5ACB9-18CC-4EDF-992D-A6EB79CD4ED5}"/>
    <cellStyle name="20% - Accent2 9 3 8 2" xfId="56290" xr:uid="{29401A8E-1F8E-4F02-8EE3-2296F67A30DF}"/>
    <cellStyle name="20% - Accent2 9 3 9" xfId="35184" xr:uid="{C56C5843-5BE0-43B5-9C83-BBD3B49308EB}"/>
    <cellStyle name="20% - Accent2 9 4" xfId="5710" xr:uid="{81BA93F0-9764-4F00-B829-64E39502F796}"/>
    <cellStyle name="20% - Accent2 9 4 2" xfId="8322" xr:uid="{031E7D58-809D-4A19-9E0D-5A664085518A}"/>
    <cellStyle name="20% - Accent2 9 4 2 2" xfId="38097" xr:uid="{BA72B199-870D-435A-BCBD-953886C46D0C}"/>
    <cellStyle name="20% - Accent2 9 4 3" xfId="8323" xr:uid="{13F7B236-B3D1-49EC-9F19-F57BB326638C}"/>
    <cellStyle name="20% - Accent2 9 4 3 2" xfId="38098" xr:uid="{DE28811E-E58C-4E82-9598-22E463876D4E}"/>
    <cellStyle name="20% - Accent2 9 4 4" xfId="21720" xr:uid="{CEEA83A5-0B5E-4AC6-85FD-9D46A4372E7F}"/>
    <cellStyle name="20% - Accent2 9 4 4 2" xfId="51145" xr:uid="{AD93CEE8-7850-418A-94C4-6415525BBF06}"/>
    <cellStyle name="20% - Accent2 9 4 5" xfId="8321" xr:uid="{830E1252-8006-4943-8DFB-E38C7C1F0D52}"/>
    <cellStyle name="20% - Accent2 9 4 5 2" xfId="38096" xr:uid="{A5854264-A9B8-4667-9AD4-A14A1C4E1DB6}"/>
    <cellStyle name="20% - Accent2 9 4 6" xfId="30799" xr:uid="{F2643E96-7AD0-49D0-BFE2-6036A17AAC16}"/>
    <cellStyle name="20% - Accent2 9 4 6 2" xfId="59289" xr:uid="{3ED144F2-3BAC-4FB8-8C70-FEA1FB0DE5DE}"/>
    <cellStyle name="20% - Accent2 9 4 7" xfId="35569" xr:uid="{DBDD6B1F-1FCA-45F9-9991-5122F966B4B3}"/>
    <cellStyle name="20% - Accent2 9 5" xfId="8324" xr:uid="{C05AE069-195E-4D72-9B91-CCCD3E74CE3B}"/>
    <cellStyle name="20% - Accent2 9 5 2" xfId="38099" xr:uid="{35BA7C7A-E521-4C0F-998B-039401EE6F3E}"/>
    <cellStyle name="20% - Accent2 9 6" xfId="8325" xr:uid="{D743E575-E478-47D5-B781-A14AD8EDE393}"/>
    <cellStyle name="20% - Accent2 9 6 2" xfId="38100" xr:uid="{064CBD98-9824-463F-90FA-B2E1ADE37E6B}"/>
    <cellStyle name="20% - Accent2 9 7" xfId="8326" xr:uid="{3A28FA87-3525-46D5-98D2-92BA477FF5C9}"/>
    <cellStyle name="20% - Accent2 9 7 2" xfId="38101" xr:uid="{3912FC25-39CA-40E9-AEE4-6042DA4C9CB8}"/>
    <cellStyle name="20% - Accent2 9 8" xfId="20747" xr:uid="{2A8007E6-3DCC-462F-9081-2575749C8698}"/>
    <cellStyle name="20% - Accent2 9 8 2" xfId="50179" xr:uid="{21FC2A7F-DE8B-40A3-B162-83906EAC3C10}"/>
    <cellStyle name="20% - Accent2 9 9" xfId="8306" xr:uid="{D7198103-B0BF-420D-81D8-2BF499DFC7A2}"/>
    <cellStyle name="20% - Accent2 9 9 2" xfId="38081" xr:uid="{0905D274-94CE-4D31-8044-8F76CE612A52}"/>
    <cellStyle name="20% - Accent3" xfId="30" builtinId="38" customBuiltin="1"/>
    <cellStyle name="20% - Accent3 10" xfId="4479" xr:uid="{8DEEC5AB-F220-4AA6-83E4-7247C38091B5}"/>
    <cellStyle name="20% - Accent3 10 10" xfId="4905" xr:uid="{04F4AE16-7AB5-454A-AF8F-D993FA3DBD8D}"/>
    <cellStyle name="20% - Accent3 10 10 2" xfId="34784" xr:uid="{11402B3A-B69C-4261-A095-C3274D825207}"/>
    <cellStyle name="20% - Accent3 10 11" xfId="22821" xr:uid="{3E7DADD7-84F7-4C69-ADFC-92842E80EFAD}"/>
    <cellStyle name="20% - Accent3 10 11 2" xfId="52106" xr:uid="{CDF28AB0-DCF2-4BBF-B6AF-C881BDCD39E2}"/>
    <cellStyle name="20% - Accent3 10 12" xfId="34473" xr:uid="{BC97A5FE-BC5D-4185-8CBE-60A537AEA058}"/>
    <cellStyle name="20% - Accent3 10 2" xfId="5736" xr:uid="{9F6CD7FA-FCDF-4B86-90E0-A5E81B7F204D}"/>
    <cellStyle name="20% - Accent3 10 2 2" xfId="8330" xr:uid="{39D620B8-72E7-49B1-BAE7-AD073E9BC4F8}"/>
    <cellStyle name="20% - Accent3 10 2 2 2" xfId="8331" xr:uid="{262F80E3-7999-4B6D-8BE8-996B7066CA84}"/>
    <cellStyle name="20% - Accent3 10 2 2 2 2" xfId="38106" xr:uid="{9DEF62C9-DBCB-4354-9541-8B3D00CAC510}"/>
    <cellStyle name="20% - Accent3 10 2 2 3" xfId="8332" xr:uid="{E72BBBB2-48FD-4D4F-8FF4-9E2A33C68232}"/>
    <cellStyle name="20% - Accent3 10 2 2 3 2" xfId="38107" xr:uid="{8B93F61F-D82A-4111-B9E6-3E297B18C4AE}"/>
    <cellStyle name="20% - Accent3 10 2 2 4" xfId="38105" xr:uid="{13A24B08-E448-43B4-AAE6-314730B9C297}"/>
    <cellStyle name="20% - Accent3 10 2 3" xfId="8333" xr:uid="{DEBD456C-5E42-423A-BC3B-2F945EEBFFF3}"/>
    <cellStyle name="20% - Accent3 10 2 3 2" xfId="38108" xr:uid="{78F2841B-32E9-4ECD-BD14-FE009FAC33FD}"/>
    <cellStyle name="20% - Accent3 10 2 4" xfId="8334" xr:uid="{5F6FE65D-5CB5-4BA1-9550-004EEA99BEC1}"/>
    <cellStyle name="20% - Accent3 10 2 4 2" xfId="38109" xr:uid="{0F7F368F-374F-4A21-97A5-C197E831934C}"/>
    <cellStyle name="20% - Accent3 10 2 5" xfId="8335" xr:uid="{68231118-0954-47A9-A375-5864B0E5A323}"/>
    <cellStyle name="20% - Accent3 10 2 5 2" xfId="38110" xr:uid="{B9E85427-3621-4AC8-88E8-6A1025C00764}"/>
    <cellStyle name="20% - Accent3 10 2 6" xfId="21746" xr:uid="{E54395C1-C90C-4441-9650-EF39BC308C8A}"/>
    <cellStyle name="20% - Accent3 10 2 6 2" xfId="51171" xr:uid="{298570A0-98B8-4664-87B9-54BBE1E8A1B0}"/>
    <cellStyle name="20% - Accent3 10 2 7" xfId="8329" xr:uid="{A4592AF4-395C-4C21-9DC3-0510C727B6E2}"/>
    <cellStyle name="20% - Accent3 10 2 7 2" xfId="38104" xr:uid="{F5C54671-25F4-480D-B051-F99D3C0DFB45}"/>
    <cellStyle name="20% - Accent3 10 2 8" xfId="28054" xr:uid="{9BF5E805-62CF-4602-92C9-518B82BFD796}"/>
    <cellStyle name="20% - Accent3 10 2 8 2" xfId="56544" xr:uid="{62158552-1B4D-4BB6-A00B-8869A8AAE169}"/>
    <cellStyle name="20% - Accent3 10 2 9" xfId="35595" xr:uid="{DC918767-B931-4D8E-B4FE-88F663C2AF40}"/>
    <cellStyle name="20% - Accent3 10 3" xfId="8336" xr:uid="{5A1C9476-545A-44C5-86C6-8768909C5B3E}"/>
    <cellStyle name="20% - Accent3 10 3 2" xfId="8337" xr:uid="{2359F9C1-38A9-4C11-93B3-C3DD5AFB1236}"/>
    <cellStyle name="20% - Accent3 10 3 2 2" xfId="8338" xr:uid="{B815D8AA-6446-4ACE-98A1-9F66E2BFCC18}"/>
    <cellStyle name="20% - Accent3 10 3 2 2 2" xfId="38113" xr:uid="{D3FFC8F0-A617-405B-9A0B-C3EC912D9735}"/>
    <cellStyle name="20% - Accent3 10 3 2 3" xfId="8339" xr:uid="{D17BE357-B46A-451F-8A91-DF9AA00BB35C}"/>
    <cellStyle name="20% - Accent3 10 3 2 3 2" xfId="38114" xr:uid="{0286C8CC-6427-4CB3-938F-E45039F8BFCB}"/>
    <cellStyle name="20% - Accent3 10 3 2 4" xfId="38112" xr:uid="{A6453AE6-FCBF-47D1-9A0E-DFBA4D678760}"/>
    <cellStyle name="20% - Accent3 10 3 3" xfId="8340" xr:uid="{8077CBB6-FA3A-4B27-A82E-0D8E938A97F7}"/>
    <cellStyle name="20% - Accent3 10 3 3 2" xfId="38115" xr:uid="{D679A650-639A-4C16-82F3-D72B5C4D1B58}"/>
    <cellStyle name="20% - Accent3 10 3 4" xfId="8341" xr:uid="{59C9AA02-CA4E-46C6-A2ED-398D9A3AC891}"/>
    <cellStyle name="20% - Accent3 10 3 4 2" xfId="38116" xr:uid="{9401EE62-429D-4442-94B8-6A712DDAC243}"/>
    <cellStyle name="20% - Accent3 10 3 5" xfId="8342" xr:uid="{10826095-1F85-4304-B42D-302A1C9BDDDB}"/>
    <cellStyle name="20% - Accent3 10 3 5 2" xfId="38117" xr:uid="{80A7A71D-E373-4076-817D-37743B992B8A}"/>
    <cellStyle name="20% - Accent3 10 3 6" xfId="38111" xr:uid="{4F6F0280-7A95-4C80-B969-4CCEADC9B2CF}"/>
    <cellStyle name="20% - Accent3 10 4" xfId="8343" xr:uid="{BC39DFF4-248F-423B-BB14-C315114D412B}"/>
    <cellStyle name="20% - Accent3 10 4 2" xfId="8344" xr:uid="{21A14C9E-CBF7-4335-9DE4-8D038C402940}"/>
    <cellStyle name="20% - Accent3 10 4 2 2" xfId="38119" xr:uid="{BE1E4630-926C-4A02-9B73-4CF08CB41460}"/>
    <cellStyle name="20% - Accent3 10 4 3" xfId="8345" xr:uid="{63A6D28C-6B36-4022-9F95-22C46D8F5686}"/>
    <cellStyle name="20% - Accent3 10 4 3 2" xfId="38120" xr:uid="{82C77F6D-6903-4A30-B84D-E0445EC59A13}"/>
    <cellStyle name="20% - Accent3 10 4 4" xfId="38118" xr:uid="{E1CA86E7-9D0B-4930-B2E1-39E04D8C9D24}"/>
    <cellStyle name="20% - Accent3 10 5" xfId="8346" xr:uid="{CFEF9EC2-EC8E-4647-9266-B6FC5F7B5829}"/>
    <cellStyle name="20% - Accent3 10 5 2" xfId="38121" xr:uid="{BD1BE84D-B82C-4C6F-A704-06D43F2A27DC}"/>
    <cellStyle name="20% - Accent3 10 6" xfId="8347" xr:uid="{45A509E6-2643-4029-8A7B-DA2AAE0BF423}"/>
    <cellStyle name="20% - Accent3 10 6 2" xfId="38122" xr:uid="{259D9B81-2097-49EF-976B-FE442751B279}"/>
    <cellStyle name="20% - Accent3 10 7" xfId="8348" xr:uid="{56C005E1-3BC4-4087-9B90-94E1E5F1769A}"/>
    <cellStyle name="20% - Accent3 10 7 2" xfId="38123" xr:uid="{797033A0-C2DD-4119-ADCA-B6926E6EF91A}"/>
    <cellStyle name="20% - Accent3 10 8" xfId="20770" xr:uid="{C0E729A0-C1CD-49B9-8944-AA37D5CE6D09}"/>
    <cellStyle name="20% - Accent3 10 8 2" xfId="50202" xr:uid="{13D5FE37-C99E-4782-9F36-5D0A3586EAE3}"/>
    <cellStyle name="20% - Accent3 10 9" xfId="8328" xr:uid="{449525D2-1131-4321-B8D3-483274ACA938}"/>
    <cellStyle name="20% - Accent3 10 9 2" xfId="38103" xr:uid="{8B0723AE-5D8D-40CA-B262-F47A13F24720}"/>
    <cellStyle name="20% - Accent3 11" xfId="4494" xr:uid="{67FB62F0-E0AA-431B-A491-5B7436C854B4}"/>
    <cellStyle name="20% - Accent3 11 10" xfId="5153" xr:uid="{DE23FFC8-7EF8-4A21-84FD-5729AD36064B}"/>
    <cellStyle name="20% - Accent3 11 10 2" xfId="35016" xr:uid="{5E5C2ED9-5AED-40E0-90D1-3A3BAAA11ACA}"/>
    <cellStyle name="20% - Accent3 11 11" xfId="22838" xr:uid="{B7013EFF-0267-4483-A5DA-4BDC10C3CCC1}"/>
    <cellStyle name="20% - Accent3 11 11 2" xfId="52123" xr:uid="{79F52769-1387-4A2E-ADCE-F38ABCC6A871}"/>
    <cellStyle name="20% - Accent3 11 12" xfId="34488" xr:uid="{F8312117-F763-4F8F-B8C7-85897BBB9094}"/>
    <cellStyle name="20% - Accent3 11 2" xfId="5939" xr:uid="{23DF6178-976B-44D3-98CC-045CC1E9DD5E}"/>
    <cellStyle name="20% - Accent3 11 2 2" xfId="8351" xr:uid="{6EF729FE-2349-4E8B-BDBD-4932846054EE}"/>
    <cellStyle name="20% - Accent3 11 2 2 2" xfId="8352" xr:uid="{DE1429EA-5028-4195-A605-5F9121EB0B5D}"/>
    <cellStyle name="20% - Accent3 11 2 2 2 2" xfId="38127" xr:uid="{E1C17641-0FA7-422C-A1D5-E8BCB35C1D44}"/>
    <cellStyle name="20% - Accent3 11 2 2 3" xfId="8353" xr:uid="{1B73C395-D9F7-4B05-8984-948023EF71D3}"/>
    <cellStyle name="20% - Accent3 11 2 2 3 2" xfId="38128" xr:uid="{B7DBE16F-6573-4AD2-BA06-53944D99885F}"/>
    <cellStyle name="20% - Accent3 11 2 2 4" xfId="38126" xr:uid="{8CFA051D-BABA-4B8B-AE9F-39545D4EAE52}"/>
    <cellStyle name="20% - Accent3 11 2 3" xfId="8354" xr:uid="{25A2BAEB-BA92-4325-AA39-C2A612051406}"/>
    <cellStyle name="20% - Accent3 11 2 3 2" xfId="38129" xr:uid="{2C7F4556-6F95-42EE-9CCC-91FAD2D59B35}"/>
    <cellStyle name="20% - Accent3 11 2 4" xfId="8355" xr:uid="{0BB4669D-768B-47CD-BBFD-9BB95DAC1E99}"/>
    <cellStyle name="20% - Accent3 11 2 4 2" xfId="38130" xr:uid="{C1324512-6865-48BF-B68B-E16614C4861C}"/>
    <cellStyle name="20% - Accent3 11 2 5" xfId="8356" xr:uid="{79CC84DA-32C0-4E70-A0B2-BE535C72C333}"/>
    <cellStyle name="20% - Accent3 11 2 5 2" xfId="38131" xr:uid="{BCD4BE36-D7E2-4876-B9C4-A4BBE3EB7A5F}"/>
    <cellStyle name="20% - Accent3 11 2 6" xfId="21987" xr:uid="{D5A3EBB7-2AC0-49FC-9EAF-5F4A9EEBFD8B}"/>
    <cellStyle name="20% - Accent3 11 2 6 2" xfId="51412" xr:uid="{BC735E78-C6BE-4A1D-8765-497B5063A064}"/>
    <cellStyle name="20% - Accent3 11 2 7" xfId="8350" xr:uid="{410A3CC3-98E5-46EA-8580-0095E24EF256}"/>
    <cellStyle name="20% - Accent3 11 2 7 2" xfId="38125" xr:uid="{3152DE7B-2C3F-4D76-A374-164D2A74F9B8}"/>
    <cellStyle name="20% - Accent3 11 2 8" xfId="28127" xr:uid="{E7702A2C-EAA7-42D3-8155-16E815840FEE}"/>
    <cellStyle name="20% - Accent3 11 2 8 2" xfId="56617" xr:uid="{C5DA905C-8882-403C-9947-73C11716315D}"/>
    <cellStyle name="20% - Accent3 11 2 9" xfId="35798" xr:uid="{C01245BF-ABF4-4641-B108-2B717540B32F}"/>
    <cellStyle name="20% - Accent3 11 3" xfId="8357" xr:uid="{A1038EAB-4F1D-4835-88D1-B62C32C5AB90}"/>
    <cellStyle name="20% - Accent3 11 3 2" xfId="8358" xr:uid="{BA704305-FA3C-4DDE-BD0C-F5F3CE883962}"/>
    <cellStyle name="20% - Accent3 11 3 2 2" xfId="8359" xr:uid="{2C5C32E9-92BB-441F-8E2D-732B7ABCCB20}"/>
    <cellStyle name="20% - Accent3 11 3 2 2 2" xfId="38134" xr:uid="{D73ADE3A-F63B-43AD-AA44-0627E20CCFB3}"/>
    <cellStyle name="20% - Accent3 11 3 2 3" xfId="8360" xr:uid="{D6256E80-6A61-4782-8107-1EB65D1DFF22}"/>
    <cellStyle name="20% - Accent3 11 3 2 3 2" xfId="38135" xr:uid="{97AF765F-1A8F-4706-A8D7-6803F354D23B}"/>
    <cellStyle name="20% - Accent3 11 3 2 4" xfId="38133" xr:uid="{FA7B8488-BEB2-49C3-AFBF-638C8AEC0E56}"/>
    <cellStyle name="20% - Accent3 11 3 3" xfId="8361" xr:uid="{E52BCFB9-D841-4A8A-9A4D-F80FB37B85C0}"/>
    <cellStyle name="20% - Accent3 11 3 3 2" xfId="38136" xr:uid="{2C156D01-74A5-4455-BF45-7B5277897BC9}"/>
    <cellStyle name="20% - Accent3 11 3 4" xfId="8362" xr:uid="{11C9D68A-3183-41AC-B18B-73AB88806A6A}"/>
    <cellStyle name="20% - Accent3 11 3 4 2" xfId="38137" xr:uid="{C032F710-A238-493A-98E3-A4C2D57855A3}"/>
    <cellStyle name="20% - Accent3 11 3 5" xfId="8363" xr:uid="{D4AC8F99-1CF4-47A5-8D3B-11DF61462FD5}"/>
    <cellStyle name="20% - Accent3 11 3 5 2" xfId="38138" xr:uid="{608B5850-5277-43CF-A64A-CB7D69F1428A}"/>
    <cellStyle name="20% - Accent3 11 3 6" xfId="38132" xr:uid="{99703A08-02F5-4B38-BDCF-28DAD5630AAD}"/>
    <cellStyle name="20% - Accent3 11 4" xfId="8364" xr:uid="{66F44E77-63AE-48B1-9DA2-CD8610EB1720}"/>
    <cellStyle name="20% - Accent3 11 4 2" xfId="8365" xr:uid="{C7C7C279-7A29-4160-8286-8A42261F6CD7}"/>
    <cellStyle name="20% - Accent3 11 4 2 2" xfId="38140" xr:uid="{D46C0515-9199-4095-96AA-C301CD5BF38A}"/>
    <cellStyle name="20% - Accent3 11 4 3" xfId="8366" xr:uid="{F22D0742-27B5-498C-B125-27B1E5FBDDBF}"/>
    <cellStyle name="20% - Accent3 11 4 3 2" xfId="38141" xr:uid="{E5B1BEAB-83E3-4FB4-906B-4F65577DD1A5}"/>
    <cellStyle name="20% - Accent3 11 4 4" xfId="38139" xr:uid="{0E70ECD4-C85C-4AEF-8CB3-452C55EAC231}"/>
    <cellStyle name="20% - Accent3 11 5" xfId="8367" xr:uid="{30951E8F-4DA2-4365-9327-9A7782455475}"/>
    <cellStyle name="20% - Accent3 11 5 2" xfId="38142" xr:uid="{D8957629-D181-4B23-8DD1-8628BA9AA625}"/>
    <cellStyle name="20% - Accent3 11 6" xfId="8368" xr:uid="{381DA855-76F7-45F8-8967-614453CC2AE5}"/>
    <cellStyle name="20% - Accent3 11 6 2" xfId="38143" xr:uid="{292C4BF5-F122-4426-9ED4-5A8004EEF56E}"/>
    <cellStyle name="20% - Accent3 11 7" xfId="8369" xr:uid="{C851D899-160D-4AAD-BC32-92F3EC0D891F}"/>
    <cellStyle name="20% - Accent3 11 7 2" xfId="38144" xr:uid="{22C41DD0-9E94-4D09-93CB-CEFBD151EA07}"/>
    <cellStyle name="20% - Accent3 11 8" xfId="21015" xr:uid="{232E42BC-C31A-496C-B706-FE7E11AF0F56}"/>
    <cellStyle name="20% - Accent3 11 8 2" xfId="50441" xr:uid="{40B65598-7C35-4764-B22E-430217234948}"/>
    <cellStyle name="20% - Accent3 11 9" xfId="8349" xr:uid="{3FB382F4-B8CF-4A0B-9627-22C750CC1CEB}"/>
    <cellStyle name="20% - Accent3 11 9 2" xfId="38124" xr:uid="{7D54D9C3-3588-4AC9-8483-230A891908A3}"/>
    <cellStyle name="20% - Accent3 12" xfId="4136" xr:uid="{A71DAA2E-5814-4D55-9229-1E50894CB975}"/>
    <cellStyle name="20% - Accent3 12 10" xfId="5349" xr:uid="{0C831398-A195-404C-AD88-39191F6168F3}"/>
    <cellStyle name="20% - Accent3 12 10 2" xfId="35212" xr:uid="{13856DF6-856B-429D-9A3B-E6E336D47270}"/>
    <cellStyle name="20% - Accent3 12 11" xfId="22916" xr:uid="{478DD259-BD87-410B-BA0F-5EFBCA67E0CF}"/>
    <cellStyle name="20% - Accent3 12 11 2" xfId="52150" xr:uid="{4B9896D1-9C46-42B7-BEEF-0FA11299877A}"/>
    <cellStyle name="20% - Accent3 12 12" xfId="34412" xr:uid="{696077AA-713F-41AF-AF1E-E15DEC3EC115}"/>
    <cellStyle name="20% - Accent3 12 2" xfId="6133" xr:uid="{B5B3A925-158D-4C6F-A977-E00B0BA1F653}"/>
    <cellStyle name="20% - Accent3 12 2 2" xfId="8372" xr:uid="{75594662-F865-4694-9A91-A95C7B80F0F5}"/>
    <cellStyle name="20% - Accent3 12 2 2 2" xfId="8373" xr:uid="{94E42D0E-3DF9-47BA-8F14-0D6E19568767}"/>
    <cellStyle name="20% - Accent3 12 2 2 2 2" xfId="38148" xr:uid="{19D4F51E-5B9A-4044-B358-85CB74546DC9}"/>
    <cellStyle name="20% - Accent3 12 2 2 3" xfId="8374" xr:uid="{6E943E66-EBEC-4D14-AAE8-4930C922FE5F}"/>
    <cellStyle name="20% - Accent3 12 2 2 3 2" xfId="38149" xr:uid="{15064E80-E9BF-4ADB-9F73-2D28CF4D2028}"/>
    <cellStyle name="20% - Accent3 12 2 2 4" xfId="38147" xr:uid="{0E5AB271-84D1-4FFE-B311-27C2F3D7D7FF}"/>
    <cellStyle name="20% - Accent3 12 2 3" xfId="8375" xr:uid="{D22E1292-FED6-42C3-9EC4-56C286C02A8E}"/>
    <cellStyle name="20% - Accent3 12 2 3 2" xfId="38150" xr:uid="{3C829091-CCEC-4763-A4C7-825516314BE2}"/>
    <cellStyle name="20% - Accent3 12 2 4" xfId="8376" xr:uid="{4D4B19FB-EF8D-4639-BB90-2165F4858285}"/>
    <cellStyle name="20% - Accent3 12 2 4 2" xfId="38151" xr:uid="{65D0D89A-08DF-421A-A5AD-8F7F081C5772}"/>
    <cellStyle name="20% - Accent3 12 2 5" xfId="8377" xr:uid="{4E3F1155-782D-46C3-BCFC-3798971BFFBC}"/>
    <cellStyle name="20% - Accent3 12 2 5 2" xfId="38152" xr:uid="{9D9ED8D2-F47C-4669-A2C0-0A62C3248DC5}"/>
    <cellStyle name="20% - Accent3 12 2 6" xfId="22251" xr:uid="{241E5D55-14D7-4CE7-9218-BF3A9E39C489}"/>
    <cellStyle name="20% - Accent3 12 2 6 2" xfId="51676" xr:uid="{51674391-9D8B-410A-B15E-E7995B5D1D83}"/>
    <cellStyle name="20% - Accent3 12 2 7" xfId="8371" xr:uid="{8FF9F020-D5F3-4FA3-B724-5994F6B0F1CE}"/>
    <cellStyle name="20% - Accent3 12 2 7 2" xfId="38146" xr:uid="{A998F8CB-22EA-4CA9-B00B-50A8F59059EE}"/>
    <cellStyle name="20% - Accent3 12 2 8" xfId="35992" xr:uid="{BEF691F2-BFA5-4B4E-94FF-5B2B4EF39952}"/>
    <cellStyle name="20% - Accent3 12 3" xfId="8378" xr:uid="{5F789261-C4BF-48BA-9DDE-3E584E37C6FD}"/>
    <cellStyle name="20% - Accent3 12 3 2" xfId="8379" xr:uid="{95F893C6-9986-415D-96EA-4126261FD302}"/>
    <cellStyle name="20% - Accent3 12 3 2 2" xfId="8380" xr:uid="{C8A62EAC-C2A2-44A2-B4C8-56CC6F69AC13}"/>
    <cellStyle name="20% - Accent3 12 3 2 2 2" xfId="38155" xr:uid="{019CC8AB-4662-4939-BDEA-DE0DD978B5DE}"/>
    <cellStyle name="20% - Accent3 12 3 2 3" xfId="8381" xr:uid="{EC5B05E4-BD82-4A84-8E85-C9B134C59A24}"/>
    <cellStyle name="20% - Accent3 12 3 2 3 2" xfId="38156" xr:uid="{55038109-91BA-4BE6-BA5C-458B14A9A2FA}"/>
    <cellStyle name="20% - Accent3 12 3 2 4" xfId="38154" xr:uid="{E5C064D2-6268-43F2-BA72-6B640D5ACFBD}"/>
    <cellStyle name="20% - Accent3 12 3 3" xfId="8382" xr:uid="{A112979E-5C6E-4FB2-B32D-E4E180452B74}"/>
    <cellStyle name="20% - Accent3 12 3 3 2" xfId="38157" xr:uid="{F9929CA2-19E7-43F9-839A-8E0B2E8FA2D4}"/>
    <cellStyle name="20% - Accent3 12 3 4" xfId="8383" xr:uid="{1374315A-CE9E-417B-84DF-A3C4D8C08492}"/>
    <cellStyle name="20% - Accent3 12 3 4 2" xfId="38158" xr:uid="{E09A85A2-B6CA-4928-B5E1-D6A43AE34633}"/>
    <cellStyle name="20% - Accent3 12 3 5" xfId="8384" xr:uid="{46AD1DA6-33BD-4EB9-9D31-70D0E6B083D3}"/>
    <cellStyle name="20% - Accent3 12 3 5 2" xfId="38159" xr:uid="{59DE127F-DC53-4505-9AEB-189111567BAE}"/>
    <cellStyle name="20% - Accent3 12 3 6" xfId="38153" xr:uid="{CD247BCD-263A-4A01-AD69-F6FEB598ABC7}"/>
    <cellStyle name="20% - Accent3 12 4" xfId="8385" xr:uid="{D2CAAD8A-FF89-4C68-8F83-D91E4ACB730C}"/>
    <cellStyle name="20% - Accent3 12 4 2" xfId="8386" xr:uid="{9D8A696D-DA2B-49AA-A830-1770357A828C}"/>
    <cellStyle name="20% - Accent3 12 4 2 2" xfId="38161" xr:uid="{2B269A11-464C-46EC-9771-FEDDD7CE4105}"/>
    <cellStyle name="20% - Accent3 12 4 3" xfId="8387" xr:uid="{A8E24A4E-9576-481C-B006-E1E99ECDF3D6}"/>
    <cellStyle name="20% - Accent3 12 4 3 2" xfId="38162" xr:uid="{75832557-14E1-48AF-9DD7-F5BB1A8F8EC2}"/>
    <cellStyle name="20% - Accent3 12 4 4" xfId="38160" xr:uid="{429A365B-7CA0-4E72-960C-0CBE2651C02A}"/>
    <cellStyle name="20% - Accent3 12 5" xfId="8388" xr:uid="{8824A962-C1AA-4EDE-8385-782CA39DAC85}"/>
    <cellStyle name="20% - Accent3 12 5 2" xfId="38163" xr:uid="{D980D665-DCC7-4C40-BA8E-C732016AFFC0}"/>
    <cellStyle name="20% - Accent3 12 6" xfId="8389" xr:uid="{A6012779-2B11-431C-A396-AD48C3A4D1AF}"/>
    <cellStyle name="20% - Accent3 12 6 2" xfId="38164" xr:uid="{37E58A31-97C1-4AB7-A6E1-858B32A9AA20}"/>
    <cellStyle name="20% - Accent3 12 7" xfId="8390" xr:uid="{512B58E3-3DED-486E-ADC3-0B9A52581ECA}"/>
    <cellStyle name="20% - Accent3 12 7 2" xfId="38165" xr:uid="{273EE229-A109-4EB9-BAFF-66E212D67DE5}"/>
    <cellStyle name="20% - Accent3 12 8" xfId="21264" xr:uid="{9B70C2BE-F8B7-4FA6-A4D6-4E6575030FD3}"/>
    <cellStyle name="20% - Accent3 12 8 2" xfId="50690" xr:uid="{75B5AC8F-A17A-4608-A885-AABA019F7B31}"/>
    <cellStyle name="20% - Accent3 12 9" xfId="8370" xr:uid="{672950F6-AD18-42DB-B15C-54E0E9EF9537}"/>
    <cellStyle name="20% - Accent3 12 9 2" xfId="38145" xr:uid="{88BC6632-3ACF-4D89-AA47-FFA030618C23}"/>
    <cellStyle name="20% - Accent3 13" xfId="5374" xr:uid="{D050589C-AC50-499D-ADD9-AC4BF282704A}"/>
    <cellStyle name="20% - Accent3 13 10" xfId="22891" xr:uid="{8CCE06CD-CF7C-4619-9FD3-461761AF7AC0}"/>
    <cellStyle name="20% - Accent3 13 11" xfId="35237" xr:uid="{38487831-A1ED-4B2A-8C1F-87EE1F66B60C}"/>
    <cellStyle name="20% - Accent3 13 2" xfId="6158" xr:uid="{6BCFCF4A-DC88-43A5-8E65-416CD086D7E6}"/>
    <cellStyle name="20% - Accent3 13 2 2" xfId="8393" xr:uid="{01E1AB8C-1FC2-46B8-84A0-03C917FE9923}"/>
    <cellStyle name="20% - Accent3 13 2 2 2" xfId="8394" xr:uid="{1247F5EE-2FC2-400F-89CB-A30BC2109547}"/>
    <cellStyle name="20% - Accent3 13 2 2 2 2" xfId="38169" xr:uid="{10C58124-FA44-4F67-A2EC-E78C73DAD0F3}"/>
    <cellStyle name="20% - Accent3 13 2 2 3" xfId="8395" xr:uid="{8E3816D8-3DDA-4525-B366-F1B0CD0E4D79}"/>
    <cellStyle name="20% - Accent3 13 2 2 3 2" xfId="38170" xr:uid="{26DA94CA-526E-4DD3-9C95-B23B9897C528}"/>
    <cellStyle name="20% - Accent3 13 2 2 4" xfId="38168" xr:uid="{0398A52E-AE1A-49B3-B71F-94861C0BED72}"/>
    <cellStyle name="20% - Accent3 13 2 3" xfId="8396" xr:uid="{79E7C34D-54BA-4166-9221-B237ED695020}"/>
    <cellStyle name="20% - Accent3 13 2 3 2" xfId="38171" xr:uid="{8F4F1E72-3627-441E-9F38-356974194FD0}"/>
    <cellStyle name="20% - Accent3 13 2 4" xfId="8397" xr:uid="{CCD5E8B9-AD9E-4A0B-8BEA-3B0893E189B0}"/>
    <cellStyle name="20% - Accent3 13 2 4 2" xfId="38172" xr:uid="{41BFFCBE-9D0F-4813-ABC2-FF992E547606}"/>
    <cellStyle name="20% - Accent3 13 2 5" xfId="8398" xr:uid="{5F9CF718-BBB5-43BC-B75F-9CF39E022C21}"/>
    <cellStyle name="20% - Accent3 13 2 5 2" xfId="38173" xr:uid="{39AD538D-4E5B-4865-B158-7CEBC8A005FD}"/>
    <cellStyle name="20% - Accent3 13 2 6" xfId="22275" xr:uid="{5E66C9B1-DBC4-4E33-8D51-FBBBE9166279}"/>
    <cellStyle name="20% - Accent3 13 2 6 2" xfId="51700" xr:uid="{8B1521C3-2C6D-48DB-9958-DF260E34B193}"/>
    <cellStyle name="20% - Accent3 13 2 7" xfId="8392" xr:uid="{A24C685A-05A7-42FF-B87B-CD64BCEF409B}"/>
    <cellStyle name="20% - Accent3 13 2 7 2" xfId="38167" xr:uid="{2768DB22-377D-47DF-9310-915E3DA4977A}"/>
    <cellStyle name="20% - Accent3 13 2 8" xfId="29605" xr:uid="{7936D121-BBEF-47AB-B117-947A969BDB5B}"/>
    <cellStyle name="20% - Accent3 13 2 8 2" xfId="58095" xr:uid="{63257DB4-CB19-4F3A-A2D0-A39D29D40A61}"/>
    <cellStyle name="20% - Accent3 13 2 9" xfId="36017" xr:uid="{7B61B879-62D4-43FF-9C1B-FB10550953FB}"/>
    <cellStyle name="20% - Accent3 13 3" xfId="8399" xr:uid="{D5374433-690E-4123-9F89-3E1770CCD6CE}"/>
    <cellStyle name="20% - Accent3 13 3 2" xfId="8400" xr:uid="{E6EA3674-1A67-4F1D-B781-5CB6502B3F1D}"/>
    <cellStyle name="20% - Accent3 13 3 2 2" xfId="8401" xr:uid="{D2B28667-EA98-4F39-8EC9-D91DDDB9D5DA}"/>
    <cellStyle name="20% - Accent3 13 3 2 2 2" xfId="38176" xr:uid="{5A4655D4-F280-45E5-AB11-153D3FCDA2E0}"/>
    <cellStyle name="20% - Accent3 13 3 2 3" xfId="8402" xr:uid="{6C22890B-A5A8-4951-82E3-94C036F93609}"/>
    <cellStyle name="20% - Accent3 13 3 2 3 2" xfId="38177" xr:uid="{EA6FF5C8-3C37-45D9-91EB-904F4AF78630}"/>
    <cellStyle name="20% - Accent3 13 3 2 4" xfId="38175" xr:uid="{723B5FB6-54E8-4D83-9EF1-25EEA5AB0E2C}"/>
    <cellStyle name="20% - Accent3 13 3 3" xfId="8403" xr:uid="{0E696FD4-AEB7-48C7-B15D-A4EDF62CF4BC}"/>
    <cellStyle name="20% - Accent3 13 3 3 2" xfId="38178" xr:uid="{5C61F9A5-832E-4C74-B5DF-BE3B964B86E4}"/>
    <cellStyle name="20% - Accent3 13 3 4" xfId="8404" xr:uid="{0D9A1539-30CD-42C5-8BB3-06C63A2BC4A8}"/>
    <cellStyle name="20% - Accent3 13 3 4 2" xfId="38179" xr:uid="{4B9C8FC2-83EE-40A1-B6D2-85FA9EE33C06}"/>
    <cellStyle name="20% - Accent3 13 3 5" xfId="8405" xr:uid="{543A257F-945D-47CA-8823-3EC73492FFFB}"/>
    <cellStyle name="20% - Accent3 13 3 5 2" xfId="38180" xr:uid="{1C921260-2717-477B-B240-52DC7A94FE33}"/>
    <cellStyle name="20% - Accent3 13 3 6" xfId="38174" xr:uid="{36A4193C-97C3-4180-90C9-CDAF8CF6E51F}"/>
    <cellStyle name="20% - Accent3 13 4" xfId="8406" xr:uid="{EDFA7350-E9D1-4DD7-B944-CB5C8CD9EC7A}"/>
    <cellStyle name="20% - Accent3 13 4 2" xfId="8407" xr:uid="{64FF0CAA-C655-4D46-AB7C-A14DA1D9AC84}"/>
    <cellStyle name="20% - Accent3 13 4 2 2" xfId="38182" xr:uid="{DB78A29B-082F-4CFA-8735-869CE67BE559}"/>
    <cellStyle name="20% - Accent3 13 4 3" xfId="8408" xr:uid="{1045B09F-2210-49C1-A25A-3919C88F925C}"/>
    <cellStyle name="20% - Accent3 13 4 3 2" xfId="38183" xr:uid="{AC49B885-00FB-4526-BBE1-B68C301CF3AD}"/>
    <cellStyle name="20% - Accent3 13 4 4" xfId="38181" xr:uid="{F8092132-146C-4E5A-8067-A5CBFFCF9CBA}"/>
    <cellStyle name="20% - Accent3 13 5" xfId="8409" xr:uid="{66BB743A-1CAA-4DD8-B96E-B067281E3D20}"/>
    <cellStyle name="20% - Accent3 13 5 2" xfId="38184" xr:uid="{2BEE5747-FA10-4193-9E55-9926000CC9AD}"/>
    <cellStyle name="20% - Accent3 13 6" xfId="8410" xr:uid="{1B56DAF3-87B1-4BF9-B197-C6899484DAF0}"/>
    <cellStyle name="20% - Accent3 13 6 2" xfId="38185" xr:uid="{6A10CBA8-010B-4CB6-ADA6-D244BF62615C}"/>
    <cellStyle name="20% - Accent3 13 7" xfId="8411" xr:uid="{02451F24-FEC4-44AA-9FD7-D0B374350EBD}"/>
    <cellStyle name="20% - Accent3 13 7 2" xfId="38186" xr:uid="{C0BEC9F9-6F3F-45FC-9281-B7901E7759CE}"/>
    <cellStyle name="20% - Accent3 13 8" xfId="21287" xr:uid="{57E12650-312F-491C-ACFC-D2498796BB87}"/>
    <cellStyle name="20% - Accent3 13 8 2" xfId="50713" xr:uid="{2DB3B0A3-2074-4407-8694-ED5019076F86}"/>
    <cellStyle name="20% - Accent3 13 9" xfId="8391" xr:uid="{8AC05BA9-3CD9-42EC-9C4E-F4AF00520814}"/>
    <cellStyle name="20% - Accent3 13 9 2" xfId="38166" xr:uid="{39B1EB2C-2EF7-451D-A078-ECB29EB419E9}"/>
    <cellStyle name="20% - Accent3 14" xfId="5399" xr:uid="{1296605D-3A68-4F56-B4B7-124C847CC44E}"/>
    <cellStyle name="20% - Accent3 14 10" xfId="35262" xr:uid="{BBA7699C-7F48-4D6F-895B-0449FB99FAA6}"/>
    <cellStyle name="20% - Accent3 14 2" xfId="6183" xr:uid="{CCCD44C5-2F59-4D18-9424-DCCC5BF9F146}"/>
    <cellStyle name="20% - Accent3 14 2 2" xfId="8414" xr:uid="{A0C90A7C-450C-491E-9BEA-D442E6340CA0}"/>
    <cellStyle name="20% - Accent3 14 2 2 2" xfId="8415" xr:uid="{DD0CC651-2E50-4CFF-BDC9-5358128D83B0}"/>
    <cellStyle name="20% - Accent3 14 2 2 2 2" xfId="38190" xr:uid="{D88AF465-E0F3-4E1E-8520-10F4FA9A4CC6}"/>
    <cellStyle name="20% - Accent3 14 2 2 3" xfId="8416" xr:uid="{792F7F9B-6A56-448B-83B2-8404E5DD00EB}"/>
    <cellStyle name="20% - Accent3 14 2 2 3 2" xfId="38191" xr:uid="{4840FD85-CF8E-44F5-A035-1FFB1B9F4300}"/>
    <cellStyle name="20% - Accent3 14 2 2 4" xfId="38189" xr:uid="{2E1396AF-38A3-4E7C-AC34-22706656B54A}"/>
    <cellStyle name="20% - Accent3 14 2 3" xfId="8417" xr:uid="{893186EF-27E3-43B7-B6B5-0662B7C53324}"/>
    <cellStyle name="20% - Accent3 14 2 3 2" xfId="38192" xr:uid="{A87BE4A6-10C9-4CF3-A3BC-C58CE734907F}"/>
    <cellStyle name="20% - Accent3 14 2 4" xfId="8418" xr:uid="{36D449E4-56AF-45D2-B721-0862A450ECC6}"/>
    <cellStyle name="20% - Accent3 14 2 4 2" xfId="38193" xr:uid="{D10E2213-807D-4E4C-9E26-C98CF385D998}"/>
    <cellStyle name="20% - Accent3 14 2 5" xfId="8419" xr:uid="{0F7A9FB5-6FDA-4B87-B900-89A4456E543F}"/>
    <cellStyle name="20% - Accent3 14 2 5 2" xfId="38194" xr:uid="{12E9AC9E-370E-48C6-9675-DE2D06158A6E}"/>
    <cellStyle name="20% - Accent3 14 2 6" xfId="22299" xr:uid="{1F8EA352-B381-48D0-A13A-056A159309BC}"/>
    <cellStyle name="20% - Accent3 14 2 6 2" xfId="51724" xr:uid="{3DDCA055-B976-4CF0-B0F3-703212237736}"/>
    <cellStyle name="20% - Accent3 14 2 7" xfId="8413" xr:uid="{A3429883-0C79-4888-8992-6D7C6547FA4A}"/>
    <cellStyle name="20% - Accent3 14 2 7 2" xfId="38188" xr:uid="{05ED325D-E51D-428B-8E04-5E601B489AF1}"/>
    <cellStyle name="20% - Accent3 14 2 8" xfId="36042" xr:uid="{BD95B8D4-B6BB-48DD-B35A-DA56ED02C017}"/>
    <cellStyle name="20% - Accent3 14 3" xfId="8420" xr:uid="{EBEE2CDD-1667-4C52-B9AB-3CA34E7A80CB}"/>
    <cellStyle name="20% - Accent3 14 3 2" xfId="8421" xr:uid="{B69388D5-F259-4531-8E03-F7E598C83578}"/>
    <cellStyle name="20% - Accent3 14 3 2 2" xfId="8422" xr:uid="{1AC1913D-5FCC-4850-806C-65F828892ED3}"/>
    <cellStyle name="20% - Accent3 14 3 2 2 2" xfId="38197" xr:uid="{1A742B89-7310-434B-B9DA-F045A50FBD3C}"/>
    <cellStyle name="20% - Accent3 14 3 2 3" xfId="8423" xr:uid="{765E16C1-F677-4160-AEDD-27B0FED4B327}"/>
    <cellStyle name="20% - Accent3 14 3 2 3 2" xfId="38198" xr:uid="{A6FC7E73-C692-420D-9393-C2D7AAC5145F}"/>
    <cellStyle name="20% - Accent3 14 3 2 4" xfId="38196" xr:uid="{0FF3E1EB-7C33-4445-9F1E-963725A95149}"/>
    <cellStyle name="20% - Accent3 14 3 3" xfId="8424" xr:uid="{22995407-0522-4136-B1E0-82D296E46137}"/>
    <cellStyle name="20% - Accent3 14 3 3 2" xfId="38199" xr:uid="{FD033485-4577-4352-AC0A-1A1ADE7D032C}"/>
    <cellStyle name="20% - Accent3 14 3 4" xfId="8425" xr:uid="{20E2CB6C-ED96-4B31-BD89-5C42ECAB2D2A}"/>
    <cellStyle name="20% - Accent3 14 3 4 2" xfId="38200" xr:uid="{77DFD5CE-C8C3-479A-AC1E-B45A7C37ADD5}"/>
    <cellStyle name="20% - Accent3 14 3 5" xfId="8426" xr:uid="{9409B140-FCB2-4629-8E8F-591C18E26386}"/>
    <cellStyle name="20% - Accent3 14 3 5 2" xfId="38201" xr:uid="{BD4B5EAC-7185-4172-A016-FD12C532199B}"/>
    <cellStyle name="20% - Accent3 14 3 6" xfId="38195" xr:uid="{35D2C15F-C2DB-4A6A-B3F5-10C1A4C8CB7C}"/>
    <cellStyle name="20% - Accent3 14 4" xfId="8427" xr:uid="{0D6A0869-3F93-427B-B2B8-258D0EA0869F}"/>
    <cellStyle name="20% - Accent3 14 4 2" xfId="8428" xr:uid="{970F67CC-1792-4136-863C-A0392B2AC747}"/>
    <cellStyle name="20% - Accent3 14 4 2 2" xfId="38203" xr:uid="{61B1E479-2646-4081-A334-02B1212DE7FB}"/>
    <cellStyle name="20% - Accent3 14 4 3" xfId="8429" xr:uid="{E9054458-DAD1-4096-AD65-66DBA72D7852}"/>
    <cellStyle name="20% - Accent3 14 4 3 2" xfId="38204" xr:uid="{C1269021-7AC4-4FD9-B596-4AFB17AB519A}"/>
    <cellStyle name="20% - Accent3 14 4 4" xfId="38202" xr:uid="{85342CD7-E614-488B-8E42-B4DBEA58B114}"/>
    <cellStyle name="20% - Accent3 14 5" xfId="8430" xr:uid="{0A64BA51-7C23-4240-BB2D-6BFDEB9D646E}"/>
    <cellStyle name="20% - Accent3 14 5 2" xfId="38205" xr:uid="{207CAF1B-31BF-469A-9AF1-EAB8D7D039D0}"/>
    <cellStyle name="20% - Accent3 14 6" xfId="8431" xr:uid="{43CE9860-2388-442E-8100-92756686DF9B}"/>
    <cellStyle name="20% - Accent3 14 6 2" xfId="38206" xr:uid="{C18BCDB6-7988-4F5B-8CE5-47888971CCCF}"/>
    <cellStyle name="20% - Accent3 14 7" xfId="8432" xr:uid="{D68158A8-C4E3-42F4-AC95-BBF317864024}"/>
    <cellStyle name="20% - Accent3 14 7 2" xfId="38207" xr:uid="{549D7CC0-B152-4809-A8B0-2956C22A9039}"/>
    <cellStyle name="20% - Accent3 14 8" xfId="21310" xr:uid="{F4F23559-132C-4D74-B836-77EF8BCFB6BE}"/>
    <cellStyle name="20% - Accent3 14 8 2" xfId="50736" xr:uid="{D97213BD-5EDB-4BD1-8F89-B0BDBBAF8E62}"/>
    <cellStyle name="20% - Accent3 14 9" xfId="8412" xr:uid="{6CA0B429-3B9C-4F63-93B8-2BF91A3F7AC2}"/>
    <cellStyle name="20% - Accent3 14 9 2" xfId="38187" xr:uid="{BA2426CE-AAE1-45EF-B035-B5CE39B7C868}"/>
    <cellStyle name="20% - Accent3 15" xfId="5422" xr:uid="{F7F7A093-69CE-4B2F-BE04-3F66F5C8918E}"/>
    <cellStyle name="20% - Accent3 15 10" xfId="35285" xr:uid="{1D680578-4539-4CF4-8BFF-3F0E2DC79EA0}"/>
    <cellStyle name="20% - Accent3 15 2" xfId="6206" xr:uid="{589B1736-846B-47E6-AB41-1E2F583CCD78}"/>
    <cellStyle name="20% - Accent3 15 2 2" xfId="8435" xr:uid="{FC8769B5-B357-4764-A586-9A83B7AF4444}"/>
    <cellStyle name="20% - Accent3 15 2 2 2" xfId="8436" xr:uid="{3216556C-5920-485F-A835-75A8D6F7889C}"/>
    <cellStyle name="20% - Accent3 15 2 2 2 2" xfId="38211" xr:uid="{F4354379-499A-4D2C-A610-F2A7A1F98C58}"/>
    <cellStyle name="20% - Accent3 15 2 2 3" xfId="8437" xr:uid="{449BB19C-FD27-46EB-9BA3-BEC62255FDDB}"/>
    <cellStyle name="20% - Accent3 15 2 2 3 2" xfId="38212" xr:uid="{4D791F8B-1F56-4EA7-99EC-5091E37453D6}"/>
    <cellStyle name="20% - Accent3 15 2 2 4" xfId="38210" xr:uid="{14CE015B-F229-4BBC-B16F-B55C9CDCEE62}"/>
    <cellStyle name="20% - Accent3 15 2 3" xfId="8438" xr:uid="{B004DA4B-7E48-497C-A6C9-5F9DC0958505}"/>
    <cellStyle name="20% - Accent3 15 2 3 2" xfId="38213" xr:uid="{98F14BD4-3013-4E31-A386-B20490EC5D98}"/>
    <cellStyle name="20% - Accent3 15 2 4" xfId="8439" xr:uid="{6D331980-F03B-4196-ADC2-EA7B160A9F8C}"/>
    <cellStyle name="20% - Accent3 15 2 4 2" xfId="38214" xr:uid="{8959CDED-5B10-4736-BB5F-5803F50522D7}"/>
    <cellStyle name="20% - Accent3 15 2 5" xfId="8440" xr:uid="{48DF5D9E-5617-4F3C-9894-8C8A7C389ABE}"/>
    <cellStyle name="20% - Accent3 15 2 5 2" xfId="38215" xr:uid="{83C90E90-5A42-46E2-BCCA-93CEA63DE6DF}"/>
    <cellStyle name="20% - Accent3 15 2 6" xfId="22321" xr:uid="{DF384F72-5791-4B9C-A712-62EF0A76FA1B}"/>
    <cellStyle name="20% - Accent3 15 2 6 2" xfId="51746" xr:uid="{5C2C1401-9132-45BF-8E41-F0DAC2475650}"/>
    <cellStyle name="20% - Accent3 15 2 7" xfId="8434" xr:uid="{30858997-ABAC-4BC5-AD7B-513ABD49728C}"/>
    <cellStyle name="20% - Accent3 15 2 7 2" xfId="38209" xr:uid="{47C040EB-DD9C-413F-B8E4-28EF9D82B796}"/>
    <cellStyle name="20% - Accent3 15 2 8" xfId="36065" xr:uid="{5765BF35-2FF8-4F22-95E7-BE0FAD40E14C}"/>
    <cellStyle name="20% - Accent3 15 3" xfId="8441" xr:uid="{A8295C92-37B1-4ACB-A138-AEC69C1AE6FB}"/>
    <cellStyle name="20% - Accent3 15 3 2" xfId="8442" xr:uid="{E2DD7088-F61C-46E3-AEDB-5D541706AEAC}"/>
    <cellStyle name="20% - Accent3 15 3 2 2" xfId="8443" xr:uid="{DAD58600-4A81-4056-A06F-5C426CFF320D}"/>
    <cellStyle name="20% - Accent3 15 3 2 2 2" xfId="38218" xr:uid="{2F2956FF-0536-4750-BACF-4AE2AE2CBA94}"/>
    <cellStyle name="20% - Accent3 15 3 2 3" xfId="8444" xr:uid="{ADBCCB7D-D196-4741-9A3F-C7B098A6B1CB}"/>
    <cellStyle name="20% - Accent3 15 3 2 3 2" xfId="38219" xr:uid="{13A9A4BE-C1B3-42FA-BC94-07B4E2B4F4BD}"/>
    <cellStyle name="20% - Accent3 15 3 2 4" xfId="38217" xr:uid="{A39C0180-387B-4F05-90BB-32E2E5B3D5D5}"/>
    <cellStyle name="20% - Accent3 15 3 3" xfId="8445" xr:uid="{39994718-F770-4872-984A-85A28722C3AA}"/>
    <cellStyle name="20% - Accent3 15 3 3 2" xfId="38220" xr:uid="{FB2E48C6-6BA1-401D-8223-651329D5636D}"/>
    <cellStyle name="20% - Accent3 15 3 4" xfId="8446" xr:uid="{C6333E8E-D4F2-4B50-A7EC-96E8CEE03F12}"/>
    <cellStyle name="20% - Accent3 15 3 4 2" xfId="38221" xr:uid="{777BFE8A-0BAE-4275-BC8C-52EFE9CDD5EB}"/>
    <cellStyle name="20% - Accent3 15 3 5" xfId="8447" xr:uid="{1296334F-4ADD-40F5-B76E-B95217E35C52}"/>
    <cellStyle name="20% - Accent3 15 3 5 2" xfId="38222" xr:uid="{B1BB8DC2-1AD6-479C-950A-0F885D9D231A}"/>
    <cellStyle name="20% - Accent3 15 3 6" xfId="38216" xr:uid="{AFE72F39-FD6F-4F1D-96BD-CB670D243325}"/>
    <cellStyle name="20% - Accent3 15 4" xfId="8448" xr:uid="{0F7C16B5-56D3-486A-8E72-3AB761990C88}"/>
    <cellStyle name="20% - Accent3 15 4 2" xfId="8449" xr:uid="{3F5B2317-8AD4-4DC0-9FD3-5F92059C0887}"/>
    <cellStyle name="20% - Accent3 15 4 2 2" xfId="38224" xr:uid="{AFD7782F-54E0-4ED5-824D-A3B61F5641A9}"/>
    <cellStyle name="20% - Accent3 15 4 3" xfId="8450" xr:uid="{223882D5-94B3-4C28-B407-E848D993E39C}"/>
    <cellStyle name="20% - Accent3 15 4 3 2" xfId="38225" xr:uid="{DAAC6972-8E77-43E1-9911-9158E2DCE30E}"/>
    <cellStyle name="20% - Accent3 15 4 4" xfId="38223" xr:uid="{44A62553-E25F-4A22-867A-51B032ABBBF8}"/>
    <cellStyle name="20% - Accent3 15 5" xfId="8451" xr:uid="{9CCD84F9-5276-4995-930C-0D5BD206D725}"/>
    <cellStyle name="20% - Accent3 15 5 2" xfId="38226" xr:uid="{0EF834F0-4CEF-4F14-BB42-574D5BEE117A}"/>
    <cellStyle name="20% - Accent3 15 6" xfId="8452" xr:uid="{09C8209B-4160-4194-BC25-3683B4D1A731}"/>
    <cellStyle name="20% - Accent3 15 6 2" xfId="38227" xr:uid="{919DB585-0315-4E43-A8B3-261ECD2BAD40}"/>
    <cellStyle name="20% - Accent3 15 7" xfId="8453" xr:uid="{44B7518D-02FA-4974-A64E-03B46AD07FFE}"/>
    <cellStyle name="20% - Accent3 15 7 2" xfId="38228" xr:uid="{6A0144CA-36D7-4E9B-96CE-682A3997638A}"/>
    <cellStyle name="20% - Accent3 15 8" xfId="21332" xr:uid="{F1589ED3-12B0-4097-A849-53C3FAED900C}"/>
    <cellStyle name="20% - Accent3 15 8 2" xfId="50758" xr:uid="{7C46C5D4-5029-4D97-9449-4B106DF4079E}"/>
    <cellStyle name="20% - Accent3 15 9" xfId="8433" xr:uid="{E29880B2-5CD5-4BF1-AC59-9EBDDD46137E}"/>
    <cellStyle name="20% - Accent3 15 9 2" xfId="38208" xr:uid="{3E2ADF62-339B-41AA-B391-20B085F847B5}"/>
    <cellStyle name="20% - Accent3 16" xfId="5446" xr:uid="{D0E0F2E6-D659-4557-92F7-DF57527FDD3B}"/>
    <cellStyle name="20% - Accent3 16 10" xfId="35309" xr:uid="{CAB7FA88-4305-4374-992D-AF2EE841166E}"/>
    <cellStyle name="20% - Accent3 16 2" xfId="6230" xr:uid="{7AA90C5A-8C15-4F96-89C8-8C5D5832AB08}"/>
    <cellStyle name="20% - Accent3 16 2 2" xfId="8456" xr:uid="{B6A44848-9BEC-45B4-A332-F330D6682803}"/>
    <cellStyle name="20% - Accent3 16 2 2 2" xfId="8457" xr:uid="{1913FBD0-25D9-46C7-B98E-BAA8B84C0C55}"/>
    <cellStyle name="20% - Accent3 16 2 2 2 2" xfId="38232" xr:uid="{90D7E6B5-9E35-41AB-AA18-1EBD14FCCF61}"/>
    <cellStyle name="20% - Accent3 16 2 2 3" xfId="8458" xr:uid="{97F429AA-8D9F-4C25-8ECA-46BC923BD575}"/>
    <cellStyle name="20% - Accent3 16 2 2 3 2" xfId="38233" xr:uid="{80099BE3-857A-4B45-9A11-4A14F39CA1E1}"/>
    <cellStyle name="20% - Accent3 16 2 2 4" xfId="38231" xr:uid="{2609426E-8688-4CBF-92EB-1EC713CD651C}"/>
    <cellStyle name="20% - Accent3 16 2 3" xfId="8459" xr:uid="{A7FEC278-CE42-463F-8B69-04BB8D78836F}"/>
    <cellStyle name="20% - Accent3 16 2 3 2" xfId="38234" xr:uid="{7541FEA0-6C77-4187-AEAC-30D6C9F607B8}"/>
    <cellStyle name="20% - Accent3 16 2 4" xfId="8460" xr:uid="{1F3896A1-9DED-4288-BB24-B571B2166F8A}"/>
    <cellStyle name="20% - Accent3 16 2 4 2" xfId="38235" xr:uid="{E7D54F8D-17F3-49EA-86F6-F273C7D8B7BA}"/>
    <cellStyle name="20% - Accent3 16 2 5" xfId="8461" xr:uid="{01A65453-CA80-4522-9CEF-F522A40B20E3}"/>
    <cellStyle name="20% - Accent3 16 2 5 2" xfId="38236" xr:uid="{768D5BCD-4469-4C24-9E81-DF41528D9CDA}"/>
    <cellStyle name="20% - Accent3 16 2 6" xfId="22344" xr:uid="{8B1FD8EB-185C-4748-B603-FA0D08645A7B}"/>
    <cellStyle name="20% - Accent3 16 2 6 2" xfId="51769" xr:uid="{4A73E5FF-A111-4C95-B0BF-339808F41E06}"/>
    <cellStyle name="20% - Accent3 16 2 7" xfId="8455" xr:uid="{04074404-EDDD-4229-8D4D-8DC676FE5733}"/>
    <cellStyle name="20% - Accent3 16 2 7 2" xfId="38230" xr:uid="{BD18FBE9-7AEB-4095-8BA8-81BC97BC93E6}"/>
    <cellStyle name="20% - Accent3 16 2 8" xfId="36089" xr:uid="{71EFD6B3-4C15-4DEF-9FAB-C9421F7E3BAF}"/>
    <cellStyle name="20% - Accent3 16 3" xfId="8462" xr:uid="{B9D04F9D-5122-4C5C-B83B-5DF9D15ABC99}"/>
    <cellStyle name="20% - Accent3 16 3 2" xfId="8463" xr:uid="{CD463D42-7E70-455B-BAD1-DB9859FAD655}"/>
    <cellStyle name="20% - Accent3 16 3 2 2" xfId="8464" xr:uid="{F6BE406D-2A9F-4B61-B467-245140886666}"/>
    <cellStyle name="20% - Accent3 16 3 2 2 2" xfId="38239" xr:uid="{666580E6-6ECE-4444-B76C-18365FA8AC56}"/>
    <cellStyle name="20% - Accent3 16 3 2 3" xfId="8465" xr:uid="{005051C6-7A14-4148-B401-31427FB5BCB2}"/>
    <cellStyle name="20% - Accent3 16 3 2 3 2" xfId="38240" xr:uid="{C0F14FBA-99A5-4606-AFC0-34E55F2256C4}"/>
    <cellStyle name="20% - Accent3 16 3 2 4" xfId="38238" xr:uid="{64BC2C87-7889-4575-ACEF-07B45CBC05D2}"/>
    <cellStyle name="20% - Accent3 16 3 3" xfId="8466" xr:uid="{E130AD77-A15B-44D8-8173-F73FECCA5955}"/>
    <cellStyle name="20% - Accent3 16 3 3 2" xfId="38241" xr:uid="{96FD5CF1-A0B5-4961-B677-6A7C7E9AE973}"/>
    <cellStyle name="20% - Accent3 16 3 4" xfId="8467" xr:uid="{4C3BF0B9-3874-4FAA-969C-450C370ED040}"/>
    <cellStyle name="20% - Accent3 16 3 4 2" xfId="38242" xr:uid="{4E363279-D8FF-442F-BAF8-03B214D5F9AE}"/>
    <cellStyle name="20% - Accent3 16 3 5" xfId="8468" xr:uid="{5C3EF922-3F65-4A75-96EE-94552C30D571}"/>
    <cellStyle name="20% - Accent3 16 3 5 2" xfId="38243" xr:uid="{E4237E59-6B59-4EF6-9B21-3B1C0A3CDDE8}"/>
    <cellStyle name="20% - Accent3 16 3 6" xfId="38237" xr:uid="{559F92C8-CE00-4DE5-9084-ADADCF3EC89F}"/>
    <cellStyle name="20% - Accent3 16 4" xfId="8469" xr:uid="{CFBE2305-BC9D-40AE-B5F0-1C24A205ABCC}"/>
    <cellStyle name="20% - Accent3 16 4 2" xfId="8470" xr:uid="{B564AF15-5C49-46A8-9369-F2FE8B542273}"/>
    <cellStyle name="20% - Accent3 16 4 2 2" xfId="38245" xr:uid="{EAED8D3E-C01D-4CA9-979C-15219F5414D3}"/>
    <cellStyle name="20% - Accent3 16 4 3" xfId="8471" xr:uid="{CC387ED3-9BDA-4918-9EB6-A90FA0BA7C0A}"/>
    <cellStyle name="20% - Accent3 16 4 3 2" xfId="38246" xr:uid="{ED90FF29-6979-4BF2-BCBA-60470349885D}"/>
    <cellStyle name="20% - Accent3 16 4 4" xfId="38244" xr:uid="{F2AAA01C-A997-40A0-A984-EB3AA47761C8}"/>
    <cellStyle name="20% - Accent3 16 5" xfId="8472" xr:uid="{81F84C94-D77E-4990-BA2B-1878E6084D47}"/>
    <cellStyle name="20% - Accent3 16 5 2" xfId="38247" xr:uid="{7A4E93AE-DB11-4D17-A63B-FCAA894ED866}"/>
    <cellStyle name="20% - Accent3 16 6" xfId="8473" xr:uid="{8B2A37B3-C9CB-401A-A00C-6EAA55ADE0BD}"/>
    <cellStyle name="20% - Accent3 16 6 2" xfId="38248" xr:uid="{5B7FE92A-6D87-4979-84A7-FD17F0C6F1DF}"/>
    <cellStyle name="20% - Accent3 16 7" xfId="8474" xr:uid="{A5D33304-FF57-4100-928D-69DBCFD6140C}"/>
    <cellStyle name="20% - Accent3 16 7 2" xfId="38249" xr:uid="{003598B8-EA1C-4E68-BB44-6258BBAA7274}"/>
    <cellStyle name="20% - Accent3 16 8" xfId="21355" xr:uid="{8AC7DD30-2856-49AB-972B-2DAF87BADEF0}"/>
    <cellStyle name="20% - Accent3 16 8 2" xfId="50781" xr:uid="{BD47E2DA-42FF-462F-A9FA-1EB2D17C918A}"/>
    <cellStyle name="20% - Accent3 16 9" xfId="8454" xr:uid="{C79EA2D4-1F07-40C4-9EA0-E639FF39D8BA}"/>
    <cellStyle name="20% - Accent3 16 9 2" xfId="38229" xr:uid="{AA9B0642-86CE-4415-87ED-0DEBA66B33C0}"/>
    <cellStyle name="20% - Accent3 17" xfId="5470" xr:uid="{312E9861-3745-4274-9CDA-F5C3BB3BA464}"/>
    <cellStyle name="20% - Accent3 17 2" xfId="6254" xr:uid="{F74523D4-57B8-48A6-AFBB-46714C0CABD6}"/>
    <cellStyle name="20% - Accent3 17 2 2" xfId="8477" xr:uid="{AE19A248-5A07-49AC-83F6-A31D71B6227D}"/>
    <cellStyle name="20% - Accent3 17 2 2 2" xfId="38252" xr:uid="{52D0A4B0-646F-46AC-994E-191999BF7589}"/>
    <cellStyle name="20% - Accent3 17 2 3" xfId="8478" xr:uid="{FCF79064-CE2C-4F5F-A30A-A2FCC8C42692}"/>
    <cellStyle name="20% - Accent3 17 2 3 2" xfId="38253" xr:uid="{389E3B2F-F3D4-41CB-ABEB-54DBE3D1063A}"/>
    <cellStyle name="20% - Accent3 17 2 4" xfId="22367" xr:uid="{90E26115-7A37-4D06-98EE-C8004FA49548}"/>
    <cellStyle name="20% - Accent3 17 2 4 2" xfId="51792" xr:uid="{F815E97D-8DF3-44C9-AB31-5FBCAD818C5A}"/>
    <cellStyle name="20% - Accent3 17 2 5" xfId="8476" xr:uid="{0B783D60-786C-4710-8BCD-E36E0576C4D3}"/>
    <cellStyle name="20% - Accent3 17 2 5 2" xfId="38251" xr:uid="{56DD1FC4-1A34-4BCC-8DE9-EF8576417C23}"/>
    <cellStyle name="20% - Accent3 17 2 6" xfId="36113" xr:uid="{06D3F480-1562-4DBB-9F8B-7DDC0CE55CBB}"/>
    <cellStyle name="20% - Accent3 17 3" xfId="8479" xr:uid="{97BA895E-D648-4C6A-9C73-55E311EACD97}"/>
    <cellStyle name="20% - Accent3 17 3 2" xfId="38254" xr:uid="{CAC09C73-C705-4CFB-9954-2C82B07C023B}"/>
    <cellStyle name="20% - Accent3 17 4" xfId="8480" xr:uid="{51F2C0AA-F739-4BC6-80B6-C576689E54DC}"/>
    <cellStyle name="20% - Accent3 17 4 2" xfId="38255" xr:uid="{99C52918-8160-417D-9F53-A1144184DE8E}"/>
    <cellStyle name="20% - Accent3 17 5" xfId="8481" xr:uid="{B3E958CC-9DBA-4669-B4FE-9B90F6353A99}"/>
    <cellStyle name="20% - Accent3 17 5 2" xfId="38256" xr:uid="{0728541B-C37B-46C7-BE00-8F6A25C9F883}"/>
    <cellStyle name="20% - Accent3 17 6" xfId="21378" xr:uid="{6C9062FC-952C-465C-BD96-D023603B856D}"/>
    <cellStyle name="20% - Accent3 17 6 2" xfId="50804" xr:uid="{31AA1939-7CFE-441D-B85A-AE850D1D7D46}"/>
    <cellStyle name="20% - Accent3 17 7" xfId="8475" xr:uid="{A9E967F9-AF38-4375-A56C-92A0EDECDF8B}"/>
    <cellStyle name="20% - Accent3 17 7 2" xfId="38250" xr:uid="{F4A53ED9-22BA-4B3C-911B-C36E081C3954}"/>
    <cellStyle name="20% - Accent3 17 8" xfId="35333" xr:uid="{5683565F-162E-47FB-A3C8-3B10D8A941E3}"/>
    <cellStyle name="20% - Accent3 18" xfId="5495" xr:uid="{8A9EC57D-D8C8-4B18-A665-388CB1B302B5}"/>
    <cellStyle name="20% - Accent3 18 2" xfId="8483" xr:uid="{91825C3F-34F6-4DC2-97A6-9A98FA79B389}"/>
    <cellStyle name="20% - Accent3 18 2 2" xfId="8484" xr:uid="{E68455BF-D09D-4120-A17F-A32F76A7BE54}"/>
    <cellStyle name="20% - Accent3 18 2 2 2" xfId="38259" xr:uid="{D55F39CC-BDAD-48EA-97A3-652517CFDA2D}"/>
    <cellStyle name="20% - Accent3 18 2 3" xfId="8485" xr:uid="{74C96E4D-D85E-466C-B5CE-C58946FFD10A}"/>
    <cellStyle name="20% - Accent3 18 2 3 2" xfId="38260" xr:uid="{D5A964A9-0958-4E60-BFF0-9740B19CEE67}"/>
    <cellStyle name="20% - Accent3 18 2 4" xfId="38258" xr:uid="{33755C7F-A43D-4723-B252-7AA0C623449C}"/>
    <cellStyle name="20% - Accent3 18 3" xfId="8486" xr:uid="{D57A512E-B8D2-4E9A-9895-5262753BDF3B}"/>
    <cellStyle name="20% - Accent3 18 3 2" xfId="38261" xr:uid="{ED407F62-80AD-469A-9843-32F22D518648}"/>
    <cellStyle name="20% - Accent3 18 4" xfId="8487" xr:uid="{411DFF3E-F6EC-4FEA-8A7C-7FDE8C68BCB2}"/>
    <cellStyle name="20% - Accent3 18 4 2" xfId="38262" xr:uid="{EC3A5492-4F50-427C-877B-33F3EC35CFD4}"/>
    <cellStyle name="20% - Accent3 18 5" xfId="8488" xr:uid="{0311D2D6-383A-4791-991B-5E9A1AD7D288}"/>
    <cellStyle name="20% - Accent3 18 5 2" xfId="38263" xr:uid="{8DFEEA65-D15F-4D8E-8EF7-00561088756A}"/>
    <cellStyle name="20% - Accent3 18 6" xfId="21402" xr:uid="{7FDB5C04-91AD-492A-9E6B-7762E6AD6DE7}"/>
    <cellStyle name="20% - Accent3 18 6 2" xfId="50828" xr:uid="{B57B62DE-CC79-4229-BE2F-3E50EA0996D6}"/>
    <cellStyle name="20% - Accent3 18 7" xfId="8482" xr:uid="{B8E5B06B-78E6-4859-9C2A-170AEC9E1ABB}"/>
    <cellStyle name="20% - Accent3 18 7 2" xfId="38257" xr:uid="{6ECB6F47-B336-4FC5-A0D3-803F69859A43}"/>
    <cellStyle name="20% - Accent3 18 8" xfId="35358" xr:uid="{1ABBC2E8-79DC-41E9-BA31-5166783867BF}"/>
    <cellStyle name="20% - Accent3 19" xfId="5519" xr:uid="{4D11ECD2-E9E0-4ABA-A896-80F3CBB3F6E3}"/>
    <cellStyle name="20% - Accent3 19 2" xfId="8490" xr:uid="{1DFD0399-2525-4BAA-AE71-48AC2F9A5F04}"/>
    <cellStyle name="20% - Accent3 19 2 2" xfId="38265" xr:uid="{490FA4E3-B143-4380-8683-507359277445}"/>
    <cellStyle name="20% - Accent3 19 3" xfId="8491" xr:uid="{0C98A8EC-BEC5-40C1-9E4A-AAC40FB5231D}"/>
    <cellStyle name="20% - Accent3 19 3 2" xfId="38266" xr:uid="{4F823DF2-299F-4DA1-8E23-7A0CEA586083}"/>
    <cellStyle name="20% - Accent3 19 4" xfId="8492" xr:uid="{BEAD7DF6-998C-4734-82E4-6E478CB0725D}"/>
    <cellStyle name="20% - Accent3 19 4 2" xfId="38267" xr:uid="{45D9984C-A9E6-4E2A-AEEC-8FDC23B5F573}"/>
    <cellStyle name="20% - Accent3 19 5" xfId="21425" xr:uid="{9C00AA60-E389-49AE-9B74-564C8FE4834B}"/>
    <cellStyle name="20% - Accent3 19 5 2" xfId="50851" xr:uid="{346FCBF9-45A3-4A8D-8519-9EC05BBCF1AE}"/>
    <cellStyle name="20% - Accent3 19 6" xfId="8489" xr:uid="{83449169-0D62-4CA2-B6B3-9042F156F8A3}"/>
    <cellStyle name="20% - Accent3 19 6 2" xfId="38264" xr:uid="{5BE024CB-7A25-4C68-BF4C-DBEF47BA8ACD}"/>
    <cellStyle name="20% - Accent3 19 7" xfId="35382" xr:uid="{548FC0FA-C92B-4E95-82F2-FA7CE7489626}"/>
    <cellStyle name="20% - Accent3 2" xfId="353" xr:uid="{AE1F3DD2-1E80-49B2-9D39-8668BAFC411E}"/>
    <cellStyle name="20% - Accent3 2 10" xfId="8494" xr:uid="{A0FBBF02-602D-4466-A336-C78CA3312B72}"/>
    <cellStyle name="20% - Accent3 2 10 2" xfId="38269" xr:uid="{6BA6C2EE-3D26-43D2-9ECA-65555E3D5493}"/>
    <cellStyle name="20% - Accent3 2 11" xfId="8495" xr:uid="{E4F29737-EF0C-4AFE-918F-DC430A02E7DE}"/>
    <cellStyle name="20% - Accent3 2 11 2" xfId="38270" xr:uid="{510ECA2C-F81A-4A47-BAEE-373C657AE9EF}"/>
    <cellStyle name="20% - Accent3 2 12" xfId="8496" xr:uid="{5451F6F8-E786-4709-AF7B-6B7DBFBC19BD}"/>
    <cellStyle name="20% - Accent3 2 12 2" xfId="38271" xr:uid="{DE5B401B-335F-45E4-B6F7-2E56E7A5EC11}"/>
    <cellStyle name="20% - Accent3 2 13" xfId="20306" xr:uid="{31AC6DA4-256B-4678-B753-4AFF9CA2DFFA}"/>
    <cellStyle name="20% - Accent3 2 13 2" xfId="49937" xr:uid="{63548A96-4EDC-46D3-9C6B-5FDCFB080AA7}"/>
    <cellStyle name="20% - Accent3 2 14" xfId="8493" xr:uid="{1FC2A9D5-8C71-4278-9E27-26E890F9EAF5}"/>
    <cellStyle name="20% - Accent3 2 14 2" xfId="38268" xr:uid="{A6291148-D090-4EDB-9BD7-C65EDD6B1AE7}"/>
    <cellStyle name="20% - Accent3 2 15" xfId="6322" xr:uid="{B3D628A0-F669-4361-8C89-F977C22D30B2}"/>
    <cellStyle name="20% - Accent3 2 15 2" xfId="36153" xr:uid="{BE3C7CBB-D9A9-4BBF-A0B3-D57F839D9BE3}"/>
    <cellStyle name="20% - Accent3 2 16" xfId="4720" xr:uid="{0C6AF8F2-26D2-4496-833C-4B1F2891BCDD}"/>
    <cellStyle name="20% - Accent3 2 16 2" xfId="34614" xr:uid="{5EA25932-A91C-45DB-845F-A07D5A7F5661}"/>
    <cellStyle name="20% - Accent3 2 17" xfId="22549" xr:uid="{02B76C57-E9AC-4E6D-8396-05EA2E42FF08}"/>
    <cellStyle name="20% - Accent3 2 17 2" xfId="51837" xr:uid="{2DF327B7-8664-433A-843F-10E2FEF9D35F}"/>
    <cellStyle name="20% - Accent3 2 18" xfId="4186" xr:uid="{1B95F82A-BE26-4CDC-9F1F-9EF46D0B1247}"/>
    <cellStyle name="20% - Accent3 2 19" xfId="31622" xr:uid="{56483DB4-1C26-4F40-BE9E-2D8F2466D695}"/>
    <cellStyle name="20% - Accent3 2 2" xfId="853" xr:uid="{60551643-FFEF-4DFC-A326-4944964D9D37}"/>
    <cellStyle name="20% - Accent3 2 2 10" xfId="20307" xr:uid="{7ACE0192-CBD0-4A97-BB0F-31C266CA5565}"/>
    <cellStyle name="20% - Accent3 2 2 10 2" xfId="49938" xr:uid="{3E8D5E9A-EE5A-49BF-9692-1910E55616C5}"/>
    <cellStyle name="20% - Accent3 2 2 11" xfId="8497" xr:uid="{8197E766-8747-4A16-9301-7729159A2AB2}"/>
    <cellStyle name="20% - Accent3 2 2 11 2" xfId="38272" xr:uid="{2B5DEB3D-8EFE-4617-99A4-154654E147BD}"/>
    <cellStyle name="20% - Accent3 2 2 12" xfId="4942" xr:uid="{1673D5B4-6A1B-4370-8123-E490F75B3D47}"/>
    <cellStyle name="20% - Accent3 2 2 12 2" xfId="34811" xr:uid="{E6FA0CDD-0CDB-4686-9E96-E1F5B5010CBD}"/>
    <cellStyle name="20% - Accent3 2 2 13" xfId="4320" xr:uid="{5A222EE1-042E-4FBA-A27D-03473AAFCDAE}"/>
    <cellStyle name="20% - Accent3 2 2 14" xfId="32083" xr:uid="{BD3F454F-912A-449F-BF0E-AC573F4C8248}"/>
    <cellStyle name="20% - Accent3 2 2 2" xfId="732" xr:uid="{94D8763D-1F93-41C2-8769-8880D8E9A51A}"/>
    <cellStyle name="20% - Accent3 2 2 2 10" xfId="5762" xr:uid="{49CAE8BC-0844-402C-B3D5-CF07BA45614E}"/>
    <cellStyle name="20% - Accent3 2 2 2 10 2" xfId="35621" xr:uid="{E26EADDB-1102-476E-B14C-762F8E367AAD}"/>
    <cellStyle name="20% - Accent3 2 2 2 11" xfId="4421" xr:uid="{5AC71F58-AC33-4667-92C2-D414F2BE9553}"/>
    <cellStyle name="20% - Accent3 2 2 2 12" xfId="31983" xr:uid="{05FE9481-ACB3-4CCD-9995-0321E53E36C8}"/>
    <cellStyle name="20% - Accent3 2 2 2 2" xfId="884" xr:uid="{EEF4444E-8318-4F2F-9239-3985860B89B6}"/>
    <cellStyle name="20% - Accent3 2 2 2 2 2" xfId="1221" xr:uid="{F010C6A4-E9C5-4CF3-AD27-136D21875BF7}"/>
    <cellStyle name="20% - Accent3 2 2 2 2 2 2" xfId="1883" xr:uid="{0320A924-5ABB-4219-96AA-D8E2E2E2C584}"/>
    <cellStyle name="20% - Accent3 2 2 2 2 2 2 2" xfId="3118" xr:uid="{AF9B4BDB-AA79-4994-AE2F-E2E92F12F658}"/>
    <cellStyle name="20% - Accent3 2 2 2 2 2 2 2 2" xfId="34095" xr:uid="{D3CE5911-DB6D-41BB-B26A-5031C267D089}"/>
    <cellStyle name="20% - Accent3 2 2 2 2 2 2 3" xfId="8501" xr:uid="{6234B59F-F615-4C2E-B0EA-2EDD7F2B6334}"/>
    <cellStyle name="20% - Accent3 2 2 2 2 2 2 3 2" xfId="38276" xr:uid="{4EFF25AC-4491-4323-BE90-674CA33C9DF2}"/>
    <cellStyle name="20% - Accent3 2 2 2 2 2 2 4" xfId="32885" xr:uid="{0C15EC36-9099-4680-B235-64FD6E164450}"/>
    <cellStyle name="20% - Accent3 2 2 2 2 2 3" xfId="2482" xr:uid="{408E770B-2850-4681-B9E1-1816F3BD3E4D}"/>
    <cellStyle name="20% - Accent3 2 2 2 2 2 3 2" xfId="8502" xr:uid="{A8ACFA3B-1CCA-4D34-9E8C-8AEDACEBFF6A}"/>
    <cellStyle name="20% - Accent3 2 2 2 2 2 3 2 2" xfId="38277" xr:uid="{0DA1626A-5D2B-4C97-B850-C7933987F156}"/>
    <cellStyle name="20% - Accent3 2 2 2 2 2 3 3" xfId="33462" xr:uid="{B762DAC8-B88D-4EAD-8674-58F4B1BFA280}"/>
    <cellStyle name="20% - Accent3 2 2 2 2 2 4" xfId="8500" xr:uid="{95ECB229-983D-4E01-A9EB-19D4774F493D}"/>
    <cellStyle name="20% - Accent3 2 2 2 2 2 4 2" xfId="38275" xr:uid="{74125C10-9DD7-48D5-BE41-14DA84A440C8}"/>
    <cellStyle name="20% - Accent3 2 2 2 2 2 5" xfId="32271" xr:uid="{9D2EE3FF-C856-492F-8529-F7C25D731E45}"/>
    <cellStyle name="20% - Accent3 2 2 2 2 3" xfId="1593" xr:uid="{1C359409-FBA7-4122-93A1-23F9A21CF75D}"/>
    <cellStyle name="20% - Accent3 2 2 2 2 3 2" xfId="2814" xr:uid="{683D2D38-D413-4FA0-9E06-882ABBF43CB1}"/>
    <cellStyle name="20% - Accent3 2 2 2 2 3 2 2" xfId="33792" xr:uid="{1DE5DE38-5FA0-4495-A1C8-3392F9ECBDDE}"/>
    <cellStyle name="20% - Accent3 2 2 2 2 3 3" xfId="8503" xr:uid="{807381F4-F95C-47F4-80D2-A324E437FE99}"/>
    <cellStyle name="20% - Accent3 2 2 2 2 3 3 2" xfId="38278" xr:uid="{8AE06834-9C5B-4800-8C44-57D912016FC5}"/>
    <cellStyle name="20% - Accent3 2 2 2 2 3 4" xfId="32595" xr:uid="{DF57F628-4D2F-4FF0-AB18-2F60D4838309}"/>
    <cellStyle name="20% - Accent3 2 2 2 2 4" xfId="2315" xr:uid="{3FB45CBB-3A9C-4407-98CF-89B6138BFCF9}"/>
    <cellStyle name="20% - Accent3 2 2 2 2 4 2" xfId="8504" xr:uid="{95953389-A7E3-4A1F-B6BB-8DE806F0F748}"/>
    <cellStyle name="20% - Accent3 2 2 2 2 4 2 2" xfId="38279" xr:uid="{BCFE79C0-5EA9-4906-BB36-E90E40C1292C}"/>
    <cellStyle name="20% - Accent3 2 2 2 2 4 3" xfId="33295" xr:uid="{5A58644D-85B6-4241-A816-DD60FB1B75AA}"/>
    <cellStyle name="20% - Accent3 2 2 2 2 5" xfId="8505" xr:uid="{23917859-08C5-4BC7-82D3-9D9F7F8F84C4}"/>
    <cellStyle name="20% - Accent3 2 2 2 2 5 2" xfId="38280" xr:uid="{3AB3F680-91E1-464C-9FD4-78B49589F7B2}"/>
    <cellStyle name="20% - Accent3 2 2 2 2 6" xfId="31127" xr:uid="{FAC25009-A900-4F76-B53D-8B80DC6B3C53}"/>
    <cellStyle name="20% - Accent3 2 2 2 2 7" xfId="8499" xr:uid="{04C2C404-9BCF-4AC8-B943-DC85515C80DC}"/>
    <cellStyle name="20% - Accent3 2 2 2 2 7 2" xfId="38274" xr:uid="{22D6FCE1-ADC1-46CA-845F-83F477E7C8A2}"/>
    <cellStyle name="20% - Accent3 2 2 2 2 8" xfId="32113" xr:uid="{AB6A4340-812A-4DCE-A346-6CF29A64DA76}"/>
    <cellStyle name="20% - Accent3 2 2 2 3" xfId="1220" xr:uid="{61F9E887-BBC7-496F-B12F-084267A68844}"/>
    <cellStyle name="20% - Accent3 2 2 2 3 2" xfId="1882" xr:uid="{5F250D4A-9F74-4CDD-9511-B0973F04B5B3}"/>
    <cellStyle name="20% - Accent3 2 2 2 3 2 2" xfId="3117" xr:uid="{534395E7-8A1F-4D0F-8640-F53DF6A3759C}"/>
    <cellStyle name="20% - Accent3 2 2 2 3 2 2 2" xfId="8508" xr:uid="{A3F2D023-3574-46AE-94E5-0C3611F555E6}"/>
    <cellStyle name="20% - Accent3 2 2 2 3 2 2 2 2" xfId="38283" xr:uid="{2946D88F-B7D2-40FD-BDFD-37CC20D2D4E2}"/>
    <cellStyle name="20% - Accent3 2 2 2 3 2 2 3" xfId="34094" xr:uid="{BEA6FDC9-353E-4B83-B9E3-EA277AE1E424}"/>
    <cellStyle name="20% - Accent3 2 2 2 3 2 3" xfId="8509" xr:uid="{EB010192-9AA8-41D7-BE96-0E9562393390}"/>
    <cellStyle name="20% - Accent3 2 2 2 3 2 3 2" xfId="38284" xr:uid="{01EED949-3ADC-4810-B977-4D244E2E43B1}"/>
    <cellStyle name="20% - Accent3 2 2 2 3 2 4" xfId="8507" xr:uid="{80D7A52B-D672-4E4C-AE51-5290A13A28E1}"/>
    <cellStyle name="20% - Accent3 2 2 2 3 2 4 2" xfId="38282" xr:uid="{CCFF8332-3EB7-4704-BDAC-F467AE097F9F}"/>
    <cellStyle name="20% - Accent3 2 2 2 3 2 5" xfId="32884" xr:uid="{5D9A7BFC-129B-4F54-9893-30C3F94F1C7F}"/>
    <cellStyle name="20% - Accent3 2 2 2 3 3" xfId="2481" xr:uid="{DC186217-3D03-4429-BDCD-7E9F904E4BA1}"/>
    <cellStyle name="20% - Accent3 2 2 2 3 3 2" xfId="8510" xr:uid="{94411F96-91A8-4B89-A01D-EE8B92FEE6A6}"/>
    <cellStyle name="20% - Accent3 2 2 2 3 3 2 2" xfId="38285" xr:uid="{D526AEED-7088-4975-B3B1-C02D0D9F4BFC}"/>
    <cellStyle name="20% - Accent3 2 2 2 3 3 3" xfId="33461" xr:uid="{050C4B58-83F2-43D0-A5C6-AF34E443AB2A}"/>
    <cellStyle name="20% - Accent3 2 2 2 3 4" xfId="8511" xr:uid="{4A7BEF96-7457-4574-9AAE-68C46ADF71C8}"/>
    <cellStyle name="20% - Accent3 2 2 2 3 4 2" xfId="38286" xr:uid="{E00ED0B9-5D88-47F6-8797-1EA670CFE4D9}"/>
    <cellStyle name="20% - Accent3 2 2 2 3 5" xfId="8512" xr:uid="{5BA3E39B-F0EF-48AD-B896-7E3B381FDBA1}"/>
    <cellStyle name="20% - Accent3 2 2 2 3 5 2" xfId="38287" xr:uid="{971A75A6-21BF-4B10-8C31-3A9DC1A42340}"/>
    <cellStyle name="20% - Accent3 2 2 2 3 6" xfId="8506" xr:uid="{CF61412D-DAEC-4A57-8D00-C7FA56CFC1C1}"/>
    <cellStyle name="20% - Accent3 2 2 2 3 6 2" xfId="38281" xr:uid="{F4D4DF8B-78D4-43A3-844C-BD840E669F7B}"/>
    <cellStyle name="20% - Accent3 2 2 2 3 7" xfId="32270" xr:uid="{6602316C-37F0-4F50-81FC-B38D9FCA6938}"/>
    <cellStyle name="20% - Accent3 2 2 2 4" xfId="1592" xr:uid="{92F5971B-8848-4BB9-B49F-83AD4994C6D0}"/>
    <cellStyle name="20% - Accent3 2 2 2 4 2" xfId="2813" xr:uid="{4D9403C3-6FFB-4A4A-96E5-32A8EFB052FB}"/>
    <cellStyle name="20% - Accent3 2 2 2 4 2 2" xfId="8514" xr:uid="{33E69C4C-EA77-4160-9222-3221A170A5A3}"/>
    <cellStyle name="20% - Accent3 2 2 2 4 2 2 2" xfId="38289" xr:uid="{50BC2CEE-68EE-4490-95B1-894B44527D9C}"/>
    <cellStyle name="20% - Accent3 2 2 2 4 2 3" xfId="33791" xr:uid="{C4456ED8-2369-4387-BF06-F43E37CB221E}"/>
    <cellStyle name="20% - Accent3 2 2 2 4 3" xfId="8515" xr:uid="{39437D8F-A8F2-4036-810B-117D748B124A}"/>
    <cellStyle name="20% - Accent3 2 2 2 4 3 2" xfId="38290" xr:uid="{A45ED186-2E4E-4BC1-8D2E-1C47ABCC51DA}"/>
    <cellStyle name="20% - Accent3 2 2 2 4 4" xfId="8513" xr:uid="{A7102B9F-6634-4DC1-A2FF-CAF1797C9222}"/>
    <cellStyle name="20% - Accent3 2 2 2 4 4 2" xfId="38288" xr:uid="{B78C1568-77F0-4C3D-A0FB-033983C37810}"/>
    <cellStyle name="20% - Accent3 2 2 2 4 5" xfId="32594" xr:uid="{4C7A43F8-54C0-4D5C-9D94-AFF49E3B8E88}"/>
    <cellStyle name="20% - Accent3 2 2 2 5" xfId="2198" xr:uid="{834A764A-CAFD-4050-908C-29B345AB3D9C}"/>
    <cellStyle name="20% - Accent3 2 2 2 5 2" xfId="8516" xr:uid="{DCD82F5F-02AF-4867-9BB8-54AE5DA3ED87}"/>
    <cellStyle name="20% - Accent3 2 2 2 5 2 2" xfId="38291" xr:uid="{74376134-0882-42C9-B816-2725375C9DA5}"/>
    <cellStyle name="20% - Accent3 2 2 2 5 3" xfId="33180" xr:uid="{D265AC3D-219D-442B-8105-8C4F1C69E505}"/>
    <cellStyle name="20% - Accent3 2 2 2 6" xfId="8517" xr:uid="{5320BAB8-83D1-4801-8AA1-6CB153FF2241}"/>
    <cellStyle name="20% - Accent3 2 2 2 6 2" xfId="38292" xr:uid="{F4240604-423B-49F1-90C2-3496969B10B2}"/>
    <cellStyle name="20% - Accent3 2 2 2 7" xfId="8518" xr:uid="{691205CB-E858-45CD-A8B1-05B03B05802E}"/>
    <cellStyle name="20% - Accent3 2 2 2 7 2" xfId="38293" xr:uid="{6F979239-7570-43D4-9C93-7DBFBFF4D504}"/>
    <cellStyle name="20% - Accent3 2 2 2 8" xfId="20408" xr:uid="{ED0EC4C6-951E-4BE2-940A-AA8D68BE692C}"/>
    <cellStyle name="20% - Accent3 2 2 2 8 2" xfId="49975" xr:uid="{71AC091C-7A3F-41F7-A7E8-9889D763659A}"/>
    <cellStyle name="20% - Accent3 2 2 2 9" xfId="8498" xr:uid="{F3A5DB9B-67CF-4EAB-B640-0624F7957028}"/>
    <cellStyle name="20% - Accent3 2 2 2 9 2" xfId="38273" xr:uid="{FC92FF23-BA10-4F62-9E2A-483F03AB3945}"/>
    <cellStyle name="20% - Accent3 2 2 3" xfId="654" xr:uid="{41C5762C-DA78-4073-B2A0-561DA6EB27A6}"/>
    <cellStyle name="20% - Accent3 2 2 3 10" xfId="31920" xr:uid="{A64A0461-A50A-4CBE-A234-07FBA9BA12DD}"/>
    <cellStyle name="20% - Accent3 2 2 3 2" xfId="1222" xr:uid="{B9552046-45DE-4434-B78E-B4610B236A96}"/>
    <cellStyle name="20% - Accent3 2 2 3 2 2" xfId="1884" xr:uid="{CD1BADDA-FD7F-4428-A52F-E5B48C584167}"/>
    <cellStyle name="20% - Accent3 2 2 3 2 2 2" xfId="3119" xr:uid="{1CD18F63-6ED1-4DF3-8FF9-E0AEAFFB5255}"/>
    <cellStyle name="20% - Accent3 2 2 3 2 2 2 2" xfId="8522" xr:uid="{FE839F92-0410-46CD-A851-3EC8BB0CAAA6}"/>
    <cellStyle name="20% - Accent3 2 2 3 2 2 2 2 2" xfId="38297" xr:uid="{FC0E432A-2A6C-4A30-B713-68B9F9F90390}"/>
    <cellStyle name="20% - Accent3 2 2 3 2 2 2 3" xfId="34096" xr:uid="{C71B8938-0EC1-4365-828F-A1AAC5CF62EC}"/>
    <cellStyle name="20% - Accent3 2 2 3 2 2 3" xfId="8523" xr:uid="{9D56155D-2343-43FD-B121-388BCD327500}"/>
    <cellStyle name="20% - Accent3 2 2 3 2 2 3 2" xfId="38298" xr:uid="{EBEE38E0-AC70-47CF-B5B8-529E9EA6CD1D}"/>
    <cellStyle name="20% - Accent3 2 2 3 2 2 4" xfId="8521" xr:uid="{9E126AA2-584D-41C3-B7B1-BF78B021D16D}"/>
    <cellStyle name="20% - Accent3 2 2 3 2 2 4 2" xfId="38296" xr:uid="{E050CCB7-F415-4BD8-B6D0-098CA20B47EF}"/>
    <cellStyle name="20% - Accent3 2 2 3 2 2 5" xfId="32886" xr:uid="{48A3D862-CBC5-4ACB-BE6B-B20E8AEC2B2D}"/>
    <cellStyle name="20% - Accent3 2 2 3 2 3" xfId="2483" xr:uid="{0036506E-E997-4EB8-BC74-8E452A2ADFC7}"/>
    <cellStyle name="20% - Accent3 2 2 3 2 3 2" xfId="8524" xr:uid="{2B10CA92-9CAE-4EBA-997D-0446EA63F994}"/>
    <cellStyle name="20% - Accent3 2 2 3 2 3 2 2" xfId="38299" xr:uid="{027DD729-9647-4F46-B611-049B0C40B3E7}"/>
    <cellStyle name="20% - Accent3 2 2 3 2 3 3" xfId="33463" xr:uid="{A17D678F-53F2-427B-AFDD-99C117CF1D15}"/>
    <cellStyle name="20% - Accent3 2 2 3 2 4" xfId="8525" xr:uid="{D58F78A2-CD4B-4889-AB48-F9B2049CD736}"/>
    <cellStyle name="20% - Accent3 2 2 3 2 4 2" xfId="38300" xr:uid="{5CBAF802-6288-4C24-AFC2-2A46EB1B7575}"/>
    <cellStyle name="20% - Accent3 2 2 3 2 5" xfId="8526" xr:uid="{A13DD623-0589-4C65-96E1-24A50776ECAE}"/>
    <cellStyle name="20% - Accent3 2 2 3 2 5 2" xfId="38301" xr:uid="{D3960841-6D23-4395-94C9-10AEFC5B76A0}"/>
    <cellStyle name="20% - Accent3 2 2 3 2 6" xfId="8520" xr:uid="{63187B95-2034-4F66-8312-BF395D8AAF2A}"/>
    <cellStyle name="20% - Accent3 2 2 3 2 6 2" xfId="38295" xr:uid="{0A5C5520-1A66-4830-8BEC-E9A0EE9F6FE9}"/>
    <cellStyle name="20% - Accent3 2 2 3 2 7" xfId="32272" xr:uid="{00B4306C-B7BA-4E1B-9446-476CFE8C9327}"/>
    <cellStyle name="20% - Accent3 2 2 3 3" xfId="1594" xr:uid="{FB0DB933-21F6-40C4-ADC2-1A2BB249D375}"/>
    <cellStyle name="20% - Accent3 2 2 3 3 2" xfId="2815" xr:uid="{F6FB8BAD-09C7-4458-B422-A3C46E9BCC99}"/>
    <cellStyle name="20% - Accent3 2 2 3 3 2 2" xfId="8529" xr:uid="{D6DE5C38-CF5F-4A5C-95ED-D7227F803514}"/>
    <cellStyle name="20% - Accent3 2 2 3 3 2 2 2" xfId="38304" xr:uid="{285EB0CB-029C-46EE-8455-87B2E1CC429A}"/>
    <cellStyle name="20% - Accent3 2 2 3 3 2 3" xfId="8530" xr:uid="{D994336F-35A6-4170-A786-18BC67030AC3}"/>
    <cellStyle name="20% - Accent3 2 2 3 3 2 3 2" xfId="38305" xr:uid="{A42A85F2-7082-4AD5-AAFB-93AE9765D66D}"/>
    <cellStyle name="20% - Accent3 2 2 3 3 2 4" xfId="8528" xr:uid="{A9079A61-F69B-4FB8-AFB5-B490C2F2A078}"/>
    <cellStyle name="20% - Accent3 2 2 3 3 2 4 2" xfId="38303" xr:uid="{082610C6-6C85-4438-BC43-A7069DD398C4}"/>
    <cellStyle name="20% - Accent3 2 2 3 3 2 5" xfId="33793" xr:uid="{90B4CB4B-5CE1-44DC-AB40-D30C6D1AB4B5}"/>
    <cellStyle name="20% - Accent3 2 2 3 3 3" xfId="8531" xr:uid="{0B5EB002-B6A8-42FE-B820-336A85872401}"/>
    <cellStyle name="20% - Accent3 2 2 3 3 3 2" xfId="38306" xr:uid="{E6195703-9DAC-4BB5-B616-5BFFD7A66A24}"/>
    <cellStyle name="20% - Accent3 2 2 3 3 4" xfId="8532" xr:uid="{9D9EA8D7-F8E6-4B7C-83B0-F628BBECB6C8}"/>
    <cellStyle name="20% - Accent3 2 2 3 3 4 2" xfId="38307" xr:uid="{2CE4852C-E589-45FC-9491-446746E32450}"/>
    <cellStyle name="20% - Accent3 2 2 3 3 5" xfId="8533" xr:uid="{F0E4E9C4-7B30-4775-B1C2-DDF566C2FF3A}"/>
    <cellStyle name="20% - Accent3 2 2 3 3 5 2" xfId="38308" xr:uid="{8087142D-CA5C-4F3E-B10D-2A54444DDA56}"/>
    <cellStyle name="20% - Accent3 2 2 3 3 6" xfId="8527" xr:uid="{4ADB05DD-8688-42EC-AEC9-693D156430CA}"/>
    <cellStyle name="20% - Accent3 2 2 3 3 6 2" xfId="38302" xr:uid="{2CBCA627-C762-4294-805B-C7F0D186A732}"/>
    <cellStyle name="20% - Accent3 2 2 3 3 7" xfId="32596" xr:uid="{AFC333B6-226E-4472-BF7E-32739DB0E8D1}"/>
    <cellStyle name="20% - Accent3 2 2 3 4" xfId="2285" xr:uid="{385580C9-283B-4313-9D97-60992517AA24}"/>
    <cellStyle name="20% - Accent3 2 2 3 4 2" xfId="8535" xr:uid="{C0213BEB-B777-491B-9001-40E67DE1296A}"/>
    <cellStyle name="20% - Accent3 2 2 3 4 2 2" xfId="38310" xr:uid="{A2E553C6-7537-4DC4-832A-8668D6D5F3C6}"/>
    <cellStyle name="20% - Accent3 2 2 3 4 3" xfId="8536" xr:uid="{C1A1DE52-F089-4483-B385-E7F5EAB8D099}"/>
    <cellStyle name="20% - Accent3 2 2 3 4 3 2" xfId="38311" xr:uid="{C6F9F2F6-370E-4CA6-B34B-C5F85BFCCAC6}"/>
    <cellStyle name="20% - Accent3 2 2 3 4 4" xfId="8534" xr:uid="{1FAA48B1-9F92-4A99-92B8-369C6A613826}"/>
    <cellStyle name="20% - Accent3 2 2 3 4 4 2" xfId="38309" xr:uid="{7997EF84-4E05-40D2-9ADE-AFB1B411CABF}"/>
    <cellStyle name="20% - Accent3 2 2 3 4 5" xfId="33265" xr:uid="{046085F7-72F7-4E40-9A68-4AE85A488DC1}"/>
    <cellStyle name="20% - Accent3 2 2 3 5" xfId="8537" xr:uid="{62CE08D7-31A7-42EB-8663-0F7085FE4BDB}"/>
    <cellStyle name="20% - Accent3 2 2 3 5 2" xfId="38312" xr:uid="{8AA9CD4F-1C85-4250-88FA-443E49A6E78B}"/>
    <cellStyle name="20% - Accent3 2 2 3 6" xfId="8538" xr:uid="{91311E1B-FD1E-46EA-8F4E-B33C94EEB8D1}"/>
    <cellStyle name="20% - Accent3 2 2 3 6 2" xfId="38313" xr:uid="{BA1B9D5A-99AF-4EB3-8A80-97187C17C8FA}"/>
    <cellStyle name="20% - Accent3 2 2 3 7" xfId="8539" xr:uid="{86E9C2DF-04F2-4760-A608-91248B3BECE0}"/>
    <cellStyle name="20% - Accent3 2 2 3 7 2" xfId="38314" xr:uid="{2171348D-87D8-4C03-A39B-E4426ED10B23}"/>
    <cellStyle name="20% - Accent3 2 2 3 8" xfId="23128" xr:uid="{99111680-B760-450C-9A84-124A36C052E4}"/>
    <cellStyle name="20% - Accent3 2 2 3 8 2" xfId="52192" xr:uid="{0FAACAF4-0D9F-4D2B-8024-76ACF44A5D55}"/>
    <cellStyle name="20% - Accent3 2 2 3 9" xfId="8519" xr:uid="{88B4ACC3-CD29-4351-A176-0A25F090FA61}"/>
    <cellStyle name="20% - Accent3 2 2 3 9 2" xfId="38294" xr:uid="{29BFD10A-D3F3-4113-977C-38541C1F9B8C}"/>
    <cellStyle name="20% - Accent3 2 2 4" xfId="733" xr:uid="{EA3DFFE3-9C97-4CDD-915D-1A0218F3CD7D}"/>
    <cellStyle name="20% - Accent3 2 2 4 2" xfId="1219" xr:uid="{A095D58F-4EBF-457C-9B1F-D3B0DCD1C57C}"/>
    <cellStyle name="20% - Accent3 2 2 4 2 2" xfId="1881" xr:uid="{2A659BD7-0029-4DF6-84B0-075A8C3EE890}"/>
    <cellStyle name="20% - Accent3 2 2 4 2 2 2" xfId="3116" xr:uid="{2B3B6BB1-E2B7-4A34-9D84-0D9295193BE8}"/>
    <cellStyle name="20% - Accent3 2 2 4 2 2 2 2" xfId="34093" xr:uid="{A6D6D7D7-F4E7-444A-AFE5-712798CA9D09}"/>
    <cellStyle name="20% - Accent3 2 2 4 2 2 3" xfId="8542" xr:uid="{8446321D-E20A-4BF3-9614-94775044210D}"/>
    <cellStyle name="20% - Accent3 2 2 4 2 2 3 2" xfId="38317" xr:uid="{A7D7AE6F-6012-4455-9632-6FDF9FABAA36}"/>
    <cellStyle name="20% - Accent3 2 2 4 2 2 4" xfId="32883" xr:uid="{10AA6DDE-8B18-43ED-9544-0E1881F18A83}"/>
    <cellStyle name="20% - Accent3 2 2 4 2 3" xfId="2484" xr:uid="{DDFB0321-16F9-4686-BD09-06D9F76F80E9}"/>
    <cellStyle name="20% - Accent3 2 2 4 2 3 2" xfId="8543" xr:uid="{96E6F867-C911-4E6E-8F65-A8792B0E14CE}"/>
    <cellStyle name="20% - Accent3 2 2 4 2 3 2 2" xfId="38318" xr:uid="{FB113AE0-4504-48CE-88C1-0052BB6FF742}"/>
    <cellStyle name="20% - Accent3 2 2 4 2 3 3" xfId="33464" xr:uid="{BE3475B1-3B4C-444B-B203-1776B7D5101A}"/>
    <cellStyle name="20% - Accent3 2 2 4 2 4" xfId="8541" xr:uid="{31183952-BFBA-416B-8450-EB69498449F4}"/>
    <cellStyle name="20% - Accent3 2 2 4 2 4 2" xfId="38316" xr:uid="{8885B6C7-74DF-4C28-B5E0-0BCB4E7ABBF1}"/>
    <cellStyle name="20% - Accent3 2 2 4 2 5" xfId="32269" xr:uid="{405A0049-2184-45BE-ADB7-0385C1D3EB9B}"/>
    <cellStyle name="20% - Accent3 2 2 4 3" xfId="1591" xr:uid="{1BC89A60-6BC3-4D05-8E7A-32E26B029E03}"/>
    <cellStyle name="20% - Accent3 2 2 4 3 2" xfId="2812" xr:uid="{6FF82EE8-2F74-426E-8E45-7D9A124962D7}"/>
    <cellStyle name="20% - Accent3 2 2 4 3 2 2" xfId="33790" xr:uid="{1BD110E8-5E37-4A35-8038-CC6F655CE6DB}"/>
    <cellStyle name="20% - Accent3 2 2 4 3 3" xfId="8544" xr:uid="{EE88564F-5068-4DEC-81B0-68066BF897D6}"/>
    <cellStyle name="20% - Accent3 2 2 4 3 3 2" xfId="38319" xr:uid="{D075E0EA-97EA-4D15-8B7D-24217918CC0C}"/>
    <cellStyle name="20% - Accent3 2 2 4 3 4" xfId="32593" xr:uid="{52F4141D-812F-4F8E-A585-4C8E5B476972}"/>
    <cellStyle name="20% - Accent3 2 2 4 4" xfId="2372" xr:uid="{301FC71B-A52F-4946-9186-C8D5D5483648}"/>
    <cellStyle name="20% - Accent3 2 2 4 4 2" xfId="8545" xr:uid="{763F1699-F37C-4CDF-866D-C42FBEF0538E}"/>
    <cellStyle name="20% - Accent3 2 2 4 4 2 2" xfId="38320" xr:uid="{9ED6CF8A-192D-45A0-9633-E58F204AB3BF}"/>
    <cellStyle name="20% - Accent3 2 2 4 4 3" xfId="33352" xr:uid="{6DE39B82-D98E-4894-B4B9-BB27210ABEC1}"/>
    <cellStyle name="20% - Accent3 2 2 4 5" xfId="8546" xr:uid="{4CF498F9-E844-4C54-B620-166B4082DADA}"/>
    <cellStyle name="20% - Accent3 2 2 4 5 2" xfId="38321" xr:uid="{285FB2CC-12D8-4363-A9AC-7BE38B141855}"/>
    <cellStyle name="20% - Accent3 2 2 4 6" xfId="8540" xr:uid="{A449E23E-AE36-41AA-8965-2C45C1049710}"/>
    <cellStyle name="20% - Accent3 2 2 4 6 2" xfId="38315" xr:uid="{FA7AD3D0-145A-4681-87EE-2EA248D43698}"/>
    <cellStyle name="20% - Accent3 2 2 4 7" xfId="31984" xr:uid="{95351473-8919-4D66-BBE8-F3037423EA97}"/>
    <cellStyle name="20% - Accent3 2 2 5" xfId="1173" xr:uid="{BFA53954-6714-4CDB-81C6-32A6478B3D3B}"/>
    <cellStyle name="20% - Accent3 2 2 5 2" xfId="1835" xr:uid="{2E5AFCB0-71A6-4258-B6C4-16FE8BA6B9ED}"/>
    <cellStyle name="20% - Accent3 2 2 5 2 2" xfId="3070" xr:uid="{20328D90-A201-4A70-920C-1831095C5A55}"/>
    <cellStyle name="20% - Accent3 2 2 5 2 2 2" xfId="8549" xr:uid="{33273192-134A-4B58-BE34-94934FDDFA62}"/>
    <cellStyle name="20% - Accent3 2 2 5 2 2 2 2" xfId="38324" xr:uid="{AADD02AF-53F1-44DD-AF2D-CF30797874B0}"/>
    <cellStyle name="20% - Accent3 2 2 5 2 2 3" xfId="34047" xr:uid="{71CFD889-7DFD-4368-B804-3F3094B3ADEF}"/>
    <cellStyle name="20% - Accent3 2 2 5 2 3" xfId="8550" xr:uid="{4D460535-74DC-45E5-87B7-C32880426E5B}"/>
    <cellStyle name="20% - Accent3 2 2 5 2 3 2" xfId="38325" xr:uid="{111457F3-781F-472E-BB88-9D859DF0FB56}"/>
    <cellStyle name="20% - Accent3 2 2 5 2 4" xfId="8548" xr:uid="{F7F82496-2706-44B0-9FA1-95F343E82933}"/>
    <cellStyle name="20% - Accent3 2 2 5 2 4 2" xfId="38323" xr:uid="{DDC10444-F8CF-4B30-866A-63722487E3FC}"/>
    <cellStyle name="20% - Accent3 2 2 5 2 5" xfId="32837" xr:uid="{189BA3B9-4C94-4E6A-B690-9BE65ECF2047}"/>
    <cellStyle name="20% - Accent3 2 2 5 3" xfId="2480" xr:uid="{040AECBB-5EA6-4B82-9620-5651268C4081}"/>
    <cellStyle name="20% - Accent3 2 2 5 3 2" xfId="8551" xr:uid="{CDAC85DC-9CA9-490D-A7E4-45178A27C6F1}"/>
    <cellStyle name="20% - Accent3 2 2 5 3 2 2" xfId="38326" xr:uid="{03B0A167-5244-4490-91C3-7731AB1C6259}"/>
    <cellStyle name="20% - Accent3 2 2 5 3 3" xfId="33460" xr:uid="{EB573815-6FC0-4097-B91A-A781602E6E02}"/>
    <cellStyle name="20% - Accent3 2 2 5 4" xfId="8552" xr:uid="{C68ACDEE-99F4-4FFF-BC0D-643C1AF5EE4F}"/>
    <cellStyle name="20% - Accent3 2 2 5 4 2" xfId="38327" xr:uid="{C9F7E8F6-99E9-42A7-A3D9-BA4E3237E28C}"/>
    <cellStyle name="20% - Accent3 2 2 5 5" xfId="8553" xr:uid="{3C5418CB-8531-4D13-97F2-59EEA9861781}"/>
    <cellStyle name="20% - Accent3 2 2 5 5 2" xfId="38328" xr:uid="{281A2142-10D1-47B1-90F2-EE01A53FF82F}"/>
    <cellStyle name="20% - Accent3 2 2 5 6" xfId="8547" xr:uid="{72EF1D8F-9A59-477B-845E-1C8B03716C09}"/>
    <cellStyle name="20% - Accent3 2 2 5 6 2" xfId="38322" xr:uid="{7519B62C-650D-40A2-A0B8-0D48AAD406AC}"/>
    <cellStyle name="20% - Accent3 2 2 5 7" xfId="32223" xr:uid="{BD4B5800-8BFB-45FD-BA5F-3B4BF9A5A924}"/>
    <cellStyle name="20% - Accent3 2 2 6" xfId="1545" xr:uid="{16A14298-E4F3-4B34-82CA-85EA465029DF}"/>
    <cellStyle name="20% - Accent3 2 2 6 2" xfId="2766" xr:uid="{4562688F-3775-4D7D-A835-27C7916D7FE9}"/>
    <cellStyle name="20% - Accent3 2 2 6 2 2" xfId="8555" xr:uid="{AAB9676C-56E0-45E4-BB72-7FC9E17A504A}"/>
    <cellStyle name="20% - Accent3 2 2 6 2 2 2" xfId="38330" xr:uid="{2C34CAA9-1463-43BE-BDC5-8462E23AFE8A}"/>
    <cellStyle name="20% - Accent3 2 2 6 2 3" xfId="33744" xr:uid="{260F0210-2269-49C0-9883-F3F2F6453DEB}"/>
    <cellStyle name="20% - Accent3 2 2 6 3" xfId="8556" xr:uid="{8D4BAC43-C1A3-4C69-846F-DE371A68ED0B}"/>
    <cellStyle name="20% - Accent3 2 2 6 3 2" xfId="38331" xr:uid="{F56BB238-33ED-4383-AEB6-463556CA2AD4}"/>
    <cellStyle name="20% - Accent3 2 2 6 4" xfId="8554" xr:uid="{4BE93A85-7E5A-469F-879B-79470E73CF16}"/>
    <cellStyle name="20% - Accent3 2 2 6 4 2" xfId="38329" xr:uid="{B2828121-A945-463B-BFB2-23A2B1B268C1}"/>
    <cellStyle name="20% - Accent3 2 2 6 5" xfId="32547" xr:uid="{7182AA89-D39B-490B-920D-441DB206DF5C}"/>
    <cellStyle name="20% - Accent3 2 2 7" xfId="2166" xr:uid="{17B66B70-70D8-4F13-999F-91DD46A999CC}"/>
    <cellStyle name="20% - Accent3 2 2 7 2" xfId="8557" xr:uid="{821BE323-C578-42D4-BF0E-66307C246871}"/>
    <cellStyle name="20% - Accent3 2 2 7 2 2" xfId="38332" xr:uid="{EDCFDCA7-F0DB-4A57-BD22-42B155E26A1C}"/>
    <cellStyle name="20% - Accent3 2 2 7 3" xfId="33148" xr:uid="{8AF08719-4907-4C96-952F-D5FE6557FE4E}"/>
    <cellStyle name="20% - Accent3 2 2 8" xfId="3455" xr:uid="{39654F17-4EC4-46F6-AA94-770E754FF949}"/>
    <cellStyle name="20% - Accent3 2 2 8 2" xfId="8558" xr:uid="{3B20ACC5-1D37-40CD-9A64-5C34CBA35B29}"/>
    <cellStyle name="20% - Accent3 2 2 8 2 2" xfId="38333" xr:uid="{1A0D500F-EB64-4E61-A977-05264BEBDF0A}"/>
    <cellStyle name="20% - Accent3 2 2 8 3" xfId="34344" xr:uid="{80811967-65BE-4E86-95AB-E014B947EB43}"/>
    <cellStyle name="20% - Accent3 2 2 9" xfId="913" xr:uid="{F6FAE9D0-1075-4D51-84FA-265A75F5D2FB}"/>
    <cellStyle name="20% - Accent3 2 2 9 2" xfId="8559" xr:uid="{AB31CBA1-62DE-4AD5-91D3-F2B04D2FDFEC}"/>
    <cellStyle name="20% - Accent3 2 2 9 2 2" xfId="38334" xr:uid="{A32DD050-8148-491B-9F41-8DB52898B601}"/>
    <cellStyle name="20% - Accent3 2 2 9 3" xfId="32129" xr:uid="{26067B7D-1388-4AFA-B8FE-385440071C05}"/>
    <cellStyle name="20% - Accent3 2 20" xfId="31863" xr:uid="{20BBB54F-51FA-46D1-AE0D-F5500597B7CA}"/>
    <cellStyle name="20% - Accent3 2 3" xfId="629" xr:uid="{CAA026E3-E087-464B-BA2D-2064958363BC}"/>
    <cellStyle name="20% - Accent3 2 3 10" xfId="5178" xr:uid="{B5A8BF4D-4C40-453A-9985-8171C08C8C9B}"/>
    <cellStyle name="20% - Accent3 2 3 10 2" xfId="35041" xr:uid="{9EFD5C8E-89D4-4C49-AEF1-9C7D1B51D7B0}"/>
    <cellStyle name="20% - Accent3 2 3 11" xfId="22744" xr:uid="{98B21D54-241F-4BF1-AE22-943727AE17DF}"/>
    <cellStyle name="20% - Accent3 2 3 11 2" xfId="52029" xr:uid="{A256A3DA-31B9-432D-BDD7-83EFB1055514}"/>
    <cellStyle name="20% - Accent3 2 3 12" xfId="4376" xr:uid="{B198C4F8-AD1C-44E4-818B-F40290051EE5}"/>
    <cellStyle name="20% - Accent3 2 3 12 2" xfId="34449" xr:uid="{1399DC3C-7DD1-4FEE-B160-55CA1DBE5E1F}"/>
    <cellStyle name="20% - Accent3 2 3 13" xfId="31895" xr:uid="{3B5A239A-8F83-4E60-A704-E742F7B16A99}"/>
    <cellStyle name="20% - Accent3 2 3 2" xfId="731" xr:uid="{63ACC631-7283-4AAA-B761-E8FC7E033D8B}"/>
    <cellStyle name="20% - Accent3 2 3 2 2" xfId="1224" xr:uid="{D646B117-A9D6-421C-B067-7ECE1BA77B3E}"/>
    <cellStyle name="20% - Accent3 2 3 2 2 2" xfId="1886" xr:uid="{5BDFD00A-6EE7-42E4-93AC-55EC786FA77F}"/>
    <cellStyle name="20% - Accent3 2 3 2 2 2 2" xfId="3121" xr:uid="{39EE9373-37B4-48A1-8CA8-1F3BC7ECB029}"/>
    <cellStyle name="20% - Accent3 2 3 2 2 2 2 2" xfId="34098" xr:uid="{A9275B8C-782C-4318-9BC2-ABDD218D1E5D}"/>
    <cellStyle name="20% - Accent3 2 3 2 2 2 3" xfId="8563" xr:uid="{9DE54C73-1EE2-4861-931D-65600DD1BBA4}"/>
    <cellStyle name="20% - Accent3 2 3 2 2 2 3 2" xfId="38338" xr:uid="{1AED614F-9938-4634-BDD5-958479C30CB5}"/>
    <cellStyle name="20% - Accent3 2 3 2 2 2 4" xfId="32888" xr:uid="{282EA2D6-A394-489D-B248-2CA4F430AA53}"/>
    <cellStyle name="20% - Accent3 2 3 2 2 3" xfId="2486" xr:uid="{7DE1F77E-E91B-4841-87FA-7DDBB9C7665A}"/>
    <cellStyle name="20% - Accent3 2 3 2 2 3 2" xfId="8564" xr:uid="{9826177A-5DD2-41C2-A7E8-EF33BC676812}"/>
    <cellStyle name="20% - Accent3 2 3 2 2 3 2 2" xfId="38339" xr:uid="{248EC3AD-C1EC-4101-A611-9B915493622F}"/>
    <cellStyle name="20% - Accent3 2 3 2 2 3 3" xfId="33466" xr:uid="{161AFDE5-64D3-413A-A849-1BFED1D68853}"/>
    <cellStyle name="20% - Accent3 2 3 2 2 4" xfId="8562" xr:uid="{B21A6A85-7DD2-4A0D-9A2B-6EBEBA2DE753}"/>
    <cellStyle name="20% - Accent3 2 3 2 2 4 2" xfId="38337" xr:uid="{BE5F7587-2497-4AC7-AA04-53A8C710A05A}"/>
    <cellStyle name="20% - Accent3 2 3 2 2 5" xfId="32274" xr:uid="{5DBF0FC8-6D60-49A1-879B-A0EDD9434686}"/>
    <cellStyle name="20% - Accent3 2 3 2 3" xfId="1596" xr:uid="{C02799D6-FB0D-4825-900E-879CD69051FE}"/>
    <cellStyle name="20% - Accent3 2 3 2 3 2" xfId="2817" xr:uid="{80E36D4F-8207-47F6-A36D-814004E5407D}"/>
    <cellStyle name="20% - Accent3 2 3 2 3 2 2" xfId="33795" xr:uid="{61B168C7-1F4A-4F47-ADB3-4C14BD713B67}"/>
    <cellStyle name="20% - Accent3 2 3 2 3 3" xfId="8565" xr:uid="{FEDDEDF2-84E4-4ADF-AD49-7416DDE38429}"/>
    <cellStyle name="20% - Accent3 2 3 2 3 3 2" xfId="38340" xr:uid="{404727BF-B99A-4804-80B0-48F277947714}"/>
    <cellStyle name="20% - Accent3 2 3 2 3 4" xfId="32598" xr:uid="{C81A0F80-6BED-4925-9910-4C20BE7F3421}"/>
    <cellStyle name="20% - Accent3 2 3 2 4" xfId="2314" xr:uid="{9009305B-239A-49B1-BABD-1291033D395A}"/>
    <cellStyle name="20% - Accent3 2 3 2 4 2" xfId="8566" xr:uid="{9919891E-E71C-4E13-85ED-D35099F855D2}"/>
    <cellStyle name="20% - Accent3 2 3 2 4 2 2" xfId="38341" xr:uid="{A890B38C-1A49-455C-BCE3-6A03084412F5}"/>
    <cellStyle name="20% - Accent3 2 3 2 4 3" xfId="33294" xr:uid="{8A1BADEA-3EB9-4418-9116-EE359246F23D}"/>
    <cellStyle name="20% - Accent3 2 3 2 5" xfId="8567" xr:uid="{125534EC-9668-4E74-8B3A-AF1D0CCBA9B1}"/>
    <cellStyle name="20% - Accent3 2 3 2 5 2" xfId="38342" xr:uid="{13E05C97-F22C-4EC7-A352-C6621A263676}"/>
    <cellStyle name="20% - Accent3 2 3 2 6" xfId="22013" xr:uid="{0D6D3298-9AFE-4468-A263-54633A608955}"/>
    <cellStyle name="20% - Accent3 2 3 2 6 2" xfId="51438" xr:uid="{F4BE8E65-DA0A-4E7A-A234-4188DAD1C3AE}"/>
    <cellStyle name="20% - Accent3 2 3 2 7" xfId="8561" xr:uid="{4C4975B6-7B8D-4E84-9E61-646BBAD542D9}"/>
    <cellStyle name="20% - Accent3 2 3 2 7 2" xfId="38336" xr:uid="{94C30E49-E167-41BC-9ADA-9790409DCCFF}"/>
    <cellStyle name="20% - Accent3 2 3 2 8" xfId="31126" xr:uid="{79E1DF00-DCEF-4779-9760-64DEBF0A4682}"/>
    <cellStyle name="20% - Accent3 2 3 2 9" xfId="31982" xr:uid="{F1F0687B-EDD7-4D84-91C6-3947F94EC432}"/>
    <cellStyle name="20% - Accent3 2 3 3" xfId="1223" xr:uid="{8B43D482-02BD-49B8-839A-9D5CD067C302}"/>
    <cellStyle name="20% - Accent3 2 3 3 2" xfId="1885" xr:uid="{738C62A2-B312-40A2-91F8-708B78E90B6F}"/>
    <cellStyle name="20% - Accent3 2 3 3 2 2" xfId="3120" xr:uid="{3A15BEDA-C93F-4E45-8AD4-A96E506386C0}"/>
    <cellStyle name="20% - Accent3 2 3 3 2 2 2" xfId="8570" xr:uid="{506AE849-4C3D-4F6D-9B96-5A54D7D6B367}"/>
    <cellStyle name="20% - Accent3 2 3 3 2 2 2 2" xfId="38345" xr:uid="{937A4276-2D67-48DB-A8FD-7C072D77FF5B}"/>
    <cellStyle name="20% - Accent3 2 3 3 2 2 3" xfId="34097" xr:uid="{E5F6D102-9AC4-4D05-B973-F3D156341FD7}"/>
    <cellStyle name="20% - Accent3 2 3 3 2 3" xfId="8571" xr:uid="{1543D86F-EDBE-484E-899D-5ED3181C023A}"/>
    <cellStyle name="20% - Accent3 2 3 3 2 3 2" xfId="38346" xr:uid="{CC7CF97B-8CCD-4F98-AEC8-867920AFB018}"/>
    <cellStyle name="20% - Accent3 2 3 3 2 4" xfId="8569" xr:uid="{89269ECC-8DC9-4494-A6B5-593736F401C6}"/>
    <cellStyle name="20% - Accent3 2 3 3 2 4 2" xfId="38344" xr:uid="{BCD21BC2-D7D2-474A-A695-CB7D5E86DAEC}"/>
    <cellStyle name="20% - Accent3 2 3 3 2 5" xfId="32887" xr:uid="{FD238FD3-4344-4DEB-A53C-B0864401FB91}"/>
    <cellStyle name="20% - Accent3 2 3 3 3" xfId="2485" xr:uid="{192998F7-1F48-4700-8286-D43922C9D7A4}"/>
    <cellStyle name="20% - Accent3 2 3 3 3 2" xfId="8572" xr:uid="{04EF5DD9-AC67-4375-B5EF-55E3166B6DFB}"/>
    <cellStyle name="20% - Accent3 2 3 3 3 2 2" xfId="38347" xr:uid="{81DFC8C6-1332-4AA5-80B4-10C63F8253FF}"/>
    <cellStyle name="20% - Accent3 2 3 3 3 3" xfId="33465" xr:uid="{444041A2-D525-4F90-B279-E7181D58CC7A}"/>
    <cellStyle name="20% - Accent3 2 3 3 4" xfId="8573" xr:uid="{67A3312D-3C1D-42C0-8814-1DB176F2CF58}"/>
    <cellStyle name="20% - Accent3 2 3 3 4 2" xfId="38348" xr:uid="{032D84E2-64A2-4396-A6D2-FF916745A65A}"/>
    <cellStyle name="20% - Accent3 2 3 3 5" xfId="8574" xr:uid="{1B3B83B8-E226-4792-917E-F69809BECE05}"/>
    <cellStyle name="20% - Accent3 2 3 3 5 2" xfId="38349" xr:uid="{41D0CB9C-444B-4D8D-826D-B61C18E573B3}"/>
    <cellStyle name="20% - Accent3 2 3 3 6" xfId="23579" xr:uid="{25461B44-12A2-42EC-B80A-D84BFE18E50D}"/>
    <cellStyle name="20% - Accent3 2 3 3 7" xfId="8568" xr:uid="{726A7BF5-22E9-4059-8ADD-F33873A210E0}"/>
    <cellStyle name="20% - Accent3 2 3 3 7 2" xfId="38343" xr:uid="{CB77C7AC-EACE-4949-8224-99287E095DF5}"/>
    <cellStyle name="20% - Accent3 2 3 3 8" xfId="32273" xr:uid="{D654DA6D-9B2E-4E2D-AAA3-683A8968A6B8}"/>
    <cellStyle name="20% - Accent3 2 3 4" xfId="1595" xr:uid="{4776C4EA-A58D-42DF-B117-175FD46A43AF}"/>
    <cellStyle name="20% - Accent3 2 3 4 2" xfId="2816" xr:uid="{BCF4F29E-B64D-417C-807E-859EE44FB7DF}"/>
    <cellStyle name="20% - Accent3 2 3 4 2 2" xfId="8576" xr:uid="{52D64699-EFD9-4656-8401-7C83B0091D85}"/>
    <cellStyle name="20% - Accent3 2 3 4 2 2 2" xfId="38351" xr:uid="{DD251B7A-3AB6-4A28-9149-7FB2C4D6B237}"/>
    <cellStyle name="20% - Accent3 2 3 4 2 3" xfId="33794" xr:uid="{A8A65B4D-F7A8-4A78-B3B0-EA673BC5E034}"/>
    <cellStyle name="20% - Accent3 2 3 4 3" xfId="8577" xr:uid="{57789794-E10A-4738-A6A4-46F4FD4EC39C}"/>
    <cellStyle name="20% - Accent3 2 3 4 3 2" xfId="38352" xr:uid="{15F52EB6-1E63-4F7A-8558-E5FA27D260E0}"/>
    <cellStyle name="20% - Accent3 2 3 4 4" xfId="8575" xr:uid="{103C520E-5094-4A81-95A2-1AF1468684BD}"/>
    <cellStyle name="20% - Accent3 2 3 4 4 2" xfId="38350" xr:uid="{A355C14C-C2B1-4050-B7BB-D23559142D7F}"/>
    <cellStyle name="20% - Accent3 2 3 4 5" xfId="32597" xr:uid="{318FCB9E-4102-4422-98FF-494BE864E135}"/>
    <cellStyle name="20% - Accent3 2 3 5" xfId="2197" xr:uid="{7DD2BC98-DF41-4961-A1A1-DB462B482AED}"/>
    <cellStyle name="20% - Accent3 2 3 5 2" xfId="8578" xr:uid="{4BA16C6E-921A-4D13-B921-582DAAB860F6}"/>
    <cellStyle name="20% - Accent3 2 3 5 2 2" xfId="38353" xr:uid="{A397298D-AACB-40D6-BD18-00CAF45CF4D1}"/>
    <cellStyle name="20% - Accent3 2 3 5 3" xfId="33179" xr:uid="{6222E45F-7228-46AD-A51E-D262C9094EC5}"/>
    <cellStyle name="20% - Accent3 2 3 6" xfId="8579" xr:uid="{157C79A6-5279-46A4-A029-81275030355D}"/>
    <cellStyle name="20% - Accent3 2 3 6 2" xfId="38354" xr:uid="{E5142CD8-A5B6-4163-B10A-24F2C627B853}"/>
    <cellStyle name="20% - Accent3 2 3 7" xfId="8580" xr:uid="{70AD3A5C-FB55-4005-B275-03F774C2D588}"/>
    <cellStyle name="20% - Accent3 2 3 7 2" xfId="38355" xr:uid="{36A4E5B2-4FA4-4A8C-BE92-AE8A975BC5FD}"/>
    <cellStyle name="20% - Accent3 2 3 8" xfId="20407" xr:uid="{AE00E77D-852C-4FE9-B1E5-3C4AB952035A}"/>
    <cellStyle name="20% - Accent3 2 3 8 2" xfId="49974" xr:uid="{03AF74B0-2C7D-48C6-AEA5-EC3944125A96}"/>
    <cellStyle name="20% - Accent3 2 3 9" xfId="8560" xr:uid="{7011FD79-213A-4547-89D6-9ECE3731AD75}"/>
    <cellStyle name="20% - Accent3 2 3 9 2" xfId="38335" xr:uid="{5F9B0C73-867C-4080-A323-70415F4801CE}"/>
    <cellStyle name="20% - Accent3 2 4" xfId="730" xr:uid="{3CAAF519-A752-4E6F-BB78-541AA1C9A718}"/>
    <cellStyle name="20% - Accent3 2 4 10" xfId="31981" xr:uid="{829092B8-EAB9-41BA-8BB8-253DF975C1BC}"/>
    <cellStyle name="20% - Accent3 2 4 2" xfId="1225" xr:uid="{3BAE6B39-B14F-4CDA-B6A8-02565CAF6950}"/>
    <cellStyle name="20% - Accent3 2 4 2 2" xfId="1887" xr:uid="{AB1F558C-A759-43EA-AA60-82B46C5E6510}"/>
    <cellStyle name="20% - Accent3 2 4 2 2 2" xfId="3122" xr:uid="{9B4E6548-8AE3-4AEF-B6C0-0310D85F19FE}"/>
    <cellStyle name="20% - Accent3 2 4 2 2 2 2" xfId="8584" xr:uid="{03D931A0-C2AD-4D08-8019-6CA1D54EBBCD}"/>
    <cellStyle name="20% - Accent3 2 4 2 2 2 2 2" xfId="38359" xr:uid="{8DBC1EAA-A1CB-494C-A54A-7BA2E3A1296B}"/>
    <cellStyle name="20% - Accent3 2 4 2 2 2 3" xfId="34099" xr:uid="{48658DE0-1CB0-4D73-857A-6FEA59175817}"/>
    <cellStyle name="20% - Accent3 2 4 2 2 3" xfId="8585" xr:uid="{1A25E86B-3FCD-485E-8BB1-11011062D8B5}"/>
    <cellStyle name="20% - Accent3 2 4 2 2 3 2" xfId="38360" xr:uid="{2BB3A406-6DE1-4DC4-9C85-61366030BE04}"/>
    <cellStyle name="20% - Accent3 2 4 2 2 4" xfId="8583" xr:uid="{41D992B3-4886-4425-B246-37ADC3235755}"/>
    <cellStyle name="20% - Accent3 2 4 2 2 4 2" xfId="38358" xr:uid="{E4EB7851-7FEC-4702-997C-77CB49332D16}"/>
    <cellStyle name="20% - Accent3 2 4 2 2 5" xfId="32889" xr:uid="{68673383-882F-46FF-B0CA-98F09F02203B}"/>
    <cellStyle name="20% - Accent3 2 4 2 3" xfId="2487" xr:uid="{FE0FFC70-F39E-4B36-A8DD-5F067A5C3E8A}"/>
    <cellStyle name="20% - Accent3 2 4 2 3 2" xfId="8586" xr:uid="{C4A77412-4DA3-4C5F-A728-37DBD4538432}"/>
    <cellStyle name="20% - Accent3 2 4 2 3 2 2" xfId="38361" xr:uid="{A25E4591-D6B4-4092-81EA-F845722843F0}"/>
    <cellStyle name="20% - Accent3 2 4 2 3 3" xfId="33467" xr:uid="{AFE561FB-676F-41D4-BCED-A7EF01B228E7}"/>
    <cellStyle name="20% - Accent3 2 4 2 4" xfId="8587" xr:uid="{7E5D1B40-91E5-4EB6-80CD-24ACD65AABF8}"/>
    <cellStyle name="20% - Accent3 2 4 2 4 2" xfId="38362" xr:uid="{78CE6721-7513-41F2-8AF7-C15CC46A427D}"/>
    <cellStyle name="20% - Accent3 2 4 2 5" xfId="8588" xr:uid="{A9C5E663-7D90-4473-BFF1-7EC084D0BC5E}"/>
    <cellStyle name="20% - Accent3 2 4 2 5 2" xfId="38363" xr:uid="{D930A2E8-26EE-441F-BC42-027A76F298DE}"/>
    <cellStyle name="20% - Accent3 2 4 2 6" xfId="8582" xr:uid="{AA870B18-766D-48FC-B16D-F7D30D55734A}"/>
    <cellStyle name="20% - Accent3 2 4 2 6 2" xfId="38357" xr:uid="{277EC2B5-51A9-433C-A4BA-E9F3249EF539}"/>
    <cellStyle name="20% - Accent3 2 4 2 7" xfId="32275" xr:uid="{AE9D51F8-3916-41BB-808C-032A830F700E}"/>
    <cellStyle name="20% - Accent3 2 4 3" xfId="1597" xr:uid="{260567F2-805C-47BC-A31A-1BE2A2E13FF5}"/>
    <cellStyle name="20% - Accent3 2 4 3 2" xfId="2818" xr:uid="{EBBA5114-0EC0-411B-B1E2-E24429EEAB9A}"/>
    <cellStyle name="20% - Accent3 2 4 3 2 2" xfId="8591" xr:uid="{C4277D80-5DF9-429C-A098-0A4ACFAD17CE}"/>
    <cellStyle name="20% - Accent3 2 4 3 2 2 2" xfId="38366" xr:uid="{CD6C49F6-9869-4969-BA59-73C43A47E0F7}"/>
    <cellStyle name="20% - Accent3 2 4 3 2 3" xfId="8592" xr:uid="{E322A482-E371-4916-BBF5-219B78AFEDC5}"/>
    <cellStyle name="20% - Accent3 2 4 3 2 3 2" xfId="38367" xr:uid="{964F39F2-82A1-42B5-9DE8-EEA4919E2419}"/>
    <cellStyle name="20% - Accent3 2 4 3 2 4" xfId="8590" xr:uid="{24AC4D9A-1817-4D32-B16D-FFE2B53AC4A3}"/>
    <cellStyle name="20% - Accent3 2 4 3 2 4 2" xfId="38365" xr:uid="{13F4ABD1-17D7-4B60-83AC-EB2EED278D31}"/>
    <cellStyle name="20% - Accent3 2 4 3 2 5" xfId="33796" xr:uid="{2F2C591A-6268-465C-9F40-795BDB5CC88E}"/>
    <cellStyle name="20% - Accent3 2 4 3 3" xfId="8593" xr:uid="{677B7B40-C755-4BBE-9412-88B7E2FF638A}"/>
    <cellStyle name="20% - Accent3 2 4 3 3 2" xfId="38368" xr:uid="{0BAE1DF5-12A1-480E-8249-CD1B2638CA9A}"/>
    <cellStyle name="20% - Accent3 2 4 3 4" xfId="8594" xr:uid="{0CE66A90-684C-4822-BCEB-346DF96F023A}"/>
    <cellStyle name="20% - Accent3 2 4 3 4 2" xfId="38369" xr:uid="{E295D2BD-BB7A-496C-B58A-756791EFA4C5}"/>
    <cellStyle name="20% - Accent3 2 4 3 5" xfId="8595" xr:uid="{5A34F81D-3B04-4DB9-9AB0-8D5F2301A71B}"/>
    <cellStyle name="20% - Accent3 2 4 3 5 2" xfId="38370" xr:uid="{F91C3EB6-48F4-464D-ACAC-95C2BB023880}"/>
    <cellStyle name="20% - Accent3 2 4 3 6" xfId="8589" xr:uid="{3D17995E-533A-41CF-8FC0-DAF87F9F4C59}"/>
    <cellStyle name="20% - Accent3 2 4 3 6 2" xfId="38364" xr:uid="{C081741F-34DD-469B-8A68-AD5652E48E52}"/>
    <cellStyle name="20% - Accent3 2 4 3 7" xfId="32599" xr:uid="{8F9BAC41-6490-4C07-9673-04860447BA74}"/>
    <cellStyle name="20% - Accent3 2 4 4" xfId="2255" xr:uid="{C02620B7-8AFF-4DD8-B913-33C33425EDD3}"/>
    <cellStyle name="20% - Accent3 2 4 4 2" xfId="8597" xr:uid="{374F78DE-AE8A-4E87-87A1-798BF2AF4271}"/>
    <cellStyle name="20% - Accent3 2 4 4 2 2" xfId="38372" xr:uid="{D5F27AAE-60D5-4E77-AED0-31896A6557A7}"/>
    <cellStyle name="20% - Accent3 2 4 4 3" xfId="8598" xr:uid="{9B26E551-2D10-4BB4-8F09-F81DFC30CCEE}"/>
    <cellStyle name="20% - Accent3 2 4 4 3 2" xfId="38373" xr:uid="{B92F27B0-A417-4F42-B0B4-DC1A28DE7C4B}"/>
    <cellStyle name="20% - Accent3 2 4 4 4" xfId="8596" xr:uid="{3337F680-2E6B-432F-A42C-2C0EACF080AB}"/>
    <cellStyle name="20% - Accent3 2 4 4 4 2" xfId="38371" xr:uid="{4B9F8255-C10F-4C40-A8D9-23E15C4298D6}"/>
    <cellStyle name="20% - Accent3 2 4 4 5" xfId="33235" xr:uid="{061C56C0-6978-4B9C-8C03-0983741FDC25}"/>
    <cellStyle name="20% - Accent3 2 4 5" xfId="8599" xr:uid="{38F50E17-B642-470B-88D1-1455359A8C96}"/>
    <cellStyle name="20% - Accent3 2 4 5 2" xfId="38374" xr:uid="{A9D67218-DDE6-4755-AF75-F584E792B558}"/>
    <cellStyle name="20% - Accent3 2 4 6" xfId="8600" xr:uid="{86519434-3E19-4D53-888A-C1E6EF513E66}"/>
    <cellStyle name="20% - Accent3 2 4 6 2" xfId="38375" xr:uid="{97BBC18E-E7F5-4350-9CC5-BBEAF3AE8362}"/>
    <cellStyle name="20% - Accent3 2 4 7" xfId="8601" xr:uid="{559EEFAB-A933-4A1E-9151-366476D8D1AD}"/>
    <cellStyle name="20% - Accent3 2 4 7 2" xfId="38376" xr:uid="{D8AFE3F2-BE19-45F2-8E24-74120D02861B}"/>
    <cellStyle name="20% - Accent3 2 4 8" xfId="21513" xr:uid="{14545379-122A-4AB7-9804-D1D21FCEE37E}"/>
    <cellStyle name="20% - Accent3 2 4 8 2" xfId="50938" xr:uid="{232917AD-B3EA-45E5-94FE-F13CB1255CCA}"/>
    <cellStyle name="20% - Accent3 2 4 9" xfId="8581" xr:uid="{6A45223C-5961-4BE0-8877-03320273FE00}"/>
    <cellStyle name="20% - Accent3 2 4 9 2" xfId="38356" xr:uid="{D298FC09-E6F1-4873-9C5B-5490F7244F65}"/>
    <cellStyle name="20% - Accent3 2 5" xfId="734" xr:uid="{43367369-5CC3-4A87-838B-43A12EC59A7E}"/>
    <cellStyle name="20% - Accent3 2 5 2" xfId="1218" xr:uid="{F3A95818-7326-4C00-AF34-6DE4F4C2C840}"/>
    <cellStyle name="20% - Accent3 2 5 2 2" xfId="1880" xr:uid="{0FE4B8E2-FC59-44FB-9770-45D8381785AE}"/>
    <cellStyle name="20% - Accent3 2 5 2 2 2" xfId="3115" xr:uid="{2C6D9386-D3D7-4C84-AD1C-7A281BF184E1}"/>
    <cellStyle name="20% - Accent3 2 5 2 2 2 2" xfId="8605" xr:uid="{60FD6308-DD32-4449-B652-F24FE197B020}"/>
    <cellStyle name="20% - Accent3 2 5 2 2 2 2 2" xfId="38380" xr:uid="{90F3A12C-C9E5-4314-B70E-253ACA83BC3A}"/>
    <cellStyle name="20% - Accent3 2 5 2 2 2 3" xfId="34092" xr:uid="{AED01C42-9AAE-48CE-A533-271A20553A8B}"/>
    <cellStyle name="20% - Accent3 2 5 2 2 3" xfId="8606" xr:uid="{FE746424-2217-4BAC-A332-298C9FDDD13E}"/>
    <cellStyle name="20% - Accent3 2 5 2 2 3 2" xfId="38381" xr:uid="{BD5DAD28-4FA2-430F-9379-0435D243CA1D}"/>
    <cellStyle name="20% - Accent3 2 5 2 2 4" xfId="8604" xr:uid="{8507C578-15DE-4776-98B0-19A207061146}"/>
    <cellStyle name="20% - Accent3 2 5 2 2 4 2" xfId="38379" xr:uid="{27EF8409-4FDC-4DB0-B5C3-674B2F2B14CC}"/>
    <cellStyle name="20% - Accent3 2 5 2 2 5" xfId="32882" xr:uid="{AB7FE962-23AF-4357-84BD-8D996EE05138}"/>
    <cellStyle name="20% - Accent3 2 5 2 3" xfId="2488" xr:uid="{D3DF4D35-62F7-49EA-8FA4-06125C0A66E8}"/>
    <cellStyle name="20% - Accent3 2 5 2 3 2" xfId="8607" xr:uid="{26D1D929-4A24-45F9-AF03-C329BAC254A7}"/>
    <cellStyle name="20% - Accent3 2 5 2 3 2 2" xfId="38382" xr:uid="{41353CC8-1B13-4879-A230-A281019D2B5E}"/>
    <cellStyle name="20% - Accent3 2 5 2 3 3" xfId="33468" xr:uid="{B6139906-721B-48BD-B90F-CEDBAACC63AC}"/>
    <cellStyle name="20% - Accent3 2 5 2 4" xfId="8608" xr:uid="{9570125A-31B8-4321-8973-93463A3EE2A1}"/>
    <cellStyle name="20% - Accent3 2 5 2 4 2" xfId="38383" xr:uid="{0529B6BF-2218-42D8-AF93-6D26DD336148}"/>
    <cellStyle name="20% - Accent3 2 5 2 5" xfId="8609" xr:uid="{E5D40E55-C656-4B48-AC2F-BE368E4AB497}"/>
    <cellStyle name="20% - Accent3 2 5 2 5 2" xfId="38384" xr:uid="{B948C664-B528-43A7-A228-CF8779B19D00}"/>
    <cellStyle name="20% - Accent3 2 5 2 6" xfId="8603" xr:uid="{4CE68E18-91AF-48B7-A2C3-51AB677445A7}"/>
    <cellStyle name="20% - Accent3 2 5 2 6 2" xfId="38378" xr:uid="{7FECCA23-3ED3-4AA7-94A6-D85AB4E00ECF}"/>
    <cellStyle name="20% - Accent3 2 5 2 7" xfId="32268" xr:uid="{00A823CB-5466-4CEF-9421-DE00AA6A486B}"/>
    <cellStyle name="20% - Accent3 2 5 3" xfId="1590" xr:uid="{B75F026E-A82B-472F-9613-968E77CEAE23}"/>
    <cellStyle name="20% - Accent3 2 5 3 2" xfId="2811" xr:uid="{9D877487-862A-4C42-9778-42FDDF39307B}"/>
    <cellStyle name="20% - Accent3 2 5 3 2 2" xfId="8612" xr:uid="{5DC25A60-0ED7-4BD1-A28F-93A53AA5A12A}"/>
    <cellStyle name="20% - Accent3 2 5 3 2 2 2" xfId="38387" xr:uid="{3FC9089D-30C2-40A2-BD5B-4D9CCBF4D4ED}"/>
    <cellStyle name="20% - Accent3 2 5 3 2 3" xfId="8613" xr:uid="{34DAC26D-03BF-47D7-939B-2CDDE0CBE256}"/>
    <cellStyle name="20% - Accent3 2 5 3 2 3 2" xfId="38388" xr:uid="{B820FAAA-72E7-42D7-A7B9-2E38B8C1D825}"/>
    <cellStyle name="20% - Accent3 2 5 3 2 4" xfId="8611" xr:uid="{5C077FA3-DA1F-4140-BCFE-B1D7E1C27151}"/>
    <cellStyle name="20% - Accent3 2 5 3 2 4 2" xfId="38386" xr:uid="{A103049C-0AAC-471C-83C2-5918D5874C68}"/>
    <cellStyle name="20% - Accent3 2 5 3 2 5" xfId="33789" xr:uid="{C8AAB62C-2D53-4B8A-9DCB-208BE1D423D3}"/>
    <cellStyle name="20% - Accent3 2 5 3 3" xfId="8614" xr:uid="{3594B195-51FC-40E8-8B2D-8AB53D243994}"/>
    <cellStyle name="20% - Accent3 2 5 3 3 2" xfId="38389" xr:uid="{B0BAC33F-18AA-480E-9D91-08135B25535B}"/>
    <cellStyle name="20% - Accent3 2 5 3 4" xfId="8615" xr:uid="{EE86BBE9-FE5D-4352-994D-965F1049F235}"/>
    <cellStyle name="20% - Accent3 2 5 3 4 2" xfId="38390" xr:uid="{5331FECC-613A-49EC-AD2C-57F76B737BBA}"/>
    <cellStyle name="20% - Accent3 2 5 3 5" xfId="8616" xr:uid="{65FD17B6-EF4C-4B7E-BC70-EAC1CA0034C4}"/>
    <cellStyle name="20% - Accent3 2 5 3 5 2" xfId="38391" xr:uid="{A4AB319D-A857-4082-81BE-455A56DC392D}"/>
    <cellStyle name="20% - Accent3 2 5 3 6" xfId="8610" xr:uid="{ED9FBA28-3E76-480C-9A95-D43E92DC08BD}"/>
    <cellStyle name="20% - Accent3 2 5 3 6 2" xfId="38385" xr:uid="{547CF2A7-11EC-4B15-9166-72A8AE880FA5}"/>
    <cellStyle name="20% - Accent3 2 5 3 7" xfId="32592" xr:uid="{4E34B080-A397-40CD-8E1F-2E25C02C0E2F}"/>
    <cellStyle name="20% - Accent3 2 5 4" xfId="2369" xr:uid="{E233AB31-964A-432B-AD52-5D40B526DAE3}"/>
    <cellStyle name="20% - Accent3 2 5 4 2" xfId="8618" xr:uid="{491BE74B-53B9-4752-A1E7-972DACDA40A2}"/>
    <cellStyle name="20% - Accent3 2 5 4 2 2" xfId="38393" xr:uid="{8F028619-54AF-4B15-B232-E67C09853152}"/>
    <cellStyle name="20% - Accent3 2 5 4 3" xfId="8619" xr:uid="{61CB4F19-6FDA-4EBD-9AAF-68EB0034EC17}"/>
    <cellStyle name="20% - Accent3 2 5 4 3 2" xfId="38394" xr:uid="{ABDE9347-334E-42CF-B383-17A51C147629}"/>
    <cellStyle name="20% - Accent3 2 5 4 4" xfId="8617" xr:uid="{4153B0E7-853B-41EC-815E-775E784E8791}"/>
    <cellStyle name="20% - Accent3 2 5 4 4 2" xfId="38392" xr:uid="{2362895D-FED4-4765-B071-E2857F539997}"/>
    <cellStyle name="20% - Accent3 2 5 4 5" xfId="33349" xr:uid="{1D4EF07F-72FF-4C8E-8B55-3331D56D0777}"/>
    <cellStyle name="20% - Accent3 2 5 5" xfId="8620" xr:uid="{90E6CD61-B550-47FB-A3E3-49A84753936E}"/>
    <cellStyle name="20% - Accent3 2 5 5 2" xfId="38395" xr:uid="{0E6480C4-CA8D-4DEA-AF35-3AD4EA070ED4}"/>
    <cellStyle name="20% - Accent3 2 5 6" xfId="8621" xr:uid="{9B7058DD-0FDD-4D88-AC70-EC249C0F5448}"/>
    <cellStyle name="20% - Accent3 2 5 6 2" xfId="38396" xr:uid="{52AB9E54-A306-44BB-8BAE-0E6248872EB2}"/>
    <cellStyle name="20% - Accent3 2 5 7" xfId="8622" xr:uid="{12AED077-0110-4EE6-9CD3-A67FC62EE891}"/>
    <cellStyle name="20% - Accent3 2 5 7 2" xfId="38397" xr:uid="{025B624F-4520-46D6-92B3-583DEEB77CF5}"/>
    <cellStyle name="20% - Accent3 2 5 8" xfId="8602" xr:uid="{AA972756-2CF7-4253-A47C-8F482775805C}"/>
    <cellStyle name="20% - Accent3 2 5 8 2" xfId="38377" xr:uid="{2EBD9636-8E9D-4B32-81DF-B992CB652C2A}"/>
    <cellStyle name="20% - Accent3 2 5 9" xfId="31985" xr:uid="{9E6B0B63-6790-4EA3-9B48-51C2B0C72246}"/>
    <cellStyle name="20% - Accent3 2 6" xfId="137" xr:uid="{005D4B18-5C77-4A16-9B58-47617B6337C3}"/>
    <cellStyle name="20% - Accent3 2 6 2" xfId="1806" xr:uid="{3AF30457-E682-444D-BDE5-0A5FAD25F48E}"/>
    <cellStyle name="20% - Accent3 2 6 2 2" xfId="3040" xr:uid="{07CFEDCB-F1E0-420A-B09A-E28DED342F50}"/>
    <cellStyle name="20% - Accent3 2 6 2 2 2" xfId="8625" xr:uid="{E081B8FC-7C11-4368-BB44-297914C7B389}"/>
    <cellStyle name="20% - Accent3 2 6 2 2 2 2" xfId="38400" xr:uid="{F4A5F846-BA89-4535-9601-E43D64372FBE}"/>
    <cellStyle name="20% - Accent3 2 6 2 2 3" xfId="34017" xr:uid="{76E96916-A07E-48EB-9C6E-77FE49DCEA22}"/>
    <cellStyle name="20% - Accent3 2 6 2 3" xfId="8626" xr:uid="{9D053D74-7624-4692-8C6F-4DA0BD71B05D}"/>
    <cellStyle name="20% - Accent3 2 6 2 3 2" xfId="38401" xr:uid="{0C358242-6AEC-4C02-B89A-E26B24C6E492}"/>
    <cellStyle name="20% - Accent3 2 6 2 4" xfId="8624" xr:uid="{4C55C335-21C4-4705-AF2D-DD23BBBE1C1D}"/>
    <cellStyle name="20% - Accent3 2 6 2 4 2" xfId="38399" xr:uid="{86BA121C-AEFB-485E-8C25-9416E59EB992}"/>
    <cellStyle name="20% - Accent3 2 6 2 5" xfId="32808" xr:uid="{0DCE2799-3284-452C-A789-1904E53863BD}"/>
    <cellStyle name="20% - Accent3 2 6 3" xfId="2479" xr:uid="{DC193C83-3BF4-477F-A5B9-745B0AA8C742}"/>
    <cellStyle name="20% - Accent3 2 6 3 2" xfId="8627" xr:uid="{5A75E098-0369-4DBA-9ED8-72C05CA54EE3}"/>
    <cellStyle name="20% - Accent3 2 6 3 2 2" xfId="38402" xr:uid="{86E171C6-9EA5-4BE1-B952-BF9E54D4674F}"/>
    <cellStyle name="20% - Accent3 2 6 3 3" xfId="33459" xr:uid="{2AEB3BED-7075-4A85-89F8-72907A0F4C54}"/>
    <cellStyle name="20% - Accent3 2 6 4" xfId="8628" xr:uid="{E583E4C7-52F5-485C-A046-8BD3B78D5F2F}"/>
    <cellStyle name="20% - Accent3 2 6 4 2" xfId="38403" xr:uid="{83A11BBC-D9F5-4611-B8C0-63D088F866AE}"/>
    <cellStyle name="20% - Accent3 2 6 5" xfId="8629" xr:uid="{FF33B3CE-B1B4-44F8-A0E7-49BC80E798F5}"/>
    <cellStyle name="20% - Accent3 2 6 5 2" xfId="38404" xr:uid="{5981E176-1F1C-4D5A-8895-8BA92949A15A}"/>
    <cellStyle name="20% - Accent3 2 6 6" xfId="8623" xr:uid="{6F4DFD8E-CEC4-453C-8764-D72B6BC5C1FA}"/>
    <cellStyle name="20% - Accent3 2 6 6 2" xfId="38398" xr:uid="{25199A37-658B-4D6B-A3CE-55F273DCCF35}"/>
    <cellStyle name="20% - Accent3 2 6 7" xfId="31773" xr:uid="{C398F942-DD64-4C82-9C12-60F225E55FC1}"/>
    <cellStyle name="20% - Accent3 2 7" xfId="1515" xr:uid="{03243038-81AD-4CC3-B745-BC0A50E0DDE8}"/>
    <cellStyle name="20% - Accent3 2 7 2" xfId="2735" xr:uid="{2E4E60BC-BD7D-4A4B-844A-29589EBE2094}"/>
    <cellStyle name="20% - Accent3 2 7 2 2" xfId="8632" xr:uid="{141F0F7E-A3EF-4DEF-A3D1-8240ECB7B157}"/>
    <cellStyle name="20% - Accent3 2 7 2 2 2" xfId="38407" xr:uid="{09875837-2B54-4972-A1A9-33127676E38C}"/>
    <cellStyle name="20% - Accent3 2 7 2 3" xfId="8633" xr:uid="{C0F58F81-2B64-4052-A184-D73D840B7CBB}"/>
    <cellStyle name="20% - Accent3 2 7 2 3 2" xfId="38408" xr:uid="{E0A5471A-8DF9-45CF-A598-34469A5755C8}"/>
    <cellStyle name="20% - Accent3 2 7 2 4" xfId="8631" xr:uid="{2B2B3976-606C-46AE-BD0F-596978551A5D}"/>
    <cellStyle name="20% - Accent3 2 7 2 4 2" xfId="38406" xr:uid="{2499C360-2226-43D5-8E7C-16A0A801DB97}"/>
    <cellStyle name="20% - Accent3 2 7 2 5" xfId="33714" xr:uid="{11E4AA04-692B-4A79-8619-03E1368F4C6A}"/>
    <cellStyle name="20% - Accent3 2 7 3" xfId="8634" xr:uid="{1D599357-12DA-48D4-B152-EB39C7B82E5A}"/>
    <cellStyle name="20% - Accent3 2 7 3 2" xfId="38409" xr:uid="{A9272EE8-F410-4615-B26A-240A05A907CA}"/>
    <cellStyle name="20% - Accent3 2 7 4" xfId="8635" xr:uid="{04402559-E471-4102-AF9E-D9D0705AA765}"/>
    <cellStyle name="20% - Accent3 2 7 4 2" xfId="38410" xr:uid="{7F28FA0D-77EB-4DDF-96A9-0621E631AF48}"/>
    <cellStyle name="20% - Accent3 2 7 5" xfId="8636" xr:uid="{1E5F40A7-3E5B-4B42-88F0-0135FEB74691}"/>
    <cellStyle name="20% - Accent3 2 7 5 2" xfId="38411" xr:uid="{47484F2B-DD59-4F0A-9B02-634AB2ABF7B2}"/>
    <cellStyle name="20% - Accent3 2 7 6" xfId="8630" xr:uid="{3E117FD1-C4B8-4D40-92DA-F438FDCAA93B}"/>
    <cellStyle name="20% - Accent3 2 7 6 2" xfId="38405" xr:uid="{F0E6CF5E-8E6E-4CF7-A144-C6F06259FFAD}"/>
    <cellStyle name="20% - Accent3 2 7 7" xfId="32517" xr:uid="{64F34341-40C5-4988-9849-1B192B85DC88}"/>
    <cellStyle name="20% - Accent3 2 8" xfId="2135" xr:uid="{029A2216-6483-4D74-8170-FBD12F937D88}"/>
    <cellStyle name="20% - Accent3 2 8 2" xfId="8638" xr:uid="{98239836-B024-4383-8330-683AD9E5DE05}"/>
    <cellStyle name="20% - Accent3 2 8 2 2" xfId="38413" xr:uid="{28E0C29E-4CC1-48C0-9BF8-F1B30B605B32}"/>
    <cellStyle name="20% - Accent3 2 8 3" xfId="8639" xr:uid="{0E501E8E-95BA-4D74-BB17-C26831E4D60D}"/>
    <cellStyle name="20% - Accent3 2 8 3 2" xfId="38414" xr:uid="{43183756-095D-4FA6-AF9A-E85F3F0CDC13}"/>
    <cellStyle name="20% - Accent3 2 8 4" xfId="8637" xr:uid="{806B7C77-95A6-42ED-BAE2-98C75A3C7D12}"/>
    <cellStyle name="20% - Accent3 2 8 4 2" xfId="38412" xr:uid="{DCBDD6E9-315F-4EA0-A3F9-708DFE7176E0}"/>
    <cellStyle name="20% - Accent3 2 8 5" xfId="33119" xr:uid="{7C037359-A9E4-4AE0-8219-E95516985219}"/>
    <cellStyle name="20% - Accent3 2 9" xfId="8640" xr:uid="{3575D790-D865-4450-8AE2-35D2567F786E}"/>
    <cellStyle name="20% - Accent3 2 9 2" xfId="38415" xr:uid="{9EE6D4CA-BEEE-4A1B-8776-7D82B4D682E9}"/>
    <cellStyle name="20% - Accent3 20" xfId="5542" xr:uid="{4A043751-8FBD-43FB-B7F4-135FCB95BA7E}"/>
    <cellStyle name="20% - Accent3 20 2" xfId="21447" xr:uid="{3577037F-F854-4DFB-BB1B-5D5EBF29A8D6}"/>
    <cellStyle name="20% - Accent3 20 2 2" xfId="50873" xr:uid="{9450B8F4-E9D7-4DEC-A133-B1CDFB46BE20}"/>
    <cellStyle name="20% - Accent3 20 3" xfId="8641" xr:uid="{3B0B5FC7-357E-4A83-8126-41E829CBEAB6}"/>
    <cellStyle name="20% - Accent3 20 3 2" xfId="38416" xr:uid="{CC03E2F2-A89D-4F7E-B54E-2C8065E07CD3}"/>
    <cellStyle name="20% - Accent3 20 4" xfId="35405" xr:uid="{FCCBB983-CE6D-4350-9AA2-967B2C8A9452}"/>
    <cellStyle name="20% - Accent3 21" xfId="5565" xr:uid="{29B30370-D63B-461E-ABE6-48DC6C93355D}"/>
    <cellStyle name="20% - Accent3 21 2" xfId="21470" xr:uid="{B08F7CD7-D7CB-4C32-8A7B-526920D3A43C}"/>
    <cellStyle name="20% - Accent3 21 2 2" xfId="50896" xr:uid="{AB330D81-ED48-42A6-BB58-BC2E27C33E92}"/>
    <cellStyle name="20% - Accent3 21 3" xfId="8642" xr:uid="{A17D039A-BF06-4784-9E46-BB38B95D9281}"/>
    <cellStyle name="20% - Accent3 21 3 2" xfId="38417" xr:uid="{BDD84129-015F-4359-9B2A-CDBB753DC7A7}"/>
    <cellStyle name="20% - Accent3 21 4" xfId="35428" xr:uid="{FB39CD7F-CD50-4CDE-BDE2-7FDADEF44A0B}"/>
    <cellStyle name="20% - Accent3 22" xfId="5591" xr:uid="{2086511D-BCA3-4A89-91D4-C961A451385B}"/>
    <cellStyle name="20% - Accent3 22 2" xfId="21495" xr:uid="{27A7366A-614B-4AFD-9FC7-4AD000D19719}"/>
    <cellStyle name="20% - Accent3 22 2 2" xfId="50920" xr:uid="{AAF88A06-5091-4A1D-A40E-6FD2B4C63693}"/>
    <cellStyle name="20% - Accent3 22 3" xfId="8643" xr:uid="{F694BFE4-2416-4C06-A31D-D6AC458EF2F2}"/>
    <cellStyle name="20% - Accent3 22 3 2" xfId="38418" xr:uid="{A44261C0-389D-4083-8265-E681E842277C}"/>
    <cellStyle name="20% - Accent3 22 4" xfId="35452" xr:uid="{D1DF32C5-44F4-4FF9-825D-7D263566F781}"/>
    <cellStyle name="20% - Accent3 23" xfId="4591" xr:uid="{45E059E3-F150-495A-B1AE-48A8495C15F1}"/>
    <cellStyle name="20% - Accent3 23 2" xfId="8644" xr:uid="{7AF65161-A4E2-4242-AD9C-E6FDF4BD2240}"/>
    <cellStyle name="20% - Accent3 23 2 2" xfId="38419" xr:uid="{878B9F6A-4A4A-460D-8ABF-A6FE0F05453F}"/>
    <cellStyle name="20% - Accent3 23 3" xfId="34530" xr:uid="{B0674994-1D87-45D7-B64A-4856B8ED38DA}"/>
    <cellStyle name="20% - Accent3 24" xfId="8645" xr:uid="{0280A75C-B65B-49A9-B0F9-F4C244F2CC3A}"/>
    <cellStyle name="20% - Accent3 24 2" xfId="38420" xr:uid="{BCD017A3-0015-4276-84B0-7BAB5EAC8569}"/>
    <cellStyle name="20% - Accent3 25" xfId="8646" xr:uid="{43154687-44B9-47E6-AC83-13000AB82823}"/>
    <cellStyle name="20% - Accent3 25 2" xfId="38421" xr:uid="{389FA092-DD34-48B7-8935-CDB83F3410BD}"/>
    <cellStyle name="20% - Accent3 26" xfId="8647" xr:uid="{AC102682-4D6B-4AB3-A3CE-827857502180}"/>
    <cellStyle name="20% - Accent3 26 2" xfId="38422" xr:uid="{1D3B611C-7DD3-452F-B36D-BDA1699DFF35}"/>
    <cellStyle name="20% - Accent3 27" xfId="8648" xr:uid="{C0AD0AC2-CDDA-4F50-8C96-75353C5FD29D}"/>
    <cellStyle name="20% - Accent3 27 2" xfId="38423" xr:uid="{D4BF7177-B8E8-4DD3-ABEA-DA11988F04CE}"/>
    <cellStyle name="20% - Accent3 28" xfId="8649" xr:uid="{0F124BB3-4383-455A-B491-EA603179196D}"/>
    <cellStyle name="20% - Accent3 28 2" xfId="38424" xr:uid="{5CD86AD4-6925-4E77-A722-EBDD6811D114}"/>
    <cellStyle name="20% - Accent3 29" xfId="8650" xr:uid="{BCEBC02D-31DA-47B9-857B-4CB077F81ADC}"/>
    <cellStyle name="20% - Accent3 29 2" xfId="38425" xr:uid="{62305B38-9DD6-4B27-B042-14564163D454}"/>
    <cellStyle name="20% - Accent3 3" xfId="646" xr:uid="{7495282F-E167-44FE-A431-D54B21B132A0}"/>
    <cellStyle name="20% - Accent3 3 10" xfId="8652" xr:uid="{48E4909D-CF54-46AD-A9E6-9440ACA0C971}"/>
    <cellStyle name="20% - Accent3 3 10 2" xfId="29632" xr:uid="{DC7C1CB3-EF95-4D9F-A7BC-C53B419B4BAA}"/>
    <cellStyle name="20% - Accent3 3 10 2 2" xfId="58122" xr:uid="{E6CF50B6-D1CA-4863-9FD7-55AA2A46F94D}"/>
    <cellStyle name="20% - Accent3 3 10 3" xfId="38427" xr:uid="{16F37B59-A083-4420-9FEC-0FDD8AA6B866}"/>
    <cellStyle name="20% - Accent3 3 11" xfId="8653" xr:uid="{38D2ADF5-DF70-4E11-A39C-0071FA116910}"/>
    <cellStyle name="20% - Accent3 3 11 2" xfId="38428" xr:uid="{AD42E9AF-3F68-4DC4-9B74-28B78D0D4AB9}"/>
    <cellStyle name="20% - Accent3 3 12" xfId="8654" xr:uid="{47ED1BC3-2B67-483C-8C32-13AE90C2DB0D}"/>
    <cellStyle name="20% - Accent3 3 13" xfId="8651" xr:uid="{324EE63C-8604-4014-9B0C-6B31D284E8B5}"/>
    <cellStyle name="20% - Accent3 3 13 2" xfId="38426" xr:uid="{2B2966A9-D4E5-4086-BBD5-115376F6A4DC}"/>
    <cellStyle name="20% - Accent3 3 14" xfId="20647" xr:uid="{F831BEA8-753C-4797-B575-9193AC69A313}"/>
    <cellStyle name="20% - Accent3 3 14 2" xfId="50086" xr:uid="{9D6D48E1-9BDD-4C4B-9F08-682930766A44}"/>
    <cellStyle name="20% - Accent3 3 15" xfId="6323" xr:uid="{A63A98D5-828A-468B-8DC6-F9263FABEED5}"/>
    <cellStyle name="20% - Accent3 3 16" xfId="4762" xr:uid="{0ACF6A1B-819A-42F4-A807-B9B9E605B7A0}"/>
    <cellStyle name="20% - Accent3 3 16 2" xfId="34646" xr:uid="{767DEC4A-33E0-4BA5-9E61-4288A8AF1D2A}"/>
    <cellStyle name="20% - Accent3 3 17" xfId="22655" xr:uid="{885532DF-F034-4E37-A323-66788FBEEA10}"/>
    <cellStyle name="20% - Accent3 3 17 2" xfId="51940" xr:uid="{A30EACC5-7D17-4D4A-9A2F-7A8324A0803A}"/>
    <cellStyle name="20% - Accent3 3 18" xfId="31651" xr:uid="{973558FA-7749-4F43-93AD-E94ABACA6D96}"/>
    <cellStyle name="20% - Accent3 3 19" xfId="31912" xr:uid="{ECA22361-D243-4D4C-A4C9-F82133B30736}"/>
    <cellStyle name="20% - Accent3 3 2" xfId="728" xr:uid="{82A06EE8-D691-4E5F-AC83-196F90D46794}"/>
    <cellStyle name="20% - Accent3 3 2 10" xfId="20874" xr:uid="{41A7CE65-A9B9-4732-8857-84BC6F23C18E}"/>
    <cellStyle name="20% - Accent3 3 2 10 2" xfId="50302" xr:uid="{CEC37265-F896-4ACD-A7CB-9FBFCF8E556E}"/>
    <cellStyle name="20% - Accent3 3 2 11" xfId="8655" xr:uid="{7F4C13CD-4485-407F-AE2D-3D0C2E2B146A}"/>
    <cellStyle name="20% - Accent3 3 2 11 2" xfId="38429" xr:uid="{34938192-6692-4AF6-9DD3-4279D9A06BB5}"/>
    <cellStyle name="20% - Accent3 3 2 12" xfId="5031" xr:uid="{C1395098-1D36-4B2A-9C4C-0E32306EE10C}"/>
    <cellStyle name="20% - Accent3 3 2 12 2" xfId="34898" xr:uid="{F75CEF3D-D4A9-4694-90D3-3309260957AA}"/>
    <cellStyle name="20% - Accent3 3 2 13" xfId="22700" xr:uid="{6B71BD85-F61D-40D7-B866-93FCFF3B5EEB}"/>
    <cellStyle name="20% - Accent3 3 2 13 2" xfId="51985" xr:uid="{BB88352A-A73F-4733-8DBB-CB4DC8E82F25}"/>
    <cellStyle name="20% - Accent3 3 2 14" xfId="31979" xr:uid="{36BADC4F-68BC-42A8-942E-67BE44107017}"/>
    <cellStyle name="20% - Accent3 3 2 2" xfId="727" xr:uid="{CE1B374A-56B9-44AF-94B3-F47918174EF3}"/>
    <cellStyle name="20% - Accent3 3 2 2 10" xfId="24066" xr:uid="{448F7128-9943-4703-B8C0-655A55DC6E32}"/>
    <cellStyle name="20% - Accent3 3 2 2 10 2" xfId="52607" xr:uid="{FCDD004F-841C-4BA4-9551-4B680F22FBB4}"/>
    <cellStyle name="20% - Accent3 3 2 2 11" xfId="31978" xr:uid="{B73784CC-342F-4E1A-A64A-61AE1023D8A0}"/>
    <cellStyle name="20% - Accent3 3 2 2 2" xfId="1228" xr:uid="{F9B2EB8F-11D0-4251-B54A-3654082924E9}"/>
    <cellStyle name="20% - Accent3 3 2 2 2 2" xfId="1890" xr:uid="{4C733378-2B3C-42C2-B6E9-8ABC05DFCE08}"/>
    <cellStyle name="20% - Accent3 3 2 2 2 2 2" xfId="3125" xr:uid="{86F91129-37EC-4466-89FE-4430760F05BE}"/>
    <cellStyle name="20% - Accent3 3 2 2 2 2 2 2" xfId="8659" xr:uid="{5F3BDB9A-31F5-4A1D-8192-ED8E47BDAFBD}"/>
    <cellStyle name="20% - Accent3 3 2 2 2 2 2 2 2" xfId="38433" xr:uid="{09B61182-5525-44F0-9547-6F84043202EE}"/>
    <cellStyle name="20% - Accent3 3 2 2 2 2 2 3" xfId="34102" xr:uid="{CD12A70B-B468-4424-BD7C-3A9DDA702BD9}"/>
    <cellStyle name="20% - Accent3 3 2 2 2 2 3" xfId="8660" xr:uid="{6AAC0AAE-A82E-47A2-A05E-BFE61196D472}"/>
    <cellStyle name="20% - Accent3 3 2 2 2 2 3 2" xfId="38434" xr:uid="{F57D7E30-5CA0-441B-9F47-61FD04042F43}"/>
    <cellStyle name="20% - Accent3 3 2 2 2 2 4" xfId="28512" xr:uid="{3159C6B4-8210-4C9C-BF55-6C58717EF3A0}"/>
    <cellStyle name="20% - Accent3 3 2 2 2 2 4 2" xfId="57002" xr:uid="{BCD8A7F4-B8AA-4C2B-BD4A-431361193B37}"/>
    <cellStyle name="20% - Accent3 3 2 2 2 2 5" xfId="8658" xr:uid="{6C56BD24-12FE-4FA2-9BA3-1372718E6BDF}"/>
    <cellStyle name="20% - Accent3 3 2 2 2 2 5 2" xfId="38432" xr:uid="{86A43EF1-E577-4351-ADEE-6A1C5A9CE662}"/>
    <cellStyle name="20% - Accent3 3 2 2 2 2 6" xfId="32892" xr:uid="{3C8C4EAB-EC47-4E87-A94A-F2BE4EF642B3}"/>
    <cellStyle name="20% - Accent3 3 2 2 2 3" xfId="2491" xr:uid="{2D485406-5E57-419E-88E2-57B955736506}"/>
    <cellStyle name="20% - Accent3 3 2 2 2 3 2" xfId="8661" xr:uid="{B594341D-40CE-46D3-B0C1-350E42043698}"/>
    <cellStyle name="20% - Accent3 3 2 2 2 3 2 2" xfId="38435" xr:uid="{911B2948-2CA4-40E2-AC6C-E2B327272BDE}"/>
    <cellStyle name="20% - Accent3 3 2 2 2 3 3" xfId="33471" xr:uid="{BDCF585D-5325-491C-8720-9FBC962EA54F}"/>
    <cellStyle name="20% - Accent3 3 2 2 2 4" xfId="8662" xr:uid="{F032AB68-5A77-47F6-82C9-E80280B3C142}"/>
    <cellStyle name="20% - Accent3 3 2 2 2 4 2" xfId="38436" xr:uid="{48FEA39E-E3CE-4C1E-B0CA-E7D7F5017DEA}"/>
    <cellStyle name="20% - Accent3 3 2 2 2 5" xfId="8663" xr:uid="{8FE722E0-51C2-4353-963E-D9E7E29FA0EF}"/>
    <cellStyle name="20% - Accent3 3 2 2 2 5 2" xfId="38437" xr:uid="{E549AA32-3E21-4D35-9AF9-24570D4D092F}"/>
    <cellStyle name="20% - Accent3 3 2 2 2 6" xfId="25537" xr:uid="{9C99F166-7BD1-4D1A-A62E-5D2CAAE925E8}"/>
    <cellStyle name="20% - Accent3 3 2 2 2 6 2" xfId="54028" xr:uid="{CEFF20AF-6FB5-4C24-99A7-7B7470821FD2}"/>
    <cellStyle name="20% - Accent3 3 2 2 2 7" xfId="8657" xr:uid="{8354585B-54C7-402A-83C0-FC19C5CD18DA}"/>
    <cellStyle name="20% - Accent3 3 2 2 2 7 2" xfId="38431" xr:uid="{1ADF6AB1-C3CF-40D4-AE04-79C451B4C45B}"/>
    <cellStyle name="20% - Accent3 3 2 2 2 8" xfId="32278" xr:uid="{E0638256-603B-492A-9450-295241337F9B}"/>
    <cellStyle name="20% - Accent3 3 2 2 3" xfId="1600" xr:uid="{5EADE254-12D9-41A2-9E33-6B5C1C18CDC1}"/>
    <cellStyle name="20% - Accent3 3 2 2 3 2" xfId="2821" xr:uid="{ED3A5E12-3280-44BD-A556-BB36EEDE40D3}"/>
    <cellStyle name="20% - Accent3 3 2 2 3 2 2" xfId="8666" xr:uid="{4D8ADE35-733B-431C-9BAD-133E17A4A8A4}"/>
    <cellStyle name="20% - Accent3 3 2 2 3 2 2 2" xfId="38440" xr:uid="{D1F52242-105B-4EEB-9DF7-0CD996DC720C}"/>
    <cellStyle name="20% - Accent3 3 2 2 3 2 3" xfId="8667" xr:uid="{45A42BA9-F968-4DC5-9637-51E99526C96C}"/>
    <cellStyle name="20% - Accent3 3 2 2 3 2 3 2" xfId="38441" xr:uid="{64A761B1-BA02-4CF0-AB50-E1EBA29357FF}"/>
    <cellStyle name="20% - Accent3 3 2 2 3 2 4" xfId="8665" xr:uid="{D2A82425-A4C0-4379-8566-95F5CDBC83DD}"/>
    <cellStyle name="20% - Accent3 3 2 2 3 2 4 2" xfId="38439" xr:uid="{BF2FEA23-047A-4FFA-BFEA-29B2FF82E5A9}"/>
    <cellStyle name="20% - Accent3 3 2 2 3 2 5" xfId="33799" xr:uid="{5458CE8C-1F62-462F-B6F6-679B0FFB4B19}"/>
    <cellStyle name="20% - Accent3 3 2 2 3 3" xfId="8668" xr:uid="{370E7A34-BE50-4B22-AAF9-83196A1A027B}"/>
    <cellStyle name="20% - Accent3 3 2 2 3 3 2" xfId="38442" xr:uid="{02210DA6-9069-462A-B2F8-7D3895D4F2AD}"/>
    <cellStyle name="20% - Accent3 3 2 2 3 4" xfId="8669" xr:uid="{12E94CF7-EDA9-4A99-9FED-AE47A36CA728}"/>
    <cellStyle name="20% - Accent3 3 2 2 3 4 2" xfId="38443" xr:uid="{CBA5F250-7961-42EE-AF1F-DEB962223A87}"/>
    <cellStyle name="20% - Accent3 3 2 2 3 5" xfId="8670" xr:uid="{4CDFF274-4463-40D4-AD6A-0E40E5054C97}"/>
    <cellStyle name="20% - Accent3 3 2 2 3 5 2" xfId="38444" xr:uid="{1FA57847-A710-41FA-AFCD-DF1DD67695BE}"/>
    <cellStyle name="20% - Accent3 3 2 2 3 6" xfId="26998" xr:uid="{D4FBBC27-E558-4ED2-A467-4B3DFE918034}"/>
    <cellStyle name="20% - Accent3 3 2 2 3 6 2" xfId="55488" xr:uid="{D9A9079B-74BA-42C2-8559-86D9AB66177D}"/>
    <cellStyle name="20% - Accent3 3 2 2 3 7" xfId="8664" xr:uid="{2308F6EA-8EFD-40FD-BBAC-0A2865B7A796}"/>
    <cellStyle name="20% - Accent3 3 2 2 3 7 2" xfId="38438" xr:uid="{3582E4A7-6CB3-4401-AAD9-A880DB65408C}"/>
    <cellStyle name="20% - Accent3 3 2 2 3 8" xfId="32602" xr:uid="{46593DF7-2C05-4648-B520-A9DFF6CD0C8E}"/>
    <cellStyle name="20% - Accent3 3 2 2 4" xfId="2316" xr:uid="{7C6AE2E4-AF32-451A-9E69-B9D5A2251187}"/>
    <cellStyle name="20% - Accent3 3 2 2 4 2" xfId="8672" xr:uid="{0799527B-27D2-4C79-8A05-278A737B7C7B}"/>
    <cellStyle name="20% - Accent3 3 2 2 4 2 2" xfId="38446" xr:uid="{1C47B310-7C74-4EDD-92C0-06789FA2DB70}"/>
    <cellStyle name="20% - Accent3 3 2 2 4 3" xfId="8673" xr:uid="{3B8138AB-6FF9-447D-AB37-57355D07A09F}"/>
    <cellStyle name="20% - Accent3 3 2 2 4 3 2" xfId="38447" xr:uid="{D2439019-6511-4C8B-B395-01F35A48A27D}"/>
    <cellStyle name="20% - Accent3 3 2 2 4 4" xfId="29993" xr:uid="{1369C3B2-C11F-45BF-90D1-368E22BFA1F6}"/>
    <cellStyle name="20% - Accent3 3 2 2 4 4 2" xfId="58483" xr:uid="{4FE73960-4EE5-4F62-A59F-B6EEAB969D16}"/>
    <cellStyle name="20% - Accent3 3 2 2 4 5" xfId="8671" xr:uid="{98FF8BA1-784C-4AE1-AA0F-703E987F5AF0}"/>
    <cellStyle name="20% - Accent3 3 2 2 4 5 2" xfId="38445" xr:uid="{A98B23F9-6C71-487E-9709-B6200F47BF6C}"/>
    <cellStyle name="20% - Accent3 3 2 2 4 6" xfId="33296" xr:uid="{E4D29A3E-B4B4-441C-BD3B-5011C9B52936}"/>
    <cellStyle name="20% - Accent3 3 2 2 5" xfId="8674" xr:uid="{A7677C84-ECA3-4786-A46A-F779367E12A7}"/>
    <cellStyle name="20% - Accent3 3 2 2 5 2" xfId="38448" xr:uid="{931BCC76-CBFB-48F2-B022-A5E869F8B1D3}"/>
    <cellStyle name="20% - Accent3 3 2 2 6" xfId="8675" xr:uid="{9609F902-5A7B-4B52-A44B-4D4E597CA917}"/>
    <cellStyle name="20% - Accent3 3 2 2 6 2" xfId="38449" xr:uid="{638D5848-F782-48ED-AB84-F1014047B724}"/>
    <cellStyle name="20% - Accent3 3 2 2 7" xfId="8676" xr:uid="{3E8775EB-157A-4522-B5D2-D0344C9AD75C}"/>
    <cellStyle name="20% - Accent3 3 2 2 7 2" xfId="38450" xr:uid="{CE4F16BF-D721-48CE-98A4-5730CA2CE3C5}"/>
    <cellStyle name="20% - Accent3 3 2 2 8" xfId="21847" xr:uid="{E154956C-E60F-4858-98AA-57E562299FBD}"/>
    <cellStyle name="20% - Accent3 3 2 2 8 2" xfId="51272" xr:uid="{2F8A4D71-DDFC-4B93-A3DD-3C229341A164}"/>
    <cellStyle name="20% - Accent3 3 2 2 9" xfId="8656" xr:uid="{308D215E-F843-40DB-AB83-4937B436BB1D}"/>
    <cellStyle name="20% - Accent3 3 2 2 9 2" xfId="38430" xr:uid="{32ED84CC-0B88-4CEE-9744-C3A3C750155D}"/>
    <cellStyle name="20% - Accent3 3 2 3" xfId="1227" xr:uid="{240E01DA-5E24-4562-8F0C-41973D1F8839}"/>
    <cellStyle name="20% - Accent3 3 2 3 10" xfId="32277" xr:uid="{1881A1B2-7E16-4D07-9224-534101B2C380}"/>
    <cellStyle name="20% - Accent3 3 2 3 2" xfId="1889" xr:uid="{9AEBE813-C409-4107-8F9F-A73E46541739}"/>
    <cellStyle name="20% - Accent3 3 2 3 2 2" xfId="3124" xr:uid="{ACA902F0-5256-4C58-B511-BBFD5AF06FCC}"/>
    <cellStyle name="20% - Accent3 3 2 3 2 2 2" xfId="8680" xr:uid="{DF8B2315-B188-41FD-8BE6-22740FB8D41C}"/>
    <cellStyle name="20% - Accent3 3 2 3 2 2 2 2" xfId="38454" xr:uid="{EC97C7DA-EF0E-41FD-A186-99629D0294FF}"/>
    <cellStyle name="20% - Accent3 3 2 3 2 2 3" xfId="8681" xr:uid="{BBECA76B-73A4-4D7B-ACA6-924D3D44D1D4}"/>
    <cellStyle name="20% - Accent3 3 2 3 2 2 3 2" xfId="38455" xr:uid="{4239C959-A5E0-4C07-A458-E16C9B45ACC9}"/>
    <cellStyle name="20% - Accent3 3 2 3 2 2 4" xfId="28802" xr:uid="{B27743B4-BFB6-4197-89D0-A4B0C25B2663}"/>
    <cellStyle name="20% - Accent3 3 2 3 2 2 4 2" xfId="57292" xr:uid="{46BCA2EE-992B-4BCF-806D-B811552BAE43}"/>
    <cellStyle name="20% - Accent3 3 2 3 2 2 5" xfId="8679" xr:uid="{4314923C-572F-40B5-BE00-12F57166B36F}"/>
    <cellStyle name="20% - Accent3 3 2 3 2 2 5 2" xfId="38453" xr:uid="{DEC3D8C8-97D6-4B6B-8B87-81791F23745F}"/>
    <cellStyle name="20% - Accent3 3 2 3 2 2 6" xfId="34101" xr:uid="{3E789EA4-4E7C-429E-BF67-9E736967CEAC}"/>
    <cellStyle name="20% - Accent3 3 2 3 2 3" xfId="8682" xr:uid="{A6FABF1B-2F00-4C1B-8718-092C3DC21D49}"/>
    <cellStyle name="20% - Accent3 3 2 3 2 3 2" xfId="38456" xr:uid="{012FCA96-C53F-42BE-9DD9-BEACE9D60C6D}"/>
    <cellStyle name="20% - Accent3 3 2 3 2 4" xfId="8683" xr:uid="{58118A68-86E8-4B8A-B2E5-48639634AD61}"/>
    <cellStyle name="20% - Accent3 3 2 3 2 4 2" xfId="38457" xr:uid="{C378F88A-7865-4ED6-AB0E-94C45C7ECDFE}"/>
    <cellStyle name="20% - Accent3 3 2 3 2 5" xfId="8684" xr:uid="{DE0C6475-412B-4C10-BD79-DCE1C62B67C5}"/>
    <cellStyle name="20% - Accent3 3 2 3 2 5 2" xfId="38458" xr:uid="{0854FDB7-31C1-4D99-A313-89D7331C0A3F}"/>
    <cellStyle name="20% - Accent3 3 2 3 2 6" xfId="25824" xr:uid="{BCBDF415-768A-4CD7-BA2D-0825C8DA811B}"/>
    <cellStyle name="20% - Accent3 3 2 3 2 6 2" xfId="54315" xr:uid="{A2AD2104-3329-40DF-9CBC-47F08E633AF9}"/>
    <cellStyle name="20% - Accent3 3 2 3 2 7" xfId="8678" xr:uid="{25E01A57-0EED-4885-8A53-09630A8840EF}"/>
    <cellStyle name="20% - Accent3 3 2 3 2 7 2" xfId="38452" xr:uid="{76FCE68F-F5F8-477E-893C-24AFDA0B0452}"/>
    <cellStyle name="20% - Accent3 3 2 3 2 8" xfId="32891" xr:uid="{D6B0D7DC-8494-422F-A5F1-1CE1F9CA2487}"/>
    <cellStyle name="20% - Accent3 3 2 3 3" xfId="2490" xr:uid="{9AB1539D-E858-4CF4-AD4D-7EAD971C9DF6}"/>
    <cellStyle name="20% - Accent3 3 2 3 3 2" xfId="8686" xr:uid="{C92FE61D-7560-49F4-808E-D285BA04D2FC}"/>
    <cellStyle name="20% - Accent3 3 2 3 3 2 2" xfId="8687" xr:uid="{D9A03587-19C8-42DC-9358-E6DD07477BB4}"/>
    <cellStyle name="20% - Accent3 3 2 3 3 2 2 2" xfId="38461" xr:uid="{86C46474-CADB-422F-ACFA-33D168B751AE}"/>
    <cellStyle name="20% - Accent3 3 2 3 3 2 3" xfId="8688" xr:uid="{D474BBA5-9281-44CD-B815-1C1085656EE1}"/>
    <cellStyle name="20% - Accent3 3 2 3 3 2 3 2" xfId="38462" xr:uid="{4F62A935-28B0-4D5F-8298-AC9589EE6E26}"/>
    <cellStyle name="20% - Accent3 3 2 3 3 2 4" xfId="38460" xr:uid="{0AE199AA-643E-4AED-9CF7-AC982A33FFE0}"/>
    <cellStyle name="20% - Accent3 3 2 3 3 3" xfId="8689" xr:uid="{60D196D9-95FF-4976-A020-4CC5B61E572F}"/>
    <cellStyle name="20% - Accent3 3 2 3 3 3 2" xfId="38463" xr:uid="{97BC5911-6613-4EBB-B63C-195B9F77728F}"/>
    <cellStyle name="20% - Accent3 3 2 3 3 4" xfId="8690" xr:uid="{23D3A23C-AAC3-4AF2-A3F2-611B2B4E39ED}"/>
    <cellStyle name="20% - Accent3 3 2 3 3 4 2" xfId="38464" xr:uid="{BCDD84CE-EE29-4B0E-8BAD-CF54070FE41F}"/>
    <cellStyle name="20% - Accent3 3 2 3 3 5" xfId="8691" xr:uid="{01538AD2-9F07-4F28-96AF-0B4050D3F7F8}"/>
    <cellStyle name="20% - Accent3 3 2 3 3 5 2" xfId="38465" xr:uid="{7171A710-DD40-4F9C-9A38-09A75B793A60}"/>
    <cellStyle name="20% - Accent3 3 2 3 3 6" xfId="27291" xr:uid="{22516846-56E8-4EB2-BD3D-1710C2BD6E0D}"/>
    <cellStyle name="20% - Accent3 3 2 3 3 6 2" xfId="55781" xr:uid="{E322516D-9434-423C-A2E9-9333CD2FA915}"/>
    <cellStyle name="20% - Accent3 3 2 3 3 7" xfId="8685" xr:uid="{7C5E1669-AE26-46F6-A693-17F9A0C4AEEF}"/>
    <cellStyle name="20% - Accent3 3 2 3 3 7 2" xfId="38459" xr:uid="{F5D40CB2-F483-4E87-A56F-1765654482D8}"/>
    <cellStyle name="20% - Accent3 3 2 3 3 8" xfId="33470" xr:uid="{9CF53785-350A-4F7A-B049-9D08AEF7453F}"/>
    <cellStyle name="20% - Accent3 3 2 3 4" xfId="8692" xr:uid="{622C2CB6-8814-4443-9ED9-13665C514E1E}"/>
    <cellStyle name="20% - Accent3 3 2 3 4 2" xfId="8693" xr:uid="{8B96604A-2733-4EBA-BC02-CC9B5F09F2B0}"/>
    <cellStyle name="20% - Accent3 3 2 3 4 2 2" xfId="38467" xr:uid="{B9DA5D20-25F1-4D22-AA45-8E42480E91A1}"/>
    <cellStyle name="20% - Accent3 3 2 3 4 3" xfId="8694" xr:uid="{88A3AB78-FE55-4CD4-ABD0-A025FB24D32A}"/>
    <cellStyle name="20% - Accent3 3 2 3 4 3 2" xfId="38468" xr:uid="{B5FC7DAC-A406-4C17-8449-53AA269C7F9C}"/>
    <cellStyle name="20% - Accent3 3 2 3 4 4" xfId="30289" xr:uid="{D23C2C05-AC2E-46B7-A23F-312233E1DB85}"/>
    <cellStyle name="20% - Accent3 3 2 3 4 4 2" xfId="58779" xr:uid="{A8B652F7-9FBB-40F8-BAFB-E4F788228283}"/>
    <cellStyle name="20% - Accent3 3 2 3 4 5" xfId="38466" xr:uid="{C7094D8C-7FDB-4E01-B1D0-0D5B18EEDEF7}"/>
    <cellStyle name="20% - Accent3 3 2 3 5" xfId="8695" xr:uid="{86A1887A-E981-48C3-80A2-7ACF7BBB5294}"/>
    <cellStyle name="20% - Accent3 3 2 3 5 2" xfId="38469" xr:uid="{C4D3EF17-7B1C-42D0-898C-7F2EF73C03F3}"/>
    <cellStyle name="20% - Accent3 3 2 3 6" xfId="8696" xr:uid="{C1B402E6-3FFE-4181-83A7-FF91489C2FEA}"/>
    <cellStyle name="20% - Accent3 3 2 3 6 2" xfId="38470" xr:uid="{2E6506DC-4267-4497-85D5-EC8A27DCBA6C}"/>
    <cellStyle name="20% - Accent3 3 2 3 7" xfId="8697" xr:uid="{73B576D8-1A36-424E-908B-05457EFC3857}"/>
    <cellStyle name="20% - Accent3 3 2 3 7 2" xfId="38471" xr:uid="{D1A2F1AC-E8C4-4A36-8811-6542087393BF}"/>
    <cellStyle name="20% - Accent3 3 2 3 8" xfId="24379" xr:uid="{6CCA2210-A00E-46B9-A655-CE2BB8D10B0D}"/>
    <cellStyle name="20% - Accent3 3 2 3 8 2" xfId="52871" xr:uid="{135C4591-48F9-49A2-B585-B5F6C3CF3FD1}"/>
    <cellStyle name="20% - Accent3 3 2 3 9" xfId="8677" xr:uid="{24688CDA-413F-4E5A-BADA-9E81FABF1844}"/>
    <cellStyle name="20% - Accent3 3 2 3 9 2" xfId="38451" xr:uid="{DD7E7883-6666-431D-8C7F-8F21782FA483}"/>
    <cellStyle name="20% - Accent3 3 2 4" xfId="1599" xr:uid="{98789027-C12D-41F2-AE86-E4C5D3705B2D}"/>
    <cellStyle name="20% - Accent3 3 2 4 2" xfId="2820" xr:uid="{93956C61-2DCA-45F2-9015-574746D835EF}"/>
    <cellStyle name="20% - Accent3 3 2 4 2 2" xfId="8700" xr:uid="{B3E3FBA1-4936-492F-AC0E-BAFCD73261B8}"/>
    <cellStyle name="20% - Accent3 3 2 4 2 2 2" xfId="29099" xr:uid="{196F376A-402B-4B0C-A63E-047EBFA00132}"/>
    <cellStyle name="20% - Accent3 3 2 4 2 2 2 2" xfId="57589" xr:uid="{F3803341-938F-4E9C-94D0-4AAA708895A1}"/>
    <cellStyle name="20% - Accent3 3 2 4 2 2 3" xfId="38474" xr:uid="{8B7D64E5-361A-4507-881A-88995C788A95}"/>
    <cellStyle name="20% - Accent3 3 2 4 2 3" xfId="8701" xr:uid="{BA5A06DD-AD7B-4470-8456-5811D056EB9F}"/>
    <cellStyle name="20% - Accent3 3 2 4 2 3 2" xfId="38475" xr:uid="{5078E725-EE3A-405C-B2A6-A3BF83A23DC5}"/>
    <cellStyle name="20% - Accent3 3 2 4 2 4" xfId="26115" xr:uid="{B26F7E15-08FE-4D39-996E-9066F4917231}"/>
    <cellStyle name="20% - Accent3 3 2 4 2 4 2" xfId="54606" xr:uid="{E057C105-975D-4684-94AC-4E5E9AA96D3D}"/>
    <cellStyle name="20% - Accent3 3 2 4 2 5" xfId="8699" xr:uid="{E6606826-5C00-4E47-BA99-BFDEBC448919}"/>
    <cellStyle name="20% - Accent3 3 2 4 2 5 2" xfId="38473" xr:uid="{F05BBF11-3252-4C5D-B5B4-4DB37E721AA2}"/>
    <cellStyle name="20% - Accent3 3 2 4 2 6" xfId="33798" xr:uid="{326AF32A-EA4F-46D4-B93A-D5B68ADB333F}"/>
    <cellStyle name="20% - Accent3 3 2 4 3" xfId="8702" xr:uid="{88D19A30-D77A-48F8-BDD4-AB4ED183139A}"/>
    <cellStyle name="20% - Accent3 3 2 4 3 2" xfId="27588" xr:uid="{038C2459-B026-45F9-BC24-CFAABD53021C}"/>
    <cellStyle name="20% - Accent3 3 2 4 3 2 2" xfId="56078" xr:uid="{36AE5A4B-BEFF-48FA-8C44-80397DFBE3CF}"/>
    <cellStyle name="20% - Accent3 3 2 4 3 3" xfId="38476" xr:uid="{D642DF51-9F82-4099-88F7-94A2E735AABD}"/>
    <cellStyle name="20% - Accent3 3 2 4 4" xfId="8703" xr:uid="{9A02FE1D-B991-40A5-A2DF-C8412F215D50}"/>
    <cellStyle name="20% - Accent3 3 2 4 4 2" xfId="30587" xr:uid="{33D48763-00B8-4609-820D-5DB79DFD6A3D}"/>
    <cellStyle name="20% - Accent3 3 2 4 4 2 2" xfId="59077" xr:uid="{D3EE2F12-DAC7-4952-92F3-096BEC0275D7}"/>
    <cellStyle name="20% - Accent3 3 2 4 4 3" xfId="38477" xr:uid="{A8317EB9-AB33-42F7-8C52-885C41624B47}"/>
    <cellStyle name="20% - Accent3 3 2 4 5" xfId="8704" xr:uid="{5E087C30-7025-4F3F-8D2D-2DEE1DADB91E}"/>
    <cellStyle name="20% - Accent3 3 2 4 5 2" xfId="38478" xr:uid="{C6915069-C6A8-4C70-9839-A818CC8DB0D8}"/>
    <cellStyle name="20% - Accent3 3 2 4 6" xfId="24658" xr:uid="{20220707-2970-41FC-A100-5DAF1A4CA515}"/>
    <cellStyle name="20% - Accent3 3 2 4 6 2" xfId="53150" xr:uid="{62E49582-5A8A-4ECA-A01B-D51CB9FB3C99}"/>
    <cellStyle name="20% - Accent3 3 2 4 7" xfId="8698" xr:uid="{6DB1D27D-3FB7-45D1-91B0-6F4D3983088F}"/>
    <cellStyle name="20% - Accent3 3 2 4 7 2" xfId="38472" xr:uid="{3AAB0711-18AC-48EB-BD3B-AE6411A4575D}"/>
    <cellStyle name="20% - Accent3 3 2 4 8" xfId="32601" xr:uid="{D4A4D171-946F-496D-9D10-9225AA7894A2}"/>
    <cellStyle name="20% - Accent3 3 2 5" xfId="2199" xr:uid="{D9761034-A814-4C01-A59F-2E25E725842E}"/>
    <cellStyle name="20% - Accent3 3 2 5 2" xfId="8706" xr:uid="{AF2843A1-03D8-4DC6-9E6F-3D45F4FA4F21}"/>
    <cellStyle name="20% - Accent3 3 2 5 2 2" xfId="8707" xr:uid="{AE4DF176-7284-429A-ACDA-4CA4EBD1943C}"/>
    <cellStyle name="20% - Accent3 3 2 5 2 2 2" xfId="29408" xr:uid="{11DB7FDE-BB22-40E8-8116-C23418A63FB9}"/>
    <cellStyle name="20% - Accent3 3 2 5 2 2 2 2" xfId="57898" xr:uid="{911BD4A3-85FB-44C2-8E79-E7C870AC0857}"/>
    <cellStyle name="20% - Accent3 3 2 5 2 2 3" xfId="38481" xr:uid="{B84D21CF-FD5D-41EA-92BD-B53162C0DC53}"/>
    <cellStyle name="20% - Accent3 3 2 5 2 3" xfId="8708" xr:uid="{5920C2EC-4F6D-41AD-BE21-019AD922726E}"/>
    <cellStyle name="20% - Accent3 3 2 5 2 3 2" xfId="38482" xr:uid="{5A92E7C9-CACD-47D1-AC25-5D76C2ECA22C}"/>
    <cellStyle name="20% - Accent3 3 2 5 2 4" xfId="26424" xr:uid="{B6040D10-E766-45DD-89E9-59E5D939CFE3}"/>
    <cellStyle name="20% - Accent3 3 2 5 2 4 2" xfId="54915" xr:uid="{A96B2136-2BCA-4194-A443-25729A8CEC71}"/>
    <cellStyle name="20% - Accent3 3 2 5 2 5" xfId="38480" xr:uid="{48D23E3B-2B9F-40E0-8459-6ED6D8031E95}"/>
    <cellStyle name="20% - Accent3 3 2 5 3" xfId="8709" xr:uid="{9811CC14-4A4A-4005-B995-5F35C3C6A347}"/>
    <cellStyle name="20% - Accent3 3 2 5 3 2" xfId="27897" xr:uid="{4BE72A71-5854-45A4-84AB-36E07F15CAA2}"/>
    <cellStyle name="20% - Accent3 3 2 5 3 2 2" xfId="56387" xr:uid="{115B6E01-1129-43A6-B7B1-1203EAB0787F}"/>
    <cellStyle name="20% - Accent3 3 2 5 3 3" xfId="38483" xr:uid="{C3F2422B-6651-4E47-A7AA-A0ED6608EADF}"/>
    <cellStyle name="20% - Accent3 3 2 5 4" xfId="8710" xr:uid="{959E6154-8353-41A7-98AF-F79D428D7C4C}"/>
    <cellStyle name="20% - Accent3 3 2 5 4 2" xfId="30897" xr:uid="{09A83E9E-AAB2-496A-BBE4-85BC6E2EB349}"/>
    <cellStyle name="20% - Accent3 3 2 5 4 2 2" xfId="59387" xr:uid="{349A9B59-245B-4D17-B0BD-619530BCC61F}"/>
    <cellStyle name="20% - Accent3 3 2 5 4 3" xfId="38484" xr:uid="{547D75DA-C867-434D-8B77-92A0D17030C5}"/>
    <cellStyle name="20% - Accent3 3 2 5 5" xfId="8711" xr:uid="{C26DF4CC-1512-4756-A41F-78669D43B484}"/>
    <cellStyle name="20% - Accent3 3 2 5 5 2" xfId="38485" xr:uid="{60EA37F2-A29E-428F-9201-3799EC53F58D}"/>
    <cellStyle name="20% - Accent3 3 2 5 6" xfId="24955" xr:uid="{8E21747F-4BEE-4107-81EA-49A03CA48222}"/>
    <cellStyle name="20% - Accent3 3 2 5 6 2" xfId="53446" xr:uid="{BE8D38AC-F19A-47EF-8052-C8480FD33F00}"/>
    <cellStyle name="20% - Accent3 3 2 5 7" xfId="8705" xr:uid="{57DB084B-499C-43E0-A5A0-E309D6CE8DEA}"/>
    <cellStyle name="20% - Accent3 3 2 5 7 2" xfId="38479" xr:uid="{0E0B0BC1-704C-4D9C-AFE2-EB0709F5948E}"/>
    <cellStyle name="20% - Accent3 3 2 5 8" xfId="33181" xr:uid="{3D0E3663-F3A0-4A01-A4CE-39682722A833}"/>
    <cellStyle name="20% - Accent3 3 2 6" xfId="8712" xr:uid="{2ABE4FB4-92BA-44DC-B891-717052B56B74}"/>
    <cellStyle name="20% - Accent3 3 2 6 2" xfId="8713" xr:uid="{82A74C83-4678-41B5-BD81-3D885C206276}"/>
    <cellStyle name="20% - Accent3 3 2 6 2 2" xfId="28222" xr:uid="{5CF762F6-96AF-4358-9B89-4F0A97482789}"/>
    <cellStyle name="20% - Accent3 3 2 6 2 2 2" xfId="56712" xr:uid="{8387E5BA-8246-49B6-BFD7-FB30E0138F7F}"/>
    <cellStyle name="20% - Accent3 3 2 6 2 3" xfId="38487" xr:uid="{6C1D49C3-5C0C-4F71-991E-75E0EF32089B}"/>
    <cellStyle name="20% - Accent3 3 2 6 3" xfId="8714" xr:uid="{E770B15D-5B0D-4E34-BE42-169D29005F15}"/>
    <cellStyle name="20% - Accent3 3 2 6 3 2" xfId="38488" xr:uid="{22CCD87B-2556-47B9-85E6-E72FDC51D898}"/>
    <cellStyle name="20% - Accent3 3 2 6 4" xfId="25256" xr:uid="{CC2791A8-9B39-4E3E-A4A0-80CEA5B33A84}"/>
    <cellStyle name="20% - Accent3 3 2 6 4 2" xfId="53747" xr:uid="{50DECD95-4A8E-44B4-951F-80D136E35C8F}"/>
    <cellStyle name="20% - Accent3 3 2 6 5" xfId="38486" xr:uid="{7AF49436-433D-4A27-8890-154321CD341E}"/>
    <cellStyle name="20% - Accent3 3 2 7" xfId="8715" xr:uid="{A0C9740A-C9E2-4DC7-A43A-ED0BA6C050B1}"/>
    <cellStyle name="20% - Accent3 3 2 7 2" xfId="26707" xr:uid="{A914AE1B-DE7C-466A-AD25-E18336DC6C58}"/>
    <cellStyle name="20% - Accent3 3 2 7 2 2" xfId="55197" xr:uid="{EEBA357D-B69A-4059-AA5B-EFA36AAD89F8}"/>
    <cellStyle name="20% - Accent3 3 2 7 3" xfId="38489" xr:uid="{2ACC0CC9-726F-47D6-80F3-6C042E8BCE6A}"/>
    <cellStyle name="20% - Accent3 3 2 8" xfId="8716" xr:uid="{5C548E8D-6F21-4E7C-9A69-6E67B9B19603}"/>
    <cellStyle name="20% - Accent3 3 2 8 2" xfId="29701" xr:uid="{FFB9A440-C0DF-46A8-A9B1-B2A265F3FF85}"/>
    <cellStyle name="20% - Accent3 3 2 8 2 2" xfId="58191" xr:uid="{C0DB625B-3469-4265-BEC4-2FDC27322AB2}"/>
    <cellStyle name="20% - Accent3 3 2 8 3" xfId="38490" xr:uid="{040F2E12-367F-477A-BCCC-E6D528BB88FE}"/>
    <cellStyle name="20% - Accent3 3 2 9" xfId="8717" xr:uid="{B7C0BF10-0D87-435E-9F61-C55CEB1FB521}"/>
    <cellStyle name="20% - Accent3 3 2 9 2" xfId="38491" xr:uid="{2B1B6F53-3963-41DE-805E-85A533B69E0B}"/>
    <cellStyle name="20% - Accent3 3 3" xfId="726" xr:uid="{4B86B938-65EC-472A-9532-8AADB1F5FA64}"/>
    <cellStyle name="20% - Accent3 3 3 10" xfId="23746" xr:uid="{35D68630-E4E2-49A0-8D82-59A73F422B31}"/>
    <cellStyle name="20% - Accent3 3 3 11" xfId="31977" xr:uid="{99D38F78-8659-4208-BB26-3E3017D18811}"/>
    <cellStyle name="20% - Accent3 3 3 2" xfId="1229" xr:uid="{E2E31B38-7AE9-4F3F-87A6-13C892A2E128}"/>
    <cellStyle name="20% - Accent3 3 3 2 2" xfId="1891" xr:uid="{295763A4-23D5-489D-A1FD-C64AC3834709}"/>
    <cellStyle name="20% - Accent3 3 3 2 2 2" xfId="3126" xr:uid="{30CDF514-A81F-4627-ABFB-BB4A5480BBE8}"/>
    <cellStyle name="20% - Accent3 3 3 2 2 2 2" xfId="8721" xr:uid="{19981962-97E7-4ABA-BBD9-1C1D9C375248}"/>
    <cellStyle name="20% - Accent3 3 3 2 2 2 2 2" xfId="38495" xr:uid="{3C422801-1BDE-45A7-9245-7F0E8E0EB83A}"/>
    <cellStyle name="20% - Accent3 3 3 2 2 2 3" xfId="34103" xr:uid="{4794D7B2-6124-4535-A76B-744A2DE0562B}"/>
    <cellStyle name="20% - Accent3 3 3 2 2 3" xfId="8722" xr:uid="{8F789DAA-6D4A-4828-AAEF-33AAB8F37A7D}"/>
    <cellStyle name="20% - Accent3 3 3 2 2 3 2" xfId="38496" xr:uid="{E2A9F6EA-AA6A-47F2-830B-0556AAB711EA}"/>
    <cellStyle name="20% - Accent3 3 3 2 2 4" xfId="8720" xr:uid="{336FFE1D-E828-4620-97BF-5431F752E4AE}"/>
    <cellStyle name="20% - Accent3 3 3 2 2 4 2" xfId="38494" xr:uid="{4CCEE805-3F3F-42EA-993B-4467960F93DE}"/>
    <cellStyle name="20% - Accent3 3 3 2 2 5" xfId="32893" xr:uid="{B63E0E5C-6EA5-420E-9E43-E02B7A78CDE6}"/>
    <cellStyle name="20% - Accent3 3 3 2 3" xfId="2492" xr:uid="{A31026D9-09DF-4EFB-BD57-06E3586F6F2A}"/>
    <cellStyle name="20% - Accent3 3 3 2 3 2" xfId="8723" xr:uid="{50B2E9B6-2C65-4225-93F1-5E3EAF00ACC0}"/>
    <cellStyle name="20% - Accent3 3 3 2 3 2 2" xfId="38497" xr:uid="{64ED0286-9CB9-4F88-BD54-5F3ECF8517E8}"/>
    <cellStyle name="20% - Accent3 3 3 2 3 3" xfId="33472" xr:uid="{C4AF8ACB-CD9A-450E-A86F-409A5D1C1890}"/>
    <cellStyle name="20% - Accent3 3 3 2 4" xfId="8724" xr:uid="{2C9A94EF-C924-466B-B77A-1FBA672AA586}"/>
    <cellStyle name="20% - Accent3 3 3 2 4 2" xfId="38498" xr:uid="{51D37740-720D-42E6-B274-43B2EBCF2495}"/>
    <cellStyle name="20% - Accent3 3 3 2 5" xfId="8725" xr:uid="{8CE85D77-3369-4358-93CC-E8123E7D9559}"/>
    <cellStyle name="20% - Accent3 3 3 2 5 2" xfId="38499" xr:uid="{E8160024-651E-4397-8B2D-C20339423A1E}"/>
    <cellStyle name="20% - Accent3 3 3 2 6" xfId="22103" xr:uid="{22D65EAC-9735-455C-9D25-6B94AD2946EA}"/>
    <cellStyle name="20% - Accent3 3 3 2 6 2" xfId="51528" xr:uid="{5873ED30-FE51-4F69-BC5F-B4391A13C149}"/>
    <cellStyle name="20% - Accent3 3 3 2 7" xfId="8719" xr:uid="{3332152C-4740-447A-AE7E-F18A19C7CE7F}"/>
    <cellStyle name="20% - Accent3 3 3 2 7 2" xfId="38493" xr:uid="{B2F159CA-FC96-476E-8736-A1C1C588EDB3}"/>
    <cellStyle name="20% - Accent3 3 3 2 8" xfId="31058" xr:uid="{BB4A06B5-7BAB-4348-BDD0-AA09CF8DED2A}"/>
    <cellStyle name="20% - Accent3 3 3 2 8 2" xfId="59539" xr:uid="{4BFA68C7-19A1-4C60-AE51-CF94E65944A4}"/>
    <cellStyle name="20% - Accent3 3 3 2 9" xfId="32279" xr:uid="{B4783BDE-3BE2-4203-B8BC-A0FA077A6C64}"/>
    <cellStyle name="20% - Accent3 3 3 3" xfId="1601" xr:uid="{DDCD08A6-1220-409A-BC4B-CDCF88FDAF35}"/>
    <cellStyle name="20% - Accent3 3 3 3 2" xfId="2822" xr:uid="{CE4A7462-A213-4164-806E-E0F03F4C6E64}"/>
    <cellStyle name="20% - Accent3 3 3 3 2 2" xfId="8728" xr:uid="{9D7A1513-2579-473A-882A-E2D472DB2919}"/>
    <cellStyle name="20% - Accent3 3 3 3 2 2 2" xfId="38502" xr:uid="{F5F91E9E-7720-4259-BBFE-1D2DAA8552EB}"/>
    <cellStyle name="20% - Accent3 3 3 3 2 3" xfId="8729" xr:uid="{49BB48F8-E64B-4B5D-82CC-A0B229D210D9}"/>
    <cellStyle name="20% - Accent3 3 3 3 2 3 2" xfId="38503" xr:uid="{FD79FCD7-7903-4B92-97ED-66C7A62FF34C}"/>
    <cellStyle name="20% - Accent3 3 3 3 2 4" xfId="8727" xr:uid="{2B6761B5-3986-4BE0-AD85-D10CEF9CB1E7}"/>
    <cellStyle name="20% - Accent3 3 3 3 2 4 2" xfId="38501" xr:uid="{343125DA-3A66-4265-82A2-25268F8F2737}"/>
    <cellStyle name="20% - Accent3 3 3 3 2 5" xfId="33800" xr:uid="{36BAB872-25BC-4264-8A64-87C4DE78B2B8}"/>
    <cellStyle name="20% - Accent3 3 3 3 3" xfId="8730" xr:uid="{0D41F81A-823A-41F7-8283-1DFCA7C3E348}"/>
    <cellStyle name="20% - Accent3 3 3 3 3 2" xfId="38504" xr:uid="{C753F98E-3334-47EE-AA1D-3B167284B9EE}"/>
    <cellStyle name="20% - Accent3 3 3 3 4" xfId="8731" xr:uid="{092DC20D-CD9E-4D07-BFAB-8923200ABB31}"/>
    <cellStyle name="20% - Accent3 3 3 3 4 2" xfId="38505" xr:uid="{AA52AEED-6F65-4140-A795-79236E63E722}"/>
    <cellStyle name="20% - Accent3 3 3 3 5" xfId="8732" xr:uid="{7A180117-4E9C-4970-8CAE-D59BAE0C30AE}"/>
    <cellStyle name="20% - Accent3 3 3 3 5 2" xfId="38506" xr:uid="{7BC6CD73-E075-4326-89E3-272DF38A6D60}"/>
    <cellStyle name="20% - Accent3 3 3 3 6" xfId="31417" xr:uid="{0145C307-0196-4FD4-9C9E-03473FECF596}"/>
    <cellStyle name="20% - Accent3 3 3 3 6 2" xfId="59665" xr:uid="{8732EEA1-F220-4AAB-B451-701C0A28DB23}"/>
    <cellStyle name="20% - Accent3 3 3 3 7" xfId="8726" xr:uid="{BFADCEF4-3342-46C2-A994-7EDB573AD1AC}"/>
    <cellStyle name="20% - Accent3 3 3 3 7 2" xfId="38500" xr:uid="{52B3C431-0A69-47E9-AF2E-A5C377A9431B}"/>
    <cellStyle name="20% - Accent3 3 3 3 8" xfId="32603" xr:uid="{5B92BE04-A3F3-4F35-8DC7-F400CEB3E216}"/>
    <cellStyle name="20% - Accent3 3 3 4" xfId="2273" xr:uid="{A19241E2-C751-4814-A9C2-FB66D8315E71}"/>
    <cellStyle name="20% - Accent3 3 3 4 2" xfId="8734" xr:uid="{15BE3024-971E-4EEE-9158-7A1A526816F3}"/>
    <cellStyle name="20% - Accent3 3 3 4 2 2" xfId="38508" xr:uid="{C30C51C3-9C2C-4F29-A217-0A16B59BCD1F}"/>
    <cellStyle name="20% - Accent3 3 3 4 3" xfId="8735" xr:uid="{8FE391B4-994C-4AD7-B828-FD4D93E84A75}"/>
    <cellStyle name="20% - Accent3 3 3 4 3 2" xfId="38509" xr:uid="{3B438E92-143D-41A1-96F6-AFFCF90555CF}"/>
    <cellStyle name="20% - Accent3 3 3 4 4" xfId="8733" xr:uid="{DF1A8E39-724B-43B1-AF35-A5F0B2C90B2C}"/>
    <cellStyle name="20% - Accent3 3 3 4 4 2" xfId="38507" xr:uid="{66C24D76-5135-41DD-964C-26464C40BA2C}"/>
    <cellStyle name="20% - Accent3 3 3 4 5" xfId="33253" xr:uid="{8161FB90-54C4-4E42-97CB-10D5E50BE8C3}"/>
    <cellStyle name="20% - Accent3 3 3 5" xfId="8736" xr:uid="{4294622D-97C9-402F-A967-BC9BE4DE68D3}"/>
    <cellStyle name="20% - Accent3 3 3 5 2" xfId="38510" xr:uid="{BA83D47F-DD13-4A16-9CB5-E851D81C0C71}"/>
    <cellStyle name="20% - Accent3 3 3 6" xfId="8737" xr:uid="{33D4C16F-2C1D-470C-95A8-E40D65347BE9}"/>
    <cellStyle name="20% - Accent3 3 3 6 2" xfId="38511" xr:uid="{927502E2-3140-4706-8A71-6E6859BCDA59}"/>
    <cellStyle name="20% - Accent3 3 3 7" xfId="8738" xr:uid="{46E4E37B-7EBC-4742-A4AC-0B4F902DD724}"/>
    <cellStyle name="20% - Accent3 3 3 7 2" xfId="38512" xr:uid="{5E3447BA-2DC0-4E54-998E-11D68652F7E8}"/>
    <cellStyle name="20% - Accent3 3 3 8" xfId="21119" xr:uid="{6DBF3C53-D21E-465F-8BA2-5E55E31E291D}"/>
    <cellStyle name="20% - Accent3 3 3 8 2" xfId="50545" xr:uid="{D49CDA22-CA9A-4661-AEF8-BA620BCBBAB6}"/>
    <cellStyle name="20% - Accent3 3 3 9" xfId="8718" xr:uid="{B32015F7-949A-48C3-A2F1-362EECE91803}"/>
    <cellStyle name="20% - Accent3 3 3 9 2" xfId="38492" xr:uid="{0F343ECA-094C-4264-B4F9-CC8D16404688}"/>
    <cellStyle name="20% - Accent3 3 4" xfId="729" xr:uid="{131E7732-6C79-40DC-8ED8-D2E5143320FD}"/>
    <cellStyle name="20% - Accent3 3 4 10" xfId="23987" xr:uid="{0BD60CC5-DB8C-43B0-AE34-1BCBA321C95C}"/>
    <cellStyle name="20% - Accent3 3 4 10 2" xfId="52550" xr:uid="{3CFFB4B2-A3AC-4C6C-8651-D02771D2880C}"/>
    <cellStyle name="20% - Accent3 3 4 11" xfId="31980" xr:uid="{4538FF29-A46E-4C40-8453-1575F16C5AC8}"/>
    <cellStyle name="20% - Accent3 3 4 2" xfId="1226" xr:uid="{EA0669E4-89D2-4010-B6ED-98618781E087}"/>
    <cellStyle name="20% - Accent3 3 4 2 2" xfId="1888" xr:uid="{8CDE32B7-BAC9-4ED6-B08A-24D4D986403E}"/>
    <cellStyle name="20% - Accent3 3 4 2 2 2" xfId="3123" xr:uid="{431C22FA-6326-4C52-BEDC-FCF3F7C7BDF4}"/>
    <cellStyle name="20% - Accent3 3 4 2 2 2 2" xfId="8742" xr:uid="{3C434D3D-F829-4CB7-8635-5513E24560A9}"/>
    <cellStyle name="20% - Accent3 3 4 2 2 2 2 2" xfId="38516" xr:uid="{109C1AA7-0266-43D2-ABCA-97729CC3FF4D}"/>
    <cellStyle name="20% - Accent3 3 4 2 2 2 3" xfId="34100" xr:uid="{FA5F6193-0615-4CAF-A38F-05F5F38D5F1B}"/>
    <cellStyle name="20% - Accent3 3 4 2 2 3" xfId="8743" xr:uid="{B0043CD1-1C4B-471C-8958-F3D992E12713}"/>
    <cellStyle name="20% - Accent3 3 4 2 2 3 2" xfId="38517" xr:uid="{159B1715-E7FA-4EA8-BC0E-A51A3EFE2794}"/>
    <cellStyle name="20% - Accent3 3 4 2 2 4" xfId="28445" xr:uid="{DD26734F-38A1-4E52-BEE4-038DA160B47B}"/>
    <cellStyle name="20% - Accent3 3 4 2 2 4 2" xfId="56935" xr:uid="{CE9E49B5-9317-444C-ACA4-85E0EB056422}"/>
    <cellStyle name="20% - Accent3 3 4 2 2 5" xfId="8741" xr:uid="{E4403709-CB5F-4A3B-9562-0F821A93EC5D}"/>
    <cellStyle name="20% - Accent3 3 4 2 2 5 2" xfId="38515" xr:uid="{15DA1DF0-BE5B-442C-AA17-6DD271AAE788}"/>
    <cellStyle name="20% - Accent3 3 4 2 2 6" xfId="32890" xr:uid="{54C9D933-FD48-4388-830F-D17995447DB5}"/>
    <cellStyle name="20% - Accent3 3 4 2 3" xfId="2493" xr:uid="{0D7CB64C-1B2A-4144-9FD3-2F06B9DBD6CC}"/>
    <cellStyle name="20% - Accent3 3 4 2 3 2" xfId="8744" xr:uid="{B136C171-DBE3-41B8-ABC4-D9F49C4AFA4E}"/>
    <cellStyle name="20% - Accent3 3 4 2 3 2 2" xfId="38518" xr:uid="{656964F0-E556-45D1-B4DB-27EB33A6A08F}"/>
    <cellStyle name="20% - Accent3 3 4 2 3 3" xfId="33473" xr:uid="{AB3B531C-2700-4F8F-87F8-06A656548D4A}"/>
    <cellStyle name="20% - Accent3 3 4 2 4" xfId="8745" xr:uid="{F8BF3562-B92A-4CD3-8B53-0CC6DF9597EF}"/>
    <cellStyle name="20% - Accent3 3 4 2 4 2" xfId="38519" xr:uid="{A630F9BB-CC48-45F2-BE80-EAE6040BB06F}"/>
    <cellStyle name="20% - Accent3 3 4 2 5" xfId="8746" xr:uid="{AE83B18F-3241-454E-BCC1-35BB0C766B8A}"/>
    <cellStyle name="20% - Accent3 3 4 2 5 2" xfId="38520" xr:uid="{31708EB2-6F99-4980-8107-B143D77BC4CD}"/>
    <cellStyle name="20% - Accent3 3 4 2 6" xfId="25468" xr:uid="{EDE951CF-DBF5-4B59-BE42-14D7D2FEB9F4}"/>
    <cellStyle name="20% - Accent3 3 4 2 6 2" xfId="53959" xr:uid="{8AFBFE5C-C712-4461-B459-92267255B398}"/>
    <cellStyle name="20% - Accent3 3 4 2 7" xfId="8740" xr:uid="{0CD12B74-72DC-41AC-BA3E-53B6E70BB388}"/>
    <cellStyle name="20% - Accent3 3 4 2 7 2" xfId="38514" xr:uid="{EA585E57-B953-4396-BC7F-BD7D247D7D61}"/>
    <cellStyle name="20% - Accent3 3 4 2 8" xfId="32276" xr:uid="{672442EB-BDA1-46CC-8F96-284CB0D635BA}"/>
    <cellStyle name="20% - Accent3 3 4 3" xfId="1598" xr:uid="{CDF3F8B0-A21B-41FD-A145-A17041F7C19B}"/>
    <cellStyle name="20% - Accent3 3 4 3 2" xfId="2819" xr:uid="{1167CE46-C5EE-4B8B-9007-EE6A6595E886}"/>
    <cellStyle name="20% - Accent3 3 4 3 2 2" xfId="8749" xr:uid="{3878F3E3-3E43-4A43-9295-BE7153470879}"/>
    <cellStyle name="20% - Accent3 3 4 3 2 2 2" xfId="38523" xr:uid="{C88AF6EF-A669-46A6-AB81-C1E3AD3DC830}"/>
    <cellStyle name="20% - Accent3 3 4 3 2 3" xfId="8750" xr:uid="{A802CCA8-0DE7-47D2-B90B-6124593156D3}"/>
    <cellStyle name="20% - Accent3 3 4 3 2 3 2" xfId="38524" xr:uid="{BF5CF27E-E408-434E-A0C9-5B9838C693EE}"/>
    <cellStyle name="20% - Accent3 3 4 3 2 4" xfId="8748" xr:uid="{A0436F2F-75D1-4C56-89AE-C4414077A855}"/>
    <cellStyle name="20% - Accent3 3 4 3 2 4 2" xfId="38522" xr:uid="{BC173AAC-191E-4C5E-9236-36333C0D78CB}"/>
    <cellStyle name="20% - Accent3 3 4 3 2 5" xfId="33797" xr:uid="{4F008AA1-53FB-40F2-91D2-7A825BBDF850}"/>
    <cellStyle name="20% - Accent3 3 4 3 3" xfId="8751" xr:uid="{2876D50B-15C6-4A1B-B9B2-D97595C58AA1}"/>
    <cellStyle name="20% - Accent3 3 4 3 3 2" xfId="38525" xr:uid="{618B5323-C183-4724-A33A-28E062C9DA70}"/>
    <cellStyle name="20% - Accent3 3 4 3 4" xfId="8752" xr:uid="{436D0B66-CA49-449C-A683-06F6A25F5F3B}"/>
    <cellStyle name="20% - Accent3 3 4 3 4 2" xfId="38526" xr:uid="{6E79C30D-FDA0-45B9-8CD8-40F85A694C55}"/>
    <cellStyle name="20% - Accent3 3 4 3 5" xfId="8753" xr:uid="{32DEB213-9BEE-4C87-A401-2777A0623EA2}"/>
    <cellStyle name="20% - Accent3 3 4 3 5 2" xfId="38527" xr:uid="{E30D4BA9-1109-4A50-BD22-613AB270BC79}"/>
    <cellStyle name="20% - Accent3 3 4 3 6" xfId="26931" xr:uid="{5173A0C3-D67E-429F-9C80-AEDB4EE4452B}"/>
    <cellStyle name="20% - Accent3 3 4 3 6 2" xfId="55421" xr:uid="{3462C846-A27A-4A88-9247-BD9761F94899}"/>
    <cellStyle name="20% - Accent3 3 4 3 7" xfId="8747" xr:uid="{553C1D9D-107E-44FF-AFDD-4FF480EC5F43}"/>
    <cellStyle name="20% - Accent3 3 4 3 7 2" xfId="38521" xr:uid="{F4CB0E0C-760A-42A5-A5EE-8787F5857C43}"/>
    <cellStyle name="20% - Accent3 3 4 3 8" xfId="32600" xr:uid="{60A28293-E3A2-4DDF-A41B-A21089976255}"/>
    <cellStyle name="20% - Accent3 3 4 4" xfId="2364" xr:uid="{7A29F70D-950E-43A8-9979-A8AD57A3C137}"/>
    <cellStyle name="20% - Accent3 3 4 4 2" xfId="8755" xr:uid="{B3458926-62E1-4A83-90AF-CA878444958B}"/>
    <cellStyle name="20% - Accent3 3 4 4 2 2" xfId="38529" xr:uid="{91072FBA-6A15-4911-B8E9-33F49BA738BB}"/>
    <cellStyle name="20% - Accent3 3 4 4 3" xfId="8756" xr:uid="{20F82555-F23B-497A-BDB6-3523E4825A75}"/>
    <cellStyle name="20% - Accent3 3 4 4 3 2" xfId="38530" xr:uid="{448B8D2C-8970-4688-9FE8-F52238E7B32C}"/>
    <cellStyle name="20% - Accent3 3 4 4 4" xfId="29925" xr:uid="{CBFF48B3-978F-4791-ADD6-849C3C03A860}"/>
    <cellStyle name="20% - Accent3 3 4 4 4 2" xfId="58415" xr:uid="{C7478DA4-F620-445E-88C1-7289272D3519}"/>
    <cellStyle name="20% - Accent3 3 4 4 5" xfId="8754" xr:uid="{D4DD2676-CED1-4289-BEC8-5F8697DA4054}"/>
    <cellStyle name="20% - Accent3 3 4 4 5 2" xfId="38528" xr:uid="{5BCA514D-A045-4C9D-8F35-8BB878BF96D2}"/>
    <cellStyle name="20% - Accent3 3 4 4 6" xfId="33344" xr:uid="{D5C8A926-9273-47C6-A4F9-BCF5EF151672}"/>
    <cellStyle name="20% - Accent3 3 4 5" xfId="8757" xr:uid="{B565C81F-32E8-40E0-BEA3-FE6B6B44EEF1}"/>
    <cellStyle name="20% - Accent3 3 4 5 2" xfId="38531" xr:uid="{938DEDFA-726A-4772-A068-CA565196DE4B}"/>
    <cellStyle name="20% - Accent3 3 4 6" xfId="8758" xr:uid="{681F4502-7002-4685-9ECD-75E571F97412}"/>
    <cellStyle name="20% - Accent3 3 4 6 2" xfId="38532" xr:uid="{DEAD0E3D-86EF-4222-B522-431E9D71D53D}"/>
    <cellStyle name="20% - Accent3 3 4 7" xfId="8759" xr:uid="{E83D9631-F374-4F2D-9BE9-CC6658EB6FB0}"/>
    <cellStyle name="20% - Accent3 3 4 7 2" xfId="38533" xr:uid="{E63BB636-D279-465A-B162-3DC380DB385B}"/>
    <cellStyle name="20% - Accent3 3 4 8" xfId="21604" xr:uid="{362BDE2B-D375-4999-8239-12F922E4890C}"/>
    <cellStyle name="20% - Accent3 3 4 8 2" xfId="51029" xr:uid="{37687E82-849E-4694-9324-902E87B63B95}"/>
    <cellStyle name="20% - Accent3 3 4 9" xfId="8739" xr:uid="{1C2518FF-2341-4539-8F5B-0E1FCA92706D}"/>
    <cellStyle name="20% - Accent3 3 4 9 2" xfId="38513" xr:uid="{0D1B7C3D-6449-404D-B7B2-59B583E23F66}"/>
    <cellStyle name="20% - Accent3 3 5" xfId="1161" xr:uid="{45B4BFE8-B17C-4167-8808-CDC0679B1E68}"/>
    <cellStyle name="20% - Accent3 3 5 10" xfId="32211" xr:uid="{CC6C553C-0E79-4A9C-8AFC-3D4FCDEBDE43}"/>
    <cellStyle name="20% - Accent3 3 5 2" xfId="1823" xr:uid="{FA29F6DF-C005-4571-8930-ECCA83E76E34}"/>
    <cellStyle name="20% - Accent3 3 5 2 2" xfId="3058" xr:uid="{53C99C34-01C5-4FBA-9BF5-3B5D31B66274}"/>
    <cellStyle name="20% - Accent3 3 5 2 2 2" xfId="8763" xr:uid="{352D1198-D08A-488B-90C1-C64208CAB4DB}"/>
    <cellStyle name="20% - Accent3 3 5 2 2 2 2" xfId="38537" xr:uid="{4EE38967-A80E-4447-BD5B-1D414DDEE80C}"/>
    <cellStyle name="20% - Accent3 3 5 2 2 3" xfId="8764" xr:uid="{A4E5F931-AACB-48AA-9A39-9592640C8348}"/>
    <cellStyle name="20% - Accent3 3 5 2 2 3 2" xfId="38538" xr:uid="{9DD13245-D6DF-470D-B791-1CED777B570C}"/>
    <cellStyle name="20% - Accent3 3 5 2 2 4" xfId="28734" xr:uid="{5E7007CE-85F3-4421-A3DF-02F1763DE304}"/>
    <cellStyle name="20% - Accent3 3 5 2 2 4 2" xfId="57224" xr:uid="{47D0FC4A-0EBB-402A-9148-5BFFFBBE59C9}"/>
    <cellStyle name="20% - Accent3 3 5 2 2 5" xfId="8762" xr:uid="{E5D4E438-0B3A-4619-9324-9635B9705FFB}"/>
    <cellStyle name="20% - Accent3 3 5 2 2 5 2" xfId="38536" xr:uid="{F1E110A4-C158-421A-BD7B-EE6714E90D8C}"/>
    <cellStyle name="20% - Accent3 3 5 2 2 6" xfId="34035" xr:uid="{77B14683-63CE-4869-8798-822DD5D9E959}"/>
    <cellStyle name="20% - Accent3 3 5 2 3" xfId="8765" xr:uid="{F3F68ECE-8B74-4BDC-AEAF-9690C9BE922A}"/>
    <cellStyle name="20% - Accent3 3 5 2 3 2" xfId="38539" xr:uid="{75D595EF-888F-4A13-9419-D54ADC56BB42}"/>
    <cellStyle name="20% - Accent3 3 5 2 4" xfId="8766" xr:uid="{05746F39-4BBF-4158-AA4F-8DCDA9962653}"/>
    <cellStyle name="20% - Accent3 3 5 2 4 2" xfId="38540" xr:uid="{B0CA19BF-EADF-4BA8-84A9-E2F73C83DC43}"/>
    <cellStyle name="20% - Accent3 3 5 2 5" xfId="8767" xr:uid="{66AA60A8-97D2-420E-A6A6-31D83A9F21FE}"/>
    <cellStyle name="20% - Accent3 3 5 2 5 2" xfId="38541" xr:uid="{29CA696B-B5A3-4292-B92F-AEFEE6450B9A}"/>
    <cellStyle name="20% - Accent3 3 5 2 6" xfId="25755" xr:uid="{9BBA8042-89F4-42EF-BA55-653961AA7D11}"/>
    <cellStyle name="20% - Accent3 3 5 2 6 2" xfId="54246" xr:uid="{1B43F868-2765-4450-8409-A8B13A41509C}"/>
    <cellStyle name="20% - Accent3 3 5 2 7" xfId="8761" xr:uid="{C8D9BCC1-9168-4433-9EC8-19E37703EC03}"/>
    <cellStyle name="20% - Accent3 3 5 2 7 2" xfId="38535" xr:uid="{05916989-AE7C-4BB6-B49C-E26EA51239A0}"/>
    <cellStyle name="20% - Accent3 3 5 2 8" xfId="32825" xr:uid="{A1EB4F6F-5586-4A70-8E1F-8C8D7FDAAE09}"/>
    <cellStyle name="20% - Accent3 3 5 3" xfId="2489" xr:uid="{FA2B4BEC-3B0F-4369-A362-08316FF2F600}"/>
    <cellStyle name="20% - Accent3 3 5 3 2" xfId="8769" xr:uid="{E36863D1-B0DD-4EAA-A14E-43481F88DECD}"/>
    <cellStyle name="20% - Accent3 3 5 3 2 2" xfId="8770" xr:uid="{4499A8F7-8EA0-454C-BBC6-2E13E06893FF}"/>
    <cellStyle name="20% - Accent3 3 5 3 2 2 2" xfId="38544" xr:uid="{609B3D33-679A-4F43-B966-232D16DA32EF}"/>
    <cellStyle name="20% - Accent3 3 5 3 2 3" xfId="8771" xr:uid="{F28B1074-45A1-4664-B807-AEBFAEDC1230}"/>
    <cellStyle name="20% - Accent3 3 5 3 2 3 2" xfId="38545" xr:uid="{5F2ACB07-C498-4858-B571-E15BE84609F7}"/>
    <cellStyle name="20% - Accent3 3 5 3 2 4" xfId="38543" xr:uid="{08C474C4-B160-45BE-8636-CA2737F7A016}"/>
    <cellStyle name="20% - Accent3 3 5 3 3" xfId="8772" xr:uid="{B003981B-BA0A-41B8-AC53-6914055B753C}"/>
    <cellStyle name="20% - Accent3 3 5 3 3 2" xfId="38546" xr:uid="{531072CE-D5CA-442C-A38C-7C72EA5A1773}"/>
    <cellStyle name="20% - Accent3 3 5 3 4" xfId="8773" xr:uid="{E394DB16-F75E-470F-B42E-046975DDDEC8}"/>
    <cellStyle name="20% - Accent3 3 5 3 4 2" xfId="38547" xr:uid="{6545AE26-EF08-4543-ADB7-678309C9BF4A}"/>
    <cellStyle name="20% - Accent3 3 5 3 5" xfId="8774" xr:uid="{081E6864-D770-4DFD-92D3-474A4D774F25}"/>
    <cellStyle name="20% - Accent3 3 5 3 5 2" xfId="38548" xr:uid="{3C4A4BF0-091A-4877-AA46-CFF4511465F5}"/>
    <cellStyle name="20% - Accent3 3 5 3 6" xfId="27223" xr:uid="{7696E1CA-799D-4EE7-A0DC-667BAD0CFCD5}"/>
    <cellStyle name="20% - Accent3 3 5 3 6 2" xfId="55713" xr:uid="{49F1D51B-EFCC-44DB-829E-5915B043E42B}"/>
    <cellStyle name="20% - Accent3 3 5 3 7" xfId="8768" xr:uid="{E3A18D7C-4596-4CA0-8766-AC40C878A900}"/>
    <cellStyle name="20% - Accent3 3 5 3 7 2" xfId="38542" xr:uid="{77515916-9E4D-4A62-839A-C9F4DAF29FDB}"/>
    <cellStyle name="20% - Accent3 3 5 3 8" xfId="33469" xr:uid="{5A4522F2-1491-40C7-AE45-5E92E92898ED}"/>
    <cellStyle name="20% - Accent3 3 5 4" xfId="8775" xr:uid="{4EBB6899-AA19-4921-82A6-ED797188A694}"/>
    <cellStyle name="20% - Accent3 3 5 4 2" xfId="8776" xr:uid="{76B256D9-DFC4-4A39-B3F3-F1202A4BFC0B}"/>
    <cellStyle name="20% - Accent3 3 5 4 2 2" xfId="38550" xr:uid="{8B15B71C-A5B8-4035-A6A6-556CADF9C1C7}"/>
    <cellStyle name="20% - Accent3 3 5 4 3" xfId="8777" xr:uid="{C5EFEE01-93F2-4C0F-B280-AE10F71566C3}"/>
    <cellStyle name="20% - Accent3 3 5 4 3 2" xfId="38551" xr:uid="{9089A7F9-51E2-4AF7-8A3A-84CE85201A06}"/>
    <cellStyle name="20% - Accent3 3 5 4 4" xfId="30220" xr:uid="{AE1A8765-F6D8-4616-AFA5-3DCF4382761D}"/>
    <cellStyle name="20% - Accent3 3 5 4 4 2" xfId="58710" xr:uid="{C1103E64-965F-4400-B56F-0C1B6B191FA9}"/>
    <cellStyle name="20% - Accent3 3 5 4 5" xfId="38549" xr:uid="{37EC7E90-83CB-4D15-90B3-CF50E9FD16B0}"/>
    <cellStyle name="20% - Accent3 3 5 5" xfId="8778" xr:uid="{6CA1DD82-3D3C-47EE-B631-1A368F0221B8}"/>
    <cellStyle name="20% - Accent3 3 5 5 2" xfId="38552" xr:uid="{89637510-AC07-460E-9A0E-7BA306393BF2}"/>
    <cellStyle name="20% - Accent3 3 5 6" xfId="8779" xr:uid="{FD2B1C1B-F65E-496C-90DE-6F11F44B8905}"/>
    <cellStyle name="20% - Accent3 3 5 6 2" xfId="38553" xr:uid="{5747321F-02F1-45B3-81CA-5646C095D508}"/>
    <cellStyle name="20% - Accent3 3 5 7" xfId="8780" xr:uid="{77EC29E3-16C4-40E5-9FA9-AC87F4B002A2}"/>
    <cellStyle name="20% - Accent3 3 5 7 2" xfId="38554" xr:uid="{317F06A0-0CE4-40E9-9692-16019455589A}"/>
    <cellStyle name="20% - Accent3 3 5 8" xfId="24310" xr:uid="{6244F75F-D83B-4913-96B4-2288B3016F20}"/>
    <cellStyle name="20% - Accent3 3 5 8 2" xfId="52802" xr:uid="{CF1D016B-4920-4859-AECC-0908175DD5DC}"/>
    <cellStyle name="20% - Accent3 3 5 9" xfId="8760" xr:uid="{345313CF-0F65-40DD-80C4-93E17FD6FB81}"/>
    <cellStyle name="20% - Accent3 3 5 9 2" xfId="38534" xr:uid="{A91C9638-EC8F-41F0-8E43-0DA1D4068712}"/>
    <cellStyle name="20% - Accent3 3 6" xfId="1533" xr:uid="{A371937B-35F5-4DFB-9D34-0C68A9976D44}"/>
    <cellStyle name="20% - Accent3 3 6 2" xfId="2754" xr:uid="{143ECAAC-9148-4F36-A4F4-32F8BD24055D}"/>
    <cellStyle name="20% - Accent3 3 6 2 2" xfId="8783" xr:uid="{6CD20C3B-3780-480E-AFC2-BD9182B778D4}"/>
    <cellStyle name="20% - Accent3 3 6 2 2 2" xfId="29030" xr:uid="{CB923255-139A-47D7-B363-CA8930177FE9}"/>
    <cellStyle name="20% - Accent3 3 6 2 2 2 2" xfId="57520" xr:uid="{6E4A3A83-F779-4BA6-8F4A-DA8406B7CA35}"/>
    <cellStyle name="20% - Accent3 3 6 2 2 3" xfId="38556" xr:uid="{787FE6BF-ADB5-4A9F-BB08-459482E127C2}"/>
    <cellStyle name="20% - Accent3 3 6 2 3" xfId="8784" xr:uid="{27167B93-C449-4B78-8F3E-D4177001DF6D}"/>
    <cellStyle name="20% - Accent3 3 6 2 3 2" xfId="38557" xr:uid="{33DD4D6B-1F81-457A-A9D0-C9AF165F61AD}"/>
    <cellStyle name="20% - Accent3 3 6 2 4" xfId="26046" xr:uid="{F72757DB-E048-4D3E-B59B-32CE050C6E9A}"/>
    <cellStyle name="20% - Accent3 3 6 2 4 2" xfId="54537" xr:uid="{9074A756-D0CC-4DAB-8206-1544C310DEC3}"/>
    <cellStyle name="20% - Accent3 3 6 2 5" xfId="8782" xr:uid="{9C3D6ECF-DABA-4B98-82E4-36956CD5E0B8}"/>
    <cellStyle name="20% - Accent3 3 6 2 5 2" xfId="38555" xr:uid="{A4626AA3-FE49-4DD4-89F4-5667D4E19CA9}"/>
    <cellStyle name="20% - Accent3 3 6 2 6" xfId="33732" xr:uid="{FDFC38AB-CE4D-4553-AB3B-68019C6CC324}"/>
    <cellStyle name="20% - Accent3 3 6 3" xfId="8785" xr:uid="{B82DD49D-28BE-4C07-AB41-000B58BEAEB0}"/>
    <cellStyle name="20% - Accent3 3 6 3 2" xfId="27519" xr:uid="{20A1E381-A3DA-4117-854D-94D255EFC170}"/>
    <cellStyle name="20% - Accent3 3 6 3 2 2" xfId="56009" xr:uid="{D6A88E16-B3F0-4D6B-AB60-BADC25268F3F}"/>
    <cellStyle name="20% - Accent3 3 6 3 3" xfId="38558" xr:uid="{A8CD91B4-CF22-4E1A-83D5-E19689A06D43}"/>
    <cellStyle name="20% - Accent3 3 6 4" xfId="8786" xr:uid="{6A6BEFF3-6354-4223-9FC5-E09AAB15D3F2}"/>
    <cellStyle name="20% - Accent3 3 6 4 2" xfId="30517" xr:uid="{46B1437D-DF5B-4BA3-A10D-707EC0369D45}"/>
    <cellStyle name="20% - Accent3 3 6 4 2 2" xfId="59007" xr:uid="{7F90D6C0-52E6-417B-9286-94720E89F216}"/>
    <cellStyle name="20% - Accent3 3 6 4 3" xfId="38559" xr:uid="{A9289D1C-275E-4626-A83F-2A1CC6A79A2C}"/>
    <cellStyle name="20% - Accent3 3 6 5" xfId="8787" xr:uid="{6A717312-775F-4F93-8FC1-2E0BD23BF0A6}"/>
    <cellStyle name="20% - Accent3 3 6 5 2" xfId="38560" xr:uid="{B1DAC419-7EDB-4666-A815-488CDB8018A7}"/>
    <cellStyle name="20% - Accent3 3 6 6" xfId="8788" xr:uid="{603042B4-82AB-4089-AED3-0F703AC269D7}"/>
    <cellStyle name="20% - Accent3 3 6 6 2" xfId="38561" xr:uid="{BECD0E82-EBB4-42AB-9917-16B1F9FD455D}"/>
    <cellStyle name="20% - Accent3 3 6 7" xfId="24589" xr:uid="{5391D0CB-4229-48B9-BFB3-686EBE52CE10}"/>
    <cellStyle name="20% - Accent3 3 6 7 2" xfId="53081" xr:uid="{14579389-2DD1-48AA-907A-5982AD737CA4}"/>
    <cellStyle name="20% - Accent3 3 6 8" xfId="8781" xr:uid="{89EFA8A4-9BC6-41DC-8D00-4C0B5BCDE791}"/>
    <cellStyle name="20% - Accent3 3 6 9" xfId="32535" xr:uid="{039561FF-A0E3-4269-A568-ECD2BBB27E91}"/>
    <cellStyle name="20% - Accent3 3 7" xfId="2153" xr:uid="{25155B93-6A26-4C8D-84D9-04E373CD78A8}"/>
    <cellStyle name="20% - Accent3 3 7 2" xfId="8790" xr:uid="{36E4E3EB-4BA5-41F7-AC9D-8732F3AAB376}"/>
    <cellStyle name="20% - Accent3 3 7 2 2" xfId="8791" xr:uid="{DBFAA0DE-B7A1-48DC-8FAB-FA9CB5F37CA8}"/>
    <cellStyle name="20% - Accent3 3 7 2 2 2" xfId="29340" xr:uid="{209E7414-D443-4E23-99D1-8016E4260CD7}"/>
    <cellStyle name="20% - Accent3 3 7 2 2 2 2" xfId="57830" xr:uid="{F1C24AC8-FE3F-4774-A214-BA81C41DC954}"/>
    <cellStyle name="20% - Accent3 3 7 2 2 3" xfId="38564" xr:uid="{2D8CB935-CF32-4E38-8646-28953885587C}"/>
    <cellStyle name="20% - Accent3 3 7 2 3" xfId="8792" xr:uid="{84BC1DFA-097A-4B3B-93E3-F656AF206B3C}"/>
    <cellStyle name="20% - Accent3 3 7 2 3 2" xfId="38565" xr:uid="{D0180C3C-E5E5-4D0D-921A-A944DEFDC009}"/>
    <cellStyle name="20% - Accent3 3 7 2 4" xfId="26356" xr:uid="{8DC75478-AAA0-446C-A6F0-4AECB79AD601}"/>
    <cellStyle name="20% - Accent3 3 7 2 4 2" xfId="54847" xr:uid="{BC8F3B93-9885-49EF-81F6-276CBD5FF087}"/>
    <cellStyle name="20% - Accent3 3 7 2 5" xfId="38563" xr:uid="{A8408555-4A2B-446D-A7E6-F091D882EA0B}"/>
    <cellStyle name="20% - Accent3 3 7 3" xfId="8793" xr:uid="{A9E06A1F-360D-4D96-84A1-4E860E0E40A3}"/>
    <cellStyle name="20% - Accent3 3 7 3 2" xfId="27829" xr:uid="{A0B8D1E0-C0BC-4E4B-B5FD-129CB709BE88}"/>
    <cellStyle name="20% - Accent3 3 7 3 2 2" xfId="56319" xr:uid="{4FFD573E-37E5-45BB-8A18-4AB87DEB04E4}"/>
    <cellStyle name="20% - Accent3 3 7 3 3" xfId="38566" xr:uid="{BE3556EB-1843-4407-A2B3-C83A01AEF4C8}"/>
    <cellStyle name="20% - Accent3 3 7 4" xfId="8794" xr:uid="{5976930A-163C-4639-9D42-0E1A32E7343D}"/>
    <cellStyle name="20% - Accent3 3 7 4 2" xfId="30828" xr:uid="{504B155F-AD50-4697-8BBB-3A61E7C5BBA9}"/>
    <cellStyle name="20% - Accent3 3 7 4 2 2" xfId="59318" xr:uid="{84793F42-7AB2-436D-8CA9-47883769CFC9}"/>
    <cellStyle name="20% - Accent3 3 7 4 3" xfId="38567" xr:uid="{014F8D8E-78D2-40A3-AABC-A3C439813785}"/>
    <cellStyle name="20% - Accent3 3 7 5" xfId="8795" xr:uid="{9EFE1753-1526-4E79-824A-EC2167FDD933}"/>
    <cellStyle name="20% - Accent3 3 7 5 2" xfId="38568" xr:uid="{86C00A58-5E52-4850-A853-BDE89DAAF9C3}"/>
    <cellStyle name="20% - Accent3 3 7 6" xfId="24886" xr:uid="{47B0D4D8-3FB0-4F54-8072-A9C39CC5AC6A}"/>
    <cellStyle name="20% - Accent3 3 7 6 2" xfId="53377" xr:uid="{B694D6E1-7638-49F5-959F-3D9D704D99BA}"/>
    <cellStyle name="20% - Accent3 3 7 7" xfId="8789" xr:uid="{D0F8B850-22B6-4523-BBED-786B92F098E3}"/>
    <cellStyle name="20% - Accent3 3 7 7 2" xfId="38562" xr:uid="{41A2E0B6-84A7-4DDA-A99F-E6D0E62D3D4B}"/>
    <cellStyle name="20% - Accent3 3 7 8" xfId="33137" xr:uid="{17850132-C446-457A-B4C8-BD46859E9764}"/>
    <cellStyle name="20% - Accent3 3 8" xfId="8796" xr:uid="{83295209-AF95-4DB1-A6A4-76DB99DB5EC2}"/>
    <cellStyle name="20% - Accent3 3 8 2" xfId="8797" xr:uid="{D9302725-A0E8-49F9-B650-16B82133A630}"/>
    <cellStyle name="20% - Accent3 3 8 2 2" xfId="28154" xr:uid="{96DBA21D-5F99-4237-8861-6C4E7F6DB567}"/>
    <cellStyle name="20% - Accent3 3 8 2 2 2" xfId="56644" xr:uid="{45983D57-CBEA-4F16-92CE-17E25AC2AF60}"/>
    <cellStyle name="20% - Accent3 3 8 2 3" xfId="38570" xr:uid="{EE0584FB-FEAF-456B-BC90-5BB0F6F73C21}"/>
    <cellStyle name="20% - Accent3 3 8 3" xfId="8798" xr:uid="{24DDE467-4A39-4A73-BE88-3EC962E6C1DB}"/>
    <cellStyle name="20% - Accent3 3 8 3 2" xfId="38571" xr:uid="{E2BCEEE8-1295-46B9-BFCC-D9AC1C3EAD29}"/>
    <cellStyle name="20% - Accent3 3 8 4" xfId="25187" xr:uid="{7F7B44CC-80AA-4C65-B916-33ADEC5538B0}"/>
    <cellStyle name="20% - Accent3 3 8 4 2" xfId="53678" xr:uid="{6C52E1D4-6FE8-4C14-BD03-0058ED7A26ED}"/>
    <cellStyle name="20% - Accent3 3 8 5" xfId="38569" xr:uid="{6D42D0CD-31D6-45C4-96C1-078DC3E07FA8}"/>
    <cellStyle name="20% - Accent3 3 9" xfId="8799" xr:uid="{34279F27-5529-4945-BC40-F35A20064E8F}"/>
    <cellStyle name="20% - Accent3 3 9 2" xfId="26638" xr:uid="{5057F3A9-F1CF-4A38-A622-3DDB4E5F3905}"/>
    <cellStyle name="20% - Accent3 3 9 2 2" xfId="55128" xr:uid="{E05D641C-577F-448F-91B3-DF5B2AF5BD90}"/>
    <cellStyle name="20% - Accent3 3 9 3" xfId="38572" xr:uid="{8532A339-92E8-4D52-8B7E-E44060285C35}"/>
    <cellStyle name="20% - Accent3 30" xfId="8800" xr:uid="{FF6486AB-F4C1-4522-A5D4-E30D7CDF3F32}"/>
    <cellStyle name="20% - Accent3 30 2" xfId="38573" xr:uid="{167E1678-0BD9-4D0A-8761-BCF2E367054C}"/>
    <cellStyle name="20% - Accent3 31" xfId="8801" xr:uid="{17C2E0E0-A088-4CBD-9972-6011B210272F}"/>
    <cellStyle name="20% - Accent3 31 2" xfId="38574" xr:uid="{2462F731-1240-4280-BE6B-727A88FB9AE4}"/>
    <cellStyle name="20% - Accent3 32" xfId="8802" xr:uid="{E73EDB5A-1B35-45FD-835E-9DFBA94ECB49}"/>
    <cellStyle name="20% - Accent3 32 2" xfId="38575" xr:uid="{F8F31C43-5CA2-4884-B8A0-0864EEBB0B36}"/>
    <cellStyle name="20% - Accent3 33" xfId="8803" xr:uid="{0A941F9E-991D-4107-88F6-8E762C432ACE}"/>
    <cellStyle name="20% - Accent3 33 2" xfId="38576" xr:uid="{C0C73ED9-1F8F-4091-8853-18559F76C9FD}"/>
    <cellStyle name="20% - Accent3 34" xfId="8804" xr:uid="{56C36352-10D7-40F8-BCD0-C363BA67F928}"/>
    <cellStyle name="20% - Accent3 34 2" xfId="38577" xr:uid="{96D25957-F5A2-49F1-B626-2E8E3BB0B800}"/>
    <cellStyle name="20% - Accent3 35" xfId="8805" xr:uid="{F607B8E6-ECF9-4F20-9E95-4776BDC51538}"/>
    <cellStyle name="20% - Accent3 35 2" xfId="38578" xr:uid="{A75E8109-7DE6-402A-BF50-25A24C9AEA32}"/>
    <cellStyle name="20% - Accent3 36" xfId="8327" xr:uid="{7A689AA2-74BF-42DA-A66F-59D054EDB27D}"/>
    <cellStyle name="20% - Accent3 36 2" xfId="38102" xr:uid="{048AF46A-09E8-4B32-A532-E902F80A1353}"/>
    <cellStyle name="20% - Accent3 37" xfId="6304" xr:uid="{E441B20D-BB7D-4E07-97F1-C8128769B666}"/>
    <cellStyle name="20% - Accent3 37 2" xfId="36138" xr:uid="{0EC037EF-A8A3-4649-AA4B-D0B47D10A5F2}"/>
    <cellStyle name="20% - Accent3 38" xfId="4554" xr:uid="{14535757-23BE-42C2-8FDC-DB7D435849AC}"/>
    <cellStyle name="20% - Accent3 38 2" xfId="34506" xr:uid="{EDD32657-21A9-4283-82C1-8B592751A0D5}"/>
    <cellStyle name="20% - Accent3 39" xfId="22529" xr:uid="{0B4A3DD8-14EF-4C7D-A323-BB56886FE215}"/>
    <cellStyle name="20% - Accent3 39 2" xfId="51818" xr:uid="{3BDBBE82-FF93-49F1-9ED3-961E2F610C59}"/>
    <cellStyle name="20% - Accent3 4" xfId="725" xr:uid="{9A6782FF-559F-4017-9064-BCEFFCFCE06E}"/>
    <cellStyle name="20% - Accent3 4 10" xfId="8807" xr:uid="{CAA2C397-0831-4D8E-9025-3DA5C45F983B}"/>
    <cellStyle name="20% - Accent3 4 10 2" xfId="38580" xr:uid="{36004991-6E0B-48AB-85E5-29FDA7F65753}"/>
    <cellStyle name="20% - Accent3 4 11" xfId="8808" xr:uid="{F7A871EC-D0C0-44A4-B806-CA52BC43545F}"/>
    <cellStyle name="20% - Accent3 4 11 2" xfId="38581" xr:uid="{8932B597-AAB3-4857-BD13-7673D6178BD1}"/>
    <cellStyle name="20% - Accent3 4 12" xfId="8806" xr:uid="{BC828CD1-3B0B-4F7C-874D-E5FAF7FEEBC3}"/>
    <cellStyle name="20% - Accent3 4 12 2" xfId="38579" xr:uid="{219DD530-C2BA-4786-9DFF-C65B855AF811}"/>
    <cellStyle name="20% - Accent3 4 13" xfId="6393" xr:uid="{A64AA015-F6DD-405E-A2CF-6D67B606684D}"/>
    <cellStyle name="20% - Accent3 4 13 2" xfId="36172" xr:uid="{F2D43BDA-2A0B-4D3F-91AA-061EDEC36106}"/>
    <cellStyle name="20% - Accent3 4 14" xfId="4780" xr:uid="{1FF27786-BBBF-4A57-87AE-B118D59B7BE7}"/>
    <cellStyle name="20% - Accent3 4 14 2" xfId="34664" xr:uid="{FBD2533B-1FC1-4FD3-9880-5BEC8185B5F4}"/>
    <cellStyle name="20% - Accent3 4 15" xfId="22670" xr:uid="{7805DE1D-B436-4C6F-9E53-B33C333B723C}"/>
    <cellStyle name="20% - Accent3 4 15 2" xfId="51955" xr:uid="{A53C630A-5153-4803-8C66-400E6702A6B0}"/>
    <cellStyle name="20% - Accent3 4 16" xfId="31976" xr:uid="{C3C804F1-7011-40CD-BA1A-BEE8C2759F8E}"/>
    <cellStyle name="20% - Accent3 4 2" xfId="724" xr:uid="{479AA139-8AD3-4304-AEE6-EC570A17474A}"/>
    <cellStyle name="20% - Accent3 4 2 10" xfId="20890" xr:uid="{EFA3BB0D-4BF9-4AAB-AD17-8156F526FA04}"/>
    <cellStyle name="20% - Accent3 4 2 10 2" xfId="50318" xr:uid="{38C14570-FDD9-4D9B-A7B0-0A351A227883}"/>
    <cellStyle name="20% - Accent3 4 2 11" xfId="8809" xr:uid="{9EC6FBB7-E3FB-423D-AC54-93861AEA3F53}"/>
    <cellStyle name="20% - Accent3 4 2 11 2" xfId="38582" xr:uid="{22D93C1E-84F2-4179-B53C-9F07865EED89}"/>
    <cellStyle name="20% - Accent3 4 2 12" xfId="5046" xr:uid="{F201AAA1-0977-4D2B-AE36-D5EE68ADF835}"/>
    <cellStyle name="20% - Accent3 4 2 12 2" xfId="34913" xr:uid="{B306DF7F-41B0-45B6-A06D-8D650F06BBC2}"/>
    <cellStyle name="20% - Accent3 4 2 13" xfId="22716" xr:uid="{2CF0B417-44A4-4703-AEA3-B99BDBA8060D}"/>
    <cellStyle name="20% - Accent3 4 2 13 2" xfId="52001" xr:uid="{772FF528-C0C0-47D1-92BF-9D05B2F15398}"/>
    <cellStyle name="20% - Accent3 4 2 14" xfId="31975" xr:uid="{BE9695D2-6CB6-42DF-970A-2EEE22193BD7}"/>
    <cellStyle name="20% - Accent3 4 2 2" xfId="1231" xr:uid="{CDF06926-3F19-41BA-A6E4-AFFA6EBD8BAE}"/>
    <cellStyle name="20% - Accent3 4 2 2 10" xfId="25517" xr:uid="{037D5D7C-F8FB-4767-A4B7-4219A29A8C30}"/>
    <cellStyle name="20% - Accent3 4 2 2 10 2" xfId="54008" xr:uid="{41B98FF8-EC7B-4BEA-A8B6-3253C9600CBB}"/>
    <cellStyle name="20% - Accent3 4 2 2 11" xfId="32281" xr:uid="{6D64EC53-A8C1-4824-87B6-5FC33FBFA325}"/>
    <cellStyle name="20% - Accent3 4 2 2 2" xfId="1893" xr:uid="{31A8717E-747C-4891-91F5-42BA974DDF56}"/>
    <cellStyle name="20% - Accent3 4 2 2 2 2" xfId="3128" xr:uid="{772928E2-4D31-4F3D-B1F2-CD8D0BD99FAE}"/>
    <cellStyle name="20% - Accent3 4 2 2 2 2 2" xfId="8813" xr:uid="{DFF88B96-59E5-4182-BAA1-3410102738E4}"/>
    <cellStyle name="20% - Accent3 4 2 2 2 2 2 2" xfId="38586" xr:uid="{3C7107D2-E5DF-4541-AB0E-0DFB84B2963E}"/>
    <cellStyle name="20% - Accent3 4 2 2 2 2 3" xfId="8814" xr:uid="{8680A848-8A67-4ECF-9C80-8210EA0A9291}"/>
    <cellStyle name="20% - Accent3 4 2 2 2 2 3 2" xfId="38587" xr:uid="{21555DD9-AEBE-47C8-AA70-EB67E9D6D001}"/>
    <cellStyle name="20% - Accent3 4 2 2 2 2 4" xfId="8812" xr:uid="{B4366784-F888-49BF-9932-E1A90AA74026}"/>
    <cellStyle name="20% - Accent3 4 2 2 2 2 4 2" xfId="38585" xr:uid="{F153BDD1-6317-4C5C-8EE5-2821E78DA9D2}"/>
    <cellStyle name="20% - Accent3 4 2 2 2 2 5" xfId="34105" xr:uid="{605A2619-614A-4447-9536-CAD48949DC9C}"/>
    <cellStyle name="20% - Accent3 4 2 2 2 3" xfId="8815" xr:uid="{FABF36A7-1839-41F6-8734-784D10A7016F}"/>
    <cellStyle name="20% - Accent3 4 2 2 2 3 2" xfId="38588" xr:uid="{538DB2E9-5834-440D-8183-88B279B30B89}"/>
    <cellStyle name="20% - Accent3 4 2 2 2 4" xfId="8816" xr:uid="{8F3D9C9F-1615-45AA-8616-68A12060B64A}"/>
    <cellStyle name="20% - Accent3 4 2 2 2 4 2" xfId="38589" xr:uid="{69BBF963-745E-4AD2-A685-801C9CAABEAE}"/>
    <cellStyle name="20% - Accent3 4 2 2 2 5" xfId="8817" xr:uid="{1EC48844-7D69-4E76-A434-7FED9FD5F2EC}"/>
    <cellStyle name="20% - Accent3 4 2 2 2 5 2" xfId="38590" xr:uid="{3132263C-7204-42CA-ADFD-260295536A88}"/>
    <cellStyle name="20% - Accent3 4 2 2 2 6" xfId="28494" xr:uid="{DE64E714-1E21-429A-81CB-00C99AC7382D}"/>
    <cellStyle name="20% - Accent3 4 2 2 2 6 2" xfId="56984" xr:uid="{98C69295-4B86-4451-A042-D1B5F447F959}"/>
    <cellStyle name="20% - Accent3 4 2 2 2 7" xfId="8811" xr:uid="{117F5B86-C9DA-403D-AB4F-69E5371A9FAD}"/>
    <cellStyle name="20% - Accent3 4 2 2 2 7 2" xfId="38584" xr:uid="{5D806ED5-8F2E-4A78-855A-D40E0C6A37B0}"/>
    <cellStyle name="20% - Accent3 4 2 2 2 8" xfId="32895" xr:uid="{7F033BDA-E721-4A88-8D44-E8779B4A56A7}"/>
    <cellStyle name="20% - Accent3 4 2 2 3" xfId="2495" xr:uid="{19D92DA1-A7B3-487C-964F-EC78C61FA92F}"/>
    <cellStyle name="20% - Accent3 4 2 2 3 2" xfId="8819" xr:uid="{B8061E73-E5D4-4CCB-916A-1F30CAC152B0}"/>
    <cellStyle name="20% - Accent3 4 2 2 3 2 2" xfId="8820" xr:uid="{C64AACE2-3854-4BA8-A1F1-BCB366F47031}"/>
    <cellStyle name="20% - Accent3 4 2 2 3 2 2 2" xfId="38593" xr:uid="{03E114CF-A0B3-4073-A4AB-E3418B14CACC}"/>
    <cellStyle name="20% - Accent3 4 2 2 3 2 3" xfId="8821" xr:uid="{5BBC7514-3AA5-43B6-A77D-EB35249354E1}"/>
    <cellStyle name="20% - Accent3 4 2 2 3 2 3 2" xfId="38594" xr:uid="{B72F38A8-90BE-40F5-8BFC-5747755BE554}"/>
    <cellStyle name="20% - Accent3 4 2 2 3 2 4" xfId="38592" xr:uid="{1A452E6E-B6B2-4DA9-8F28-33A4C4D5752A}"/>
    <cellStyle name="20% - Accent3 4 2 2 3 3" xfId="8822" xr:uid="{179264C5-F728-4E7A-ADDF-C986D8274A47}"/>
    <cellStyle name="20% - Accent3 4 2 2 3 3 2" xfId="38595" xr:uid="{CD3BAE4D-CFE8-4FB9-8EE9-D50DD166BABE}"/>
    <cellStyle name="20% - Accent3 4 2 2 3 4" xfId="8823" xr:uid="{B2CD8F78-8060-4406-AECA-FE214481E3D8}"/>
    <cellStyle name="20% - Accent3 4 2 2 3 4 2" xfId="38596" xr:uid="{96933631-0B39-4176-9294-04A99C85990C}"/>
    <cellStyle name="20% - Accent3 4 2 2 3 5" xfId="8824" xr:uid="{6B545532-FAB7-4AEE-B2B4-1486B0423742}"/>
    <cellStyle name="20% - Accent3 4 2 2 3 5 2" xfId="38597" xr:uid="{6340A205-8CE9-40F7-B31C-0BE55407CF0F}"/>
    <cellStyle name="20% - Accent3 4 2 2 3 6" xfId="8818" xr:uid="{F1E464B7-5055-4BE3-B266-C779D5DE8986}"/>
    <cellStyle name="20% - Accent3 4 2 2 3 6 2" xfId="38591" xr:uid="{B14CC4C8-7A6F-4499-B0F7-5C917346A2F2}"/>
    <cellStyle name="20% - Accent3 4 2 2 3 7" xfId="33475" xr:uid="{E1E91FA6-2B3B-4D80-A6C3-D55CBBB9890F}"/>
    <cellStyle name="20% - Accent3 4 2 2 4" xfId="8825" xr:uid="{4646B416-AFFB-4743-B573-02D24B3DFD24}"/>
    <cellStyle name="20% - Accent3 4 2 2 4 2" xfId="8826" xr:uid="{37CB7F44-C7A2-47B2-B493-CC339D845292}"/>
    <cellStyle name="20% - Accent3 4 2 2 4 2 2" xfId="38599" xr:uid="{197AE297-A07C-4DA4-B10A-F9F0823BC38D}"/>
    <cellStyle name="20% - Accent3 4 2 2 4 3" xfId="8827" xr:uid="{D258ED96-1A07-4109-B38D-3C6A46FDFF54}"/>
    <cellStyle name="20% - Accent3 4 2 2 4 3 2" xfId="38600" xr:uid="{7F05039C-098F-4CB1-870B-19DAFA4F5069}"/>
    <cellStyle name="20% - Accent3 4 2 2 4 4" xfId="38598" xr:uid="{34D17D2A-8FEC-49B3-84FF-A011CFF6696D}"/>
    <cellStyle name="20% - Accent3 4 2 2 5" xfId="8828" xr:uid="{5485E84A-0137-4D94-8ABA-72E14538BD73}"/>
    <cellStyle name="20% - Accent3 4 2 2 5 2" xfId="38601" xr:uid="{EE8D589F-FA7E-40F5-AA60-517D5FA1902A}"/>
    <cellStyle name="20% - Accent3 4 2 2 6" xfId="8829" xr:uid="{79C34C1E-7DC5-4071-9153-5BF526253CA4}"/>
    <cellStyle name="20% - Accent3 4 2 2 6 2" xfId="38602" xr:uid="{97E96E2F-7E81-4693-A82C-D80F7A9B3511}"/>
    <cellStyle name="20% - Accent3 4 2 2 7" xfId="8830" xr:uid="{7AB5EEE1-C73D-4771-887D-7FB4566BD415}"/>
    <cellStyle name="20% - Accent3 4 2 2 7 2" xfId="38603" xr:uid="{A17CC746-3B09-4E87-B6AC-AEBA27180B42}"/>
    <cellStyle name="20% - Accent3 4 2 2 8" xfId="21862" xr:uid="{C7B39741-A7C5-4742-85F1-FB5F82727117}"/>
    <cellStyle name="20% - Accent3 4 2 2 8 2" xfId="51287" xr:uid="{96F633DF-28E9-4714-802B-6540C319E25E}"/>
    <cellStyle name="20% - Accent3 4 2 2 9" xfId="8810" xr:uid="{DCD2D53A-8AE9-4D4E-877D-BD2C398CC915}"/>
    <cellStyle name="20% - Accent3 4 2 2 9 2" xfId="38583" xr:uid="{6F6C97AD-0946-44BB-8C46-F696B1E01189}"/>
    <cellStyle name="20% - Accent3 4 2 3" xfId="1603" xr:uid="{EAF70394-E1DA-4107-8B4E-F072F68EB71E}"/>
    <cellStyle name="20% - Accent3 4 2 3 10" xfId="32605" xr:uid="{4FE30F06-17D9-49B2-9290-8CA414447EE6}"/>
    <cellStyle name="20% - Accent3 4 2 3 2" xfId="2824" xr:uid="{CB6A7BBF-FEE9-4EEB-8AF6-5A8A3BEB2F3C}"/>
    <cellStyle name="20% - Accent3 4 2 3 2 2" xfId="8833" xr:uid="{578C51ED-6ECB-4257-BC65-6173AC29333C}"/>
    <cellStyle name="20% - Accent3 4 2 3 2 2 2" xfId="8834" xr:uid="{53B3BDD0-5CE6-4380-85DA-18CF0E242BF1}"/>
    <cellStyle name="20% - Accent3 4 2 3 2 2 2 2" xfId="38607" xr:uid="{CFDBEC6D-05BB-43A1-85D4-6F21ADA603F9}"/>
    <cellStyle name="20% - Accent3 4 2 3 2 2 3" xfId="8835" xr:uid="{87070434-6EAA-4E07-80BE-854BB7729EA4}"/>
    <cellStyle name="20% - Accent3 4 2 3 2 2 3 2" xfId="38608" xr:uid="{6927C4A6-DF01-4A2E-846D-6E4C61B57D51}"/>
    <cellStyle name="20% - Accent3 4 2 3 2 2 4" xfId="38606" xr:uid="{2C64192E-5F44-499B-ACB4-5D305A33261E}"/>
    <cellStyle name="20% - Accent3 4 2 3 2 3" xfId="8836" xr:uid="{C915FF59-6C0A-4B1A-9B47-A13CF0C3E514}"/>
    <cellStyle name="20% - Accent3 4 2 3 2 3 2" xfId="38609" xr:uid="{8D322214-0792-449A-B478-58CA1F56EA24}"/>
    <cellStyle name="20% - Accent3 4 2 3 2 4" xfId="8837" xr:uid="{75723499-61CF-4EEC-BB95-D05FB93F9857}"/>
    <cellStyle name="20% - Accent3 4 2 3 2 4 2" xfId="38610" xr:uid="{22BA6CEB-5A30-41E9-B12E-4096C6C6589E}"/>
    <cellStyle name="20% - Accent3 4 2 3 2 5" xfId="8838" xr:uid="{6C27EBB7-F09D-4051-80DC-207DAD014F26}"/>
    <cellStyle name="20% - Accent3 4 2 3 2 5 2" xfId="38611" xr:uid="{B644D75D-6B6B-4A7D-A6E2-08748ED62515}"/>
    <cellStyle name="20% - Accent3 4 2 3 2 6" xfId="8832" xr:uid="{69DD07AD-F8AA-48BC-8D6C-BBB31183E440}"/>
    <cellStyle name="20% - Accent3 4 2 3 2 6 2" xfId="38605" xr:uid="{9298A125-88B0-4EFF-B921-10774589F30E}"/>
    <cellStyle name="20% - Accent3 4 2 3 2 7" xfId="33802" xr:uid="{414F2225-2465-41B2-8A50-71681E56F497}"/>
    <cellStyle name="20% - Accent3 4 2 3 3" xfId="8839" xr:uid="{ECF76D6E-144C-4E5F-9699-F2950A5F8E0F}"/>
    <cellStyle name="20% - Accent3 4 2 3 3 2" xfId="8840" xr:uid="{3A17094D-2510-4041-A6F6-9B2A1555E6DF}"/>
    <cellStyle name="20% - Accent3 4 2 3 3 2 2" xfId="8841" xr:uid="{383FF90E-5888-4D9E-8599-C0C36CFE3CC0}"/>
    <cellStyle name="20% - Accent3 4 2 3 3 2 2 2" xfId="38614" xr:uid="{7BCE3665-BC79-4E67-8CED-0B2AB0E723D5}"/>
    <cellStyle name="20% - Accent3 4 2 3 3 2 3" xfId="8842" xr:uid="{0A1F6C1D-E932-47C6-B13C-54A67D4492E3}"/>
    <cellStyle name="20% - Accent3 4 2 3 3 2 3 2" xfId="38615" xr:uid="{57C6D9FD-E10B-4008-BB49-F6F48F3F5831}"/>
    <cellStyle name="20% - Accent3 4 2 3 3 2 4" xfId="38613" xr:uid="{3CD6316C-B972-48A8-8AE1-2BC4C14CDC84}"/>
    <cellStyle name="20% - Accent3 4 2 3 3 3" xfId="8843" xr:uid="{31489729-8041-42CD-AC17-BE313BFEA11A}"/>
    <cellStyle name="20% - Accent3 4 2 3 3 3 2" xfId="38616" xr:uid="{FE94A37D-FBE7-460E-8063-B8C942E4ECD7}"/>
    <cellStyle name="20% - Accent3 4 2 3 3 4" xfId="8844" xr:uid="{BACD1BAB-C0C7-44D7-8F44-177DDE17BDDB}"/>
    <cellStyle name="20% - Accent3 4 2 3 3 4 2" xfId="38617" xr:uid="{BE4BFBBD-05D8-4944-8B33-7319A29FF073}"/>
    <cellStyle name="20% - Accent3 4 2 3 3 5" xfId="8845" xr:uid="{5D90B575-FAA9-493A-A11A-F3D708F6838C}"/>
    <cellStyle name="20% - Accent3 4 2 3 3 5 2" xfId="38618" xr:uid="{7D5C343E-D783-4EC6-A124-9F9BA40E3126}"/>
    <cellStyle name="20% - Accent3 4 2 3 3 6" xfId="38612" xr:uid="{D36D0AE5-62F9-443F-9B33-52F831EF2B36}"/>
    <cellStyle name="20% - Accent3 4 2 3 4" xfId="8846" xr:uid="{7B6B4854-ED94-48E0-BE2D-672610C4B6FE}"/>
    <cellStyle name="20% - Accent3 4 2 3 4 2" xfId="8847" xr:uid="{FE3115AE-0AEF-4E08-8278-E61EFCF6A560}"/>
    <cellStyle name="20% - Accent3 4 2 3 4 2 2" xfId="38620" xr:uid="{10861B18-A605-4560-BF59-F2A78BDDC370}"/>
    <cellStyle name="20% - Accent3 4 2 3 4 3" xfId="8848" xr:uid="{BACC370D-8EB9-467E-8D65-3B4C50FC06EA}"/>
    <cellStyle name="20% - Accent3 4 2 3 4 3 2" xfId="38621" xr:uid="{CAA122FA-76E0-49AE-8241-CBB735A781CD}"/>
    <cellStyle name="20% - Accent3 4 2 3 4 4" xfId="38619" xr:uid="{FC13B2BD-5DA4-407D-A358-5D41C574D6F7}"/>
    <cellStyle name="20% - Accent3 4 2 3 5" xfId="8849" xr:uid="{8307F81F-4A6B-4838-B32A-55B4516FCC7C}"/>
    <cellStyle name="20% - Accent3 4 2 3 5 2" xfId="38622" xr:uid="{6A5B30F9-233A-46B7-A7F0-179A8BEA9807}"/>
    <cellStyle name="20% - Accent3 4 2 3 6" xfId="8850" xr:uid="{81B12A90-6C15-4DB5-90B4-FD2228617580}"/>
    <cellStyle name="20% - Accent3 4 2 3 6 2" xfId="38623" xr:uid="{24AB39E4-AC6B-4D7B-ACBA-228390AA580E}"/>
    <cellStyle name="20% - Accent3 4 2 3 7" xfId="8851" xr:uid="{BC9ADDB5-58D0-40B4-9C90-2C456A4EEE80}"/>
    <cellStyle name="20% - Accent3 4 2 3 7 2" xfId="38624" xr:uid="{3397DCD0-2E88-49C6-93CA-4466FC63C368}"/>
    <cellStyle name="20% - Accent3 4 2 3 8" xfId="26980" xr:uid="{A7FBF141-AF98-434A-BED6-35F944B374F7}"/>
    <cellStyle name="20% - Accent3 4 2 3 8 2" xfId="55470" xr:uid="{77B69F48-B042-4D8E-96A3-58CDB85D36C4}"/>
    <cellStyle name="20% - Accent3 4 2 3 9" xfId="8831" xr:uid="{F589CEC3-E227-4894-A442-BEF5435ECB11}"/>
    <cellStyle name="20% - Accent3 4 2 3 9 2" xfId="38604" xr:uid="{651672B2-F152-454D-91B0-5CA91948B634}"/>
    <cellStyle name="20% - Accent3 4 2 4" xfId="2300" xr:uid="{ADD712C3-7D2A-41CA-BAC2-66445D70D761}"/>
    <cellStyle name="20% - Accent3 4 2 4 2" xfId="8853" xr:uid="{B4626680-FAD3-4635-9A06-998A8EF41D5B}"/>
    <cellStyle name="20% - Accent3 4 2 4 2 2" xfId="8854" xr:uid="{6AAE9F83-4E11-4E05-8217-7CF824A095A5}"/>
    <cellStyle name="20% - Accent3 4 2 4 2 2 2" xfId="38627" xr:uid="{E04B24A8-C05A-4785-84EE-1DB130BFC394}"/>
    <cellStyle name="20% - Accent3 4 2 4 2 3" xfId="8855" xr:uid="{83C788E8-55A1-4705-B8C7-60EBCA2FF9CD}"/>
    <cellStyle name="20% - Accent3 4 2 4 2 3 2" xfId="38628" xr:uid="{A9665863-DAB3-4132-A02C-FE6D30AC0B77}"/>
    <cellStyle name="20% - Accent3 4 2 4 2 4" xfId="38626" xr:uid="{39F8D08A-5B0C-4571-9A78-B88C3B509E1F}"/>
    <cellStyle name="20% - Accent3 4 2 4 3" xfId="8856" xr:uid="{1041D3E1-AAD3-45B3-A3C5-0962AD22B37B}"/>
    <cellStyle name="20% - Accent3 4 2 4 3 2" xfId="38629" xr:uid="{4D39AF39-B136-4101-95FF-9F9C4322B1EC}"/>
    <cellStyle name="20% - Accent3 4 2 4 4" xfId="8857" xr:uid="{1128032A-E2AF-4218-AC75-3C823729DB0D}"/>
    <cellStyle name="20% - Accent3 4 2 4 4 2" xfId="38630" xr:uid="{F639A931-7E07-4149-9062-D2587F52A5FE}"/>
    <cellStyle name="20% - Accent3 4 2 4 5" xfId="8858" xr:uid="{B8F827AE-29D2-4C5F-AD36-7E35CDDC3358}"/>
    <cellStyle name="20% - Accent3 4 2 4 5 2" xfId="38631" xr:uid="{762B9600-4998-4CA5-9B0A-8B32504B7E64}"/>
    <cellStyle name="20% - Accent3 4 2 4 6" xfId="29974" xr:uid="{52576609-F909-478B-9529-8EA28ADBFFA2}"/>
    <cellStyle name="20% - Accent3 4 2 4 6 2" xfId="58464" xr:uid="{F0053A31-F025-41F4-9751-076A2AB55575}"/>
    <cellStyle name="20% - Accent3 4 2 4 7" xfId="8852" xr:uid="{4B56B576-747D-4667-B223-9DAA0654F348}"/>
    <cellStyle name="20% - Accent3 4 2 4 7 2" xfId="38625" xr:uid="{EDD47EFB-D319-49F7-9279-1E28C8D425B4}"/>
    <cellStyle name="20% - Accent3 4 2 4 8" xfId="33280" xr:uid="{2E187175-CD41-4483-8EE2-528FFD2FDDE1}"/>
    <cellStyle name="20% - Accent3 4 2 5" xfId="8859" xr:uid="{FE8C7451-4745-4A25-8ECD-E615EDCC0C20}"/>
    <cellStyle name="20% - Accent3 4 2 5 2" xfId="8860" xr:uid="{14540ACF-C0E8-44FB-9EA8-FB32C50D0E6D}"/>
    <cellStyle name="20% - Accent3 4 2 5 2 2" xfId="8861" xr:uid="{4C20CAB4-CD02-46CA-89EC-91936BBFB392}"/>
    <cellStyle name="20% - Accent3 4 2 5 2 2 2" xfId="38634" xr:uid="{04D34D35-E2FB-47D7-BA2B-1A9483616EC4}"/>
    <cellStyle name="20% - Accent3 4 2 5 2 3" xfId="8862" xr:uid="{CF25B934-C89E-4EE3-9627-155EB3BD97D1}"/>
    <cellStyle name="20% - Accent3 4 2 5 2 3 2" xfId="38635" xr:uid="{7BE61B48-C375-4FD2-9A0C-71241A4EF1A5}"/>
    <cellStyle name="20% - Accent3 4 2 5 2 4" xfId="38633" xr:uid="{A02312E0-D06C-444F-A5F4-2E08E51A5E62}"/>
    <cellStyle name="20% - Accent3 4 2 5 3" xfId="8863" xr:uid="{42267FEB-FD56-449A-9B1F-AC7DFE343031}"/>
    <cellStyle name="20% - Accent3 4 2 5 3 2" xfId="38636" xr:uid="{23B14429-D7A9-473B-BC8F-B2776E73A96F}"/>
    <cellStyle name="20% - Accent3 4 2 5 4" xfId="8864" xr:uid="{CD6049EC-D028-46B3-BF4B-5B85CE699B13}"/>
    <cellStyle name="20% - Accent3 4 2 5 4 2" xfId="38637" xr:uid="{E12753AB-ED1A-451D-BDCD-AE46EF44F173}"/>
    <cellStyle name="20% - Accent3 4 2 5 5" xfId="8865" xr:uid="{B52A2E65-CA74-41D7-81AF-220A669EA2DB}"/>
    <cellStyle name="20% - Accent3 4 2 5 5 2" xfId="38638" xr:uid="{687B7AFE-D3A4-4CC8-9C0D-5D83793711C1}"/>
    <cellStyle name="20% - Accent3 4 2 5 6" xfId="38632" xr:uid="{FD46AB53-6FC8-4B7B-8652-4DADA67F5A0D}"/>
    <cellStyle name="20% - Accent3 4 2 6" xfId="8866" xr:uid="{DF57F713-2EB7-496D-ABB2-F455FF986F35}"/>
    <cellStyle name="20% - Accent3 4 2 6 2" xfId="8867" xr:uid="{FAF2756E-8B2E-4BA9-8DD3-64B5752E3DEC}"/>
    <cellStyle name="20% - Accent3 4 2 6 2 2" xfId="38640" xr:uid="{58EAE8DD-D42D-4108-A6A0-CC5CFD254CA5}"/>
    <cellStyle name="20% - Accent3 4 2 6 3" xfId="8868" xr:uid="{BF64691C-7054-4917-ADFF-D18F88CA9D8C}"/>
    <cellStyle name="20% - Accent3 4 2 6 3 2" xfId="38641" xr:uid="{E509ECEC-A1A8-4FC9-A4A2-F3B21841A9E8}"/>
    <cellStyle name="20% - Accent3 4 2 6 4" xfId="38639" xr:uid="{B830137D-D7CD-4F65-9F96-733B3E47DE37}"/>
    <cellStyle name="20% - Accent3 4 2 7" xfId="8869" xr:uid="{7B2B472F-9B2A-479F-95C6-7D59D3CB59A1}"/>
    <cellStyle name="20% - Accent3 4 2 7 2" xfId="38642" xr:uid="{D29444F8-721D-4E94-8254-EAFFBD976D75}"/>
    <cellStyle name="20% - Accent3 4 2 8" xfId="8870" xr:uid="{1379EB75-0184-4A85-B6CB-75A993010BE8}"/>
    <cellStyle name="20% - Accent3 4 2 8 2" xfId="38643" xr:uid="{3566A730-2739-4A85-96C9-E39C324E4EB2}"/>
    <cellStyle name="20% - Accent3 4 2 9" xfId="8871" xr:uid="{BE1B551E-BC10-4F05-854C-063BCD3A5288}"/>
    <cellStyle name="20% - Accent3 4 2 9 2" xfId="38644" xr:uid="{9BC05060-4540-4C24-9C27-2231C32B3270}"/>
    <cellStyle name="20% - Accent3 4 3" xfId="1230" xr:uid="{C29F6067-0CA2-4536-B818-B99024C14F1D}"/>
    <cellStyle name="20% - Accent3 4 3 10" xfId="24359" xr:uid="{2BE24C3C-CFA6-41D8-ACFB-E4EE76038BFF}"/>
    <cellStyle name="20% - Accent3 4 3 10 2" xfId="52851" xr:uid="{02F98426-7238-42A3-AB4C-71207DAD58CB}"/>
    <cellStyle name="20% - Accent3 4 3 11" xfId="32280" xr:uid="{4FA94521-60BD-422F-AED8-0DDE86C520D2}"/>
    <cellStyle name="20% - Accent3 4 3 2" xfId="1892" xr:uid="{26FBC237-F364-4917-BE91-0AE755257D54}"/>
    <cellStyle name="20% - Accent3 4 3 2 2" xfId="3127" xr:uid="{EE53CC8A-BE4F-444C-9535-C0AF4B2B8757}"/>
    <cellStyle name="20% - Accent3 4 3 2 2 2" xfId="8875" xr:uid="{58CA6E9A-7BD9-450D-82CE-8CA1165077F1}"/>
    <cellStyle name="20% - Accent3 4 3 2 2 2 2" xfId="38648" xr:uid="{0A69E96D-1D6A-49DD-8520-6DEF2E63339A}"/>
    <cellStyle name="20% - Accent3 4 3 2 2 3" xfId="8876" xr:uid="{630A5596-D883-432C-84B1-739A45FEEDFA}"/>
    <cellStyle name="20% - Accent3 4 3 2 2 3 2" xfId="38649" xr:uid="{FD9D3430-432F-40A0-B78A-F91B6CD500E0}"/>
    <cellStyle name="20% - Accent3 4 3 2 2 4" xfId="28783" xr:uid="{BB5F850B-0470-49B1-9BE3-1E9A92C9312C}"/>
    <cellStyle name="20% - Accent3 4 3 2 2 4 2" xfId="57273" xr:uid="{2ACB1DBD-17B1-423F-A69C-37BF8D6F2417}"/>
    <cellStyle name="20% - Accent3 4 3 2 2 5" xfId="8874" xr:uid="{B2AFEA31-A575-4B84-AFA9-A60383BA0EF9}"/>
    <cellStyle name="20% - Accent3 4 3 2 2 5 2" xfId="38647" xr:uid="{9FADD3E8-8CB0-4330-9617-0487585D9A59}"/>
    <cellStyle name="20% - Accent3 4 3 2 2 6" xfId="34104" xr:uid="{5722C496-9051-44F2-BA14-17A9863AE019}"/>
    <cellStyle name="20% - Accent3 4 3 2 3" xfId="8877" xr:uid="{E25325BC-1D43-4CE6-B4D8-7B779143BC8F}"/>
    <cellStyle name="20% - Accent3 4 3 2 3 2" xfId="38650" xr:uid="{8C4D830D-BEA8-451A-B57C-00C5CB068197}"/>
    <cellStyle name="20% - Accent3 4 3 2 4" xfId="8878" xr:uid="{9F9723F0-383C-4E32-9E53-43CD490B056E}"/>
    <cellStyle name="20% - Accent3 4 3 2 4 2" xfId="38651" xr:uid="{88856AB0-3127-4794-9026-1FBF90C36E11}"/>
    <cellStyle name="20% - Accent3 4 3 2 5" xfId="8879" xr:uid="{F3E84861-B575-40B1-A2F7-45B0431ECEEC}"/>
    <cellStyle name="20% - Accent3 4 3 2 5 2" xfId="38652" xr:uid="{C196B09A-1780-4722-97C0-BD1590E92C3E}"/>
    <cellStyle name="20% - Accent3 4 3 2 6" xfId="22120" xr:uid="{D88EAC20-7EAC-4203-AFD6-5F6C1646D4D2}"/>
    <cellStyle name="20% - Accent3 4 3 2 6 2" xfId="51545" xr:uid="{8CC7FA68-2F89-4900-8898-D16BC061679A}"/>
    <cellStyle name="20% - Accent3 4 3 2 7" xfId="8873" xr:uid="{76E3005A-0CF9-4617-A8B9-B4182F5B4A91}"/>
    <cellStyle name="20% - Accent3 4 3 2 7 2" xfId="38646" xr:uid="{B43E6A52-CF7C-450B-8D64-F86CAFCCBC9D}"/>
    <cellStyle name="20% - Accent3 4 3 2 8" xfId="25804" xr:uid="{6184B608-FB0F-482A-9EAD-6A440775D9B7}"/>
    <cellStyle name="20% - Accent3 4 3 2 8 2" xfId="54295" xr:uid="{5CF9ACE4-B219-43F9-9CF1-40D9AA370D62}"/>
    <cellStyle name="20% - Accent3 4 3 2 9" xfId="32894" xr:uid="{82517DE1-D351-4F12-8B82-B8F7B19A401F}"/>
    <cellStyle name="20% - Accent3 4 3 3" xfId="2494" xr:uid="{4D07E516-09CB-4E5C-940C-5A8DDC148D1B}"/>
    <cellStyle name="20% - Accent3 4 3 3 2" xfId="8881" xr:uid="{D58894BF-B855-4206-A83A-9918FF9D3F69}"/>
    <cellStyle name="20% - Accent3 4 3 3 2 2" xfId="8882" xr:uid="{4447DB08-FB00-4FB6-B068-023B4959D410}"/>
    <cellStyle name="20% - Accent3 4 3 3 2 2 2" xfId="38655" xr:uid="{1DFF8705-9136-48EC-9AF2-E6BE281D0E53}"/>
    <cellStyle name="20% - Accent3 4 3 3 2 3" xfId="8883" xr:uid="{2B748BD8-53FA-4FF3-AA03-C7DE29A7D776}"/>
    <cellStyle name="20% - Accent3 4 3 3 2 3 2" xfId="38656" xr:uid="{86109DB5-799F-4532-BEE2-49ADD907CEBD}"/>
    <cellStyle name="20% - Accent3 4 3 3 2 4" xfId="38654" xr:uid="{9F0C9648-BCDC-4D73-BDC4-C8F68A3CEA0F}"/>
    <cellStyle name="20% - Accent3 4 3 3 3" xfId="8884" xr:uid="{7CD38C1A-5D6E-41BA-8418-405D9E25991B}"/>
    <cellStyle name="20% - Accent3 4 3 3 3 2" xfId="38657" xr:uid="{6333CA49-D34E-49B4-AF29-688E754CEEE4}"/>
    <cellStyle name="20% - Accent3 4 3 3 4" xfId="8885" xr:uid="{2550E8CB-1D42-4949-B5C6-54489B00FC48}"/>
    <cellStyle name="20% - Accent3 4 3 3 4 2" xfId="38658" xr:uid="{97441A0B-B375-49CB-AE76-288814815FD7}"/>
    <cellStyle name="20% - Accent3 4 3 3 5" xfId="8886" xr:uid="{124C20BC-E704-4EAF-A1F8-50578A9C488C}"/>
    <cellStyle name="20% - Accent3 4 3 3 5 2" xfId="38659" xr:uid="{4F6BADA0-F015-47CB-AB94-824C26C662DA}"/>
    <cellStyle name="20% - Accent3 4 3 3 6" xfId="27272" xr:uid="{4D18F3BC-9340-4FA6-9DDD-6165D863DC05}"/>
    <cellStyle name="20% - Accent3 4 3 3 6 2" xfId="55762" xr:uid="{0C08E803-B57B-48A8-A7E9-800DD0FC63DE}"/>
    <cellStyle name="20% - Accent3 4 3 3 7" xfId="8880" xr:uid="{53C27EA2-2025-459B-BCFE-B5AFD2A74BC6}"/>
    <cellStyle name="20% - Accent3 4 3 3 7 2" xfId="38653" xr:uid="{82CDB189-FBF4-45E9-9AFD-0D7004D1E714}"/>
    <cellStyle name="20% - Accent3 4 3 3 8" xfId="33474" xr:uid="{DA89E110-3E47-405B-A395-CD29D68DDDDF}"/>
    <cellStyle name="20% - Accent3 4 3 4" xfId="8887" xr:uid="{86E02F99-EAD6-47D1-A09A-9685780E3D5E}"/>
    <cellStyle name="20% - Accent3 4 3 4 2" xfId="8888" xr:uid="{C4FD0D42-8D2A-4A0B-A1DE-A899F25759A2}"/>
    <cellStyle name="20% - Accent3 4 3 4 2 2" xfId="38661" xr:uid="{2286C800-3C33-4A2F-9E5D-D3A2CC44D02B}"/>
    <cellStyle name="20% - Accent3 4 3 4 3" xfId="8889" xr:uid="{BD89A95D-9673-41A0-B447-40A09404C0C4}"/>
    <cellStyle name="20% - Accent3 4 3 4 3 2" xfId="38662" xr:uid="{8A40E9B3-0B94-415B-AB09-A4F2DE2BB797}"/>
    <cellStyle name="20% - Accent3 4 3 4 4" xfId="30269" xr:uid="{7F9293FD-21BB-4268-B0AE-82D3DECE96A5}"/>
    <cellStyle name="20% - Accent3 4 3 4 4 2" xfId="58759" xr:uid="{BE0930AE-7602-40E8-A7CB-6B1A74F86238}"/>
    <cellStyle name="20% - Accent3 4 3 4 5" xfId="38660" xr:uid="{C3169408-65B9-4C50-93DC-8207A56D4CD1}"/>
    <cellStyle name="20% - Accent3 4 3 5" xfId="8890" xr:uid="{24AB9C9F-370D-43FA-957C-0503BDEF3274}"/>
    <cellStyle name="20% - Accent3 4 3 5 2" xfId="38663" xr:uid="{B650D865-0FA4-411E-A98A-17F126706961}"/>
    <cellStyle name="20% - Accent3 4 3 6" xfId="8891" xr:uid="{7C40B88E-8EE1-4F7A-92FD-539509EA29D6}"/>
    <cellStyle name="20% - Accent3 4 3 6 2" xfId="38664" xr:uid="{56825DBC-3616-4031-AD83-930319B6E9FD}"/>
    <cellStyle name="20% - Accent3 4 3 7" xfId="8892" xr:uid="{463D781F-355E-40BD-A183-191C99C3E9DE}"/>
    <cellStyle name="20% - Accent3 4 3 7 2" xfId="38665" xr:uid="{9B5A3376-BAB3-4AF3-BB44-B7EACB612742}"/>
    <cellStyle name="20% - Accent3 4 3 8" xfId="21136" xr:uid="{093444D6-BDCB-45D0-AFEB-647AB302005E}"/>
    <cellStyle name="20% - Accent3 4 3 8 2" xfId="50562" xr:uid="{315BA8A6-9729-475E-8518-4D95B52D3265}"/>
    <cellStyle name="20% - Accent3 4 3 9" xfId="8872" xr:uid="{8B8E2E74-30C0-4C06-BD45-0DC8017CDB8D}"/>
    <cellStyle name="20% - Accent3 4 3 9 2" xfId="38645" xr:uid="{17A42A3A-46C2-496D-A344-93A45C73AFB9}"/>
    <cellStyle name="20% - Accent3 4 4" xfId="1602" xr:uid="{30A46291-5016-457E-8C3A-237A6108D89E}"/>
    <cellStyle name="20% - Accent3 4 4 10" xfId="24638" xr:uid="{1D8D6CD7-4C4A-4E55-93A9-BD59FE330642}"/>
    <cellStyle name="20% - Accent3 4 4 10 2" xfId="53130" xr:uid="{40A12D7D-5E39-4775-8200-1A0D32C7DEE0}"/>
    <cellStyle name="20% - Accent3 4 4 11" xfId="32604" xr:uid="{F3D30554-D6DD-406A-81CF-BB042E96379E}"/>
    <cellStyle name="20% - Accent3 4 4 2" xfId="2823" xr:uid="{9D2E14E3-6364-4B23-96BA-0CD8E9EC139E}"/>
    <cellStyle name="20% - Accent3 4 4 2 2" xfId="8895" xr:uid="{C1B781F2-2370-4CB4-863B-7AE7A21E8428}"/>
    <cellStyle name="20% - Accent3 4 4 2 2 2" xfId="8896" xr:uid="{4F98A436-C419-4443-B398-074A66CAB2E0}"/>
    <cellStyle name="20% - Accent3 4 4 2 2 2 2" xfId="38669" xr:uid="{BE3D08A8-B337-4919-89D6-DE05C15ADF59}"/>
    <cellStyle name="20% - Accent3 4 4 2 2 3" xfId="8897" xr:uid="{DFAB64BC-CAFD-419B-ABEC-8CC42DB49823}"/>
    <cellStyle name="20% - Accent3 4 4 2 2 3 2" xfId="38670" xr:uid="{B63C5FF3-7457-4E95-8F23-38F8DF718BB7}"/>
    <cellStyle name="20% - Accent3 4 4 2 2 4" xfId="29080" xr:uid="{2B6D95A0-E120-4B46-87A1-A855DDF7B6A5}"/>
    <cellStyle name="20% - Accent3 4 4 2 2 4 2" xfId="57570" xr:uid="{7B52DC1E-61CA-4236-B793-C316563AB996}"/>
    <cellStyle name="20% - Accent3 4 4 2 2 5" xfId="38668" xr:uid="{4D4AFF41-ADD5-4187-A10F-11E972257C59}"/>
    <cellStyle name="20% - Accent3 4 4 2 3" xfId="8898" xr:uid="{7AB0AB32-6673-4A4D-8BAC-6595BAEBBFB8}"/>
    <cellStyle name="20% - Accent3 4 4 2 3 2" xfId="38671" xr:uid="{B489BE48-A4D1-440A-85DF-B546E7E1728F}"/>
    <cellStyle name="20% - Accent3 4 4 2 4" xfId="8899" xr:uid="{79AB1FBA-C616-4D95-8457-084CB5B3AE29}"/>
    <cellStyle name="20% - Accent3 4 4 2 4 2" xfId="38672" xr:uid="{17FD3D0C-C0A7-483A-8A02-69F058C3BF3F}"/>
    <cellStyle name="20% - Accent3 4 4 2 5" xfId="8900" xr:uid="{DB84A618-07C4-4025-B188-F2313F611CE6}"/>
    <cellStyle name="20% - Accent3 4 4 2 5 2" xfId="38673" xr:uid="{CD2E418B-57C8-4907-A071-DAB0DCDFC0E9}"/>
    <cellStyle name="20% - Accent3 4 4 2 6" xfId="26096" xr:uid="{7B0E11F1-2BA1-4BB8-8684-316C78FABA57}"/>
    <cellStyle name="20% - Accent3 4 4 2 6 2" xfId="54587" xr:uid="{2DADB490-9DE4-4C18-A2C3-6EE2BE7FBEAF}"/>
    <cellStyle name="20% - Accent3 4 4 2 7" xfId="8894" xr:uid="{C6A9CF65-C0C3-4A89-84B6-51B24D51C00E}"/>
    <cellStyle name="20% - Accent3 4 4 2 7 2" xfId="38667" xr:uid="{9946B89B-8045-4E4A-BDDE-B27149AB0C5D}"/>
    <cellStyle name="20% - Accent3 4 4 2 8" xfId="33801" xr:uid="{E83F8CEE-DF4B-45DA-9961-938E9ABBC70C}"/>
    <cellStyle name="20% - Accent3 4 4 3" xfId="8901" xr:uid="{4825668C-3849-449B-8E5A-425A711EB981}"/>
    <cellStyle name="20% - Accent3 4 4 3 2" xfId="8902" xr:uid="{7F6E567D-5584-469F-8956-B6CA695190B6}"/>
    <cellStyle name="20% - Accent3 4 4 3 2 2" xfId="8903" xr:uid="{D9280E02-A863-4EAD-BA63-E8EFA9E8A5EB}"/>
    <cellStyle name="20% - Accent3 4 4 3 2 2 2" xfId="38676" xr:uid="{EC3E7802-126C-4294-B899-DADE07625276}"/>
    <cellStyle name="20% - Accent3 4 4 3 2 3" xfId="8904" xr:uid="{BCDD3904-D713-44D3-A1CC-736E5F7F3437}"/>
    <cellStyle name="20% - Accent3 4 4 3 2 3 2" xfId="38677" xr:uid="{84B5D764-33CB-4E1B-A6B3-8E36C8F1DC56}"/>
    <cellStyle name="20% - Accent3 4 4 3 2 4" xfId="38675" xr:uid="{9F54F6CE-36C7-4291-8DA4-B382B0D6924E}"/>
    <cellStyle name="20% - Accent3 4 4 3 3" xfId="8905" xr:uid="{F0FD1F80-D925-4C8E-B121-3B26DA0D254F}"/>
    <cellStyle name="20% - Accent3 4 4 3 3 2" xfId="38678" xr:uid="{4F00C60C-A9E6-432B-B486-07DA476FCC27}"/>
    <cellStyle name="20% - Accent3 4 4 3 4" xfId="8906" xr:uid="{AFD8F43E-041D-4C34-BDCA-B3109840D0FC}"/>
    <cellStyle name="20% - Accent3 4 4 3 4 2" xfId="38679" xr:uid="{034DA6FA-C0B0-4DEA-A8BC-D481003BDFBD}"/>
    <cellStyle name="20% - Accent3 4 4 3 5" xfId="8907" xr:uid="{F4779E3E-2B6B-45DA-BA3B-4609C37B8870}"/>
    <cellStyle name="20% - Accent3 4 4 3 5 2" xfId="38680" xr:uid="{BAB78DE5-B611-417C-8AD8-CF7EBB864B52}"/>
    <cellStyle name="20% - Accent3 4 4 3 6" xfId="27569" xr:uid="{0703D69A-2C1E-4585-8F8C-BF46142BE5B6}"/>
    <cellStyle name="20% - Accent3 4 4 3 6 2" xfId="56059" xr:uid="{7957E84C-BD33-44A7-9A2D-94A9B2F5127F}"/>
    <cellStyle name="20% - Accent3 4 4 3 7" xfId="38674" xr:uid="{D80C54C2-3F6F-47F4-9E68-9BC8C3596141}"/>
    <cellStyle name="20% - Accent3 4 4 4" xfId="8908" xr:uid="{D19E170B-69D9-4CB9-B836-5E6BB7EC245A}"/>
    <cellStyle name="20% - Accent3 4 4 4 2" xfId="8909" xr:uid="{5839D521-5169-49A2-A521-621B379594C8}"/>
    <cellStyle name="20% - Accent3 4 4 4 2 2" xfId="38682" xr:uid="{5007A7CB-3B24-48D4-AD94-8D82E27AC399}"/>
    <cellStyle name="20% - Accent3 4 4 4 3" xfId="8910" xr:uid="{43C51167-E59B-4F5E-8960-510FDD2BECD4}"/>
    <cellStyle name="20% - Accent3 4 4 4 3 2" xfId="38683" xr:uid="{A22A9723-57D5-48AA-BB78-F077E0A344CF}"/>
    <cellStyle name="20% - Accent3 4 4 4 4" xfId="30567" xr:uid="{2AC02E8C-BD50-483A-97EC-6240F8DC067F}"/>
    <cellStyle name="20% - Accent3 4 4 4 4 2" xfId="59057" xr:uid="{876C2713-1B69-4C80-8E77-C577E542AABF}"/>
    <cellStyle name="20% - Accent3 4 4 4 5" xfId="38681" xr:uid="{96E441B9-CF19-4020-8BF6-4818D7459076}"/>
    <cellStyle name="20% - Accent3 4 4 5" xfId="8911" xr:uid="{9631BD49-CC7E-46FF-800E-46C290967CF8}"/>
    <cellStyle name="20% - Accent3 4 4 5 2" xfId="38684" xr:uid="{226B0ADF-B55F-4F07-82F6-E0225E268E1F}"/>
    <cellStyle name="20% - Accent3 4 4 6" xfId="8912" xr:uid="{50C17DBC-78B1-44CB-B666-29D2F1C773A4}"/>
    <cellStyle name="20% - Accent3 4 4 6 2" xfId="38685" xr:uid="{FD1BD5AF-5BB2-4DE5-9378-502B467B29E8}"/>
    <cellStyle name="20% - Accent3 4 4 7" xfId="8913" xr:uid="{A1576F9D-DC02-47FE-8954-0CCC12F4E86F}"/>
    <cellStyle name="20% - Accent3 4 4 7 2" xfId="38686" xr:uid="{CB9EB157-F50D-4846-B324-173B6A44B545}"/>
    <cellStyle name="20% - Accent3 4 4 8" xfId="21620" xr:uid="{7FEDA0E3-799D-4A29-A603-194949B2E509}"/>
    <cellStyle name="20% - Accent3 4 4 8 2" xfId="51045" xr:uid="{E02F87B5-B758-4AD0-A81A-52C616CD5F78}"/>
    <cellStyle name="20% - Accent3 4 4 9" xfId="8893" xr:uid="{FE76AA45-773F-44EE-8A98-04E61E20344A}"/>
    <cellStyle name="20% - Accent3 4 4 9 2" xfId="38666" xr:uid="{90E24125-88C7-48CD-A191-E18D6E463209}"/>
    <cellStyle name="20% - Accent3 4 5" xfId="2182" xr:uid="{71F328F8-B382-4E22-B8DF-BF6BBB9C58CB}"/>
    <cellStyle name="20% - Accent3 4 5 10" xfId="33164" xr:uid="{F150CE68-4B62-42DA-A2B6-1CFFFFC31A8F}"/>
    <cellStyle name="20% - Accent3 4 5 2" xfId="8915" xr:uid="{A1001923-E3FF-43CD-9F88-D16F4EC5BF39}"/>
    <cellStyle name="20% - Accent3 4 5 2 2" xfId="8916" xr:uid="{97B815F5-8DD6-45D8-AEC7-E8C23F5C2D81}"/>
    <cellStyle name="20% - Accent3 4 5 2 2 2" xfId="8917" xr:uid="{237C27B8-843C-4535-B594-2AAB150A9139}"/>
    <cellStyle name="20% - Accent3 4 5 2 2 2 2" xfId="38690" xr:uid="{9AF3F2B0-797C-4266-B82C-2AE263198B15}"/>
    <cellStyle name="20% - Accent3 4 5 2 2 3" xfId="8918" xr:uid="{4EEA0BCA-59FB-437A-9BBF-12252A3689DA}"/>
    <cellStyle name="20% - Accent3 4 5 2 2 3 2" xfId="38691" xr:uid="{4D995089-B2B5-402F-9EA2-4D999507A6B8}"/>
    <cellStyle name="20% - Accent3 4 5 2 2 4" xfId="29389" xr:uid="{B58D4FBE-9BF1-4719-A4CB-AE1E9C07BEAE}"/>
    <cellStyle name="20% - Accent3 4 5 2 2 4 2" xfId="57879" xr:uid="{933E2684-C5B5-4459-804D-8BA2A3C77958}"/>
    <cellStyle name="20% - Accent3 4 5 2 2 5" xfId="38689" xr:uid="{203F4FC7-AC89-4A56-9AB0-99679DFC5141}"/>
    <cellStyle name="20% - Accent3 4 5 2 3" xfId="8919" xr:uid="{4727BC29-8AF8-479B-8F07-9D1EE2CE44D8}"/>
    <cellStyle name="20% - Accent3 4 5 2 3 2" xfId="38692" xr:uid="{FBEBBAC9-C454-441A-80CF-096D43970087}"/>
    <cellStyle name="20% - Accent3 4 5 2 4" xfId="8920" xr:uid="{085F3E93-4163-4951-BB30-B091E9C1B167}"/>
    <cellStyle name="20% - Accent3 4 5 2 4 2" xfId="38693" xr:uid="{72555D53-D6F4-411F-A879-735637B8EACB}"/>
    <cellStyle name="20% - Accent3 4 5 2 5" xfId="8921" xr:uid="{F9C429BA-C98C-4C4B-A1AA-EABA3D0B21CD}"/>
    <cellStyle name="20% - Accent3 4 5 2 5 2" xfId="38694" xr:uid="{F1372302-077E-4800-A498-654DA064C8F3}"/>
    <cellStyle name="20% - Accent3 4 5 2 6" xfId="26405" xr:uid="{90E1B200-ECAC-4554-AEC0-D42CB3A7251D}"/>
    <cellStyle name="20% - Accent3 4 5 2 6 2" xfId="54896" xr:uid="{1AF39103-A601-4F04-97F1-D7158A42B051}"/>
    <cellStyle name="20% - Accent3 4 5 2 7" xfId="38688" xr:uid="{4B040D65-6961-4C1E-8A22-617241038E9A}"/>
    <cellStyle name="20% - Accent3 4 5 3" xfId="8922" xr:uid="{A6988BBF-7598-4FA3-8C2E-EC97CA06CF0C}"/>
    <cellStyle name="20% - Accent3 4 5 3 2" xfId="8923" xr:uid="{9FB2FF6A-41B3-49BD-A255-47CEFF680923}"/>
    <cellStyle name="20% - Accent3 4 5 3 2 2" xfId="8924" xr:uid="{604EE90B-7A42-4ACC-A6C6-869C995C3FEE}"/>
    <cellStyle name="20% - Accent3 4 5 3 2 2 2" xfId="38697" xr:uid="{5B321D6A-8164-454E-8F72-FC0B1E5304C1}"/>
    <cellStyle name="20% - Accent3 4 5 3 2 3" xfId="8925" xr:uid="{9748B822-CF2F-4F23-9D43-044E8EA82C61}"/>
    <cellStyle name="20% - Accent3 4 5 3 2 3 2" xfId="38698" xr:uid="{411DE2FC-0674-4E0C-925B-E5DAF553CCB1}"/>
    <cellStyle name="20% - Accent3 4 5 3 2 4" xfId="38696" xr:uid="{7158CB3C-DA0F-40F4-8714-EEEDC2D9316F}"/>
    <cellStyle name="20% - Accent3 4 5 3 3" xfId="8926" xr:uid="{62B84A4E-0314-4B35-9856-3416A7321410}"/>
    <cellStyle name="20% - Accent3 4 5 3 3 2" xfId="38699" xr:uid="{B56AA9D2-C172-42CA-8A06-8A28F596BD14}"/>
    <cellStyle name="20% - Accent3 4 5 3 4" xfId="8927" xr:uid="{A3991327-F21A-4D2D-8B77-631351DF921A}"/>
    <cellStyle name="20% - Accent3 4 5 3 4 2" xfId="38700" xr:uid="{C5E72FF4-95C7-4E02-A877-6F0C01AB4D90}"/>
    <cellStyle name="20% - Accent3 4 5 3 5" xfId="8928" xr:uid="{39495CA9-A416-4B02-99A0-C2A095762F0F}"/>
    <cellStyle name="20% - Accent3 4 5 3 5 2" xfId="38701" xr:uid="{5A325D26-BD7E-4690-905D-FF7357727629}"/>
    <cellStyle name="20% - Accent3 4 5 3 6" xfId="27878" xr:uid="{1B308076-3F44-4E76-B4CF-F31485AFE955}"/>
    <cellStyle name="20% - Accent3 4 5 3 6 2" xfId="56368" xr:uid="{C68DC6E6-DC37-49CF-B426-F66389ACD4C9}"/>
    <cellStyle name="20% - Accent3 4 5 3 7" xfId="38695" xr:uid="{86377799-0682-43DB-9423-40496FFBBBE1}"/>
    <cellStyle name="20% - Accent3 4 5 4" xfId="8929" xr:uid="{63A68310-4BCF-4F54-9683-380CBC677B21}"/>
    <cellStyle name="20% - Accent3 4 5 4 2" xfId="8930" xr:uid="{020C7778-1585-4D3D-BB24-93FDECE6987F}"/>
    <cellStyle name="20% - Accent3 4 5 4 2 2" xfId="38703" xr:uid="{11ED2430-4888-4399-B6AA-4704D374BE7A}"/>
    <cellStyle name="20% - Accent3 4 5 4 3" xfId="8931" xr:uid="{CEE7341E-9DC0-48BA-8D85-BDFA8A85B66F}"/>
    <cellStyle name="20% - Accent3 4 5 4 3 2" xfId="38704" xr:uid="{61E879CA-F684-460B-AE42-C6E2443D5C38}"/>
    <cellStyle name="20% - Accent3 4 5 4 4" xfId="30877" xr:uid="{40606795-A03E-4EF1-B00D-3995D88A2355}"/>
    <cellStyle name="20% - Accent3 4 5 4 4 2" xfId="59367" xr:uid="{C3997C67-E14E-45FF-9519-C56E3FBFEC43}"/>
    <cellStyle name="20% - Accent3 4 5 4 5" xfId="38702" xr:uid="{F32B4851-A6AE-48EA-865D-9A896C096968}"/>
    <cellStyle name="20% - Accent3 4 5 5" xfId="8932" xr:uid="{5C0EACF1-7A98-4F79-9210-15A6D7BF2111}"/>
    <cellStyle name="20% - Accent3 4 5 5 2" xfId="38705" xr:uid="{014EAAAD-FDC6-4CA2-B129-3176945EBA7B}"/>
    <cellStyle name="20% - Accent3 4 5 6" xfId="8933" xr:uid="{79395435-A3D6-4EA9-81D8-03D51856480C}"/>
    <cellStyle name="20% - Accent3 4 5 6 2" xfId="38706" xr:uid="{1D55BADD-E564-4EBC-BEC0-ADF6F4C8F701}"/>
    <cellStyle name="20% - Accent3 4 5 7" xfId="8934" xr:uid="{05288E8A-5E7D-42C9-BB98-46781FDDE992}"/>
    <cellStyle name="20% - Accent3 4 5 7 2" xfId="38707" xr:uid="{911F9671-31CE-4CC1-826C-45D982487AB6}"/>
    <cellStyle name="20% - Accent3 4 5 8" xfId="24935" xr:uid="{CD613196-1A5B-4D06-A2FE-B1C07C5D6CA5}"/>
    <cellStyle name="20% - Accent3 4 5 8 2" xfId="53426" xr:uid="{25B4C9FB-A2BF-40F7-B16C-A97594975125}"/>
    <cellStyle name="20% - Accent3 4 5 9" xfId="8914" xr:uid="{9ACA4A30-25D6-4880-B834-D18BA290882D}"/>
    <cellStyle name="20% - Accent3 4 5 9 2" xfId="38687" xr:uid="{FA2E8BE3-F2A8-457E-88C3-7F790E4B25FD}"/>
    <cellStyle name="20% - Accent3 4 6" xfId="8935" xr:uid="{5945F126-B038-4DD2-BEA2-8A841CDF7FC4}"/>
    <cellStyle name="20% - Accent3 4 6 2" xfId="8936" xr:uid="{A79480CD-6E3C-43D8-84D9-3C41A2C7B4DF}"/>
    <cellStyle name="20% - Accent3 4 6 2 2" xfId="8937" xr:uid="{3BDF6DCB-075A-4F6A-BA28-B363D4EC9CDF}"/>
    <cellStyle name="20% - Accent3 4 6 2 2 2" xfId="38710" xr:uid="{9B1C2128-5D35-4279-BB8D-A10618D7A7A6}"/>
    <cellStyle name="20% - Accent3 4 6 2 3" xfId="8938" xr:uid="{52F777F8-B5E8-4295-8D39-0F61633508FE}"/>
    <cellStyle name="20% - Accent3 4 6 2 3 2" xfId="38711" xr:uid="{C1546559-2116-44E1-9448-E3A1D6A3B8D5}"/>
    <cellStyle name="20% - Accent3 4 6 2 4" xfId="28203" xr:uid="{CAB7689E-6EDF-4AEE-ACEC-14D428EB6E90}"/>
    <cellStyle name="20% - Accent3 4 6 2 4 2" xfId="56693" xr:uid="{6EC0ED7A-2D27-4431-A2FD-AFB6FAFBE3CF}"/>
    <cellStyle name="20% - Accent3 4 6 2 5" xfId="38709" xr:uid="{481E6465-AA60-4149-B9C2-CC50FC3D011E}"/>
    <cellStyle name="20% - Accent3 4 6 3" xfId="8939" xr:uid="{8C1A6FD0-D534-4BDB-ACA1-FE0EE3A498A7}"/>
    <cellStyle name="20% - Accent3 4 6 3 2" xfId="38712" xr:uid="{C8C1B045-419A-484C-8729-BB1E00EA4366}"/>
    <cellStyle name="20% - Accent3 4 6 4" xfId="8940" xr:uid="{A3C3CCC7-2A03-469C-B51B-C1545E5646CE}"/>
    <cellStyle name="20% - Accent3 4 6 4 2" xfId="38713" xr:uid="{3337D9CF-B754-4A32-85C9-04742ACCBAF5}"/>
    <cellStyle name="20% - Accent3 4 6 5" xfId="8941" xr:uid="{26F29AC2-99A5-45CC-A79E-9137C7A7ECDE}"/>
    <cellStyle name="20% - Accent3 4 6 5 2" xfId="38714" xr:uid="{CBA93492-8E2E-4D33-8BDD-1355BFEEB89E}"/>
    <cellStyle name="20% - Accent3 4 6 6" xfId="25236" xr:uid="{B439EC5A-925A-404C-864F-5E36203B6443}"/>
    <cellStyle name="20% - Accent3 4 6 6 2" xfId="53727" xr:uid="{C7AC8566-BE9D-4D02-93DB-6ABBD88D704F}"/>
    <cellStyle name="20% - Accent3 4 6 7" xfId="38708" xr:uid="{0E90F40F-F2AC-4D28-AE6B-A966EA1DC8CD}"/>
    <cellStyle name="20% - Accent3 4 7" xfId="8942" xr:uid="{548041E1-711D-487F-86A3-59D53BF75AC0}"/>
    <cellStyle name="20% - Accent3 4 7 2" xfId="8943" xr:uid="{7519B051-5A2D-4692-B1F4-35E6458D92D1}"/>
    <cellStyle name="20% - Accent3 4 7 2 2" xfId="8944" xr:uid="{47691D58-C5FD-48A7-83B0-24C7ACF3F081}"/>
    <cellStyle name="20% - Accent3 4 7 2 2 2" xfId="38717" xr:uid="{96D425ED-E5E0-47C4-B6B6-133D5E8BB5EB}"/>
    <cellStyle name="20% - Accent3 4 7 2 3" xfId="8945" xr:uid="{3FBDCE23-4945-4EA1-9A92-E11C08BC13CC}"/>
    <cellStyle name="20% - Accent3 4 7 2 3 2" xfId="38718" xr:uid="{3638037B-A9C1-43BC-9636-4C0B7C2B7047}"/>
    <cellStyle name="20% - Accent3 4 7 2 4" xfId="38716" xr:uid="{AE8A41BE-4319-43D8-AEE7-0AC8CBB36DFC}"/>
    <cellStyle name="20% - Accent3 4 7 3" xfId="8946" xr:uid="{8FCBD23A-7982-469E-996C-FE9C091BD9C2}"/>
    <cellStyle name="20% - Accent3 4 7 3 2" xfId="38719" xr:uid="{9BA6B466-3038-4053-B398-D2CCD88010CC}"/>
    <cellStyle name="20% - Accent3 4 7 4" xfId="8947" xr:uid="{F4AB506B-F1F7-46A3-AAD7-9182D5282532}"/>
    <cellStyle name="20% - Accent3 4 7 4 2" xfId="38720" xr:uid="{F2839358-B69B-4CC3-86BB-3ACB3399D0B0}"/>
    <cellStyle name="20% - Accent3 4 7 5" xfId="8948" xr:uid="{137659F4-36C2-4BD5-94C6-F4992DFA0529}"/>
    <cellStyle name="20% - Accent3 4 7 5 2" xfId="38721" xr:uid="{457E69E8-EF20-4675-8859-C2F79DD00450}"/>
    <cellStyle name="20% - Accent3 4 7 6" xfId="26687" xr:uid="{611ED7B4-30F5-44A6-84A9-27D090E4842F}"/>
    <cellStyle name="20% - Accent3 4 7 6 2" xfId="55177" xr:uid="{A760CFAE-863F-478D-B91A-E993258FEB09}"/>
    <cellStyle name="20% - Accent3 4 7 7" xfId="38715" xr:uid="{1A75DED7-2658-4B96-9B2E-D317DDE8F1FC}"/>
    <cellStyle name="20% - Accent3 4 8" xfId="8949" xr:uid="{B2DFDDFB-B56C-4DEA-BB51-D09928BF853E}"/>
    <cellStyle name="20% - Accent3 4 8 2" xfId="8950" xr:uid="{E8EE5694-7691-448E-81F0-8773A7213945}"/>
    <cellStyle name="20% - Accent3 4 8 2 2" xfId="38723" xr:uid="{D4118DC4-7B26-4642-ADA2-9814877B077F}"/>
    <cellStyle name="20% - Accent3 4 8 3" xfId="8951" xr:uid="{A591AA79-4F41-481F-96FA-53B16B9F039F}"/>
    <cellStyle name="20% - Accent3 4 8 3 2" xfId="38724" xr:uid="{11E7E182-5F01-4A66-8FE8-5212270E3B7B}"/>
    <cellStyle name="20% - Accent3 4 8 4" xfId="29681" xr:uid="{6670A6F4-8A27-45E5-B52D-DCB7F42FDC1D}"/>
    <cellStyle name="20% - Accent3 4 8 4 2" xfId="58171" xr:uid="{00724096-7BE6-4EF4-B05F-2D3981EB98A3}"/>
    <cellStyle name="20% - Accent3 4 8 5" xfId="38722" xr:uid="{D6EF9FD4-0C5F-41DB-8BD9-672414BE2BDC}"/>
    <cellStyle name="20% - Accent3 4 9" xfId="8952" xr:uid="{78D8725C-2CCA-4F63-9901-7D39C93E9789}"/>
    <cellStyle name="20% - Accent3 4 9 2" xfId="38725" xr:uid="{0AD57A88-54F8-4A5D-B9EE-311BA9C17BEE}"/>
    <cellStyle name="20% - Accent3 40" xfId="22569" xr:uid="{D1936D1F-AEA2-425C-ABAD-E4F104A33559}"/>
    <cellStyle name="20% - Accent3 40 2" xfId="51854" xr:uid="{E4230E57-04B2-40CD-AE51-8AFCB8F0B806}"/>
    <cellStyle name="20% - Accent3 41" xfId="4093" xr:uid="{B94B41E5-97FC-45CF-896F-32A4608103E8}"/>
    <cellStyle name="20% - Accent3 42" xfId="31589" xr:uid="{B52119E8-CDFE-4711-93B5-7345FE077F84}"/>
    <cellStyle name="20% - Accent3 43" xfId="31725" xr:uid="{39A0B4A3-4046-47B2-AF14-6DFF87446D1C}"/>
    <cellStyle name="20% - Accent3 5" xfId="723" xr:uid="{F5F6AA01-3BEF-4017-9C2D-1079A526B544}"/>
    <cellStyle name="20% - Accent3 5 10" xfId="8954" xr:uid="{25AA2E6A-EAC2-40CA-8B5B-3D6FC6CD296C}"/>
    <cellStyle name="20% - Accent3 5 10 2" xfId="38727" xr:uid="{DB223E73-47E1-4D55-AF7B-4B31807EA79D}"/>
    <cellStyle name="20% - Accent3 5 11" xfId="8955" xr:uid="{16359DA7-B7EF-48CF-BB80-C9401A8EC0FE}"/>
    <cellStyle name="20% - Accent3 5 11 2" xfId="38728" xr:uid="{6E4F60BF-025A-4CA7-8B3A-F5DDC1ADD27D}"/>
    <cellStyle name="20% - Accent3 5 12" xfId="20667" xr:uid="{06DD8643-F0B8-4BEB-A392-9342D9C63627}"/>
    <cellStyle name="20% - Accent3 5 12 2" xfId="50106" xr:uid="{9D5BFD63-522D-494C-B54B-3808029C080F}"/>
    <cellStyle name="20% - Accent3 5 13" xfId="8953" xr:uid="{C7434B2D-7EA3-4DC9-A7C6-476C6DF0198D}"/>
    <cellStyle name="20% - Accent3 5 13 2" xfId="38726" xr:uid="{3B9DE0A2-27B3-42F0-8720-40048ABB4535}"/>
    <cellStyle name="20% - Accent3 5 14" xfId="4797" xr:uid="{074FE3A1-24E3-4B73-B496-C92CF8CF9A11}"/>
    <cellStyle name="20% - Accent3 5 14 2" xfId="34681" xr:uid="{A0FBFAD2-AB30-4A63-A4C2-6EA1F401C4F8}"/>
    <cellStyle name="20% - Accent3 5 15" xfId="22684" xr:uid="{7E9645B4-0DD8-4CDC-BB10-BBBFFC95786D}"/>
    <cellStyle name="20% - Accent3 5 15 2" xfId="51969" xr:uid="{F700C819-B259-41F7-AD19-CE5159071DDC}"/>
    <cellStyle name="20% - Accent3 5 16" xfId="31974" xr:uid="{B185EAD5-44DC-4E34-ABE6-E7C1493440DB}"/>
    <cellStyle name="20% - Accent3 5 2" xfId="722" xr:uid="{CA1D645C-B864-475C-915D-AE950200073E}"/>
    <cellStyle name="20% - Accent3 5 2 10" xfId="20908" xr:uid="{6F84EE2D-FA80-46EA-9760-9F1B72CA203E}"/>
    <cellStyle name="20% - Accent3 5 2 10 2" xfId="50336" xr:uid="{B52B5F77-8A75-4B1A-8A73-F1BCE38E714E}"/>
    <cellStyle name="20% - Accent3 5 2 11" xfId="8956" xr:uid="{4B6FD8D3-95A1-45DD-A36D-9FADF50B2085}"/>
    <cellStyle name="20% - Accent3 5 2 11 2" xfId="38729" xr:uid="{91D6834F-155B-4FDD-9907-808A54AB42B6}"/>
    <cellStyle name="20% - Accent3 5 2 12" xfId="5063" xr:uid="{97FD8014-2030-4AF7-A6B1-F162CA5622F8}"/>
    <cellStyle name="20% - Accent3 5 2 12 2" xfId="34930" xr:uid="{7528A46B-92CB-4BA4-BAE6-43D3107924F8}"/>
    <cellStyle name="20% - Accent3 5 2 13" xfId="22732" xr:uid="{EFFBF723-2652-42D5-B626-C55726B74F47}"/>
    <cellStyle name="20% - Accent3 5 2 13 2" xfId="52017" xr:uid="{12768FAF-1D56-41BB-B5E1-A2112EC0B3E6}"/>
    <cellStyle name="20% - Accent3 5 2 14" xfId="31973" xr:uid="{C1C3A751-6A4C-4947-B3E5-0C72AA4FB8FB}"/>
    <cellStyle name="20% - Accent3 5 2 2" xfId="1233" xr:uid="{0028F8B9-0FD4-4B69-A6DD-51E78A0C80C0}"/>
    <cellStyle name="20% - Accent3 5 2 2 10" xfId="25649" xr:uid="{04B17538-5E1E-4824-9AEF-D8FA7893FE92}"/>
    <cellStyle name="20% - Accent3 5 2 2 10 2" xfId="54140" xr:uid="{BF52324F-E1D3-445B-8C90-CE9551DFF88F}"/>
    <cellStyle name="20% - Accent3 5 2 2 11" xfId="32283" xr:uid="{E2154B3F-DAB3-4BFB-AE74-1B142F9F8C99}"/>
    <cellStyle name="20% - Accent3 5 2 2 2" xfId="1895" xr:uid="{25F4B71C-B169-4095-B7D8-F904443F5580}"/>
    <cellStyle name="20% - Accent3 5 2 2 2 2" xfId="3130" xr:uid="{2739CFA1-3EF6-44B8-9722-9E6C04577EF4}"/>
    <cellStyle name="20% - Accent3 5 2 2 2 2 2" xfId="8960" xr:uid="{9490B1F6-1EFA-4FFB-A302-251BE7649208}"/>
    <cellStyle name="20% - Accent3 5 2 2 2 2 2 2" xfId="38733" xr:uid="{34AE0E44-E4F4-4AD6-80E1-87DFA84E1134}"/>
    <cellStyle name="20% - Accent3 5 2 2 2 2 3" xfId="8961" xr:uid="{6E9825F8-6244-4DD5-B01C-8823C691628A}"/>
    <cellStyle name="20% - Accent3 5 2 2 2 2 3 2" xfId="38734" xr:uid="{B2136279-35BB-4F28-8859-F9FB94875B56}"/>
    <cellStyle name="20% - Accent3 5 2 2 2 2 4" xfId="8959" xr:uid="{21592F0A-78C9-439E-A07D-D50AC88385EA}"/>
    <cellStyle name="20% - Accent3 5 2 2 2 2 4 2" xfId="38732" xr:uid="{50F56332-D47D-4563-B898-F89D6C586337}"/>
    <cellStyle name="20% - Accent3 5 2 2 2 2 5" xfId="34107" xr:uid="{EBA286D0-BD23-4E54-9D42-BCBB527038E9}"/>
    <cellStyle name="20% - Accent3 5 2 2 2 3" xfId="8962" xr:uid="{52C4B711-9F2C-4E08-A741-5CA151E7D069}"/>
    <cellStyle name="20% - Accent3 5 2 2 2 3 2" xfId="38735" xr:uid="{CA7948A8-3294-4E60-829B-EB93BB99DC7A}"/>
    <cellStyle name="20% - Accent3 5 2 2 2 4" xfId="8963" xr:uid="{25B906F5-258D-4AAA-89D8-4553017D6D97}"/>
    <cellStyle name="20% - Accent3 5 2 2 2 4 2" xfId="38736" xr:uid="{03A639FA-CAA6-45AA-ACA8-45CD94FDFE61}"/>
    <cellStyle name="20% - Accent3 5 2 2 2 5" xfId="8964" xr:uid="{68522416-B9F7-42F2-BEF0-EB96C4848ED8}"/>
    <cellStyle name="20% - Accent3 5 2 2 2 5 2" xfId="38737" xr:uid="{F84DE643-818D-47F7-87F3-653F7B568693}"/>
    <cellStyle name="20% - Accent3 5 2 2 2 6" xfId="28626" xr:uid="{CEA7D76C-04B9-40BD-8620-0A7ACE3EFC0C}"/>
    <cellStyle name="20% - Accent3 5 2 2 2 6 2" xfId="57116" xr:uid="{66E6DC4F-5E38-42DC-B813-536EA116BD7D}"/>
    <cellStyle name="20% - Accent3 5 2 2 2 7" xfId="8958" xr:uid="{A42B5AC1-D3CE-43FB-80FC-4A82960C0AD3}"/>
    <cellStyle name="20% - Accent3 5 2 2 2 7 2" xfId="38731" xr:uid="{E23108CD-C498-4E85-8CAD-BC4C752548E6}"/>
    <cellStyle name="20% - Accent3 5 2 2 2 8" xfId="32897" xr:uid="{8BFD0892-7EAA-4175-8D85-95BBE5C7ABD0}"/>
    <cellStyle name="20% - Accent3 5 2 2 3" xfId="2497" xr:uid="{F3CB9BC1-4B24-4CC9-B958-93F65A8FC8A8}"/>
    <cellStyle name="20% - Accent3 5 2 2 3 2" xfId="8966" xr:uid="{46984243-9790-4206-995E-471699123B9C}"/>
    <cellStyle name="20% - Accent3 5 2 2 3 2 2" xfId="8967" xr:uid="{4604F7A7-2E12-44A4-9F90-A0E5F6C59682}"/>
    <cellStyle name="20% - Accent3 5 2 2 3 2 2 2" xfId="38740" xr:uid="{BC4FF308-A770-4295-A07E-CA4A41923B3F}"/>
    <cellStyle name="20% - Accent3 5 2 2 3 2 3" xfId="8968" xr:uid="{7D574C9B-8573-469D-8A6E-9D9095487B4A}"/>
    <cellStyle name="20% - Accent3 5 2 2 3 2 3 2" xfId="38741" xr:uid="{9932D01C-9A56-4D83-8329-5C64EF3D1D8E}"/>
    <cellStyle name="20% - Accent3 5 2 2 3 2 4" xfId="38739" xr:uid="{E54C6694-BF4F-46C2-A445-A9E37B6029E4}"/>
    <cellStyle name="20% - Accent3 5 2 2 3 3" xfId="8969" xr:uid="{DA0F438B-3796-494E-B7D1-CF1433A3E161}"/>
    <cellStyle name="20% - Accent3 5 2 2 3 3 2" xfId="38742" xr:uid="{3B54BB5C-7AF8-4EC0-8F2A-50EEEA4FA56B}"/>
    <cellStyle name="20% - Accent3 5 2 2 3 4" xfId="8970" xr:uid="{40BBBC90-0209-4916-A765-DF752C559FD0}"/>
    <cellStyle name="20% - Accent3 5 2 2 3 4 2" xfId="38743" xr:uid="{23BCB0D3-9A44-4E2A-8769-68EE84E724A8}"/>
    <cellStyle name="20% - Accent3 5 2 2 3 5" xfId="8971" xr:uid="{6BE4D8F4-143D-4A87-A406-A82A1F31C44B}"/>
    <cellStyle name="20% - Accent3 5 2 2 3 5 2" xfId="38744" xr:uid="{C6A4E2B6-AE7C-4377-99B9-74AF357E80C2}"/>
    <cellStyle name="20% - Accent3 5 2 2 3 6" xfId="8965" xr:uid="{44F2D5BC-403F-4D9D-86D2-FDD594EF139F}"/>
    <cellStyle name="20% - Accent3 5 2 2 3 6 2" xfId="38738" xr:uid="{48BBCFE1-3426-41AD-96B5-3571910CCB56}"/>
    <cellStyle name="20% - Accent3 5 2 2 3 7" xfId="33477" xr:uid="{B84DB23B-1AD0-47E5-8B74-9F98235A1634}"/>
    <cellStyle name="20% - Accent3 5 2 2 4" xfId="8972" xr:uid="{73D48190-B387-4A25-B6A8-7A1D132E3E8E}"/>
    <cellStyle name="20% - Accent3 5 2 2 4 2" xfId="8973" xr:uid="{FB7EB2D7-4491-4868-B8E1-E16C8010C6A6}"/>
    <cellStyle name="20% - Accent3 5 2 2 4 2 2" xfId="38746" xr:uid="{6A2B501C-CDA5-4BFB-AD77-093F9B18CE45}"/>
    <cellStyle name="20% - Accent3 5 2 2 4 3" xfId="8974" xr:uid="{A6991629-A97E-42D4-A480-7FAB49191DD7}"/>
    <cellStyle name="20% - Accent3 5 2 2 4 3 2" xfId="38747" xr:uid="{46D91E7B-FB97-4129-A83C-412F446E7BFE}"/>
    <cellStyle name="20% - Accent3 5 2 2 4 4" xfId="38745" xr:uid="{4617A88B-6A93-4ECB-9A2F-46CC2AB8D22C}"/>
    <cellStyle name="20% - Accent3 5 2 2 5" xfId="8975" xr:uid="{0B7F17F7-DFBD-4D24-9060-7BBC5F038AAB}"/>
    <cellStyle name="20% - Accent3 5 2 2 5 2" xfId="38748" xr:uid="{BBFD2EBE-B8DE-42B7-99A5-5299DCA52CCC}"/>
    <cellStyle name="20% - Accent3 5 2 2 6" xfId="8976" xr:uid="{3B0CDA28-C62B-4F78-9F30-2C1EF14FF415}"/>
    <cellStyle name="20% - Accent3 5 2 2 6 2" xfId="38749" xr:uid="{3A32F396-93A5-4A76-BEF8-DE122A5D8661}"/>
    <cellStyle name="20% - Accent3 5 2 2 7" xfId="8977" xr:uid="{9BB3875C-74F4-416D-81E8-AFA2CD343AE2}"/>
    <cellStyle name="20% - Accent3 5 2 2 7 2" xfId="38750" xr:uid="{504D6CC6-2F96-44AD-A19A-5AB4AB942F52}"/>
    <cellStyle name="20% - Accent3 5 2 2 8" xfId="21880" xr:uid="{8F208F99-2C11-4A48-A497-97BCAD84E017}"/>
    <cellStyle name="20% - Accent3 5 2 2 8 2" xfId="51305" xr:uid="{CD810773-DA0A-4087-95D7-D54659485503}"/>
    <cellStyle name="20% - Accent3 5 2 2 9" xfId="8957" xr:uid="{10979128-0922-4C28-AAD2-F0005ED6E753}"/>
    <cellStyle name="20% - Accent3 5 2 2 9 2" xfId="38730" xr:uid="{05A9EDAB-6F56-4A1C-98D2-382C2F903914}"/>
    <cellStyle name="20% - Accent3 5 2 3" xfId="1605" xr:uid="{DF00B4CC-816C-4698-8110-2EFC5644B993}"/>
    <cellStyle name="20% - Accent3 5 2 3 10" xfId="32607" xr:uid="{5FE5F211-53A8-4DA8-89E2-56FF1A709C92}"/>
    <cellStyle name="20% - Accent3 5 2 3 2" xfId="2826" xr:uid="{831783FF-37CF-4574-A065-5C1AAD2F47C6}"/>
    <cellStyle name="20% - Accent3 5 2 3 2 2" xfId="8980" xr:uid="{4B1E2BA3-78D0-44BB-B16A-835993056CEB}"/>
    <cellStyle name="20% - Accent3 5 2 3 2 2 2" xfId="8981" xr:uid="{622AE72A-1191-46D8-85FA-E15CF8D49186}"/>
    <cellStyle name="20% - Accent3 5 2 3 2 2 2 2" xfId="38754" xr:uid="{53AC43ED-2E1C-4158-A5F6-E444C8F4D701}"/>
    <cellStyle name="20% - Accent3 5 2 3 2 2 3" xfId="8982" xr:uid="{EB1D6DF3-C7B4-4CD5-862E-C0C0E0E04A02}"/>
    <cellStyle name="20% - Accent3 5 2 3 2 2 3 2" xfId="38755" xr:uid="{2B86343C-8AFE-426B-B2A7-213F89371164}"/>
    <cellStyle name="20% - Accent3 5 2 3 2 2 4" xfId="38753" xr:uid="{632165FF-E55B-4F22-84FA-655A466CAC31}"/>
    <cellStyle name="20% - Accent3 5 2 3 2 3" xfId="8983" xr:uid="{CDAF9655-20EE-42C3-AE9F-15E86610104D}"/>
    <cellStyle name="20% - Accent3 5 2 3 2 3 2" xfId="38756" xr:uid="{9731B468-2918-4064-99EE-7C7502DF2452}"/>
    <cellStyle name="20% - Accent3 5 2 3 2 4" xfId="8984" xr:uid="{E53DCD8D-8D60-4AA1-AD5F-6D01DBAE4F71}"/>
    <cellStyle name="20% - Accent3 5 2 3 2 4 2" xfId="38757" xr:uid="{C511B03E-90D9-4799-9E07-45DAEEC54DC6}"/>
    <cellStyle name="20% - Accent3 5 2 3 2 5" xfId="8985" xr:uid="{AC1E56B8-43B1-45C3-A9F5-B948AEB4BF5B}"/>
    <cellStyle name="20% - Accent3 5 2 3 2 5 2" xfId="38758" xr:uid="{85F7D516-D10A-404E-A0F3-D9DDD5BBB89A}"/>
    <cellStyle name="20% - Accent3 5 2 3 2 6" xfId="8979" xr:uid="{326E3891-898A-44EE-B5F2-745397F35B7A}"/>
    <cellStyle name="20% - Accent3 5 2 3 2 6 2" xfId="38752" xr:uid="{8DF2EF6A-BB97-4D4C-A114-647770099278}"/>
    <cellStyle name="20% - Accent3 5 2 3 2 7" xfId="33804" xr:uid="{2BD3468C-5D17-4D56-8C3A-CA56BCD6EF15}"/>
    <cellStyle name="20% - Accent3 5 2 3 3" xfId="8986" xr:uid="{994127EE-F218-49BB-B272-7974DF0E5D8F}"/>
    <cellStyle name="20% - Accent3 5 2 3 3 2" xfId="8987" xr:uid="{5A18A074-4B9E-442A-8393-96B1125C08FD}"/>
    <cellStyle name="20% - Accent3 5 2 3 3 2 2" xfId="8988" xr:uid="{216DB1C4-0236-48EE-AEA2-3C1BBC69E2C7}"/>
    <cellStyle name="20% - Accent3 5 2 3 3 2 2 2" xfId="38761" xr:uid="{7B541612-71B9-4A77-A030-EBBA3AF902AD}"/>
    <cellStyle name="20% - Accent3 5 2 3 3 2 3" xfId="8989" xr:uid="{CD04F295-6194-4773-BB64-28E5D16073DD}"/>
    <cellStyle name="20% - Accent3 5 2 3 3 2 3 2" xfId="38762" xr:uid="{F71BE7AB-7AF7-469C-B808-20D7E635D009}"/>
    <cellStyle name="20% - Accent3 5 2 3 3 2 4" xfId="38760" xr:uid="{4935D20F-B6D2-4E45-9A93-534417A0CB07}"/>
    <cellStyle name="20% - Accent3 5 2 3 3 3" xfId="8990" xr:uid="{49343E1C-9635-49A6-A0C1-32317AEC59F4}"/>
    <cellStyle name="20% - Accent3 5 2 3 3 3 2" xfId="38763" xr:uid="{676523E9-9149-40C0-993B-B3CBBAC64404}"/>
    <cellStyle name="20% - Accent3 5 2 3 3 4" xfId="8991" xr:uid="{1CA6438B-FE37-448D-8352-63BFC84E037F}"/>
    <cellStyle name="20% - Accent3 5 2 3 3 4 2" xfId="38764" xr:uid="{01A98C95-3F7C-4770-90CC-27050240D86A}"/>
    <cellStyle name="20% - Accent3 5 2 3 3 5" xfId="8992" xr:uid="{2371FC3D-1A3A-44ED-8DE0-51435D1DD3E4}"/>
    <cellStyle name="20% - Accent3 5 2 3 3 5 2" xfId="38765" xr:uid="{62BC7A36-CB91-4FA0-A949-87B9D06AA0D2}"/>
    <cellStyle name="20% - Accent3 5 2 3 3 6" xfId="38759" xr:uid="{ABDAF351-91A3-4BE0-932E-3B07BE787468}"/>
    <cellStyle name="20% - Accent3 5 2 3 4" xfId="8993" xr:uid="{F6CF700C-7840-4A05-9BA3-B25EBF877768}"/>
    <cellStyle name="20% - Accent3 5 2 3 4 2" xfId="8994" xr:uid="{9720C0CC-26C3-4CA1-9C07-55DDD4B68D84}"/>
    <cellStyle name="20% - Accent3 5 2 3 4 2 2" xfId="38767" xr:uid="{262D0DE7-86AF-4FD0-8B14-5BF86658B351}"/>
    <cellStyle name="20% - Accent3 5 2 3 4 3" xfId="8995" xr:uid="{283787F8-EDC1-4419-A5D2-215916146DED}"/>
    <cellStyle name="20% - Accent3 5 2 3 4 3 2" xfId="38768" xr:uid="{9B448F9C-C1F5-4A1E-A33F-44D1BF595F2F}"/>
    <cellStyle name="20% - Accent3 5 2 3 4 4" xfId="38766" xr:uid="{5282AA48-5EBF-409A-A80D-92A4E3C08211}"/>
    <cellStyle name="20% - Accent3 5 2 3 5" xfId="8996" xr:uid="{116827AC-2BA4-47C6-86B7-5982D65244F3}"/>
    <cellStyle name="20% - Accent3 5 2 3 5 2" xfId="38769" xr:uid="{53DBD47A-55AE-48E8-848A-696EAD9D3873}"/>
    <cellStyle name="20% - Accent3 5 2 3 6" xfId="8997" xr:uid="{8063C781-1383-4648-A909-F8066D46BA3A}"/>
    <cellStyle name="20% - Accent3 5 2 3 6 2" xfId="38770" xr:uid="{529A3581-3E30-420E-BF0E-3589415E07D0}"/>
    <cellStyle name="20% - Accent3 5 2 3 7" xfId="8998" xr:uid="{F97B2716-4013-4C2F-BD44-D7BD3EEE5570}"/>
    <cellStyle name="20% - Accent3 5 2 3 7 2" xfId="38771" xr:uid="{4724143D-84D7-492D-BB22-810C2C4E0F36}"/>
    <cellStyle name="20% - Accent3 5 2 3 8" xfId="27115" xr:uid="{6A678B4D-BECB-4A51-A4B8-8596521A60EC}"/>
    <cellStyle name="20% - Accent3 5 2 3 8 2" xfId="55605" xr:uid="{E47997FF-CFA2-45C0-B18F-F9AB1A04930C}"/>
    <cellStyle name="20% - Accent3 5 2 3 9" xfId="8978" xr:uid="{B0BD388E-8375-4C8F-9654-864866920F6E}"/>
    <cellStyle name="20% - Accent3 5 2 3 9 2" xfId="38751" xr:uid="{766256CF-7B11-40D5-A601-9397F5BEB82A}"/>
    <cellStyle name="20% - Accent3 5 2 4" xfId="2358" xr:uid="{68BC966E-A1C2-432A-A659-8AEB7B9C6539}"/>
    <cellStyle name="20% - Accent3 5 2 4 2" xfId="9000" xr:uid="{43CF1940-10FB-4207-A88F-11ADCF5FD577}"/>
    <cellStyle name="20% - Accent3 5 2 4 2 2" xfId="9001" xr:uid="{1255DD27-4A08-4058-A812-981DEC9EAF4C}"/>
    <cellStyle name="20% - Accent3 5 2 4 2 2 2" xfId="38774" xr:uid="{592875D6-636C-4329-832D-72F7E1046D42}"/>
    <cellStyle name="20% - Accent3 5 2 4 2 3" xfId="9002" xr:uid="{8E360303-71F8-438C-A80B-5214320526FA}"/>
    <cellStyle name="20% - Accent3 5 2 4 2 3 2" xfId="38775" xr:uid="{41928E4E-A12A-4CAD-8532-CB0A592D679B}"/>
    <cellStyle name="20% - Accent3 5 2 4 2 4" xfId="38773" xr:uid="{9E95DCA7-9F45-4D27-BA59-F73686C4F11D}"/>
    <cellStyle name="20% - Accent3 5 2 4 3" xfId="9003" xr:uid="{94686B31-1D22-42F0-8A88-7623BF231595}"/>
    <cellStyle name="20% - Accent3 5 2 4 3 2" xfId="38776" xr:uid="{41A06BB1-6D0F-4190-96B1-9C274ADBBC45}"/>
    <cellStyle name="20% - Accent3 5 2 4 4" xfId="9004" xr:uid="{95992CA7-F67E-4AA2-8C3E-AA9ACB910C51}"/>
    <cellStyle name="20% - Accent3 5 2 4 4 2" xfId="38777" xr:uid="{25F4CE25-7924-4A69-8B4C-F3B7C031A73D}"/>
    <cellStyle name="20% - Accent3 5 2 4 5" xfId="9005" xr:uid="{EBAEB737-9215-4CF9-9AC3-BB81C1EBD20C}"/>
    <cellStyle name="20% - Accent3 5 2 4 5 2" xfId="38778" xr:uid="{4E22D852-4384-4024-B6D9-F1F6B7123FF7}"/>
    <cellStyle name="20% - Accent3 5 2 4 6" xfId="30110" xr:uid="{1C787A10-A6E4-45F1-B9C3-AF5215CB34B3}"/>
    <cellStyle name="20% - Accent3 5 2 4 6 2" xfId="58600" xr:uid="{55098F19-09C9-4BEA-BCE1-A875349772B9}"/>
    <cellStyle name="20% - Accent3 5 2 4 7" xfId="8999" xr:uid="{61C76843-58A6-460F-9916-60C0AAA0CD0B}"/>
    <cellStyle name="20% - Accent3 5 2 4 7 2" xfId="38772" xr:uid="{2CD33F00-D551-4F8E-8976-098548785020}"/>
    <cellStyle name="20% - Accent3 5 2 4 8" xfId="33338" xr:uid="{B3A495D4-528B-4700-86ED-FD077FEB569D}"/>
    <cellStyle name="20% - Accent3 5 2 5" xfId="9006" xr:uid="{AA80C7E8-A35A-4D58-8C7C-64DA00A5EEE9}"/>
    <cellStyle name="20% - Accent3 5 2 5 2" xfId="9007" xr:uid="{CC9C14A9-1531-4CF9-8069-A887D9208D03}"/>
    <cellStyle name="20% - Accent3 5 2 5 2 2" xfId="9008" xr:uid="{8A13FF08-E41D-4853-AAF7-CE1AEAAEF5DE}"/>
    <cellStyle name="20% - Accent3 5 2 5 2 2 2" xfId="38781" xr:uid="{E180E622-DD44-467A-A2E6-D222C5547F91}"/>
    <cellStyle name="20% - Accent3 5 2 5 2 3" xfId="9009" xr:uid="{1AACD938-E930-4CBD-A779-408DBFA8E423}"/>
    <cellStyle name="20% - Accent3 5 2 5 2 3 2" xfId="38782" xr:uid="{A98B146E-ACF2-4E76-91F9-3F50FC6F06DE}"/>
    <cellStyle name="20% - Accent3 5 2 5 2 4" xfId="38780" xr:uid="{A2CBB1DD-B081-4E72-9AA8-68714961E955}"/>
    <cellStyle name="20% - Accent3 5 2 5 3" xfId="9010" xr:uid="{DC8CB73E-8824-4263-B849-DB59D3775DE5}"/>
    <cellStyle name="20% - Accent3 5 2 5 3 2" xfId="38783" xr:uid="{5DE7D7E6-A7F6-43D8-A92F-DB6DAF03D954}"/>
    <cellStyle name="20% - Accent3 5 2 5 4" xfId="9011" xr:uid="{26DF9066-2DAC-4DAF-8B53-2A4E2F767C40}"/>
    <cellStyle name="20% - Accent3 5 2 5 4 2" xfId="38784" xr:uid="{90CED9E6-9704-45A4-9084-FCC820779653}"/>
    <cellStyle name="20% - Accent3 5 2 5 5" xfId="9012" xr:uid="{0F312550-356B-4201-AAF2-0C63A39145DA}"/>
    <cellStyle name="20% - Accent3 5 2 5 5 2" xfId="38785" xr:uid="{25E5E270-5FE0-4645-8D44-1ED0DCF840D7}"/>
    <cellStyle name="20% - Accent3 5 2 5 6" xfId="38779" xr:uid="{FDAD05E6-E64C-4FE7-A5B2-E2E443ACE889}"/>
    <cellStyle name="20% - Accent3 5 2 6" xfId="9013" xr:uid="{EA84D023-44F9-4B4E-AD4F-8539FE067573}"/>
    <cellStyle name="20% - Accent3 5 2 6 2" xfId="9014" xr:uid="{418E8BC3-0A8C-4E14-AED7-324B26F09F41}"/>
    <cellStyle name="20% - Accent3 5 2 6 2 2" xfId="38787" xr:uid="{BD8C9096-A3CE-48E2-930B-583552771188}"/>
    <cellStyle name="20% - Accent3 5 2 6 3" xfId="9015" xr:uid="{1A819FC7-FA4D-493A-8DE0-DB219171570B}"/>
    <cellStyle name="20% - Accent3 5 2 6 3 2" xfId="38788" xr:uid="{BB5986BA-BF84-4632-B68D-30F492BE3F71}"/>
    <cellStyle name="20% - Accent3 5 2 6 4" xfId="38786" xr:uid="{E05D52EC-98D5-44F5-9447-6DB2B217BB3C}"/>
    <cellStyle name="20% - Accent3 5 2 7" xfId="9016" xr:uid="{827AF4A2-B21B-430E-BC70-55282E17E514}"/>
    <cellStyle name="20% - Accent3 5 2 7 2" xfId="38789" xr:uid="{C82A292A-04ED-4EE9-A0F0-9036E90C2C50}"/>
    <cellStyle name="20% - Accent3 5 2 8" xfId="9017" xr:uid="{D321D0E5-79E5-4555-9152-83C69D8ACDB7}"/>
    <cellStyle name="20% - Accent3 5 2 8 2" xfId="38790" xr:uid="{420E3459-446E-4B34-A450-9073F986B616}"/>
    <cellStyle name="20% - Accent3 5 2 9" xfId="9018" xr:uid="{4290CE50-F994-4ECD-8C9D-F9546C2D6253}"/>
    <cellStyle name="20% - Accent3 5 2 9 2" xfId="38791" xr:uid="{FE6917D7-BA42-486B-883F-0776C17236D3}"/>
    <cellStyle name="20% - Accent3 5 3" xfId="1232" xr:uid="{9858D320-AA3F-476E-8839-F16B13B8912E}"/>
    <cellStyle name="20% - Accent3 5 3 10" xfId="24493" xr:uid="{E53E7984-F774-478D-9027-B52B616DA3A5}"/>
    <cellStyle name="20% - Accent3 5 3 10 2" xfId="52985" xr:uid="{74FA1E1E-5B0B-4B55-813F-39283811080E}"/>
    <cellStyle name="20% - Accent3 5 3 11" xfId="32282" xr:uid="{31BB4B93-FEB7-4C4A-8832-F940861D6CAB}"/>
    <cellStyle name="20% - Accent3 5 3 2" xfId="1894" xr:uid="{E89F81CD-D111-41F0-8031-D355D109EEFF}"/>
    <cellStyle name="20% - Accent3 5 3 2 2" xfId="3129" xr:uid="{8B3A9E50-B5A4-4A8E-A9F7-27A59B3DCBF3}"/>
    <cellStyle name="20% - Accent3 5 3 2 2 2" xfId="9022" xr:uid="{DFB263BE-4BBF-4A64-A815-B02D2C86372A}"/>
    <cellStyle name="20% - Accent3 5 3 2 2 2 2" xfId="38795" xr:uid="{7C45F039-DACE-49BF-A265-D1F6F474AD9C}"/>
    <cellStyle name="20% - Accent3 5 3 2 2 3" xfId="9023" xr:uid="{C2A1C437-60ED-481C-A4F7-2CC8F8F1BE48}"/>
    <cellStyle name="20% - Accent3 5 3 2 2 3 2" xfId="38796" xr:uid="{1F1125D5-472B-423A-8166-A4F1B6F2D7C9}"/>
    <cellStyle name="20% - Accent3 5 3 2 2 4" xfId="28919" xr:uid="{6DF5AA7D-2F57-414C-907A-5D8F4F7B567B}"/>
    <cellStyle name="20% - Accent3 5 3 2 2 4 2" xfId="57409" xr:uid="{990FAC8A-9CEF-4493-941D-EAA4268B9598}"/>
    <cellStyle name="20% - Accent3 5 3 2 2 5" xfId="9021" xr:uid="{0FF5EF14-0A96-43EC-91B3-B8D100454B2A}"/>
    <cellStyle name="20% - Accent3 5 3 2 2 5 2" xfId="38794" xr:uid="{1EE9B054-46AE-4139-908B-B3178C9103AA}"/>
    <cellStyle name="20% - Accent3 5 3 2 2 6" xfId="34106" xr:uid="{EF8482C9-328D-4B47-8FB5-58511E43983E}"/>
    <cellStyle name="20% - Accent3 5 3 2 3" xfId="9024" xr:uid="{3C86144B-6C2E-494C-983E-17EBD9E14FAF}"/>
    <cellStyle name="20% - Accent3 5 3 2 3 2" xfId="38797" xr:uid="{E4820AAF-A1B8-40F5-85FB-1AB233589411}"/>
    <cellStyle name="20% - Accent3 5 3 2 4" xfId="9025" xr:uid="{79F03180-9627-4DA9-A745-6D779C5042C6}"/>
    <cellStyle name="20% - Accent3 5 3 2 4 2" xfId="38798" xr:uid="{0C93F728-8A00-4BEB-986A-327826A8FD2B}"/>
    <cellStyle name="20% - Accent3 5 3 2 5" xfId="9026" xr:uid="{B2D47178-5DE1-48E4-B543-4F261979CFD2}"/>
    <cellStyle name="20% - Accent3 5 3 2 5 2" xfId="38799" xr:uid="{BA9FB69F-83F7-4B31-A473-8D8D6738A832}"/>
    <cellStyle name="20% - Accent3 5 3 2 6" xfId="22139" xr:uid="{722C22D1-95DB-4700-8967-847E7B3383A7}"/>
    <cellStyle name="20% - Accent3 5 3 2 6 2" xfId="51564" xr:uid="{D6D8325D-BE9E-4997-8FE1-7B0E8BEAD4CA}"/>
    <cellStyle name="20% - Accent3 5 3 2 7" xfId="9020" xr:uid="{763462B2-48F4-4383-B24C-764C60478712}"/>
    <cellStyle name="20% - Accent3 5 3 2 7 2" xfId="38793" xr:uid="{C37A5B3E-2412-4793-8CB3-FF5743F48C2E}"/>
    <cellStyle name="20% - Accent3 5 3 2 8" xfId="25937" xr:uid="{B86CA4D2-1DD8-47F4-904E-EEFF6E6D0A1B}"/>
    <cellStyle name="20% - Accent3 5 3 2 8 2" xfId="54428" xr:uid="{130C5119-B31E-47FF-9B4C-7132065B0E1F}"/>
    <cellStyle name="20% - Accent3 5 3 2 9" xfId="32896" xr:uid="{3438F8BC-3DFD-4D2D-AAED-5DCE5B541CF5}"/>
    <cellStyle name="20% - Accent3 5 3 3" xfId="2496" xr:uid="{EF9862A1-7A60-42E1-8CEF-8E294D76C278}"/>
    <cellStyle name="20% - Accent3 5 3 3 2" xfId="9028" xr:uid="{BEAE706D-72F9-4C23-AA25-5EAA52CA99DD}"/>
    <cellStyle name="20% - Accent3 5 3 3 2 2" xfId="9029" xr:uid="{A70E2B04-93A2-4E28-AA59-40081E583BD6}"/>
    <cellStyle name="20% - Accent3 5 3 3 2 2 2" xfId="38802" xr:uid="{678BB9E4-F93E-4536-B5B4-BAA9704F84A2}"/>
    <cellStyle name="20% - Accent3 5 3 3 2 3" xfId="9030" xr:uid="{69BF5D27-D8E1-4ACB-BE65-9F274490D261}"/>
    <cellStyle name="20% - Accent3 5 3 3 2 3 2" xfId="38803" xr:uid="{407E0B08-B1F0-406B-BB32-8D85AFE44E49}"/>
    <cellStyle name="20% - Accent3 5 3 3 2 4" xfId="38801" xr:uid="{53C5B458-42FB-4048-9363-8380A83DC9F9}"/>
    <cellStyle name="20% - Accent3 5 3 3 3" xfId="9031" xr:uid="{0FF0D889-AEC4-4C2C-AE05-C4D736D3EC20}"/>
    <cellStyle name="20% - Accent3 5 3 3 3 2" xfId="38804" xr:uid="{F1146D86-9CA7-491D-BDC2-4F90A6F75340}"/>
    <cellStyle name="20% - Accent3 5 3 3 4" xfId="9032" xr:uid="{DC68E90B-3846-44F5-A4E4-D5A366B5E7DC}"/>
    <cellStyle name="20% - Accent3 5 3 3 4 2" xfId="38805" xr:uid="{86E01C33-D970-41D7-A766-2F077A9D8539}"/>
    <cellStyle name="20% - Accent3 5 3 3 5" xfId="9033" xr:uid="{7E34E1FB-F878-4011-A0BC-F1CCFAA95F32}"/>
    <cellStyle name="20% - Accent3 5 3 3 5 2" xfId="38806" xr:uid="{37514E83-B7F6-4A38-911A-EA799336BCD3}"/>
    <cellStyle name="20% - Accent3 5 3 3 6" xfId="27408" xr:uid="{6BA0EB26-F38F-4461-AD29-0704B9ABBC00}"/>
    <cellStyle name="20% - Accent3 5 3 3 6 2" xfId="55898" xr:uid="{01E6BB27-7946-4ABF-9260-A600EFA0638E}"/>
    <cellStyle name="20% - Accent3 5 3 3 7" xfId="9027" xr:uid="{D034BD0C-EE9F-4794-9102-59E97B58FB5B}"/>
    <cellStyle name="20% - Accent3 5 3 3 7 2" xfId="38800" xr:uid="{4C8631C9-7D53-4382-A94C-5FC8DB688C94}"/>
    <cellStyle name="20% - Accent3 5 3 3 8" xfId="33476" xr:uid="{B7F82DCE-EED1-477B-802E-9F33B90666E9}"/>
    <cellStyle name="20% - Accent3 5 3 4" xfId="9034" xr:uid="{4D3E6760-52D4-4DF0-B543-7A73C29E1C00}"/>
    <cellStyle name="20% - Accent3 5 3 4 2" xfId="9035" xr:uid="{AB2453F2-F477-4796-B147-F87703A73349}"/>
    <cellStyle name="20% - Accent3 5 3 4 2 2" xfId="38808" xr:uid="{F8BBD6B8-1F0F-412A-BFF6-9BF765052AB2}"/>
    <cellStyle name="20% - Accent3 5 3 4 3" xfId="9036" xr:uid="{0A9881FD-8224-4954-93AD-8D2585B8EC68}"/>
    <cellStyle name="20% - Accent3 5 3 4 3 2" xfId="38809" xr:uid="{E10FB19F-2E7D-4B10-A11C-A137A644721A}"/>
    <cellStyle name="20% - Accent3 5 3 4 4" xfId="30406" xr:uid="{F284781C-9FA0-499F-ABFB-AFDC8E449181}"/>
    <cellStyle name="20% - Accent3 5 3 4 4 2" xfId="58896" xr:uid="{8725E9FE-447C-43CD-8D31-D3784B28C517}"/>
    <cellStyle name="20% - Accent3 5 3 4 5" xfId="38807" xr:uid="{3A7DC1B7-E43D-48D4-8464-CFA0178B79B8}"/>
    <cellStyle name="20% - Accent3 5 3 5" xfId="9037" xr:uid="{320633F8-DB1B-464E-A3E3-19A04A0156F8}"/>
    <cellStyle name="20% - Accent3 5 3 5 2" xfId="38810" xr:uid="{6B2E83C7-B23C-4602-9046-9C48C6BF2D65}"/>
    <cellStyle name="20% - Accent3 5 3 6" xfId="9038" xr:uid="{29238556-F001-45EF-AC43-3AEB3828C1BA}"/>
    <cellStyle name="20% - Accent3 5 3 6 2" xfId="38811" xr:uid="{616D27E8-879B-4EAF-97D5-A6D690B3C1F3}"/>
    <cellStyle name="20% - Accent3 5 3 7" xfId="9039" xr:uid="{1CE4581F-8224-44F2-A80E-20BC6136A2FC}"/>
    <cellStyle name="20% - Accent3 5 3 7 2" xfId="38812" xr:uid="{9E829D02-9C8A-47E1-9C8A-601A333AE67A}"/>
    <cellStyle name="20% - Accent3 5 3 8" xfId="21154" xr:uid="{0A4D94FE-6365-42C9-820B-CECE5D64D058}"/>
    <cellStyle name="20% - Accent3 5 3 8 2" xfId="50580" xr:uid="{1449096D-A762-437B-AC64-86DEF114DF5A}"/>
    <cellStyle name="20% - Accent3 5 3 9" xfId="9019" xr:uid="{D0DEDD67-90A5-46C6-90FE-8260FF069F02}"/>
    <cellStyle name="20% - Accent3 5 3 9 2" xfId="38792" xr:uid="{C853D713-D36A-40F5-A084-636F1D95C2DA}"/>
    <cellStyle name="20% - Accent3 5 4" xfId="1604" xr:uid="{45A91FC0-06A9-45AE-B363-7455689302DB}"/>
    <cellStyle name="20% - Accent3 5 4 10" xfId="24779" xr:uid="{0CE28ED9-7BFD-407C-8CE6-9E15C2F1C42D}"/>
    <cellStyle name="20% - Accent3 5 4 10 2" xfId="53271" xr:uid="{3EBF1A1D-8406-44A9-923D-A60F14097AE6}"/>
    <cellStyle name="20% - Accent3 5 4 11" xfId="32606" xr:uid="{4BE5CBD7-CF13-44B4-B856-D0323370BBEE}"/>
    <cellStyle name="20% - Accent3 5 4 2" xfId="2825" xr:uid="{5C90C8A1-74D4-42B6-BCF1-CB64E6972176}"/>
    <cellStyle name="20% - Accent3 5 4 2 2" xfId="9042" xr:uid="{ED5E32C3-49B3-4BD8-8859-7C8E0C12A682}"/>
    <cellStyle name="20% - Accent3 5 4 2 2 2" xfId="9043" xr:uid="{719CE093-CD91-4EC6-AFCC-1584E0D78623}"/>
    <cellStyle name="20% - Accent3 5 4 2 2 2 2" xfId="38816" xr:uid="{73A9C16C-0837-4A13-B2FC-7128EAE442AF}"/>
    <cellStyle name="20% - Accent3 5 4 2 2 3" xfId="9044" xr:uid="{2399AEFF-FCB4-4715-A8DF-84CA8E92CC3F}"/>
    <cellStyle name="20% - Accent3 5 4 2 2 3 2" xfId="38817" xr:uid="{760C5ABB-9607-4263-B7B1-8FC90CF88D20}"/>
    <cellStyle name="20% - Accent3 5 4 2 2 4" xfId="29221" xr:uid="{0E668F62-B8EE-4736-A3EB-889485BBD280}"/>
    <cellStyle name="20% - Accent3 5 4 2 2 4 2" xfId="57711" xr:uid="{5E0D4022-C3D2-43F4-A3AF-9F96C4B14636}"/>
    <cellStyle name="20% - Accent3 5 4 2 2 5" xfId="38815" xr:uid="{54D2B559-C4E0-4E40-9A28-64FA243AAFDD}"/>
    <cellStyle name="20% - Accent3 5 4 2 3" xfId="9045" xr:uid="{811A8F40-03FF-45BB-B1CC-C764D09B153F}"/>
    <cellStyle name="20% - Accent3 5 4 2 3 2" xfId="38818" xr:uid="{7FB1583B-2063-49FE-BD18-6A2465EEB4F1}"/>
    <cellStyle name="20% - Accent3 5 4 2 4" xfId="9046" xr:uid="{C3975D70-5719-4E07-B383-B76EC002C178}"/>
    <cellStyle name="20% - Accent3 5 4 2 4 2" xfId="38819" xr:uid="{674EC139-3842-4E31-9421-724A73A0B42E}"/>
    <cellStyle name="20% - Accent3 5 4 2 5" xfId="9047" xr:uid="{BE329AA6-FD17-4DF2-B635-14F60F931D53}"/>
    <cellStyle name="20% - Accent3 5 4 2 5 2" xfId="38820" xr:uid="{581FF9CB-E4F8-4CD1-A90F-D325379BCBF2}"/>
    <cellStyle name="20% - Accent3 5 4 2 6" xfId="26237" xr:uid="{0255E10B-7EBA-46C3-A985-D2E934897751}"/>
    <cellStyle name="20% - Accent3 5 4 2 6 2" xfId="54728" xr:uid="{AF176162-635E-4DF7-B1BF-F62BA6FA4EDE}"/>
    <cellStyle name="20% - Accent3 5 4 2 7" xfId="9041" xr:uid="{8A66EB9B-FE65-4E99-BBFC-AD0C7608FD57}"/>
    <cellStyle name="20% - Accent3 5 4 2 7 2" xfId="38814" xr:uid="{B79E96C8-1276-4C76-9C5C-19C95D61A4DF}"/>
    <cellStyle name="20% - Accent3 5 4 2 8" xfId="33803" xr:uid="{745C12E4-4621-4D17-86F2-C03A4CF2C6D4}"/>
    <cellStyle name="20% - Accent3 5 4 3" xfId="9048" xr:uid="{FCEA11E2-FD8C-49F4-93FF-85E21B5C57C6}"/>
    <cellStyle name="20% - Accent3 5 4 3 2" xfId="9049" xr:uid="{17A46AD9-E2A8-4B65-99B5-81F29632361A}"/>
    <cellStyle name="20% - Accent3 5 4 3 2 2" xfId="9050" xr:uid="{4A9DB084-16E6-4190-BDC3-DF6E7CA39402}"/>
    <cellStyle name="20% - Accent3 5 4 3 2 2 2" xfId="38823" xr:uid="{A20A5760-FA80-4FD1-B4F2-32FEB41EE82C}"/>
    <cellStyle name="20% - Accent3 5 4 3 2 3" xfId="9051" xr:uid="{C724ACD0-14EE-40AC-9916-02D2DAB51741}"/>
    <cellStyle name="20% - Accent3 5 4 3 2 3 2" xfId="38824" xr:uid="{800D4C11-AE4D-4C98-96B5-F1406E42B94A}"/>
    <cellStyle name="20% - Accent3 5 4 3 2 4" xfId="38822" xr:uid="{FD89E066-7CFF-43DE-A0F3-03BA87ED68FE}"/>
    <cellStyle name="20% - Accent3 5 4 3 3" xfId="9052" xr:uid="{B5FD108B-C77A-427A-9EDA-674DC276AFF2}"/>
    <cellStyle name="20% - Accent3 5 4 3 3 2" xfId="38825" xr:uid="{B4A024E4-5630-4F46-BFE3-AD2B1D4935CF}"/>
    <cellStyle name="20% - Accent3 5 4 3 4" xfId="9053" xr:uid="{90F43880-D367-4D53-8672-5A52B4A8786E}"/>
    <cellStyle name="20% - Accent3 5 4 3 4 2" xfId="38826" xr:uid="{DEA72F04-4237-4053-9168-4B28FE1F8808}"/>
    <cellStyle name="20% - Accent3 5 4 3 5" xfId="9054" xr:uid="{8CB24F86-8813-4076-B23F-168F314AC9F7}"/>
    <cellStyle name="20% - Accent3 5 4 3 5 2" xfId="38827" xr:uid="{1EBA70F1-16A9-4F83-9057-747A3152296F}"/>
    <cellStyle name="20% - Accent3 5 4 3 6" xfId="27710" xr:uid="{F36A72B3-FD8A-4121-862D-4408D2249F95}"/>
    <cellStyle name="20% - Accent3 5 4 3 6 2" xfId="56200" xr:uid="{B6473A26-DE90-47A8-8F53-7D9188006226}"/>
    <cellStyle name="20% - Accent3 5 4 3 7" xfId="38821" xr:uid="{A0ED41E3-AF31-48EB-9DC8-2190689A60BB}"/>
    <cellStyle name="20% - Accent3 5 4 4" xfId="9055" xr:uid="{0BEF68F8-DF42-42B3-8FFA-BCDA0B9CA6BF}"/>
    <cellStyle name="20% - Accent3 5 4 4 2" xfId="9056" xr:uid="{7F3DF404-A8F7-48C7-B08E-D118B6F96EBC}"/>
    <cellStyle name="20% - Accent3 5 4 4 2 2" xfId="38829" xr:uid="{9EEEB941-5258-4FB9-A415-D917696B19C1}"/>
    <cellStyle name="20% - Accent3 5 4 4 3" xfId="9057" xr:uid="{5DD3CAEB-1801-4FF4-963E-84F1F2ED3E84}"/>
    <cellStyle name="20% - Accent3 5 4 4 3 2" xfId="38830" xr:uid="{43F706FE-37CF-4B04-BBEC-8FBFD44F094E}"/>
    <cellStyle name="20% - Accent3 5 4 4 4" xfId="30709" xr:uid="{983A0258-FF46-44AB-8F7B-8B471124BD66}"/>
    <cellStyle name="20% - Accent3 5 4 4 4 2" xfId="59199" xr:uid="{6A64E06A-CF0B-4CA9-AEAB-70772B9C7E40}"/>
    <cellStyle name="20% - Accent3 5 4 4 5" xfId="38828" xr:uid="{4379A019-B0E9-4822-9AB0-CC49E3E33DAA}"/>
    <cellStyle name="20% - Accent3 5 4 5" xfId="9058" xr:uid="{E4F96BD1-FA0E-47AD-ADAE-9FDB5F7B9F1F}"/>
    <cellStyle name="20% - Accent3 5 4 5 2" xfId="38831" xr:uid="{B3E3D373-67DB-4052-8512-EDAEE6501782}"/>
    <cellStyle name="20% - Accent3 5 4 6" xfId="9059" xr:uid="{A4224C5F-5B16-41B5-BA4F-00A30B51EC0E}"/>
    <cellStyle name="20% - Accent3 5 4 6 2" xfId="38832" xr:uid="{2478118E-09AB-4900-A30A-2C188E404B2C}"/>
    <cellStyle name="20% - Accent3 5 4 7" xfId="9060" xr:uid="{DFF305DC-653F-455C-A93D-32F26BC5CFEF}"/>
    <cellStyle name="20% - Accent3 5 4 7 2" xfId="38833" xr:uid="{82EE0BDA-7A92-4A2C-87F5-23422CAFB86F}"/>
    <cellStyle name="20% - Accent3 5 4 8" xfId="21638" xr:uid="{3978F072-DC86-4D7E-9601-9C1B6727800D}"/>
    <cellStyle name="20% - Accent3 5 4 8 2" xfId="51063" xr:uid="{11A035CA-E9BB-45EC-9ADA-986557325028}"/>
    <cellStyle name="20% - Accent3 5 4 9" xfId="9040" xr:uid="{FB28C802-D1FC-49F2-8BF3-338CA5480DC3}"/>
    <cellStyle name="20% - Accent3 5 4 9 2" xfId="38813" xr:uid="{B080617E-7B35-4C46-B0CC-0E76FD66C108}"/>
    <cellStyle name="20% - Accent3 5 5" xfId="2243" xr:uid="{A4720A6E-7E3C-4CE7-827B-6B8463B2D302}"/>
    <cellStyle name="20% - Accent3 5 5 10" xfId="33223" xr:uid="{91A681AA-F05F-400D-AA95-FCDE70BB9248}"/>
    <cellStyle name="20% - Accent3 5 5 2" xfId="9062" xr:uid="{91D65577-1FF7-4780-9DF2-BDDE258F2E98}"/>
    <cellStyle name="20% - Accent3 5 5 2 2" xfId="9063" xr:uid="{DA6DFBED-7576-4B60-A4A5-15B1A16D13EB}"/>
    <cellStyle name="20% - Accent3 5 5 2 2 2" xfId="9064" xr:uid="{E99481DF-9C4D-46FB-AB23-2AF2DFB3D817}"/>
    <cellStyle name="20% - Accent3 5 5 2 2 2 2" xfId="38837" xr:uid="{E72D7CAA-954B-4200-8227-5D29B952A535}"/>
    <cellStyle name="20% - Accent3 5 5 2 2 3" xfId="9065" xr:uid="{D26DF697-6A76-4196-926D-418C0A079E72}"/>
    <cellStyle name="20% - Accent3 5 5 2 2 3 2" xfId="38838" xr:uid="{1111A9CA-606B-49D8-ADC8-EC801F3AFB17}"/>
    <cellStyle name="20% - Accent3 5 5 2 2 4" xfId="29525" xr:uid="{B2BFCB8F-DABE-4B76-A5DF-18B91423864D}"/>
    <cellStyle name="20% - Accent3 5 5 2 2 4 2" xfId="58015" xr:uid="{B6C9DA21-E8C0-4FFE-8EA4-6DC89153D8C4}"/>
    <cellStyle name="20% - Accent3 5 5 2 2 5" xfId="38836" xr:uid="{E87658E5-493F-4A5F-A472-138266007264}"/>
    <cellStyle name="20% - Accent3 5 5 2 3" xfId="9066" xr:uid="{604A49CF-8BF4-468B-851E-A1127FFFC0CE}"/>
    <cellStyle name="20% - Accent3 5 5 2 3 2" xfId="38839" xr:uid="{8C94F987-741D-423D-A57D-7A9F7E88E329}"/>
    <cellStyle name="20% - Accent3 5 5 2 4" xfId="9067" xr:uid="{5B407853-4262-4C51-9CD0-35545D91DE4A}"/>
    <cellStyle name="20% - Accent3 5 5 2 4 2" xfId="38840" xr:uid="{35818DCE-96E4-4C28-A7DF-1EFB9F85540E}"/>
    <cellStyle name="20% - Accent3 5 5 2 5" xfId="9068" xr:uid="{F903890F-A06E-453C-9809-396474A843A3}"/>
    <cellStyle name="20% - Accent3 5 5 2 5 2" xfId="38841" xr:uid="{8318017F-6AFD-4760-87C7-31ED3DABE925}"/>
    <cellStyle name="20% - Accent3 5 5 2 6" xfId="26541" xr:uid="{7E47A26B-75D1-4528-AA69-163E7F240CFD}"/>
    <cellStyle name="20% - Accent3 5 5 2 6 2" xfId="55032" xr:uid="{3A200143-8208-4A76-B7BC-2DC60FA0084E}"/>
    <cellStyle name="20% - Accent3 5 5 2 7" xfId="38835" xr:uid="{26E1F855-9D8A-43C5-8A10-C3B311D18902}"/>
    <cellStyle name="20% - Accent3 5 5 3" xfId="9069" xr:uid="{D15D4683-BA12-4F04-8B7E-4274075E1248}"/>
    <cellStyle name="20% - Accent3 5 5 3 2" xfId="9070" xr:uid="{D1A3369B-EE6D-4FB8-A5E9-7C3C009A8A09}"/>
    <cellStyle name="20% - Accent3 5 5 3 2 2" xfId="9071" xr:uid="{D00A1D0D-BBC8-4B1F-9688-540C96141696}"/>
    <cellStyle name="20% - Accent3 5 5 3 2 2 2" xfId="38844" xr:uid="{419EA76B-8557-49EA-BA4E-0343916B6FB2}"/>
    <cellStyle name="20% - Accent3 5 5 3 2 3" xfId="9072" xr:uid="{2FE368F4-DE43-4E80-AB59-82B5048457D9}"/>
    <cellStyle name="20% - Accent3 5 5 3 2 3 2" xfId="38845" xr:uid="{A17B48E6-B361-45B7-89EC-93D1184B9D36}"/>
    <cellStyle name="20% - Accent3 5 5 3 2 4" xfId="38843" xr:uid="{47232C87-2226-44E6-AEBE-99578DC1FF82}"/>
    <cellStyle name="20% - Accent3 5 5 3 3" xfId="9073" xr:uid="{FBC2D884-0453-4A36-AAE6-28C760C0D46E}"/>
    <cellStyle name="20% - Accent3 5 5 3 3 2" xfId="38846" xr:uid="{56046E34-4BD4-4EB4-94D3-3381BAFA7491}"/>
    <cellStyle name="20% - Accent3 5 5 3 4" xfId="9074" xr:uid="{59353FB1-013F-4A1E-9AF8-33946E86717C}"/>
    <cellStyle name="20% - Accent3 5 5 3 4 2" xfId="38847" xr:uid="{D616132E-2D0D-445F-A183-4BABD89BE5EE}"/>
    <cellStyle name="20% - Accent3 5 5 3 5" xfId="9075" xr:uid="{343D6DC5-FF40-47D8-85FB-173D889D8CB4}"/>
    <cellStyle name="20% - Accent3 5 5 3 5 2" xfId="38848" xr:uid="{B5CA4B98-8F52-4192-80DE-E99BD1AB2838}"/>
    <cellStyle name="20% - Accent3 5 5 3 6" xfId="28014" xr:uid="{737E16FF-B207-4249-89E9-BF6245B1B68A}"/>
    <cellStyle name="20% - Accent3 5 5 3 6 2" xfId="56504" xr:uid="{28B1110C-CBFC-436F-ABB8-C2226F77CE57}"/>
    <cellStyle name="20% - Accent3 5 5 3 7" xfId="38842" xr:uid="{8AD87751-9377-44FE-8E71-01E971AADEC4}"/>
    <cellStyle name="20% - Accent3 5 5 4" xfId="9076" xr:uid="{2920867B-9945-4DE9-8A1D-CAE7950ACF6E}"/>
    <cellStyle name="20% - Accent3 5 5 4 2" xfId="9077" xr:uid="{FC26FA17-1ED1-40F9-8B5D-82D7BEFA9D4A}"/>
    <cellStyle name="20% - Accent3 5 5 4 2 2" xfId="38850" xr:uid="{18FDFDF0-FC11-4E47-83D8-54A9D68D01F6}"/>
    <cellStyle name="20% - Accent3 5 5 4 3" xfId="9078" xr:uid="{D6E16F26-AC94-4E36-BFDC-88D85D79EC34}"/>
    <cellStyle name="20% - Accent3 5 5 4 3 2" xfId="38851" xr:uid="{98723C90-00D6-4C01-A521-24F887FE1F00}"/>
    <cellStyle name="20% - Accent3 5 5 4 4" xfId="31014" xr:uid="{D11FBD44-CA63-4FB0-81D1-740ABEE5B761}"/>
    <cellStyle name="20% - Accent3 5 5 4 4 2" xfId="59504" xr:uid="{996BCFB4-C78E-4341-9EDA-F6B92D47D5DD}"/>
    <cellStyle name="20% - Accent3 5 5 4 5" xfId="38849" xr:uid="{9EAA619F-CBCF-4E20-B16D-B8CBBB5A5513}"/>
    <cellStyle name="20% - Accent3 5 5 5" xfId="9079" xr:uid="{FACA330D-A84A-420E-8F42-899DB7475196}"/>
    <cellStyle name="20% - Accent3 5 5 5 2" xfId="38852" xr:uid="{F6D4E6E0-8FEC-4322-A9C3-C786A325F3FB}"/>
    <cellStyle name="20% - Accent3 5 5 6" xfId="9080" xr:uid="{112BA14E-84E1-4D05-BFFF-E5ED777CDFCA}"/>
    <cellStyle name="20% - Accent3 5 5 6 2" xfId="38853" xr:uid="{43AF38A6-50CF-47D9-B160-C8B56589B2A5}"/>
    <cellStyle name="20% - Accent3 5 5 7" xfId="9081" xr:uid="{DEA48861-DF6E-44D2-879F-9F427A8F7615}"/>
    <cellStyle name="20% - Accent3 5 5 7 2" xfId="38854" xr:uid="{6CE49220-31A6-4E0F-BA22-61CDA337BED9}"/>
    <cellStyle name="20% - Accent3 5 5 8" xfId="25072" xr:uid="{B92FE728-689F-4682-BB6E-3B33DF329A22}"/>
    <cellStyle name="20% - Accent3 5 5 8 2" xfId="53563" xr:uid="{37B54D2A-47EC-4028-94FB-07F01C0DF7C8}"/>
    <cellStyle name="20% - Accent3 5 5 9" xfId="9061" xr:uid="{D33F2F91-5654-4AF0-BBCC-2EB0E89007B0}"/>
    <cellStyle name="20% - Accent3 5 5 9 2" xfId="38834" xr:uid="{FD6DB0EC-8F6A-4325-AE1E-84F0C6C0DEAB}"/>
    <cellStyle name="20% - Accent3 5 6" xfId="9082" xr:uid="{21AD6E42-6EEA-4FFB-AED3-70674468628C}"/>
    <cellStyle name="20% - Accent3 5 6 2" xfId="9083" xr:uid="{B5E1F6D6-50F9-4893-9084-29431CE1DBAF}"/>
    <cellStyle name="20% - Accent3 5 6 2 2" xfId="9084" xr:uid="{B1A7217C-F61F-457A-9985-82817C062BF5}"/>
    <cellStyle name="20% - Accent3 5 6 2 2 2" xfId="38857" xr:uid="{457F1315-483C-422D-AC0C-AF660C9D7420}"/>
    <cellStyle name="20% - Accent3 5 6 2 3" xfId="9085" xr:uid="{DB7D24B9-43CA-48D7-85A0-E7016E17473F}"/>
    <cellStyle name="20% - Accent3 5 6 2 3 2" xfId="38858" xr:uid="{33018AC9-DF19-4DEB-8124-26AAE0C94350}"/>
    <cellStyle name="20% - Accent3 5 6 2 4" xfId="28339" xr:uid="{35A9FC3A-2AA5-412B-A33E-8D2178A4C06B}"/>
    <cellStyle name="20% - Accent3 5 6 2 4 2" xfId="56829" xr:uid="{03D7D3CB-211A-4C4B-8376-C51C80278A04}"/>
    <cellStyle name="20% - Accent3 5 6 2 5" xfId="38856" xr:uid="{61C2C979-2D3D-4918-A8D9-68A0BA851C8D}"/>
    <cellStyle name="20% - Accent3 5 6 3" xfId="9086" xr:uid="{C4C238A4-038E-40BE-A250-C275E850FE7E}"/>
    <cellStyle name="20% - Accent3 5 6 3 2" xfId="38859" xr:uid="{FA95C1F8-75FA-40FF-B481-40FD45979685}"/>
    <cellStyle name="20% - Accent3 5 6 4" xfId="9087" xr:uid="{33975147-EE9C-4AC5-A3AD-66E4FAD2FBB9}"/>
    <cellStyle name="20% - Accent3 5 6 4 2" xfId="38860" xr:uid="{95A2A317-0FB7-4308-8181-949401A3C550}"/>
    <cellStyle name="20% - Accent3 5 6 5" xfId="9088" xr:uid="{7643F802-0DA3-4DE4-ACED-B438E81F9AD0}"/>
    <cellStyle name="20% - Accent3 5 6 5 2" xfId="38861" xr:uid="{C483EA61-ADE6-41FD-B299-0476D56A1BE6}"/>
    <cellStyle name="20% - Accent3 5 6 6" xfId="25373" xr:uid="{530045F0-FEB4-40F2-A40C-BEEC8BE349DC}"/>
    <cellStyle name="20% - Accent3 5 6 6 2" xfId="53864" xr:uid="{BC8FECAE-F9F6-43C8-A881-C6C9FDF8DF4B}"/>
    <cellStyle name="20% - Accent3 5 6 7" xfId="38855" xr:uid="{2E3A9560-8018-4FAE-9D92-1325A6FCF12C}"/>
    <cellStyle name="20% - Accent3 5 7" xfId="9089" xr:uid="{2272E285-8276-4645-BDD9-837B5B050B30}"/>
    <cellStyle name="20% - Accent3 5 7 2" xfId="9090" xr:uid="{82765961-110B-444F-B6DC-043DC6A2FA4C}"/>
    <cellStyle name="20% - Accent3 5 7 2 2" xfId="9091" xr:uid="{35E86D7E-3BBA-440E-9DDA-350CA573A205}"/>
    <cellStyle name="20% - Accent3 5 7 2 2 2" xfId="38864" xr:uid="{4B60EA42-A9E3-4642-B0EC-B03BA4025BD0}"/>
    <cellStyle name="20% - Accent3 5 7 2 3" xfId="9092" xr:uid="{64584658-DEFC-4978-B4D7-C2D52E6B0847}"/>
    <cellStyle name="20% - Accent3 5 7 2 3 2" xfId="38865" xr:uid="{917B6A88-2DD4-4589-B994-D3891BA6122A}"/>
    <cellStyle name="20% - Accent3 5 7 2 4" xfId="38863" xr:uid="{9507B8BC-5378-48FD-9171-547FE967A506}"/>
    <cellStyle name="20% - Accent3 5 7 3" xfId="9093" xr:uid="{1C807BB1-2805-41EB-B263-DA47F8E308AF}"/>
    <cellStyle name="20% - Accent3 5 7 3 2" xfId="38866" xr:uid="{29D417AE-6936-4793-A2A9-1D3754C30CFC}"/>
    <cellStyle name="20% - Accent3 5 7 4" xfId="9094" xr:uid="{04FAA5AD-51F7-4045-B149-BD6AB862FDF6}"/>
    <cellStyle name="20% - Accent3 5 7 4 2" xfId="38867" xr:uid="{BC96E4D9-FC13-462D-B990-16B1CE03FF5D}"/>
    <cellStyle name="20% - Accent3 5 7 5" xfId="9095" xr:uid="{B9C7B4C7-65B7-474F-AF72-EE8506C037CC}"/>
    <cellStyle name="20% - Accent3 5 7 5 2" xfId="38868" xr:uid="{2210C4E8-689A-49CA-8CAA-3E5275566ED9}"/>
    <cellStyle name="20% - Accent3 5 7 6" xfId="26824" xr:uid="{888DF0AD-9923-40D4-B636-51AB82E1076E}"/>
    <cellStyle name="20% - Accent3 5 7 6 2" xfId="55314" xr:uid="{312604E9-68F7-4D1F-B629-54548C595294}"/>
    <cellStyle name="20% - Accent3 5 7 7" xfId="38862" xr:uid="{B90E276E-D366-4F7D-8C5D-EF6410ECC6D2}"/>
    <cellStyle name="20% - Accent3 5 8" xfId="9096" xr:uid="{3023EDAA-3959-4E67-A662-3C5575A22E73}"/>
    <cellStyle name="20% - Accent3 5 8 2" xfId="9097" xr:uid="{45D1EDDA-BA22-4062-8A59-1A4A009707EB}"/>
    <cellStyle name="20% - Accent3 5 8 2 2" xfId="38870" xr:uid="{CA823731-3491-4B09-8125-F825A88BB45D}"/>
    <cellStyle name="20% - Accent3 5 8 3" xfId="9098" xr:uid="{BA579E54-7AF4-417C-B5F4-4BB0CD2FCCAB}"/>
    <cellStyle name="20% - Accent3 5 8 3 2" xfId="38871" xr:uid="{80C78CE8-A8C7-48D6-ACC4-E8B20F655E78}"/>
    <cellStyle name="20% - Accent3 5 8 4" xfId="29818" xr:uid="{117AA7D8-91CE-4D56-9FC9-118DA6B30258}"/>
    <cellStyle name="20% - Accent3 5 8 4 2" xfId="58308" xr:uid="{D8216975-C1AE-40F2-8407-C1FAF014E31B}"/>
    <cellStyle name="20% - Accent3 5 8 5" xfId="38869" xr:uid="{7C19029C-F041-4321-9C04-6C29E27204C5}"/>
    <cellStyle name="20% - Accent3 5 9" xfId="9099" xr:uid="{B7B4C3FD-F4F8-4576-9D1D-003909AA3AB0}"/>
    <cellStyle name="20% - Accent3 5 9 2" xfId="38872" xr:uid="{ABC9DD7E-954D-4A15-AA6B-09ABFFA5EDAC}"/>
    <cellStyle name="20% - Accent3 6" xfId="721" xr:uid="{617B462B-0E77-4826-9F7C-EF7895FA30B0}"/>
    <cellStyle name="20% - Accent3 6 10" xfId="9101" xr:uid="{049A5893-67EC-4E06-A7F5-E201F66349B8}"/>
    <cellStyle name="20% - Accent3 6 10 2" xfId="38874" xr:uid="{F17C8CDA-EDAA-45E9-99F3-F9005733574C}"/>
    <cellStyle name="20% - Accent3 6 11" xfId="20684" xr:uid="{4B34CEA1-645A-47E6-9901-300021D9BBCF}"/>
    <cellStyle name="20% - Accent3 6 11 2" xfId="50123" xr:uid="{F4C65BDF-7D56-4440-B4A6-B2B0CF27A8E0}"/>
    <cellStyle name="20% - Accent3 6 12" xfId="9100" xr:uid="{00B2770E-B6CC-495A-B897-DFD0BFCBB634}"/>
    <cellStyle name="20% - Accent3 6 12 2" xfId="38873" xr:uid="{1382C91F-700C-451A-927C-A66B4447B730}"/>
    <cellStyle name="20% - Accent3 6 13" xfId="4814" xr:uid="{5EA8703B-A150-4CBF-942C-0EDB024F82F4}"/>
    <cellStyle name="20% - Accent3 6 13 2" xfId="34698" xr:uid="{F73E1386-243D-4397-80E9-E599063AE6DF}"/>
    <cellStyle name="20% - Accent3 6 14" xfId="4257" xr:uid="{CF56339C-3165-40DB-8231-BB9BE0CF4DB0}"/>
    <cellStyle name="20% - Accent3 6 15" xfId="31972" xr:uid="{5BAE970B-6AAB-4A41-8476-B9FFB9B260E4}"/>
    <cellStyle name="20% - Accent3 6 2" xfId="1234" xr:uid="{DB1202FA-47A2-45D8-9D6B-4B8D31B4B576}"/>
    <cellStyle name="20% - Accent3 6 2 10" xfId="5082" xr:uid="{6D756525-4F86-458E-BCAB-CC367827258C}"/>
    <cellStyle name="20% - Accent3 6 2 10 2" xfId="34949" xr:uid="{DFE5F86A-0BB6-450C-943B-FFAA57BF742B}"/>
    <cellStyle name="20% - Accent3 6 2 11" xfId="22759" xr:uid="{818875EB-BC2B-46F4-A355-CA470681794A}"/>
    <cellStyle name="20% - Accent3 6 2 11 2" xfId="52044" xr:uid="{468A89B1-7681-424E-B4A6-95EC97E33480}"/>
    <cellStyle name="20% - Accent3 6 2 12" xfId="32284" xr:uid="{F59C9F97-06FC-4D16-B1D0-4A2A0878B9DE}"/>
    <cellStyle name="20% - Accent3 6 2 2" xfId="1896" xr:uid="{03EE8A0A-3863-4F4A-BA1D-570337634BDB}"/>
    <cellStyle name="20% - Accent3 6 2 2 2" xfId="3131" xr:uid="{81E3FB88-8859-4250-84B1-9DC583D8C1A1}"/>
    <cellStyle name="20% - Accent3 6 2 2 2 2" xfId="9105" xr:uid="{C3C65F6E-DCCD-4D70-B9B4-B307F8EB7DDF}"/>
    <cellStyle name="20% - Accent3 6 2 2 2 2 2" xfId="38878" xr:uid="{51D12E1A-7BFD-426C-BFA4-A0BF3D80A76D}"/>
    <cellStyle name="20% - Accent3 6 2 2 2 3" xfId="9106" xr:uid="{DA66AE5D-3E43-47B4-9F2B-597FB61C3683}"/>
    <cellStyle name="20% - Accent3 6 2 2 2 3 2" xfId="38879" xr:uid="{F905BB2F-2666-4445-B830-B4E9F80E1E04}"/>
    <cellStyle name="20% - Accent3 6 2 2 2 4" xfId="9104" xr:uid="{066B61BF-83FD-4A53-8E2A-1FEB2D7CBA8D}"/>
    <cellStyle name="20% - Accent3 6 2 2 2 4 2" xfId="38877" xr:uid="{953E04ED-6E7D-49C9-AAB9-A69A309C7D5F}"/>
    <cellStyle name="20% - Accent3 6 2 2 2 5" xfId="34108" xr:uid="{62E1CD01-1DD0-4782-966B-030801C2A842}"/>
    <cellStyle name="20% - Accent3 6 2 2 3" xfId="9107" xr:uid="{0D74CCC7-AF65-4673-A35B-15D1E404E414}"/>
    <cellStyle name="20% - Accent3 6 2 2 3 2" xfId="38880" xr:uid="{52872335-D440-410B-B8DE-44B787C09604}"/>
    <cellStyle name="20% - Accent3 6 2 2 4" xfId="9108" xr:uid="{2304FA6C-83E7-462E-84BA-96D9AE2295B1}"/>
    <cellStyle name="20% - Accent3 6 2 2 4 2" xfId="38881" xr:uid="{1E4EABF7-D195-41C2-887D-922B7A19FE01}"/>
    <cellStyle name="20% - Accent3 6 2 2 5" xfId="9109" xr:uid="{A24B6596-A30D-4BCD-9D66-0C17BC59D6AF}"/>
    <cellStyle name="20% - Accent3 6 2 2 5 2" xfId="38882" xr:uid="{0768080A-C19C-4077-AADC-D4B1104883E7}"/>
    <cellStyle name="20% - Accent3 6 2 2 6" xfId="21900" xr:uid="{4F8F86B2-E217-416B-9902-5A39EA9C85D9}"/>
    <cellStyle name="20% - Accent3 6 2 2 6 2" xfId="51325" xr:uid="{EDD2745F-EFBC-4F18-84CA-64B54E4A476D}"/>
    <cellStyle name="20% - Accent3 6 2 2 7" xfId="9103" xr:uid="{80895130-3D36-409D-B6D0-EB8055751B5D}"/>
    <cellStyle name="20% - Accent3 6 2 2 7 2" xfId="38876" xr:uid="{C811CDEA-1718-48A4-B41A-FFA2C5EF7586}"/>
    <cellStyle name="20% - Accent3 6 2 2 8" xfId="28418" xr:uid="{AB3B6886-8388-48B8-AEC8-915CACBCB6F0}"/>
    <cellStyle name="20% - Accent3 6 2 2 8 2" xfId="56908" xr:uid="{971B1D78-B4F3-44B9-822B-D8607009F050}"/>
    <cellStyle name="20% - Accent3 6 2 2 9" xfId="32898" xr:uid="{F7E8BE38-A0CB-4CBC-ACF9-A34CAAAC4F67}"/>
    <cellStyle name="20% - Accent3 6 2 3" xfId="2498" xr:uid="{EF43E59C-D158-4387-8B3F-C62C6F459D96}"/>
    <cellStyle name="20% - Accent3 6 2 3 2" xfId="9111" xr:uid="{7FF45C28-E68E-45CB-80CB-8019C9EDC38B}"/>
    <cellStyle name="20% - Accent3 6 2 3 2 2" xfId="9112" xr:uid="{9D8777AD-8BE6-4F34-BE2B-5BB93B729E18}"/>
    <cellStyle name="20% - Accent3 6 2 3 2 2 2" xfId="38885" xr:uid="{02C6FE1F-7E7F-4297-B74D-5A3783789993}"/>
    <cellStyle name="20% - Accent3 6 2 3 2 3" xfId="9113" xr:uid="{A2FDA385-DA0E-4E25-92D6-D5B259071109}"/>
    <cellStyle name="20% - Accent3 6 2 3 2 3 2" xfId="38886" xr:uid="{F3335FC6-AF97-4F07-A36F-2C265404E44E}"/>
    <cellStyle name="20% - Accent3 6 2 3 2 4" xfId="38884" xr:uid="{588731C6-72C0-46B0-B6FA-AB86B1C2D571}"/>
    <cellStyle name="20% - Accent3 6 2 3 3" xfId="9114" xr:uid="{E796611E-9A28-4F80-84AA-16ED705192EE}"/>
    <cellStyle name="20% - Accent3 6 2 3 3 2" xfId="38887" xr:uid="{89537942-3EEB-4378-9179-5E67912AA70B}"/>
    <cellStyle name="20% - Accent3 6 2 3 4" xfId="9115" xr:uid="{D4B1BAD9-DD42-46D9-92DD-2A9547E6A6AF}"/>
    <cellStyle name="20% - Accent3 6 2 3 4 2" xfId="38888" xr:uid="{56AA35D1-8AD4-4448-98A8-BF4635523F5F}"/>
    <cellStyle name="20% - Accent3 6 2 3 5" xfId="9116" xr:uid="{B86E589E-C95C-4239-9428-E34233414C21}"/>
    <cellStyle name="20% - Accent3 6 2 3 5 2" xfId="38889" xr:uid="{3D80A50A-D391-4D27-8927-66EB682C3A82}"/>
    <cellStyle name="20% - Accent3 6 2 3 6" xfId="9110" xr:uid="{EE4B956B-A1A7-4AF1-AF02-E95C1C7EC7E1}"/>
    <cellStyle name="20% - Accent3 6 2 3 6 2" xfId="38883" xr:uid="{28DE1A57-9D03-4E3B-9222-D03BABD5317C}"/>
    <cellStyle name="20% - Accent3 6 2 3 7" xfId="33478" xr:uid="{7AA0DF7E-34C3-47F8-94F5-EB9538151F25}"/>
    <cellStyle name="20% - Accent3 6 2 4" xfId="9117" xr:uid="{2443F4D7-FDC3-44F3-944C-C978D1215747}"/>
    <cellStyle name="20% - Accent3 6 2 4 2" xfId="9118" xr:uid="{053AC1F6-569F-4966-8EF1-05E4F8A385D4}"/>
    <cellStyle name="20% - Accent3 6 2 4 2 2" xfId="38891" xr:uid="{EB96C462-46F4-404C-96F6-FCA8763CD92F}"/>
    <cellStyle name="20% - Accent3 6 2 4 3" xfId="9119" xr:uid="{14E2FC3A-7CD7-447E-86C7-3CDBA91585E3}"/>
    <cellStyle name="20% - Accent3 6 2 4 3 2" xfId="38892" xr:uid="{E6FB8475-6BDB-4B52-9EFD-AC52A05D771F}"/>
    <cellStyle name="20% - Accent3 6 2 4 4" xfId="38890" xr:uid="{2BD2D39F-D214-4437-B871-B37255973461}"/>
    <cellStyle name="20% - Accent3 6 2 5" xfId="9120" xr:uid="{58E8D374-83AD-4B91-AAAB-7B6C2D36E962}"/>
    <cellStyle name="20% - Accent3 6 2 5 2" xfId="38893" xr:uid="{5C1C98A2-5BC0-4653-B425-CFEFBE2F8E0E}"/>
    <cellStyle name="20% - Accent3 6 2 6" xfId="9121" xr:uid="{81E84B24-DC78-49BA-82FF-6D2CB3547CF0}"/>
    <cellStyle name="20% - Accent3 6 2 6 2" xfId="38894" xr:uid="{B4845B30-ED5B-46B1-90B9-C270037F36E2}"/>
    <cellStyle name="20% - Accent3 6 2 7" xfId="9122" xr:uid="{D63E69C5-FD24-4464-A2BC-97028BBCAEB9}"/>
    <cellStyle name="20% - Accent3 6 2 7 2" xfId="38895" xr:uid="{0CAE884F-AB9E-45A0-B9EB-1246539C16B3}"/>
    <cellStyle name="20% - Accent3 6 2 8" xfId="20927" xr:uid="{39D6198B-DF8E-4B01-93BA-495BBFB3493C}"/>
    <cellStyle name="20% - Accent3 6 2 8 2" xfId="50355" xr:uid="{C0311038-4ACC-4620-8B06-6EF0253927AE}"/>
    <cellStyle name="20% - Accent3 6 2 9" xfId="9102" xr:uid="{D6FCDA8C-D2ED-480B-936D-C4DDF27141A0}"/>
    <cellStyle name="20% - Accent3 6 2 9 2" xfId="38875" xr:uid="{5744A2D5-B0B8-448B-B06F-53D67FFE2B5A}"/>
    <cellStyle name="20% - Accent3 6 3" xfId="1606" xr:uid="{9208F8DF-2BC0-4F02-92AF-B6BC1DB5B9DD}"/>
    <cellStyle name="20% - Accent3 6 3 10" xfId="26904" xr:uid="{BD779028-134B-4505-9DEE-4F06F1E96CF4}"/>
    <cellStyle name="20% - Accent3 6 3 10 2" xfId="55394" xr:uid="{C5345F6B-E930-4E90-B874-AE0CA744B716}"/>
    <cellStyle name="20% - Accent3 6 3 11" xfId="32608" xr:uid="{29C8CAC3-A8C8-40CE-BC79-ACBBF719EAF2}"/>
    <cellStyle name="20% - Accent3 6 3 2" xfId="2827" xr:uid="{F9522149-984E-4A70-BD75-2B600AE1CCB5}"/>
    <cellStyle name="20% - Accent3 6 3 2 2" xfId="9125" xr:uid="{9213FED3-A49A-415A-822E-8EDAA50DEE35}"/>
    <cellStyle name="20% - Accent3 6 3 2 2 2" xfId="9126" xr:uid="{CEAB9AA4-9CCD-439D-8472-17694A97C7DB}"/>
    <cellStyle name="20% - Accent3 6 3 2 2 2 2" xfId="38899" xr:uid="{8718976D-4052-4528-8901-E4A84684E3F1}"/>
    <cellStyle name="20% - Accent3 6 3 2 2 3" xfId="9127" xr:uid="{B12DCE60-3381-4D18-AFD0-4953AADEE43C}"/>
    <cellStyle name="20% - Accent3 6 3 2 2 3 2" xfId="38900" xr:uid="{E013F91D-E765-4ACC-B91E-F430349411DE}"/>
    <cellStyle name="20% - Accent3 6 3 2 2 4" xfId="38898" xr:uid="{D7C0703F-9565-433D-B383-14DF8D99E00B}"/>
    <cellStyle name="20% - Accent3 6 3 2 3" xfId="9128" xr:uid="{5B20DC9C-655B-4653-83E2-B9D6D09495DC}"/>
    <cellStyle name="20% - Accent3 6 3 2 3 2" xfId="38901" xr:uid="{EBCDEEE0-526B-49B1-ACCF-439B49CA22C3}"/>
    <cellStyle name="20% - Accent3 6 3 2 4" xfId="9129" xr:uid="{0A67088F-D1A9-49C7-96FD-7EF6FD67EB69}"/>
    <cellStyle name="20% - Accent3 6 3 2 4 2" xfId="38902" xr:uid="{20F5612F-F704-4500-9E04-D18BA9F2D64B}"/>
    <cellStyle name="20% - Accent3 6 3 2 5" xfId="9130" xr:uid="{F594E2ED-EE16-4B01-AD80-D53BF1EB6B0F}"/>
    <cellStyle name="20% - Accent3 6 3 2 5 2" xfId="38903" xr:uid="{8E4B57FF-9FCE-4DD5-8C39-E091B1A2CBFE}"/>
    <cellStyle name="20% - Accent3 6 3 2 6" xfId="22160" xr:uid="{2209BD57-B6C2-41FF-90F5-E0112350FD11}"/>
    <cellStyle name="20% - Accent3 6 3 2 6 2" xfId="51585" xr:uid="{0323A7CF-47E3-4E1F-8234-69C80CA33353}"/>
    <cellStyle name="20% - Accent3 6 3 2 7" xfId="9124" xr:uid="{78ED7201-012B-412F-949E-89437546A8F8}"/>
    <cellStyle name="20% - Accent3 6 3 2 7 2" xfId="38897" xr:uid="{AB054270-1BC4-48EE-97F2-9D7C37DBCD82}"/>
    <cellStyle name="20% - Accent3 6 3 2 8" xfId="33805" xr:uid="{3B06DCF2-E4E0-43C6-97B9-1BE54D48EFCD}"/>
    <cellStyle name="20% - Accent3 6 3 3" xfId="9131" xr:uid="{01961E41-BEDE-487B-9693-38D0D434A8B7}"/>
    <cellStyle name="20% - Accent3 6 3 3 2" xfId="9132" xr:uid="{87752CB6-7AA9-4180-A7B1-8E25C60B4974}"/>
    <cellStyle name="20% - Accent3 6 3 3 2 2" xfId="9133" xr:uid="{F7B69307-FD73-4814-BEAF-F59A83E8D2DF}"/>
    <cellStyle name="20% - Accent3 6 3 3 2 2 2" xfId="38906" xr:uid="{35F32844-4A66-497F-BAF7-8598C71D3746}"/>
    <cellStyle name="20% - Accent3 6 3 3 2 3" xfId="9134" xr:uid="{BD5FD094-5992-4E44-ADFD-D2218B43EFFF}"/>
    <cellStyle name="20% - Accent3 6 3 3 2 3 2" xfId="38907" xr:uid="{754A57E6-0737-40AA-9A4B-1F958F5279CB}"/>
    <cellStyle name="20% - Accent3 6 3 3 2 4" xfId="38905" xr:uid="{4AA6997F-9033-4747-9815-51D88F8FB4F1}"/>
    <cellStyle name="20% - Accent3 6 3 3 3" xfId="9135" xr:uid="{E481BA94-417A-4DA5-AECD-B9B7BC32EADF}"/>
    <cellStyle name="20% - Accent3 6 3 3 3 2" xfId="38908" xr:uid="{0373E02C-4BB0-4A34-9BA2-84AE333B45DE}"/>
    <cellStyle name="20% - Accent3 6 3 3 4" xfId="9136" xr:uid="{35BDB49C-7523-4939-AE8C-862838F20FA7}"/>
    <cellStyle name="20% - Accent3 6 3 3 4 2" xfId="38909" xr:uid="{E886B179-5027-4560-BFCD-9C868B9F0C0F}"/>
    <cellStyle name="20% - Accent3 6 3 3 5" xfId="9137" xr:uid="{EBA4E2CA-48FC-4BFB-8F60-AA5776D50AD4}"/>
    <cellStyle name="20% - Accent3 6 3 3 5 2" xfId="38910" xr:uid="{0DF8D420-F619-48D7-B917-A55D170909B1}"/>
    <cellStyle name="20% - Accent3 6 3 3 6" xfId="38904" xr:uid="{7F01FF44-664A-4CBC-9741-E8907E19555E}"/>
    <cellStyle name="20% - Accent3 6 3 4" xfId="9138" xr:uid="{80281C22-A60A-458E-BD16-2C4AA28C6219}"/>
    <cellStyle name="20% - Accent3 6 3 4 2" xfId="9139" xr:uid="{758149E5-83E8-4C1C-9F7B-F805D99CD099}"/>
    <cellStyle name="20% - Accent3 6 3 4 2 2" xfId="38912" xr:uid="{CEAF3264-9B56-4A9C-B357-3317F414B7D8}"/>
    <cellStyle name="20% - Accent3 6 3 4 3" xfId="9140" xr:uid="{398B2CA8-659D-4649-A12B-1B77A06C55EB}"/>
    <cellStyle name="20% - Accent3 6 3 4 3 2" xfId="38913" xr:uid="{D42D3F2F-EFA7-4F3C-8BB8-426D5BEABA49}"/>
    <cellStyle name="20% - Accent3 6 3 4 4" xfId="38911" xr:uid="{7A14F437-E08F-4CD8-8A90-8CB3B3637064}"/>
    <cellStyle name="20% - Accent3 6 3 5" xfId="9141" xr:uid="{D1DD7BF1-C20F-4302-90A6-BC311B24BB16}"/>
    <cellStyle name="20% - Accent3 6 3 5 2" xfId="38914" xr:uid="{8BCFBDCD-7293-43EA-B863-A98733315D91}"/>
    <cellStyle name="20% - Accent3 6 3 6" xfId="9142" xr:uid="{0E4550A6-E869-488F-8384-85D449C83489}"/>
    <cellStyle name="20% - Accent3 6 3 6 2" xfId="38915" xr:uid="{3514E192-044D-481B-9141-E594E0A20462}"/>
    <cellStyle name="20% - Accent3 6 3 7" xfId="9143" xr:uid="{009F0C3D-B435-41C8-A37D-FFEEF61952AE}"/>
    <cellStyle name="20% - Accent3 6 3 7 2" xfId="38916" xr:uid="{AFA5710E-14C8-4987-81D9-8F2928DD2A53}"/>
    <cellStyle name="20% - Accent3 6 3 8" xfId="21174" xr:uid="{61453C0B-39AF-4F0F-AA98-C49CC832A128}"/>
    <cellStyle name="20% - Accent3 6 3 8 2" xfId="50600" xr:uid="{21395594-25F8-4A99-879B-818BDF475A48}"/>
    <cellStyle name="20% - Accent3 6 3 9" xfId="9123" xr:uid="{50E43AB9-10AB-4E40-9C04-14476CE2D2A5}"/>
    <cellStyle name="20% - Accent3 6 3 9 2" xfId="38896" xr:uid="{3FC514AE-D361-447B-9104-91D58169974A}"/>
    <cellStyle name="20% - Accent3 6 4" xfId="2412" xr:uid="{A3F2E7EC-B382-4253-88DE-7BB285ECC310}"/>
    <cellStyle name="20% - Accent3 6 4 10" xfId="29897" xr:uid="{FC28B485-AACF-4420-8230-000C49B518FF}"/>
    <cellStyle name="20% - Accent3 6 4 10 2" xfId="58387" xr:uid="{E1589620-A9FE-4051-BBE2-13B31B0AEA03}"/>
    <cellStyle name="20% - Accent3 6 4 11" xfId="33392" xr:uid="{3DA15ABE-119F-4E2A-A150-5EA80E16D648}"/>
    <cellStyle name="20% - Accent3 6 4 2" xfId="9145" xr:uid="{DA872CEA-9693-434E-B694-7B2953F007D3}"/>
    <cellStyle name="20% - Accent3 6 4 2 2" xfId="9146" xr:uid="{B5E9D3D2-D3B9-4D06-8447-09D6F18C7AF7}"/>
    <cellStyle name="20% - Accent3 6 4 2 2 2" xfId="9147" xr:uid="{A659ED6C-930D-4DB9-A3C5-CF912B3EDBDF}"/>
    <cellStyle name="20% - Accent3 6 4 2 2 2 2" xfId="38920" xr:uid="{3F376CC1-C524-4839-80F2-975FE6BA3A61}"/>
    <cellStyle name="20% - Accent3 6 4 2 2 3" xfId="9148" xr:uid="{4075DA24-E0B1-4642-8F02-93B8B26771CB}"/>
    <cellStyle name="20% - Accent3 6 4 2 2 3 2" xfId="38921" xr:uid="{315743A1-89D1-4BF0-9788-A3FAF755CE16}"/>
    <cellStyle name="20% - Accent3 6 4 2 2 4" xfId="38919" xr:uid="{ADC73B53-0396-4F02-BAC3-C7E9ACF7E1E8}"/>
    <cellStyle name="20% - Accent3 6 4 2 3" xfId="9149" xr:uid="{767F6E0E-0D18-4B6F-A97F-7F04C946A048}"/>
    <cellStyle name="20% - Accent3 6 4 2 3 2" xfId="38922" xr:uid="{D737DA68-9225-4802-8123-44DA7453A321}"/>
    <cellStyle name="20% - Accent3 6 4 2 4" xfId="9150" xr:uid="{797329EA-A2CA-46F3-A529-8A6CC50E97D8}"/>
    <cellStyle name="20% - Accent3 6 4 2 4 2" xfId="38923" xr:uid="{AF4F715A-0675-4DC8-B4C5-0991FEEE7122}"/>
    <cellStyle name="20% - Accent3 6 4 2 5" xfId="9151" xr:uid="{850BB215-FCE7-4408-81F7-3B81C231993D}"/>
    <cellStyle name="20% - Accent3 6 4 2 5 2" xfId="38924" xr:uid="{0A8E380D-1841-4052-979A-BDFA781746AB}"/>
    <cellStyle name="20% - Accent3 6 4 2 6" xfId="38918" xr:uid="{B883FABA-CA6F-4168-BBA4-D71242699DDF}"/>
    <cellStyle name="20% - Accent3 6 4 3" xfId="9152" xr:uid="{EA3C87D8-EF01-40DC-8E5C-D61C3119C987}"/>
    <cellStyle name="20% - Accent3 6 4 3 2" xfId="9153" xr:uid="{007DCC5C-2097-4612-8DE0-CBEB0E7F3DC1}"/>
    <cellStyle name="20% - Accent3 6 4 3 2 2" xfId="9154" xr:uid="{324DB340-A6D9-43C7-8BA9-6DE1F093290E}"/>
    <cellStyle name="20% - Accent3 6 4 3 2 2 2" xfId="38927" xr:uid="{1A207CDD-A2C7-4963-BC2F-58737AD5A6CC}"/>
    <cellStyle name="20% - Accent3 6 4 3 2 3" xfId="9155" xr:uid="{CA83D34E-1BBB-4733-B28B-4DA55B437853}"/>
    <cellStyle name="20% - Accent3 6 4 3 2 3 2" xfId="38928" xr:uid="{7A566794-B435-432C-8AA1-B78D8BF2EDB7}"/>
    <cellStyle name="20% - Accent3 6 4 3 2 4" xfId="38926" xr:uid="{5AA909C5-F740-4C18-9721-63046780B47C}"/>
    <cellStyle name="20% - Accent3 6 4 3 3" xfId="9156" xr:uid="{687229A3-EE2E-47E7-8FE2-01D62FF18E8A}"/>
    <cellStyle name="20% - Accent3 6 4 3 3 2" xfId="38929" xr:uid="{5241D148-1A03-45BC-B580-F671025F791B}"/>
    <cellStyle name="20% - Accent3 6 4 3 4" xfId="9157" xr:uid="{985932AD-3E8C-4405-B8E7-8C9E3B8A494B}"/>
    <cellStyle name="20% - Accent3 6 4 3 4 2" xfId="38930" xr:uid="{1C7B4F76-D985-428D-B603-3A15CD2310B3}"/>
    <cellStyle name="20% - Accent3 6 4 3 5" xfId="9158" xr:uid="{2CA3BF0D-699F-49BC-A7AA-DC302206C757}"/>
    <cellStyle name="20% - Accent3 6 4 3 5 2" xfId="38931" xr:uid="{3B1B0929-E2B2-4896-A42A-BB0F4D9C6030}"/>
    <cellStyle name="20% - Accent3 6 4 3 6" xfId="38925" xr:uid="{939A30C2-D986-4365-9DF5-6B1DF6015C0F}"/>
    <cellStyle name="20% - Accent3 6 4 4" xfId="9159" xr:uid="{F1E57E37-9417-4518-9859-B8C3F87BB04B}"/>
    <cellStyle name="20% - Accent3 6 4 4 2" xfId="9160" xr:uid="{DE76D92F-C36B-4FBD-B0D2-BDAF5339C412}"/>
    <cellStyle name="20% - Accent3 6 4 4 2 2" xfId="38933" xr:uid="{A78A252F-23A6-4C6A-9F46-E7AC0B4AEB44}"/>
    <cellStyle name="20% - Accent3 6 4 4 3" xfId="9161" xr:uid="{D017F669-54D4-482F-BAFE-8C102A94D688}"/>
    <cellStyle name="20% - Accent3 6 4 4 3 2" xfId="38934" xr:uid="{3174D2D1-984D-49D2-AE7E-196839C42D91}"/>
    <cellStyle name="20% - Accent3 6 4 4 4" xfId="38932" xr:uid="{993A637E-C754-4F29-A981-9BB41284052D}"/>
    <cellStyle name="20% - Accent3 6 4 5" xfId="9162" xr:uid="{744B6D0C-7653-4FDD-BF9E-12F649451FC2}"/>
    <cellStyle name="20% - Accent3 6 4 5 2" xfId="38935" xr:uid="{DE0424C3-78F2-46EB-8406-17B15AD2AA69}"/>
    <cellStyle name="20% - Accent3 6 4 6" xfId="9163" xr:uid="{8D7A1499-F8C1-4D01-9236-4846F83F784E}"/>
    <cellStyle name="20% - Accent3 6 4 6 2" xfId="38936" xr:uid="{527787EB-03E8-4399-AD75-5A78D6AD7C9D}"/>
    <cellStyle name="20% - Accent3 6 4 7" xfId="9164" xr:uid="{6CDA4BBB-DDF4-415C-AF7B-DD926E269DE8}"/>
    <cellStyle name="20% - Accent3 6 4 7 2" xfId="38937" xr:uid="{1FD1FC79-CDBD-48D2-9C6E-037F356B698D}"/>
    <cellStyle name="20% - Accent3 6 4 8" xfId="21655" xr:uid="{74E44537-36EA-4141-9048-FA4F169196DB}"/>
    <cellStyle name="20% - Accent3 6 4 8 2" xfId="51080" xr:uid="{3A71FAC4-343D-4E00-B1B5-92C1108255E9}"/>
    <cellStyle name="20% - Accent3 6 4 9" xfId="9144" xr:uid="{473CACC9-4C45-43D0-AE61-717513D4840B}"/>
    <cellStyle name="20% - Accent3 6 4 9 2" xfId="38917" xr:uid="{53869A7C-5D8A-481E-B670-226ECFDBBCE5}"/>
    <cellStyle name="20% - Accent3 6 5" xfId="9165" xr:uid="{F42154B1-D56F-492B-9E29-EFE384A80565}"/>
    <cellStyle name="20% - Accent3 6 5 2" xfId="9166" xr:uid="{C9951A65-9322-47D1-8149-DB98CB9F1A98}"/>
    <cellStyle name="20% - Accent3 6 5 2 2" xfId="9167" xr:uid="{BC4A295A-FBCF-4F7A-B13E-AA56D2BF4A48}"/>
    <cellStyle name="20% - Accent3 6 5 2 2 2" xfId="38940" xr:uid="{C1F5E1E9-15A2-48FC-A66D-B9B99D09C908}"/>
    <cellStyle name="20% - Accent3 6 5 2 3" xfId="9168" xr:uid="{03812415-CA24-496F-AC8E-DE1C78C5EBEC}"/>
    <cellStyle name="20% - Accent3 6 5 2 3 2" xfId="38941" xr:uid="{B967107A-1D96-416E-B735-5763A88BBEC4}"/>
    <cellStyle name="20% - Accent3 6 5 2 4" xfId="38939" xr:uid="{29780905-DE7B-4437-AE45-A0695DBF73D8}"/>
    <cellStyle name="20% - Accent3 6 5 3" xfId="9169" xr:uid="{2D87D5A4-B081-4676-9BD4-116872537551}"/>
    <cellStyle name="20% - Accent3 6 5 3 2" xfId="38942" xr:uid="{8B4FB928-DB5F-4EF1-90B8-CFB58F8ECEAE}"/>
    <cellStyle name="20% - Accent3 6 5 4" xfId="9170" xr:uid="{04A82B38-11DE-47C1-B060-2E714E94DF96}"/>
    <cellStyle name="20% - Accent3 6 5 4 2" xfId="38943" xr:uid="{BC6DA6DD-E50C-44E2-9B3E-E67178D6FF85}"/>
    <cellStyle name="20% - Accent3 6 5 5" xfId="9171" xr:uid="{64E99DCB-7FE4-4E3C-9344-33D3AFEE48B9}"/>
    <cellStyle name="20% - Accent3 6 5 5 2" xfId="38944" xr:uid="{59542695-7E0B-48E8-A52C-CC5D0EFA6C10}"/>
    <cellStyle name="20% - Accent3 6 5 6" xfId="38938" xr:uid="{F75D5007-6954-49D6-9A37-5DFB4AD1C204}"/>
    <cellStyle name="20% - Accent3 6 6" xfId="9172" xr:uid="{FA085511-7314-46CF-B0DA-54860F48E77C}"/>
    <cellStyle name="20% - Accent3 6 6 2" xfId="9173" xr:uid="{B3113684-15C5-4A49-9192-7DD5A08EEAA1}"/>
    <cellStyle name="20% - Accent3 6 6 2 2" xfId="9174" xr:uid="{907A4781-12AF-4501-B01D-BBCE6D34A37D}"/>
    <cellStyle name="20% - Accent3 6 6 2 2 2" xfId="38947" xr:uid="{667D3F82-9FA2-478B-A676-4EB39A297A58}"/>
    <cellStyle name="20% - Accent3 6 6 2 3" xfId="9175" xr:uid="{15071E4E-22F0-45C4-A8CB-6510AB4A8B68}"/>
    <cellStyle name="20% - Accent3 6 6 2 3 2" xfId="38948" xr:uid="{918F589F-A75A-4A80-9675-6158F4A3D2F4}"/>
    <cellStyle name="20% - Accent3 6 6 2 4" xfId="38946" xr:uid="{4F5A6E9E-F802-4958-9C1A-26A2CB4719D5}"/>
    <cellStyle name="20% - Accent3 6 6 3" xfId="9176" xr:uid="{248BAB44-6811-4A84-B11F-9C504F9CC91A}"/>
    <cellStyle name="20% - Accent3 6 6 3 2" xfId="38949" xr:uid="{51D06B7E-32E1-48ED-B9C3-574923E6DAB7}"/>
    <cellStyle name="20% - Accent3 6 6 4" xfId="9177" xr:uid="{81B8A50C-6297-4F5E-BFA8-A2C6824DD501}"/>
    <cellStyle name="20% - Accent3 6 6 4 2" xfId="38950" xr:uid="{BF42C628-54A7-4B94-A855-F161B23EA94D}"/>
    <cellStyle name="20% - Accent3 6 6 5" xfId="9178" xr:uid="{8F737FA4-926B-4077-95C8-78304D927C7C}"/>
    <cellStyle name="20% - Accent3 6 6 5 2" xfId="38951" xr:uid="{FDCF6D79-B49D-439E-B637-B5CE3CF63758}"/>
    <cellStyle name="20% - Accent3 6 6 6" xfId="38945" xr:uid="{E73C3987-1495-4841-893A-B1F103A4487D}"/>
    <cellStyle name="20% - Accent3 6 7" xfId="9179" xr:uid="{05533B63-BE07-41A7-B11A-0C82D0726C50}"/>
    <cellStyle name="20% - Accent3 6 7 2" xfId="9180" xr:uid="{E14708FE-EC0D-40A8-9457-E718BCF886D4}"/>
    <cellStyle name="20% - Accent3 6 7 2 2" xfId="38953" xr:uid="{66266582-CF0F-4A42-829E-9C57794A48EA}"/>
    <cellStyle name="20% - Accent3 6 7 3" xfId="9181" xr:uid="{6B9C634A-2593-4FE6-AA55-BB8B8EEF58D4}"/>
    <cellStyle name="20% - Accent3 6 7 3 2" xfId="38954" xr:uid="{79BC43E6-EB33-4394-B0DA-2DC308329826}"/>
    <cellStyle name="20% - Accent3 6 7 4" xfId="38952" xr:uid="{268A295E-35D8-47F6-9D0A-AAB7AC4291A5}"/>
    <cellStyle name="20% - Accent3 6 8" xfId="9182" xr:uid="{81BC65CD-0EDC-41E0-A088-DF26FB47DA41}"/>
    <cellStyle name="20% - Accent3 6 8 2" xfId="38955" xr:uid="{D03F8F5B-5C30-4C74-B80F-EA4F641EEB60}"/>
    <cellStyle name="20% - Accent3 6 9" xfId="9183" xr:uid="{53CC8B44-56C1-487B-95A4-598256D9BC7B}"/>
    <cellStyle name="20% - Accent3 6 9 2" xfId="38956" xr:uid="{D10629ED-BE68-419B-B49F-822F695BAD84}"/>
    <cellStyle name="20% - Accent3 7" xfId="124" xr:uid="{53B39580-3109-4E47-9DE8-461E41758060}"/>
    <cellStyle name="20% - Accent3 7 10" xfId="20703" xr:uid="{BD3E046B-902D-40F2-85FF-98CC9BED6BA0}"/>
    <cellStyle name="20% - Accent3 7 10 2" xfId="50141" xr:uid="{5BE1290B-61FF-4942-A66C-E31FA7437C73}"/>
    <cellStyle name="20% - Accent3 7 11" xfId="9184" xr:uid="{8D7B1912-5C65-4C66-A3C7-BDAE2DF1EB09}"/>
    <cellStyle name="20% - Accent3 7 11 2" xfId="38957" xr:uid="{F3E50E00-0789-4619-B2BF-6D81F3696F0D}"/>
    <cellStyle name="20% - Accent3 7 12" xfId="4835" xr:uid="{C6218537-2828-4D92-A961-01603923F456}"/>
    <cellStyle name="20% - Accent3 7 12 2" xfId="34718" xr:uid="{ECF3D9E6-738B-4734-819F-9C40DC69831D}"/>
    <cellStyle name="20% - Accent3 7 13" xfId="22773" xr:uid="{A59DADDF-1B52-4EC8-854C-79DDF2587CFF}"/>
    <cellStyle name="20% - Accent3 7 13 2" xfId="52058" xr:uid="{7F2B3F76-9CE3-4122-8393-9E0CE8FAE1AE}"/>
    <cellStyle name="20% - Accent3 7 14" xfId="31760" xr:uid="{2DA2666C-F5BE-4ECF-9751-732935A48DE7}"/>
    <cellStyle name="20% - Accent3 7 2" xfId="3028" xr:uid="{9144EA3D-9A95-42D3-BCB7-2A66A86A71EF}"/>
    <cellStyle name="20% - Accent3 7 2 10" xfId="25729" xr:uid="{B2021D54-BCC0-484D-B542-F93DA6564431}"/>
    <cellStyle name="20% - Accent3 7 2 10 2" xfId="54220" xr:uid="{74748CFA-5FCC-46B3-8E48-AEFA51BFCD50}"/>
    <cellStyle name="20% - Accent3 7 2 11" xfId="34005" xr:uid="{3A9C8AD2-E0C7-4542-9C45-C77CF486EC8E}"/>
    <cellStyle name="20% - Accent3 7 2 2" xfId="5878" xr:uid="{F4BF5F10-03CB-42E5-B21E-5736E36409FA}"/>
    <cellStyle name="20% - Accent3 7 2 2 2" xfId="9187" xr:uid="{D76B4291-716F-4387-96F1-3E66ED73D358}"/>
    <cellStyle name="20% - Accent3 7 2 2 2 2" xfId="9188" xr:uid="{08680DF5-BDDE-449D-AC10-0C7DC648F88E}"/>
    <cellStyle name="20% - Accent3 7 2 2 2 2 2" xfId="38961" xr:uid="{9DCD7C19-3B12-48F7-B82F-4DC4B48A2F2A}"/>
    <cellStyle name="20% - Accent3 7 2 2 2 3" xfId="9189" xr:uid="{282D6433-FC5F-4F53-9ECC-3F733DAE9245}"/>
    <cellStyle name="20% - Accent3 7 2 2 2 3 2" xfId="38962" xr:uid="{219B34B3-645B-4F7D-8345-20D5ED407954}"/>
    <cellStyle name="20% - Accent3 7 2 2 2 4" xfId="38960" xr:uid="{81930043-CB30-4AE1-9899-1AE90121D407}"/>
    <cellStyle name="20% - Accent3 7 2 2 3" xfId="9190" xr:uid="{ADE85DA7-CBCB-4E9B-8481-B15EA2EF51D9}"/>
    <cellStyle name="20% - Accent3 7 2 2 3 2" xfId="38963" xr:uid="{A32E0F1F-4FDD-4D83-B96C-CCC9D284DE81}"/>
    <cellStyle name="20% - Accent3 7 2 2 4" xfId="9191" xr:uid="{99CAF5AA-183C-445C-BA4B-E7ADD084526B}"/>
    <cellStyle name="20% - Accent3 7 2 2 4 2" xfId="38964" xr:uid="{B098841B-AB9C-455B-8FD4-47218A666101}"/>
    <cellStyle name="20% - Accent3 7 2 2 5" xfId="9192" xr:uid="{D7310092-CFF8-4F93-A677-2F21BEC6F9E4}"/>
    <cellStyle name="20% - Accent3 7 2 2 5 2" xfId="38965" xr:uid="{4F961129-E520-4427-B508-A569F2CD10B3}"/>
    <cellStyle name="20% - Accent3 7 2 2 6" xfId="21925" xr:uid="{E8309DE3-A293-4E87-ADD6-B0635032CBD1}"/>
    <cellStyle name="20% - Accent3 7 2 2 6 2" xfId="51350" xr:uid="{FA0FA499-F251-4BB2-808E-88528F0D96BC}"/>
    <cellStyle name="20% - Accent3 7 2 2 7" xfId="9186" xr:uid="{C3A2F173-4472-4EC9-9B98-276AC99DCC59}"/>
    <cellStyle name="20% - Accent3 7 2 2 7 2" xfId="38959" xr:uid="{69AA4F7F-761D-4DF0-AAC3-E47729555E78}"/>
    <cellStyle name="20% - Accent3 7 2 2 8" xfId="28708" xr:uid="{D5B737DA-ED14-40FB-B0A0-1FFB9B14F3FA}"/>
    <cellStyle name="20% - Accent3 7 2 2 8 2" xfId="57198" xr:uid="{D13CA14F-09B5-4FCC-BA1E-532541E31EFF}"/>
    <cellStyle name="20% - Accent3 7 2 2 9" xfId="35737" xr:uid="{6E7635FC-F7DD-451D-8F0A-C475E80A907B}"/>
    <cellStyle name="20% - Accent3 7 2 3" xfId="9193" xr:uid="{46D3E01F-D88F-43D5-817A-C95AADF2F7BB}"/>
    <cellStyle name="20% - Accent3 7 2 3 2" xfId="9194" xr:uid="{FFCC0160-AF58-4A16-91B4-1EA41FECBCCC}"/>
    <cellStyle name="20% - Accent3 7 2 3 2 2" xfId="9195" xr:uid="{024A0624-3979-4704-A143-96AA40448347}"/>
    <cellStyle name="20% - Accent3 7 2 3 2 2 2" xfId="38968" xr:uid="{35AEDBE6-73AE-4E10-BFD1-E8A02854B24E}"/>
    <cellStyle name="20% - Accent3 7 2 3 2 3" xfId="9196" xr:uid="{1056887C-29E2-4DAC-ADF7-9C7360C954BD}"/>
    <cellStyle name="20% - Accent3 7 2 3 2 3 2" xfId="38969" xr:uid="{885891C7-97EF-4247-B54B-66CC7DD8D4A1}"/>
    <cellStyle name="20% - Accent3 7 2 3 2 4" xfId="38967" xr:uid="{47278E14-E3EE-477C-A555-C81702A43972}"/>
    <cellStyle name="20% - Accent3 7 2 3 3" xfId="9197" xr:uid="{9E6AFF6E-D33C-43D5-A9EF-41F05033D5D7}"/>
    <cellStyle name="20% - Accent3 7 2 3 3 2" xfId="38970" xr:uid="{8A9D0EA1-6868-4DD3-BFF6-7E7439718722}"/>
    <cellStyle name="20% - Accent3 7 2 3 4" xfId="9198" xr:uid="{068282D6-4045-4EE6-9A71-5C9224F8C525}"/>
    <cellStyle name="20% - Accent3 7 2 3 4 2" xfId="38971" xr:uid="{D27C4397-3BFC-4FCC-8F8B-8476AA9A86F9}"/>
    <cellStyle name="20% - Accent3 7 2 3 5" xfId="9199" xr:uid="{E012594A-11B7-46B6-872D-45C42268B571}"/>
    <cellStyle name="20% - Accent3 7 2 3 5 2" xfId="38972" xr:uid="{5EDC9272-5FF5-4D6A-8AC0-EF7C8F9B2885}"/>
    <cellStyle name="20% - Accent3 7 2 3 6" xfId="38966" xr:uid="{DB1A8EA4-B5D7-4E9A-9A90-5588B670105C}"/>
    <cellStyle name="20% - Accent3 7 2 4" xfId="9200" xr:uid="{3D5CA3A7-CE35-4201-B01C-736B6C84507E}"/>
    <cellStyle name="20% - Accent3 7 2 4 2" xfId="9201" xr:uid="{07A15934-A10B-45C3-AC09-11E87346879F}"/>
    <cellStyle name="20% - Accent3 7 2 4 2 2" xfId="38974" xr:uid="{0226236C-A114-4CA8-A9B0-F6F4BE48014C}"/>
    <cellStyle name="20% - Accent3 7 2 4 3" xfId="9202" xr:uid="{37D54672-E8E5-49AB-9BF4-3E93907B9D3F}"/>
    <cellStyle name="20% - Accent3 7 2 4 3 2" xfId="38975" xr:uid="{74EC7943-5B87-4C53-B6BD-5FF00BCA8EC3}"/>
    <cellStyle name="20% - Accent3 7 2 4 4" xfId="38973" xr:uid="{5DF3692F-5B6F-4D83-A899-CF4041EECFC5}"/>
    <cellStyle name="20% - Accent3 7 2 5" xfId="9203" xr:uid="{01616A8F-A326-4744-BFB3-2379C268780F}"/>
    <cellStyle name="20% - Accent3 7 2 5 2" xfId="38976" xr:uid="{A8C61F2F-CBE8-4534-82DF-E3953EC6D648}"/>
    <cellStyle name="20% - Accent3 7 2 6" xfId="9204" xr:uid="{908CA371-A99B-4635-8CB0-02C7D45B94D6}"/>
    <cellStyle name="20% - Accent3 7 2 6 2" xfId="38977" xr:uid="{341DFDC4-7591-4C47-81C0-68F837E799CC}"/>
    <cellStyle name="20% - Accent3 7 2 7" xfId="9205" xr:uid="{B77A328A-2503-4DF4-A8EB-9EE8FAEA038A}"/>
    <cellStyle name="20% - Accent3 7 2 7 2" xfId="38978" xr:uid="{6A311721-B40C-4140-B58A-5E82EFC7300E}"/>
    <cellStyle name="20% - Accent3 7 2 8" xfId="20951" xr:uid="{5D805481-0795-4083-8B6E-99D007922181}"/>
    <cellStyle name="20% - Accent3 7 2 8 2" xfId="50379" xr:uid="{918F132F-F9F0-4CD0-BECF-F1088BAC09D2}"/>
    <cellStyle name="20% - Accent3 7 2 9" xfId="9185" xr:uid="{C3DC6380-1A19-450C-AC09-F65DB46BF7AC}"/>
    <cellStyle name="20% - Accent3 7 2 9 2" xfId="38958" xr:uid="{A40B9941-D9AA-4AE3-8713-329E02CEAB76}"/>
    <cellStyle name="20% - Accent3 7 3" xfId="5286" xr:uid="{B335F3D4-204B-48DF-9A2E-CD9D11811567}"/>
    <cellStyle name="20% - Accent3 7 3 10" xfId="27197" xr:uid="{B0FE4C70-3B61-4AD0-B59A-3E1B566AC1DB}"/>
    <cellStyle name="20% - Accent3 7 3 10 2" xfId="55687" xr:uid="{24B891F1-D646-4707-93A8-B8FE9ED9583F}"/>
    <cellStyle name="20% - Accent3 7 3 11" xfId="35149" xr:uid="{621FA0A3-701D-438B-8C84-71329AF5B783}"/>
    <cellStyle name="20% - Accent3 7 3 2" xfId="6069" xr:uid="{1C144A38-7B68-47B4-A481-C7DF5709731F}"/>
    <cellStyle name="20% - Accent3 7 3 2 2" xfId="9208" xr:uid="{341C4806-E6CA-49F8-9CA4-17FD3914220D}"/>
    <cellStyle name="20% - Accent3 7 3 2 2 2" xfId="9209" xr:uid="{1BF75B4E-3408-417F-8F23-9225D5436108}"/>
    <cellStyle name="20% - Accent3 7 3 2 2 2 2" xfId="38982" xr:uid="{7BED37E3-F28B-4FF5-A62D-9A23CA49C2AD}"/>
    <cellStyle name="20% - Accent3 7 3 2 2 3" xfId="9210" xr:uid="{FCC6DCAF-30C1-46AC-96BC-5AF8AD75D0D7}"/>
    <cellStyle name="20% - Accent3 7 3 2 2 3 2" xfId="38983" xr:uid="{8C927DB3-4E4D-4538-837E-488627A30EB8}"/>
    <cellStyle name="20% - Accent3 7 3 2 2 4" xfId="38981" xr:uid="{AFFFD684-6184-436B-BDD7-5B7B47874DBC}"/>
    <cellStyle name="20% - Accent3 7 3 2 3" xfId="9211" xr:uid="{F5B966AA-0B34-4DBD-AB69-3E47E74C99BE}"/>
    <cellStyle name="20% - Accent3 7 3 2 3 2" xfId="38984" xr:uid="{DC7B8157-EEA0-4958-A956-FD0EE1EB2E49}"/>
    <cellStyle name="20% - Accent3 7 3 2 4" xfId="9212" xr:uid="{BE11FA5E-F5AF-43B4-81EA-22F33A473F9E}"/>
    <cellStyle name="20% - Accent3 7 3 2 4 2" xfId="38985" xr:uid="{45F331D0-2837-4830-B4FC-FCA628F37BA2}"/>
    <cellStyle name="20% - Accent3 7 3 2 5" xfId="9213" xr:uid="{826CE3B5-F9DD-4593-825A-9547F2C530A4}"/>
    <cellStyle name="20% - Accent3 7 3 2 5 2" xfId="38986" xr:uid="{AC15B079-98D7-4CBA-B10F-7934AB448B2F}"/>
    <cellStyle name="20% - Accent3 7 3 2 6" xfId="22186" xr:uid="{2AF0409E-44CA-4B9C-876F-43E4AADB0124}"/>
    <cellStyle name="20% - Accent3 7 3 2 6 2" xfId="51611" xr:uid="{780451E4-F987-4936-8142-7092173CD768}"/>
    <cellStyle name="20% - Accent3 7 3 2 7" xfId="9207" xr:uid="{554F884E-EABE-4493-AB15-CD490D37DF10}"/>
    <cellStyle name="20% - Accent3 7 3 2 7 2" xfId="38980" xr:uid="{6F18F1C4-C31B-4F3B-910B-819978ED76AE}"/>
    <cellStyle name="20% - Accent3 7 3 2 8" xfId="35928" xr:uid="{299D4AC8-6BA4-4E5B-97ED-55E085B96516}"/>
    <cellStyle name="20% - Accent3 7 3 3" xfId="9214" xr:uid="{7045A708-D6D0-4823-9630-497E48A1DA58}"/>
    <cellStyle name="20% - Accent3 7 3 3 2" xfId="9215" xr:uid="{8E5EBEE0-07A4-4851-B54F-004699581BBF}"/>
    <cellStyle name="20% - Accent3 7 3 3 2 2" xfId="9216" xr:uid="{5A55E2BB-7178-4CD9-A1EA-49D36F3430A1}"/>
    <cellStyle name="20% - Accent3 7 3 3 2 2 2" xfId="38989" xr:uid="{4B8C5BB4-9F4E-412A-BDCA-87EB9AC900E0}"/>
    <cellStyle name="20% - Accent3 7 3 3 2 3" xfId="9217" xr:uid="{E70DEBBF-46F6-4603-96B3-E666ED23777A}"/>
    <cellStyle name="20% - Accent3 7 3 3 2 3 2" xfId="38990" xr:uid="{9BEE33CA-D208-4B4E-9D15-EAFD1E91AA7F}"/>
    <cellStyle name="20% - Accent3 7 3 3 2 4" xfId="38988" xr:uid="{02248DAA-7C28-4860-9547-A3252C0C1409}"/>
    <cellStyle name="20% - Accent3 7 3 3 3" xfId="9218" xr:uid="{D0D2B4B9-291C-4F25-A5D8-3423AACBD935}"/>
    <cellStyle name="20% - Accent3 7 3 3 3 2" xfId="38991" xr:uid="{249836BD-8377-478A-9CD6-C869A1A1A055}"/>
    <cellStyle name="20% - Accent3 7 3 3 4" xfId="9219" xr:uid="{62634112-1E66-4E20-99BC-B693151D0B52}"/>
    <cellStyle name="20% - Accent3 7 3 3 4 2" xfId="38992" xr:uid="{E44534D1-B6AC-4AE0-83D9-2D91CE810DDD}"/>
    <cellStyle name="20% - Accent3 7 3 3 5" xfId="9220" xr:uid="{2C762A3C-4AB0-49F9-89EA-0A64819499C7}"/>
    <cellStyle name="20% - Accent3 7 3 3 5 2" xfId="38993" xr:uid="{711EEFA0-B231-4296-BF6D-39A22BC5EA41}"/>
    <cellStyle name="20% - Accent3 7 3 3 6" xfId="38987" xr:uid="{F9D84052-398F-485A-AAB6-E3E61B4BB834}"/>
    <cellStyle name="20% - Accent3 7 3 4" xfId="9221" xr:uid="{CEE36B8F-7011-4B83-904B-006D969F615F}"/>
    <cellStyle name="20% - Accent3 7 3 4 2" xfId="9222" xr:uid="{5DDDFC41-A327-4DB0-8378-64299D5C98D2}"/>
    <cellStyle name="20% - Accent3 7 3 4 2 2" xfId="38995" xr:uid="{564A36B5-3706-467A-A2A7-337CF3A8DE67}"/>
    <cellStyle name="20% - Accent3 7 3 4 3" xfId="9223" xr:uid="{3F8C95EF-CD69-4941-B48F-FEED289D785F}"/>
    <cellStyle name="20% - Accent3 7 3 4 3 2" xfId="38996" xr:uid="{99EC9A95-F035-4E12-8D99-F8A7C3EAD024}"/>
    <cellStyle name="20% - Accent3 7 3 4 4" xfId="38994" xr:uid="{62601057-8FAA-4F69-9BED-42BA18826B67}"/>
    <cellStyle name="20% - Accent3 7 3 5" xfId="9224" xr:uid="{05CA1ADE-2644-4088-BCD9-88C3B459ED8F}"/>
    <cellStyle name="20% - Accent3 7 3 5 2" xfId="38997" xr:uid="{F0E993E7-B5BA-4EC5-98EF-954DBF8A29F8}"/>
    <cellStyle name="20% - Accent3 7 3 6" xfId="9225" xr:uid="{E51B73E3-2D81-491F-AD03-72AE8DE77BF2}"/>
    <cellStyle name="20% - Accent3 7 3 6 2" xfId="38998" xr:uid="{3EDC17D8-648A-4978-A8C1-0CF45601ECE3}"/>
    <cellStyle name="20% - Accent3 7 3 7" xfId="9226" xr:uid="{6BF2E1D9-1398-4735-BB79-7067F6A54FA8}"/>
    <cellStyle name="20% - Accent3 7 3 7 2" xfId="38999" xr:uid="{B68D812A-E5F6-43F1-9B0E-1D703240DCCA}"/>
    <cellStyle name="20% - Accent3 7 3 8" xfId="21199" xr:uid="{16C32DCC-E3A5-4EDA-B267-3A201B31884A}"/>
    <cellStyle name="20% - Accent3 7 3 8 2" xfId="50625" xr:uid="{DC953066-2624-446E-B243-312763CFF80A}"/>
    <cellStyle name="20% - Accent3 7 3 9" xfId="9206" xr:uid="{AA766FB1-2511-42A6-9B5C-C8E1DEF6AD6D}"/>
    <cellStyle name="20% - Accent3 7 3 9 2" xfId="38979" xr:uid="{14BEAFDB-8DC3-4941-8EC8-83D64771F2DF}"/>
    <cellStyle name="20% - Accent3 7 4" xfId="5669" xr:uid="{F5ADB3CF-3098-4A01-A655-905B92CF9233}"/>
    <cellStyle name="20% - Accent3 7 4 2" xfId="9228" xr:uid="{F6F563F6-93AD-40F7-A940-AD799833E906}"/>
    <cellStyle name="20% - Accent3 7 4 2 2" xfId="9229" xr:uid="{4CCD45B3-6C24-4401-A109-3A2806FED95B}"/>
    <cellStyle name="20% - Accent3 7 4 2 2 2" xfId="39002" xr:uid="{0A621797-8450-4E48-8D74-39A00A31D08D}"/>
    <cellStyle name="20% - Accent3 7 4 2 3" xfId="9230" xr:uid="{276C3BF6-ABBD-4CEA-8959-95211BAB45EA}"/>
    <cellStyle name="20% - Accent3 7 4 2 3 2" xfId="39003" xr:uid="{1351E03E-D1EC-4915-BC2E-F92C052AC866}"/>
    <cellStyle name="20% - Accent3 7 4 2 4" xfId="39001" xr:uid="{222A7F6A-F508-4AD0-897B-34A971DE19B5}"/>
    <cellStyle name="20% - Accent3 7 4 3" xfId="9231" xr:uid="{DCC2FCD1-9F25-47CF-A9B4-76CBBEFC6BFF}"/>
    <cellStyle name="20% - Accent3 7 4 3 2" xfId="39004" xr:uid="{ACC20453-3A16-4D94-A03C-C6F26DC47585}"/>
    <cellStyle name="20% - Accent3 7 4 4" xfId="9232" xr:uid="{B9BE4E88-EC6A-46F0-85DE-46FE3A47CB80}"/>
    <cellStyle name="20% - Accent3 7 4 4 2" xfId="39005" xr:uid="{0DC7DA2B-415F-4C17-A2B0-6EEA98610472}"/>
    <cellStyle name="20% - Accent3 7 4 5" xfId="9233" xr:uid="{7C99DF32-DD9D-4477-86E5-F9EE45A2232D}"/>
    <cellStyle name="20% - Accent3 7 4 5 2" xfId="39006" xr:uid="{989DCBB8-E68F-44E4-AFF3-ADF1AEFEEBC0}"/>
    <cellStyle name="20% - Accent3 7 4 6" xfId="21675" xr:uid="{416FD25E-9E9D-411D-86B0-1EC52F73CC05}"/>
    <cellStyle name="20% - Accent3 7 4 6 2" xfId="51100" xr:uid="{673FD3CB-5111-4F25-9042-F07AD764C3D7}"/>
    <cellStyle name="20% - Accent3 7 4 7" xfId="9227" xr:uid="{80121917-5909-4911-B510-AA7163ACE1A7}"/>
    <cellStyle name="20% - Accent3 7 4 7 2" xfId="39000" xr:uid="{A5ECE667-996C-4A21-9DD8-DD3C21ACA9CC}"/>
    <cellStyle name="20% - Accent3 7 4 8" xfId="30193" xr:uid="{56E8C409-8E61-46EE-A347-AA0DAAE5D2A7}"/>
    <cellStyle name="20% - Accent3 7 4 8 2" xfId="58683" xr:uid="{891C206A-08DD-437A-9A51-0341C31EDB25}"/>
    <cellStyle name="20% - Accent3 7 4 9" xfId="35528" xr:uid="{838F6F26-2D50-4D32-9CC7-61CD21BCC099}"/>
    <cellStyle name="20% - Accent3 7 5" xfId="9234" xr:uid="{42C006C3-802A-45AF-91E2-F7B8E35481BF}"/>
    <cellStyle name="20% - Accent3 7 5 2" xfId="9235" xr:uid="{1C55DB9C-7F0F-413B-8E0E-7CE06B652A9D}"/>
    <cellStyle name="20% - Accent3 7 5 2 2" xfId="9236" xr:uid="{9CC8AF77-F50A-4D18-A3ED-E57EF13FECEC}"/>
    <cellStyle name="20% - Accent3 7 5 2 2 2" xfId="39009" xr:uid="{E1857590-E939-48A3-BC5D-58079CD2B235}"/>
    <cellStyle name="20% - Accent3 7 5 2 3" xfId="9237" xr:uid="{F98A5633-DA0D-4BF1-A34E-E1B7C400A2F9}"/>
    <cellStyle name="20% - Accent3 7 5 2 3 2" xfId="39010" xr:uid="{904FE77F-E33F-4834-A6B5-8BAE5642C575}"/>
    <cellStyle name="20% - Accent3 7 5 2 4" xfId="39008" xr:uid="{6F25E012-E717-44B4-ABD7-65F0CEB7E865}"/>
    <cellStyle name="20% - Accent3 7 5 3" xfId="9238" xr:uid="{F86446B7-3B9D-4795-8881-470BB117EF26}"/>
    <cellStyle name="20% - Accent3 7 5 3 2" xfId="39011" xr:uid="{E9A4480F-DD34-4808-8527-55AE5656D175}"/>
    <cellStyle name="20% - Accent3 7 5 4" xfId="9239" xr:uid="{F168A38F-6050-4B5F-A67F-D08919D33274}"/>
    <cellStyle name="20% - Accent3 7 5 4 2" xfId="39012" xr:uid="{89001BCA-0333-4591-959E-A40F2CCDB032}"/>
    <cellStyle name="20% - Accent3 7 5 5" xfId="9240" xr:uid="{3D48A1F1-1F33-4790-BE41-990D4F5C3E6E}"/>
    <cellStyle name="20% - Accent3 7 5 5 2" xfId="39013" xr:uid="{E56FEAC5-BCD6-42F4-9441-3562A47E54AE}"/>
    <cellStyle name="20% - Accent3 7 5 6" xfId="39007" xr:uid="{E9093F6C-D14B-4179-A050-9AA558A245C5}"/>
    <cellStyle name="20% - Accent3 7 6" xfId="9241" xr:uid="{3885DAB8-6D41-4B86-8519-F773EEACA085}"/>
    <cellStyle name="20% - Accent3 7 6 2" xfId="9242" xr:uid="{4E4B5923-9EAA-4F44-AEB7-B155B326258D}"/>
    <cellStyle name="20% - Accent3 7 6 2 2" xfId="39015" xr:uid="{1579ABF7-1FBE-40BE-86E5-DBC07D404397}"/>
    <cellStyle name="20% - Accent3 7 6 3" xfId="9243" xr:uid="{6B12B055-5F7B-4696-A240-481B15E699BA}"/>
    <cellStyle name="20% - Accent3 7 6 3 2" xfId="39016" xr:uid="{DE5E510F-E383-4892-A6C1-C635D789C582}"/>
    <cellStyle name="20% - Accent3 7 6 4" xfId="39014" xr:uid="{22334668-14E4-47BA-BB69-89361F093B26}"/>
    <cellStyle name="20% - Accent3 7 7" xfId="9244" xr:uid="{5B79735E-D7C4-400D-9A4A-577FDC7DB787}"/>
    <cellStyle name="20% - Accent3 7 7 2" xfId="39017" xr:uid="{10E2B931-F1D5-404D-BD64-8638FE216543}"/>
    <cellStyle name="20% - Accent3 7 8" xfId="9245" xr:uid="{C1BF4EE2-19DE-4382-A1F9-C8542A3BDCBB}"/>
    <cellStyle name="20% - Accent3 7 8 2" xfId="39018" xr:uid="{F1A61243-E56F-4E16-823C-32B5C576929A}"/>
    <cellStyle name="20% - Accent3 7 9" xfId="9246" xr:uid="{B98409C9-AA15-41AD-BE05-29273AC99E52}"/>
    <cellStyle name="20% - Accent3 7 9 2" xfId="39019" xr:uid="{1772EA2A-F6BA-4F92-8946-631FB9B28FF9}"/>
    <cellStyle name="20% - Accent3 8" xfId="2110" xr:uid="{258EBB5D-FA39-4E22-BC92-8C6FE0C0FF09}"/>
    <cellStyle name="20% - Accent3 8 10" xfId="4862" xr:uid="{90E9CCE1-917E-438A-8EC3-E7216B8C938E}"/>
    <cellStyle name="20% - Accent3 8 10 2" xfId="34741" xr:uid="{D392E404-67A9-40A1-AF07-7C0E233AE2B1}"/>
    <cellStyle name="20% - Accent3 8 11" xfId="22788" xr:uid="{E479E8A5-D86F-41B1-9930-7827CF4120C1}"/>
    <cellStyle name="20% - Accent3 8 11 2" xfId="52073" xr:uid="{C3895841-F057-4BF5-8533-C1FC75D42086}"/>
    <cellStyle name="20% - Accent3 8 12" xfId="33099" xr:uid="{61E4C379-415E-4EA1-9682-D6859FD22824}"/>
    <cellStyle name="20% - Accent3 8 2" xfId="5112" xr:uid="{F3CB5875-4F6D-464B-8D57-1C384D4C5C05}"/>
    <cellStyle name="20% - Accent3 8 2 2" xfId="5895" xr:uid="{0A24694A-05D9-46D3-AB7F-B6A6368DD81F}"/>
    <cellStyle name="20% - Accent3 8 2 2 2" xfId="9250" xr:uid="{176754A3-3F01-4CC1-923F-7270D0744146}"/>
    <cellStyle name="20% - Accent3 8 2 2 2 2" xfId="39023" xr:uid="{9E71C350-D36A-4C34-A1F7-9EC6BABBE04E}"/>
    <cellStyle name="20% - Accent3 8 2 2 3" xfId="9251" xr:uid="{571731EB-A28F-4DA7-91F9-0BD09E57A2E0}"/>
    <cellStyle name="20% - Accent3 8 2 2 3 2" xfId="39024" xr:uid="{070F13CD-AAD6-4F07-A4A9-8C30C8166FE2}"/>
    <cellStyle name="20% - Accent3 8 2 2 4" xfId="21942" xr:uid="{DC4DBE4B-5FB7-4C55-820B-79A32C6782DC}"/>
    <cellStyle name="20% - Accent3 8 2 2 4 2" xfId="51367" xr:uid="{613A74BD-2BAE-47CD-8E05-F64352A069A7}"/>
    <cellStyle name="20% - Accent3 8 2 2 5" xfId="9249" xr:uid="{2299C4F1-0DB3-4538-9896-2232804191CA}"/>
    <cellStyle name="20% - Accent3 8 2 2 5 2" xfId="39022" xr:uid="{577056DC-6085-479F-BE44-2B189391753D}"/>
    <cellStyle name="20% - Accent3 8 2 2 6" xfId="29002" xr:uid="{DA0CB532-99E6-49DF-80A0-AA5E6E4B0624}"/>
    <cellStyle name="20% - Accent3 8 2 2 6 2" xfId="57492" xr:uid="{485FD0A9-2A88-42BB-BD78-8F2BF8B5EB87}"/>
    <cellStyle name="20% - Accent3 8 2 2 7" xfId="35754" xr:uid="{E44A805F-0D4B-4A37-97A2-A83CAC261AE0}"/>
    <cellStyle name="20% - Accent3 8 2 3" xfId="9252" xr:uid="{E79C657F-ED9C-4DC1-B501-BFA3728A1AE2}"/>
    <cellStyle name="20% - Accent3 8 2 3 2" xfId="39025" xr:uid="{F9098484-0FD3-4347-BAAC-C5B6E92CC9A0}"/>
    <cellStyle name="20% - Accent3 8 2 4" xfId="9253" xr:uid="{522914FC-2314-40D3-A819-DA196C82297B}"/>
    <cellStyle name="20% - Accent3 8 2 4 2" xfId="39026" xr:uid="{E216C77D-D45C-4295-8D94-F281F3A2D08A}"/>
    <cellStyle name="20% - Accent3 8 2 5" xfId="9254" xr:uid="{CAB5F60D-FF37-42F9-8205-0055AA030F88}"/>
    <cellStyle name="20% - Accent3 8 2 5 2" xfId="39027" xr:uid="{F915F1E1-5D6F-49A0-9701-59491928286B}"/>
    <cellStyle name="20% - Accent3 8 2 6" xfId="20971" xr:uid="{B0363102-E916-4B19-BDF5-D3651E97BC7D}"/>
    <cellStyle name="20% - Accent3 8 2 6 2" xfId="50397" xr:uid="{34F6B705-E117-4B11-ABB2-C1B47F09BA65}"/>
    <cellStyle name="20% - Accent3 8 2 7" xfId="9248" xr:uid="{5A4F4C32-E7D4-47C7-B8CA-466390DE5ECF}"/>
    <cellStyle name="20% - Accent3 8 2 7 2" xfId="39021" xr:uid="{348A3D31-723E-4455-83E2-93CF19ABA7AF}"/>
    <cellStyle name="20% - Accent3 8 2 8" xfId="26019" xr:uid="{6788B532-C36F-4F87-B565-DA22A54AC07B}"/>
    <cellStyle name="20% - Accent3 8 2 8 2" xfId="54510" xr:uid="{7C465467-BB8C-4A3F-91C0-A08A0832BCBD}"/>
    <cellStyle name="20% - Accent3 8 2 9" xfId="34975" xr:uid="{C8E39FF9-6E5E-4791-BD77-58C32C8278D1}"/>
    <cellStyle name="20% - Accent3 8 3" xfId="5303" xr:uid="{AF20A835-1619-471E-A2DA-84ADC74B476C}"/>
    <cellStyle name="20% - Accent3 8 3 2" xfId="6086" xr:uid="{52917198-F8F4-4CAB-9EEF-9C9EEB521F54}"/>
    <cellStyle name="20% - Accent3 8 3 2 2" xfId="9257" xr:uid="{5284BBEC-7E8F-4236-845D-312328916A71}"/>
    <cellStyle name="20% - Accent3 8 3 2 2 2" xfId="39030" xr:uid="{EC60BB03-D61C-49DA-9961-EB9F9759C51A}"/>
    <cellStyle name="20% - Accent3 8 3 2 3" xfId="9258" xr:uid="{0C5B3856-27D8-441D-958A-A2A53286E012}"/>
    <cellStyle name="20% - Accent3 8 3 2 3 2" xfId="39031" xr:uid="{41DCA916-1DC5-489B-AF60-F932870AFA35}"/>
    <cellStyle name="20% - Accent3 8 3 2 4" xfId="22204" xr:uid="{B1AD3C28-B90E-4085-ADB2-DB73E09611B2}"/>
    <cellStyle name="20% - Accent3 8 3 2 4 2" xfId="51629" xr:uid="{EB8CCB53-760A-4F91-A3AF-E9A99E66CF51}"/>
    <cellStyle name="20% - Accent3 8 3 2 5" xfId="9256" xr:uid="{74F5B9DF-9286-4E24-AB37-740CC5315960}"/>
    <cellStyle name="20% - Accent3 8 3 2 5 2" xfId="39029" xr:uid="{47F83E59-2289-4BAD-AE8C-309C3ADC817C}"/>
    <cellStyle name="20% - Accent3 8 3 2 6" xfId="35945" xr:uid="{D22AE96D-5682-471B-9D18-1FA1C8700863}"/>
    <cellStyle name="20% - Accent3 8 3 3" xfId="9259" xr:uid="{E1E3063F-80C4-4984-9F35-F1D5D243357D}"/>
    <cellStyle name="20% - Accent3 8 3 3 2" xfId="39032" xr:uid="{8A84D9F6-8F32-4D07-AF6C-B568A3D1C167}"/>
    <cellStyle name="20% - Accent3 8 3 4" xfId="9260" xr:uid="{55D93E49-E0BC-4517-9477-45CE0E250643}"/>
    <cellStyle name="20% - Accent3 8 3 4 2" xfId="39033" xr:uid="{78217FBF-C945-4AB2-BBB0-0F77AF65C5AC}"/>
    <cellStyle name="20% - Accent3 8 3 5" xfId="9261" xr:uid="{B06FFDD8-F61A-4BB5-8B05-601DC667BE2B}"/>
    <cellStyle name="20% - Accent3 8 3 5 2" xfId="39034" xr:uid="{4BAAA9CA-0A24-4E46-9DEE-19D4620AF136}"/>
    <cellStyle name="20% - Accent3 8 3 6" xfId="21217" xr:uid="{3B6E9ED0-E2EB-43C2-B000-C09E6B9CA513}"/>
    <cellStyle name="20% - Accent3 8 3 6 2" xfId="50643" xr:uid="{DF1D59F4-D3F0-49DB-ACCB-2A0DACAEB4A8}"/>
    <cellStyle name="20% - Accent3 8 3 7" xfId="9255" xr:uid="{27E397CA-B92B-4BF4-8C19-87A24935AC07}"/>
    <cellStyle name="20% - Accent3 8 3 7 2" xfId="39028" xr:uid="{250B7DFF-0E89-416A-A384-DF401BB7DBC9}"/>
    <cellStyle name="20% - Accent3 8 3 8" xfId="27491" xr:uid="{8B48A82C-DCE7-4607-B13E-EB7375B77A84}"/>
    <cellStyle name="20% - Accent3 8 3 8 2" xfId="55981" xr:uid="{A4C558F4-E785-4A93-B956-C5111C519495}"/>
    <cellStyle name="20% - Accent3 8 3 9" xfId="35166" xr:uid="{F0DD79C3-3407-48CF-82BB-8E43D5CD45D0}"/>
    <cellStyle name="20% - Accent3 8 4" xfId="5690" xr:uid="{7B929C58-4FFE-4182-A024-F8D8CF5F62EE}"/>
    <cellStyle name="20% - Accent3 8 4 2" xfId="9263" xr:uid="{4174B860-7A0F-4CED-B256-A08A6B730ACC}"/>
    <cellStyle name="20% - Accent3 8 4 2 2" xfId="39036" xr:uid="{8AAE2B24-6DB9-48ED-BBCE-CD2A8B74BBAE}"/>
    <cellStyle name="20% - Accent3 8 4 3" xfId="9264" xr:uid="{2488F18E-1CFA-44EE-A90A-1ED885744DF0}"/>
    <cellStyle name="20% - Accent3 8 4 3 2" xfId="39037" xr:uid="{3A7653A8-F1EC-4149-B1A3-71EC727089DB}"/>
    <cellStyle name="20% - Accent3 8 4 4" xfId="21699" xr:uid="{8DA06661-B321-4C95-9AB1-8E963D0FB0BA}"/>
    <cellStyle name="20% - Accent3 8 4 4 2" xfId="51124" xr:uid="{53A41F08-B51B-47E7-9EC5-1E25CB66CF44}"/>
    <cellStyle name="20% - Accent3 8 4 5" xfId="9262" xr:uid="{875ABB3C-A013-40CF-B431-D4C8CF6C535E}"/>
    <cellStyle name="20% - Accent3 8 4 5 2" xfId="39035" xr:uid="{D9F3F46F-3A1C-4194-9788-92D6284233B5}"/>
    <cellStyle name="20% - Accent3 8 4 6" xfId="30489" xr:uid="{E989736F-97AA-48CE-A6E0-D66DC0371CBF}"/>
    <cellStyle name="20% - Accent3 8 4 6 2" xfId="58979" xr:uid="{11529EA6-0473-4B68-94B5-131E9ADCBECA}"/>
    <cellStyle name="20% - Accent3 8 4 7" xfId="35549" xr:uid="{CA7361F0-F6CD-4C3E-9432-1DB97A9A54DD}"/>
    <cellStyle name="20% - Accent3 8 5" xfId="9265" xr:uid="{7CAC40B2-26DA-41B5-B456-8D4891CA10CD}"/>
    <cellStyle name="20% - Accent3 8 5 2" xfId="39038" xr:uid="{54CFC607-4B0E-4AF0-9CDF-CD8B80E65C1E}"/>
    <cellStyle name="20% - Accent3 8 6" xfId="9266" xr:uid="{F6045FBC-4C7A-4133-AB1C-FB8766BD5802}"/>
    <cellStyle name="20% - Accent3 8 6 2" xfId="39039" xr:uid="{B3A9E502-D306-4AA9-AE57-BF346F9A7121}"/>
    <cellStyle name="20% - Accent3 8 7" xfId="9267" xr:uid="{838824D2-6C61-483D-B775-5B1548955E1B}"/>
    <cellStyle name="20% - Accent3 8 7 2" xfId="39040" xr:uid="{5D49CF55-A246-4D8C-8056-62427C9E0EA3}"/>
    <cellStyle name="20% - Accent3 8 8" xfId="20729" xr:uid="{48BF1474-6998-4B33-8DE1-64E492DC3AD7}"/>
    <cellStyle name="20% - Accent3 8 8 2" xfId="50161" xr:uid="{E0CC2CDA-0EE0-4318-A127-74FDE1FE8FFC}"/>
    <cellStyle name="20% - Accent3 8 9" xfId="9247" xr:uid="{0D1E5091-C5F6-4B86-AF07-47F9502C7E8D}"/>
    <cellStyle name="20% - Accent3 8 9 2" xfId="39020" xr:uid="{1F7F635E-A279-42F7-91A8-9E167FAE5CA3}"/>
    <cellStyle name="20% - Accent3 9" xfId="664" xr:uid="{9716FB7F-0BFB-420A-B558-0FC9E206F403}"/>
    <cellStyle name="20% - Accent3 9 10" xfId="4883" xr:uid="{D1BA5549-7690-4BA4-94E1-BBD9FA108E1C}"/>
    <cellStyle name="20% - Accent3 9 10 2" xfId="34762" xr:uid="{777D7170-B2C1-4A41-B502-963801983CDE}"/>
    <cellStyle name="20% - Accent3 9 11" xfId="22804" xr:uid="{8E57E496-7EA6-4D77-B844-35399C0DF674}"/>
    <cellStyle name="20% - Accent3 9 11 2" xfId="52089" xr:uid="{E0670E4D-64D3-4A94-9716-7C72F428775C}"/>
    <cellStyle name="20% - Accent3 9 12" xfId="31928" xr:uid="{B8B01D65-FFB2-4A0B-A26E-04F63FB8FCE2}"/>
    <cellStyle name="20% - Accent3 9 2" xfId="5131" xr:uid="{BBF87EC6-A134-45CF-8FF9-9799D1B7C40F}"/>
    <cellStyle name="20% - Accent3 9 2 2" xfId="5915" xr:uid="{6961DD5C-42B9-438E-AD04-CAFA8ABA7815}"/>
    <cellStyle name="20% - Accent3 9 2 2 2" xfId="9271" xr:uid="{5550CD9D-F0B4-426E-B40A-B1AF6FA8D1FC}"/>
    <cellStyle name="20% - Accent3 9 2 2 2 2" xfId="39044" xr:uid="{58F2696F-70EA-45B9-9BC9-5A68997D5CB4}"/>
    <cellStyle name="20% - Accent3 9 2 2 3" xfId="9272" xr:uid="{862CD7C9-E47A-4D51-8C21-C3FD71DFCAF3}"/>
    <cellStyle name="20% - Accent3 9 2 2 3 2" xfId="39045" xr:uid="{F2741B19-3E5A-4F28-A37F-4C2A18AF7B2B}"/>
    <cellStyle name="20% - Accent3 9 2 2 4" xfId="21963" xr:uid="{0978C880-6348-425B-AB55-906989801296}"/>
    <cellStyle name="20% - Accent3 9 2 2 4 2" xfId="51388" xr:uid="{6042E55A-DE6C-480D-9AA0-E36BE9DB91DA}"/>
    <cellStyle name="20% - Accent3 9 2 2 5" xfId="9270" xr:uid="{1BAB8CCD-CF04-41D8-9070-4FF673229F65}"/>
    <cellStyle name="20% - Accent3 9 2 2 5 2" xfId="39043" xr:uid="{D981679D-AAE2-42C8-8EEE-3CA9143D781C}"/>
    <cellStyle name="20% - Accent3 9 2 2 6" xfId="29313" xr:uid="{80E89CEE-8EEC-4716-A573-F4FA09CD14DF}"/>
    <cellStyle name="20% - Accent3 9 2 2 6 2" xfId="57803" xr:uid="{1D688DE6-5F90-4E5B-9FCB-3A10D5B1549D}"/>
    <cellStyle name="20% - Accent3 9 2 2 7" xfId="35774" xr:uid="{EA401F3E-B678-43AF-BAE8-98E2EE9FB2BF}"/>
    <cellStyle name="20% - Accent3 9 2 3" xfId="9273" xr:uid="{A060135E-5C2F-4B1F-BABD-AA502F281F57}"/>
    <cellStyle name="20% - Accent3 9 2 3 2" xfId="39046" xr:uid="{F7AF3B2A-578D-4990-9D12-48BC809D867C}"/>
    <cellStyle name="20% - Accent3 9 2 4" xfId="9274" xr:uid="{C375083A-7909-44D5-8C54-EE41B2B884E6}"/>
    <cellStyle name="20% - Accent3 9 2 4 2" xfId="39047" xr:uid="{4F9D735A-2303-4499-BC26-8DD050242DC1}"/>
    <cellStyle name="20% - Accent3 9 2 5" xfId="9275" xr:uid="{92982FE2-15FC-44B8-BEC8-10401D549A98}"/>
    <cellStyle name="20% - Accent3 9 2 5 2" xfId="39048" xr:uid="{831F1C3B-956A-4F71-8F3E-3D806353254E}"/>
    <cellStyle name="20% - Accent3 9 2 6" xfId="20991" xr:uid="{8AAC2C9D-614F-4096-B541-9F5630ACD888}"/>
    <cellStyle name="20% - Accent3 9 2 6 2" xfId="50417" xr:uid="{95A99DD2-88F4-4FD8-9D48-C143DFE1F3B2}"/>
    <cellStyle name="20% - Accent3 9 2 7" xfId="9269" xr:uid="{0639BC4C-CE2B-4A6A-AC94-091304D8B700}"/>
    <cellStyle name="20% - Accent3 9 2 7 2" xfId="39042" xr:uid="{F3EAD95C-DAC0-4E1E-8942-297044941F8F}"/>
    <cellStyle name="20% - Accent3 9 2 8" xfId="26329" xr:uid="{6EBE9A30-988C-4D44-9667-64A3494C3C98}"/>
    <cellStyle name="20% - Accent3 9 2 8 2" xfId="54820" xr:uid="{CC4B589F-8EE9-43CB-907F-34DD641ABAE6}"/>
    <cellStyle name="20% - Accent3 9 2 9" xfId="34994" xr:uid="{4B38830D-1EAF-4989-8ACB-B1840FEC2188}"/>
    <cellStyle name="20% - Accent3 9 3" xfId="5323" xr:uid="{B79AD12E-123E-433E-8E82-D8B9E266AEA8}"/>
    <cellStyle name="20% - Accent3 9 3 2" xfId="6107" xr:uid="{E9395029-631D-4A7A-8DDF-CC617B995046}"/>
    <cellStyle name="20% - Accent3 9 3 2 2" xfId="9278" xr:uid="{0C66F8D6-925D-4EA7-BACC-2B10E4CB0A87}"/>
    <cellStyle name="20% - Accent3 9 3 2 2 2" xfId="39051" xr:uid="{D2483CDE-5EEA-486E-AE20-AD2BF831AA39}"/>
    <cellStyle name="20% - Accent3 9 3 2 3" xfId="9279" xr:uid="{353800A4-7121-4B98-BD36-E9428D440607}"/>
    <cellStyle name="20% - Accent3 9 3 2 3 2" xfId="39052" xr:uid="{CD742053-66E5-43C8-A0AD-2FEA1B74B180}"/>
    <cellStyle name="20% - Accent3 9 3 2 4" xfId="22225" xr:uid="{9A5492EA-6CE2-493F-BB6E-0FE4C3E3C764}"/>
    <cellStyle name="20% - Accent3 9 3 2 4 2" xfId="51650" xr:uid="{06C031CC-D457-42C9-BBF0-AFBDB7BD3942}"/>
    <cellStyle name="20% - Accent3 9 3 2 5" xfId="9277" xr:uid="{A55AB8B2-FD22-42A8-84ED-B8EA45B23FF9}"/>
    <cellStyle name="20% - Accent3 9 3 2 5 2" xfId="39050" xr:uid="{0B3DAFE8-15AF-4CD7-AB87-1A7F01A2A2BF}"/>
    <cellStyle name="20% - Accent3 9 3 2 6" xfId="35966" xr:uid="{447F2542-8F5C-48CE-8967-651E29F08331}"/>
    <cellStyle name="20% - Accent3 9 3 3" xfId="9280" xr:uid="{3646E643-224F-41C6-95DE-73FADD739439}"/>
    <cellStyle name="20% - Accent3 9 3 3 2" xfId="39053" xr:uid="{448458D0-1FEB-4675-ACEB-6CDC25767B1F}"/>
    <cellStyle name="20% - Accent3 9 3 4" xfId="9281" xr:uid="{4731F3A3-2702-4696-BD0F-5EA8BAA7A6F4}"/>
    <cellStyle name="20% - Accent3 9 3 4 2" xfId="39054" xr:uid="{21A02B12-1C2E-4B08-A870-5EBD1E78829F}"/>
    <cellStyle name="20% - Accent3 9 3 5" xfId="9282" xr:uid="{E7D92A23-B683-44F1-83AA-EFDE9C6DD0D9}"/>
    <cellStyle name="20% - Accent3 9 3 5 2" xfId="39055" xr:uid="{2AEC7065-58DE-4E41-8985-3573B9D783BE}"/>
    <cellStyle name="20% - Accent3 9 3 6" xfId="21238" xr:uid="{6C77972E-9612-4BF5-9E6E-68FAEAF16469}"/>
    <cellStyle name="20% - Accent3 9 3 6 2" xfId="50664" xr:uid="{F92DA24E-5C8E-4E56-8CC9-18AB07854FC1}"/>
    <cellStyle name="20% - Accent3 9 3 7" xfId="9276" xr:uid="{F44CB3C0-348F-4E5B-ABB1-6882AFF48080}"/>
    <cellStyle name="20% - Accent3 9 3 7 2" xfId="39049" xr:uid="{2F77A2A2-594F-4067-A5C1-78725ABE8DEA}"/>
    <cellStyle name="20% - Accent3 9 3 8" xfId="27802" xr:uid="{9E9F9E44-3A7A-442D-8808-2D9F48BB2DDD}"/>
    <cellStyle name="20% - Accent3 9 3 8 2" xfId="56292" xr:uid="{FCD2D412-7616-48E9-A046-C7F502451FD8}"/>
    <cellStyle name="20% - Accent3 9 3 9" xfId="35186" xr:uid="{049FE470-4C72-4200-9600-71435765D193}"/>
    <cellStyle name="20% - Accent3 9 4" xfId="5712" xr:uid="{B5F09E30-CF73-4053-A0D4-9F5F13A46ED2}"/>
    <cellStyle name="20% - Accent3 9 4 2" xfId="9284" xr:uid="{86E628E2-2EE0-49C5-BA74-8A39E33EF034}"/>
    <cellStyle name="20% - Accent3 9 4 2 2" xfId="39057" xr:uid="{36BFC256-649D-406B-9844-CC1300BB9BB3}"/>
    <cellStyle name="20% - Accent3 9 4 3" xfId="9285" xr:uid="{AD846F1E-D1F1-40BF-BB61-CA50AD64A47D}"/>
    <cellStyle name="20% - Accent3 9 4 3 2" xfId="39058" xr:uid="{77D2341E-10D5-4E2C-AD0F-A4B0856B5C20}"/>
    <cellStyle name="20% - Accent3 9 4 4" xfId="21722" xr:uid="{6500570E-8BD9-4B08-9089-3719BC214B24}"/>
    <cellStyle name="20% - Accent3 9 4 4 2" xfId="51147" xr:uid="{C82D6D55-B611-4708-9B1A-1260D9E324E7}"/>
    <cellStyle name="20% - Accent3 9 4 5" xfId="9283" xr:uid="{DACF9B7F-C134-4C2E-AD31-8B44FA670606}"/>
    <cellStyle name="20% - Accent3 9 4 5 2" xfId="39056" xr:uid="{45F85BD6-F4B2-4191-89E9-14F7CB4E66C1}"/>
    <cellStyle name="20% - Accent3 9 4 6" xfId="30801" xr:uid="{84BA218C-280A-4BBE-B3F4-68F8F01DA012}"/>
    <cellStyle name="20% - Accent3 9 4 6 2" xfId="59291" xr:uid="{0486E8D3-8B76-49DF-B3D1-B655532DA0C2}"/>
    <cellStyle name="20% - Accent3 9 4 7" xfId="35571" xr:uid="{A93883D6-0B51-4F15-B0A0-C5AF9FEA3596}"/>
    <cellStyle name="20% - Accent3 9 5" xfId="9286" xr:uid="{430F0432-97E5-49C4-A927-5C0D465BB25F}"/>
    <cellStyle name="20% - Accent3 9 5 2" xfId="39059" xr:uid="{B68A0BCE-2C34-4970-85BF-9672C549715E}"/>
    <cellStyle name="20% - Accent3 9 6" xfId="9287" xr:uid="{95DF1CAB-E341-4A17-9C70-9114DD2548D8}"/>
    <cellStyle name="20% - Accent3 9 6 2" xfId="39060" xr:uid="{FD99F7D7-C85F-4E91-9230-7375D19DE997}"/>
    <cellStyle name="20% - Accent3 9 7" xfId="9288" xr:uid="{591F1D87-5823-46DE-BA16-89E65773A535}"/>
    <cellStyle name="20% - Accent3 9 7 2" xfId="39061" xr:uid="{48A307B1-9228-4696-B27C-AA4D329F1F9F}"/>
    <cellStyle name="20% - Accent3 9 8" xfId="20749" xr:uid="{516B07F2-CECF-41C2-B2BF-69458F61C0AD}"/>
    <cellStyle name="20% - Accent3 9 8 2" xfId="50181" xr:uid="{3CCB2925-A123-45C1-98E6-39EF13C67B8E}"/>
    <cellStyle name="20% - Accent3 9 9" xfId="9268" xr:uid="{1AACFAD3-AAE1-4E32-A00F-EE2C45DB2EF0}"/>
    <cellStyle name="20% - Accent3 9 9 2" xfId="39041" xr:uid="{95E57889-8F09-4398-B3F1-524E5DB123BF}"/>
    <cellStyle name="20% - Accent4" xfId="33" builtinId="42" customBuiltin="1"/>
    <cellStyle name="20% - Accent4 10" xfId="4481" xr:uid="{D3C4FE5E-B3D7-4C6B-B498-D9B9C06DD2BC}"/>
    <cellStyle name="20% - Accent4 10 10" xfId="4907" xr:uid="{70DBEACB-0A93-44C7-A175-CF760C6BA29D}"/>
    <cellStyle name="20% - Accent4 10 10 2" xfId="34786" xr:uid="{DE9FA538-EA5F-4880-83AA-7CE2DFB23BBD}"/>
    <cellStyle name="20% - Accent4 10 11" xfId="22823" xr:uid="{410E1923-D839-45B4-9852-EF98BBE91402}"/>
    <cellStyle name="20% - Accent4 10 11 2" xfId="52108" xr:uid="{E002B659-AA92-4A8B-BF78-EF18EEDFBB02}"/>
    <cellStyle name="20% - Accent4 10 12" xfId="34475" xr:uid="{1EAF0FBB-94E3-4A42-B171-0EFCE6990956}"/>
    <cellStyle name="20% - Accent4 10 2" xfId="5738" xr:uid="{DA01A30E-8849-40DD-B269-866711DF320B}"/>
    <cellStyle name="20% - Accent4 10 2 2" xfId="9292" xr:uid="{979DE4DE-3D80-434F-9857-38A2DC9A4000}"/>
    <cellStyle name="20% - Accent4 10 2 2 2" xfId="9293" xr:uid="{869789AD-E45F-4C68-A7B0-886D376E8002}"/>
    <cellStyle name="20% - Accent4 10 2 2 2 2" xfId="39066" xr:uid="{1494E2D3-AF57-45EC-B2FB-2D3F25AB5AC6}"/>
    <cellStyle name="20% - Accent4 10 2 2 3" xfId="9294" xr:uid="{1509F18F-F711-48B2-8CCE-C32D6C965FEA}"/>
    <cellStyle name="20% - Accent4 10 2 2 3 2" xfId="39067" xr:uid="{98474CD0-2BBF-4225-9490-65FA17E0937E}"/>
    <cellStyle name="20% - Accent4 10 2 2 4" xfId="39065" xr:uid="{508490B0-C130-4EAB-BABC-845C70F292EF}"/>
    <cellStyle name="20% - Accent4 10 2 3" xfId="9295" xr:uid="{94EFAF0A-CBD2-46D2-995B-3434C9EB951A}"/>
    <cellStyle name="20% - Accent4 10 2 3 2" xfId="39068" xr:uid="{313ED0A5-12A1-4068-9B53-AEAE7351B39D}"/>
    <cellStyle name="20% - Accent4 10 2 4" xfId="9296" xr:uid="{F213F72A-7879-4665-B137-3341E385F907}"/>
    <cellStyle name="20% - Accent4 10 2 4 2" xfId="39069" xr:uid="{5791F892-7225-49ED-B3B2-05453EC8F3A0}"/>
    <cellStyle name="20% - Accent4 10 2 5" xfId="9297" xr:uid="{D729427D-4490-4B70-95FA-472A754F3EC2}"/>
    <cellStyle name="20% - Accent4 10 2 5 2" xfId="39070" xr:uid="{0D9FEA63-BE4F-48E6-AD06-0BA27D817273}"/>
    <cellStyle name="20% - Accent4 10 2 6" xfId="21748" xr:uid="{8AD2708B-3A6E-42FD-BA6C-B21DCE70E825}"/>
    <cellStyle name="20% - Accent4 10 2 6 2" xfId="51173" xr:uid="{838BF07D-92CA-43C9-ACA9-599D12544AA9}"/>
    <cellStyle name="20% - Accent4 10 2 7" xfId="9291" xr:uid="{797E58B7-FA64-4D0E-A36C-666CA7900CE5}"/>
    <cellStyle name="20% - Accent4 10 2 7 2" xfId="39064" xr:uid="{902F2B08-2130-419A-8632-FA94520F158D}"/>
    <cellStyle name="20% - Accent4 10 2 8" xfId="28056" xr:uid="{B1FA7D23-BAC6-40F3-978A-C7710E5C5373}"/>
    <cellStyle name="20% - Accent4 10 2 8 2" xfId="56546" xr:uid="{4E520D7B-7FB2-490B-9284-940A13DA53D9}"/>
    <cellStyle name="20% - Accent4 10 2 9" xfId="35597" xr:uid="{A48709DE-E7F0-4455-8AD0-B04ED6D2E3F4}"/>
    <cellStyle name="20% - Accent4 10 3" xfId="9298" xr:uid="{C3DFC202-3BDD-49F2-B243-351BB23230D2}"/>
    <cellStyle name="20% - Accent4 10 3 2" xfId="9299" xr:uid="{2232C95B-656B-45C9-B316-5EBDC73F3EA5}"/>
    <cellStyle name="20% - Accent4 10 3 2 2" xfId="9300" xr:uid="{217897F6-9E38-4693-8982-0344916EA36A}"/>
    <cellStyle name="20% - Accent4 10 3 2 2 2" xfId="39073" xr:uid="{0BF6DD45-ED8C-4545-98AC-D9E94CCBF456}"/>
    <cellStyle name="20% - Accent4 10 3 2 3" xfId="9301" xr:uid="{5A9FC10C-055F-4CF5-8CAB-0297DDBC6E60}"/>
    <cellStyle name="20% - Accent4 10 3 2 3 2" xfId="39074" xr:uid="{C7F00C92-94E9-434A-96C6-60E510E98AFD}"/>
    <cellStyle name="20% - Accent4 10 3 2 4" xfId="39072" xr:uid="{86CC363D-AECD-43E1-9F35-176EA4E84CB4}"/>
    <cellStyle name="20% - Accent4 10 3 3" xfId="9302" xr:uid="{B3AB0541-DEF1-40F0-B926-CE800F547649}"/>
    <cellStyle name="20% - Accent4 10 3 3 2" xfId="39075" xr:uid="{ED4B0078-EC02-4BE6-B5A2-92B6B92FEE8E}"/>
    <cellStyle name="20% - Accent4 10 3 4" xfId="9303" xr:uid="{D397DD67-179F-47D4-935A-F9215A58756D}"/>
    <cellStyle name="20% - Accent4 10 3 4 2" xfId="39076" xr:uid="{778735FA-D486-4997-AD7D-647B78DA81F5}"/>
    <cellStyle name="20% - Accent4 10 3 5" xfId="9304" xr:uid="{B1CFB873-D945-4331-9091-30BD258739C7}"/>
    <cellStyle name="20% - Accent4 10 3 5 2" xfId="39077" xr:uid="{82054299-1B13-4AD2-A7D1-72E8EE419B99}"/>
    <cellStyle name="20% - Accent4 10 3 6" xfId="39071" xr:uid="{DDFCBFC6-23E2-4B90-8DBB-73CE3542380D}"/>
    <cellStyle name="20% - Accent4 10 4" xfId="9305" xr:uid="{FCD88117-3D32-4123-B83D-BCAC7AD4158D}"/>
    <cellStyle name="20% - Accent4 10 4 2" xfId="9306" xr:uid="{61F62C49-0347-44EF-8F05-3DD574255638}"/>
    <cellStyle name="20% - Accent4 10 4 2 2" xfId="39079" xr:uid="{B54CA88B-5B89-46D7-AD6C-C9EC092B45FC}"/>
    <cellStyle name="20% - Accent4 10 4 3" xfId="9307" xr:uid="{3B653200-F969-49DD-B23E-3E634FE386F5}"/>
    <cellStyle name="20% - Accent4 10 4 3 2" xfId="39080" xr:uid="{19A0BDC9-C2FC-4E4A-8288-40191A779E94}"/>
    <cellStyle name="20% - Accent4 10 4 4" xfId="39078" xr:uid="{667F8706-BE74-4A2C-9829-F245DE90E496}"/>
    <cellStyle name="20% - Accent4 10 5" xfId="9308" xr:uid="{8C8C5DB3-3D29-4B66-B714-5F6421070EED}"/>
    <cellStyle name="20% - Accent4 10 5 2" xfId="39081" xr:uid="{749202C5-2A4E-47B3-A3D9-D2062C769794}"/>
    <cellStyle name="20% - Accent4 10 6" xfId="9309" xr:uid="{0EB71042-FADB-4467-A9A1-9FB9EF89DEC8}"/>
    <cellStyle name="20% - Accent4 10 6 2" xfId="39082" xr:uid="{525FAF56-C5CF-4E29-9310-7D9EB26DEDEA}"/>
    <cellStyle name="20% - Accent4 10 7" xfId="9310" xr:uid="{4DAAE5C6-63FC-4F31-B4E3-C51A22F8D7B1}"/>
    <cellStyle name="20% - Accent4 10 7 2" xfId="39083" xr:uid="{EE371A14-BB5A-4113-9862-F63F9425FAA5}"/>
    <cellStyle name="20% - Accent4 10 8" xfId="20772" xr:uid="{A6411C00-B796-4C57-BB65-34D5C6573027}"/>
    <cellStyle name="20% - Accent4 10 8 2" xfId="50204" xr:uid="{1B5AA0D1-FFDD-45C8-8799-CBA1862CE382}"/>
    <cellStyle name="20% - Accent4 10 9" xfId="9290" xr:uid="{ECBB0B73-495D-4D2A-B1F6-8BA920DF59F5}"/>
    <cellStyle name="20% - Accent4 10 9 2" xfId="39063" xr:uid="{7AB23140-6D8B-4C62-B000-8B8112D5AC1E}"/>
    <cellStyle name="20% - Accent4 11" xfId="4496" xr:uid="{3EC94BD2-2A06-4FF3-ADD4-E43E26F6A0B5}"/>
    <cellStyle name="20% - Accent4 11 10" xfId="5155" xr:uid="{38B280B2-3C91-4B07-80F9-F9E8436CF4A3}"/>
    <cellStyle name="20% - Accent4 11 10 2" xfId="35018" xr:uid="{83E7C4B8-D7A9-4072-AD69-710EFC6DE0B9}"/>
    <cellStyle name="20% - Accent4 11 11" xfId="22840" xr:uid="{7712C576-CDF4-419B-ADF4-04F262EA5728}"/>
    <cellStyle name="20% - Accent4 11 11 2" xfId="52125" xr:uid="{8EA0595D-F822-47E7-AA65-C48A5BDC490A}"/>
    <cellStyle name="20% - Accent4 11 12" xfId="34490" xr:uid="{741605A8-B00C-496F-BDA3-302CAF2AC50D}"/>
    <cellStyle name="20% - Accent4 11 2" xfId="5941" xr:uid="{1E58B439-C68F-44BC-A7DD-69376F0C785B}"/>
    <cellStyle name="20% - Accent4 11 2 2" xfId="9313" xr:uid="{BBA04A27-434B-47F1-8B45-985BBB83A4E3}"/>
    <cellStyle name="20% - Accent4 11 2 2 2" xfId="9314" xr:uid="{536F746C-DF08-4DB6-B3E5-44E966F7979B}"/>
    <cellStyle name="20% - Accent4 11 2 2 2 2" xfId="39087" xr:uid="{40E2D3C0-563E-4C9B-B9C5-9FE297B4BAB9}"/>
    <cellStyle name="20% - Accent4 11 2 2 3" xfId="9315" xr:uid="{9ED91405-3B6C-4BB1-AA25-5923EA826F4D}"/>
    <cellStyle name="20% - Accent4 11 2 2 3 2" xfId="39088" xr:uid="{C627D816-97F7-4E87-95D8-4697E5D08873}"/>
    <cellStyle name="20% - Accent4 11 2 2 4" xfId="39086" xr:uid="{DACEC304-7BA7-498A-86D1-FD0261BC599A}"/>
    <cellStyle name="20% - Accent4 11 2 3" xfId="9316" xr:uid="{8913F2CC-F1B9-4B2C-915E-AF3AAD9D642E}"/>
    <cellStyle name="20% - Accent4 11 2 3 2" xfId="39089" xr:uid="{B129BC17-C69A-49B8-A6D2-B6A12D1F3693}"/>
    <cellStyle name="20% - Accent4 11 2 4" xfId="9317" xr:uid="{95CFE3AB-E18B-4068-A803-5BF22EB04E77}"/>
    <cellStyle name="20% - Accent4 11 2 4 2" xfId="39090" xr:uid="{FDBE7DCB-0F04-4E32-8020-68C065F569CD}"/>
    <cellStyle name="20% - Accent4 11 2 5" xfId="9318" xr:uid="{01AF37AB-B10E-4818-88B0-878D5EC20ECC}"/>
    <cellStyle name="20% - Accent4 11 2 5 2" xfId="39091" xr:uid="{6D2B051C-2E69-44EC-A8AA-5F364E836227}"/>
    <cellStyle name="20% - Accent4 11 2 6" xfId="21989" xr:uid="{55CE9EFE-8C76-4FA9-A7C7-281051FFDB54}"/>
    <cellStyle name="20% - Accent4 11 2 6 2" xfId="51414" xr:uid="{78F19028-117F-4C17-A756-96E631C7F494}"/>
    <cellStyle name="20% - Accent4 11 2 7" xfId="9312" xr:uid="{8B69DDC4-97BD-4580-9E0D-A2F9A6DF936A}"/>
    <cellStyle name="20% - Accent4 11 2 7 2" xfId="39085" xr:uid="{1454B901-AAF8-42E6-804D-4382B985A82D}"/>
    <cellStyle name="20% - Accent4 11 2 8" xfId="28129" xr:uid="{7A8B6534-871B-4675-A712-27B4F913A763}"/>
    <cellStyle name="20% - Accent4 11 2 8 2" xfId="56619" xr:uid="{C2DA6AFF-38F5-4678-9679-44D98F48C6E1}"/>
    <cellStyle name="20% - Accent4 11 2 9" xfId="35800" xr:uid="{3D174CC4-60EA-4531-9831-F1E05D46DA6B}"/>
    <cellStyle name="20% - Accent4 11 3" xfId="9319" xr:uid="{6CB1E9AF-6714-4DAF-92DB-5973098F2D6F}"/>
    <cellStyle name="20% - Accent4 11 3 2" xfId="9320" xr:uid="{0440427B-85A2-4FD9-BA59-DDBD248DE97B}"/>
    <cellStyle name="20% - Accent4 11 3 2 2" xfId="9321" xr:uid="{AF164D6D-50FD-4F87-9A56-14CE18470B3A}"/>
    <cellStyle name="20% - Accent4 11 3 2 2 2" xfId="39094" xr:uid="{14EB8F10-D547-46AB-B941-DA123C36B9BB}"/>
    <cellStyle name="20% - Accent4 11 3 2 3" xfId="9322" xr:uid="{708204DE-40BB-4ADC-A6A0-72F0E0CB69BB}"/>
    <cellStyle name="20% - Accent4 11 3 2 3 2" xfId="39095" xr:uid="{CC4BCF8A-C82F-4146-97F2-5D82768C32C3}"/>
    <cellStyle name="20% - Accent4 11 3 2 4" xfId="39093" xr:uid="{690FEB8F-6808-46FA-846C-0B2F3CFABE99}"/>
    <cellStyle name="20% - Accent4 11 3 3" xfId="9323" xr:uid="{3E244B16-73D0-4114-BA4C-08DA3E40852B}"/>
    <cellStyle name="20% - Accent4 11 3 3 2" xfId="39096" xr:uid="{161BB2A3-65EA-468A-803B-8EE6E3CD78BB}"/>
    <cellStyle name="20% - Accent4 11 3 4" xfId="9324" xr:uid="{BF4FF86D-413F-41C9-9ECA-7305A5721B39}"/>
    <cellStyle name="20% - Accent4 11 3 4 2" xfId="39097" xr:uid="{8E8B926B-4C58-4546-AA03-57DB36613A54}"/>
    <cellStyle name="20% - Accent4 11 3 5" xfId="9325" xr:uid="{A665EAB0-2494-43D5-8A5E-65B78AF748B1}"/>
    <cellStyle name="20% - Accent4 11 3 5 2" xfId="39098" xr:uid="{02DBB121-0064-4E3C-BE54-37B633B5E01C}"/>
    <cellStyle name="20% - Accent4 11 3 6" xfId="39092" xr:uid="{DE06BBC7-AEF0-4121-B927-C39ECB70EDCC}"/>
    <cellStyle name="20% - Accent4 11 4" xfId="9326" xr:uid="{3B74D32F-8CFB-4F81-B4E8-DBFD3337397F}"/>
    <cellStyle name="20% - Accent4 11 4 2" xfId="9327" xr:uid="{6629EC6E-0C04-4E72-865C-93A359DE0E72}"/>
    <cellStyle name="20% - Accent4 11 4 2 2" xfId="39100" xr:uid="{7625F8E9-C14D-461B-ADCF-C38C8C06529B}"/>
    <cellStyle name="20% - Accent4 11 4 3" xfId="9328" xr:uid="{57F067A5-1CD1-4B8F-8E99-5FBEDC81D038}"/>
    <cellStyle name="20% - Accent4 11 4 3 2" xfId="39101" xr:uid="{C0BD90FF-84EB-44ED-9796-03172AAB3B68}"/>
    <cellStyle name="20% - Accent4 11 4 4" xfId="39099" xr:uid="{22862A00-D4B2-4CBF-B336-3DF15C88128C}"/>
    <cellStyle name="20% - Accent4 11 5" xfId="9329" xr:uid="{9B5D3A61-3244-4441-971B-B7109E2CACCA}"/>
    <cellStyle name="20% - Accent4 11 5 2" xfId="39102" xr:uid="{3FC62425-9FB6-43BD-9B1B-9A46E2C49F2A}"/>
    <cellStyle name="20% - Accent4 11 6" xfId="9330" xr:uid="{96E567C3-CEAC-45C8-BE18-728AF2C6DE4B}"/>
    <cellStyle name="20% - Accent4 11 6 2" xfId="39103" xr:uid="{9880E778-168B-4239-B48F-47A29D787F61}"/>
    <cellStyle name="20% - Accent4 11 7" xfId="9331" xr:uid="{6E0A31FC-7572-4347-914E-1570C1DD7B16}"/>
    <cellStyle name="20% - Accent4 11 7 2" xfId="39104" xr:uid="{2892A1EE-456B-445F-B9E8-A61C81B3B24E}"/>
    <cellStyle name="20% - Accent4 11 8" xfId="21017" xr:uid="{50B79DA7-1A8E-4FFC-9149-99B1F94A9ABD}"/>
    <cellStyle name="20% - Accent4 11 8 2" xfId="50443" xr:uid="{2AD7C66C-7722-485D-9610-6E56C182BB86}"/>
    <cellStyle name="20% - Accent4 11 9" xfId="9311" xr:uid="{BD1A532F-6A58-4E7B-984E-2FF593FB0CF0}"/>
    <cellStyle name="20% - Accent4 11 9 2" xfId="39084" xr:uid="{554F2E09-1150-478E-AFB0-4B8F1A4E23B8}"/>
    <cellStyle name="20% - Accent4 12" xfId="4140" xr:uid="{CC74AF86-8E52-43CD-8646-ACBD67455F0D}"/>
    <cellStyle name="20% - Accent4 12 10" xfId="5351" xr:uid="{8BD25F63-E8D7-4EB9-8B3C-7F3173623357}"/>
    <cellStyle name="20% - Accent4 12 10 2" xfId="35214" xr:uid="{2428EBCC-B65A-4A10-82BD-E4BA05F7D696}"/>
    <cellStyle name="20% - Accent4 12 11" xfId="22919" xr:uid="{0ED72296-C021-48BF-A170-DFD4227F9E40}"/>
    <cellStyle name="20% - Accent4 12 11 2" xfId="52153" xr:uid="{E6112022-1496-419F-8BE2-9FDBD7B34438}"/>
    <cellStyle name="20% - Accent4 12 12" xfId="34415" xr:uid="{206AA596-64E4-4287-8563-AC65BC2B9A1C}"/>
    <cellStyle name="20% - Accent4 12 2" xfId="6135" xr:uid="{65B97D52-7809-4A5F-9AFB-E9FA6125928D}"/>
    <cellStyle name="20% - Accent4 12 2 2" xfId="9334" xr:uid="{E0840F90-9635-4703-8EFA-BEAB50620323}"/>
    <cellStyle name="20% - Accent4 12 2 2 2" xfId="9335" xr:uid="{95ED3C2A-4D00-4F26-BED8-D8C4A2C078E4}"/>
    <cellStyle name="20% - Accent4 12 2 2 2 2" xfId="39108" xr:uid="{A8757663-0B7F-4957-988D-CC27C6B8BEB5}"/>
    <cellStyle name="20% - Accent4 12 2 2 3" xfId="9336" xr:uid="{58DD2175-6F3E-4837-B09C-EC23414EACDA}"/>
    <cellStyle name="20% - Accent4 12 2 2 3 2" xfId="39109" xr:uid="{F48320B4-60F1-468B-B719-C5309CA86765}"/>
    <cellStyle name="20% - Accent4 12 2 2 4" xfId="39107" xr:uid="{0B5EDBC1-ABF7-4C96-99F9-DFFC392A6CBB}"/>
    <cellStyle name="20% - Accent4 12 2 3" xfId="9337" xr:uid="{BEE9619F-A71F-4003-A393-5C46D9528770}"/>
    <cellStyle name="20% - Accent4 12 2 3 2" xfId="39110" xr:uid="{110E88D3-23E9-4E48-AA8D-30855CDE81B2}"/>
    <cellStyle name="20% - Accent4 12 2 4" xfId="9338" xr:uid="{7254470D-C2EB-4D40-9448-176DB59D1462}"/>
    <cellStyle name="20% - Accent4 12 2 4 2" xfId="39111" xr:uid="{08E7FD26-B9C4-4BDA-BCFB-F61E3C3C4C94}"/>
    <cellStyle name="20% - Accent4 12 2 5" xfId="9339" xr:uid="{14BD634B-A78F-481E-B904-634B55147A9B}"/>
    <cellStyle name="20% - Accent4 12 2 5 2" xfId="39112" xr:uid="{5E790F2A-4E02-4B17-B989-DE381CD8DC92}"/>
    <cellStyle name="20% - Accent4 12 2 6" xfId="22253" xr:uid="{88E0B953-D6E7-49B5-8232-3EEFA07BD042}"/>
    <cellStyle name="20% - Accent4 12 2 6 2" xfId="51678" xr:uid="{DAA43490-3F6D-4E4C-8707-ABA4730826F5}"/>
    <cellStyle name="20% - Accent4 12 2 7" xfId="9333" xr:uid="{FAA92A3D-19DB-4CAB-81BE-67C59012596D}"/>
    <cellStyle name="20% - Accent4 12 2 7 2" xfId="39106" xr:uid="{53ABC7C4-C09E-4826-8F72-7F9F142B49FB}"/>
    <cellStyle name="20% - Accent4 12 2 8" xfId="35994" xr:uid="{2D3C817D-DD70-4B95-A7F1-72DEDD1EFD7C}"/>
    <cellStyle name="20% - Accent4 12 3" xfId="9340" xr:uid="{D6D982C9-1AFE-41A6-8D4D-05E62FB87A9A}"/>
    <cellStyle name="20% - Accent4 12 3 2" xfId="9341" xr:uid="{F2549873-AFAD-4163-BEFC-7D28BB129323}"/>
    <cellStyle name="20% - Accent4 12 3 2 2" xfId="9342" xr:uid="{3D383768-7BFE-47C5-AE51-CB47090468D8}"/>
    <cellStyle name="20% - Accent4 12 3 2 2 2" xfId="39115" xr:uid="{1D52B5C3-00ED-49C3-9E2A-B2DB01C428A5}"/>
    <cellStyle name="20% - Accent4 12 3 2 3" xfId="9343" xr:uid="{066E85B6-D57B-498D-B8DC-C650C7FF08BB}"/>
    <cellStyle name="20% - Accent4 12 3 2 3 2" xfId="39116" xr:uid="{3A86B73A-FD8B-4455-A4B0-0B80416259F4}"/>
    <cellStyle name="20% - Accent4 12 3 2 4" xfId="39114" xr:uid="{67CD8041-8099-49C0-B8F0-062FC743003E}"/>
    <cellStyle name="20% - Accent4 12 3 3" xfId="9344" xr:uid="{C5D10D0A-A043-4159-B6FB-1FA0AD9C5E78}"/>
    <cellStyle name="20% - Accent4 12 3 3 2" xfId="39117" xr:uid="{11E529A2-5C6B-4536-AA56-D3ABF621C7EC}"/>
    <cellStyle name="20% - Accent4 12 3 4" xfId="9345" xr:uid="{885FBE10-3FF7-4A49-AB06-F96935780432}"/>
    <cellStyle name="20% - Accent4 12 3 4 2" xfId="39118" xr:uid="{8B299A23-596E-4752-A5D2-3C6B6A2CC1E0}"/>
    <cellStyle name="20% - Accent4 12 3 5" xfId="9346" xr:uid="{C5816F18-B6A5-41AF-889F-7E24C443FC22}"/>
    <cellStyle name="20% - Accent4 12 3 5 2" xfId="39119" xr:uid="{58F3F037-6107-433C-9D5D-AB0643BC523E}"/>
    <cellStyle name="20% - Accent4 12 3 6" xfId="39113" xr:uid="{E8B8BCD6-D381-42ED-A1BA-35FA736DA118}"/>
    <cellStyle name="20% - Accent4 12 4" xfId="9347" xr:uid="{9FFFE2A3-A7FE-4D78-9BCA-438427983BF7}"/>
    <cellStyle name="20% - Accent4 12 4 2" xfId="9348" xr:uid="{95579A60-C72B-4AAC-99DD-A8301385C67C}"/>
    <cellStyle name="20% - Accent4 12 4 2 2" xfId="39121" xr:uid="{B4000071-DE32-4F70-B994-72353D9E9422}"/>
    <cellStyle name="20% - Accent4 12 4 3" xfId="9349" xr:uid="{5878CB62-319D-4807-97EC-A2AE731265AC}"/>
    <cellStyle name="20% - Accent4 12 4 3 2" xfId="39122" xr:uid="{E971A24C-33B5-489F-A1D2-D06726FC4FC1}"/>
    <cellStyle name="20% - Accent4 12 4 4" xfId="39120" xr:uid="{80493BA3-73CE-4001-A8B3-CE20086E9869}"/>
    <cellStyle name="20% - Accent4 12 5" xfId="9350" xr:uid="{1ECF00FB-9B4C-43FC-91E0-5A40A7FE09FB}"/>
    <cellStyle name="20% - Accent4 12 5 2" xfId="39123" xr:uid="{2A768B23-4F76-4FD4-A780-0DA91EF46C31}"/>
    <cellStyle name="20% - Accent4 12 6" xfId="9351" xr:uid="{F4E71F51-9B3B-4733-BF24-6666983FDEF5}"/>
    <cellStyle name="20% - Accent4 12 6 2" xfId="39124" xr:uid="{F3C32043-6652-4C54-B12B-18EF577FAEF4}"/>
    <cellStyle name="20% - Accent4 12 7" xfId="9352" xr:uid="{1CDCCA2F-1EE9-4531-AD28-3ACE6F21AAA1}"/>
    <cellStyle name="20% - Accent4 12 7 2" xfId="39125" xr:uid="{B6FE6A51-8109-4B98-993E-D8032BAF5A91}"/>
    <cellStyle name="20% - Accent4 12 8" xfId="21266" xr:uid="{491D06D4-B34E-463A-ADAE-1B705BAF8A10}"/>
    <cellStyle name="20% - Accent4 12 8 2" xfId="50692" xr:uid="{747B9054-AD6C-466F-A24A-88C5BD912909}"/>
    <cellStyle name="20% - Accent4 12 9" xfId="9332" xr:uid="{52EB73F9-58A5-4D30-8B37-C87C07C730EA}"/>
    <cellStyle name="20% - Accent4 12 9 2" xfId="39105" xr:uid="{FE522204-29C0-488C-8B97-C24BDF604743}"/>
    <cellStyle name="20% - Accent4 13" xfId="5376" xr:uid="{25360371-C4FE-43A2-A94D-6B6E44AA9AA1}"/>
    <cellStyle name="20% - Accent4 13 10" xfId="22895" xr:uid="{B97E7F2A-D966-4FE0-BDB6-5DD0DC367866}"/>
    <cellStyle name="20% - Accent4 13 11" xfId="35239" xr:uid="{F6EE6CB1-E8BB-4007-97F3-2BD5E07D5BB2}"/>
    <cellStyle name="20% - Accent4 13 2" xfId="6160" xr:uid="{43C33F99-E77F-4882-A996-DABEAA767370}"/>
    <cellStyle name="20% - Accent4 13 2 2" xfId="9355" xr:uid="{1BE8564C-3689-422D-A718-C5DA1B0EA304}"/>
    <cellStyle name="20% - Accent4 13 2 2 2" xfId="9356" xr:uid="{14C21C17-8BC8-488E-82D2-7551C6BB975E}"/>
    <cellStyle name="20% - Accent4 13 2 2 2 2" xfId="39129" xr:uid="{FD15E43E-55E6-4EE7-93D1-FA8279F86790}"/>
    <cellStyle name="20% - Accent4 13 2 2 3" xfId="9357" xr:uid="{BDE2392B-A39A-4895-8B68-F966A6F2D90E}"/>
    <cellStyle name="20% - Accent4 13 2 2 3 2" xfId="39130" xr:uid="{65845A31-9136-4DAF-BB5F-BCB724B2AEA0}"/>
    <cellStyle name="20% - Accent4 13 2 2 4" xfId="39128" xr:uid="{381C3C5E-25F9-48A7-B2E6-7314BA3C51B5}"/>
    <cellStyle name="20% - Accent4 13 2 3" xfId="9358" xr:uid="{D386D195-D7DD-4EA3-AE1B-BEB35668A5B0}"/>
    <cellStyle name="20% - Accent4 13 2 3 2" xfId="39131" xr:uid="{03B5536B-4FE2-4E50-BC6B-17B1BF088AE4}"/>
    <cellStyle name="20% - Accent4 13 2 4" xfId="9359" xr:uid="{5A7136AD-1F58-4717-B19D-5D8E1D824991}"/>
    <cellStyle name="20% - Accent4 13 2 4 2" xfId="39132" xr:uid="{D20F5BE6-DA28-4D94-A8E0-223E0DE4385B}"/>
    <cellStyle name="20% - Accent4 13 2 5" xfId="9360" xr:uid="{090E725F-3B5A-411C-B958-A07B7E6FE98E}"/>
    <cellStyle name="20% - Accent4 13 2 5 2" xfId="39133" xr:uid="{F86AC0DE-8176-4123-ACA1-D3D578F4565C}"/>
    <cellStyle name="20% - Accent4 13 2 6" xfId="22277" xr:uid="{3276C117-24CB-4EC4-BD9B-FD79A3ACF2A9}"/>
    <cellStyle name="20% - Accent4 13 2 6 2" xfId="51702" xr:uid="{5CC02893-9B7E-403E-B145-E6BF4BBC7D9E}"/>
    <cellStyle name="20% - Accent4 13 2 7" xfId="9354" xr:uid="{CCE92660-C849-4021-899F-8232306D45BF}"/>
    <cellStyle name="20% - Accent4 13 2 7 2" xfId="39127" xr:uid="{D934C0FB-5C84-4DFE-A57E-CEA708874E0F}"/>
    <cellStyle name="20% - Accent4 13 2 8" xfId="29607" xr:uid="{612D08DB-CED8-4C23-9F3B-0448AD433FD1}"/>
    <cellStyle name="20% - Accent4 13 2 8 2" xfId="58097" xr:uid="{EBE098A7-B709-4A59-98B3-98A061B3D5F9}"/>
    <cellStyle name="20% - Accent4 13 2 9" xfId="36019" xr:uid="{34945B3B-90CC-491A-B910-4B858AF15ABD}"/>
    <cellStyle name="20% - Accent4 13 3" xfId="9361" xr:uid="{C27BCE39-A307-4564-8B4F-A2AB887F7514}"/>
    <cellStyle name="20% - Accent4 13 3 2" xfId="9362" xr:uid="{0B286519-470E-444C-A658-83CD7EBDD92B}"/>
    <cellStyle name="20% - Accent4 13 3 2 2" xfId="9363" xr:uid="{653F4632-2908-4C48-BFB6-94F5AB3AAF2E}"/>
    <cellStyle name="20% - Accent4 13 3 2 2 2" xfId="39136" xr:uid="{98C97904-27B5-41FF-AF77-59B2CB6C66DD}"/>
    <cellStyle name="20% - Accent4 13 3 2 3" xfId="9364" xr:uid="{34C85172-EFE6-4EF5-A069-EA59AFAD49B2}"/>
    <cellStyle name="20% - Accent4 13 3 2 3 2" xfId="39137" xr:uid="{27DFA0DF-8058-4228-BBA3-8565132DFD4A}"/>
    <cellStyle name="20% - Accent4 13 3 2 4" xfId="39135" xr:uid="{557601F2-6A31-4732-A745-FDA6345132D9}"/>
    <cellStyle name="20% - Accent4 13 3 3" xfId="9365" xr:uid="{164E46DA-999D-4F94-B774-9674D9575BA7}"/>
    <cellStyle name="20% - Accent4 13 3 3 2" xfId="39138" xr:uid="{FEC88D6D-4F54-4C6C-BF76-90B351914A58}"/>
    <cellStyle name="20% - Accent4 13 3 4" xfId="9366" xr:uid="{F900A832-7331-4164-AEC1-AA04F7DCA90F}"/>
    <cellStyle name="20% - Accent4 13 3 4 2" xfId="39139" xr:uid="{CD3AF13C-F223-4809-83EB-1BD64F59976D}"/>
    <cellStyle name="20% - Accent4 13 3 5" xfId="9367" xr:uid="{B08D0A2B-86F2-46D0-83D5-3C02C2DD13F1}"/>
    <cellStyle name="20% - Accent4 13 3 5 2" xfId="39140" xr:uid="{839D9178-FCA8-48FF-9BF7-B86F2C345D0C}"/>
    <cellStyle name="20% - Accent4 13 3 6" xfId="39134" xr:uid="{5D0902B8-0093-4F17-AFEE-ED46B5B7A485}"/>
    <cellStyle name="20% - Accent4 13 4" xfId="9368" xr:uid="{B51ECDB1-5D12-47A0-9C08-639B6BECC917}"/>
    <cellStyle name="20% - Accent4 13 4 2" xfId="9369" xr:uid="{67A13271-038A-4C58-A62C-D4689790F3BC}"/>
    <cellStyle name="20% - Accent4 13 4 2 2" xfId="39142" xr:uid="{147ECCB7-C7BE-4392-9759-8B97E5DCDD0E}"/>
    <cellStyle name="20% - Accent4 13 4 3" xfId="9370" xr:uid="{EC1BA71A-E067-4B17-BDED-CDBFD4EA16F8}"/>
    <cellStyle name="20% - Accent4 13 4 3 2" xfId="39143" xr:uid="{CCF1FE18-A2D6-4DCE-8558-D9169308F7A2}"/>
    <cellStyle name="20% - Accent4 13 4 4" xfId="39141" xr:uid="{BD4CA028-700E-4397-A48B-8885342F8DC9}"/>
    <cellStyle name="20% - Accent4 13 5" xfId="9371" xr:uid="{AC8B04DA-F9FD-4817-92C2-A8E92DA62C48}"/>
    <cellStyle name="20% - Accent4 13 5 2" xfId="39144" xr:uid="{83C1247F-E685-4026-B4D0-625A032635F2}"/>
    <cellStyle name="20% - Accent4 13 6" xfId="9372" xr:uid="{527732F4-3A68-4C4B-9783-3E1DD1C86F01}"/>
    <cellStyle name="20% - Accent4 13 6 2" xfId="39145" xr:uid="{4907110B-A042-4C5E-BA19-6D81C3EB75B0}"/>
    <cellStyle name="20% - Accent4 13 7" xfId="9373" xr:uid="{E6D435FE-B5E6-4C2E-B99F-6BC1EAE4C637}"/>
    <cellStyle name="20% - Accent4 13 7 2" xfId="39146" xr:uid="{77EA5F4F-E93A-4FBE-9F92-243ED07F7172}"/>
    <cellStyle name="20% - Accent4 13 8" xfId="21289" xr:uid="{D6E10F22-948F-490E-8F0C-B9A33B74592F}"/>
    <cellStyle name="20% - Accent4 13 8 2" xfId="50715" xr:uid="{31EF6DFD-CF23-4C2C-B6CB-1F6379DC5C5F}"/>
    <cellStyle name="20% - Accent4 13 9" xfId="9353" xr:uid="{1C416CB4-CFA5-4D02-B2D8-CB3A66CC1A73}"/>
    <cellStyle name="20% - Accent4 13 9 2" xfId="39126" xr:uid="{99343622-E449-4361-B78D-9EE1020540DA}"/>
    <cellStyle name="20% - Accent4 14" xfId="5401" xr:uid="{813A27A9-F9F8-4A1A-B25C-C72A6E8ABFD7}"/>
    <cellStyle name="20% - Accent4 14 10" xfId="35264" xr:uid="{10C43D5A-637D-42EF-8EEF-BFE10C466429}"/>
    <cellStyle name="20% - Accent4 14 2" xfId="6185" xr:uid="{B82A616E-6F9B-4ABF-9F08-BD614692E1A0}"/>
    <cellStyle name="20% - Accent4 14 2 2" xfId="9376" xr:uid="{D4D38D5E-B51C-4ACA-843E-EF75468435C7}"/>
    <cellStyle name="20% - Accent4 14 2 2 2" xfId="9377" xr:uid="{D5A81E05-30E2-46E4-9BC8-2B445E453DFA}"/>
    <cellStyle name="20% - Accent4 14 2 2 2 2" xfId="39150" xr:uid="{FA65197C-CC88-405F-A08F-877AD39A1599}"/>
    <cellStyle name="20% - Accent4 14 2 2 3" xfId="9378" xr:uid="{7F30D6DE-4A7D-4876-A63D-E5728CF2BB2B}"/>
    <cellStyle name="20% - Accent4 14 2 2 3 2" xfId="39151" xr:uid="{0A8A7FBD-6323-4F4E-951D-5E1C44F9AA35}"/>
    <cellStyle name="20% - Accent4 14 2 2 4" xfId="39149" xr:uid="{3F168A61-9572-48A4-8413-04C94620916F}"/>
    <cellStyle name="20% - Accent4 14 2 3" xfId="9379" xr:uid="{F72C15D5-C9F1-41BC-8DA7-D422023A49CB}"/>
    <cellStyle name="20% - Accent4 14 2 3 2" xfId="39152" xr:uid="{9C572290-5425-4681-B70E-C64499FCFBA3}"/>
    <cellStyle name="20% - Accent4 14 2 4" xfId="9380" xr:uid="{28C82B1F-A9F8-4DC5-AFA8-2FABF3192DDB}"/>
    <cellStyle name="20% - Accent4 14 2 4 2" xfId="39153" xr:uid="{9B35EBF6-5784-428D-B30D-AD455DE29955}"/>
    <cellStyle name="20% - Accent4 14 2 5" xfId="9381" xr:uid="{9153D246-1D37-40C9-A907-DF8784341DFD}"/>
    <cellStyle name="20% - Accent4 14 2 5 2" xfId="39154" xr:uid="{CFF5D595-B5F3-4665-8983-8D83D1BC5479}"/>
    <cellStyle name="20% - Accent4 14 2 6" xfId="22301" xr:uid="{01A6DA42-1469-456C-AD61-175B0FF28FEC}"/>
    <cellStyle name="20% - Accent4 14 2 6 2" xfId="51726" xr:uid="{A02B4282-5739-498E-897F-5900E62D7D53}"/>
    <cellStyle name="20% - Accent4 14 2 7" xfId="9375" xr:uid="{F3ADFA3F-61E5-40AC-B133-38F57B72D036}"/>
    <cellStyle name="20% - Accent4 14 2 7 2" xfId="39148" xr:uid="{54F1BD2B-2F4D-4885-B967-1D8D538A4CD9}"/>
    <cellStyle name="20% - Accent4 14 2 8" xfId="36044" xr:uid="{25101814-F9B0-4130-9E34-8D9D91A7CFFD}"/>
    <cellStyle name="20% - Accent4 14 3" xfId="9382" xr:uid="{1076B2DB-8F5D-470B-8941-A4BF0B42BB16}"/>
    <cellStyle name="20% - Accent4 14 3 2" xfId="9383" xr:uid="{9D4B4C6A-C012-406B-8D5F-77D78B96B905}"/>
    <cellStyle name="20% - Accent4 14 3 2 2" xfId="9384" xr:uid="{3C129FC0-72AF-4B76-B592-25D65DA14741}"/>
    <cellStyle name="20% - Accent4 14 3 2 2 2" xfId="39157" xr:uid="{B2338DD5-0DD0-4DB9-A6C1-B33B55C5B106}"/>
    <cellStyle name="20% - Accent4 14 3 2 3" xfId="9385" xr:uid="{7B77CF4E-06D2-467C-A676-71053032D900}"/>
    <cellStyle name="20% - Accent4 14 3 2 3 2" xfId="39158" xr:uid="{911A839D-FEE9-48E3-B1CF-950FD4AEEE0E}"/>
    <cellStyle name="20% - Accent4 14 3 2 4" xfId="39156" xr:uid="{58F589D7-E9E2-4FC1-B083-1886CC026EE3}"/>
    <cellStyle name="20% - Accent4 14 3 3" xfId="9386" xr:uid="{EE20B2B7-9A12-4524-A601-AAD4180C53BB}"/>
    <cellStyle name="20% - Accent4 14 3 3 2" xfId="39159" xr:uid="{998240E3-BEE2-4DD0-B4E8-B7EAF95D3865}"/>
    <cellStyle name="20% - Accent4 14 3 4" xfId="9387" xr:uid="{F0CB19FC-3E82-4FFE-820F-69F4224BF9A9}"/>
    <cellStyle name="20% - Accent4 14 3 4 2" xfId="39160" xr:uid="{AB4F791D-8511-453C-9411-D34236B387A3}"/>
    <cellStyle name="20% - Accent4 14 3 5" xfId="9388" xr:uid="{C58B632C-6D63-4D7B-9F4F-71A394754E79}"/>
    <cellStyle name="20% - Accent4 14 3 5 2" xfId="39161" xr:uid="{08643E0F-0020-4445-A73B-67A3B6E835FF}"/>
    <cellStyle name="20% - Accent4 14 3 6" xfId="39155" xr:uid="{F03B3A0D-D87F-405A-BCD6-83021BAC1FA3}"/>
    <cellStyle name="20% - Accent4 14 4" xfId="9389" xr:uid="{2458D70E-5D41-4383-ADB3-2F00B16DAE4A}"/>
    <cellStyle name="20% - Accent4 14 4 2" xfId="9390" xr:uid="{3F656A7E-23B5-4544-B314-A84850F373C8}"/>
    <cellStyle name="20% - Accent4 14 4 2 2" xfId="39163" xr:uid="{63F04BD6-C4D1-4DEB-A4B9-4B87439B5777}"/>
    <cellStyle name="20% - Accent4 14 4 3" xfId="9391" xr:uid="{6188040E-B2C6-4D5F-B8F2-BB8D0104FDF5}"/>
    <cellStyle name="20% - Accent4 14 4 3 2" xfId="39164" xr:uid="{6B4AE490-030F-4F7D-BE85-3FC04E341107}"/>
    <cellStyle name="20% - Accent4 14 4 4" xfId="39162" xr:uid="{4B4BF2FD-584F-41EF-9CDE-17C9B189E722}"/>
    <cellStyle name="20% - Accent4 14 5" xfId="9392" xr:uid="{AA58FED6-A417-42A8-96FA-EB7B8831F0B8}"/>
    <cellStyle name="20% - Accent4 14 5 2" xfId="39165" xr:uid="{53AE6C71-61BD-4AFA-B2C1-4266F22D0AE3}"/>
    <cellStyle name="20% - Accent4 14 6" xfId="9393" xr:uid="{DAC314C1-A87E-400B-A7E5-E61872661575}"/>
    <cellStyle name="20% - Accent4 14 6 2" xfId="39166" xr:uid="{9CA8B33E-8BCB-4573-8DBF-680718B74F68}"/>
    <cellStyle name="20% - Accent4 14 7" xfId="9394" xr:uid="{24BBA148-7176-4616-957E-9097DC1838D9}"/>
    <cellStyle name="20% - Accent4 14 7 2" xfId="39167" xr:uid="{27FDE68F-541D-4043-903B-C141A0C00530}"/>
    <cellStyle name="20% - Accent4 14 8" xfId="21312" xr:uid="{D062EF11-737D-4A48-A37D-BD0BBFBAF78C}"/>
    <cellStyle name="20% - Accent4 14 8 2" xfId="50738" xr:uid="{2B3F4BC4-3C19-4F39-A095-5DCC6F0FB4D2}"/>
    <cellStyle name="20% - Accent4 14 9" xfId="9374" xr:uid="{DACD7AD9-10D5-4A27-83E5-58D31EE6375E}"/>
    <cellStyle name="20% - Accent4 14 9 2" xfId="39147" xr:uid="{A363D7F0-FAC1-4F81-BD48-E48C1DC5252E}"/>
    <cellStyle name="20% - Accent4 15" xfId="5424" xr:uid="{A7AA031C-14C7-40F1-9A39-30CFD5EFB5F9}"/>
    <cellStyle name="20% - Accent4 15 10" xfId="35287" xr:uid="{974461E4-B119-4D25-B0EB-31E51B5698E9}"/>
    <cellStyle name="20% - Accent4 15 2" xfId="6208" xr:uid="{EC0E7F52-62ED-4783-BBED-EA60874E5558}"/>
    <cellStyle name="20% - Accent4 15 2 2" xfId="9397" xr:uid="{9EDF2DD0-FD39-40AE-B006-ADB053C915A4}"/>
    <cellStyle name="20% - Accent4 15 2 2 2" xfId="9398" xr:uid="{7E79866C-889E-4161-954D-1F25BD0CC11A}"/>
    <cellStyle name="20% - Accent4 15 2 2 2 2" xfId="39171" xr:uid="{FFF7FA47-48B8-4D6B-9966-08622300CE88}"/>
    <cellStyle name="20% - Accent4 15 2 2 3" xfId="9399" xr:uid="{8B5FAF11-3CCF-499D-B1DD-F199281463B3}"/>
    <cellStyle name="20% - Accent4 15 2 2 3 2" xfId="39172" xr:uid="{5C2010BC-D83A-41CF-9C38-EE96D663AF5F}"/>
    <cellStyle name="20% - Accent4 15 2 2 4" xfId="39170" xr:uid="{B062E407-B4ED-48CC-BAA9-20E8ABF97A2A}"/>
    <cellStyle name="20% - Accent4 15 2 3" xfId="9400" xr:uid="{32699291-7282-4ED2-A5CC-9FC991726508}"/>
    <cellStyle name="20% - Accent4 15 2 3 2" xfId="39173" xr:uid="{83F6073A-595F-49EB-A160-BF88CF04BC41}"/>
    <cellStyle name="20% - Accent4 15 2 4" xfId="9401" xr:uid="{61AE461A-8FB8-447E-86A7-ECF507F9C62C}"/>
    <cellStyle name="20% - Accent4 15 2 4 2" xfId="39174" xr:uid="{CD6D88B3-FAAF-4F5F-B7DC-BFD4631A7239}"/>
    <cellStyle name="20% - Accent4 15 2 5" xfId="9402" xr:uid="{64750EFF-BA9E-481E-A5F6-EB5E0E9A5FD9}"/>
    <cellStyle name="20% - Accent4 15 2 5 2" xfId="39175" xr:uid="{B5B4C512-739F-453D-8064-188BA64CF041}"/>
    <cellStyle name="20% - Accent4 15 2 6" xfId="22323" xr:uid="{D250E80C-B3D2-4A69-9468-2FBBAD82FCD7}"/>
    <cellStyle name="20% - Accent4 15 2 6 2" xfId="51748" xr:uid="{7B72ED90-CA4B-4D44-8E8F-A5CA6C254384}"/>
    <cellStyle name="20% - Accent4 15 2 7" xfId="9396" xr:uid="{350EA816-37D4-4B6E-ADD3-AC57FA707B0D}"/>
    <cellStyle name="20% - Accent4 15 2 7 2" xfId="39169" xr:uid="{1E2693F7-6AFA-4DE5-9241-885F373DC16F}"/>
    <cellStyle name="20% - Accent4 15 2 8" xfId="36067" xr:uid="{37145A04-F88A-4C39-8F1A-B27BF2E9DA6A}"/>
    <cellStyle name="20% - Accent4 15 3" xfId="9403" xr:uid="{AD2F3F05-5FF9-4A28-8983-28B0411A4550}"/>
    <cellStyle name="20% - Accent4 15 3 2" xfId="9404" xr:uid="{64A4047B-525E-48B7-8A98-A8E2645840EB}"/>
    <cellStyle name="20% - Accent4 15 3 2 2" xfId="9405" xr:uid="{E4D850A3-BB4D-40EA-AAC1-5B537969940C}"/>
    <cellStyle name="20% - Accent4 15 3 2 2 2" xfId="39178" xr:uid="{4748E090-1976-4C8A-BF49-2E497DB3DF49}"/>
    <cellStyle name="20% - Accent4 15 3 2 3" xfId="9406" xr:uid="{6500EE41-35CE-411C-83A4-D6076D955F33}"/>
    <cellStyle name="20% - Accent4 15 3 2 3 2" xfId="39179" xr:uid="{4C9969C6-B595-445D-AC1A-3CB56147D41B}"/>
    <cellStyle name="20% - Accent4 15 3 2 4" xfId="39177" xr:uid="{CF987D2B-DB20-4EA0-92D0-52B991764EF8}"/>
    <cellStyle name="20% - Accent4 15 3 3" xfId="9407" xr:uid="{3F40A4BD-E54D-44BF-89DF-09AE10507E8E}"/>
    <cellStyle name="20% - Accent4 15 3 3 2" xfId="39180" xr:uid="{9C6A1118-2819-43F5-B872-F7D019A158A4}"/>
    <cellStyle name="20% - Accent4 15 3 4" xfId="9408" xr:uid="{8B9F2ED8-9963-4F13-B021-503E1E226247}"/>
    <cellStyle name="20% - Accent4 15 3 4 2" xfId="39181" xr:uid="{84C9CCB7-73BB-4273-9F4A-C4D5272B5B1A}"/>
    <cellStyle name="20% - Accent4 15 3 5" xfId="9409" xr:uid="{83B61A7E-75E2-4B98-BDBE-CC0F2D3E549A}"/>
    <cellStyle name="20% - Accent4 15 3 5 2" xfId="39182" xr:uid="{10544F02-14ED-4D29-958F-86F1150ADBC8}"/>
    <cellStyle name="20% - Accent4 15 3 6" xfId="39176" xr:uid="{B80DF18A-EB4B-4601-8316-6CBC54B123AF}"/>
    <cellStyle name="20% - Accent4 15 4" xfId="9410" xr:uid="{1D9CFA47-43A1-4058-B046-4C4CD5E647E1}"/>
    <cellStyle name="20% - Accent4 15 4 2" xfId="9411" xr:uid="{7CC3CA1D-B320-402D-BCB4-3D927EB1DB40}"/>
    <cellStyle name="20% - Accent4 15 4 2 2" xfId="39184" xr:uid="{6F9A943A-1DBB-430E-82AB-50B181A2B8B4}"/>
    <cellStyle name="20% - Accent4 15 4 3" xfId="9412" xr:uid="{57D97DC5-9567-41E6-B0BB-7DD04FF04149}"/>
    <cellStyle name="20% - Accent4 15 4 3 2" xfId="39185" xr:uid="{2842DBB5-71BF-459C-A41A-85D9F0387E95}"/>
    <cellStyle name="20% - Accent4 15 4 4" xfId="39183" xr:uid="{B03E9C4A-060B-4165-B1AC-6BE3340EC13B}"/>
    <cellStyle name="20% - Accent4 15 5" xfId="9413" xr:uid="{45A3E0C9-EB92-472D-BC8F-89BBBE68BEA4}"/>
    <cellStyle name="20% - Accent4 15 5 2" xfId="39186" xr:uid="{2CFEAE5E-922C-4B12-8FD0-CE58F21C84DD}"/>
    <cellStyle name="20% - Accent4 15 6" xfId="9414" xr:uid="{1F60CD91-5BB4-492C-A7FA-99D790DBB9A2}"/>
    <cellStyle name="20% - Accent4 15 6 2" xfId="39187" xr:uid="{DA3EC044-B2C3-4E1B-BF2C-5C1F26915680}"/>
    <cellStyle name="20% - Accent4 15 7" xfId="9415" xr:uid="{D2C01319-1BC4-4FBC-AB1F-0732A3B41FB7}"/>
    <cellStyle name="20% - Accent4 15 7 2" xfId="39188" xr:uid="{65B15203-2604-41CA-BEE6-8CFEEB8DEEAD}"/>
    <cellStyle name="20% - Accent4 15 8" xfId="21334" xr:uid="{E1B21BB0-BA10-4DE4-B840-354B5CC70A16}"/>
    <cellStyle name="20% - Accent4 15 8 2" xfId="50760" xr:uid="{C940E9ED-A8E0-4EC7-877A-06D3C2AA1ED8}"/>
    <cellStyle name="20% - Accent4 15 9" xfId="9395" xr:uid="{B7B781D1-8B76-48F3-BD45-48D40E815154}"/>
    <cellStyle name="20% - Accent4 15 9 2" xfId="39168" xr:uid="{D901E399-3703-4A15-A446-AA160EC0D948}"/>
    <cellStyle name="20% - Accent4 16" xfId="5448" xr:uid="{A07BFF11-E433-41A4-80AF-FE9B0C7C56BE}"/>
    <cellStyle name="20% - Accent4 16 10" xfId="35311" xr:uid="{82B88619-0F1E-4357-9E1A-97BC87CF9EC8}"/>
    <cellStyle name="20% - Accent4 16 2" xfId="6232" xr:uid="{D41BAC59-3032-476F-B4D3-E0D6CD74FFF1}"/>
    <cellStyle name="20% - Accent4 16 2 2" xfId="9418" xr:uid="{C35BC635-2A4F-438C-9DC5-E1A4CCACEEB9}"/>
    <cellStyle name="20% - Accent4 16 2 2 2" xfId="9419" xr:uid="{ED977465-5854-4D75-9DC0-74D62BF3B661}"/>
    <cellStyle name="20% - Accent4 16 2 2 2 2" xfId="39192" xr:uid="{7562D673-891F-4C1D-9DDC-A1D2FE3D79BA}"/>
    <cellStyle name="20% - Accent4 16 2 2 3" xfId="9420" xr:uid="{1D8FADE4-86F9-4CDA-9693-ACBED34A7C04}"/>
    <cellStyle name="20% - Accent4 16 2 2 3 2" xfId="39193" xr:uid="{35520FD1-3275-41D3-BAED-2A31CA55494A}"/>
    <cellStyle name="20% - Accent4 16 2 2 4" xfId="39191" xr:uid="{D7B4FAC5-16D9-48FB-B5F9-67F086D86D00}"/>
    <cellStyle name="20% - Accent4 16 2 3" xfId="9421" xr:uid="{E29D5311-1991-4862-B942-FE37CD456E6F}"/>
    <cellStyle name="20% - Accent4 16 2 3 2" xfId="39194" xr:uid="{9BF24FB3-A788-4589-9DF0-5D0E862F3518}"/>
    <cellStyle name="20% - Accent4 16 2 4" xfId="9422" xr:uid="{A5DAC931-9AA7-4B93-ABBA-00B3D087B179}"/>
    <cellStyle name="20% - Accent4 16 2 4 2" xfId="39195" xr:uid="{F36809EF-58DB-48E8-9D82-D31E675D7219}"/>
    <cellStyle name="20% - Accent4 16 2 5" xfId="9423" xr:uid="{16156264-3472-4647-8ADD-D55AE3EA05A0}"/>
    <cellStyle name="20% - Accent4 16 2 5 2" xfId="39196" xr:uid="{3AB7B12C-36BA-452B-9F9E-43068784A4AA}"/>
    <cellStyle name="20% - Accent4 16 2 6" xfId="22346" xr:uid="{884FF1B7-20A8-4369-8B5F-B6D82217ADB1}"/>
    <cellStyle name="20% - Accent4 16 2 6 2" xfId="51771" xr:uid="{7312C8CD-8960-4B57-8935-45ECF27DC22D}"/>
    <cellStyle name="20% - Accent4 16 2 7" xfId="9417" xr:uid="{3E993EB6-8D53-497D-82D3-A13D4D8A24DC}"/>
    <cellStyle name="20% - Accent4 16 2 7 2" xfId="39190" xr:uid="{760F63E3-058C-4F5C-85F1-629043369522}"/>
    <cellStyle name="20% - Accent4 16 2 8" xfId="36091" xr:uid="{1A0EEF83-A91E-4ED2-9F16-FE32DBA615B4}"/>
    <cellStyle name="20% - Accent4 16 3" xfId="9424" xr:uid="{FA9E3A8F-EDE6-45F5-BFAC-3AEBD0B2FEFB}"/>
    <cellStyle name="20% - Accent4 16 3 2" xfId="9425" xr:uid="{942FE468-8A10-4762-AC48-CE7B44ADB2D2}"/>
    <cellStyle name="20% - Accent4 16 3 2 2" xfId="9426" xr:uid="{91973929-6897-43F8-844E-117DD3FDB328}"/>
    <cellStyle name="20% - Accent4 16 3 2 2 2" xfId="39199" xr:uid="{2A99232E-9DF8-4593-BEF9-A3746AB9C092}"/>
    <cellStyle name="20% - Accent4 16 3 2 3" xfId="9427" xr:uid="{19515027-25D6-452F-B127-E457311D1073}"/>
    <cellStyle name="20% - Accent4 16 3 2 3 2" xfId="39200" xr:uid="{B8865079-C36A-42C9-9FA3-192D11C5D216}"/>
    <cellStyle name="20% - Accent4 16 3 2 4" xfId="39198" xr:uid="{F40EB6AF-C247-4379-88D0-4410B2A8AB9B}"/>
    <cellStyle name="20% - Accent4 16 3 3" xfId="9428" xr:uid="{F7866DA1-434B-46A7-B98E-D1E394C8A6F9}"/>
    <cellStyle name="20% - Accent4 16 3 3 2" xfId="39201" xr:uid="{A3575D0B-7FDD-4FDE-BC1B-9D6A9A5F15EA}"/>
    <cellStyle name="20% - Accent4 16 3 4" xfId="9429" xr:uid="{494A3657-2C08-4331-A312-3E77CF53022B}"/>
    <cellStyle name="20% - Accent4 16 3 4 2" xfId="39202" xr:uid="{BC9D66CF-89EB-4CDF-928C-D6381BDC710F}"/>
    <cellStyle name="20% - Accent4 16 3 5" xfId="9430" xr:uid="{7294D976-3462-4425-87C9-04161CA68301}"/>
    <cellStyle name="20% - Accent4 16 3 5 2" xfId="39203" xr:uid="{4492B760-0E65-4D94-81CE-02EF0BFFC597}"/>
    <cellStyle name="20% - Accent4 16 3 6" xfId="39197" xr:uid="{78CF29FC-54BB-4468-B05C-A38AA2D797F0}"/>
    <cellStyle name="20% - Accent4 16 4" xfId="9431" xr:uid="{42168D9F-7129-4A32-9FEE-70175A73CDE6}"/>
    <cellStyle name="20% - Accent4 16 4 2" xfId="9432" xr:uid="{849214D9-D6CC-44CB-AC06-93B3A58FC1A2}"/>
    <cellStyle name="20% - Accent4 16 4 2 2" xfId="39205" xr:uid="{B376C138-30D5-4D0C-822D-3A4726E19DA2}"/>
    <cellStyle name="20% - Accent4 16 4 3" xfId="9433" xr:uid="{4B42FE26-4125-4E10-8853-922145A80A99}"/>
    <cellStyle name="20% - Accent4 16 4 3 2" xfId="39206" xr:uid="{5C8DDC18-C71B-478F-B834-87DB661E69E2}"/>
    <cellStyle name="20% - Accent4 16 4 4" xfId="39204" xr:uid="{18E11F2D-678E-4658-AA61-809D391E3701}"/>
    <cellStyle name="20% - Accent4 16 5" xfId="9434" xr:uid="{4B649483-B04B-4808-8112-E2375EC158B2}"/>
    <cellStyle name="20% - Accent4 16 5 2" xfId="39207" xr:uid="{4EADCD03-E286-4E68-9622-F02848169C3D}"/>
    <cellStyle name="20% - Accent4 16 6" xfId="9435" xr:uid="{A9E0CDEC-DC59-4DBB-A758-E4E015BF6AA8}"/>
    <cellStyle name="20% - Accent4 16 6 2" xfId="39208" xr:uid="{AA88EBEF-FE35-4CDF-B56E-56B88100A232}"/>
    <cellStyle name="20% - Accent4 16 7" xfId="9436" xr:uid="{AC11671A-DFBE-41CA-8EDE-3EE9B4250277}"/>
    <cellStyle name="20% - Accent4 16 7 2" xfId="39209" xr:uid="{3608A7B8-B084-4FDE-98F6-72F12EB15772}"/>
    <cellStyle name="20% - Accent4 16 8" xfId="21357" xr:uid="{A22A918D-37B4-4C9F-9C22-F74F3EE39333}"/>
    <cellStyle name="20% - Accent4 16 8 2" xfId="50783" xr:uid="{3E9B2728-8EC1-483C-A0C2-8231DCAF3B3B}"/>
    <cellStyle name="20% - Accent4 16 9" xfId="9416" xr:uid="{2BDC73F1-ABAB-4D03-9C3B-2AA3D66D89C7}"/>
    <cellStyle name="20% - Accent4 16 9 2" xfId="39189" xr:uid="{066ADAFB-EF37-4635-ACE7-C0F4E2DF411D}"/>
    <cellStyle name="20% - Accent4 17" xfId="5472" xr:uid="{367C446E-80F4-48D3-B57D-ED2D42077112}"/>
    <cellStyle name="20% - Accent4 17 2" xfId="6256" xr:uid="{7B1F6350-8DE0-48CE-8323-BC617314D540}"/>
    <cellStyle name="20% - Accent4 17 2 2" xfId="9439" xr:uid="{3E10830C-50AA-4858-A7D2-88EDCA7D1BE3}"/>
    <cellStyle name="20% - Accent4 17 2 2 2" xfId="39212" xr:uid="{CBB562B0-AADA-48DC-BC16-CD32DC4227BA}"/>
    <cellStyle name="20% - Accent4 17 2 3" xfId="9440" xr:uid="{9BD08540-FE33-4106-A143-383655883D14}"/>
    <cellStyle name="20% - Accent4 17 2 3 2" xfId="39213" xr:uid="{4286E610-BD23-433B-B1CA-197BF168FD72}"/>
    <cellStyle name="20% - Accent4 17 2 4" xfId="22369" xr:uid="{0D38C5BA-0742-460E-B464-FD5E70E0771A}"/>
    <cellStyle name="20% - Accent4 17 2 4 2" xfId="51794" xr:uid="{34C28F23-6D0F-4EA4-A0D7-D5D1E9CB1F68}"/>
    <cellStyle name="20% - Accent4 17 2 5" xfId="9438" xr:uid="{996C9F36-93CE-423C-BAEA-60B9F4DD38DE}"/>
    <cellStyle name="20% - Accent4 17 2 5 2" xfId="39211" xr:uid="{47C495D9-CA2E-4CC3-AA59-39AA7B69CCA8}"/>
    <cellStyle name="20% - Accent4 17 2 6" xfId="36115" xr:uid="{ABB6481D-C909-4EF3-9E91-EC57558F4075}"/>
    <cellStyle name="20% - Accent4 17 3" xfId="9441" xr:uid="{A2B83F2B-6666-48E1-9FC6-062D7B187787}"/>
    <cellStyle name="20% - Accent4 17 3 2" xfId="39214" xr:uid="{C54B7A1E-18D3-4057-B0E0-803AD2A1CEB2}"/>
    <cellStyle name="20% - Accent4 17 4" xfId="9442" xr:uid="{87181540-3C0D-4C18-AA27-9FEF38BDB1E7}"/>
    <cellStyle name="20% - Accent4 17 4 2" xfId="39215" xr:uid="{B69F047E-02D6-4544-908F-98F578B2CBDE}"/>
    <cellStyle name="20% - Accent4 17 5" xfId="9443" xr:uid="{0222FDA1-34E6-4C4B-B8C4-4D9FCD8017BD}"/>
    <cellStyle name="20% - Accent4 17 5 2" xfId="39216" xr:uid="{8CAF0F2D-6ECA-482A-88D4-3F2EC4A6D543}"/>
    <cellStyle name="20% - Accent4 17 6" xfId="21380" xr:uid="{E3F38264-440A-4CDA-8139-09BDDF59F5CD}"/>
    <cellStyle name="20% - Accent4 17 6 2" xfId="50806" xr:uid="{900579F0-BDE2-4FE0-A37D-C083E3A1FBA9}"/>
    <cellStyle name="20% - Accent4 17 7" xfId="9437" xr:uid="{3ACD767E-F024-443E-8749-D5866E876885}"/>
    <cellStyle name="20% - Accent4 17 7 2" xfId="39210" xr:uid="{86CD5492-500D-4773-A45C-1288BBB82688}"/>
    <cellStyle name="20% - Accent4 17 8" xfId="35335" xr:uid="{BAAB17A3-B602-4EE4-B147-89E7F384C497}"/>
    <cellStyle name="20% - Accent4 18" xfId="5497" xr:uid="{A9BCA720-7B48-4944-8F37-B1685E0FDB5D}"/>
    <cellStyle name="20% - Accent4 18 2" xfId="9445" xr:uid="{C675EAAD-8438-42F0-8CAE-B21A3DC3959B}"/>
    <cellStyle name="20% - Accent4 18 2 2" xfId="9446" xr:uid="{4540F267-1D22-4AB6-86F5-78956F8A6654}"/>
    <cellStyle name="20% - Accent4 18 2 2 2" xfId="39219" xr:uid="{177AEF96-A10F-450E-9DBB-43ED7AC4368D}"/>
    <cellStyle name="20% - Accent4 18 2 3" xfId="9447" xr:uid="{6DFC88FF-F489-4372-ABFD-26F572007268}"/>
    <cellStyle name="20% - Accent4 18 2 3 2" xfId="39220" xr:uid="{08E7925C-C0F4-433C-A126-02CFD2E173F6}"/>
    <cellStyle name="20% - Accent4 18 2 4" xfId="39218" xr:uid="{53AE4834-5C4B-49B3-84F8-64B9B0B90A42}"/>
    <cellStyle name="20% - Accent4 18 3" xfId="9448" xr:uid="{CD2D74AE-378B-4F58-83A0-ABAC814C406A}"/>
    <cellStyle name="20% - Accent4 18 3 2" xfId="39221" xr:uid="{72C09B76-2675-48E2-8185-AD73AE6CA233}"/>
    <cellStyle name="20% - Accent4 18 4" xfId="9449" xr:uid="{DC727379-003F-4F92-AADE-D459AD2F4E52}"/>
    <cellStyle name="20% - Accent4 18 4 2" xfId="39222" xr:uid="{7B0B2B8C-5F09-401F-ABD5-5C6FFEC63366}"/>
    <cellStyle name="20% - Accent4 18 5" xfId="9450" xr:uid="{94597E13-F0A5-47D2-AA3C-FA6934278E18}"/>
    <cellStyle name="20% - Accent4 18 5 2" xfId="39223" xr:uid="{9A917F67-006A-4E03-A49D-0C13E9CE5E9D}"/>
    <cellStyle name="20% - Accent4 18 6" xfId="21404" xr:uid="{B95AFC25-1770-49BA-97E1-B7BF77281C1D}"/>
    <cellStyle name="20% - Accent4 18 6 2" xfId="50830" xr:uid="{ED9AFD5E-8248-4E71-B2CC-382E0D05F246}"/>
    <cellStyle name="20% - Accent4 18 7" xfId="9444" xr:uid="{4C778988-BE34-46B7-898E-FD0B8472E18A}"/>
    <cellStyle name="20% - Accent4 18 7 2" xfId="39217" xr:uid="{A5342CCF-D938-4373-9D30-CFA54893DB8D}"/>
    <cellStyle name="20% - Accent4 18 8" xfId="35360" xr:uid="{FBC024D8-608F-4146-8A5D-F80AFA922C85}"/>
    <cellStyle name="20% - Accent4 19" xfId="5521" xr:uid="{7E9FDB47-6D42-403E-ADE4-20C6B5F685C3}"/>
    <cellStyle name="20% - Accent4 19 2" xfId="9452" xr:uid="{59EF300B-01AE-44D0-9199-CB0AFA8F52AE}"/>
    <cellStyle name="20% - Accent4 19 2 2" xfId="39225" xr:uid="{3AAD7202-170B-4F04-8DD2-6375B51FCEEE}"/>
    <cellStyle name="20% - Accent4 19 3" xfId="9453" xr:uid="{C9E1EB96-292D-4DCE-BF25-83CDAC8B2240}"/>
    <cellStyle name="20% - Accent4 19 3 2" xfId="39226" xr:uid="{FC9178AC-A010-46B9-AB78-54455B5C00F0}"/>
    <cellStyle name="20% - Accent4 19 4" xfId="9454" xr:uid="{2A82F0C0-DB32-4942-9823-FCF3FD7F939E}"/>
    <cellStyle name="20% - Accent4 19 4 2" xfId="39227" xr:uid="{8CB2A55E-143B-4C6B-AE6F-EE4407431CFC}"/>
    <cellStyle name="20% - Accent4 19 5" xfId="21427" xr:uid="{FEFDD6A4-DC00-432A-8AEF-0D7A8618E3FF}"/>
    <cellStyle name="20% - Accent4 19 5 2" xfId="50853" xr:uid="{911248DD-68C0-4C99-9B45-808673C94BF0}"/>
    <cellStyle name="20% - Accent4 19 6" xfId="9451" xr:uid="{0A11778B-4136-4FCB-A0DB-5AC0E6520320}"/>
    <cellStyle name="20% - Accent4 19 6 2" xfId="39224" xr:uid="{C3B068CA-BE65-43B4-AC4F-614D1C5CFFEE}"/>
    <cellStyle name="20% - Accent4 19 7" xfId="35384" xr:uid="{881AB4AE-2664-4C45-B1C1-51AF4C70B418}"/>
    <cellStyle name="20% - Accent4 2" xfId="358" xr:uid="{2F4A6DA0-1503-4A3F-B3F6-586D5946E4C8}"/>
    <cellStyle name="20% - Accent4 2 10" xfId="9456" xr:uid="{C042BF33-BCBD-4803-B74E-1CEE07FCEF48}"/>
    <cellStyle name="20% - Accent4 2 10 2" xfId="39229" xr:uid="{30B989D0-B5BA-4876-8A70-51124EAFA3E2}"/>
    <cellStyle name="20% - Accent4 2 11" xfId="9457" xr:uid="{1AADAD73-9F97-49D8-AFCC-755D7B77FCDF}"/>
    <cellStyle name="20% - Accent4 2 11 2" xfId="39230" xr:uid="{3A384E9A-4821-4C7F-8412-124E5FCAAE51}"/>
    <cellStyle name="20% - Accent4 2 12" xfId="9458" xr:uid="{0D65F190-B07D-40BC-8D2E-89AC7D2A6324}"/>
    <cellStyle name="20% - Accent4 2 12 2" xfId="39231" xr:uid="{3A0099F2-3EE2-4DD2-BCC4-192CF3E8E567}"/>
    <cellStyle name="20% - Accent4 2 13" xfId="20308" xr:uid="{8F4B0C71-91E6-44C1-AC68-C887CDBDFFE6}"/>
    <cellStyle name="20% - Accent4 2 13 2" xfId="49939" xr:uid="{00A146A1-DCFD-4A41-B2E3-D94722D054D2}"/>
    <cellStyle name="20% - Accent4 2 14" xfId="9455" xr:uid="{2F19D202-C04A-4528-8D8F-5EEF7427CD16}"/>
    <cellStyle name="20% - Accent4 2 14 2" xfId="39228" xr:uid="{4AEF829B-93E7-4A95-B1EB-F7F3AF24B584}"/>
    <cellStyle name="20% - Accent4 2 15" xfId="6324" xr:uid="{5168EBE6-3961-473A-BF95-D4643ED48D0F}"/>
    <cellStyle name="20% - Accent4 2 15 2" xfId="36154" xr:uid="{87976B78-2706-4558-B8D1-6F1CE9830233}"/>
    <cellStyle name="20% - Accent4 2 16" xfId="4722" xr:uid="{B8BFBA3D-137C-4075-A65A-6A9080D0377C}"/>
    <cellStyle name="20% - Accent4 2 16 2" xfId="34616" xr:uid="{45D1E741-E9E6-4C42-8856-F5B7B09C41DD}"/>
    <cellStyle name="20% - Accent4 2 17" xfId="22551" xr:uid="{D5EF7086-5DE6-4098-A104-23F48B80F097}"/>
    <cellStyle name="20% - Accent4 2 17 2" xfId="51839" xr:uid="{BD334822-59F2-45D6-9FA2-03C3DA5DF73F}"/>
    <cellStyle name="20% - Accent4 2 18" xfId="4187" xr:uid="{92956864-B750-4A75-B6E2-A303962D6AEA}"/>
    <cellStyle name="20% - Accent4 2 19" xfId="31624" xr:uid="{E6CF20C4-78CC-498E-8D95-FD45BE4FECC3}"/>
    <cellStyle name="20% - Accent4 2 2" xfId="857" xr:uid="{3DB50593-C78F-4E8D-8A76-B3513855DB44}"/>
    <cellStyle name="20% - Accent4 2 2 10" xfId="20309" xr:uid="{C289EEF2-DF1E-4F98-BDE1-FDDB8AA04B0B}"/>
    <cellStyle name="20% - Accent4 2 2 10 2" xfId="49940" xr:uid="{E217DF3E-3CC5-4263-8492-CE00821A16FF}"/>
    <cellStyle name="20% - Accent4 2 2 11" xfId="9459" xr:uid="{B0863BB3-2DC0-4C60-920D-50B9E841163C}"/>
    <cellStyle name="20% - Accent4 2 2 11 2" xfId="39232" xr:uid="{09C65FD9-BAF2-4CDE-8158-99CF93721699}"/>
    <cellStyle name="20% - Accent4 2 2 12" xfId="4944" xr:uid="{08FF32C4-05CA-4B50-BAE6-C249DF6DEA53}"/>
    <cellStyle name="20% - Accent4 2 2 12 2" xfId="34813" xr:uid="{22468FE2-DE40-455D-B0F6-B42AD9D6BBAA}"/>
    <cellStyle name="20% - Accent4 2 2 13" xfId="4324" xr:uid="{9120AE50-3040-49F0-9506-F2D488FD02CD}"/>
    <cellStyle name="20% - Accent4 2 2 14" xfId="32087" xr:uid="{49ACDF6E-EDE1-4033-AD12-A20AAFD646BF}"/>
    <cellStyle name="20% - Accent4 2 2 2" xfId="678" xr:uid="{121A83C6-E951-436D-91EA-AE59D63E28A8}"/>
    <cellStyle name="20% - Accent4 2 2 2 10" xfId="5764" xr:uid="{CFBF22D7-C451-476B-B676-3690F8DC00A8}"/>
    <cellStyle name="20% - Accent4 2 2 2 10 2" xfId="35623" xr:uid="{5C009CED-1A7E-4AE0-AB79-72DE9015DC2D}"/>
    <cellStyle name="20% - Accent4 2 2 2 11" xfId="4422" xr:uid="{8CDB66CB-1B51-4D70-8F3C-5B956365DA13}"/>
    <cellStyle name="20% - Accent4 2 2 2 12" xfId="31932" xr:uid="{EF20263C-4E23-489B-A6BB-DCE8272D69BF}"/>
    <cellStyle name="20% - Accent4 2 2 2 2" xfId="832" xr:uid="{CC0DEA9D-EF4D-4CB8-A4B1-DB8FAD0D1E18}"/>
    <cellStyle name="20% - Accent4 2 2 2 2 2" xfId="1238" xr:uid="{686B2D7C-47FC-4A0D-9954-15E7D4B6F1B4}"/>
    <cellStyle name="20% - Accent4 2 2 2 2 2 2" xfId="1900" xr:uid="{3D064219-4D69-4D70-9082-96017B4CEE9C}"/>
    <cellStyle name="20% - Accent4 2 2 2 2 2 2 2" xfId="3135" xr:uid="{C55AA298-2900-48C4-82B8-48FBD91B2B6D}"/>
    <cellStyle name="20% - Accent4 2 2 2 2 2 2 2 2" xfId="34112" xr:uid="{17E528C5-C34C-46CD-8BA2-BE4589985344}"/>
    <cellStyle name="20% - Accent4 2 2 2 2 2 2 3" xfId="9463" xr:uid="{17A92DA3-614F-4971-A37B-1C2870626F9A}"/>
    <cellStyle name="20% - Accent4 2 2 2 2 2 2 3 2" xfId="39236" xr:uid="{FC119B60-2105-49D6-95DF-7C3EB25892F5}"/>
    <cellStyle name="20% - Accent4 2 2 2 2 2 2 4" xfId="32902" xr:uid="{1EA3E8D9-65F8-4CD6-910C-03E7079320AF}"/>
    <cellStyle name="20% - Accent4 2 2 2 2 2 3" xfId="2502" xr:uid="{663F48DC-C7AA-4275-9454-E794943FCC4C}"/>
    <cellStyle name="20% - Accent4 2 2 2 2 2 3 2" xfId="9464" xr:uid="{1CCBD8AA-C005-420D-BA5F-622FCD11B3D7}"/>
    <cellStyle name="20% - Accent4 2 2 2 2 2 3 2 2" xfId="39237" xr:uid="{33DA484E-77D7-4EDC-9DD1-39B89531D87E}"/>
    <cellStyle name="20% - Accent4 2 2 2 2 2 3 3" xfId="33482" xr:uid="{9029BD8A-C22F-480F-B96F-DC673DACAA51}"/>
    <cellStyle name="20% - Accent4 2 2 2 2 2 4" xfId="9462" xr:uid="{0407D777-615E-403C-B02B-B354B371BD57}"/>
    <cellStyle name="20% - Accent4 2 2 2 2 2 4 2" xfId="39235" xr:uid="{73E0A24C-5D83-4467-90AB-B156C52C2523}"/>
    <cellStyle name="20% - Accent4 2 2 2 2 2 5" xfId="32288" xr:uid="{2483EE16-F1BC-4FA4-9CF1-763AF00BF946}"/>
    <cellStyle name="20% - Accent4 2 2 2 2 3" xfId="1610" xr:uid="{EEE71047-1E93-4FFC-A2E1-66E315857E42}"/>
    <cellStyle name="20% - Accent4 2 2 2 2 3 2" xfId="2831" xr:uid="{9907ECCC-B775-467C-BE15-AA48BC541E37}"/>
    <cellStyle name="20% - Accent4 2 2 2 2 3 2 2" xfId="33809" xr:uid="{35162730-A2B0-44BB-9183-7EE628710FEF}"/>
    <cellStyle name="20% - Accent4 2 2 2 2 3 3" xfId="9465" xr:uid="{96738033-9F9F-4CAB-9BE1-C38759208768}"/>
    <cellStyle name="20% - Accent4 2 2 2 2 3 3 2" xfId="39238" xr:uid="{F5625C7B-170C-48C7-9DFC-2DB14281A8B8}"/>
    <cellStyle name="20% - Accent4 2 2 2 2 3 4" xfId="32612" xr:uid="{D5A5B2A5-E403-46B3-A5D9-475F93C4631C}"/>
    <cellStyle name="20% - Accent4 2 2 2 2 4" xfId="2318" xr:uid="{F3363CF3-EA70-42CC-877D-EEEC9161A66F}"/>
    <cellStyle name="20% - Accent4 2 2 2 2 4 2" xfId="9466" xr:uid="{B6B836F6-06DA-4945-BDA1-215DFC644E28}"/>
    <cellStyle name="20% - Accent4 2 2 2 2 4 2 2" xfId="39239" xr:uid="{B59799F8-B4AB-465F-A72C-4A864D5EE1AC}"/>
    <cellStyle name="20% - Accent4 2 2 2 2 4 3" xfId="33298" xr:uid="{6CD080C8-4068-444D-8D28-966C658A408D}"/>
    <cellStyle name="20% - Accent4 2 2 2 2 5" xfId="9467" xr:uid="{8553207B-6FB6-4E80-8057-0DCB62EE287D}"/>
    <cellStyle name="20% - Accent4 2 2 2 2 5 2" xfId="39240" xr:uid="{43F1ACF4-8425-432B-A89C-D631EB3BD2A4}"/>
    <cellStyle name="20% - Accent4 2 2 2 2 6" xfId="31129" xr:uid="{BDA5087F-2C85-404C-9FC8-998D4F54765C}"/>
    <cellStyle name="20% - Accent4 2 2 2 2 7" xfId="9461" xr:uid="{B213EFC9-D32C-45E9-A6CE-5674D077E74F}"/>
    <cellStyle name="20% - Accent4 2 2 2 2 7 2" xfId="39234" xr:uid="{F13AF6C8-9374-4507-9347-BE4885D64DC6}"/>
    <cellStyle name="20% - Accent4 2 2 2 2 8" xfId="32069" xr:uid="{B5DB50BD-ADB8-40F8-8974-A9CD933D711D}"/>
    <cellStyle name="20% - Accent4 2 2 2 3" xfId="1237" xr:uid="{856C630D-5BDD-46D6-8980-406D9B410DA3}"/>
    <cellStyle name="20% - Accent4 2 2 2 3 2" xfId="1899" xr:uid="{D483D907-0016-4274-A9DD-BA6250513897}"/>
    <cellStyle name="20% - Accent4 2 2 2 3 2 2" xfId="3134" xr:uid="{926423C4-E5D7-4336-982E-5161574B2907}"/>
    <cellStyle name="20% - Accent4 2 2 2 3 2 2 2" xfId="9470" xr:uid="{CBBAD4C2-9072-48A6-9F70-0423D1D8EC8D}"/>
    <cellStyle name="20% - Accent4 2 2 2 3 2 2 2 2" xfId="39243" xr:uid="{726CFDFF-F15E-4BE2-91D8-BF80A1A26B99}"/>
    <cellStyle name="20% - Accent4 2 2 2 3 2 2 3" xfId="34111" xr:uid="{D6358545-B540-40D1-8BF4-3DB0B00C5A2A}"/>
    <cellStyle name="20% - Accent4 2 2 2 3 2 3" xfId="9471" xr:uid="{1C64E8EF-E6E7-4E34-BB64-5940E89C61BD}"/>
    <cellStyle name="20% - Accent4 2 2 2 3 2 3 2" xfId="39244" xr:uid="{71B6E091-D1D3-4740-916C-C1034917867C}"/>
    <cellStyle name="20% - Accent4 2 2 2 3 2 4" xfId="9469" xr:uid="{88623455-196F-4A58-9D6F-14B36AB2BE45}"/>
    <cellStyle name="20% - Accent4 2 2 2 3 2 4 2" xfId="39242" xr:uid="{B449F84B-A815-4919-8CE8-CE3A18BBBF2A}"/>
    <cellStyle name="20% - Accent4 2 2 2 3 2 5" xfId="32901" xr:uid="{13937343-58FB-44B1-8905-4B61974F1A42}"/>
    <cellStyle name="20% - Accent4 2 2 2 3 3" xfId="2501" xr:uid="{AC258240-59D8-4C4E-90F6-1E9347570568}"/>
    <cellStyle name="20% - Accent4 2 2 2 3 3 2" xfId="9472" xr:uid="{E3C7EBBA-4155-4EA6-B061-AC6B09E63F3D}"/>
    <cellStyle name="20% - Accent4 2 2 2 3 3 2 2" xfId="39245" xr:uid="{FC590099-08E5-4690-9EFF-39C9087174BA}"/>
    <cellStyle name="20% - Accent4 2 2 2 3 3 3" xfId="33481" xr:uid="{FAC336ED-93E1-49CE-887D-39626B7090AF}"/>
    <cellStyle name="20% - Accent4 2 2 2 3 4" xfId="9473" xr:uid="{32C18C83-F7AD-4D32-A22E-A7B0B10CC196}"/>
    <cellStyle name="20% - Accent4 2 2 2 3 4 2" xfId="39246" xr:uid="{C7504784-5263-4B66-ADC3-64E32AF028BC}"/>
    <cellStyle name="20% - Accent4 2 2 2 3 5" xfId="9474" xr:uid="{9A1DDAC2-4D6F-4778-9B84-97D8C17128D7}"/>
    <cellStyle name="20% - Accent4 2 2 2 3 5 2" xfId="39247" xr:uid="{1691BB50-1F0A-4BD6-8B9C-A0FD5DC98047}"/>
    <cellStyle name="20% - Accent4 2 2 2 3 6" xfId="9468" xr:uid="{2402FE88-FE0C-4B3E-A1E4-3A030682C4FA}"/>
    <cellStyle name="20% - Accent4 2 2 2 3 6 2" xfId="39241" xr:uid="{2F369F25-6A2E-4521-ABA5-5521BCE23888}"/>
    <cellStyle name="20% - Accent4 2 2 2 3 7" xfId="32287" xr:uid="{C1F74D1D-7D51-432B-BFFE-DBD579039F84}"/>
    <cellStyle name="20% - Accent4 2 2 2 4" xfId="1609" xr:uid="{2F04DC8A-17EC-451F-938D-281E7165E7DC}"/>
    <cellStyle name="20% - Accent4 2 2 2 4 2" xfId="2830" xr:uid="{B0EF4E28-21D6-493D-A0D0-870C678C2549}"/>
    <cellStyle name="20% - Accent4 2 2 2 4 2 2" xfId="9476" xr:uid="{CA4A0CD6-8C3A-4265-AB23-7E13A67C9E93}"/>
    <cellStyle name="20% - Accent4 2 2 2 4 2 2 2" xfId="39249" xr:uid="{1948D686-3344-459E-9852-5DD24AE21032}"/>
    <cellStyle name="20% - Accent4 2 2 2 4 2 3" xfId="33808" xr:uid="{E19FDBDE-4461-436C-8F69-75716CBE7036}"/>
    <cellStyle name="20% - Accent4 2 2 2 4 3" xfId="9477" xr:uid="{6657D8D6-A95E-4E04-9885-1DE1484D844A}"/>
    <cellStyle name="20% - Accent4 2 2 2 4 3 2" xfId="39250" xr:uid="{8E1A3A49-BFBD-4AF5-B8E1-4AC72F2E188E}"/>
    <cellStyle name="20% - Accent4 2 2 2 4 4" xfId="9475" xr:uid="{BFF4A46B-7249-4D1A-B5CB-1A3AFC46A1D3}"/>
    <cellStyle name="20% - Accent4 2 2 2 4 4 2" xfId="39248" xr:uid="{6EC1D73F-D54D-4246-A74E-81827F8A60DA}"/>
    <cellStyle name="20% - Accent4 2 2 2 4 5" xfId="32611" xr:uid="{D4B8879B-D3B5-4C5E-80B5-6D74510D3140}"/>
    <cellStyle name="20% - Accent4 2 2 2 5" xfId="2201" xr:uid="{3D09CAAE-27DE-488A-9699-48FF0ADFED07}"/>
    <cellStyle name="20% - Accent4 2 2 2 5 2" xfId="9478" xr:uid="{6352C323-0124-41BB-86DB-8F2EBFE4D6A8}"/>
    <cellStyle name="20% - Accent4 2 2 2 5 2 2" xfId="39251" xr:uid="{0470B92C-8AAB-4CBF-81DD-930CB129A8DE}"/>
    <cellStyle name="20% - Accent4 2 2 2 5 3" xfId="33183" xr:uid="{4292F515-4E60-4541-B3FC-413B068E1616}"/>
    <cellStyle name="20% - Accent4 2 2 2 6" xfId="9479" xr:uid="{0E8B8736-5756-45EB-8C8E-35C14E516F4D}"/>
    <cellStyle name="20% - Accent4 2 2 2 6 2" xfId="39252" xr:uid="{5012766A-A132-4347-82AF-13FE1FCD6021}"/>
    <cellStyle name="20% - Accent4 2 2 2 7" xfId="9480" xr:uid="{A512EA3B-8F46-405A-B79F-03D73755DE7C}"/>
    <cellStyle name="20% - Accent4 2 2 2 7 2" xfId="39253" xr:uid="{30F0281F-BBAF-45C6-BD41-B10561850C96}"/>
    <cellStyle name="20% - Accent4 2 2 2 8" xfId="20410" xr:uid="{10811DED-3D30-42A4-B6FB-0768EF319DB4}"/>
    <cellStyle name="20% - Accent4 2 2 2 8 2" xfId="49977" xr:uid="{4A8EF774-93F8-4A73-94D4-CDF0E6B7351B}"/>
    <cellStyle name="20% - Accent4 2 2 2 9" xfId="9460" xr:uid="{13468E5B-3137-4580-A275-CB9DD096F6C2}"/>
    <cellStyle name="20% - Accent4 2 2 2 9 2" xfId="39233" xr:uid="{E84A1574-4DA0-4417-B183-01200B5F3C9E}"/>
    <cellStyle name="20% - Accent4 2 2 3" xfId="900" xr:uid="{81CBBF3D-966C-445C-83D4-49F3AB44F8C3}"/>
    <cellStyle name="20% - Accent4 2 2 3 10" xfId="32121" xr:uid="{5D338817-9C41-44BE-B4DF-0F1ED4C65818}"/>
    <cellStyle name="20% - Accent4 2 2 3 2" xfId="1239" xr:uid="{050687AB-338B-4B67-AF48-9D7761CB115D}"/>
    <cellStyle name="20% - Accent4 2 2 3 2 2" xfId="1901" xr:uid="{83756FA0-DED5-4C6D-B95A-045AB20DE0D8}"/>
    <cellStyle name="20% - Accent4 2 2 3 2 2 2" xfId="3136" xr:uid="{B8ADFC54-D88B-4A42-B476-23E26BFDA49C}"/>
    <cellStyle name="20% - Accent4 2 2 3 2 2 2 2" xfId="9484" xr:uid="{EDBBCFC9-BAB9-4B3A-A110-0F0E23AB8B16}"/>
    <cellStyle name="20% - Accent4 2 2 3 2 2 2 2 2" xfId="39257" xr:uid="{14E0C0AF-9056-46F2-8D82-9113D8ED5C5A}"/>
    <cellStyle name="20% - Accent4 2 2 3 2 2 2 3" xfId="34113" xr:uid="{DCFBF022-849E-484D-A28B-9F1F5A6BDE3A}"/>
    <cellStyle name="20% - Accent4 2 2 3 2 2 3" xfId="9485" xr:uid="{1CB85BF7-17B4-4E41-9131-2118B078AC12}"/>
    <cellStyle name="20% - Accent4 2 2 3 2 2 3 2" xfId="39258" xr:uid="{A91994D9-16C6-4385-83EA-A455621C43D0}"/>
    <cellStyle name="20% - Accent4 2 2 3 2 2 4" xfId="9483" xr:uid="{2E279F23-1145-4C71-85A6-36BD3A7634BF}"/>
    <cellStyle name="20% - Accent4 2 2 3 2 2 4 2" xfId="39256" xr:uid="{8DC04E02-BE10-4491-9D72-CF7D38305C5A}"/>
    <cellStyle name="20% - Accent4 2 2 3 2 2 5" xfId="32903" xr:uid="{4FCA8CA9-7CB4-4B36-8A54-C24D2550D304}"/>
    <cellStyle name="20% - Accent4 2 2 3 2 3" xfId="2503" xr:uid="{ECAC97ED-0D46-4210-B63D-0DADBAB26DC4}"/>
    <cellStyle name="20% - Accent4 2 2 3 2 3 2" xfId="9486" xr:uid="{A4FA5B76-5436-4966-A862-4A551FDE5251}"/>
    <cellStyle name="20% - Accent4 2 2 3 2 3 2 2" xfId="39259" xr:uid="{D03A3BBA-FB94-4049-970E-6CAF8E626B22}"/>
    <cellStyle name="20% - Accent4 2 2 3 2 3 3" xfId="33483" xr:uid="{16527511-3385-4A40-8538-5E96CE8ACC63}"/>
    <cellStyle name="20% - Accent4 2 2 3 2 4" xfId="9487" xr:uid="{23EE6712-58A2-41E6-A9D2-889C23F0D27D}"/>
    <cellStyle name="20% - Accent4 2 2 3 2 4 2" xfId="39260" xr:uid="{C5856E03-B2CE-47EE-9EF1-CC2810827480}"/>
    <cellStyle name="20% - Accent4 2 2 3 2 5" xfId="9488" xr:uid="{2181DBDA-946E-4603-AA54-CF211479CE9A}"/>
    <cellStyle name="20% - Accent4 2 2 3 2 5 2" xfId="39261" xr:uid="{67917FEC-7F48-4530-8E68-4C0D056AC82C}"/>
    <cellStyle name="20% - Accent4 2 2 3 2 6" xfId="9482" xr:uid="{B3655248-020D-45AC-BEF3-25057C74536E}"/>
    <cellStyle name="20% - Accent4 2 2 3 2 6 2" xfId="39255" xr:uid="{E8DA0CB3-6415-4D0A-8170-138EAA706079}"/>
    <cellStyle name="20% - Accent4 2 2 3 2 7" xfId="32289" xr:uid="{8E062BDB-8BC0-476F-AB7B-421168C0871C}"/>
    <cellStyle name="20% - Accent4 2 2 3 3" xfId="1611" xr:uid="{2C97F5D4-A335-4B2A-9754-5AC42E88015E}"/>
    <cellStyle name="20% - Accent4 2 2 3 3 2" xfId="2832" xr:uid="{E84D41EE-FE02-475E-ABB1-5CBCC7E26878}"/>
    <cellStyle name="20% - Accent4 2 2 3 3 2 2" xfId="9491" xr:uid="{86D3F61A-D0ED-4684-8627-FDA407BA9416}"/>
    <cellStyle name="20% - Accent4 2 2 3 3 2 2 2" xfId="39264" xr:uid="{2C274110-CF80-464D-9251-C2AAFBA6944B}"/>
    <cellStyle name="20% - Accent4 2 2 3 3 2 3" xfId="9492" xr:uid="{87F08822-125A-4FEF-A5CE-A7EF4E607F22}"/>
    <cellStyle name="20% - Accent4 2 2 3 3 2 3 2" xfId="39265" xr:uid="{3C5206A9-48FA-43CC-9C76-32821CCDD13F}"/>
    <cellStyle name="20% - Accent4 2 2 3 3 2 4" xfId="9490" xr:uid="{F9F4B556-F0B0-4AFD-B170-8356DB2F54C1}"/>
    <cellStyle name="20% - Accent4 2 2 3 3 2 4 2" xfId="39263" xr:uid="{D171A742-66D0-40C1-9769-3864583D035F}"/>
    <cellStyle name="20% - Accent4 2 2 3 3 2 5" xfId="33810" xr:uid="{1AE2A2BD-30DC-420A-B7FF-71E2BC7ACB1E}"/>
    <cellStyle name="20% - Accent4 2 2 3 3 3" xfId="9493" xr:uid="{BB4FD79E-9F8F-48C2-9CE8-82109667B94F}"/>
    <cellStyle name="20% - Accent4 2 2 3 3 3 2" xfId="39266" xr:uid="{306C5E6E-EDD5-4F7F-999F-ABFDD2B66B9B}"/>
    <cellStyle name="20% - Accent4 2 2 3 3 4" xfId="9494" xr:uid="{06688FF1-1986-420F-920C-33E6219C872F}"/>
    <cellStyle name="20% - Accent4 2 2 3 3 4 2" xfId="39267" xr:uid="{DEC87120-18C5-4043-83B6-D45A7268C384}"/>
    <cellStyle name="20% - Accent4 2 2 3 3 5" xfId="9495" xr:uid="{F6CCBC8E-E232-4D16-B37B-A67A1901730F}"/>
    <cellStyle name="20% - Accent4 2 2 3 3 5 2" xfId="39268" xr:uid="{4490F6B6-1AB7-4BE6-A762-EE8CC4F50008}"/>
    <cellStyle name="20% - Accent4 2 2 3 3 6" xfId="9489" xr:uid="{B31FC1D9-857C-46B4-A5A3-DC90DFAB8EAE}"/>
    <cellStyle name="20% - Accent4 2 2 3 3 6 2" xfId="39262" xr:uid="{B3AC4700-DC10-4D8B-8F14-82552A9C6F2C}"/>
    <cellStyle name="20% - Accent4 2 2 3 3 7" xfId="32613" xr:uid="{141712C6-8E04-4F5E-9FE0-3F6956483D73}"/>
    <cellStyle name="20% - Accent4 2 2 3 4" xfId="2286" xr:uid="{404F2C96-7986-4C8F-AF62-1A2762656547}"/>
    <cellStyle name="20% - Accent4 2 2 3 4 2" xfId="9497" xr:uid="{6AFB501A-6F11-443C-8FEB-AA75D96978CE}"/>
    <cellStyle name="20% - Accent4 2 2 3 4 2 2" xfId="39270" xr:uid="{990DE61B-F252-4F69-AFF7-81338E006902}"/>
    <cellStyle name="20% - Accent4 2 2 3 4 3" xfId="9498" xr:uid="{B5D59DB9-99A6-41CA-9F91-16D43EBD0B7F}"/>
    <cellStyle name="20% - Accent4 2 2 3 4 3 2" xfId="39271" xr:uid="{FF4BDBA8-8406-4232-B959-92FAC7CCDB7D}"/>
    <cellStyle name="20% - Accent4 2 2 3 4 4" xfId="9496" xr:uid="{EAD9C214-D828-4941-9F36-F5E2BF9063A8}"/>
    <cellStyle name="20% - Accent4 2 2 3 4 4 2" xfId="39269" xr:uid="{5DABE314-5C96-4C11-804C-DCE5A6783EFB}"/>
    <cellStyle name="20% - Accent4 2 2 3 4 5" xfId="33266" xr:uid="{04EBEF9F-6617-418E-BE43-E6894BDE11DC}"/>
    <cellStyle name="20% - Accent4 2 2 3 5" xfId="9499" xr:uid="{AB35D814-AE18-45F7-B644-59F3AE7C8560}"/>
    <cellStyle name="20% - Accent4 2 2 3 5 2" xfId="39272" xr:uid="{3C275CF1-A0F4-40ED-8841-5EB0D57E4B09}"/>
    <cellStyle name="20% - Accent4 2 2 3 6" xfId="9500" xr:uid="{B92E5519-DE77-4ED1-BF94-A24AF9CCB07E}"/>
    <cellStyle name="20% - Accent4 2 2 3 6 2" xfId="39273" xr:uid="{EA007910-76D5-40D5-9FD0-91F5A6870838}"/>
    <cellStyle name="20% - Accent4 2 2 3 7" xfId="9501" xr:uid="{6C67FCCB-0A47-4E4F-B3B4-C13DE44BDD0E}"/>
    <cellStyle name="20% - Accent4 2 2 3 7 2" xfId="39274" xr:uid="{1342D881-EB07-4591-9F3B-E4DF2539E20C}"/>
    <cellStyle name="20% - Accent4 2 2 3 8" xfId="23129" xr:uid="{8A12C4C8-2FC4-4069-A9D8-E8DF067EA336}"/>
    <cellStyle name="20% - Accent4 2 2 3 8 2" xfId="52193" xr:uid="{C0BC17EB-6466-4C52-91CB-16EB83970552}"/>
    <cellStyle name="20% - Accent4 2 2 3 9" xfId="9481" xr:uid="{505935EE-4EEE-4664-AF3C-1080E94E26AC}"/>
    <cellStyle name="20% - Accent4 2 2 3 9 2" xfId="39254" xr:uid="{FE38A4E5-10AD-46EB-8183-9C009059162F}"/>
    <cellStyle name="20% - Accent4 2 2 4" xfId="925" xr:uid="{1A59B4B0-F1EB-4165-8B2A-5E0BE7BC0AF3}"/>
    <cellStyle name="20% - Accent4 2 2 4 2" xfId="1236" xr:uid="{EE066031-3C4B-426E-B2FD-4B961C92DF0F}"/>
    <cellStyle name="20% - Accent4 2 2 4 2 2" xfId="1898" xr:uid="{41EF4435-06B8-440E-8B50-16D490C8D6D7}"/>
    <cellStyle name="20% - Accent4 2 2 4 2 2 2" xfId="3133" xr:uid="{944062A7-7D25-43FF-B2E5-DFE99B4AF272}"/>
    <cellStyle name="20% - Accent4 2 2 4 2 2 2 2" xfId="34110" xr:uid="{B6521341-1019-4345-891F-DA2A0223D6A2}"/>
    <cellStyle name="20% - Accent4 2 2 4 2 2 3" xfId="9504" xr:uid="{72F6DBAE-55C9-4BBE-90F2-E00550C15290}"/>
    <cellStyle name="20% - Accent4 2 2 4 2 2 3 2" xfId="39277" xr:uid="{CFC2B790-9CA1-45AE-B37B-962A554A101F}"/>
    <cellStyle name="20% - Accent4 2 2 4 2 2 4" xfId="32900" xr:uid="{0C23C62B-5181-4D49-AE8E-32B972433415}"/>
    <cellStyle name="20% - Accent4 2 2 4 2 3" xfId="2504" xr:uid="{A5A9230B-DEC4-43E5-9971-062925140F54}"/>
    <cellStyle name="20% - Accent4 2 2 4 2 3 2" xfId="9505" xr:uid="{CE2CF05E-A357-4E0D-8874-2C8490F2653A}"/>
    <cellStyle name="20% - Accent4 2 2 4 2 3 2 2" xfId="39278" xr:uid="{3BDC9527-0901-4270-B786-34D8E391A705}"/>
    <cellStyle name="20% - Accent4 2 2 4 2 3 3" xfId="33484" xr:uid="{589391B7-996C-419A-8709-514F48D1801C}"/>
    <cellStyle name="20% - Accent4 2 2 4 2 4" xfId="9503" xr:uid="{24552D73-4AF4-4A16-8115-41DB1C5D74D9}"/>
    <cellStyle name="20% - Accent4 2 2 4 2 4 2" xfId="39276" xr:uid="{C5995636-2D85-4398-BA00-84CF7DD141FB}"/>
    <cellStyle name="20% - Accent4 2 2 4 2 5" xfId="32286" xr:uid="{6CA17580-5217-43B8-9800-A742C0697F64}"/>
    <cellStyle name="20% - Accent4 2 2 4 3" xfId="1608" xr:uid="{7B3E5AE3-B587-4725-902E-B88D5D3BA397}"/>
    <cellStyle name="20% - Accent4 2 2 4 3 2" xfId="2829" xr:uid="{7FF0D68F-9041-428E-B67F-DE00FFC3D3E5}"/>
    <cellStyle name="20% - Accent4 2 2 4 3 2 2" xfId="33807" xr:uid="{68EB8F69-57F3-48C0-BDEA-F16D459698D6}"/>
    <cellStyle name="20% - Accent4 2 2 4 3 3" xfId="9506" xr:uid="{0F24F4A3-EC32-4213-A99C-746F885406B0}"/>
    <cellStyle name="20% - Accent4 2 2 4 3 3 2" xfId="39279" xr:uid="{EDD3440E-004C-4B48-94EC-63AD40D49F84}"/>
    <cellStyle name="20% - Accent4 2 2 4 3 4" xfId="32610" xr:uid="{3BD304BE-4A1D-4489-B3DE-CD626428BD04}"/>
    <cellStyle name="20% - Accent4 2 2 4 4" xfId="2357" xr:uid="{A5C9524D-ADC9-4F47-8CF5-7A237A3440BB}"/>
    <cellStyle name="20% - Accent4 2 2 4 4 2" xfId="9507" xr:uid="{CBF85B6C-C6BC-4E5F-8818-60FE7883E7DD}"/>
    <cellStyle name="20% - Accent4 2 2 4 4 2 2" xfId="39280" xr:uid="{A4EE9B54-DE9E-4853-BFAC-2ED3060D7CCC}"/>
    <cellStyle name="20% - Accent4 2 2 4 4 3" xfId="33337" xr:uid="{CECFA217-6429-41E3-99AE-8ED37C47B74B}"/>
    <cellStyle name="20% - Accent4 2 2 4 5" xfId="9508" xr:uid="{81CE8592-D964-45BE-91B8-D7680FC356DE}"/>
    <cellStyle name="20% - Accent4 2 2 4 5 2" xfId="39281" xr:uid="{972001CB-69EE-4B53-9A1B-027311D65B94}"/>
    <cellStyle name="20% - Accent4 2 2 4 6" xfId="9502" xr:uid="{02A51ADB-3078-41F9-B174-FB324D60E298}"/>
    <cellStyle name="20% - Accent4 2 2 4 6 2" xfId="39275" xr:uid="{8C55268F-B92E-4C0B-AADD-2E38B57E2559}"/>
    <cellStyle name="20% - Accent4 2 2 4 7" xfId="32136" xr:uid="{1119D4F2-690E-4D8E-B518-98EF44A1769F}"/>
    <cellStyle name="20% - Accent4 2 2 5" xfId="1174" xr:uid="{E0180815-0416-4C49-9844-460AF29BA799}"/>
    <cellStyle name="20% - Accent4 2 2 5 2" xfId="1836" xr:uid="{6E1287AF-DA42-4D60-8184-D39C2E4C6A08}"/>
    <cellStyle name="20% - Accent4 2 2 5 2 2" xfId="3071" xr:uid="{FA399291-3C4B-4520-BFD1-68FB481DC430}"/>
    <cellStyle name="20% - Accent4 2 2 5 2 2 2" xfId="9511" xr:uid="{0C817B4F-E301-4986-957E-18502C91884A}"/>
    <cellStyle name="20% - Accent4 2 2 5 2 2 2 2" xfId="39284" xr:uid="{D78710CA-193B-4051-B92F-F40C389E17F2}"/>
    <cellStyle name="20% - Accent4 2 2 5 2 2 3" xfId="34048" xr:uid="{1CC02CCC-EFE1-4442-8B96-90557672265B}"/>
    <cellStyle name="20% - Accent4 2 2 5 2 3" xfId="9512" xr:uid="{2197AE51-4A41-48B4-8BA9-791A30EDCE27}"/>
    <cellStyle name="20% - Accent4 2 2 5 2 3 2" xfId="39285" xr:uid="{B1718CFA-4EE3-4CF2-8AD1-43715F8F6FA8}"/>
    <cellStyle name="20% - Accent4 2 2 5 2 4" xfId="9510" xr:uid="{1D084870-6467-46F4-A50D-CDEC18797368}"/>
    <cellStyle name="20% - Accent4 2 2 5 2 4 2" xfId="39283" xr:uid="{B6E4CD91-C84A-440C-B977-791535E20304}"/>
    <cellStyle name="20% - Accent4 2 2 5 2 5" xfId="32838" xr:uid="{166CDC2D-2695-48FC-B3BB-3C90DDD157EF}"/>
    <cellStyle name="20% - Accent4 2 2 5 3" xfId="2500" xr:uid="{45CE6573-C005-40B3-9104-F41E01478043}"/>
    <cellStyle name="20% - Accent4 2 2 5 3 2" xfId="9513" xr:uid="{9E997C87-96A7-48C3-ACBB-208A4C57AB7D}"/>
    <cellStyle name="20% - Accent4 2 2 5 3 2 2" xfId="39286" xr:uid="{0DD2E02A-C6AF-4C68-AD9F-C8E950010841}"/>
    <cellStyle name="20% - Accent4 2 2 5 3 3" xfId="33480" xr:uid="{B93B1EFD-71E3-48DB-904A-8406C78928E7}"/>
    <cellStyle name="20% - Accent4 2 2 5 4" xfId="9514" xr:uid="{868993CF-1F7C-406E-A5DF-C26F7B082F50}"/>
    <cellStyle name="20% - Accent4 2 2 5 4 2" xfId="39287" xr:uid="{3AABBC9F-0F92-43AD-8EFB-4034893B47A4}"/>
    <cellStyle name="20% - Accent4 2 2 5 5" xfId="9515" xr:uid="{E70C7D7D-9E4A-4AD7-98AD-1397BC273BAB}"/>
    <cellStyle name="20% - Accent4 2 2 5 5 2" xfId="39288" xr:uid="{0B4889CF-C35A-4B45-B394-DA2EE58C1BB6}"/>
    <cellStyle name="20% - Accent4 2 2 5 6" xfId="9509" xr:uid="{A6B3FD48-6B48-4C6D-9D27-5450896568EB}"/>
    <cellStyle name="20% - Accent4 2 2 5 6 2" xfId="39282" xr:uid="{AE1BA933-50B8-48EA-9983-9651A0D1D760}"/>
    <cellStyle name="20% - Accent4 2 2 5 7" xfId="32224" xr:uid="{8A585F57-5F62-40E5-9AB5-AF1B56FE6181}"/>
    <cellStyle name="20% - Accent4 2 2 6" xfId="1546" xr:uid="{61F78FDE-97BE-47DB-965F-60017731B793}"/>
    <cellStyle name="20% - Accent4 2 2 6 2" xfId="2767" xr:uid="{EE8B29CB-21E7-4733-ACF9-241FAB3253F7}"/>
    <cellStyle name="20% - Accent4 2 2 6 2 2" xfId="9517" xr:uid="{A8EF3951-EB50-4BFE-AA0A-A980589EC8CA}"/>
    <cellStyle name="20% - Accent4 2 2 6 2 2 2" xfId="39290" xr:uid="{2A18E5A0-E0FC-438A-B2E0-2602328B6CE9}"/>
    <cellStyle name="20% - Accent4 2 2 6 2 3" xfId="33745" xr:uid="{89063F0E-D83A-4617-98D3-DFCF8D7DA82D}"/>
    <cellStyle name="20% - Accent4 2 2 6 3" xfId="9518" xr:uid="{D3C0B6DC-FC46-44E0-A0C6-3BE5866EFAAC}"/>
    <cellStyle name="20% - Accent4 2 2 6 3 2" xfId="39291" xr:uid="{47C0B481-BDAE-478E-8616-A63D63F58DB1}"/>
    <cellStyle name="20% - Accent4 2 2 6 4" xfId="9516" xr:uid="{D17D1934-6433-4F48-A3DA-02A6CC4EBF22}"/>
    <cellStyle name="20% - Accent4 2 2 6 4 2" xfId="39289" xr:uid="{A043B4A3-F68C-4B03-A176-5ADE2FC4525C}"/>
    <cellStyle name="20% - Accent4 2 2 6 5" xfId="32548" xr:uid="{CF05BAA3-2AAC-4BFA-A9CC-0E438EE21B89}"/>
    <cellStyle name="20% - Accent4 2 2 7" xfId="2167" xr:uid="{68E536AA-C06B-4D72-BC86-F81625C858DD}"/>
    <cellStyle name="20% - Accent4 2 2 7 2" xfId="9519" xr:uid="{5F419FED-B889-42F7-BE5D-D5F7F46CF27F}"/>
    <cellStyle name="20% - Accent4 2 2 7 2 2" xfId="39292" xr:uid="{C5BB0A0F-D51D-4B11-ABBA-70E6EBA03036}"/>
    <cellStyle name="20% - Accent4 2 2 7 3" xfId="33149" xr:uid="{4AAB5938-C23D-41E2-A287-2055BF272EF1}"/>
    <cellStyle name="20% - Accent4 2 2 8" xfId="3459" xr:uid="{4808001A-A636-4C2A-94CB-B1EDB9FFB271}"/>
    <cellStyle name="20% - Accent4 2 2 8 2" xfId="9520" xr:uid="{B224F78A-ECBF-48EF-8BDD-04340178E821}"/>
    <cellStyle name="20% - Accent4 2 2 8 2 2" xfId="39293" xr:uid="{61985130-591F-451D-87C5-B11B3CD0FC8B}"/>
    <cellStyle name="20% - Accent4 2 2 8 3" xfId="34348" xr:uid="{345F2506-7779-4F31-A273-9ABF78D1EB1B}"/>
    <cellStyle name="20% - Accent4 2 2 9" xfId="917" xr:uid="{AD45CC63-2C58-48D8-A1C3-6D097BEBC2E7}"/>
    <cellStyle name="20% - Accent4 2 2 9 2" xfId="9521" xr:uid="{A6A1E338-8676-43B1-B981-B42854A57D09}"/>
    <cellStyle name="20% - Accent4 2 2 9 2 2" xfId="39294" xr:uid="{4826C77F-9FFC-4F1F-83F0-764543EC243D}"/>
    <cellStyle name="20% - Accent4 2 2 9 3" xfId="32131" xr:uid="{7F723C5D-779A-421B-BC29-EC67A2EEDBDC}"/>
    <cellStyle name="20% - Accent4 2 20" xfId="31867" xr:uid="{481092E6-CFA1-4CCA-8D7C-8B2F1B1FBEA0}"/>
    <cellStyle name="20% - Accent4 2 3" xfId="631" xr:uid="{4AA29A2D-35C3-4145-A641-0C55AA5585B7}"/>
    <cellStyle name="20% - Accent4 2 3 10" xfId="5180" xr:uid="{45193322-52DA-45DC-AFF5-A006DB1C5197}"/>
    <cellStyle name="20% - Accent4 2 3 10 2" xfId="35043" xr:uid="{BBA4B0EC-BE0A-4B53-918B-66FA26440AB6}"/>
    <cellStyle name="20% - Accent4 2 3 11" xfId="22745" xr:uid="{A42973D2-943F-4A6B-B622-5257B6D4A768}"/>
    <cellStyle name="20% - Accent4 2 3 11 2" xfId="52030" xr:uid="{418722AB-D119-49E4-B532-F8932094E386}"/>
    <cellStyle name="20% - Accent4 2 3 12" xfId="4377" xr:uid="{F8E24ED9-67C2-4408-90FC-4EB0EB522E65}"/>
    <cellStyle name="20% - Accent4 2 3 12 2" xfId="34450" xr:uid="{1FE461B5-9EDB-4486-9D05-9B9BAB5F7B5E}"/>
    <cellStyle name="20% - Accent4 2 3 13" xfId="31897" xr:uid="{371F2B96-A939-4950-A9D7-F817F65BB0C6}"/>
    <cellStyle name="20% - Accent4 2 3 2" xfId="816" xr:uid="{3A49CAAF-A788-4A36-B265-355E0E043F7D}"/>
    <cellStyle name="20% - Accent4 2 3 2 2" xfId="1241" xr:uid="{347B62C7-19C6-46C3-B2C1-560314D91AC2}"/>
    <cellStyle name="20% - Accent4 2 3 2 2 2" xfId="1903" xr:uid="{8419E6CB-9D18-417D-AA40-70E27076F0F7}"/>
    <cellStyle name="20% - Accent4 2 3 2 2 2 2" xfId="3138" xr:uid="{2AF345E2-5948-494B-BE70-86BA853A6436}"/>
    <cellStyle name="20% - Accent4 2 3 2 2 2 2 2" xfId="34115" xr:uid="{8520EF0C-64C5-4183-BCF6-0D333732A158}"/>
    <cellStyle name="20% - Accent4 2 3 2 2 2 3" xfId="9525" xr:uid="{6F2A85DC-5999-41DE-9436-41E9E869D934}"/>
    <cellStyle name="20% - Accent4 2 3 2 2 2 3 2" xfId="39298" xr:uid="{11F39E81-D584-4CD5-BEB6-AFB8C9A4447C}"/>
    <cellStyle name="20% - Accent4 2 3 2 2 2 4" xfId="32905" xr:uid="{E8BB9340-A9C7-4CD3-A98A-7FD3DB6141C1}"/>
    <cellStyle name="20% - Accent4 2 3 2 2 3" xfId="2506" xr:uid="{31FD625A-4248-4E97-BB62-ECEB0F712A51}"/>
    <cellStyle name="20% - Accent4 2 3 2 2 3 2" xfId="9526" xr:uid="{4DD12774-9998-484D-9F7A-4C2F5C493F1B}"/>
    <cellStyle name="20% - Accent4 2 3 2 2 3 2 2" xfId="39299" xr:uid="{3C31A67C-DEE6-4B9C-B18B-32E43230E320}"/>
    <cellStyle name="20% - Accent4 2 3 2 2 3 3" xfId="33486" xr:uid="{85A49275-4D38-4519-BC8B-79F76C585FE8}"/>
    <cellStyle name="20% - Accent4 2 3 2 2 4" xfId="9524" xr:uid="{0FC579A4-1249-45B6-9DA9-BADB07DBF9D3}"/>
    <cellStyle name="20% - Accent4 2 3 2 2 4 2" xfId="39297" xr:uid="{D64D9D83-4C03-4F1E-9256-534AC0578BA3}"/>
    <cellStyle name="20% - Accent4 2 3 2 2 5" xfId="32291" xr:uid="{101FC6E3-DFBE-4EE4-B16E-0EFB3F373B1B}"/>
    <cellStyle name="20% - Accent4 2 3 2 3" xfId="1613" xr:uid="{6329C972-EB14-4F80-B8E0-2AA7B41845A0}"/>
    <cellStyle name="20% - Accent4 2 3 2 3 2" xfId="2834" xr:uid="{6DEB90F3-AEE1-4A5D-AAF6-E1EECC7A853E}"/>
    <cellStyle name="20% - Accent4 2 3 2 3 2 2" xfId="33812" xr:uid="{D162FAB1-636D-4BCB-BA64-4FD65E203D0A}"/>
    <cellStyle name="20% - Accent4 2 3 2 3 3" xfId="9527" xr:uid="{339FC80B-9575-4136-9D77-2513FC4436AB}"/>
    <cellStyle name="20% - Accent4 2 3 2 3 3 2" xfId="39300" xr:uid="{8D104C95-2ACD-4979-ADA7-CBCEC7028576}"/>
    <cellStyle name="20% - Accent4 2 3 2 3 4" xfId="32615" xr:uid="{F66D4740-098C-4A54-B7C8-79C86A0B05A5}"/>
    <cellStyle name="20% - Accent4 2 3 2 4" xfId="2317" xr:uid="{96EB976F-ADEA-4315-B6A5-11990B588028}"/>
    <cellStyle name="20% - Accent4 2 3 2 4 2" xfId="9528" xr:uid="{7526CB60-75D6-4802-BF4D-5B9600B5405F}"/>
    <cellStyle name="20% - Accent4 2 3 2 4 2 2" xfId="39301" xr:uid="{E754EA57-2F84-4800-88DB-956566EFA541}"/>
    <cellStyle name="20% - Accent4 2 3 2 4 3" xfId="33297" xr:uid="{478C84C9-9E45-4B66-88B1-5B2E235BE21E}"/>
    <cellStyle name="20% - Accent4 2 3 2 5" xfId="9529" xr:uid="{EAAB88F0-5BCC-4DA7-9BEB-E070A97F1AC2}"/>
    <cellStyle name="20% - Accent4 2 3 2 5 2" xfId="39302" xr:uid="{AC9A47E3-5196-4358-A846-E689291083D1}"/>
    <cellStyle name="20% - Accent4 2 3 2 6" xfId="22015" xr:uid="{FBA28EF5-BF29-42F5-AC5F-3BE2840A4BAA}"/>
    <cellStyle name="20% - Accent4 2 3 2 6 2" xfId="51440" xr:uid="{0FEF503B-99CC-4F6C-A7D1-1779832CEE18}"/>
    <cellStyle name="20% - Accent4 2 3 2 7" xfId="9523" xr:uid="{387203C9-8B28-4F24-8649-A2679379CC72}"/>
    <cellStyle name="20% - Accent4 2 3 2 7 2" xfId="39296" xr:uid="{F5D7E31C-95A2-44BE-BCB8-696EB57C043A}"/>
    <cellStyle name="20% - Accent4 2 3 2 8" xfId="31128" xr:uid="{5AC15C5F-ABEB-4590-B556-E9F2FEC02BA0}"/>
    <cellStyle name="20% - Accent4 2 3 2 9" xfId="32055" xr:uid="{9308DD1F-F743-4E26-B495-7135CF0DD8FD}"/>
    <cellStyle name="20% - Accent4 2 3 3" xfId="1240" xr:uid="{80A76ACF-83E1-43E9-A997-A8C947780E47}"/>
    <cellStyle name="20% - Accent4 2 3 3 2" xfId="1902" xr:uid="{AADF7CC3-5453-473F-A157-324508ED01C7}"/>
    <cellStyle name="20% - Accent4 2 3 3 2 2" xfId="3137" xr:uid="{065847E8-9A7A-4585-8CA4-77FF362F1D36}"/>
    <cellStyle name="20% - Accent4 2 3 3 2 2 2" xfId="9532" xr:uid="{A419A53A-E5AE-47B9-AED4-BE023E81C68B}"/>
    <cellStyle name="20% - Accent4 2 3 3 2 2 2 2" xfId="39305" xr:uid="{EB3A58A2-5965-4C14-BB82-85FAB7D256A3}"/>
    <cellStyle name="20% - Accent4 2 3 3 2 2 3" xfId="34114" xr:uid="{AE5CF464-26FF-48EC-9329-B466816FE36D}"/>
    <cellStyle name="20% - Accent4 2 3 3 2 3" xfId="9533" xr:uid="{51A7C377-AE48-4277-A547-65AA392EE651}"/>
    <cellStyle name="20% - Accent4 2 3 3 2 3 2" xfId="39306" xr:uid="{9ABE00A0-2CB3-470D-B9B5-CED065B8B5A2}"/>
    <cellStyle name="20% - Accent4 2 3 3 2 4" xfId="9531" xr:uid="{7124923F-113C-4D7D-869D-7940D2A63899}"/>
    <cellStyle name="20% - Accent4 2 3 3 2 4 2" xfId="39304" xr:uid="{D8F641EE-6F3B-4E9D-AE7F-F0CEEE038069}"/>
    <cellStyle name="20% - Accent4 2 3 3 2 5" xfId="32904" xr:uid="{8BF909AE-3E95-4B9D-AB6A-8ED17344DE6A}"/>
    <cellStyle name="20% - Accent4 2 3 3 3" xfId="2505" xr:uid="{1087FCC2-A302-420F-9AF6-DEECFA2AEBAA}"/>
    <cellStyle name="20% - Accent4 2 3 3 3 2" xfId="9534" xr:uid="{92D6F641-6D78-4B39-ADB4-6879CBBF85BB}"/>
    <cellStyle name="20% - Accent4 2 3 3 3 2 2" xfId="39307" xr:uid="{E7FB3982-6913-45DF-AF4E-D66BB1AC901C}"/>
    <cellStyle name="20% - Accent4 2 3 3 3 3" xfId="33485" xr:uid="{54E70541-C5B1-4242-B553-C35CBB300ED0}"/>
    <cellStyle name="20% - Accent4 2 3 3 4" xfId="9535" xr:uid="{911A2D21-CC4F-4A2D-B22A-1E42DFC199FE}"/>
    <cellStyle name="20% - Accent4 2 3 3 4 2" xfId="39308" xr:uid="{EB00A34E-E068-4B3B-BF4B-37A54CAFAFFC}"/>
    <cellStyle name="20% - Accent4 2 3 3 5" xfId="9536" xr:uid="{96D6948E-3099-4037-94B6-C2FF43E10BFA}"/>
    <cellStyle name="20% - Accent4 2 3 3 5 2" xfId="39309" xr:uid="{A96CB882-E08C-451B-A8D6-E22C8061F6CE}"/>
    <cellStyle name="20% - Accent4 2 3 3 6" xfId="23583" xr:uid="{8B059F14-8B0C-48C1-992D-67ED84D313A0}"/>
    <cellStyle name="20% - Accent4 2 3 3 7" xfId="9530" xr:uid="{96691C0F-F11E-4067-A4BC-1FBF692B5678}"/>
    <cellStyle name="20% - Accent4 2 3 3 7 2" xfId="39303" xr:uid="{78BF60D4-B21B-4E23-9D24-4078C20E3361}"/>
    <cellStyle name="20% - Accent4 2 3 3 8" xfId="32290" xr:uid="{1DC99DF0-6C28-4EFA-B94A-B29A438723BB}"/>
    <cellStyle name="20% - Accent4 2 3 4" xfId="1612" xr:uid="{BDEAB33F-E6B6-4B24-8169-34E70ABC26DC}"/>
    <cellStyle name="20% - Accent4 2 3 4 2" xfId="2833" xr:uid="{64985A70-59D8-42A5-B4B5-04D90D05EDC5}"/>
    <cellStyle name="20% - Accent4 2 3 4 2 2" xfId="9538" xr:uid="{1A46F2EC-B4AA-48FF-9FBA-E3E1CF213415}"/>
    <cellStyle name="20% - Accent4 2 3 4 2 2 2" xfId="39311" xr:uid="{25AC6E14-4D85-4F3E-A0C5-0C20060CB890}"/>
    <cellStyle name="20% - Accent4 2 3 4 2 3" xfId="33811" xr:uid="{C5DFB708-AF57-47E6-867C-151828F9BDB1}"/>
    <cellStyle name="20% - Accent4 2 3 4 3" xfId="9539" xr:uid="{A46F129A-49BF-4B09-ABB6-EA4C0E5D18F3}"/>
    <cellStyle name="20% - Accent4 2 3 4 3 2" xfId="39312" xr:uid="{5F4B1067-0CC6-4362-8CB6-06DAAC1BB6F7}"/>
    <cellStyle name="20% - Accent4 2 3 4 4" xfId="9537" xr:uid="{B8400800-88E6-4432-BC91-8067438EDF2D}"/>
    <cellStyle name="20% - Accent4 2 3 4 4 2" xfId="39310" xr:uid="{A7A95F7C-B1E5-4ABF-8F05-B73A5F1FEF5A}"/>
    <cellStyle name="20% - Accent4 2 3 4 5" xfId="32614" xr:uid="{C820C88F-60D5-4643-A88E-E80BD24C27D4}"/>
    <cellStyle name="20% - Accent4 2 3 5" xfId="2200" xr:uid="{1AB0843F-5497-4D6F-9AA0-3F157D650B9E}"/>
    <cellStyle name="20% - Accent4 2 3 5 2" xfId="9540" xr:uid="{0980DD7B-83EB-469A-9E03-32EA9240C58D}"/>
    <cellStyle name="20% - Accent4 2 3 5 2 2" xfId="39313" xr:uid="{DBC4324C-FC90-4325-AD32-B3940DD780BC}"/>
    <cellStyle name="20% - Accent4 2 3 5 3" xfId="33182" xr:uid="{0F60734A-8576-4C03-8304-BAD3B138D4CD}"/>
    <cellStyle name="20% - Accent4 2 3 6" xfId="9541" xr:uid="{6A55DFC0-CA4C-43B3-8C4F-F5FE0FFA6735}"/>
    <cellStyle name="20% - Accent4 2 3 6 2" xfId="39314" xr:uid="{E4407012-5C16-4A0B-8E20-378417BBA3A2}"/>
    <cellStyle name="20% - Accent4 2 3 7" xfId="9542" xr:uid="{D8DBC4D8-1CFE-458B-A324-CC218BBA34C7}"/>
    <cellStyle name="20% - Accent4 2 3 7 2" xfId="39315" xr:uid="{2FE62E4F-921E-4E0F-B3A6-B3358AA5C9AB}"/>
    <cellStyle name="20% - Accent4 2 3 8" xfId="20409" xr:uid="{B9757FFD-9DA8-41B2-9A13-5B84910FD6C9}"/>
    <cellStyle name="20% - Accent4 2 3 8 2" xfId="49976" xr:uid="{262C7E7A-44C1-4C7D-BC06-D0C9FB84208A}"/>
    <cellStyle name="20% - Accent4 2 3 9" xfId="9522" xr:uid="{32DB28FA-B3B6-4D1A-B3E7-35ACFDFD9039}"/>
    <cellStyle name="20% - Accent4 2 3 9 2" xfId="39295" xr:uid="{75295A5F-F1E8-4E9F-8CA2-32FC82EA7766}"/>
    <cellStyle name="20% - Accent4 2 4" xfId="927" xr:uid="{C19F18E4-3974-4F7F-92E8-756F9C2EFB64}"/>
    <cellStyle name="20% - Accent4 2 4 10" xfId="32138" xr:uid="{47ACB7E2-62FB-4B4B-B769-E3D7AD9E7D8A}"/>
    <cellStyle name="20% - Accent4 2 4 2" xfId="1242" xr:uid="{C8E99C79-7AF5-4CFD-BB12-4524E5A81DBA}"/>
    <cellStyle name="20% - Accent4 2 4 2 2" xfId="1904" xr:uid="{139F07F0-4FA1-430C-A3BC-28F286A786BC}"/>
    <cellStyle name="20% - Accent4 2 4 2 2 2" xfId="3139" xr:uid="{E07B5DEF-8274-4725-BE04-1BB0471CEE4C}"/>
    <cellStyle name="20% - Accent4 2 4 2 2 2 2" xfId="9546" xr:uid="{419F7517-125F-422E-9338-D0BEBCE8711C}"/>
    <cellStyle name="20% - Accent4 2 4 2 2 2 2 2" xfId="39319" xr:uid="{87552DB9-DC98-48BF-BB6D-1858B7EFCB72}"/>
    <cellStyle name="20% - Accent4 2 4 2 2 2 3" xfId="34116" xr:uid="{A8707AD0-76B4-4C22-8CAA-950E07A05B69}"/>
    <cellStyle name="20% - Accent4 2 4 2 2 3" xfId="9547" xr:uid="{06DDCD30-2FF5-409E-97C5-3E354B1AFEB5}"/>
    <cellStyle name="20% - Accent4 2 4 2 2 3 2" xfId="39320" xr:uid="{1F6F23D7-F73F-4D04-86DE-DBC6DDBDE70F}"/>
    <cellStyle name="20% - Accent4 2 4 2 2 4" xfId="9545" xr:uid="{0CB41968-9458-4767-81A3-BC5AF37EAA8D}"/>
    <cellStyle name="20% - Accent4 2 4 2 2 4 2" xfId="39318" xr:uid="{02A99251-9DF2-4E0A-84EA-23C7DDF67D5D}"/>
    <cellStyle name="20% - Accent4 2 4 2 2 5" xfId="32906" xr:uid="{B2F9C05F-3364-4727-A350-1CC27C8A5722}"/>
    <cellStyle name="20% - Accent4 2 4 2 3" xfId="2507" xr:uid="{ED204827-7372-4EF1-8CA5-ABC8C0D403BA}"/>
    <cellStyle name="20% - Accent4 2 4 2 3 2" xfId="9548" xr:uid="{A9FCA57A-D65C-46D9-911F-41476D83DE04}"/>
    <cellStyle name="20% - Accent4 2 4 2 3 2 2" xfId="39321" xr:uid="{13DEB032-BBF5-4FCA-9FE2-EF05C72EBFDF}"/>
    <cellStyle name="20% - Accent4 2 4 2 3 3" xfId="33487" xr:uid="{6B61037D-90EF-4D3B-B50C-FD814F7C311D}"/>
    <cellStyle name="20% - Accent4 2 4 2 4" xfId="9549" xr:uid="{0289387F-B382-4413-91B8-850F60F68280}"/>
    <cellStyle name="20% - Accent4 2 4 2 4 2" xfId="39322" xr:uid="{ADCBB76C-D276-4DA3-BCE4-F9D9508977E2}"/>
    <cellStyle name="20% - Accent4 2 4 2 5" xfId="9550" xr:uid="{9472ABEE-A721-4C84-A96E-8BD1615F0F9D}"/>
    <cellStyle name="20% - Accent4 2 4 2 5 2" xfId="39323" xr:uid="{B2DB8694-95E6-4F65-8797-1F71CFFC1A98}"/>
    <cellStyle name="20% - Accent4 2 4 2 6" xfId="9544" xr:uid="{5D513F03-5CE4-4894-BA3E-B537CCD01F59}"/>
    <cellStyle name="20% - Accent4 2 4 2 6 2" xfId="39317" xr:uid="{EC6A7E75-4ED5-46E3-9D0B-21180B670126}"/>
    <cellStyle name="20% - Accent4 2 4 2 7" xfId="32292" xr:uid="{49F6357D-D1AB-4CD1-A576-F533118D6DF4}"/>
    <cellStyle name="20% - Accent4 2 4 3" xfId="1614" xr:uid="{2E378BB4-FBCF-4591-B4CE-CD9B05AFE249}"/>
    <cellStyle name="20% - Accent4 2 4 3 2" xfId="2835" xr:uid="{80936F6A-0452-4425-9EED-581DEEF41FED}"/>
    <cellStyle name="20% - Accent4 2 4 3 2 2" xfId="9553" xr:uid="{19D3513F-8B4A-4510-8582-880E8FB60E14}"/>
    <cellStyle name="20% - Accent4 2 4 3 2 2 2" xfId="39326" xr:uid="{73C6935B-F7C9-46C0-95FE-9A0A927EC34B}"/>
    <cellStyle name="20% - Accent4 2 4 3 2 3" xfId="9554" xr:uid="{9B7480C9-3B77-4C98-95CF-CA01FF2BF5C2}"/>
    <cellStyle name="20% - Accent4 2 4 3 2 3 2" xfId="39327" xr:uid="{AEA3BFC5-DC94-4095-AB6D-ACC00ABBF503}"/>
    <cellStyle name="20% - Accent4 2 4 3 2 4" xfId="9552" xr:uid="{D53FAE45-0C07-4CAA-8F65-2D8D750CCC19}"/>
    <cellStyle name="20% - Accent4 2 4 3 2 4 2" xfId="39325" xr:uid="{C603D4B2-A421-4636-8F3E-2964A0388902}"/>
    <cellStyle name="20% - Accent4 2 4 3 2 5" xfId="33813" xr:uid="{61580864-A533-487E-B5B7-4A4AD728CB7D}"/>
    <cellStyle name="20% - Accent4 2 4 3 3" xfId="9555" xr:uid="{4A6C544F-2210-426E-B9F3-0FA0C7617829}"/>
    <cellStyle name="20% - Accent4 2 4 3 3 2" xfId="39328" xr:uid="{1C922AB1-FED2-4A48-A51B-9655DA10FD61}"/>
    <cellStyle name="20% - Accent4 2 4 3 4" xfId="9556" xr:uid="{798C0060-B352-4A6B-9477-01A1EC2F3720}"/>
    <cellStyle name="20% - Accent4 2 4 3 4 2" xfId="39329" xr:uid="{B7316DAC-BBF4-4A04-B54F-FE289F0B8C73}"/>
    <cellStyle name="20% - Accent4 2 4 3 5" xfId="9557" xr:uid="{DD81E759-84E5-4892-84C3-AA8947E12356}"/>
    <cellStyle name="20% - Accent4 2 4 3 5 2" xfId="39330" xr:uid="{F9E13727-EA4D-4F9D-9B76-62E70BA05955}"/>
    <cellStyle name="20% - Accent4 2 4 3 6" xfId="9551" xr:uid="{7EC5ADAE-CADF-4B43-8FE3-3FDF886412D0}"/>
    <cellStyle name="20% - Accent4 2 4 3 6 2" xfId="39324" xr:uid="{E96C8410-7CD1-490F-8239-09A628816BEC}"/>
    <cellStyle name="20% - Accent4 2 4 3 7" xfId="32616" xr:uid="{1A04C35A-C6AE-4639-B702-BDD9DD9E7A8E}"/>
    <cellStyle name="20% - Accent4 2 4 4" xfId="2256" xr:uid="{E7052FA1-9E0D-47C3-895E-58206471BD35}"/>
    <cellStyle name="20% - Accent4 2 4 4 2" xfId="9559" xr:uid="{B4FE4183-590C-4D2D-80D4-AEB663BF9979}"/>
    <cellStyle name="20% - Accent4 2 4 4 2 2" xfId="39332" xr:uid="{DD8A2580-E2ED-465F-9BFE-D0534641A551}"/>
    <cellStyle name="20% - Accent4 2 4 4 3" xfId="9560" xr:uid="{04BF3B53-6454-4B53-B725-E25DF35A770E}"/>
    <cellStyle name="20% - Accent4 2 4 4 3 2" xfId="39333" xr:uid="{8F0F62C9-8937-48F1-8253-BFFC9A42EE0A}"/>
    <cellStyle name="20% - Accent4 2 4 4 4" xfId="9558" xr:uid="{1C8F360B-8086-4732-8805-89C655E2F303}"/>
    <cellStyle name="20% - Accent4 2 4 4 4 2" xfId="39331" xr:uid="{DC461DF3-2A87-47AF-BEFC-92DBCA614041}"/>
    <cellStyle name="20% - Accent4 2 4 4 5" xfId="33236" xr:uid="{1DB93EB1-7955-42A7-933E-37962A7E4C07}"/>
    <cellStyle name="20% - Accent4 2 4 5" xfId="9561" xr:uid="{C0A9F66B-DA05-476E-A27F-E1CE4A76BF0F}"/>
    <cellStyle name="20% - Accent4 2 4 5 2" xfId="39334" xr:uid="{241FA957-AB9B-481E-9834-BBA2C88CA923}"/>
    <cellStyle name="20% - Accent4 2 4 6" xfId="9562" xr:uid="{A43E73FD-D788-4B9C-B64C-85935C94229A}"/>
    <cellStyle name="20% - Accent4 2 4 6 2" xfId="39335" xr:uid="{68FC3671-466A-4465-9562-7DB6403BB55F}"/>
    <cellStyle name="20% - Accent4 2 4 7" xfId="9563" xr:uid="{71D5B0F8-CD3F-4AA7-9D7C-5D1CC7D0DAB4}"/>
    <cellStyle name="20% - Accent4 2 4 7 2" xfId="39336" xr:uid="{C491B11A-3284-4941-B5D5-5743E1A453DB}"/>
    <cellStyle name="20% - Accent4 2 4 8" xfId="21515" xr:uid="{3A51BAF1-9993-40C2-BEA1-E96FA7B493FA}"/>
    <cellStyle name="20% - Accent4 2 4 8 2" xfId="50940" xr:uid="{59F0815B-CA5C-4A78-BDEE-1A1E58658BC1}"/>
    <cellStyle name="20% - Accent4 2 4 9" xfId="9543" xr:uid="{A8BAEE9C-E107-4C20-B214-A392BB590B2F}"/>
    <cellStyle name="20% - Accent4 2 4 9 2" xfId="39316" xr:uid="{0EF4C230-FB5D-420F-BC8B-88CF9118358F}"/>
    <cellStyle name="20% - Accent4 2 5" xfId="883" xr:uid="{F3411186-A743-4B03-BC3E-1072693D2B7F}"/>
    <cellStyle name="20% - Accent4 2 5 2" xfId="1235" xr:uid="{82364C24-E890-463F-B41B-5AAE95561C35}"/>
    <cellStyle name="20% - Accent4 2 5 2 2" xfId="1897" xr:uid="{C5F5D568-D845-49DD-BECF-3EB374F720AA}"/>
    <cellStyle name="20% - Accent4 2 5 2 2 2" xfId="3132" xr:uid="{4E901826-3D07-4D8C-9958-858473F3F65F}"/>
    <cellStyle name="20% - Accent4 2 5 2 2 2 2" xfId="9567" xr:uid="{E91FE437-3FD8-4B1A-834F-783D13C7426C}"/>
    <cellStyle name="20% - Accent4 2 5 2 2 2 2 2" xfId="39340" xr:uid="{96ABE2AD-B096-4266-BF69-ABC3FA633BC4}"/>
    <cellStyle name="20% - Accent4 2 5 2 2 2 3" xfId="34109" xr:uid="{14E9A334-1FD7-420A-896C-3130B3099B1C}"/>
    <cellStyle name="20% - Accent4 2 5 2 2 3" xfId="9568" xr:uid="{8F5DCE89-A2E6-4CF7-9046-0CEA88CC678B}"/>
    <cellStyle name="20% - Accent4 2 5 2 2 3 2" xfId="39341" xr:uid="{592D6933-07B3-43E7-A8C7-2E2EC90F07C3}"/>
    <cellStyle name="20% - Accent4 2 5 2 2 4" xfId="9566" xr:uid="{6CB8F0F1-BA2C-4D04-AD24-EF9CF3964560}"/>
    <cellStyle name="20% - Accent4 2 5 2 2 4 2" xfId="39339" xr:uid="{874FFCF8-7356-4BE3-B07B-B401388C219B}"/>
    <cellStyle name="20% - Accent4 2 5 2 2 5" xfId="32899" xr:uid="{F6994218-D045-4880-9DF8-EC5B05BA4384}"/>
    <cellStyle name="20% - Accent4 2 5 2 3" xfId="2508" xr:uid="{6BBD06CD-E60B-472A-AA76-DC5C3EA1A830}"/>
    <cellStyle name="20% - Accent4 2 5 2 3 2" xfId="9569" xr:uid="{578DE120-95FC-4101-86C4-545FB4AC5DC4}"/>
    <cellStyle name="20% - Accent4 2 5 2 3 2 2" xfId="39342" xr:uid="{E5768C73-9942-446A-B2C2-5B4CC38FF4E1}"/>
    <cellStyle name="20% - Accent4 2 5 2 3 3" xfId="33488" xr:uid="{2577D886-60F6-4384-AF05-AC80144F23C6}"/>
    <cellStyle name="20% - Accent4 2 5 2 4" xfId="9570" xr:uid="{80CDDB6D-BD0A-4974-957D-0C3C3C6A01D7}"/>
    <cellStyle name="20% - Accent4 2 5 2 4 2" xfId="39343" xr:uid="{79FEE288-4536-4F51-A8A7-7981AD0CA450}"/>
    <cellStyle name="20% - Accent4 2 5 2 5" xfId="9571" xr:uid="{957EAD15-EB03-4D68-9E08-217FC7B66E26}"/>
    <cellStyle name="20% - Accent4 2 5 2 5 2" xfId="39344" xr:uid="{63D2B9EA-31AB-4783-8BFC-F3B9CEF7CBDC}"/>
    <cellStyle name="20% - Accent4 2 5 2 6" xfId="9565" xr:uid="{CEFAC64E-F8B8-46D7-87A2-3CD6F338867C}"/>
    <cellStyle name="20% - Accent4 2 5 2 6 2" xfId="39338" xr:uid="{F32FFABE-38DF-4636-936F-570A2010D5B3}"/>
    <cellStyle name="20% - Accent4 2 5 2 7" xfId="32285" xr:uid="{789D065C-332D-486E-91C5-9C46E5E1B0C4}"/>
    <cellStyle name="20% - Accent4 2 5 3" xfId="1607" xr:uid="{5904FB16-58A5-4211-86EC-D1C325E5FA66}"/>
    <cellStyle name="20% - Accent4 2 5 3 2" xfId="2828" xr:uid="{10E028A0-51C7-488D-92AD-B5C2763CFC8A}"/>
    <cellStyle name="20% - Accent4 2 5 3 2 2" xfId="9574" xr:uid="{14CF2760-8B95-491E-9F2F-DA1E29A22837}"/>
    <cellStyle name="20% - Accent4 2 5 3 2 2 2" xfId="39347" xr:uid="{ED7AF2C6-05B2-4329-A426-13DAC2CF6C01}"/>
    <cellStyle name="20% - Accent4 2 5 3 2 3" xfId="9575" xr:uid="{0C63CD00-F3B8-4450-8B55-42D1D5D61493}"/>
    <cellStyle name="20% - Accent4 2 5 3 2 3 2" xfId="39348" xr:uid="{B4A51CB6-5735-4E5D-8B22-6A44FF74782B}"/>
    <cellStyle name="20% - Accent4 2 5 3 2 4" xfId="9573" xr:uid="{A7114440-B01A-49F5-9E32-4F4DD9788792}"/>
    <cellStyle name="20% - Accent4 2 5 3 2 4 2" xfId="39346" xr:uid="{F448E8C6-098D-4E04-82CA-AD237BE3F450}"/>
    <cellStyle name="20% - Accent4 2 5 3 2 5" xfId="33806" xr:uid="{A81E4F5C-67DD-4DA2-8D0A-2665EEE8851B}"/>
    <cellStyle name="20% - Accent4 2 5 3 3" xfId="9576" xr:uid="{69BD2836-F46F-4662-B3F3-F06F77E397F4}"/>
    <cellStyle name="20% - Accent4 2 5 3 3 2" xfId="39349" xr:uid="{9B6458DB-7713-4209-9F35-01857AF33F41}"/>
    <cellStyle name="20% - Accent4 2 5 3 4" xfId="9577" xr:uid="{2AAFEE36-6581-4D91-B742-82B3F8071EF6}"/>
    <cellStyle name="20% - Accent4 2 5 3 4 2" xfId="39350" xr:uid="{CAF2FAC8-598D-425E-955C-DA56F0E4EBD6}"/>
    <cellStyle name="20% - Accent4 2 5 3 5" xfId="9578" xr:uid="{CC89A4D4-A4BE-48B1-A2F8-AD4B4CCD943A}"/>
    <cellStyle name="20% - Accent4 2 5 3 5 2" xfId="39351" xr:uid="{91076C41-20F2-428D-B2FF-F3992383B6BB}"/>
    <cellStyle name="20% - Accent4 2 5 3 6" xfId="9572" xr:uid="{4BBC6EA4-37C5-4D71-B572-796ED0247A7F}"/>
    <cellStyle name="20% - Accent4 2 5 3 6 2" xfId="39345" xr:uid="{2CD233BC-3282-4069-99AA-D42EC7505E86}"/>
    <cellStyle name="20% - Accent4 2 5 3 7" xfId="32609" xr:uid="{1CE65E1C-8803-42BF-8CD5-BC9B12B62F35}"/>
    <cellStyle name="20% - Accent4 2 5 4" xfId="2406" xr:uid="{376A5335-60B3-459F-90F2-83984BAB3702}"/>
    <cellStyle name="20% - Accent4 2 5 4 2" xfId="9580" xr:uid="{F0161315-4959-47BE-91A2-C4CFAD182F69}"/>
    <cellStyle name="20% - Accent4 2 5 4 2 2" xfId="39353" xr:uid="{0A642696-4562-4388-850D-262A8CFD4C97}"/>
    <cellStyle name="20% - Accent4 2 5 4 3" xfId="9581" xr:uid="{512BE5F3-A404-43C6-90CB-ED2A014E43B5}"/>
    <cellStyle name="20% - Accent4 2 5 4 3 2" xfId="39354" xr:uid="{9A99F9A2-8896-4F46-B7D4-F16510762AF2}"/>
    <cellStyle name="20% - Accent4 2 5 4 4" xfId="9579" xr:uid="{6241B6EB-61E9-4952-A0D1-1273B747E8D3}"/>
    <cellStyle name="20% - Accent4 2 5 4 4 2" xfId="39352" xr:uid="{03113BDE-1550-4206-ADB0-23B17956B31C}"/>
    <cellStyle name="20% - Accent4 2 5 4 5" xfId="33386" xr:uid="{D75C0987-D5C8-4466-9CA4-96ACA9E6CC61}"/>
    <cellStyle name="20% - Accent4 2 5 5" xfId="9582" xr:uid="{DD0B4F4C-89B1-421C-AC89-5B6B1810E286}"/>
    <cellStyle name="20% - Accent4 2 5 5 2" xfId="39355" xr:uid="{00590BC9-2DC8-4D04-BE15-483B24CD00D9}"/>
    <cellStyle name="20% - Accent4 2 5 6" xfId="9583" xr:uid="{FEB24173-2709-4BC6-98CB-76ECA9F4D914}"/>
    <cellStyle name="20% - Accent4 2 5 6 2" xfId="39356" xr:uid="{33F0D7B5-E0CB-411F-80FD-32D465D61D30}"/>
    <cellStyle name="20% - Accent4 2 5 7" xfId="9584" xr:uid="{1657C7F8-F732-40E5-BBC1-89CE3E63F433}"/>
    <cellStyle name="20% - Accent4 2 5 7 2" xfId="39357" xr:uid="{78D088BC-AD28-4EA9-BA53-1E56DFADE680}"/>
    <cellStyle name="20% - Accent4 2 5 8" xfId="9564" xr:uid="{9056BEBC-B7B6-4400-BB60-4AEF4129A501}"/>
    <cellStyle name="20% - Accent4 2 5 8 2" xfId="39337" xr:uid="{139A053A-9185-409C-A200-602870B094DE}"/>
    <cellStyle name="20% - Accent4 2 5 9" xfId="32112" xr:uid="{F53410C8-5EE5-4D94-B4AB-14C4081A7C34}"/>
    <cellStyle name="20% - Accent4 2 6" xfId="594" xr:uid="{97A8D23D-8B00-4F10-B439-C2DDA0C52C1B}"/>
    <cellStyle name="20% - Accent4 2 6 2" xfId="1807" xr:uid="{8A94142D-4040-483E-BA2B-115842837857}"/>
    <cellStyle name="20% - Accent4 2 6 2 2" xfId="3041" xr:uid="{67D93111-571A-45E3-8EBB-4B4251FDD1DD}"/>
    <cellStyle name="20% - Accent4 2 6 2 2 2" xfId="9587" xr:uid="{85EDD480-B96B-4579-81B1-FD26B0B88BF0}"/>
    <cellStyle name="20% - Accent4 2 6 2 2 2 2" xfId="39360" xr:uid="{A1DE214B-2270-4B9E-92D2-C5B6C7F9936D}"/>
    <cellStyle name="20% - Accent4 2 6 2 2 3" xfId="34018" xr:uid="{7705FAB3-A9EB-4339-9010-D7CA609D494B}"/>
    <cellStyle name="20% - Accent4 2 6 2 3" xfId="9588" xr:uid="{CAD34E80-0CC8-4632-9E3E-8CCE0DFB4930}"/>
    <cellStyle name="20% - Accent4 2 6 2 3 2" xfId="39361" xr:uid="{5E5E93E2-2DE6-4C5F-AA95-FF3285DEF89C}"/>
    <cellStyle name="20% - Accent4 2 6 2 4" xfId="9586" xr:uid="{2D8A67FA-742B-4A40-ADB1-D6723E45F529}"/>
    <cellStyle name="20% - Accent4 2 6 2 4 2" xfId="39359" xr:uid="{7CD3DFE9-772C-47AB-9817-405416D9029F}"/>
    <cellStyle name="20% - Accent4 2 6 2 5" xfId="32809" xr:uid="{3246B0A8-E86A-44B7-A8FA-85ED81CCCDFD}"/>
    <cellStyle name="20% - Accent4 2 6 3" xfId="2499" xr:uid="{9A9F6E27-6485-41BE-AE18-50013EFB2FAF}"/>
    <cellStyle name="20% - Accent4 2 6 3 2" xfId="9589" xr:uid="{8E20F233-2D2E-400A-BEE7-38A360A983F6}"/>
    <cellStyle name="20% - Accent4 2 6 3 2 2" xfId="39362" xr:uid="{5C893E6F-8E5E-46EE-8517-211A82A6869B}"/>
    <cellStyle name="20% - Accent4 2 6 3 3" xfId="33479" xr:uid="{B891EDCA-9E17-43B3-8EA1-3059320363E8}"/>
    <cellStyle name="20% - Accent4 2 6 4" xfId="9590" xr:uid="{AC12EEAE-7A0B-45A6-995D-B8A127AF41F7}"/>
    <cellStyle name="20% - Accent4 2 6 4 2" xfId="39363" xr:uid="{E35FF6A0-223F-4F87-9C73-3FE2786C0D9E}"/>
    <cellStyle name="20% - Accent4 2 6 5" xfId="9591" xr:uid="{429E0BE4-CDBD-4BEF-B4E2-EA8CD227BA8B}"/>
    <cellStyle name="20% - Accent4 2 6 5 2" xfId="39364" xr:uid="{A2385C7E-7F5E-47DE-AD43-4A61E45C743A}"/>
    <cellStyle name="20% - Accent4 2 6 6" xfId="9585" xr:uid="{3D0D24F3-E9F3-4829-AFBD-34BC227A9B78}"/>
    <cellStyle name="20% - Accent4 2 6 6 2" xfId="39358" xr:uid="{8B440A39-4062-43F1-9D30-FCA9CAFE0226}"/>
    <cellStyle name="20% - Accent4 2 6 7" xfId="31876" xr:uid="{ADE66B8F-B9E2-4C1A-B300-654EDC10397E}"/>
    <cellStyle name="20% - Accent4 2 7" xfId="1516" xr:uid="{6FAB1BC0-BFF5-4908-BD0C-7FED35D41F5C}"/>
    <cellStyle name="20% - Accent4 2 7 2" xfId="2736" xr:uid="{9B4800D8-AB9A-40AE-AE41-05E08CFFD7CE}"/>
    <cellStyle name="20% - Accent4 2 7 2 2" xfId="9594" xr:uid="{F02A3F92-3703-4265-89BD-8275BCA73248}"/>
    <cellStyle name="20% - Accent4 2 7 2 2 2" xfId="39367" xr:uid="{54E39F6E-B36E-4C87-B0DE-E08743B2EB4F}"/>
    <cellStyle name="20% - Accent4 2 7 2 3" xfId="9595" xr:uid="{75A8A5D6-4E36-42CE-AEE1-A084B6C574C1}"/>
    <cellStyle name="20% - Accent4 2 7 2 3 2" xfId="39368" xr:uid="{0A0D97A8-87C3-4ECC-AF13-CE4C1D4BEA7E}"/>
    <cellStyle name="20% - Accent4 2 7 2 4" xfId="9593" xr:uid="{60B6A9D9-04F1-4874-B5F0-8D13F5B2B627}"/>
    <cellStyle name="20% - Accent4 2 7 2 4 2" xfId="39366" xr:uid="{8282D14A-DDA9-4D3F-B7C4-AA8EE0FE56FF}"/>
    <cellStyle name="20% - Accent4 2 7 2 5" xfId="33715" xr:uid="{E02630B0-3111-477C-904B-E116494FB5C9}"/>
    <cellStyle name="20% - Accent4 2 7 3" xfId="9596" xr:uid="{4F23EED6-F78A-4B64-B526-52F81C750CBF}"/>
    <cellStyle name="20% - Accent4 2 7 3 2" xfId="39369" xr:uid="{A54048C8-85BE-479C-B17E-B37B1632648F}"/>
    <cellStyle name="20% - Accent4 2 7 4" xfId="9597" xr:uid="{70CD7FD7-9A35-4471-ADA3-59545934DD1A}"/>
    <cellStyle name="20% - Accent4 2 7 4 2" xfId="39370" xr:uid="{9349FA38-2918-4D23-8EE0-ED24D26F72EE}"/>
    <cellStyle name="20% - Accent4 2 7 5" xfId="9598" xr:uid="{423E8EE5-059B-4946-B7F1-6C1C2A0A1F24}"/>
    <cellStyle name="20% - Accent4 2 7 5 2" xfId="39371" xr:uid="{24AF8EBD-361B-40AB-B117-00E870CF4A5F}"/>
    <cellStyle name="20% - Accent4 2 7 6" xfId="9592" xr:uid="{B340F076-0ADB-4997-992B-6BD3E2E920D1}"/>
    <cellStyle name="20% - Accent4 2 7 6 2" xfId="39365" xr:uid="{F3AB36A5-1D62-458B-8C86-631093527A61}"/>
    <cellStyle name="20% - Accent4 2 7 7" xfId="32518" xr:uid="{17091C1B-738F-445E-8FA5-4AABAE8F96D5}"/>
    <cellStyle name="20% - Accent4 2 8" xfId="2136" xr:uid="{1C7B17A0-F4B5-453B-981B-1A4BB25A45CC}"/>
    <cellStyle name="20% - Accent4 2 8 2" xfId="9600" xr:uid="{1379E32E-535B-4BDE-974B-5EAA4FCB9639}"/>
    <cellStyle name="20% - Accent4 2 8 2 2" xfId="39373" xr:uid="{EB8C2CFB-780C-4396-AB2F-C1243ACC7A50}"/>
    <cellStyle name="20% - Accent4 2 8 3" xfId="9601" xr:uid="{140517F9-74AA-470A-9848-1CF39325CD09}"/>
    <cellStyle name="20% - Accent4 2 8 3 2" xfId="39374" xr:uid="{FE26CA44-0EA4-4C39-AB71-10B7FCE0092E}"/>
    <cellStyle name="20% - Accent4 2 8 4" xfId="9599" xr:uid="{C5A7F9D9-AD8E-4DD7-8003-68DDE099FF06}"/>
    <cellStyle name="20% - Accent4 2 8 4 2" xfId="39372" xr:uid="{80F2564E-A71F-46D6-8A00-BEAEC6B29E4F}"/>
    <cellStyle name="20% - Accent4 2 8 5" xfId="33120" xr:uid="{177AA1C4-2F77-49E3-B416-DC3CC29261DB}"/>
    <cellStyle name="20% - Accent4 2 9" xfId="9602" xr:uid="{A5790BF9-3FC4-4D31-BCE9-CB33AAF358BF}"/>
    <cellStyle name="20% - Accent4 2 9 2" xfId="39375" xr:uid="{F2D3C236-0CC6-47E4-A7FE-743F9B29C0E1}"/>
    <cellStyle name="20% - Accent4 20" xfId="5544" xr:uid="{68A9ED1A-B026-466B-94EE-EAC6956CC2B8}"/>
    <cellStyle name="20% - Accent4 20 2" xfId="21449" xr:uid="{2A14CAA0-1973-47AE-9E28-C4FA6670C7D8}"/>
    <cellStyle name="20% - Accent4 20 2 2" xfId="50875" xr:uid="{36DE07FB-7A48-41F6-A9AC-139982F0AF87}"/>
    <cellStyle name="20% - Accent4 20 3" xfId="9603" xr:uid="{9FB8D2EF-B2FF-4A94-9B20-244503FD7CAB}"/>
    <cellStyle name="20% - Accent4 20 3 2" xfId="39376" xr:uid="{0906E92B-FD0C-45D5-A3CF-19BD5C3E4D00}"/>
    <cellStyle name="20% - Accent4 20 4" xfId="35407" xr:uid="{EC200B76-C8E0-47CB-97B4-9E5460DE5519}"/>
    <cellStyle name="20% - Accent4 21" xfId="5567" xr:uid="{1264DB2D-8E02-4246-AED8-184973086FCA}"/>
    <cellStyle name="20% - Accent4 21 2" xfId="21472" xr:uid="{82228105-7A7D-4042-BA14-7626F808C8E2}"/>
    <cellStyle name="20% - Accent4 21 2 2" xfId="50898" xr:uid="{B7E63CB4-3DA3-47E9-9245-EF3204160151}"/>
    <cellStyle name="20% - Accent4 21 3" xfId="9604" xr:uid="{037C230F-4159-49E6-BF7E-E629485EC4EB}"/>
    <cellStyle name="20% - Accent4 21 3 2" xfId="39377" xr:uid="{12AAB514-481D-4016-990B-451A41E89EB7}"/>
    <cellStyle name="20% - Accent4 21 4" xfId="35430" xr:uid="{8C72BEF2-112D-4E1A-AF9D-C9079C0D7FD1}"/>
    <cellStyle name="20% - Accent4 22" xfId="5593" xr:uid="{90861963-5A5C-4CF5-8B24-892077C372E3}"/>
    <cellStyle name="20% - Accent4 22 2" xfId="21497" xr:uid="{F10D39B8-B60C-44AF-8846-FD17638F09E8}"/>
    <cellStyle name="20% - Accent4 22 2 2" xfId="50922" xr:uid="{B9D3DF13-CEBC-415C-B8C5-82313AF05E70}"/>
    <cellStyle name="20% - Accent4 22 3" xfId="9605" xr:uid="{44575C30-9E71-4D2A-9C1C-357468376C43}"/>
    <cellStyle name="20% - Accent4 22 3 2" xfId="39378" xr:uid="{4F0C3230-05C5-403C-92D0-32D3B1AC7DD6}"/>
    <cellStyle name="20% - Accent4 22 4" xfId="35454" xr:uid="{A9EDD1B7-AA13-4A35-81A3-38F5E5C9D25E}"/>
    <cellStyle name="20% - Accent4 23" xfId="4593" xr:uid="{E6E43E60-36A7-4A8C-AC5F-9432348FD9EC}"/>
    <cellStyle name="20% - Accent4 23 2" xfId="9606" xr:uid="{11DFA27B-7E5F-46A0-92B5-2984E3DB46DC}"/>
    <cellStyle name="20% - Accent4 23 2 2" xfId="39379" xr:uid="{E45214BA-3ABF-4A4E-B9E2-1B15568FEF18}"/>
    <cellStyle name="20% - Accent4 23 3" xfId="34532" xr:uid="{B90AD905-B855-45D7-B7E2-E8B473CE2FEF}"/>
    <cellStyle name="20% - Accent4 24" xfId="9607" xr:uid="{EEAD4AC2-4988-4CC9-9879-326A9F78BA23}"/>
    <cellStyle name="20% - Accent4 24 2" xfId="39380" xr:uid="{BADB1359-677D-4DC8-93B3-573CCE7205F9}"/>
    <cellStyle name="20% - Accent4 25" xfId="9608" xr:uid="{DA64694C-0DDA-498F-9F82-603530CB066A}"/>
    <cellStyle name="20% - Accent4 25 2" xfId="39381" xr:uid="{DEB9C787-7AC1-40BA-AF7F-25D1768A46B4}"/>
    <cellStyle name="20% - Accent4 26" xfId="9609" xr:uid="{7AA5C70C-BD6B-4A57-96D6-456BECB96BD1}"/>
    <cellStyle name="20% - Accent4 26 2" xfId="39382" xr:uid="{FEF3F9EC-B13A-4485-AA44-F84463B9D64D}"/>
    <cellStyle name="20% - Accent4 27" xfId="9610" xr:uid="{677C28BC-44C2-48CA-98C2-83706AE618F7}"/>
    <cellStyle name="20% - Accent4 27 2" xfId="39383" xr:uid="{3B9D183F-F472-4B2A-B724-CF89C351DF6D}"/>
    <cellStyle name="20% - Accent4 28" xfId="9611" xr:uid="{1C15FD5A-52C4-4BD5-A821-62D0D1413B2A}"/>
    <cellStyle name="20% - Accent4 28 2" xfId="39384" xr:uid="{0C027A2B-2D0B-4018-9955-F6B5B9010A07}"/>
    <cellStyle name="20% - Accent4 29" xfId="9612" xr:uid="{AE224EF0-5EC9-4079-B754-D1DA363C4719}"/>
    <cellStyle name="20% - Accent4 29 2" xfId="39385" xr:uid="{CE120ACD-EC0F-41D6-916F-38020AE89E65}"/>
    <cellStyle name="20% - Accent4 3" xfId="648" xr:uid="{4931028C-EA99-4F42-81F0-BFE76DBDB644}"/>
    <cellStyle name="20% - Accent4 3 10" xfId="9614" xr:uid="{205467E0-CE61-439A-A0AC-8D253CF71C57}"/>
    <cellStyle name="20% - Accent4 3 10 2" xfId="29631" xr:uid="{81B03468-41C7-46B4-935A-180076447314}"/>
    <cellStyle name="20% - Accent4 3 10 2 2" xfId="58121" xr:uid="{7AB9C850-4CC0-444B-8991-55321E51DB75}"/>
    <cellStyle name="20% - Accent4 3 10 3" xfId="39387" xr:uid="{2A3B2BAB-2FDB-42F0-B3AF-92ACBBCF0399}"/>
    <cellStyle name="20% - Accent4 3 11" xfId="9615" xr:uid="{B560A41B-7E4D-4D32-BCC0-A4495A28987D}"/>
    <cellStyle name="20% - Accent4 3 11 2" xfId="39388" xr:uid="{8D00236D-30F7-4A6D-BBDC-8031E4CF91F6}"/>
    <cellStyle name="20% - Accent4 3 12" xfId="9616" xr:uid="{C52E5687-AEA8-426E-979E-BB01C44AF0F3}"/>
    <cellStyle name="20% - Accent4 3 13" xfId="9613" xr:uid="{9F3FEA82-9349-4552-AF69-278E64842CE3}"/>
    <cellStyle name="20% - Accent4 3 13 2" xfId="39386" xr:uid="{ABA19E33-CE41-41C2-B909-43E1496B99E5}"/>
    <cellStyle name="20% - Accent4 3 14" xfId="20649" xr:uid="{7BB8D48D-2799-46AA-8D0A-AF30A4E04CBC}"/>
    <cellStyle name="20% - Accent4 3 14 2" xfId="50088" xr:uid="{B75BB030-87DB-4F53-895F-C8F6CCC9D562}"/>
    <cellStyle name="20% - Accent4 3 15" xfId="6325" xr:uid="{3492D9D2-BD4C-492C-A51C-42D3D2B53314}"/>
    <cellStyle name="20% - Accent4 3 16" xfId="4764" xr:uid="{B1122EDB-007F-482E-8D58-68310316FDD4}"/>
    <cellStyle name="20% - Accent4 3 16 2" xfId="34648" xr:uid="{95D9E7BD-483F-4968-A1AB-E1D4409EE00D}"/>
    <cellStyle name="20% - Accent4 3 17" xfId="22657" xr:uid="{437E9C52-D68D-4661-A088-B38A2B1EE070}"/>
    <cellStyle name="20% - Accent4 3 17 2" xfId="51942" xr:uid="{2E28DA13-0BA5-47E2-9EDC-3EF0CF608D49}"/>
    <cellStyle name="20% - Accent4 3 18" xfId="31653" xr:uid="{ADD0AEF5-9ED9-4724-8ED2-C18EE24499B1}"/>
    <cellStyle name="20% - Accent4 3 19" xfId="31914" xr:uid="{77381104-87EA-484C-B381-F80C6FE3C31E}"/>
    <cellStyle name="20% - Accent4 3 2" xfId="898" xr:uid="{4408B2D3-2855-4B23-AAB7-40D80B944D4A}"/>
    <cellStyle name="20% - Accent4 3 2 10" xfId="20876" xr:uid="{71DEBCA4-AF23-4909-9ECC-F1FEA7C2BB60}"/>
    <cellStyle name="20% - Accent4 3 2 10 2" xfId="50304" xr:uid="{8E6355EF-1C2E-4377-A724-4AAAB57F131F}"/>
    <cellStyle name="20% - Accent4 3 2 11" xfId="9617" xr:uid="{C0CD4189-EF66-4EA7-B298-9D54FC9C3ABC}"/>
    <cellStyle name="20% - Accent4 3 2 11 2" xfId="39389" xr:uid="{389D724C-66D4-41EE-AE6F-5A985FFFD584}"/>
    <cellStyle name="20% - Accent4 3 2 12" xfId="5033" xr:uid="{2624F052-8F05-47DA-B889-74AD9CF18FEC}"/>
    <cellStyle name="20% - Accent4 3 2 12 2" xfId="34900" xr:uid="{A39E62F9-8B79-487D-A723-5F58661FC093}"/>
    <cellStyle name="20% - Accent4 3 2 13" xfId="22702" xr:uid="{7C2801BB-2301-42E2-8133-395E1F10915B}"/>
    <cellStyle name="20% - Accent4 3 2 13 2" xfId="51987" xr:uid="{38725C89-CD29-4BFD-AEB3-FB750BE22CF7}"/>
    <cellStyle name="20% - Accent4 3 2 14" xfId="32120" xr:uid="{427B710A-ACEB-4530-91B8-43527F64F9E0}"/>
    <cellStyle name="20% - Accent4 3 2 2" xfId="606" xr:uid="{6EE2E1C1-3BDA-4365-8AFF-CA91233FBDEF}"/>
    <cellStyle name="20% - Accent4 3 2 2 10" xfId="24065" xr:uid="{F3B339BE-6DCD-47C5-80E3-5D562A02B2C3}"/>
    <cellStyle name="20% - Accent4 3 2 2 10 2" xfId="52606" xr:uid="{C3D39F55-9C6C-486A-A16C-327658656A2E}"/>
    <cellStyle name="20% - Accent4 3 2 2 11" xfId="31883" xr:uid="{6403BD1F-0EE3-4AB0-BF6D-DFA2A16611D3}"/>
    <cellStyle name="20% - Accent4 3 2 2 2" xfId="1245" xr:uid="{B4A86BD2-2F3F-43EA-BC51-05D789DE73B1}"/>
    <cellStyle name="20% - Accent4 3 2 2 2 2" xfId="1907" xr:uid="{BF7E00D3-BB1B-4A17-8054-26E1FF7292A6}"/>
    <cellStyle name="20% - Accent4 3 2 2 2 2 2" xfId="3142" xr:uid="{37D453B0-0A2D-41EC-A4B2-91FFDC8B6655}"/>
    <cellStyle name="20% - Accent4 3 2 2 2 2 2 2" xfId="9621" xr:uid="{726D01E7-60BE-4CC1-94E8-C1187D09FFA4}"/>
    <cellStyle name="20% - Accent4 3 2 2 2 2 2 2 2" xfId="39393" xr:uid="{BC7B7896-BDC5-4E4C-9485-E804FFB040F4}"/>
    <cellStyle name="20% - Accent4 3 2 2 2 2 2 3" xfId="34119" xr:uid="{C7C65DD3-7202-44C8-8234-9C4F0DECC4D7}"/>
    <cellStyle name="20% - Accent4 3 2 2 2 2 3" xfId="9622" xr:uid="{09607762-B034-44B8-9307-DCA71807C6DB}"/>
    <cellStyle name="20% - Accent4 3 2 2 2 2 3 2" xfId="39394" xr:uid="{116132B3-DE7C-442D-8D58-79CB8FFD0B0C}"/>
    <cellStyle name="20% - Accent4 3 2 2 2 2 4" xfId="28511" xr:uid="{131A9F58-60B1-4BCE-9AC4-D0EFB8024484}"/>
    <cellStyle name="20% - Accent4 3 2 2 2 2 4 2" xfId="57001" xr:uid="{3447C7D8-509D-4DA3-A928-BB732063236A}"/>
    <cellStyle name="20% - Accent4 3 2 2 2 2 5" xfId="9620" xr:uid="{5F0E6528-BEF1-4AA9-9A87-303CF0C9E414}"/>
    <cellStyle name="20% - Accent4 3 2 2 2 2 5 2" xfId="39392" xr:uid="{EFA983F7-3A0B-4446-BFFC-A64A1CF84B8F}"/>
    <cellStyle name="20% - Accent4 3 2 2 2 2 6" xfId="32909" xr:uid="{3A8CF8CD-2349-430B-A95D-B9874230EC25}"/>
    <cellStyle name="20% - Accent4 3 2 2 2 3" xfId="2511" xr:uid="{CB943012-B060-465E-80AB-82D62FE57947}"/>
    <cellStyle name="20% - Accent4 3 2 2 2 3 2" xfId="9623" xr:uid="{9D8777F5-AEC3-43FA-B851-9B9B142C38BA}"/>
    <cellStyle name="20% - Accent4 3 2 2 2 3 2 2" xfId="39395" xr:uid="{6BB32B24-887D-4926-A75B-7EDAE5244180}"/>
    <cellStyle name="20% - Accent4 3 2 2 2 3 3" xfId="33491" xr:uid="{6419512B-CED3-4354-9DE2-F629A6045898}"/>
    <cellStyle name="20% - Accent4 3 2 2 2 4" xfId="9624" xr:uid="{7CE99FB4-86BF-4E10-8737-F594FBF48BE2}"/>
    <cellStyle name="20% - Accent4 3 2 2 2 4 2" xfId="39396" xr:uid="{9135FBA3-2C6C-44A6-A363-B25A9D375EE2}"/>
    <cellStyle name="20% - Accent4 3 2 2 2 5" xfId="9625" xr:uid="{09FEA2E7-339F-497F-A3BF-81AEA925A480}"/>
    <cellStyle name="20% - Accent4 3 2 2 2 5 2" xfId="39397" xr:uid="{2FED75DA-96D9-4F1B-941D-015639410DC6}"/>
    <cellStyle name="20% - Accent4 3 2 2 2 6" xfId="25536" xr:uid="{018A3149-7426-4AB8-B583-3AFB1101765D}"/>
    <cellStyle name="20% - Accent4 3 2 2 2 6 2" xfId="54027" xr:uid="{4DD8C104-F7CC-4F31-8931-02DF98EDDACE}"/>
    <cellStyle name="20% - Accent4 3 2 2 2 7" xfId="9619" xr:uid="{522049F5-D12C-44A5-91C1-54E28E3C7A95}"/>
    <cellStyle name="20% - Accent4 3 2 2 2 7 2" xfId="39391" xr:uid="{063B8697-F34B-4A25-9614-EE1535C74C00}"/>
    <cellStyle name="20% - Accent4 3 2 2 2 8" xfId="32295" xr:uid="{F68C006E-3413-4590-8205-8A79ADCCE796}"/>
    <cellStyle name="20% - Accent4 3 2 2 3" xfId="1617" xr:uid="{8B3F72E6-7898-489B-AE8D-BDF3BCA5A8C4}"/>
    <cellStyle name="20% - Accent4 3 2 2 3 2" xfId="2838" xr:uid="{609CA120-48A1-455C-AB64-B326313CAD4D}"/>
    <cellStyle name="20% - Accent4 3 2 2 3 2 2" xfId="9628" xr:uid="{D1B550CB-506B-42BE-94AD-C1A553424149}"/>
    <cellStyle name="20% - Accent4 3 2 2 3 2 2 2" xfId="39400" xr:uid="{2734C378-4FE3-4B2A-869B-504EC32E7C16}"/>
    <cellStyle name="20% - Accent4 3 2 2 3 2 3" xfId="9629" xr:uid="{7104A84B-E116-4350-A778-85F0B64E7079}"/>
    <cellStyle name="20% - Accent4 3 2 2 3 2 3 2" xfId="39401" xr:uid="{E1823838-BA06-4B33-BF32-0693BED5D87B}"/>
    <cellStyle name="20% - Accent4 3 2 2 3 2 4" xfId="9627" xr:uid="{5EFB0F4C-8E24-444A-B142-7EDF1DD6240A}"/>
    <cellStyle name="20% - Accent4 3 2 2 3 2 4 2" xfId="39399" xr:uid="{29503174-6CBB-4977-B23A-C40CD8F29972}"/>
    <cellStyle name="20% - Accent4 3 2 2 3 2 5" xfId="33816" xr:uid="{539E7E1F-1F2D-46E4-9305-813B357A321D}"/>
    <cellStyle name="20% - Accent4 3 2 2 3 3" xfId="9630" xr:uid="{0FE5E07F-A0AB-42F6-8E56-00EA98009896}"/>
    <cellStyle name="20% - Accent4 3 2 2 3 3 2" xfId="39402" xr:uid="{8A350C56-CFC6-4A50-948B-0EAD150CBBFE}"/>
    <cellStyle name="20% - Accent4 3 2 2 3 4" xfId="9631" xr:uid="{21420EC9-27F8-4034-8D95-90A06D733342}"/>
    <cellStyle name="20% - Accent4 3 2 2 3 4 2" xfId="39403" xr:uid="{7E47E5BC-8BEB-411A-8B51-2DB234498E64}"/>
    <cellStyle name="20% - Accent4 3 2 2 3 5" xfId="9632" xr:uid="{7584AFD7-0D74-40E7-8BCA-D914AE8AAD2A}"/>
    <cellStyle name="20% - Accent4 3 2 2 3 5 2" xfId="39404" xr:uid="{6D79B2EE-2626-42CE-9269-3C9C252C7755}"/>
    <cellStyle name="20% - Accent4 3 2 2 3 6" xfId="26997" xr:uid="{7E2CBC38-511A-40A9-BFCD-BBE91B8F4AE5}"/>
    <cellStyle name="20% - Accent4 3 2 2 3 6 2" xfId="55487" xr:uid="{7E083924-A8B7-4D92-8453-BD65D0DB86EB}"/>
    <cellStyle name="20% - Accent4 3 2 2 3 7" xfId="9626" xr:uid="{827EE577-56BD-41B1-9076-21CDBECB1A02}"/>
    <cellStyle name="20% - Accent4 3 2 2 3 7 2" xfId="39398" xr:uid="{4474D0EA-0A63-4116-A81F-891C399C43BD}"/>
    <cellStyle name="20% - Accent4 3 2 2 3 8" xfId="32619" xr:uid="{D218C5B2-6A21-4712-B4C2-DA1CB8B9CA47}"/>
    <cellStyle name="20% - Accent4 3 2 2 4" xfId="2319" xr:uid="{5FD11370-6589-421A-BACB-D143E2229FFF}"/>
    <cellStyle name="20% - Accent4 3 2 2 4 2" xfId="9634" xr:uid="{C0FD231A-1021-46F0-93B8-E052ACD8BD86}"/>
    <cellStyle name="20% - Accent4 3 2 2 4 2 2" xfId="39406" xr:uid="{B59C7F18-92DF-4BB2-AAE9-99915455B66E}"/>
    <cellStyle name="20% - Accent4 3 2 2 4 3" xfId="9635" xr:uid="{B2689F6E-8CC2-4F63-BF38-AA10E69C71C2}"/>
    <cellStyle name="20% - Accent4 3 2 2 4 3 2" xfId="39407" xr:uid="{002AEFC4-3609-4882-A10C-54C2D8C3A5E1}"/>
    <cellStyle name="20% - Accent4 3 2 2 4 4" xfId="29992" xr:uid="{01EFC843-390D-4A83-AE97-0B2BE54CA543}"/>
    <cellStyle name="20% - Accent4 3 2 2 4 4 2" xfId="58482" xr:uid="{1891A158-9471-48A0-8895-E7096C2C591E}"/>
    <cellStyle name="20% - Accent4 3 2 2 4 5" xfId="9633" xr:uid="{4B4539B5-4728-4B65-A572-8E4F677BFE93}"/>
    <cellStyle name="20% - Accent4 3 2 2 4 5 2" xfId="39405" xr:uid="{E3DA0CC2-E8F2-4DFF-9138-89044037079C}"/>
    <cellStyle name="20% - Accent4 3 2 2 4 6" xfId="33299" xr:uid="{BAA72C86-CC21-48A3-9C83-3CEB7086A703}"/>
    <cellStyle name="20% - Accent4 3 2 2 5" xfId="9636" xr:uid="{D8EFDCB0-B3C5-4ACD-82C7-27802D19E0B8}"/>
    <cellStyle name="20% - Accent4 3 2 2 5 2" xfId="39408" xr:uid="{D4D783E6-3C46-415B-9F09-1123FDD697BF}"/>
    <cellStyle name="20% - Accent4 3 2 2 6" xfId="9637" xr:uid="{BED4D010-15D7-49EF-A348-F45CCB896DFA}"/>
    <cellStyle name="20% - Accent4 3 2 2 6 2" xfId="39409" xr:uid="{0A1D3B44-FA69-4971-B0ED-D879C5FE7065}"/>
    <cellStyle name="20% - Accent4 3 2 2 7" xfId="9638" xr:uid="{F2C0C4ED-E92F-446B-840A-E770222B69A3}"/>
    <cellStyle name="20% - Accent4 3 2 2 7 2" xfId="39410" xr:uid="{111B8CFE-1EBC-4924-850B-9E2BC9C65434}"/>
    <cellStyle name="20% - Accent4 3 2 2 8" xfId="21849" xr:uid="{2D8D17E8-FA93-4CD5-BABD-1DE7CAA8685F}"/>
    <cellStyle name="20% - Accent4 3 2 2 8 2" xfId="51274" xr:uid="{6FD45D6B-B925-41D1-8A23-82479790B5E7}"/>
    <cellStyle name="20% - Accent4 3 2 2 9" xfId="9618" xr:uid="{9CD95F60-DD45-468C-8317-7AA02D850BC3}"/>
    <cellStyle name="20% - Accent4 3 2 2 9 2" xfId="39390" xr:uid="{033DF679-3736-45CF-875B-9A2C9AF68716}"/>
    <cellStyle name="20% - Accent4 3 2 3" xfId="1244" xr:uid="{4C66BF87-04FD-42A8-AC5B-0DB1C9F2A7CF}"/>
    <cellStyle name="20% - Accent4 3 2 3 10" xfId="32294" xr:uid="{F9B5947A-D2F2-4951-8ACA-D20C654EE4A0}"/>
    <cellStyle name="20% - Accent4 3 2 3 2" xfId="1906" xr:uid="{1E14466B-5D13-4AB6-9BFC-C4B69AEB7CE6}"/>
    <cellStyle name="20% - Accent4 3 2 3 2 2" xfId="3141" xr:uid="{D5ED5F47-157E-4A3B-BB19-767B5207E1D0}"/>
    <cellStyle name="20% - Accent4 3 2 3 2 2 2" xfId="9642" xr:uid="{0CFCDB66-D02F-48C3-9929-01B728A16B86}"/>
    <cellStyle name="20% - Accent4 3 2 3 2 2 2 2" xfId="39414" xr:uid="{64CC339D-BDB6-4AE1-83CA-20B1B8CB02BD}"/>
    <cellStyle name="20% - Accent4 3 2 3 2 2 3" xfId="9643" xr:uid="{52039040-9E3C-412A-AC4E-6275E650D704}"/>
    <cellStyle name="20% - Accent4 3 2 3 2 2 3 2" xfId="39415" xr:uid="{DF3A0C39-1025-440B-8F7A-CFB1F6BA3D54}"/>
    <cellStyle name="20% - Accent4 3 2 3 2 2 4" xfId="28801" xr:uid="{3E4DFE5C-4F9F-4F8D-9188-210A0EA407F8}"/>
    <cellStyle name="20% - Accent4 3 2 3 2 2 4 2" xfId="57291" xr:uid="{111678A4-9D96-4A15-B9C3-318A83BEABF7}"/>
    <cellStyle name="20% - Accent4 3 2 3 2 2 5" xfId="9641" xr:uid="{24BBB56B-FAB8-45EA-B6C6-8D0A3E3558F8}"/>
    <cellStyle name="20% - Accent4 3 2 3 2 2 5 2" xfId="39413" xr:uid="{3DAA3DD8-8AB9-4C9D-9E24-B8B5CD0FB282}"/>
    <cellStyle name="20% - Accent4 3 2 3 2 2 6" xfId="34118" xr:uid="{B1EF7C60-56BA-4363-8BB3-13E0695A4537}"/>
    <cellStyle name="20% - Accent4 3 2 3 2 3" xfId="9644" xr:uid="{F29C516C-2D18-4345-822C-AA2904E1AF9C}"/>
    <cellStyle name="20% - Accent4 3 2 3 2 3 2" xfId="39416" xr:uid="{2DEF5DF7-73CB-4DA0-A9D2-49D4AEDF7C8A}"/>
    <cellStyle name="20% - Accent4 3 2 3 2 4" xfId="9645" xr:uid="{601BAB18-4D2A-4799-B631-B2FD4802AD4B}"/>
    <cellStyle name="20% - Accent4 3 2 3 2 4 2" xfId="39417" xr:uid="{2FCD5A8A-6E56-4479-9DA3-547B71EAEF97}"/>
    <cellStyle name="20% - Accent4 3 2 3 2 5" xfId="9646" xr:uid="{0AD20420-CBD7-4196-A145-E0BA60D7C926}"/>
    <cellStyle name="20% - Accent4 3 2 3 2 5 2" xfId="39418" xr:uid="{B7C38694-3F19-4075-86D2-92FB2AE04F49}"/>
    <cellStyle name="20% - Accent4 3 2 3 2 6" xfId="25823" xr:uid="{1125B4CD-F81A-4226-9451-0844E0219BA9}"/>
    <cellStyle name="20% - Accent4 3 2 3 2 6 2" xfId="54314" xr:uid="{DA24DD57-233B-46E8-A03F-7B24E71BD08D}"/>
    <cellStyle name="20% - Accent4 3 2 3 2 7" xfId="9640" xr:uid="{03B59046-AB0F-402C-A30E-FB316B144822}"/>
    <cellStyle name="20% - Accent4 3 2 3 2 7 2" xfId="39412" xr:uid="{7C0A5B49-1F16-41AE-A912-F066E01EA5E8}"/>
    <cellStyle name="20% - Accent4 3 2 3 2 8" xfId="32908" xr:uid="{39B9F66B-3D65-4FA1-BE99-C89F5A0569E1}"/>
    <cellStyle name="20% - Accent4 3 2 3 3" xfId="2510" xr:uid="{82A828C4-01CE-4900-A005-EAE83427CDE3}"/>
    <cellStyle name="20% - Accent4 3 2 3 3 2" xfId="9648" xr:uid="{23B8E42F-3BF8-4D0F-939C-2116471A64DA}"/>
    <cellStyle name="20% - Accent4 3 2 3 3 2 2" xfId="9649" xr:uid="{9A0B6DC6-EE2A-4F0A-89B3-11CC5F04B536}"/>
    <cellStyle name="20% - Accent4 3 2 3 3 2 2 2" xfId="39421" xr:uid="{B3100095-6F7A-4FDA-8022-390839002CA5}"/>
    <cellStyle name="20% - Accent4 3 2 3 3 2 3" xfId="9650" xr:uid="{EB985E23-CA55-48FC-8373-0ABDCF8D8BDA}"/>
    <cellStyle name="20% - Accent4 3 2 3 3 2 3 2" xfId="39422" xr:uid="{9DB2CDE8-1011-4DED-A250-5E43390325AE}"/>
    <cellStyle name="20% - Accent4 3 2 3 3 2 4" xfId="39420" xr:uid="{FF6AAE2D-F5A7-4FBA-AC5F-9FCB939F1671}"/>
    <cellStyle name="20% - Accent4 3 2 3 3 3" xfId="9651" xr:uid="{4784A28E-0325-4120-9D85-89F242588399}"/>
    <cellStyle name="20% - Accent4 3 2 3 3 3 2" xfId="39423" xr:uid="{846FF55B-4E93-4FB6-B0B0-02D31D6ACA7D}"/>
    <cellStyle name="20% - Accent4 3 2 3 3 4" xfId="9652" xr:uid="{F3B26A15-7339-4973-8A79-115146CF154E}"/>
    <cellStyle name="20% - Accent4 3 2 3 3 4 2" xfId="39424" xr:uid="{D4376561-39C2-4C4A-B266-A77528E8636C}"/>
    <cellStyle name="20% - Accent4 3 2 3 3 5" xfId="9653" xr:uid="{84FB0B9C-5870-48DF-88E4-6D3AA0BC6999}"/>
    <cellStyle name="20% - Accent4 3 2 3 3 5 2" xfId="39425" xr:uid="{02A33766-FA03-4235-AC35-7D1858C6E81D}"/>
    <cellStyle name="20% - Accent4 3 2 3 3 6" xfId="27290" xr:uid="{3C675B7B-B29F-41D2-A9E5-731D338413C2}"/>
    <cellStyle name="20% - Accent4 3 2 3 3 6 2" xfId="55780" xr:uid="{B027E503-414B-4674-88B2-D4D3D22480C8}"/>
    <cellStyle name="20% - Accent4 3 2 3 3 7" xfId="9647" xr:uid="{700623C7-2D86-40C7-A83F-3E63AA258CCE}"/>
    <cellStyle name="20% - Accent4 3 2 3 3 7 2" xfId="39419" xr:uid="{67803D57-F784-4182-9CBF-2335558C33A9}"/>
    <cellStyle name="20% - Accent4 3 2 3 3 8" xfId="33490" xr:uid="{05145AA7-9156-4148-92A8-5771D1F3CB6D}"/>
    <cellStyle name="20% - Accent4 3 2 3 4" xfId="9654" xr:uid="{784ECE36-E482-46E8-8DA2-E161800C5741}"/>
    <cellStyle name="20% - Accent4 3 2 3 4 2" xfId="9655" xr:uid="{27B79987-DC35-4AD3-A808-49689BF51814}"/>
    <cellStyle name="20% - Accent4 3 2 3 4 2 2" xfId="39427" xr:uid="{6CE62E4C-C991-4939-914F-A3B108D8F8CA}"/>
    <cellStyle name="20% - Accent4 3 2 3 4 3" xfId="9656" xr:uid="{A3070CC6-84A0-4923-8440-A513B91A1A1F}"/>
    <cellStyle name="20% - Accent4 3 2 3 4 3 2" xfId="39428" xr:uid="{A3666CF8-2EE8-45B7-AD5B-730BC939C1C3}"/>
    <cellStyle name="20% - Accent4 3 2 3 4 4" xfId="30288" xr:uid="{96D36B16-D496-41DE-8119-2225DD60DEE7}"/>
    <cellStyle name="20% - Accent4 3 2 3 4 4 2" xfId="58778" xr:uid="{F4068263-1D99-44C3-93D4-F9C95F3AAD28}"/>
    <cellStyle name="20% - Accent4 3 2 3 4 5" xfId="39426" xr:uid="{E7D398D1-E2FA-4670-A4DE-E276986F31CC}"/>
    <cellStyle name="20% - Accent4 3 2 3 5" xfId="9657" xr:uid="{1D7D4D45-5457-4ECC-9185-628EDD21E28A}"/>
    <cellStyle name="20% - Accent4 3 2 3 5 2" xfId="39429" xr:uid="{B451A3E7-357E-44E4-9776-5116F1CB9EBB}"/>
    <cellStyle name="20% - Accent4 3 2 3 6" xfId="9658" xr:uid="{FBD633E1-4569-4FB4-8A39-39459351FF9B}"/>
    <cellStyle name="20% - Accent4 3 2 3 6 2" xfId="39430" xr:uid="{BE6A5117-935C-4DF5-A0B3-6A9A37FC19C2}"/>
    <cellStyle name="20% - Accent4 3 2 3 7" xfId="9659" xr:uid="{6F151BBC-7A13-470A-AA7E-5E91059B6A25}"/>
    <cellStyle name="20% - Accent4 3 2 3 7 2" xfId="39431" xr:uid="{8E10700E-AA9C-4254-9902-8EA01E6118E1}"/>
    <cellStyle name="20% - Accent4 3 2 3 8" xfId="24378" xr:uid="{11D697BC-CD19-4A5D-8B5B-A3152B1245C3}"/>
    <cellStyle name="20% - Accent4 3 2 3 8 2" xfId="52870" xr:uid="{72A89F56-6323-4DA4-BBB7-29C7D3518487}"/>
    <cellStyle name="20% - Accent4 3 2 3 9" xfId="9639" xr:uid="{B175A50D-6410-4EA8-AE66-BD80C339FE74}"/>
    <cellStyle name="20% - Accent4 3 2 3 9 2" xfId="39411" xr:uid="{1DEE8A4C-0577-428B-BB17-857EEE55D600}"/>
    <cellStyle name="20% - Accent4 3 2 4" xfId="1616" xr:uid="{19A20349-9FDC-4598-971E-6CD96A542468}"/>
    <cellStyle name="20% - Accent4 3 2 4 2" xfId="2837" xr:uid="{8100BB60-A757-4F81-A4C8-4CA3C92B0E76}"/>
    <cellStyle name="20% - Accent4 3 2 4 2 2" xfId="9662" xr:uid="{2CFFB66B-D897-4F2B-9AF7-233F6632251B}"/>
    <cellStyle name="20% - Accent4 3 2 4 2 2 2" xfId="29098" xr:uid="{97BD16AD-CA72-4E5C-9BD0-7A2CD48D1025}"/>
    <cellStyle name="20% - Accent4 3 2 4 2 2 2 2" xfId="57588" xr:uid="{56520F39-A41A-4307-83A7-A58003C997A8}"/>
    <cellStyle name="20% - Accent4 3 2 4 2 2 3" xfId="39434" xr:uid="{4CA94B94-B307-44A2-A117-D70225911B5D}"/>
    <cellStyle name="20% - Accent4 3 2 4 2 3" xfId="9663" xr:uid="{EA0D6921-CD8F-49C4-BCD3-1C4EB24C78D1}"/>
    <cellStyle name="20% - Accent4 3 2 4 2 3 2" xfId="39435" xr:uid="{0E909408-553E-45B6-87AB-1F5711808709}"/>
    <cellStyle name="20% - Accent4 3 2 4 2 4" xfId="26114" xr:uid="{6535232A-3F5C-4403-825E-4033A778F5C4}"/>
    <cellStyle name="20% - Accent4 3 2 4 2 4 2" xfId="54605" xr:uid="{1A0EBF5A-2A89-4AE8-AF3B-DFF79EDE5C34}"/>
    <cellStyle name="20% - Accent4 3 2 4 2 5" xfId="9661" xr:uid="{18E7B661-16C0-4194-9659-7CA726E5ABB1}"/>
    <cellStyle name="20% - Accent4 3 2 4 2 5 2" xfId="39433" xr:uid="{B405656A-BFB8-4D25-9820-6295CE78D5D6}"/>
    <cellStyle name="20% - Accent4 3 2 4 2 6" xfId="33815" xr:uid="{507B86F9-CF46-49E2-ACF7-275935BC0B5A}"/>
    <cellStyle name="20% - Accent4 3 2 4 3" xfId="9664" xr:uid="{EA3BC5B1-B416-4FBE-84A0-42F386540D9E}"/>
    <cellStyle name="20% - Accent4 3 2 4 3 2" xfId="27587" xr:uid="{C65CE118-9ED1-4D2F-9924-6AA15DB132E1}"/>
    <cellStyle name="20% - Accent4 3 2 4 3 2 2" xfId="56077" xr:uid="{FDFD5016-1FDD-4D3B-9EF7-BD26D5800B6D}"/>
    <cellStyle name="20% - Accent4 3 2 4 3 3" xfId="39436" xr:uid="{DCDD7B38-8A01-45FB-BA40-033B69EA0B91}"/>
    <cellStyle name="20% - Accent4 3 2 4 4" xfId="9665" xr:uid="{63F583B2-9EB0-48FD-AE75-58780FD74A73}"/>
    <cellStyle name="20% - Accent4 3 2 4 4 2" xfId="30586" xr:uid="{DB73DF08-A76C-43E5-91E1-90B63CF0B81A}"/>
    <cellStyle name="20% - Accent4 3 2 4 4 2 2" xfId="59076" xr:uid="{795B5B99-6F95-4666-9E35-0CEBE148AB99}"/>
    <cellStyle name="20% - Accent4 3 2 4 4 3" xfId="39437" xr:uid="{0B2D581D-AA78-4B1F-A40B-E408542DC158}"/>
    <cellStyle name="20% - Accent4 3 2 4 5" xfId="9666" xr:uid="{1F923547-4F29-4D0B-943A-EEBFC4B49C45}"/>
    <cellStyle name="20% - Accent4 3 2 4 5 2" xfId="39438" xr:uid="{4A650B84-B190-42B4-A58A-432B4D7F9EB5}"/>
    <cellStyle name="20% - Accent4 3 2 4 6" xfId="24657" xr:uid="{FEB3A2E9-D052-4A15-BEA8-048DA113FD3D}"/>
    <cellStyle name="20% - Accent4 3 2 4 6 2" xfId="53149" xr:uid="{4ABC3E8A-02DE-4CAD-BE73-84E65533CDA1}"/>
    <cellStyle name="20% - Accent4 3 2 4 7" xfId="9660" xr:uid="{F0ED7468-CE5B-4A99-8FA9-6D142F193263}"/>
    <cellStyle name="20% - Accent4 3 2 4 7 2" xfId="39432" xr:uid="{803E76F5-521F-45EE-83AD-EBBE6AB29FFA}"/>
    <cellStyle name="20% - Accent4 3 2 4 8" xfId="32618" xr:uid="{3C200A48-A0E0-41E8-B45A-949C965104C7}"/>
    <cellStyle name="20% - Accent4 3 2 5" xfId="2202" xr:uid="{0AE13548-AE7B-4AD8-B295-9A03B6458533}"/>
    <cellStyle name="20% - Accent4 3 2 5 2" xfId="9668" xr:uid="{4E219295-B075-42A9-B4E4-A29893976CD7}"/>
    <cellStyle name="20% - Accent4 3 2 5 2 2" xfId="9669" xr:uid="{26382689-0820-4C77-8A40-2BC27BC600D9}"/>
    <cellStyle name="20% - Accent4 3 2 5 2 2 2" xfId="29407" xr:uid="{76F76EED-EB12-4E12-A47C-E573030106AA}"/>
    <cellStyle name="20% - Accent4 3 2 5 2 2 2 2" xfId="57897" xr:uid="{5A3C15BC-2F3B-49D1-AEC7-CCF50B2E6A08}"/>
    <cellStyle name="20% - Accent4 3 2 5 2 2 3" xfId="39441" xr:uid="{0AFE0ACE-D115-4D01-AD81-74DD1713DE2E}"/>
    <cellStyle name="20% - Accent4 3 2 5 2 3" xfId="9670" xr:uid="{076939A1-787F-48FA-A133-8FFC37F07378}"/>
    <cellStyle name="20% - Accent4 3 2 5 2 3 2" xfId="39442" xr:uid="{4020D6F9-66DE-46EC-9E2C-54B4D4583122}"/>
    <cellStyle name="20% - Accent4 3 2 5 2 4" xfId="26423" xr:uid="{99836EEA-3D49-46F4-94B7-CC745C34473A}"/>
    <cellStyle name="20% - Accent4 3 2 5 2 4 2" xfId="54914" xr:uid="{E04046FD-4015-4012-BCA4-EF3372809457}"/>
    <cellStyle name="20% - Accent4 3 2 5 2 5" xfId="39440" xr:uid="{0194F433-9CF2-4B2F-8870-14FE86C945E2}"/>
    <cellStyle name="20% - Accent4 3 2 5 3" xfId="9671" xr:uid="{B8E2D20D-6525-4002-9DF6-70A2C40895DF}"/>
    <cellStyle name="20% - Accent4 3 2 5 3 2" xfId="27896" xr:uid="{36A408B4-A514-47DA-910A-978FBDF350BC}"/>
    <cellStyle name="20% - Accent4 3 2 5 3 2 2" xfId="56386" xr:uid="{866ED552-3EBB-40D1-9CFB-C96A904F960C}"/>
    <cellStyle name="20% - Accent4 3 2 5 3 3" xfId="39443" xr:uid="{50A3DD5B-A50C-4648-B683-AF4AD027FE36}"/>
    <cellStyle name="20% - Accent4 3 2 5 4" xfId="9672" xr:uid="{78067A79-6B52-416E-8B85-D6EEAE14EBAF}"/>
    <cellStyle name="20% - Accent4 3 2 5 4 2" xfId="30896" xr:uid="{A8156EF3-F8D1-4A21-ADD5-4D0F81451594}"/>
    <cellStyle name="20% - Accent4 3 2 5 4 2 2" xfId="59386" xr:uid="{05DCA4EC-D374-4931-8918-3C6E8275569B}"/>
    <cellStyle name="20% - Accent4 3 2 5 4 3" xfId="39444" xr:uid="{AE83826C-BCE1-4532-907F-986706339EF1}"/>
    <cellStyle name="20% - Accent4 3 2 5 5" xfId="9673" xr:uid="{CF822C5B-DF8A-44BC-AFF3-E81886400B62}"/>
    <cellStyle name="20% - Accent4 3 2 5 5 2" xfId="39445" xr:uid="{CB7FA405-0A99-4B95-959F-D0A2271FDAEB}"/>
    <cellStyle name="20% - Accent4 3 2 5 6" xfId="24954" xr:uid="{849365B0-A173-4B61-9E70-CACC72B3B057}"/>
    <cellStyle name="20% - Accent4 3 2 5 6 2" xfId="53445" xr:uid="{CB262129-EB0D-4505-A8B8-5AA3165C3DE5}"/>
    <cellStyle name="20% - Accent4 3 2 5 7" xfId="9667" xr:uid="{A34DF5E6-EFB2-4BD9-BE1B-6149B32E4D1C}"/>
    <cellStyle name="20% - Accent4 3 2 5 7 2" xfId="39439" xr:uid="{137DF14A-DB72-46A1-9FA7-27D001037782}"/>
    <cellStyle name="20% - Accent4 3 2 5 8" xfId="33184" xr:uid="{D4A2E2A5-C497-4DD7-91EA-31BFBC527B80}"/>
    <cellStyle name="20% - Accent4 3 2 6" xfId="9674" xr:uid="{09B2ADC9-DFB7-468F-92B3-174686839381}"/>
    <cellStyle name="20% - Accent4 3 2 6 2" xfId="9675" xr:uid="{145A0A27-7301-4E65-A8F1-F19C0FA4B9F7}"/>
    <cellStyle name="20% - Accent4 3 2 6 2 2" xfId="28221" xr:uid="{1A4AE8A1-834F-4512-A2C3-2B6EEDB92478}"/>
    <cellStyle name="20% - Accent4 3 2 6 2 2 2" xfId="56711" xr:uid="{99ABD2AE-76BC-4374-992A-8AC75384A020}"/>
    <cellStyle name="20% - Accent4 3 2 6 2 3" xfId="39447" xr:uid="{5E4E8545-4B7B-418F-ACD4-87204CD3EDA0}"/>
    <cellStyle name="20% - Accent4 3 2 6 3" xfId="9676" xr:uid="{B20DDB3A-2C50-4424-98D5-C4FD5B7EC6E1}"/>
    <cellStyle name="20% - Accent4 3 2 6 3 2" xfId="39448" xr:uid="{02D3BC52-1B33-430F-A599-61CECEB33A31}"/>
    <cellStyle name="20% - Accent4 3 2 6 4" xfId="25255" xr:uid="{8961B6AB-C971-4A1A-B727-190815FE89FC}"/>
    <cellStyle name="20% - Accent4 3 2 6 4 2" xfId="53746" xr:uid="{4EBF2E70-38FF-44F4-82CF-8EE5E179562D}"/>
    <cellStyle name="20% - Accent4 3 2 6 5" xfId="39446" xr:uid="{68B4D3B4-80C2-412A-BEFA-E0991F00A1AD}"/>
    <cellStyle name="20% - Accent4 3 2 7" xfId="9677" xr:uid="{3D0BE26C-651D-441F-BC60-DCA7C669F892}"/>
    <cellStyle name="20% - Accent4 3 2 7 2" xfId="26706" xr:uid="{A51692E5-5FC7-473D-B003-C36375CA0562}"/>
    <cellStyle name="20% - Accent4 3 2 7 2 2" xfId="55196" xr:uid="{AC69B211-CE3D-4521-8324-6A7474AB2068}"/>
    <cellStyle name="20% - Accent4 3 2 7 3" xfId="39449" xr:uid="{B4E9B93C-67D9-4378-A741-240D97AB5BF7}"/>
    <cellStyle name="20% - Accent4 3 2 8" xfId="9678" xr:uid="{C02CBFE5-192D-4E72-B09E-18FA5317E5B8}"/>
    <cellStyle name="20% - Accent4 3 2 8 2" xfId="29700" xr:uid="{DCD5BE6B-E8CB-42F7-BE1E-5E0D370A4CA1}"/>
    <cellStyle name="20% - Accent4 3 2 8 2 2" xfId="58190" xr:uid="{4235523C-0426-46BB-B3C4-AA4DBD846A77}"/>
    <cellStyle name="20% - Accent4 3 2 8 3" xfId="39450" xr:uid="{9391249E-1191-4F40-9C25-8E4A8295BD2D}"/>
    <cellStyle name="20% - Accent4 3 2 9" xfId="9679" xr:uid="{A8809648-F17A-43FC-AE62-BD20E03085B5}"/>
    <cellStyle name="20% - Accent4 3 2 9 2" xfId="39451" xr:uid="{489721A0-BFCD-492C-A00B-60E137BFFC53}"/>
    <cellStyle name="20% - Accent4 3 3" xfId="638" xr:uid="{3D718D36-4322-4478-AB25-F64FF371BB4B}"/>
    <cellStyle name="20% - Accent4 3 3 10" xfId="23747" xr:uid="{DC95F2EA-C578-44D5-820E-35846D1BA656}"/>
    <cellStyle name="20% - Accent4 3 3 11" xfId="31904" xr:uid="{663E5118-2762-4CF3-B9CE-0B22E4A5C4FD}"/>
    <cellStyle name="20% - Accent4 3 3 2" xfId="1246" xr:uid="{15A78B05-0AB2-46E6-A37C-B484E2CD8EBE}"/>
    <cellStyle name="20% - Accent4 3 3 2 2" xfId="1908" xr:uid="{436E8E66-B168-4E60-824B-32481F1B647F}"/>
    <cellStyle name="20% - Accent4 3 3 2 2 2" xfId="3143" xr:uid="{9C3490ED-7D48-4326-849C-85964A830245}"/>
    <cellStyle name="20% - Accent4 3 3 2 2 2 2" xfId="9683" xr:uid="{4DAAA9D8-9269-40B2-A379-5C1C625723A5}"/>
    <cellStyle name="20% - Accent4 3 3 2 2 2 2 2" xfId="39455" xr:uid="{B1BE5E73-2130-4551-A3F2-3F7539B31866}"/>
    <cellStyle name="20% - Accent4 3 3 2 2 2 3" xfId="34120" xr:uid="{31D06802-EC6F-4389-9FC1-15A47CE271FC}"/>
    <cellStyle name="20% - Accent4 3 3 2 2 3" xfId="9684" xr:uid="{BF3E3F41-6E36-4FA9-84D7-85712A3E98C1}"/>
    <cellStyle name="20% - Accent4 3 3 2 2 3 2" xfId="39456" xr:uid="{782E9754-489E-44F6-BDC0-EF1CEC353B87}"/>
    <cellStyle name="20% - Accent4 3 3 2 2 4" xfId="9682" xr:uid="{54CB91D0-5346-4301-8508-D1C986B7A6A6}"/>
    <cellStyle name="20% - Accent4 3 3 2 2 4 2" xfId="39454" xr:uid="{152B3577-7353-43C5-817B-3E4AFD9352C6}"/>
    <cellStyle name="20% - Accent4 3 3 2 2 5" xfId="32910" xr:uid="{40D1DA65-E32D-4A17-A090-4911224ECAE5}"/>
    <cellStyle name="20% - Accent4 3 3 2 3" xfId="2512" xr:uid="{16F4D9EE-4727-48CB-917F-49A27594E63E}"/>
    <cellStyle name="20% - Accent4 3 3 2 3 2" xfId="9685" xr:uid="{411F1030-E7D3-4D02-BDCA-2BACF8C9300D}"/>
    <cellStyle name="20% - Accent4 3 3 2 3 2 2" xfId="39457" xr:uid="{694146D1-7CDF-4238-939B-8EA3BE2A902A}"/>
    <cellStyle name="20% - Accent4 3 3 2 3 3" xfId="33492" xr:uid="{FAB0719E-5344-4D38-B845-890B31EB5BEC}"/>
    <cellStyle name="20% - Accent4 3 3 2 4" xfId="9686" xr:uid="{566F4652-5CEA-41AA-8056-9A80801A47CF}"/>
    <cellStyle name="20% - Accent4 3 3 2 4 2" xfId="39458" xr:uid="{52916E18-BDF2-4A8E-B091-CD2F0425C4B1}"/>
    <cellStyle name="20% - Accent4 3 3 2 5" xfId="9687" xr:uid="{150A6DCC-2C88-4C52-AA7E-9FF082ABDA7B}"/>
    <cellStyle name="20% - Accent4 3 3 2 5 2" xfId="39459" xr:uid="{C5E7D806-5CED-4D51-99C0-DA0B636DE422}"/>
    <cellStyle name="20% - Accent4 3 3 2 6" xfId="22105" xr:uid="{93CAC52B-C382-477D-8885-97EC55B6240C}"/>
    <cellStyle name="20% - Accent4 3 3 2 6 2" xfId="51530" xr:uid="{189BBA83-B22C-4D4D-8774-BC04277F83E5}"/>
    <cellStyle name="20% - Accent4 3 3 2 7" xfId="9681" xr:uid="{D945BCFD-B2D2-42BA-8C87-5519E62DD0B4}"/>
    <cellStyle name="20% - Accent4 3 3 2 7 2" xfId="39453" xr:uid="{DBBD4922-F95E-402D-B49F-EE5C5B08F077}"/>
    <cellStyle name="20% - Accent4 3 3 2 8" xfId="31413" xr:uid="{02F2695F-D715-4D56-8807-DAC9357AEEF8}"/>
    <cellStyle name="20% - Accent4 3 3 2 8 2" xfId="59662" xr:uid="{8854E2CC-990C-4D82-81B6-9E80BF14170C}"/>
    <cellStyle name="20% - Accent4 3 3 2 9" xfId="32296" xr:uid="{2E7C9369-45B5-4B20-A9F8-BB49FE0A3F73}"/>
    <cellStyle name="20% - Accent4 3 3 3" xfId="1618" xr:uid="{0D12AC80-C985-4E86-A773-8D445C5484C6}"/>
    <cellStyle name="20% - Accent4 3 3 3 2" xfId="2839" xr:uid="{9456357E-3D1C-40C3-97F3-1B9E8D121C31}"/>
    <cellStyle name="20% - Accent4 3 3 3 2 2" xfId="9690" xr:uid="{4F032535-106F-4539-ABEE-0A3D60BE8072}"/>
    <cellStyle name="20% - Accent4 3 3 3 2 2 2" xfId="39462" xr:uid="{04A94E88-14B5-4AAB-83A7-98FE31C20A52}"/>
    <cellStyle name="20% - Accent4 3 3 3 2 3" xfId="9691" xr:uid="{26C597D2-71F5-4F15-BBC1-83319C4F8405}"/>
    <cellStyle name="20% - Accent4 3 3 3 2 3 2" xfId="39463" xr:uid="{FD3833D7-5461-4D02-84FE-1C58AAFFBC94}"/>
    <cellStyle name="20% - Accent4 3 3 3 2 4" xfId="9689" xr:uid="{0A744986-534D-4577-B95F-C04C1AD17725}"/>
    <cellStyle name="20% - Accent4 3 3 3 2 4 2" xfId="39461" xr:uid="{6DA7C5F9-BE86-4B7C-9AB3-6132A96ECB49}"/>
    <cellStyle name="20% - Accent4 3 3 3 2 5" xfId="33817" xr:uid="{B8B990AE-7B34-4DAC-A438-D5D9BF8D7007}"/>
    <cellStyle name="20% - Accent4 3 3 3 3" xfId="9692" xr:uid="{55ACA392-29E3-4B88-80C0-CBF9841C9A7C}"/>
    <cellStyle name="20% - Accent4 3 3 3 3 2" xfId="39464" xr:uid="{D1261535-D0C6-4745-93AC-391FC796011D}"/>
    <cellStyle name="20% - Accent4 3 3 3 4" xfId="9693" xr:uid="{ACC5C508-B1C1-489C-8E39-2C18A1A5073F}"/>
    <cellStyle name="20% - Accent4 3 3 3 4 2" xfId="39465" xr:uid="{19816FBD-98AB-4E22-A8F2-A56913C9F707}"/>
    <cellStyle name="20% - Accent4 3 3 3 5" xfId="9694" xr:uid="{C93B02DB-2BDF-4EB9-ABA5-B4F16DCB0048}"/>
    <cellStyle name="20% - Accent4 3 3 3 5 2" xfId="39466" xr:uid="{B983A913-B366-4A8F-AFDD-F7FD8AFED898}"/>
    <cellStyle name="20% - Accent4 3 3 3 6" xfId="31108" xr:uid="{8B733A43-6296-4691-B41E-5147CB272082}"/>
    <cellStyle name="20% - Accent4 3 3 3 6 2" xfId="59585" xr:uid="{6F801EB5-88F1-4081-A7E2-17BB71143698}"/>
    <cellStyle name="20% - Accent4 3 3 3 7" xfId="9688" xr:uid="{1F773B13-4839-4AE1-9DDB-286ED4453532}"/>
    <cellStyle name="20% - Accent4 3 3 3 7 2" xfId="39460" xr:uid="{351D6C28-2029-48E4-863B-2B8E6C622F68}"/>
    <cellStyle name="20% - Accent4 3 3 3 8" xfId="32620" xr:uid="{9926A839-D7AA-45C2-88F9-97E946FE4256}"/>
    <cellStyle name="20% - Accent4 3 3 4" xfId="2275" xr:uid="{A8E0AC50-E308-4961-AB7D-22CBB4C20FC9}"/>
    <cellStyle name="20% - Accent4 3 3 4 2" xfId="9696" xr:uid="{F4501BC2-9C4D-457A-8B75-6215B7987FA0}"/>
    <cellStyle name="20% - Accent4 3 3 4 2 2" xfId="39468" xr:uid="{43CF0033-155D-439A-9E15-5DF89ABDDBA8}"/>
    <cellStyle name="20% - Accent4 3 3 4 3" xfId="9697" xr:uid="{B939DAAB-6DFF-4871-ACD3-A05ACE96360F}"/>
    <cellStyle name="20% - Accent4 3 3 4 3 2" xfId="39469" xr:uid="{F9F25131-F870-46DF-8268-0A4B4633410F}"/>
    <cellStyle name="20% - Accent4 3 3 4 4" xfId="9695" xr:uid="{4CB081F9-CFC7-4130-A85A-2351E0E95AE3}"/>
    <cellStyle name="20% - Accent4 3 3 4 4 2" xfId="39467" xr:uid="{7537537A-470B-4090-8C6A-2F9E69BB57C8}"/>
    <cellStyle name="20% - Accent4 3 3 4 5" xfId="33255" xr:uid="{1B2C2E88-57B6-42D7-B558-ED7C0A4BCACB}"/>
    <cellStyle name="20% - Accent4 3 3 5" xfId="9698" xr:uid="{AC60B27B-5AE5-40B4-9829-50C20A2B7EAD}"/>
    <cellStyle name="20% - Accent4 3 3 5 2" xfId="39470" xr:uid="{D2361FF8-6ABF-4C26-A17D-84E6E2EFF342}"/>
    <cellStyle name="20% - Accent4 3 3 6" xfId="9699" xr:uid="{D19F4F5A-9EFA-4621-8CEA-1958AF942D29}"/>
    <cellStyle name="20% - Accent4 3 3 6 2" xfId="39471" xr:uid="{69091DC8-349B-4069-966D-286036CCFC6A}"/>
    <cellStyle name="20% - Accent4 3 3 7" xfId="9700" xr:uid="{A9F099BD-DED2-4CCF-AE8D-8F1282685024}"/>
    <cellStyle name="20% - Accent4 3 3 7 2" xfId="39472" xr:uid="{86A51210-00CF-4E5E-A86D-7DFC19AF2288}"/>
    <cellStyle name="20% - Accent4 3 3 8" xfId="21121" xr:uid="{0C4D1BFC-62F2-49A7-B8EF-5787052C1D9A}"/>
    <cellStyle name="20% - Accent4 3 3 8 2" xfId="50547" xr:uid="{9D624A9B-27CC-43F2-9D88-C040FD7CC472}"/>
    <cellStyle name="20% - Accent4 3 3 9" xfId="9680" xr:uid="{45B335D2-59F3-44D2-B59D-DD7BB987F458}"/>
    <cellStyle name="20% - Accent4 3 3 9 2" xfId="39452" xr:uid="{B24B0FB0-57DB-4FDC-B854-6A54F8F7B314}"/>
    <cellStyle name="20% - Accent4 3 4" xfId="672" xr:uid="{745A27CD-405E-4085-9A74-915E72DBFFF9}"/>
    <cellStyle name="20% - Accent4 3 4 10" xfId="23986" xr:uid="{34C12370-CCBD-40A5-9214-B57065A68A89}"/>
    <cellStyle name="20% - Accent4 3 4 10 2" xfId="52549" xr:uid="{030F1698-945B-45A4-9896-E5A7E6A7C76B}"/>
    <cellStyle name="20% - Accent4 3 4 11" xfId="31930" xr:uid="{7AE483B1-8ACC-40B3-8D9A-94F26A562205}"/>
    <cellStyle name="20% - Accent4 3 4 2" xfId="1243" xr:uid="{144BB401-8206-4985-AF6C-D63154696D30}"/>
    <cellStyle name="20% - Accent4 3 4 2 2" xfId="1905" xr:uid="{51E095BF-CEF7-43F4-AF97-8FDBBAF8DB00}"/>
    <cellStyle name="20% - Accent4 3 4 2 2 2" xfId="3140" xr:uid="{4012969C-E74A-48DE-B03D-42DECF979F8A}"/>
    <cellStyle name="20% - Accent4 3 4 2 2 2 2" xfId="9704" xr:uid="{C4F730F3-4CB5-4BF0-973A-BE40BA4DF401}"/>
    <cellStyle name="20% - Accent4 3 4 2 2 2 2 2" xfId="39476" xr:uid="{39970B04-9FA3-42A0-9C5C-5E30CBB4DAB1}"/>
    <cellStyle name="20% - Accent4 3 4 2 2 2 3" xfId="34117" xr:uid="{B2A6764F-8A53-48DA-906E-A412A99DCD0A}"/>
    <cellStyle name="20% - Accent4 3 4 2 2 3" xfId="9705" xr:uid="{2705FFE6-D9C0-4D9B-9469-C0C8C220BEEF}"/>
    <cellStyle name="20% - Accent4 3 4 2 2 3 2" xfId="39477" xr:uid="{B7119D07-1CB3-40A4-8761-CC2A5E7C5B32}"/>
    <cellStyle name="20% - Accent4 3 4 2 2 4" xfId="28444" xr:uid="{1A91FC0B-DBB0-433A-BE9F-C5BD70E26E31}"/>
    <cellStyle name="20% - Accent4 3 4 2 2 4 2" xfId="56934" xr:uid="{C9BEA301-B98C-4291-AE8F-20974A767FF6}"/>
    <cellStyle name="20% - Accent4 3 4 2 2 5" xfId="9703" xr:uid="{B9287AB8-4C07-4EF6-AAD5-9F82884FFDAB}"/>
    <cellStyle name="20% - Accent4 3 4 2 2 5 2" xfId="39475" xr:uid="{BF73D5B9-9C0E-4173-BD62-33C681F4250C}"/>
    <cellStyle name="20% - Accent4 3 4 2 2 6" xfId="32907" xr:uid="{DF819B74-42D7-4D59-9548-9AA7D8AE9D88}"/>
    <cellStyle name="20% - Accent4 3 4 2 3" xfId="2513" xr:uid="{0A1584BE-8C72-4C73-948B-F119BBD6B54D}"/>
    <cellStyle name="20% - Accent4 3 4 2 3 2" xfId="9706" xr:uid="{594E92E4-D3EB-4792-AB73-F9C55B8449C2}"/>
    <cellStyle name="20% - Accent4 3 4 2 3 2 2" xfId="39478" xr:uid="{E5A735EF-8B61-4BB5-ADB3-1410241AD93C}"/>
    <cellStyle name="20% - Accent4 3 4 2 3 3" xfId="33493" xr:uid="{F84EC3FD-98A8-4759-A8E0-358E16547932}"/>
    <cellStyle name="20% - Accent4 3 4 2 4" xfId="9707" xr:uid="{612F937B-A408-4B8D-B38F-9BEF88CF8368}"/>
    <cellStyle name="20% - Accent4 3 4 2 4 2" xfId="39479" xr:uid="{9EACC2FF-65E6-4EAA-B6AC-1F9351D36FDF}"/>
    <cellStyle name="20% - Accent4 3 4 2 5" xfId="9708" xr:uid="{279BCCDA-4380-4436-914C-1D4E6064B7D5}"/>
    <cellStyle name="20% - Accent4 3 4 2 5 2" xfId="39480" xr:uid="{631E8475-66AB-4B48-9512-155AB80C9C67}"/>
    <cellStyle name="20% - Accent4 3 4 2 6" xfId="25467" xr:uid="{46087190-5FFE-4A00-99CF-47DFEC91D63A}"/>
    <cellStyle name="20% - Accent4 3 4 2 6 2" xfId="53958" xr:uid="{3014F573-B9F1-4DEE-8FFC-AF51D5D906EC}"/>
    <cellStyle name="20% - Accent4 3 4 2 7" xfId="9702" xr:uid="{96B95A8C-DBC9-4F4F-BF6F-C7B769E183AB}"/>
    <cellStyle name="20% - Accent4 3 4 2 7 2" xfId="39474" xr:uid="{D4B0EA22-F0E7-46F6-973F-D6E0E849453C}"/>
    <cellStyle name="20% - Accent4 3 4 2 8" xfId="32293" xr:uid="{6DF3FA68-3934-49EB-A1C0-F94E6893FB54}"/>
    <cellStyle name="20% - Accent4 3 4 3" xfId="1615" xr:uid="{60833BB9-C856-4148-84E6-B36214DE20E7}"/>
    <cellStyle name="20% - Accent4 3 4 3 2" xfId="2836" xr:uid="{FF47A299-6624-48E4-95A0-F2AF35015CDC}"/>
    <cellStyle name="20% - Accent4 3 4 3 2 2" xfId="9711" xr:uid="{157E0CB1-C524-453E-B874-FFFDB844C12D}"/>
    <cellStyle name="20% - Accent4 3 4 3 2 2 2" xfId="39483" xr:uid="{76EC959F-DFFC-421C-83D2-BAD537557468}"/>
    <cellStyle name="20% - Accent4 3 4 3 2 3" xfId="9712" xr:uid="{FAF1067D-59DD-407F-9DD5-2B4A2F2A3D1A}"/>
    <cellStyle name="20% - Accent4 3 4 3 2 3 2" xfId="39484" xr:uid="{0CA86B2A-3447-4C91-BD98-B7CB05B0CBCC}"/>
    <cellStyle name="20% - Accent4 3 4 3 2 4" xfId="9710" xr:uid="{2F2386FF-FA79-47B0-AE39-164E861C8C85}"/>
    <cellStyle name="20% - Accent4 3 4 3 2 4 2" xfId="39482" xr:uid="{11C672B7-47E6-49D2-A132-58F000025E18}"/>
    <cellStyle name="20% - Accent4 3 4 3 2 5" xfId="33814" xr:uid="{F0DFA9E5-2CE1-4FA8-9582-162BA4811A61}"/>
    <cellStyle name="20% - Accent4 3 4 3 3" xfId="9713" xr:uid="{D1BE4D16-8EDB-4507-BB87-7E276932F183}"/>
    <cellStyle name="20% - Accent4 3 4 3 3 2" xfId="39485" xr:uid="{D74A4771-CBF6-4DAF-9701-7CFD71C7A0E4}"/>
    <cellStyle name="20% - Accent4 3 4 3 4" xfId="9714" xr:uid="{D7AA0266-1F40-4ED4-B8C6-7D86F4FEA1F7}"/>
    <cellStyle name="20% - Accent4 3 4 3 4 2" xfId="39486" xr:uid="{C7324367-1FC3-445B-84FB-1C654246281A}"/>
    <cellStyle name="20% - Accent4 3 4 3 5" xfId="9715" xr:uid="{CBD4AA2B-F104-44F6-9816-F1305CF5B4B7}"/>
    <cellStyle name="20% - Accent4 3 4 3 5 2" xfId="39487" xr:uid="{9F9BC119-BE52-407E-A6C4-E1F6261919A1}"/>
    <cellStyle name="20% - Accent4 3 4 3 6" xfId="26930" xr:uid="{D341BD4C-2792-4554-A4A5-0C1862D7A2BA}"/>
    <cellStyle name="20% - Accent4 3 4 3 6 2" xfId="55420" xr:uid="{05F51487-8024-44D3-9292-2417F9D91173}"/>
    <cellStyle name="20% - Accent4 3 4 3 7" xfId="9709" xr:uid="{E6584ADF-07D8-4418-B659-859193F12438}"/>
    <cellStyle name="20% - Accent4 3 4 3 7 2" xfId="39481" xr:uid="{ECF9807A-096E-4D17-9CA9-3762BED352EE}"/>
    <cellStyle name="20% - Accent4 3 4 3 8" xfId="32617" xr:uid="{3A0F7CCB-5135-4E8A-9E3E-74BB88412409}"/>
    <cellStyle name="20% - Accent4 3 4 4" xfId="2355" xr:uid="{0EAC2161-4F2C-4A7A-85AA-431D1180A3F4}"/>
    <cellStyle name="20% - Accent4 3 4 4 2" xfId="9717" xr:uid="{B09DAF7C-4DA4-4961-B593-AB6BBCE70315}"/>
    <cellStyle name="20% - Accent4 3 4 4 2 2" xfId="39489" xr:uid="{1D3A314F-43C0-42E2-8251-51803DFD38F4}"/>
    <cellStyle name="20% - Accent4 3 4 4 3" xfId="9718" xr:uid="{25AD13E6-65C5-4A0B-87D0-1370E9DBA0B9}"/>
    <cellStyle name="20% - Accent4 3 4 4 3 2" xfId="39490" xr:uid="{3767DA70-471E-48CB-B41D-5844724866B5}"/>
    <cellStyle name="20% - Accent4 3 4 4 4" xfId="29924" xr:uid="{D1BAFCAB-FEFA-466D-B202-58F208A4A7DF}"/>
    <cellStyle name="20% - Accent4 3 4 4 4 2" xfId="58414" xr:uid="{41621F90-A059-4F42-99A8-CF970094CAA6}"/>
    <cellStyle name="20% - Accent4 3 4 4 5" xfId="9716" xr:uid="{E506538D-AA45-4698-B53D-AA9BC5A83795}"/>
    <cellStyle name="20% - Accent4 3 4 4 5 2" xfId="39488" xr:uid="{84CBA67B-1A6D-4040-A38B-F2B5918272FB}"/>
    <cellStyle name="20% - Accent4 3 4 4 6" xfId="33335" xr:uid="{4683A22B-162A-4B16-BA29-D51946BDB644}"/>
    <cellStyle name="20% - Accent4 3 4 5" xfId="9719" xr:uid="{440297CB-E8A5-4766-AC37-5AA4498ED0DF}"/>
    <cellStyle name="20% - Accent4 3 4 5 2" xfId="39491" xr:uid="{9A62D075-F1FC-4DCA-98FC-C890C597A166}"/>
    <cellStyle name="20% - Accent4 3 4 6" xfId="9720" xr:uid="{EFD86F83-39C6-4302-9AC7-ED9FA67177A2}"/>
    <cellStyle name="20% - Accent4 3 4 6 2" xfId="39492" xr:uid="{4A617845-FE08-41F8-8BC3-C3C47018488A}"/>
    <cellStyle name="20% - Accent4 3 4 7" xfId="9721" xr:uid="{E5F9D683-C431-499F-B849-6B4AE54C258D}"/>
    <cellStyle name="20% - Accent4 3 4 7 2" xfId="39493" xr:uid="{3048A212-28E2-4683-9867-59F92693FCE1}"/>
    <cellStyle name="20% - Accent4 3 4 8" xfId="21606" xr:uid="{0A87CD1B-1DC0-40BD-82DB-9052D3DAAF2B}"/>
    <cellStyle name="20% - Accent4 3 4 8 2" xfId="51031" xr:uid="{A956BC07-B135-4077-BFCD-8CA40ACC73F5}"/>
    <cellStyle name="20% - Accent4 3 4 9" xfId="9701" xr:uid="{09997C4A-302D-43FF-AB7C-0F9DB8711381}"/>
    <cellStyle name="20% - Accent4 3 4 9 2" xfId="39473" xr:uid="{BC55E7CA-69DD-4BA6-AC76-53B39BE1977F}"/>
    <cellStyle name="20% - Accent4 3 5" xfId="1163" xr:uid="{EAA603E2-2592-40F9-81FC-C9749D014194}"/>
    <cellStyle name="20% - Accent4 3 5 10" xfId="32213" xr:uid="{764E2093-51CB-4D9F-9B91-DF28C922CE1A}"/>
    <cellStyle name="20% - Accent4 3 5 2" xfId="1825" xr:uid="{116EDC60-8974-424C-9DFD-E00E290E3E29}"/>
    <cellStyle name="20% - Accent4 3 5 2 2" xfId="3060" xr:uid="{86038058-FB66-4F81-B525-360D0817E92C}"/>
    <cellStyle name="20% - Accent4 3 5 2 2 2" xfId="9725" xr:uid="{BD44D6BD-532A-4081-B3FE-CA5DC56BB74F}"/>
    <cellStyle name="20% - Accent4 3 5 2 2 2 2" xfId="39497" xr:uid="{8EDE4A22-ED94-46BC-8E8F-39A6CBBBCDAE}"/>
    <cellStyle name="20% - Accent4 3 5 2 2 3" xfId="9726" xr:uid="{23CB0576-9DBA-41C3-8B30-8892232028F8}"/>
    <cellStyle name="20% - Accent4 3 5 2 2 3 2" xfId="39498" xr:uid="{AB91ED23-E7D9-4AFC-8AFC-C4EE517BC737}"/>
    <cellStyle name="20% - Accent4 3 5 2 2 4" xfId="28733" xr:uid="{A1C79D13-8FF4-493A-9D5D-4652DE2F4D5B}"/>
    <cellStyle name="20% - Accent4 3 5 2 2 4 2" xfId="57223" xr:uid="{48BDE546-A544-4919-8299-B93DBFD6B35D}"/>
    <cellStyle name="20% - Accent4 3 5 2 2 5" xfId="9724" xr:uid="{945E94AF-9614-4721-A497-4CB4DED4C7F4}"/>
    <cellStyle name="20% - Accent4 3 5 2 2 5 2" xfId="39496" xr:uid="{D7B0EE38-C032-4E76-B033-E763453AA55B}"/>
    <cellStyle name="20% - Accent4 3 5 2 2 6" xfId="34037" xr:uid="{40FF08DA-7DCC-4EFE-924E-F18D31CF9674}"/>
    <cellStyle name="20% - Accent4 3 5 2 3" xfId="9727" xr:uid="{44B0792E-35E2-446C-AD97-F0EDB396C8A9}"/>
    <cellStyle name="20% - Accent4 3 5 2 3 2" xfId="39499" xr:uid="{477CB082-1279-49E9-BA5C-D4E3B4A1B0C0}"/>
    <cellStyle name="20% - Accent4 3 5 2 4" xfId="9728" xr:uid="{6ED18323-6E08-4118-85C9-D5F996F8C57D}"/>
    <cellStyle name="20% - Accent4 3 5 2 4 2" xfId="39500" xr:uid="{1AB71835-2677-46D3-A45A-FC22EBADE55A}"/>
    <cellStyle name="20% - Accent4 3 5 2 5" xfId="9729" xr:uid="{35497BB6-AA17-4F6A-A853-299FD1B002F2}"/>
    <cellStyle name="20% - Accent4 3 5 2 5 2" xfId="39501" xr:uid="{B8C3395A-4A73-4808-8E50-23E0E9FCDDCC}"/>
    <cellStyle name="20% - Accent4 3 5 2 6" xfId="25754" xr:uid="{C04ADB56-9A5C-4B8D-84B7-550CF65E5D77}"/>
    <cellStyle name="20% - Accent4 3 5 2 6 2" xfId="54245" xr:uid="{45A64C99-24C6-4326-A84A-ED54F1B29932}"/>
    <cellStyle name="20% - Accent4 3 5 2 7" xfId="9723" xr:uid="{C5289826-BD07-4C20-8F82-32C7228AD6E6}"/>
    <cellStyle name="20% - Accent4 3 5 2 7 2" xfId="39495" xr:uid="{25A5C018-E049-4281-8346-F2178FB0808A}"/>
    <cellStyle name="20% - Accent4 3 5 2 8" xfId="32827" xr:uid="{4637CD9B-CF1D-4D3F-9099-70C155327D35}"/>
    <cellStyle name="20% - Accent4 3 5 3" xfId="2509" xr:uid="{7C7CC915-F3B8-40F1-8DC3-4BF6DEA89C36}"/>
    <cellStyle name="20% - Accent4 3 5 3 2" xfId="9731" xr:uid="{D63CBF78-2D14-4D85-A633-506DD946477E}"/>
    <cellStyle name="20% - Accent4 3 5 3 2 2" xfId="9732" xr:uid="{5EC85651-E590-4BC9-829D-8B2ECC3CBF6C}"/>
    <cellStyle name="20% - Accent4 3 5 3 2 2 2" xfId="39504" xr:uid="{92B73B2C-248F-46A6-8B45-0E5444974E1B}"/>
    <cellStyle name="20% - Accent4 3 5 3 2 3" xfId="9733" xr:uid="{9F37F4F2-494A-4514-8395-C8A94CADF4E9}"/>
    <cellStyle name="20% - Accent4 3 5 3 2 3 2" xfId="39505" xr:uid="{BE669C14-9367-4321-BA84-1CF5B87EB302}"/>
    <cellStyle name="20% - Accent4 3 5 3 2 4" xfId="39503" xr:uid="{16163375-5DE3-4CF7-831F-83B9C1D63FE0}"/>
    <cellStyle name="20% - Accent4 3 5 3 3" xfId="9734" xr:uid="{9497E255-488D-4A16-8BBA-27DF7D46991E}"/>
    <cellStyle name="20% - Accent4 3 5 3 3 2" xfId="39506" xr:uid="{073EC887-BAB3-4587-880C-98667471B071}"/>
    <cellStyle name="20% - Accent4 3 5 3 4" xfId="9735" xr:uid="{531702B2-63D3-4F29-BFEF-16B197015AF5}"/>
    <cellStyle name="20% - Accent4 3 5 3 4 2" xfId="39507" xr:uid="{44EBECBD-10F2-4AEA-8449-9D60E233ED48}"/>
    <cellStyle name="20% - Accent4 3 5 3 5" xfId="9736" xr:uid="{10B48E5D-2EB1-4E85-B1A2-F3BBEA502F5E}"/>
    <cellStyle name="20% - Accent4 3 5 3 5 2" xfId="39508" xr:uid="{CBD8BD86-BD8F-474D-AF7B-CB92E8B586BD}"/>
    <cellStyle name="20% - Accent4 3 5 3 6" xfId="27222" xr:uid="{B3F5F9C6-EFF5-4C0A-BE7A-96DEC5AF3B1E}"/>
    <cellStyle name="20% - Accent4 3 5 3 6 2" xfId="55712" xr:uid="{0CBAFAE9-978D-48F0-8819-B1A1F622FC6B}"/>
    <cellStyle name="20% - Accent4 3 5 3 7" xfId="9730" xr:uid="{6A6D7D9E-1A5B-4951-BD18-143B0605B454}"/>
    <cellStyle name="20% - Accent4 3 5 3 7 2" xfId="39502" xr:uid="{A59BC67B-E10A-4AF4-8445-4552AD99C2C8}"/>
    <cellStyle name="20% - Accent4 3 5 3 8" xfId="33489" xr:uid="{A6F413F2-2D52-4113-9090-B2921FD2F050}"/>
    <cellStyle name="20% - Accent4 3 5 4" xfId="9737" xr:uid="{0382865F-B538-46D5-BC68-C724B34D2FC3}"/>
    <cellStyle name="20% - Accent4 3 5 4 2" xfId="9738" xr:uid="{832C2B67-CC1C-49A4-86CE-2937EA6A9977}"/>
    <cellStyle name="20% - Accent4 3 5 4 2 2" xfId="39510" xr:uid="{000F4986-096E-45CB-A3C7-08DD046F48D0}"/>
    <cellStyle name="20% - Accent4 3 5 4 3" xfId="9739" xr:uid="{4C883F41-218C-4587-A5C0-A9EBE49DD6C5}"/>
    <cellStyle name="20% - Accent4 3 5 4 3 2" xfId="39511" xr:uid="{E0E205AF-361A-49D6-AD1D-CBAC1E9F9AD7}"/>
    <cellStyle name="20% - Accent4 3 5 4 4" xfId="30219" xr:uid="{9CEC8173-86EF-417C-8F0B-30273E920CC4}"/>
    <cellStyle name="20% - Accent4 3 5 4 4 2" xfId="58709" xr:uid="{A99FF7DE-130B-4249-B321-D0BA55B961C5}"/>
    <cellStyle name="20% - Accent4 3 5 4 5" xfId="39509" xr:uid="{378E82ED-739A-4C0B-ACAC-0F2DFA023116}"/>
    <cellStyle name="20% - Accent4 3 5 5" xfId="9740" xr:uid="{45EEFE0F-A8D0-4A59-9094-26A8646A3947}"/>
    <cellStyle name="20% - Accent4 3 5 5 2" xfId="39512" xr:uid="{040CE2DE-B381-493E-960A-DBE4F85F7937}"/>
    <cellStyle name="20% - Accent4 3 5 6" xfId="9741" xr:uid="{3E72C1E5-0BD4-439B-99CB-A07D353E0D46}"/>
    <cellStyle name="20% - Accent4 3 5 6 2" xfId="39513" xr:uid="{735801BF-4A67-48FC-81D0-49CD31165A2C}"/>
    <cellStyle name="20% - Accent4 3 5 7" xfId="9742" xr:uid="{959C9255-E616-42EC-AF19-F540C62F487F}"/>
    <cellStyle name="20% - Accent4 3 5 7 2" xfId="39514" xr:uid="{F55DC25A-672C-428F-9D3C-6DFADD0AFA32}"/>
    <cellStyle name="20% - Accent4 3 5 8" xfId="24309" xr:uid="{2F5BB3A8-C70E-4709-A5A9-4014D43033D3}"/>
    <cellStyle name="20% - Accent4 3 5 8 2" xfId="52801" xr:uid="{595F9BBE-F85B-498D-8016-BEB741C8BF12}"/>
    <cellStyle name="20% - Accent4 3 5 9" xfId="9722" xr:uid="{588AAC62-B69D-43ED-979F-34D542F66062}"/>
    <cellStyle name="20% - Accent4 3 5 9 2" xfId="39494" xr:uid="{95121255-A6BC-4AD5-BF65-A48DCDB7761F}"/>
    <cellStyle name="20% - Accent4 3 6" xfId="1535" xr:uid="{C4A6C4AE-40C1-4556-A201-6EDAF91E6C9F}"/>
    <cellStyle name="20% - Accent4 3 6 2" xfId="2756" xr:uid="{395A78CC-5186-4008-909A-8CC9D60166A5}"/>
    <cellStyle name="20% - Accent4 3 6 2 2" xfId="9745" xr:uid="{94513C16-6E43-4037-A09E-5958FE2715B3}"/>
    <cellStyle name="20% - Accent4 3 6 2 2 2" xfId="29029" xr:uid="{68FBEA80-CCD7-4B63-A6B8-A939E7F023DC}"/>
    <cellStyle name="20% - Accent4 3 6 2 2 2 2" xfId="57519" xr:uid="{F215CD45-4301-42F6-9E8A-9F894D7418D8}"/>
    <cellStyle name="20% - Accent4 3 6 2 2 3" xfId="39516" xr:uid="{3CABAF3D-23B1-4CA4-99BC-7F927CB69F4A}"/>
    <cellStyle name="20% - Accent4 3 6 2 3" xfId="9746" xr:uid="{788B2B0E-6155-46F5-BF0B-0FC71E7A8286}"/>
    <cellStyle name="20% - Accent4 3 6 2 3 2" xfId="39517" xr:uid="{9A207C23-A7C9-45CB-B95C-211C4CB62CBD}"/>
    <cellStyle name="20% - Accent4 3 6 2 4" xfId="26045" xr:uid="{471B2E4F-8D7F-4CB7-AC5D-3EADBFC62412}"/>
    <cellStyle name="20% - Accent4 3 6 2 4 2" xfId="54536" xr:uid="{02F63A00-60A0-4E77-BA9C-BE83BD5286D3}"/>
    <cellStyle name="20% - Accent4 3 6 2 5" xfId="9744" xr:uid="{FFE65322-4688-4DE5-8412-4142FEE6FF38}"/>
    <cellStyle name="20% - Accent4 3 6 2 5 2" xfId="39515" xr:uid="{F2F0BAE7-9373-4459-82B4-900C4786C885}"/>
    <cellStyle name="20% - Accent4 3 6 2 6" xfId="33734" xr:uid="{303CC56E-D947-4F74-92F7-336EDD6F01E5}"/>
    <cellStyle name="20% - Accent4 3 6 3" xfId="9747" xr:uid="{7118D9CD-31D7-48C2-9648-43306A03F5F7}"/>
    <cellStyle name="20% - Accent4 3 6 3 2" xfId="27518" xr:uid="{0C4C51E7-76E3-4F99-B99F-46EA91F03208}"/>
    <cellStyle name="20% - Accent4 3 6 3 2 2" xfId="56008" xr:uid="{C6265457-C6B3-44CD-8A38-EFE86D9C159B}"/>
    <cellStyle name="20% - Accent4 3 6 3 3" xfId="39518" xr:uid="{5AD98807-297E-41E1-BE84-7FF68C8EFB43}"/>
    <cellStyle name="20% - Accent4 3 6 4" xfId="9748" xr:uid="{B980F3E4-C825-4CF7-8EDB-C5BE7D943AA7}"/>
    <cellStyle name="20% - Accent4 3 6 4 2" xfId="30516" xr:uid="{5AC5586E-93D8-4657-8F1F-A77F0CD8BE11}"/>
    <cellStyle name="20% - Accent4 3 6 4 2 2" xfId="59006" xr:uid="{9749450F-1C9C-49F4-AF3F-F7BBFFEC7F54}"/>
    <cellStyle name="20% - Accent4 3 6 4 3" xfId="39519" xr:uid="{FEBA3CA3-D1D8-4A8D-BF84-83A65EF5BC13}"/>
    <cellStyle name="20% - Accent4 3 6 5" xfId="9749" xr:uid="{2DE66AF0-34D8-48D7-9D25-E2B71CE3BD0B}"/>
    <cellStyle name="20% - Accent4 3 6 5 2" xfId="39520" xr:uid="{5BEC4D71-5665-402B-BF4F-26F02B102E29}"/>
    <cellStyle name="20% - Accent4 3 6 6" xfId="9750" xr:uid="{A289A1A0-8E88-489F-9699-4F298822E887}"/>
    <cellStyle name="20% - Accent4 3 6 6 2" xfId="39521" xr:uid="{20AEFE0A-7165-4829-B143-55F11B098A0A}"/>
    <cellStyle name="20% - Accent4 3 6 7" xfId="24588" xr:uid="{634FA327-CC44-4844-9FDC-BC7680BF84A7}"/>
    <cellStyle name="20% - Accent4 3 6 7 2" xfId="53080" xr:uid="{9C0EC29B-0757-44E1-A974-FB5C3B822DCD}"/>
    <cellStyle name="20% - Accent4 3 6 8" xfId="9743" xr:uid="{4F44C7FC-76C1-47C4-ABB8-3326A1BAFDA7}"/>
    <cellStyle name="20% - Accent4 3 6 9" xfId="32537" xr:uid="{355A8799-C281-48EF-9F69-29660A995954}"/>
    <cellStyle name="20% - Accent4 3 7" xfId="2155" xr:uid="{4B81F8B8-270D-4D55-8BA2-E9AF9B975737}"/>
    <cellStyle name="20% - Accent4 3 7 2" xfId="9752" xr:uid="{8EBEB784-F44D-49FC-944B-C7BE9C591F15}"/>
    <cellStyle name="20% - Accent4 3 7 2 2" xfId="9753" xr:uid="{8BCF49CE-8FEB-42C6-BBAC-A93BFC3D7912}"/>
    <cellStyle name="20% - Accent4 3 7 2 2 2" xfId="29339" xr:uid="{64210738-0D81-4282-B461-3B5AEA0FF046}"/>
    <cellStyle name="20% - Accent4 3 7 2 2 2 2" xfId="57829" xr:uid="{FB576B32-EC3C-4911-A2F7-453CCF4F054D}"/>
    <cellStyle name="20% - Accent4 3 7 2 2 3" xfId="39524" xr:uid="{1E14252C-4864-4A58-A37C-2B79A81EF620}"/>
    <cellStyle name="20% - Accent4 3 7 2 3" xfId="9754" xr:uid="{8C7568E5-A66D-4173-A297-0136A7F27F09}"/>
    <cellStyle name="20% - Accent4 3 7 2 3 2" xfId="39525" xr:uid="{3FA47EB8-F3F9-4623-AEFA-12FAE252A63C}"/>
    <cellStyle name="20% - Accent4 3 7 2 4" xfId="26355" xr:uid="{41ED8439-6ED5-43D2-B161-E12B410AB4C4}"/>
    <cellStyle name="20% - Accent4 3 7 2 4 2" xfId="54846" xr:uid="{BB8718EC-61C7-409C-A655-D8E9D95D230E}"/>
    <cellStyle name="20% - Accent4 3 7 2 5" xfId="39523" xr:uid="{489E3D41-73BD-4ED0-8957-8CC1573B5CF7}"/>
    <cellStyle name="20% - Accent4 3 7 3" xfId="9755" xr:uid="{02F368A6-FD55-4510-A727-5A23EF7702A8}"/>
    <cellStyle name="20% - Accent4 3 7 3 2" xfId="27828" xr:uid="{9791DB55-074F-462A-918A-56850C58A38C}"/>
    <cellStyle name="20% - Accent4 3 7 3 2 2" xfId="56318" xr:uid="{1079C373-3DAC-41BD-AD12-3B735B016225}"/>
    <cellStyle name="20% - Accent4 3 7 3 3" xfId="39526" xr:uid="{450B4F1C-6F38-4B45-BD6F-2E92FADDFFF1}"/>
    <cellStyle name="20% - Accent4 3 7 4" xfId="9756" xr:uid="{DB97952F-1AD9-4E5A-8224-E20B43A12CDD}"/>
    <cellStyle name="20% - Accent4 3 7 4 2" xfId="30827" xr:uid="{E4BFEDD5-2AD3-4FBA-B855-299EC29937DF}"/>
    <cellStyle name="20% - Accent4 3 7 4 2 2" xfId="59317" xr:uid="{BABB38A8-7135-49C7-90D2-A50EAEF2D5D6}"/>
    <cellStyle name="20% - Accent4 3 7 4 3" xfId="39527" xr:uid="{ED0B9429-2817-45AC-958C-DA75CB61519A}"/>
    <cellStyle name="20% - Accent4 3 7 5" xfId="9757" xr:uid="{98CF39FA-CBA4-4D25-97EE-3CD42020990C}"/>
    <cellStyle name="20% - Accent4 3 7 5 2" xfId="39528" xr:uid="{5186CF07-EE64-4751-B221-68BB4608D47D}"/>
    <cellStyle name="20% - Accent4 3 7 6" xfId="24885" xr:uid="{8803A6CE-AA84-460D-B172-1910833A4576}"/>
    <cellStyle name="20% - Accent4 3 7 6 2" xfId="53376" xr:uid="{F5CE5775-6A45-4855-B965-40FDA0566694}"/>
    <cellStyle name="20% - Accent4 3 7 7" xfId="9751" xr:uid="{05DB376B-0E9F-4D28-9F8A-9F0D87E2B6D8}"/>
    <cellStyle name="20% - Accent4 3 7 7 2" xfId="39522" xr:uid="{DE963030-C21A-4024-8B3F-9F9A31776889}"/>
    <cellStyle name="20% - Accent4 3 7 8" xfId="33139" xr:uid="{84006432-3573-41CF-AC95-B27C635B65A0}"/>
    <cellStyle name="20% - Accent4 3 8" xfId="9758" xr:uid="{1CF76C01-18C6-41D5-972B-A7A5C6E3ED1A}"/>
    <cellStyle name="20% - Accent4 3 8 2" xfId="9759" xr:uid="{90FE957F-9B08-4B26-BB56-30B74778F805}"/>
    <cellStyle name="20% - Accent4 3 8 2 2" xfId="28153" xr:uid="{43FE1CC2-0512-44F9-985E-CA9EF24A2859}"/>
    <cellStyle name="20% - Accent4 3 8 2 2 2" xfId="56643" xr:uid="{5D1FCD0F-23E9-451B-819C-72C34E00A610}"/>
    <cellStyle name="20% - Accent4 3 8 2 3" xfId="39530" xr:uid="{88772F05-0DEF-4F0E-A522-D0AEAFED94EE}"/>
    <cellStyle name="20% - Accent4 3 8 3" xfId="9760" xr:uid="{42B7DD93-B33D-40C0-9684-6A67205B8C7C}"/>
    <cellStyle name="20% - Accent4 3 8 3 2" xfId="39531" xr:uid="{EB238F22-1169-40CD-BE22-47F20FD25DAB}"/>
    <cellStyle name="20% - Accent4 3 8 4" xfId="25186" xr:uid="{61462E1D-47FE-40DE-B50A-CD9D5E8CCCF4}"/>
    <cellStyle name="20% - Accent4 3 8 4 2" xfId="53677" xr:uid="{4F2FACFA-C334-4581-AFFD-7BE7537B1A2C}"/>
    <cellStyle name="20% - Accent4 3 8 5" xfId="39529" xr:uid="{7678FFDC-0FEA-4E9C-BCCA-04BEBBE6766E}"/>
    <cellStyle name="20% - Accent4 3 9" xfId="9761" xr:uid="{F3EE635B-EC38-45AB-BEC0-6D60896F6404}"/>
    <cellStyle name="20% - Accent4 3 9 2" xfId="26637" xr:uid="{9838AAB1-4D1D-45BD-87C6-4269B9C3BCD1}"/>
    <cellStyle name="20% - Accent4 3 9 2 2" xfId="55127" xr:uid="{8C4795A5-F9FB-4559-BD35-6820787A934A}"/>
    <cellStyle name="20% - Accent4 3 9 3" xfId="39532" xr:uid="{1FBC7CA4-B945-4016-ABB0-D96F2B2794D0}"/>
    <cellStyle name="20% - Accent4 30" xfId="9762" xr:uid="{748E27A2-6DE9-42AE-8831-525A96B56FC9}"/>
    <cellStyle name="20% - Accent4 30 2" xfId="39533" xr:uid="{B3735B5D-AC37-4A0A-858E-B8D5A34031F8}"/>
    <cellStyle name="20% - Accent4 31" xfId="9763" xr:uid="{4BF740C1-3176-4C88-B802-EDFCBF632EB8}"/>
    <cellStyle name="20% - Accent4 31 2" xfId="39534" xr:uid="{C206F95D-070A-4C51-815F-82B73462891B}"/>
    <cellStyle name="20% - Accent4 32" xfId="9764" xr:uid="{F4C1E078-1743-4A5E-B1C2-4ACF6A96876F}"/>
    <cellStyle name="20% - Accent4 32 2" xfId="39535" xr:uid="{FB4BDB81-6052-4456-978D-B4269A0A4987}"/>
    <cellStyle name="20% - Accent4 33" xfId="9765" xr:uid="{C6AF3AC1-24F3-4E2C-8080-E326BF150C17}"/>
    <cellStyle name="20% - Accent4 33 2" xfId="39536" xr:uid="{690F7146-2BF9-4A7E-B624-B88574C1DA85}"/>
    <cellStyle name="20% - Accent4 34" xfId="9766" xr:uid="{67822E1A-BF61-4F73-B580-7899B1DC92F9}"/>
    <cellStyle name="20% - Accent4 34 2" xfId="39537" xr:uid="{ADB27F0D-A4E4-498F-A711-1633D2EB9E44}"/>
    <cellStyle name="20% - Accent4 35" xfId="9767" xr:uid="{79420D00-830B-414A-9403-6F8AB3D1E924}"/>
    <cellStyle name="20% - Accent4 35 2" xfId="39538" xr:uid="{C6EFF3D8-78F4-4BEB-A60E-73E52D481B54}"/>
    <cellStyle name="20% - Accent4 36" xfId="9289" xr:uid="{BE9C65AE-D071-4552-9770-65E41ABA267C}"/>
    <cellStyle name="20% - Accent4 36 2" xfId="39062" xr:uid="{2158ED5E-E721-41F6-A2BB-D140B0E74D85}"/>
    <cellStyle name="20% - Accent4 37" xfId="6306" xr:uid="{FB5B5F35-2096-4BDA-B35E-8EAFEB835D16}"/>
    <cellStyle name="20% - Accent4 37 2" xfId="36140" xr:uid="{46306181-520E-44E1-A56C-DF049701A3B8}"/>
    <cellStyle name="20% - Accent4 38" xfId="4556" xr:uid="{EB7FE5A6-ECB3-4A22-B481-C17845941E1C}"/>
    <cellStyle name="20% - Accent4 38 2" xfId="34508" xr:uid="{DA18B53F-7BB8-4CCF-816C-91743228E24E}"/>
    <cellStyle name="20% - Accent4 39" xfId="22531" xr:uid="{A22F45C3-8E5E-47B5-8542-FCE9FC8A537F}"/>
    <cellStyle name="20% - Accent4 39 2" xfId="51820" xr:uid="{A5702B82-16F4-4BF6-B0BA-C9003880C171}"/>
    <cellStyle name="20% - Accent4 4" xfId="926" xr:uid="{79B3F83D-38CC-4531-83B7-A8BB291F8BA1}"/>
    <cellStyle name="20% - Accent4 4 10" xfId="9769" xr:uid="{122A9E73-640F-47AF-9A08-82FCD170F3B6}"/>
    <cellStyle name="20% - Accent4 4 10 2" xfId="39540" xr:uid="{B4FD3B53-5000-4E02-B195-B3A147245262}"/>
    <cellStyle name="20% - Accent4 4 11" xfId="9770" xr:uid="{52A0DF6D-23B9-4583-9C07-AB4825AC224F}"/>
    <cellStyle name="20% - Accent4 4 11 2" xfId="39541" xr:uid="{D7D03327-ACD8-49BC-922B-852D8E719BB9}"/>
    <cellStyle name="20% - Accent4 4 12" xfId="9768" xr:uid="{84D71570-EC1B-4E3F-9FEF-B22C894D5274}"/>
    <cellStyle name="20% - Accent4 4 12 2" xfId="39539" xr:uid="{8CB5860C-1D23-4A56-8710-A749D81013EF}"/>
    <cellStyle name="20% - Accent4 4 13" xfId="6395" xr:uid="{7BA8602E-1B57-4B11-AE67-784872CAAEEC}"/>
    <cellStyle name="20% - Accent4 4 13 2" xfId="36174" xr:uid="{1E7DF2F5-E4B0-4708-A1E4-D795786042D1}"/>
    <cellStyle name="20% - Accent4 4 14" xfId="4782" xr:uid="{E6466F2B-B9CF-48DB-886B-EB82FD46D717}"/>
    <cellStyle name="20% - Accent4 4 14 2" xfId="34666" xr:uid="{3D213E41-356E-441A-9630-CFBFBEBA3250}"/>
    <cellStyle name="20% - Accent4 4 15" xfId="22672" xr:uid="{FBFED831-809C-4134-B8C8-B196C57FF43D}"/>
    <cellStyle name="20% - Accent4 4 15 2" xfId="51957" xr:uid="{A1FE0B61-40E5-47DC-B317-8992FDA4C77D}"/>
    <cellStyle name="20% - Accent4 4 16" xfId="32137" xr:uid="{CF14A48D-DB34-4E18-89F1-9512B7963EBD}"/>
    <cellStyle name="20% - Accent4 4 2" xfId="848" xr:uid="{0221AF00-C1C6-4DD5-8300-80EF43CCB7E2}"/>
    <cellStyle name="20% - Accent4 4 2 10" xfId="20892" xr:uid="{F028DD9B-8936-4627-B889-EDB69345C19D}"/>
    <cellStyle name="20% - Accent4 4 2 10 2" xfId="50320" xr:uid="{3A352E34-A6DB-4D87-A425-DF4194A0D84D}"/>
    <cellStyle name="20% - Accent4 4 2 11" xfId="9771" xr:uid="{CF4CB495-B0C7-444B-80FE-D60887B8CA2D}"/>
    <cellStyle name="20% - Accent4 4 2 11 2" xfId="39542" xr:uid="{BC86FCC8-41DB-487C-883B-608D904F38C9}"/>
    <cellStyle name="20% - Accent4 4 2 12" xfId="5048" xr:uid="{D764BB64-9500-48B6-B8B8-5A3DAFFECDC9}"/>
    <cellStyle name="20% - Accent4 4 2 12 2" xfId="34915" xr:uid="{57ECB2D5-9A29-4C9F-BC94-C9ACE74E4B31}"/>
    <cellStyle name="20% - Accent4 4 2 13" xfId="22718" xr:uid="{A1DECE30-9AE1-471D-A9BB-AFC1CD1D6AAE}"/>
    <cellStyle name="20% - Accent4 4 2 13 2" xfId="52003" xr:uid="{C3D211CF-367C-4365-B11B-B36DDD3ADD1C}"/>
    <cellStyle name="20% - Accent4 4 2 14" xfId="32078" xr:uid="{AF9DF8A7-6F09-484E-9CDB-2E3D19F4FB9C}"/>
    <cellStyle name="20% - Accent4 4 2 2" xfId="1248" xr:uid="{68B44DAD-7361-4E4B-B115-477EE94EC1D7}"/>
    <cellStyle name="20% - Accent4 4 2 2 10" xfId="25519" xr:uid="{55827CB4-5542-4425-9539-17FDD97242E0}"/>
    <cellStyle name="20% - Accent4 4 2 2 10 2" xfId="54010" xr:uid="{AADC808F-91A7-4147-AEE4-533BC394280B}"/>
    <cellStyle name="20% - Accent4 4 2 2 11" xfId="32298" xr:uid="{44E28D62-AB45-4D2E-AF15-22A2A8255051}"/>
    <cellStyle name="20% - Accent4 4 2 2 2" xfId="1910" xr:uid="{0A58F34A-572E-429B-AC4D-85422FA592F4}"/>
    <cellStyle name="20% - Accent4 4 2 2 2 2" xfId="3145" xr:uid="{796EE997-FCE6-40E6-865A-050291EEBDCD}"/>
    <cellStyle name="20% - Accent4 4 2 2 2 2 2" xfId="9775" xr:uid="{E7250BED-741D-4EEE-BD0E-4BE06B7D59FA}"/>
    <cellStyle name="20% - Accent4 4 2 2 2 2 2 2" xfId="39546" xr:uid="{51C034EA-2354-4D0F-B58F-C4332B3424AB}"/>
    <cellStyle name="20% - Accent4 4 2 2 2 2 3" xfId="9776" xr:uid="{E8E12B9B-806F-4AF3-8EC6-E30BAF2AA786}"/>
    <cellStyle name="20% - Accent4 4 2 2 2 2 3 2" xfId="39547" xr:uid="{BCA00222-2276-4BFA-AF25-E29E255CC405}"/>
    <cellStyle name="20% - Accent4 4 2 2 2 2 4" xfId="9774" xr:uid="{043EA72D-8541-40E1-A70D-7191528E6432}"/>
    <cellStyle name="20% - Accent4 4 2 2 2 2 4 2" xfId="39545" xr:uid="{83866BE0-D84E-484E-B1FA-5731AFAB4442}"/>
    <cellStyle name="20% - Accent4 4 2 2 2 2 5" xfId="34122" xr:uid="{FA54CB47-866A-4177-8BBF-FA5B5DD20514}"/>
    <cellStyle name="20% - Accent4 4 2 2 2 3" xfId="9777" xr:uid="{6D8507CF-EE0D-4042-992C-6A6DDCDEBEC2}"/>
    <cellStyle name="20% - Accent4 4 2 2 2 3 2" xfId="39548" xr:uid="{5C6534CA-EAA6-44F4-8368-098AF34D80A2}"/>
    <cellStyle name="20% - Accent4 4 2 2 2 4" xfId="9778" xr:uid="{57E22277-B08B-45D5-96D7-75AD5E44A0F1}"/>
    <cellStyle name="20% - Accent4 4 2 2 2 4 2" xfId="39549" xr:uid="{F24E7A7D-4D51-4DE2-8D12-E2A05473828F}"/>
    <cellStyle name="20% - Accent4 4 2 2 2 5" xfId="9779" xr:uid="{FB291D8F-C3E5-47C4-AF01-2B8A3DA329E3}"/>
    <cellStyle name="20% - Accent4 4 2 2 2 5 2" xfId="39550" xr:uid="{569972FF-D88B-4033-BC4D-D13B2A20B09C}"/>
    <cellStyle name="20% - Accent4 4 2 2 2 6" xfId="28496" xr:uid="{1A9F2E2B-4948-473E-A2BA-49B8ACC154F1}"/>
    <cellStyle name="20% - Accent4 4 2 2 2 6 2" xfId="56986" xr:uid="{B291A11B-178C-435B-9D2A-096BE88DE03B}"/>
    <cellStyle name="20% - Accent4 4 2 2 2 7" xfId="9773" xr:uid="{73A39C8B-AA12-4916-90E2-1B2D8F403D36}"/>
    <cellStyle name="20% - Accent4 4 2 2 2 7 2" xfId="39544" xr:uid="{37F5AB7B-47B7-41D3-B230-0D5747098E18}"/>
    <cellStyle name="20% - Accent4 4 2 2 2 8" xfId="32912" xr:uid="{01838D8E-16F9-4FB3-A8FB-EA1778F01C75}"/>
    <cellStyle name="20% - Accent4 4 2 2 3" xfId="2515" xr:uid="{4300D2C1-887D-4ADB-88DD-D9ED79D33FAA}"/>
    <cellStyle name="20% - Accent4 4 2 2 3 2" xfId="9781" xr:uid="{AF3DCFD6-E2B0-4DC8-A152-B9674779B002}"/>
    <cellStyle name="20% - Accent4 4 2 2 3 2 2" xfId="9782" xr:uid="{7CBCC5E7-8D1F-4D5F-B4D9-B0F436738CBF}"/>
    <cellStyle name="20% - Accent4 4 2 2 3 2 2 2" xfId="39553" xr:uid="{88A5401C-1305-491A-9466-8D5C83D5BC21}"/>
    <cellStyle name="20% - Accent4 4 2 2 3 2 3" xfId="9783" xr:uid="{1AF53A74-6D40-44FD-943C-5D6D221C3022}"/>
    <cellStyle name="20% - Accent4 4 2 2 3 2 3 2" xfId="39554" xr:uid="{AE993958-E8F2-4B1B-A18F-434C166EE814}"/>
    <cellStyle name="20% - Accent4 4 2 2 3 2 4" xfId="39552" xr:uid="{0673E638-EFB4-42B4-A155-04377062486E}"/>
    <cellStyle name="20% - Accent4 4 2 2 3 3" xfId="9784" xr:uid="{D6526A72-5421-44A9-81A1-2355B61B0DB0}"/>
    <cellStyle name="20% - Accent4 4 2 2 3 3 2" xfId="39555" xr:uid="{F4DB558C-B4F3-4212-ACF3-747DADD9F090}"/>
    <cellStyle name="20% - Accent4 4 2 2 3 4" xfId="9785" xr:uid="{02F1C056-1CC2-443D-A3E5-7768B5E28099}"/>
    <cellStyle name="20% - Accent4 4 2 2 3 4 2" xfId="39556" xr:uid="{3103B870-0E1E-49A3-830E-C99AC16227B6}"/>
    <cellStyle name="20% - Accent4 4 2 2 3 5" xfId="9786" xr:uid="{224FE02C-7B43-4E96-901F-683006A0731D}"/>
    <cellStyle name="20% - Accent4 4 2 2 3 5 2" xfId="39557" xr:uid="{8D8F190F-A001-4EB2-94F2-6D21878B0195}"/>
    <cellStyle name="20% - Accent4 4 2 2 3 6" xfId="9780" xr:uid="{9BF2AF78-500C-4A66-B4FB-43253211995B}"/>
    <cellStyle name="20% - Accent4 4 2 2 3 6 2" xfId="39551" xr:uid="{35C63EED-C87F-4E09-9BC6-5472FABCF2F2}"/>
    <cellStyle name="20% - Accent4 4 2 2 3 7" xfId="33495" xr:uid="{CF52F495-08D0-4028-9294-DB38E8F7467B}"/>
    <cellStyle name="20% - Accent4 4 2 2 4" xfId="9787" xr:uid="{00C7529D-EDC6-4681-8B30-3CF1A68D8F9F}"/>
    <cellStyle name="20% - Accent4 4 2 2 4 2" xfId="9788" xr:uid="{6C1AC001-0405-4331-B597-ECFBE8F0A253}"/>
    <cellStyle name="20% - Accent4 4 2 2 4 2 2" xfId="39559" xr:uid="{6DC2D558-D07F-41F3-B516-03FC6879714E}"/>
    <cellStyle name="20% - Accent4 4 2 2 4 3" xfId="9789" xr:uid="{398C2C1F-983B-47AD-AD72-6F0BFBCD3E73}"/>
    <cellStyle name="20% - Accent4 4 2 2 4 3 2" xfId="39560" xr:uid="{762AFE9A-0B55-45BD-876B-C235B8FC3C50}"/>
    <cellStyle name="20% - Accent4 4 2 2 4 4" xfId="39558" xr:uid="{8F233C06-C81A-40C4-8C55-1DC3B8C4D451}"/>
    <cellStyle name="20% - Accent4 4 2 2 5" xfId="9790" xr:uid="{AE169B75-D658-4194-976F-7D7174AAE019}"/>
    <cellStyle name="20% - Accent4 4 2 2 5 2" xfId="39561" xr:uid="{7D2A46F3-87CC-4EA2-8EBD-AC8EA67D6BD5}"/>
    <cellStyle name="20% - Accent4 4 2 2 6" xfId="9791" xr:uid="{174568CF-3BF4-45CD-80A0-F6E2651D1510}"/>
    <cellStyle name="20% - Accent4 4 2 2 6 2" xfId="39562" xr:uid="{4ED100A0-A5B3-4ECF-B4D8-E21A4C37B1D8}"/>
    <cellStyle name="20% - Accent4 4 2 2 7" xfId="9792" xr:uid="{44D373B4-59CB-44E2-B8DF-108D9CBD8D99}"/>
    <cellStyle name="20% - Accent4 4 2 2 7 2" xfId="39563" xr:uid="{49E99938-481E-47C0-9DA0-27A1A0917365}"/>
    <cellStyle name="20% - Accent4 4 2 2 8" xfId="21864" xr:uid="{EBCB1F03-930E-41F5-8BE7-4EBDFCD5339F}"/>
    <cellStyle name="20% - Accent4 4 2 2 8 2" xfId="51289" xr:uid="{4E17D76B-0465-4E14-AA38-403892560753}"/>
    <cellStyle name="20% - Accent4 4 2 2 9" xfId="9772" xr:uid="{418DC742-AA4F-4899-B161-9EA3FBEEA851}"/>
    <cellStyle name="20% - Accent4 4 2 2 9 2" xfId="39543" xr:uid="{A36E1F18-F540-4E14-A4F7-0DCC0DC83F68}"/>
    <cellStyle name="20% - Accent4 4 2 3" xfId="1620" xr:uid="{86263085-3EB9-409D-A6F2-65AFB3A4A8A8}"/>
    <cellStyle name="20% - Accent4 4 2 3 10" xfId="32622" xr:uid="{20E3F422-DD20-4755-87DB-67F424EC079B}"/>
    <cellStyle name="20% - Accent4 4 2 3 2" xfId="2841" xr:uid="{A82404F5-A8D3-4004-A247-4ACB28AA8EDD}"/>
    <cellStyle name="20% - Accent4 4 2 3 2 2" xfId="9795" xr:uid="{C86EBAAB-F8AC-4C54-940C-E9A04A6C1A17}"/>
    <cellStyle name="20% - Accent4 4 2 3 2 2 2" xfId="9796" xr:uid="{183D1C3F-8AEE-4974-B4E8-C042959F750E}"/>
    <cellStyle name="20% - Accent4 4 2 3 2 2 2 2" xfId="39567" xr:uid="{01812779-2317-4232-AD40-42D37D5E8C1C}"/>
    <cellStyle name="20% - Accent4 4 2 3 2 2 3" xfId="9797" xr:uid="{6E96B53D-2CFA-4BD2-A0BF-D135F36E98F4}"/>
    <cellStyle name="20% - Accent4 4 2 3 2 2 3 2" xfId="39568" xr:uid="{6434C613-E59B-481B-8213-5F15B0CA1D32}"/>
    <cellStyle name="20% - Accent4 4 2 3 2 2 4" xfId="39566" xr:uid="{74057447-BA53-4542-90DA-708EBBC66396}"/>
    <cellStyle name="20% - Accent4 4 2 3 2 3" xfId="9798" xr:uid="{E41922E9-CEBF-44A9-BE08-B81F93B5DBA4}"/>
    <cellStyle name="20% - Accent4 4 2 3 2 3 2" xfId="39569" xr:uid="{DD83FDC7-9F91-43A4-BFF7-6FC2400C5A87}"/>
    <cellStyle name="20% - Accent4 4 2 3 2 4" xfId="9799" xr:uid="{47C80D87-CCAC-49EA-B12F-53F002E2E480}"/>
    <cellStyle name="20% - Accent4 4 2 3 2 4 2" xfId="39570" xr:uid="{934997C5-CFCF-41E0-A500-5AFB5F21B9E2}"/>
    <cellStyle name="20% - Accent4 4 2 3 2 5" xfId="9800" xr:uid="{76E1EB5D-1090-42C6-8D8F-75B6F09AF46A}"/>
    <cellStyle name="20% - Accent4 4 2 3 2 5 2" xfId="39571" xr:uid="{C2DE8305-6B5B-4065-AE4B-E5B997690023}"/>
    <cellStyle name="20% - Accent4 4 2 3 2 6" xfId="9794" xr:uid="{8E08EAF1-C34B-488C-A267-D8D387DBC4D1}"/>
    <cellStyle name="20% - Accent4 4 2 3 2 6 2" xfId="39565" xr:uid="{531DBBF8-8B75-4390-973E-1823C753FB71}"/>
    <cellStyle name="20% - Accent4 4 2 3 2 7" xfId="33819" xr:uid="{0500CF9E-4EEF-4B3C-A9BB-B3CBEAD24FC2}"/>
    <cellStyle name="20% - Accent4 4 2 3 3" xfId="9801" xr:uid="{4D2C20F6-7259-464B-93AC-A3877FB072B0}"/>
    <cellStyle name="20% - Accent4 4 2 3 3 2" xfId="9802" xr:uid="{B52024BF-579F-48B9-AD3F-FE9A9303EB83}"/>
    <cellStyle name="20% - Accent4 4 2 3 3 2 2" xfId="9803" xr:uid="{F98D6DCD-DF5D-4AE0-8B30-29DA5F595D9C}"/>
    <cellStyle name="20% - Accent4 4 2 3 3 2 2 2" xfId="39574" xr:uid="{47509DD3-A544-4A9D-B468-449C7D036452}"/>
    <cellStyle name="20% - Accent4 4 2 3 3 2 3" xfId="9804" xr:uid="{4E6CD13A-AF4B-4FD1-A23E-FC374E8EE654}"/>
    <cellStyle name="20% - Accent4 4 2 3 3 2 3 2" xfId="39575" xr:uid="{05AC95B1-087A-47CD-B56A-5867ACF49DED}"/>
    <cellStyle name="20% - Accent4 4 2 3 3 2 4" xfId="39573" xr:uid="{1A79171C-67B7-4475-8D53-BB3575C86B00}"/>
    <cellStyle name="20% - Accent4 4 2 3 3 3" xfId="9805" xr:uid="{9DAE51DF-20DD-47E6-8F8B-86BB02ED1D88}"/>
    <cellStyle name="20% - Accent4 4 2 3 3 3 2" xfId="39576" xr:uid="{755F9260-F16A-40F1-B662-84100A78D8CF}"/>
    <cellStyle name="20% - Accent4 4 2 3 3 4" xfId="9806" xr:uid="{A56CC854-2FB0-4296-8BE8-3AAC271328AC}"/>
    <cellStyle name="20% - Accent4 4 2 3 3 4 2" xfId="39577" xr:uid="{D75699FD-5C57-4B0B-9348-B483976FE703}"/>
    <cellStyle name="20% - Accent4 4 2 3 3 5" xfId="9807" xr:uid="{8E6A62CC-DA76-4085-A51D-A73925C6C14A}"/>
    <cellStyle name="20% - Accent4 4 2 3 3 5 2" xfId="39578" xr:uid="{43F0AB9E-CFFE-4AE4-9571-BF6E7D6A282D}"/>
    <cellStyle name="20% - Accent4 4 2 3 3 6" xfId="39572" xr:uid="{CFE99ADA-815F-423F-88ED-FD1DD299E3CC}"/>
    <cellStyle name="20% - Accent4 4 2 3 4" xfId="9808" xr:uid="{5C3799A3-C3A9-4A5B-8DFD-42208CD40942}"/>
    <cellStyle name="20% - Accent4 4 2 3 4 2" xfId="9809" xr:uid="{92DCADC3-DB2E-4D07-85D0-4197A57ABC5B}"/>
    <cellStyle name="20% - Accent4 4 2 3 4 2 2" xfId="39580" xr:uid="{4E6C7F61-2DB2-4E68-9684-6A6C142E181E}"/>
    <cellStyle name="20% - Accent4 4 2 3 4 3" xfId="9810" xr:uid="{85734AFB-5217-4EB9-89B3-5FC560764A51}"/>
    <cellStyle name="20% - Accent4 4 2 3 4 3 2" xfId="39581" xr:uid="{2E2DC305-A756-4C52-A62E-418F94CEA7B9}"/>
    <cellStyle name="20% - Accent4 4 2 3 4 4" xfId="39579" xr:uid="{43223BA4-F722-42D5-8562-20E22FA62E53}"/>
    <cellStyle name="20% - Accent4 4 2 3 5" xfId="9811" xr:uid="{6A923802-5818-46C2-A262-2AEBB8A48906}"/>
    <cellStyle name="20% - Accent4 4 2 3 5 2" xfId="39582" xr:uid="{E397A458-D768-4594-B545-AD7F74B5F9FD}"/>
    <cellStyle name="20% - Accent4 4 2 3 6" xfId="9812" xr:uid="{83A375C5-B5C4-47BD-A639-D442DD7ABBA5}"/>
    <cellStyle name="20% - Accent4 4 2 3 6 2" xfId="39583" xr:uid="{5F730885-541E-4719-A646-CE97B51B6875}"/>
    <cellStyle name="20% - Accent4 4 2 3 7" xfId="9813" xr:uid="{D7FB2FBF-2F6C-4534-9C93-169443850145}"/>
    <cellStyle name="20% - Accent4 4 2 3 7 2" xfId="39584" xr:uid="{FB7CADDF-117D-41A5-BC5B-20A2979E364E}"/>
    <cellStyle name="20% - Accent4 4 2 3 8" xfId="26982" xr:uid="{689AEEB1-21F9-416C-B67E-347BC59C2C4F}"/>
    <cellStyle name="20% - Accent4 4 2 3 8 2" xfId="55472" xr:uid="{B3478F24-7D53-479B-ABAA-5580C565EA8C}"/>
    <cellStyle name="20% - Accent4 4 2 3 9" xfId="9793" xr:uid="{65214515-B414-43AB-80D6-B07EA11F7A70}"/>
    <cellStyle name="20% - Accent4 4 2 3 9 2" xfId="39564" xr:uid="{62D88F0F-5120-4BF9-A30E-F397C90C5032}"/>
    <cellStyle name="20% - Accent4 4 2 4" xfId="2302" xr:uid="{4297CD8B-0488-48F2-BA2D-738F656E96A7}"/>
    <cellStyle name="20% - Accent4 4 2 4 2" xfId="9815" xr:uid="{F9E9BB4A-60A0-41DF-BB8A-77F4DF02A859}"/>
    <cellStyle name="20% - Accent4 4 2 4 2 2" xfId="9816" xr:uid="{0EA58A9B-6BBC-48C9-BBEA-F1E67C5307D7}"/>
    <cellStyle name="20% - Accent4 4 2 4 2 2 2" xfId="39587" xr:uid="{93E36A44-0774-4E23-B446-2A9BA5E233FF}"/>
    <cellStyle name="20% - Accent4 4 2 4 2 3" xfId="9817" xr:uid="{02F11CEF-314D-453C-A131-44116390821E}"/>
    <cellStyle name="20% - Accent4 4 2 4 2 3 2" xfId="39588" xr:uid="{87D75A70-3309-4C81-BB87-68D07D36FB87}"/>
    <cellStyle name="20% - Accent4 4 2 4 2 4" xfId="39586" xr:uid="{5E481284-065F-4109-A733-B3983614D695}"/>
    <cellStyle name="20% - Accent4 4 2 4 3" xfId="9818" xr:uid="{F5382C12-ADBA-4B46-867B-6DAF33C9127F}"/>
    <cellStyle name="20% - Accent4 4 2 4 3 2" xfId="39589" xr:uid="{74ADB0E9-06C5-482A-8196-A219CB6C047F}"/>
    <cellStyle name="20% - Accent4 4 2 4 4" xfId="9819" xr:uid="{E0B7B7A4-0EBA-4266-9858-6102488E83F0}"/>
    <cellStyle name="20% - Accent4 4 2 4 4 2" xfId="39590" xr:uid="{CD61FEFD-523E-4DFE-9A86-27E827C06DF2}"/>
    <cellStyle name="20% - Accent4 4 2 4 5" xfId="9820" xr:uid="{D0D0C2F6-0546-4407-B3C1-43091055FDED}"/>
    <cellStyle name="20% - Accent4 4 2 4 5 2" xfId="39591" xr:uid="{F4627007-35E8-4B99-90FD-9C0C00E1248D}"/>
    <cellStyle name="20% - Accent4 4 2 4 6" xfId="29976" xr:uid="{7923C51E-193A-41C5-B270-A26BF8C48B98}"/>
    <cellStyle name="20% - Accent4 4 2 4 6 2" xfId="58466" xr:uid="{765FDB3E-C08B-4F45-9CA5-7742AA94F9D7}"/>
    <cellStyle name="20% - Accent4 4 2 4 7" xfId="9814" xr:uid="{D38F2B48-76D2-4752-AE7B-0C515D2AEE96}"/>
    <cellStyle name="20% - Accent4 4 2 4 7 2" xfId="39585" xr:uid="{40748A20-0082-45D8-89A4-B63E1494E88A}"/>
    <cellStyle name="20% - Accent4 4 2 4 8" xfId="33282" xr:uid="{BF9477C9-8F25-472B-8FFE-F3CF9E973138}"/>
    <cellStyle name="20% - Accent4 4 2 5" xfId="9821" xr:uid="{32B57F58-A666-46BE-BC99-15CEF50BA865}"/>
    <cellStyle name="20% - Accent4 4 2 5 2" xfId="9822" xr:uid="{0E74EEA6-8A54-47D8-B8B1-E567CEF81410}"/>
    <cellStyle name="20% - Accent4 4 2 5 2 2" xfId="9823" xr:uid="{7334A243-16F4-421D-A143-1067E83C435F}"/>
    <cellStyle name="20% - Accent4 4 2 5 2 2 2" xfId="39594" xr:uid="{1C5DA89C-EE7D-41C9-BE8F-D347848B6336}"/>
    <cellStyle name="20% - Accent4 4 2 5 2 3" xfId="9824" xr:uid="{CC8D5786-5007-40C4-B566-3B7B0DEB845D}"/>
    <cellStyle name="20% - Accent4 4 2 5 2 3 2" xfId="39595" xr:uid="{5DF2EB84-121E-4512-8639-008D66A14B45}"/>
    <cellStyle name="20% - Accent4 4 2 5 2 4" xfId="39593" xr:uid="{CBA67873-4CA4-46CB-94B5-5C017BF90EB5}"/>
    <cellStyle name="20% - Accent4 4 2 5 3" xfId="9825" xr:uid="{A7D48865-6A02-4D2D-AEEA-2196827F4D07}"/>
    <cellStyle name="20% - Accent4 4 2 5 3 2" xfId="39596" xr:uid="{D87E3497-539C-497B-86F8-F9CB9119878E}"/>
    <cellStyle name="20% - Accent4 4 2 5 4" xfId="9826" xr:uid="{5C65C79D-6129-4B4F-9453-2CAD6C95B9F1}"/>
    <cellStyle name="20% - Accent4 4 2 5 4 2" xfId="39597" xr:uid="{FC9278DE-9C0F-4B81-AA33-9514D15A65B0}"/>
    <cellStyle name="20% - Accent4 4 2 5 5" xfId="9827" xr:uid="{F8E086A2-DC04-470D-AAFC-6A9E0A411D26}"/>
    <cellStyle name="20% - Accent4 4 2 5 5 2" xfId="39598" xr:uid="{0401A0FD-0F7A-4DC6-B7DD-521C69D52705}"/>
    <cellStyle name="20% - Accent4 4 2 5 6" xfId="39592" xr:uid="{6BB3AFBF-F728-47EE-8FE1-75941A80942B}"/>
    <cellStyle name="20% - Accent4 4 2 6" xfId="9828" xr:uid="{2D8AB587-064A-4642-9F44-DA3D5B101B06}"/>
    <cellStyle name="20% - Accent4 4 2 6 2" xfId="9829" xr:uid="{09707DC4-26C2-4521-A51D-1CFA6106F2D4}"/>
    <cellStyle name="20% - Accent4 4 2 6 2 2" xfId="39600" xr:uid="{236AC9EC-B3FB-458F-BE66-EB6562E601FA}"/>
    <cellStyle name="20% - Accent4 4 2 6 3" xfId="9830" xr:uid="{CE536775-71FE-4A12-BE7A-A9312CE54931}"/>
    <cellStyle name="20% - Accent4 4 2 6 3 2" xfId="39601" xr:uid="{BA5F0E25-4AC2-49FB-9A1C-E408ECBF1010}"/>
    <cellStyle name="20% - Accent4 4 2 6 4" xfId="39599" xr:uid="{10403D29-FD68-4EE9-B3C0-9816232F7233}"/>
    <cellStyle name="20% - Accent4 4 2 7" xfId="9831" xr:uid="{274D056A-1283-4833-9766-EB86836C1FC6}"/>
    <cellStyle name="20% - Accent4 4 2 7 2" xfId="39602" xr:uid="{CCDE797B-9C55-4343-8836-C6E693F967A1}"/>
    <cellStyle name="20% - Accent4 4 2 8" xfId="9832" xr:uid="{5C1C2C0D-1ECC-421B-A2E4-D2475EF65BC1}"/>
    <cellStyle name="20% - Accent4 4 2 8 2" xfId="39603" xr:uid="{A5050722-9C4B-4580-A1E1-6A450A10BE4B}"/>
    <cellStyle name="20% - Accent4 4 2 9" xfId="9833" xr:uid="{5E3FCA9D-6FCA-4472-B06E-1A20D5BE4DF8}"/>
    <cellStyle name="20% - Accent4 4 2 9 2" xfId="39604" xr:uid="{C11DF14D-D6DC-4083-9FF9-278EBD82C57E}"/>
    <cellStyle name="20% - Accent4 4 3" xfId="1247" xr:uid="{EC0F517D-9FA5-4A73-8DA0-7131403A669F}"/>
    <cellStyle name="20% - Accent4 4 3 10" xfId="24361" xr:uid="{1810ACAC-DC6C-4D4A-A901-6E36397B2FCE}"/>
    <cellStyle name="20% - Accent4 4 3 10 2" xfId="52853" xr:uid="{E1BA7798-D9AB-4C0E-AD1D-15DADBB0F6CF}"/>
    <cellStyle name="20% - Accent4 4 3 11" xfId="32297" xr:uid="{A706A908-A935-4143-9547-E67461126F01}"/>
    <cellStyle name="20% - Accent4 4 3 2" xfId="1909" xr:uid="{99D1BE87-0F9E-4627-8CAD-BE82948E11CA}"/>
    <cellStyle name="20% - Accent4 4 3 2 2" xfId="3144" xr:uid="{417F0416-E639-4065-B308-E2FF8EAE6406}"/>
    <cellStyle name="20% - Accent4 4 3 2 2 2" xfId="9837" xr:uid="{D18CDD28-E455-4B5C-B3FC-2E77EDBCE8A9}"/>
    <cellStyle name="20% - Accent4 4 3 2 2 2 2" xfId="39608" xr:uid="{1FBE2506-016A-4E1F-B367-5E440F702A5C}"/>
    <cellStyle name="20% - Accent4 4 3 2 2 3" xfId="9838" xr:uid="{3491E3FB-225D-4545-ABC4-9C44A7A50F02}"/>
    <cellStyle name="20% - Accent4 4 3 2 2 3 2" xfId="39609" xr:uid="{6755B364-B1F8-428C-8C95-AF4A176BA97B}"/>
    <cellStyle name="20% - Accent4 4 3 2 2 4" xfId="28785" xr:uid="{5167CB51-653B-4DA7-A397-0A083FC5E967}"/>
    <cellStyle name="20% - Accent4 4 3 2 2 4 2" xfId="57275" xr:uid="{257DC94E-BD69-489C-9BA1-2E5777C004C0}"/>
    <cellStyle name="20% - Accent4 4 3 2 2 5" xfId="9836" xr:uid="{177C08E8-935D-4461-B8A9-E24FD81E608B}"/>
    <cellStyle name="20% - Accent4 4 3 2 2 5 2" xfId="39607" xr:uid="{7D75C751-56BA-48EF-97AF-D40F2241778B}"/>
    <cellStyle name="20% - Accent4 4 3 2 2 6" xfId="34121" xr:uid="{126948E0-90F8-4381-97A5-AB6535756686}"/>
    <cellStyle name="20% - Accent4 4 3 2 3" xfId="9839" xr:uid="{65482241-786F-4C0E-A1AB-3D833470B291}"/>
    <cellStyle name="20% - Accent4 4 3 2 3 2" xfId="39610" xr:uid="{5876A386-E1D8-478B-8A9A-E5F647ECF7E9}"/>
    <cellStyle name="20% - Accent4 4 3 2 4" xfId="9840" xr:uid="{28DCA73B-B659-444F-AA7B-F9B38C7A12FD}"/>
    <cellStyle name="20% - Accent4 4 3 2 4 2" xfId="39611" xr:uid="{9C11A3AA-556A-4DDF-BD79-C022A4B6E950}"/>
    <cellStyle name="20% - Accent4 4 3 2 5" xfId="9841" xr:uid="{B5883FD7-2BBA-4AE7-AC6E-897662BDF404}"/>
    <cellStyle name="20% - Accent4 4 3 2 5 2" xfId="39612" xr:uid="{29BCBC5F-0517-4491-82DA-D5C54F6582E7}"/>
    <cellStyle name="20% - Accent4 4 3 2 6" xfId="22122" xr:uid="{7B2A51B9-5869-4A2F-A20E-8DF11FA58DE1}"/>
    <cellStyle name="20% - Accent4 4 3 2 6 2" xfId="51547" xr:uid="{BE45A6FB-4BEB-4709-9302-81F0B75268CE}"/>
    <cellStyle name="20% - Accent4 4 3 2 7" xfId="9835" xr:uid="{C95FDA3B-F2CB-4C52-A4C3-7A6834D05337}"/>
    <cellStyle name="20% - Accent4 4 3 2 7 2" xfId="39606" xr:uid="{74E4546E-E0D5-4784-A4FF-8735B20A71DE}"/>
    <cellStyle name="20% - Accent4 4 3 2 8" xfId="25806" xr:uid="{AD60CF54-2BEC-4899-BED6-1EFB1E8A05DA}"/>
    <cellStyle name="20% - Accent4 4 3 2 8 2" xfId="54297" xr:uid="{8BD7E764-F2B9-42FB-B98B-D7D903327A68}"/>
    <cellStyle name="20% - Accent4 4 3 2 9" xfId="32911" xr:uid="{4CEB49DE-8D0C-43CF-902D-84DBE93EB379}"/>
    <cellStyle name="20% - Accent4 4 3 3" xfId="2514" xr:uid="{A81F288E-E710-42B4-95CA-DD2A81EA2A3B}"/>
    <cellStyle name="20% - Accent4 4 3 3 2" xfId="9843" xr:uid="{AF449050-A646-4CEB-86F4-0519AE840F0E}"/>
    <cellStyle name="20% - Accent4 4 3 3 2 2" xfId="9844" xr:uid="{E7A775B9-0D4A-4A02-9AE5-0191FA375391}"/>
    <cellStyle name="20% - Accent4 4 3 3 2 2 2" xfId="39615" xr:uid="{55AA9C77-F841-46B3-8E5A-DCD5EE7C9E88}"/>
    <cellStyle name="20% - Accent4 4 3 3 2 3" xfId="9845" xr:uid="{5D84987A-5C4A-4A48-9D99-3B1A20ABA747}"/>
    <cellStyle name="20% - Accent4 4 3 3 2 3 2" xfId="39616" xr:uid="{91188FC5-BE15-49B7-8160-4BA278AFAC97}"/>
    <cellStyle name="20% - Accent4 4 3 3 2 4" xfId="39614" xr:uid="{5CBD2DD7-E1B8-4B56-AEF8-2BC88D144F6E}"/>
    <cellStyle name="20% - Accent4 4 3 3 3" xfId="9846" xr:uid="{BDAF3076-4F90-4FEB-88CC-D28AA6BF6339}"/>
    <cellStyle name="20% - Accent4 4 3 3 3 2" xfId="39617" xr:uid="{703ABF55-7D0B-465D-9969-AAABB59A8E6E}"/>
    <cellStyle name="20% - Accent4 4 3 3 4" xfId="9847" xr:uid="{9BACB5F0-1241-475C-BB09-713A3A11C033}"/>
    <cellStyle name="20% - Accent4 4 3 3 4 2" xfId="39618" xr:uid="{6D68CE70-8AB8-4AAB-9EED-11DBC647D2D7}"/>
    <cellStyle name="20% - Accent4 4 3 3 5" xfId="9848" xr:uid="{B8954197-3574-4BF8-A539-BA82A62A0F8A}"/>
    <cellStyle name="20% - Accent4 4 3 3 5 2" xfId="39619" xr:uid="{3BE77F74-22A7-4B63-A9EE-7B2A852186AB}"/>
    <cellStyle name="20% - Accent4 4 3 3 6" xfId="27274" xr:uid="{290F7070-288F-4480-9881-C68AC37813BF}"/>
    <cellStyle name="20% - Accent4 4 3 3 6 2" xfId="55764" xr:uid="{1DB5C8ED-9568-40F5-8B06-97AB7EAC08FD}"/>
    <cellStyle name="20% - Accent4 4 3 3 7" xfId="9842" xr:uid="{983D87E3-5745-4F5F-8328-A5A0A473DE58}"/>
    <cellStyle name="20% - Accent4 4 3 3 7 2" xfId="39613" xr:uid="{5C5D1809-89DF-4126-97A6-DEC7CCC9F7CF}"/>
    <cellStyle name="20% - Accent4 4 3 3 8" xfId="33494" xr:uid="{5E16BA91-0BBD-4560-832F-29C475DD0E43}"/>
    <cellStyle name="20% - Accent4 4 3 4" xfId="9849" xr:uid="{20BA1776-C611-41FD-B466-8B51CEB9568B}"/>
    <cellStyle name="20% - Accent4 4 3 4 2" xfId="9850" xr:uid="{F6F8D9FA-56F1-4F82-A97E-6558E7E8D1A4}"/>
    <cellStyle name="20% - Accent4 4 3 4 2 2" xfId="39621" xr:uid="{EF4957F9-7B7E-407E-84F7-B692FE53574E}"/>
    <cellStyle name="20% - Accent4 4 3 4 3" xfId="9851" xr:uid="{6225D68E-7C17-475E-9B53-33C72AE29284}"/>
    <cellStyle name="20% - Accent4 4 3 4 3 2" xfId="39622" xr:uid="{538F3DE3-C803-4D31-9C5E-5F7038507714}"/>
    <cellStyle name="20% - Accent4 4 3 4 4" xfId="30271" xr:uid="{9275BF19-523C-44CD-BCE9-7E0C12893F44}"/>
    <cellStyle name="20% - Accent4 4 3 4 4 2" xfId="58761" xr:uid="{AAF30B24-5733-4F5E-A617-F9B479A9BD61}"/>
    <cellStyle name="20% - Accent4 4 3 4 5" xfId="39620" xr:uid="{638D7A71-58A0-49F8-8CCC-F9111AFC08B3}"/>
    <cellStyle name="20% - Accent4 4 3 5" xfId="9852" xr:uid="{E7221B61-F5B4-45C4-A5C2-2786B265268C}"/>
    <cellStyle name="20% - Accent4 4 3 5 2" xfId="39623" xr:uid="{53CDBB26-C461-4F55-B4EE-7B1D2C31D289}"/>
    <cellStyle name="20% - Accent4 4 3 6" xfId="9853" xr:uid="{FCA87F91-D558-4B7C-92CC-49B2073C7B2F}"/>
    <cellStyle name="20% - Accent4 4 3 6 2" xfId="39624" xr:uid="{008FEBEA-AC5E-401C-BE7F-9C0FBB153C86}"/>
    <cellStyle name="20% - Accent4 4 3 7" xfId="9854" xr:uid="{7D86C9B4-5E0E-4A10-A9CF-C4EC85974993}"/>
    <cellStyle name="20% - Accent4 4 3 7 2" xfId="39625" xr:uid="{5FC2FAFA-6F4A-4425-9890-040F6D1284CE}"/>
    <cellStyle name="20% - Accent4 4 3 8" xfId="21138" xr:uid="{C0C048CF-4DD1-466B-9283-BFB3EADA5C5E}"/>
    <cellStyle name="20% - Accent4 4 3 8 2" xfId="50564" xr:uid="{5B1D4748-D96C-48A1-BCC0-4A92B14B9750}"/>
    <cellStyle name="20% - Accent4 4 3 9" xfId="9834" xr:uid="{14111C70-A030-4D95-AFF3-77E6592D1584}"/>
    <cellStyle name="20% - Accent4 4 3 9 2" xfId="39605" xr:uid="{D8854515-3788-4DA8-ACAA-25CD8BB27587}"/>
    <cellStyle name="20% - Accent4 4 4" xfId="1619" xr:uid="{E18E386F-EFFD-44C3-A7D3-B16A8304610D}"/>
    <cellStyle name="20% - Accent4 4 4 10" xfId="24640" xr:uid="{B5EEB7DF-7872-4035-8E1D-BA92F4B0C523}"/>
    <cellStyle name="20% - Accent4 4 4 10 2" xfId="53132" xr:uid="{C6611688-11C8-4989-840E-3F0F97FBEA2E}"/>
    <cellStyle name="20% - Accent4 4 4 11" xfId="32621" xr:uid="{A739EA7B-08A1-437D-8549-C4B17A58BFFF}"/>
    <cellStyle name="20% - Accent4 4 4 2" xfId="2840" xr:uid="{2AD8A9A2-625A-4BA0-A5DA-3AC1AA00DEA2}"/>
    <cellStyle name="20% - Accent4 4 4 2 2" xfId="9857" xr:uid="{A352A23D-0FDB-4FCD-AF1D-5E4436FF83F7}"/>
    <cellStyle name="20% - Accent4 4 4 2 2 2" xfId="9858" xr:uid="{C3209438-6F26-4782-9550-91622C4766D6}"/>
    <cellStyle name="20% - Accent4 4 4 2 2 2 2" xfId="39629" xr:uid="{6C1C15EE-31A9-4DA7-B8CB-3E839202D827}"/>
    <cellStyle name="20% - Accent4 4 4 2 2 3" xfId="9859" xr:uid="{413B0CBE-7366-4646-9A20-B60DA15BCC05}"/>
    <cellStyle name="20% - Accent4 4 4 2 2 3 2" xfId="39630" xr:uid="{BFEE5560-7E7E-4C9C-A849-E62C2DD8975A}"/>
    <cellStyle name="20% - Accent4 4 4 2 2 4" xfId="29082" xr:uid="{D85A8558-3C03-4AB2-9350-FF261D50C602}"/>
    <cellStyle name="20% - Accent4 4 4 2 2 4 2" xfId="57572" xr:uid="{658BB2B2-1E1D-4756-9B49-1774F2E69A15}"/>
    <cellStyle name="20% - Accent4 4 4 2 2 5" xfId="39628" xr:uid="{8D5D323E-73DC-4893-880E-959640BB627C}"/>
    <cellStyle name="20% - Accent4 4 4 2 3" xfId="9860" xr:uid="{F3D5582A-75EB-4E0D-9D5D-AE3D1607039B}"/>
    <cellStyle name="20% - Accent4 4 4 2 3 2" xfId="39631" xr:uid="{6B9DE30A-D133-438F-8389-11149D9E24A7}"/>
    <cellStyle name="20% - Accent4 4 4 2 4" xfId="9861" xr:uid="{E5825E9B-5F0B-427A-B94E-87B8C60FFCED}"/>
    <cellStyle name="20% - Accent4 4 4 2 4 2" xfId="39632" xr:uid="{56CEB05F-6BB3-4F17-BCEB-6262918473C0}"/>
    <cellStyle name="20% - Accent4 4 4 2 5" xfId="9862" xr:uid="{3870E886-0413-4987-B992-A42D73B82B6F}"/>
    <cellStyle name="20% - Accent4 4 4 2 5 2" xfId="39633" xr:uid="{4D255CED-4B04-4FDC-BD16-F2B98050AF97}"/>
    <cellStyle name="20% - Accent4 4 4 2 6" xfId="26098" xr:uid="{D5AE1386-675E-47A0-9B7E-1E13EAEF6946}"/>
    <cellStyle name="20% - Accent4 4 4 2 6 2" xfId="54589" xr:uid="{BF6B34A1-1F6D-49B6-B578-C01B5344FD37}"/>
    <cellStyle name="20% - Accent4 4 4 2 7" xfId="9856" xr:uid="{DA3CBCC8-F7B0-43F8-A3F4-663D83592C2F}"/>
    <cellStyle name="20% - Accent4 4 4 2 7 2" xfId="39627" xr:uid="{F2745C6F-2F44-4DDE-917D-D32D97AF0D08}"/>
    <cellStyle name="20% - Accent4 4 4 2 8" xfId="33818" xr:uid="{4A08AE69-CB56-45D8-BA16-BD7E7B70A8C6}"/>
    <cellStyle name="20% - Accent4 4 4 3" xfId="9863" xr:uid="{140DC76D-4C88-427C-9DAC-C3429C32087D}"/>
    <cellStyle name="20% - Accent4 4 4 3 2" xfId="9864" xr:uid="{F8B6CF9C-14CA-4529-948E-31F3934F7B32}"/>
    <cellStyle name="20% - Accent4 4 4 3 2 2" xfId="9865" xr:uid="{1C24E47E-E9FA-47C5-9038-5D4816EC9A5C}"/>
    <cellStyle name="20% - Accent4 4 4 3 2 2 2" xfId="39636" xr:uid="{0B888851-8775-4032-96BA-E369F98D7566}"/>
    <cellStyle name="20% - Accent4 4 4 3 2 3" xfId="9866" xr:uid="{BE744979-A39C-4F6D-84D1-EFF19D923D22}"/>
    <cellStyle name="20% - Accent4 4 4 3 2 3 2" xfId="39637" xr:uid="{2C490F83-DCF1-4D8D-84DC-6BFBE39611E4}"/>
    <cellStyle name="20% - Accent4 4 4 3 2 4" xfId="39635" xr:uid="{522DA2AA-03BE-44EC-B13D-5453FEF6ABB9}"/>
    <cellStyle name="20% - Accent4 4 4 3 3" xfId="9867" xr:uid="{6973D843-7827-494D-9D9E-F00C9B078800}"/>
    <cellStyle name="20% - Accent4 4 4 3 3 2" xfId="39638" xr:uid="{304E7052-3D02-4CC9-9FCF-683528AF8CD3}"/>
    <cellStyle name="20% - Accent4 4 4 3 4" xfId="9868" xr:uid="{EAB61CF8-69D9-4F9D-A761-9F5E13D62D8C}"/>
    <cellStyle name="20% - Accent4 4 4 3 4 2" xfId="39639" xr:uid="{5C8D4BBB-A9B9-42EB-BBC3-0E4B6B58C21D}"/>
    <cellStyle name="20% - Accent4 4 4 3 5" xfId="9869" xr:uid="{262F0611-F8D3-4A7E-A7EE-B350EFE30EDE}"/>
    <cellStyle name="20% - Accent4 4 4 3 5 2" xfId="39640" xr:uid="{FDA10A6C-C156-4518-88CF-693166473FFE}"/>
    <cellStyle name="20% - Accent4 4 4 3 6" xfId="27571" xr:uid="{28FE2B7B-963A-40A6-AB21-6E01001A5019}"/>
    <cellStyle name="20% - Accent4 4 4 3 6 2" xfId="56061" xr:uid="{A9A75A92-F6D9-4B85-A049-21F0A57BB212}"/>
    <cellStyle name="20% - Accent4 4 4 3 7" xfId="39634" xr:uid="{78D00249-3A03-43A5-B934-CD813B905030}"/>
    <cellStyle name="20% - Accent4 4 4 4" xfId="9870" xr:uid="{C3DB0C9C-1AAB-45C0-94D3-C915B089A5F7}"/>
    <cellStyle name="20% - Accent4 4 4 4 2" xfId="9871" xr:uid="{FA8A247F-1037-49AC-8378-8B8335211155}"/>
    <cellStyle name="20% - Accent4 4 4 4 2 2" xfId="39642" xr:uid="{D5898FB0-41DD-4EDD-B7D3-88DCE1AAE789}"/>
    <cellStyle name="20% - Accent4 4 4 4 3" xfId="9872" xr:uid="{960209A0-0F07-44E7-AB61-B6EF437360E2}"/>
    <cellStyle name="20% - Accent4 4 4 4 3 2" xfId="39643" xr:uid="{E883C4C5-2B3B-4A07-9ED9-EE92415C503C}"/>
    <cellStyle name="20% - Accent4 4 4 4 4" xfId="30569" xr:uid="{2475F0B3-0F46-4C9B-8B68-30C3478EADBA}"/>
    <cellStyle name="20% - Accent4 4 4 4 4 2" xfId="59059" xr:uid="{C6CEDEF9-FD44-496C-A477-0693A7C70731}"/>
    <cellStyle name="20% - Accent4 4 4 4 5" xfId="39641" xr:uid="{04BAA46C-B5B6-4318-A2F6-8AD7905FD300}"/>
    <cellStyle name="20% - Accent4 4 4 5" xfId="9873" xr:uid="{0E5FD3C5-AC7A-4E1F-89E6-6170D2D6FD20}"/>
    <cellStyle name="20% - Accent4 4 4 5 2" xfId="39644" xr:uid="{A4825355-B6B1-4934-A968-55DA67C25F23}"/>
    <cellStyle name="20% - Accent4 4 4 6" xfId="9874" xr:uid="{048604DC-0272-4850-909F-45F29DAD1D71}"/>
    <cellStyle name="20% - Accent4 4 4 6 2" xfId="39645" xr:uid="{FF75964F-F432-4637-99DF-C22CD6E2D2B5}"/>
    <cellStyle name="20% - Accent4 4 4 7" xfId="9875" xr:uid="{135E80E1-D646-4614-BA81-9DDCB8DAF996}"/>
    <cellStyle name="20% - Accent4 4 4 7 2" xfId="39646" xr:uid="{763F5E89-DD94-419A-943B-AC66ED1746F9}"/>
    <cellStyle name="20% - Accent4 4 4 8" xfId="21622" xr:uid="{783BF841-4310-4EF6-AC17-D22F750DE71B}"/>
    <cellStyle name="20% - Accent4 4 4 8 2" xfId="51047" xr:uid="{84B91515-233B-416F-BEFE-BF3C9EECAFBE}"/>
    <cellStyle name="20% - Accent4 4 4 9" xfId="9855" xr:uid="{6970C701-303E-4F66-8A66-DB8BC2A1DD49}"/>
    <cellStyle name="20% - Accent4 4 4 9 2" xfId="39626" xr:uid="{F6A0B1A2-EBDE-4FCC-B7C7-33AF509A78EE}"/>
    <cellStyle name="20% - Accent4 4 5" xfId="2184" xr:uid="{5C5AD81F-333D-48E9-AD35-4EC2F29645FC}"/>
    <cellStyle name="20% - Accent4 4 5 10" xfId="33166" xr:uid="{25434C72-ACCA-4807-8951-5D62B8FF886D}"/>
    <cellStyle name="20% - Accent4 4 5 2" xfId="9877" xr:uid="{918F7B01-22CB-4461-8011-05612079F91B}"/>
    <cellStyle name="20% - Accent4 4 5 2 2" xfId="9878" xr:uid="{CDB81A66-CA9A-4A2E-B631-A496BF76B380}"/>
    <cellStyle name="20% - Accent4 4 5 2 2 2" xfId="9879" xr:uid="{EBB61305-E8CE-456C-8244-56FD3CC8B5A4}"/>
    <cellStyle name="20% - Accent4 4 5 2 2 2 2" xfId="39650" xr:uid="{416C8522-D809-4D31-B3CA-A08E4A9E6CE2}"/>
    <cellStyle name="20% - Accent4 4 5 2 2 3" xfId="9880" xr:uid="{9AAFB54A-2EC9-43BF-8D25-B4F611B29889}"/>
    <cellStyle name="20% - Accent4 4 5 2 2 3 2" xfId="39651" xr:uid="{82DC9EDA-C09A-4BA4-8CC4-ADFA7FA35AE5}"/>
    <cellStyle name="20% - Accent4 4 5 2 2 4" xfId="29391" xr:uid="{A8B13EB7-DD46-4F05-9B63-99EF5C84EA89}"/>
    <cellStyle name="20% - Accent4 4 5 2 2 4 2" xfId="57881" xr:uid="{FBA01F48-B0BD-47D0-9FF4-B80D3D3CD318}"/>
    <cellStyle name="20% - Accent4 4 5 2 2 5" xfId="39649" xr:uid="{60EC571A-13D6-491D-A566-FB6E1DF8A75A}"/>
    <cellStyle name="20% - Accent4 4 5 2 3" xfId="9881" xr:uid="{EB5F97F3-0033-4169-91FC-EB307EDE7078}"/>
    <cellStyle name="20% - Accent4 4 5 2 3 2" xfId="39652" xr:uid="{724D24FD-B51C-4018-BBBE-1709BF625892}"/>
    <cellStyle name="20% - Accent4 4 5 2 4" xfId="9882" xr:uid="{62013A54-C609-4D4B-A081-EE0037990221}"/>
    <cellStyle name="20% - Accent4 4 5 2 4 2" xfId="39653" xr:uid="{B408EFE7-41BB-4725-8BDC-151F68C0B9E2}"/>
    <cellStyle name="20% - Accent4 4 5 2 5" xfId="9883" xr:uid="{B46505CC-19A8-43E2-A04C-51E7A77E0765}"/>
    <cellStyle name="20% - Accent4 4 5 2 5 2" xfId="39654" xr:uid="{10B3A807-9E9B-45EB-8E8D-1B893D453938}"/>
    <cellStyle name="20% - Accent4 4 5 2 6" xfId="26407" xr:uid="{678EAEAF-13A9-42BB-9D05-A662DA6D8F33}"/>
    <cellStyle name="20% - Accent4 4 5 2 6 2" xfId="54898" xr:uid="{66DBC2DC-C1B5-4384-99DA-D6E0BA61DCE7}"/>
    <cellStyle name="20% - Accent4 4 5 2 7" xfId="39648" xr:uid="{D70B65AB-A27D-48C5-965F-E72DBAE9D9E8}"/>
    <cellStyle name="20% - Accent4 4 5 3" xfId="9884" xr:uid="{5150ED21-6FFE-4675-8A74-DD878982425D}"/>
    <cellStyle name="20% - Accent4 4 5 3 2" xfId="9885" xr:uid="{32EF7108-90E2-4CA4-B2AD-7242C6773059}"/>
    <cellStyle name="20% - Accent4 4 5 3 2 2" xfId="9886" xr:uid="{AF0571C2-5E44-474C-86E9-9BE3AB8417F0}"/>
    <cellStyle name="20% - Accent4 4 5 3 2 2 2" xfId="39657" xr:uid="{86C21945-CB7F-4978-AA81-2B20A9E240BB}"/>
    <cellStyle name="20% - Accent4 4 5 3 2 3" xfId="9887" xr:uid="{1F173C4D-2D8C-4FB9-B5F3-148206FE6FE7}"/>
    <cellStyle name="20% - Accent4 4 5 3 2 3 2" xfId="39658" xr:uid="{4ACEC571-BFA7-4157-B45F-03A66C6A81E8}"/>
    <cellStyle name="20% - Accent4 4 5 3 2 4" xfId="39656" xr:uid="{153F9CB7-2FDB-45B8-A635-7C9EBF684EA8}"/>
    <cellStyle name="20% - Accent4 4 5 3 3" xfId="9888" xr:uid="{3FE2AF72-3AFB-4170-9CC9-E2207CBB437A}"/>
    <cellStyle name="20% - Accent4 4 5 3 3 2" xfId="39659" xr:uid="{403D5328-BF89-45CA-A2DD-F8285CFD20CF}"/>
    <cellStyle name="20% - Accent4 4 5 3 4" xfId="9889" xr:uid="{9FAB0E5F-FC86-41F4-BF8A-EC139537A836}"/>
    <cellStyle name="20% - Accent4 4 5 3 4 2" xfId="39660" xr:uid="{0265B382-2BD9-45B3-80E9-955368F181BB}"/>
    <cellStyle name="20% - Accent4 4 5 3 5" xfId="9890" xr:uid="{493C6238-EA8D-42EC-B502-02011108A03B}"/>
    <cellStyle name="20% - Accent4 4 5 3 5 2" xfId="39661" xr:uid="{69785A93-CA41-4EC1-BBFA-CBC3B53C5FAE}"/>
    <cellStyle name="20% - Accent4 4 5 3 6" xfId="27880" xr:uid="{1E9EAF0E-6D46-4046-9A70-A70828ECFF8C}"/>
    <cellStyle name="20% - Accent4 4 5 3 6 2" xfId="56370" xr:uid="{11EF6A66-AA05-48A6-A9F7-9E345A975343}"/>
    <cellStyle name="20% - Accent4 4 5 3 7" xfId="39655" xr:uid="{9C211FCF-1FE3-4DD9-84B3-CD070BEA6C18}"/>
    <cellStyle name="20% - Accent4 4 5 4" xfId="9891" xr:uid="{94EF7A0C-D8AF-486F-BB3F-4AF7CD2423D9}"/>
    <cellStyle name="20% - Accent4 4 5 4 2" xfId="9892" xr:uid="{99E41AE0-62E2-4D8A-8C83-91BAB058858F}"/>
    <cellStyle name="20% - Accent4 4 5 4 2 2" xfId="39663" xr:uid="{862BD191-0A2B-4DF2-9022-403F2B07E3B5}"/>
    <cellStyle name="20% - Accent4 4 5 4 3" xfId="9893" xr:uid="{2519058C-7D80-4078-B368-3099F1FCC0D3}"/>
    <cellStyle name="20% - Accent4 4 5 4 3 2" xfId="39664" xr:uid="{62D2F9A2-9B13-4EDE-A420-BDBDA8F376B0}"/>
    <cellStyle name="20% - Accent4 4 5 4 4" xfId="30879" xr:uid="{B63B8CD7-8B40-42CA-B521-762F8B3E8874}"/>
    <cellStyle name="20% - Accent4 4 5 4 4 2" xfId="59369" xr:uid="{E1FC6489-A46E-4678-9816-3289A9008907}"/>
    <cellStyle name="20% - Accent4 4 5 4 5" xfId="39662" xr:uid="{E672D9C5-53A5-4E01-AD2F-7CF9FCCE9B54}"/>
    <cellStyle name="20% - Accent4 4 5 5" xfId="9894" xr:uid="{41D96E71-90FC-4EF2-B5C9-908D4207BD0A}"/>
    <cellStyle name="20% - Accent4 4 5 5 2" xfId="39665" xr:uid="{F961C8AE-5F2D-4D2C-A573-8826BFF27D55}"/>
    <cellStyle name="20% - Accent4 4 5 6" xfId="9895" xr:uid="{BCD2A85A-6C18-450C-BCD2-C156FF02460F}"/>
    <cellStyle name="20% - Accent4 4 5 6 2" xfId="39666" xr:uid="{F82A53F9-9761-4F64-9C36-200A0E2D6EAA}"/>
    <cellStyle name="20% - Accent4 4 5 7" xfId="9896" xr:uid="{2F8026F4-5302-4378-BAFC-8ECE48B1F16A}"/>
    <cellStyle name="20% - Accent4 4 5 7 2" xfId="39667" xr:uid="{FDF053FD-788F-4C21-92C4-246B4375CA46}"/>
    <cellStyle name="20% - Accent4 4 5 8" xfId="24937" xr:uid="{D6ED7ECB-0140-4FC5-93AF-4384CA61A704}"/>
    <cellStyle name="20% - Accent4 4 5 8 2" xfId="53428" xr:uid="{DA201CEE-7C7F-40CB-8B1D-44839C12B5A4}"/>
    <cellStyle name="20% - Accent4 4 5 9" xfId="9876" xr:uid="{62455D57-B96D-4C3E-BF2A-21D25F882FF0}"/>
    <cellStyle name="20% - Accent4 4 5 9 2" xfId="39647" xr:uid="{24F9A021-DC74-4CC4-ABAA-D0E2D3DF93FA}"/>
    <cellStyle name="20% - Accent4 4 6" xfId="9897" xr:uid="{10B753E6-C571-41FB-A602-E705BCD5800D}"/>
    <cellStyle name="20% - Accent4 4 6 2" xfId="9898" xr:uid="{26A78395-469C-4479-88BF-2E4717B57A42}"/>
    <cellStyle name="20% - Accent4 4 6 2 2" xfId="9899" xr:uid="{A9E7BF5D-33C6-41BA-8D9B-6E5AE0A0458B}"/>
    <cellStyle name="20% - Accent4 4 6 2 2 2" xfId="39670" xr:uid="{4596C5E0-B145-4BCB-AB3C-DB3A63397770}"/>
    <cellStyle name="20% - Accent4 4 6 2 3" xfId="9900" xr:uid="{66FC48A0-66C0-4CA5-BF41-A57965DECAE0}"/>
    <cellStyle name="20% - Accent4 4 6 2 3 2" xfId="39671" xr:uid="{C5D6BE8B-7BD1-428D-829F-D003E3274C72}"/>
    <cellStyle name="20% - Accent4 4 6 2 4" xfId="28205" xr:uid="{09E97716-41D6-4845-85D9-EB850A73FAA2}"/>
    <cellStyle name="20% - Accent4 4 6 2 4 2" xfId="56695" xr:uid="{F1384C7D-C06D-42C6-BBCF-FE2024387A93}"/>
    <cellStyle name="20% - Accent4 4 6 2 5" xfId="39669" xr:uid="{F595203A-F9DF-4207-BB71-A9BD0FD3A0C6}"/>
    <cellStyle name="20% - Accent4 4 6 3" xfId="9901" xr:uid="{73484D58-1B74-42C6-A219-DBCF684E070E}"/>
    <cellStyle name="20% - Accent4 4 6 3 2" xfId="39672" xr:uid="{CC2711A8-EFA7-4EBA-B8CF-BA42535D4C68}"/>
    <cellStyle name="20% - Accent4 4 6 4" xfId="9902" xr:uid="{CBA2F555-DD88-4BD5-B441-DACCDA52F348}"/>
    <cellStyle name="20% - Accent4 4 6 4 2" xfId="39673" xr:uid="{560D8B61-F2C7-4019-9916-EF0BB9DD3EE2}"/>
    <cellStyle name="20% - Accent4 4 6 5" xfId="9903" xr:uid="{B58B6759-4E27-40D4-87CA-8B4695273548}"/>
    <cellStyle name="20% - Accent4 4 6 5 2" xfId="39674" xr:uid="{C7086D7A-C502-4D6D-86B0-D655FBFE46DE}"/>
    <cellStyle name="20% - Accent4 4 6 6" xfId="25238" xr:uid="{891F587B-CCE0-47F5-BB85-F3B0CDDFFB31}"/>
    <cellStyle name="20% - Accent4 4 6 6 2" xfId="53729" xr:uid="{33172346-2A7F-447A-9BF0-94E61EDFB2BF}"/>
    <cellStyle name="20% - Accent4 4 6 7" xfId="39668" xr:uid="{F103B52A-7E76-4F48-A67A-FE6332831868}"/>
    <cellStyle name="20% - Accent4 4 7" xfId="9904" xr:uid="{8B2BFD68-89D5-4885-940E-F60268AADC14}"/>
    <cellStyle name="20% - Accent4 4 7 2" xfId="9905" xr:uid="{B4B36D38-35AB-4050-9770-6403E2730294}"/>
    <cellStyle name="20% - Accent4 4 7 2 2" xfId="9906" xr:uid="{48944EB2-E5F4-4659-9C45-074E1D375C47}"/>
    <cellStyle name="20% - Accent4 4 7 2 2 2" xfId="39677" xr:uid="{0F7A59C9-F4CA-4E0D-9C85-E43771802714}"/>
    <cellStyle name="20% - Accent4 4 7 2 3" xfId="9907" xr:uid="{7EBC9FBC-C8B2-4173-8A55-4EB420564289}"/>
    <cellStyle name="20% - Accent4 4 7 2 3 2" xfId="39678" xr:uid="{E5157185-63A5-42CC-8A3C-83E90FD9B0A8}"/>
    <cellStyle name="20% - Accent4 4 7 2 4" xfId="39676" xr:uid="{35204024-836C-4B4A-A760-4E567BFE6950}"/>
    <cellStyle name="20% - Accent4 4 7 3" xfId="9908" xr:uid="{FB7B0CF3-8156-41B3-A9F9-FA334E214BFD}"/>
    <cellStyle name="20% - Accent4 4 7 3 2" xfId="39679" xr:uid="{F1161083-31B4-4E1A-BB58-89807DDAC1F2}"/>
    <cellStyle name="20% - Accent4 4 7 4" xfId="9909" xr:uid="{B060C2A5-BA02-4DA3-95B8-C36A52D0BB55}"/>
    <cellStyle name="20% - Accent4 4 7 4 2" xfId="39680" xr:uid="{5ED9B07F-4825-403E-BF79-A445C4AEB309}"/>
    <cellStyle name="20% - Accent4 4 7 5" xfId="9910" xr:uid="{86277976-E222-4EC1-A4C8-24838AE86A88}"/>
    <cellStyle name="20% - Accent4 4 7 5 2" xfId="39681" xr:uid="{BD4D7EA7-CABB-447B-85F5-FB2CD8E9B3C1}"/>
    <cellStyle name="20% - Accent4 4 7 6" xfId="26689" xr:uid="{6180E267-6F59-42AC-8F32-2FC56B8468EB}"/>
    <cellStyle name="20% - Accent4 4 7 6 2" xfId="55179" xr:uid="{CFAB9756-CEB7-468F-B8A1-B20BEED0C55F}"/>
    <cellStyle name="20% - Accent4 4 7 7" xfId="39675" xr:uid="{87175FB6-01C2-44AD-AA68-A843A0682870}"/>
    <cellStyle name="20% - Accent4 4 8" xfId="9911" xr:uid="{9A75B43E-F339-4CF0-AE69-70AC4A8C30F6}"/>
    <cellStyle name="20% - Accent4 4 8 2" xfId="9912" xr:uid="{082ADE32-80AF-41E7-9177-9472FD54CA6D}"/>
    <cellStyle name="20% - Accent4 4 8 2 2" xfId="39683" xr:uid="{90D4D6EA-4C38-4D12-BCEB-DA41C1773984}"/>
    <cellStyle name="20% - Accent4 4 8 3" xfId="9913" xr:uid="{C43C5E40-7CD8-4923-B6FD-25D99A291784}"/>
    <cellStyle name="20% - Accent4 4 8 3 2" xfId="39684" xr:uid="{4CCC4883-E8AC-4855-9EB0-819F468A2F3E}"/>
    <cellStyle name="20% - Accent4 4 8 4" xfId="29683" xr:uid="{D3001D08-784E-4A8A-81D3-1656008BE29C}"/>
    <cellStyle name="20% - Accent4 4 8 4 2" xfId="58173" xr:uid="{AA220F9F-D80A-4399-B717-60A8A75778A3}"/>
    <cellStyle name="20% - Accent4 4 8 5" xfId="39682" xr:uid="{DA8BC2E0-93C6-40B5-A549-FB1A9E350BE8}"/>
    <cellStyle name="20% - Accent4 4 9" xfId="9914" xr:uid="{42078DFA-B4CB-43E2-A352-A5B730F11D23}"/>
    <cellStyle name="20% - Accent4 4 9 2" xfId="39685" xr:uid="{89F07406-D8E6-4E36-9AC2-5C11011C6486}"/>
    <cellStyle name="20% - Accent4 40" xfId="22571" xr:uid="{E26B922C-6AFF-4D3A-8178-6B954F2BDF42}"/>
    <cellStyle name="20% - Accent4 40 2" xfId="51856" xr:uid="{FFBB1087-1B21-4D24-A929-A02A30EA17EE}"/>
    <cellStyle name="20% - Accent4 41" xfId="4097" xr:uid="{C93CD565-A843-44A4-9B01-81CFDF8556DA}"/>
    <cellStyle name="20% - Accent4 42" xfId="31591" xr:uid="{00DCA986-7E8A-4218-A585-67BEC63CE5E1}"/>
    <cellStyle name="20% - Accent4 43" xfId="31727" xr:uid="{7EEDC1AC-C0A1-4897-B1FE-551E48887E77}"/>
    <cellStyle name="20% - Accent4 5" xfId="661" xr:uid="{B6E5BF84-70DB-42D7-8759-2E218CEB80ED}"/>
    <cellStyle name="20% - Accent4 5 10" xfId="9916" xr:uid="{1CAB2B14-87AA-4720-8ED3-0A3B34F9DC02}"/>
    <cellStyle name="20% - Accent4 5 10 2" xfId="39687" xr:uid="{B6026368-D750-49C0-A161-CD76228CBEC1}"/>
    <cellStyle name="20% - Accent4 5 11" xfId="9917" xr:uid="{5351E6A4-111A-4D36-AB10-85E18B2A7F41}"/>
    <cellStyle name="20% - Accent4 5 11 2" xfId="39688" xr:uid="{EE2B1B29-63A8-49B4-9665-F2480525E34B}"/>
    <cellStyle name="20% - Accent4 5 12" xfId="20669" xr:uid="{229091F6-8AFE-4E6E-AD9C-FA321C822D5A}"/>
    <cellStyle name="20% - Accent4 5 12 2" xfId="50108" xr:uid="{C569A973-5508-4D4E-A14E-88941143F39A}"/>
    <cellStyle name="20% - Accent4 5 13" xfId="9915" xr:uid="{4034CA61-0EB7-489F-A76A-46528C1F4478}"/>
    <cellStyle name="20% - Accent4 5 13 2" xfId="39686" xr:uid="{86445F0C-60C0-4999-AFF4-94B60AC3B434}"/>
    <cellStyle name="20% - Accent4 5 14" xfId="4799" xr:uid="{758CF8C9-D881-4F25-AF9A-9513126E8D1E}"/>
    <cellStyle name="20% - Accent4 5 14 2" xfId="34683" xr:uid="{9D33F73A-DC43-4C11-A690-9A13D74B76AD}"/>
    <cellStyle name="20% - Accent4 5 15" xfId="22686" xr:uid="{9C27902F-9A46-4404-954A-1899656E8394}"/>
    <cellStyle name="20% - Accent4 5 15 2" xfId="51971" xr:uid="{9D5E8FCE-2BBC-441C-B2C5-34EA30DA39F8}"/>
    <cellStyle name="20% - Accent4 5 16" xfId="31925" xr:uid="{D2DC6017-7CBB-4CD5-AFFF-25228D95A166}"/>
    <cellStyle name="20% - Accent4 5 2" xfId="616" xr:uid="{FF16A2C8-AC1E-4A5F-B4F5-3BECD09E15FD}"/>
    <cellStyle name="20% - Accent4 5 2 10" xfId="20910" xr:uid="{E49FAF34-55C3-4606-AF44-549FB7C60947}"/>
    <cellStyle name="20% - Accent4 5 2 10 2" xfId="50338" xr:uid="{1F028618-32B7-4FBC-9ECA-305857999916}"/>
    <cellStyle name="20% - Accent4 5 2 11" xfId="9918" xr:uid="{7C7C38FC-52DE-4432-B760-B2F44C540390}"/>
    <cellStyle name="20% - Accent4 5 2 11 2" xfId="39689" xr:uid="{60C2660E-D288-410F-A13D-8FAFF26A49D2}"/>
    <cellStyle name="20% - Accent4 5 2 12" xfId="5065" xr:uid="{169A84DB-2567-4A51-AE15-93DC1B06E341}"/>
    <cellStyle name="20% - Accent4 5 2 12 2" xfId="34932" xr:uid="{0E28024D-016F-4F3D-9B57-8437180374F1}"/>
    <cellStyle name="20% - Accent4 5 2 13" xfId="22734" xr:uid="{BE9B0E5D-3DB2-45BC-A98F-5A1CD5AF6318}"/>
    <cellStyle name="20% - Accent4 5 2 13 2" xfId="52019" xr:uid="{688CE0BE-256B-4DD9-8E20-48EB8E777903}"/>
    <cellStyle name="20% - Accent4 5 2 14" xfId="31886" xr:uid="{D85D0D42-CE0C-4E14-BAF4-7F45FAE3C0C3}"/>
    <cellStyle name="20% - Accent4 5 2 2" xfId="1250" xr:uid="{D40BD1D5-646E-48FB-B007-DA5237E69C60}"/>
    <cellStyle name="20% - Accent4 5 2 2 10" xfId="25634" xr:uid="{86FF3665-5577-419C-9A4A-688C5E430405}"/>
    <cellStyle name="20% - Accent4 5 2 2 10 2" xfId="54125" xr:uid="{1C909B8E-8586-42E8-9FB2-1FC735DC52F6}"/>
    <cellStyle name="20% - Accent4 5 2 2 11" xfId="32300" xr:uid="{AF346BC2-988E-4B22-A6D0-C84F1A0D0382}"/>
    <cellStyle name="20% - Accent4 5 2 2 2" xfId="1912" xr:uid="{BE1BEBE0-330E-473D-863F-65A4402198E7}"/>
    <cellStyle name="20% - Accent4 5 2 2 2 2" xfId="3147" xr:uid="{DBF81312-7195-4A16-87B7-E3895570ED78}"/>
    <cellStyle name="20% - Accent4 5 2 2 2 2 2" xfId="9922" xr:uid="{AAAB12F1-F436-40FF-B561-C21A56D937B0}"/>
    <cellStyle name="20% - Accent4 5 2 2 2 2 2 2" xfId="39693" xr:uid="{B162DB3E-D524-412F-B7D1-03E38645386D}"/>
    <cellStyle name="20% - Accent4 5 2 2 2 2 3" xfId="9923" xr:uid="{BAA5277D-A8E6-43E0-839F-C8862DF2CB1C}"/>
    <cellStyle name="20% - Accent4 5 2 2 2 2 3 2" xfId="39694" xr:uid="{52A23913-5FDE-4D1A-8187-813DB4EACD16}"/>
    <cellStyle name="20% - Accent4 5 2 2 2 2 4" xfId="9921" xr:uid="{8157B365-F6A7-413E-B676-7C1EE607E284}"/>
    <cellStyle name="20% - Accent4 5 2 2 2 2 4 2" xfId="39692" xr:uid="{6CCBA4E3-4CC4-41AB-8E5B-DC99BDF42394}"/>
    <cellStyle name="20% - Accent4 5 2 2 2 2 5" xfId="34124" xr:uid="{E72CC2CF-9654-4616-B223-4151D867A572}"/>
    <cellStyle name="20% - Accent4 5 2 2 2 3" xfId="9924" xr:uid="{9A0297DF-7C46-4D62-81BB-606D0610EEE5}"/>
    <cellStyle name="20% - Accent4 5 2 2 2 3 2" xfId="39695" xr:uid="{36F455A3-A9FE-4FD6-83D1-AB225C7CB977}"/>
    <cellStyle name="20% - Accent4 5 2 2 2 4" xfId="9925" xr:uid="{560C0F88-7720-4163-B47C-4C58ACD09452}"/>
    <cellStyle name="20% - Accent4 5 2 2 2 4 2" xfId="39696" xr:uid="{7A538705-A8A6-4CEC-8E39-00236B5E74EB}"/>
    <cellStyle name="20% - Accent4 5 2 2 2 5" xfId="9926" xr:uid="{2A3E9D21-7DE3-4938-B67A-F6D9C1C17BED}"/>
    <cellStyle name="20% - Accent4 5 2 2 2 5 2" xfId="39697" xr:uid="{EEF176F0-CD6D-4059-8B85-BF9EAB9E5CD2}"/>
    <cellStyle name="20% - Accent4 5 2 2 2 6" xfId="28611" xr:uid="{93DD1124-B9AC-4B0C-82C7-749F24412119}"/>
    <cellStyle name="20% - Accent4 5 2 2 2 6 2" xfId="57101" xr:uid="{CD71F75C-F591-4C76-B7E7-7AE9402CCD5F}"/>
    <cellStyle name="20% - Accent4 5 2 2 2 7" xfId="9920" xr:uid="{D086E612-B269-461A-8BFA-2D7AE8FE2233}"/>
    <cellStyle name="20% - Accent4 5 2 2 2 7 2" xfId="39691" xr:uid="{A87AEB54-725C-48B8-8D27-19B715F6E588}"/>
    <cellStyle name="20% - Accent4 5 2 2 2 8" xfId="32914" xr:uid="{D6964C30-6C27-4EF0-9A98-639A1C7D7E38}"/>
    <cellStyle name="20% - Accent4 5 2 2 3" xfId="2517" xr:uid="{AD852BB0-AB07-4445-A0DF-A35EE17990EC}"/>
    <cellStyle name="20% - Accent4 5 2 2 3 2" xfId="9928" xr:uid="{8B91070C-869A-4635-B4C9-EE1CBC983EC3}"/>
    <cellStyle name="20% - Accent4 5 2 2 3 2 2" xfId="9929" xr:uid="{91C10FF7-8F4C-466A-9D99-0FADF65E058D}"/>
    <cellStyle name="20% - Accent4 5 2 2 3 2 2 2" xfId="39700" xr:uid="{9C08FEA3-8FD1-4FDB-BFD0-5FE963B05F4A}"/>
    <cellStyle name="20% - Accent4 5 2 2 3 2 3" xfId="9930" xr:uid="{2AAFEF95-30B3-446F-9558-32DF401BD742}"/>
    <cellStyle name="20% - Accent4 5 2 2 3 2 3 2" xfId="39701" xr:uid="{EEBF03B5-29AA-43BD-945E-887E7BC82FB5}"/>
    <cellStyle name="20% - Accent4 5 2 2 3 2 4" xfId="39699" xr:uid="{BAF17F53-5FE3-4540-8C70-8FB516AC4E09}"/>
    <cellStyle name="20% - Accent4 5 2 2 3 3" xfId="9931" xr:uid="{DBD42130-2066-4916-B5EF-9D49B9EA557C}"/>
    <cellStyle name="20% - Accent4 5 2 2 3 3 2" xfId="39702" xr:uid="{8D1FB878-FDAA-4AE0-89E8-505E681583E2}"/>
    <cellStyle name="20% - Accent4 5 2 2 3 4" xfId="9932" xr:uid="{EC46889B-4DD9-4142-B286-1E65B5B13586}"/>
    <cellStyle name="20% - Accent4 5 2 2 3 4 2" xfId="39703" xr:uid="{0C3AC647-A57E-47F9-AE52-1735C38618AD}"/>
    <cellStyle name="20% - Accent4 5 2 2 3 5" xfId="9933" xr:uid="{28B2CB4B-F0B7-4520-B958-61C14E0330D5}"/>
    <cellStyle name="20% - Accent4 5 2 2 3 5 2" xfId="39704" xr:uid="{5520A660-0625-423E-8BE1-2F8C46F2525D}"/>
    <cellStyle name="20% - Accent4 5 2 2 3 6" xfId="9927" xr:uid="{497AB0B5-7C89-4573-81C9-96866F405457}"/>
    <cellStyle name="20% - Accent4 5 2 2 3 6 2" xfId="39698" xr:uid="{7D0A7780-C154-4FB8-83A9-9FE60E9A5B54}"/>
    <cellStyle name="20% - Accent4 5 2 2 3 7" xfId="33497" xr:uid="{C2B60726-83B7-4963-A8E5-52A2B853F6A4}"/>
    <cellStyle name="20% - Accent4 5 2 2 4" xfId="9934" xr:uid="{DB89F92D-1234-444E-BC2E-FA386C4D0A6E}"/>
    <cellStyle name="20% - Accent4 5 2 2 4 2" xfId="9935" xr:uid="{061E5BE9-21EC-41C3-8290-66EBBAA2C628}"/>
    <cellStyle name="20% - Accent4 5 2 2 4 2 2" xfId="39706" xr:uid="{B2312375-95D5-4126-BA1C-E46A342CADA5}"/>
    <cellStyle name="20% - Accent4 5 2 2 4 3" xfId="9936" xr:uid="{D083A028-0518-420C-BB69-B99BD5A13693}"/>
    <cellStyle name="20% - Accent4 5 2 2 4 3 2" xfId="39707" xr:uid="{C823399B-8750-48D1-AFBA-87C3DB482087}"/>
    <cellStyle name="20% - Accent4 5 2 2 4 4" xfId="39705" xr:uid="{F2D8556C-AC46-4B94-ACAD-0A6622F9A04E}"/>
    <cellStyle name="20% - Accent4 5 2 2 5" xfId="9937" xr:uid="{65B03421-7874-493B-9199-2C54C69290F5}"/>
    <cellStyle name="20% - Accent4 5 2 2 5 2" xfId="39708" xr:uid="{3D27F676-1D43-4F25-8BE4-11B5BD75D42E}"/>
    <cellStyle name="20% - Accent4 5 2 2 6" xfId="9938" xr:uid="{9738A7ED-B91C-4301-AE98-FB9322192196}"/>
    <cellStyle name="20% - Accent4 5 2 2 6 2" xfId="39709" xr:uid="{DD632EEC-4FA2-4C6B-835D-B26DAB24CD5B}"/>
    <cellStyle name="20% - Accent4 5 2 2 7" xfId="9939" xr:uid="{EE0D48C2-DF33-437A-B459-D81E81792917}"/>
    <cellStyle name="20% - Accent4 5 2 2 7 2" xfId="39710" xr:uid="{6D4D512E-4B9A-4CB7-96AE-B0945EC90FF4}"/>
    <cellStyle name="20% - Accent4 5 2 2 8" xfId="21882" xr:uid="{355D341D-FA61-4A4A-B63E-0620F5A51458}"/>
    <cellStyle name="20% - Accent4 5 2 2 8 2" xfId="51307" xr:uid="{B50FA58D-410A-456C-AE14-00EDCA53B368}"/>
    <cellStyle name="20% - Accent4 5 2 2 9" xfId="9919" xr:uid="{933D60D6-9EAE-4E11-ABA2-5EF81B2E0133}"/>
    <cellStyle name="20% - Accent4 5 2 2 9 2" xfId="39690" xr:uid="{30008159-7740-4C65-9D11-E010DBB7E651}"/>
    <cellStyle name="20% - Accent4 5 2 3" xfId="1622" xr:uid="{B93A5E3B-4C4A-4353-A2E8-B27ED3E60C32}"/>
    <cellStyle name="20% - Accent4 5 2 3 10" xfId="32624" xr:uid="{127B65F9-74B1-40CA-9C49-91339F51D6CC}"/>
    <cellStyle name="20% - Accent4 5 2 3 2" xfId="2843" xr:uid="{149B8D31-CB04-4EF4-80C9-5A3A8BEFF01D}"/>
    <cellStyle name="20% - Accent4 5 2 3 2 2" xfId="9942" xr:uid="{CB1CD860-2D41-454F-949E-6EC77D424A89}"/>
    <cellStyle name="20% - Accent4 5 2 3 2 2 2" xfId="9943" xr:uid="{6A9077B3-1447-4BD0-A273-C51E5A0284ED}"/>
    <cellStyle name="20% - Accent4 5 2 3 2 2 2 2" xfId="39714" xr:uid="{7CED75A7-027A-4F13-B6DB-3076D4DC6F22}"/>
    <cellStyle name="20% - Accent4 5 2 3 2 2 3" xfId="9944" xr:uid="{DDC8209D-42F2-4087-B3A9-3B8DB4C545BA}"/>
    <cellStyle name="20% - Accent4 5 2 3 2 2 3 2" xfId="39715" xr:uid="{0D4089E2-D4F9-44F2-B575-79C4A4D56961}"/>
    <cellStyle name="20% - Accent4 5 2 3 2 2 4" xfId="39713" xr:uid="{3EAB8F1A-0900-48CD-85CA-3493604FF317}"/>
    <cellStyle name="20% - Accent4 5 2 3 2 3" xfId="9945" xr:uid="{70291985-908D-4E81-96B5-6C3708295492}"/>
    <cellStyle name="20% - Accent4 5 2 3 2 3 2" xfId="39716" xr:uid="{1E8AB40F-BC30-4A84-8F43-66F60D74B81E}"/>
    <cellStyle name="20% - Accent4 5 2 3 2 4" xfId="9946" xr:uid="{5B49D2FC-507C-4640-A45F-068BC64E0594}"/>
    <cellStyle name="20% - Accent4 5 2 3 2 4 2" xfId="39717" xr:uid="{BA3A41FD-EE48-4738-B52A-EEE523946DE9}"/>
    <cellStyle name="20% - Accent4 5 2 3 2 5" xfId="9947" xr:uid="{D5914230-0A95-4F4C-97F4-47A50CB59E83}"/>
    <cellStyle name="20% - Accent4 5 2 3 2 5 2" xfId="39718" xr:uid="{B708ED0E-F446-4A3B-9544-D5AED8E313E9}"/>
    <cellStyle name="20% - Accent4 5 2 3 2 6" xfId="9941" xr:uid="{1B21F86F-E096-4664-86D4-E378FD60A405}"/>
    <cellStyle name="20% - Accent4 5 2 3 2 6 2" xfId="39712" xr:uid="{1FB62755-6DA0-49ED-A18A-5B8962354A6D}"/>
    <cellStyle name="20% - Accent4 5 2 3 2 7" xfId="33821" xr:uid="{2BDF775C-8A77-4B43-BCA0-762FE562EB85}"/>
    <cellStyle name="20% - Accent4 5 2 3 3" xfId="9948" xr:uid="{4EC0F460-AB6D-42E8-B6EE-CDDA49B57CDF}"/>
    <cellStyle name="20% - Accent4 5 2 3 3 2" xfId="9949" xr:uid="{A1B115F0-E314-4784-B71C-9CA74834C0E1}"/>
    <cellStyle name="20% - Accent4 5 2 3 3 2 2" xfId="9950" xr:uid="{70CB9135-173E-40CC-94AD-1C16281E24A8}"/>
    <cellStyle name="20% - Accent4 5 2 3 3 2 2 2" xfId="39721" xr:uid="{0F2A5E58-4213-4CA4-8A99-8FE9759EB3C6}"/>
    <cellStyle name="20% - Accent4 5 2 3 3 2 3" xfId="9951" xr:uid="{F3205D76-4DCE-40C9-B4DC-827F10275D84}"/>
    <cellStyle name="20% - Accent4 5 2 3 3 2 3 2" xfId="39722" xr:uid="{884BC88B-3D71-4D73-8730-173DDE05623D}"/>
    <cellStyle name="20% - Accent4 5 2 3 3 2 4" xfId="39720" xr:uid="{1B47BD5E-AC3F-4E6F-BCF0-F6416E36CC25}"/>
    <cellStyle name="20% - Accent4 5 2 3 3 3" xfId="9952" xr:uid="{D5288B26-F5E1-4F63-A66D-5533069ED769}"/>
    <cellStyle name="20% - Accent4 5 2 3 3 3 2" xfId="39723" xr:uid="{AEB60DA5-6726-4772-80AC-A59B8370E5A3}"/>
    <cellStyle name="20% - Accent4 5 2 3 3 4" xfId="9953" xr:uid="{A994C349-A20D-48DC-B628-DC8EDD937144}"/>
    <cellStyle name="20% - Accent4 5 2 3 3 4 2" xfId="39724" xr:uid="{DA1A32DF-BD45-48CC-8E20-613CAFA4B62E}"/>
    <cellStyle name="20% - Accent4 5 2 3 3 5" xfId="9954" xr:uid="{1A7108C2-82BA-4E93-82F7-A21BFEDE9AD6}"/>
    <cellStyle name="20% - Accent4 5 2 3 3 5 2" xfId="39725" xr:uid="{B665F212-CF40-4C7A-AB3B-CB1591EE6893}"/>
    <cellStyle name="20% - Accent4 5 2 3 3 6" xfId="39719" xr:uid="{6744FE3B-9566-4F84-B918-FE8E99D0B8B3}"/>
    <cellStyle name="20% - Accent4 5 2 3 4" xfId="9955" xr:uid="{E6163148-7696-4892-B608-099114CBFC76}"/>
    <cellStyle name="20% - Accent4 5 2 3 4 2" xfId="9956" xr:uid="{87643962-7353-4763-8A44-19C3631E2358}"/>
    <cellStyle name="20% - Accent4 5 2 3 4 2 2" xfId="39727" xr:uid="{990DE9ED-F575-4705-8452-DCD244C45D6B}"/>
    <cellStyle name="20% - Accent4 5 2 3 4 3" xfId="9957" xr:uid="{EAE9B508-029D-44F6-862B-DE443AF631C7}"/>
    <cellStyle name="20% - Accent4 5 2 3 4 3 2" xfId="39728" xr:uid="{16FDBE57-E01F-418B-8257-08E9389A3A3C}"/>
    <cellStyle name="20% - Accent4 5 2 3 4 4" xfId="39726" xr:uid="{E3B58478-13BE-46E5-8085-E604644BDB36}"/>
    <cellStyle name="20% - Accent4 5 2 3 5" xfId="9958" xr:uid="{5D10FCC2-1F89-4971-98F8-1E580C92B3CF}"/>
    <cellStyle name="20% - Accent4 5 2 3 5 2" xfId="39729" xr:uid="{BC6025A5-6A1C-42D2-98F7-A95D5C577688}"/>
    <cellStyle name="20% - Accent4 5 2 3 6" xfId="9959" xr:uid="{0C9A0473-8969-4169-BD30-1ABF34070905}"/>
    <cellStyle name="20% - Accent4 5 2 3 6 2" xfId="39730" xr:uid="{64ACBAEF-B2EA-48C7-A2DB-35A6C9D5AF4F}"/>
    <cellStyle name="20% - Accent4 5 2 3 7" xfId="9960" xr:uid="{D46C8F35-09F1-40B3-AA48-55EE6D1F7CC2}"/>
    <cellStyle name="20% - Accent4 5 2 3 7 2" xfId="39731" xr:uid="{5F6CB8E0-2B4C-483E-8899-CF26D60B1B11}"/>
    <cellStyle name="20% - Accent4 5 2 3 8" xfId="27100" xr:uid="{87B3E63A-5497-4D32-89B2-52D427028979}"/>
    <cellStyle name="20% - Accent4 5 2 3 8 2" xfId="55590" xr:uid="{9F5F68CA-1E90-4EE5-96A3-778AE58CAB63}"/>
    <cellStyle name="20% - Accent4 5 2 3 9" xfId="9940" xr:uid="{ED58336E-575E-4BA1-8EA4-2A9786BD26D8}"/>
    <cellStyle name="20% - Accent4 5 2 3 9 2" xfId="39711" xr:uid="{5B1CCC4B-CD16-407D-8B5F-DC5E5E0087D6}"/>
    <cellStyle name="20% - Accent4 5 2 4" xfId="2359" xr:uid="{C07CDCB0-1316-4D01-82AA-3C5E05342296}"/>
    <cellStyle name="20% - Accent4 5 2 4 2" xfId="9962" xr:uid="{16C30D16-A9C2-46DD-AA47-ADC31AC74DFB}"/>
    <cellStyle name="20% - Accent4 5 2 4 2 2" xfId="9963" xr:uid="{D1175766-C911-4814-A667-0E0BB724C1B0}"/>
    <cellStyle name="20% - Accent4 5 2 4 2 2 2" xfId="39734" xr:uid="{9A8EA0E0-08F4-4B3A-B698-D573B3651A02}"/>
    <cellStyle name="20% - Accent4 5 2 4 2 3" xfId="9964" xr:uid="{4324FF41-0904-4E25-AA78-0402531D6805}"/>
    <cellStyle name="20% - Accent4 5 2 4 2 3 2" xfId="39735" xr:uid="{0072F020-F704-43B0-B231-72DBCC43680B}"/>
    <cellStyle name="20% - Accent4 5 2 4 2 4" xfId="39733" xr:uid="{7438F4A0-A63F-402C-B8D6-3E99F7A4A470}"/>
    <cellStyle name="20% - Accent4 5 2 4 3" xfId="9965" xr:uid="{6D7E6484-C63D-4574-AABB-0CA826753D08}"/>
    <cellStyle name="20% - Accent4 5 2 4 3 2" xfId="39736" xr:uid="{A6759AB4-65FE-42BF-84BA-D64DDD6EC8CD}"/>
    <cellStyle name="20% - Accent4 5 2 4 4" xfId="9966" xr:uid="{F2DF8685-3DC0-4EC2-BF3F-AF75AC700FDF}"/>
    <cellStyle name="20% - Accent4 5 2 4 4 2" xfId="39737" xr:uid="{B62F31DC-361A-4374-9617-A4D2F56D25B5}"/>
    <cellStyle name="20% - Accent4 5 2 4 5" xfId="9967" xr:uid="{DD379CA8-E6A6-4B20-AE99-6818E537CB59}"/>
    <cellStyle name="20% - Accent4 5 2 4 5 2" xfId="39738" xr:uid="{C7DD4096-029B-4E0C-9E42-855ABF1EB1D3}"/>
    <cellStyle name="20% - Accent4 5 2 4 6" xfId="30095" xr:uid="{47715FAA-638B-4282-8860-F1B5EBAC7C55}"/>
    <cellStyle name="20% - Accent4 5 2 4 6 2" xfId="58585" xr:uid="{A1545942-D51E-4950-BC85-2F4772B1F44F}"/>
    <cellStyle name="20% - Accent4 5 2 4 7" xfId="9961" xr:uid="{33CD0E22-04CE-4338-86A4-D69F0AC6C987}"/>
    <cellStyle name="20% - Accent4 5 2 4 7 2" xfId="39732" xr:uid="{81F0F4A3-56C4-4A3F-9818-B8144E8CAE5F}"/>
    <cellStyle name="20% - Accent4 5 2 4 8" xfId="33339" xr:uid="{1FDD9B56-9DAD-485C-92AD-0E457B818EFE}"/>
    <cellStyle name="20% - Accent4 5 2 5" xfId="9968" xr:uid="{34393CCC-A675-4082-844C-EBA13A0CB0D1}"/>
    <cellStyle name="20% - Accent4 5 2 5 2" xfId="9969" xr:uid="{AD59D791-E076-453E-A81A-ADAB35537F97}"/>
    <cellStyle name="20% - Accent4 5 2 5 2 2" xfId="9970" xr:uid="{2E1A28F0-5C1E-44C9-82FB-146C104B69FE}"/>
    <cellStyle name="20% - Accent4 5 2 5 2 2 2" xfId="39741" xr:uid="{EB8C78C7-FF63-4E87-9E0A-85A500AA6826}"/>
    <cellStyle name="20% - Accent4 5 2 5 2 3" xfId="9971" xr:uid="{395352AF-ED3E-47D5-A6D8-11AD51658B8D}"/>
    <cellStyle name="20% - Accent4 5 2 5 2 3 2" xfId="39742" xr:uid="{BBDA2D20-15B0-40EA-AFC3-ED170E99F086}"/>
    <cellStyle name="20% - Accent4 5 2 5 2 4" xfId="39740" xr:uid="{0699EF30-04BE-488B-8EDD-848225411511}"/>
    <cellStyle name="20% - Accent4 5 2 5 3" xfId="9972" xr:uid="{543805FF-C801-45F8-A90E-DCA0AEC78D24}"/>
    <cellStyle name="20% - Accent4 5 2 5 3 2" xfId="39743" xr:uid="{EA5D3243-19A0-4080-806F-E4B0BEA76393}"/>
    <cellStyle name="20% - Accent4 5 2 5 4" xfId="9973" xr:uid="{6B59049D-963A-4ED2-A5BB-7BD91DE6AF44}"/>
    <cellStyle name="20% - Accent4 5 2 5 4 2" xfId="39744" xr:uid="{BE0B7EC1-C4AA-4BAA-A19C-EBAD84DF83B3}"/>
    <cellStyle name="20% - Accent4 5 2 5 5" xfId="9974" xr:uid="{BB386BDF-5847-44C3-8256-715A669A247B}"/>
    <cellStyle name="20% - Accent4 5 2 5 5 2" xfId="39745" xr:uid="{1094CCDD-18E7-4838-A47F-BC5102CBCC0C}"/>
    <cellStyle name="20% - Accent4 5 2 5 6" xfId="39739" xr:uid="{C58CF73C-A3B5-4053-B9AB-7DE6850358AC}"/>
    <cellStyle name="20% - Accent4 5 2 6" xfId="9975" xr:uid="{04C382A4-1FD3-4FBC-945F-A1BB69CDBF92}"/>
    <cellStyle name="20% - Accent4 5 2 6 2" xfId="9976" xr:uid="{53CB8144-8799-4A56-A467-65085BEE91A3}"/>
    <cellStyle name="20% - Accent4 5 2 6 2 2" xfId="39747" xr:uid="{61F5229E-9E92-4607-B024-B67A50B0B24E}"/>
    <cellStyle name="20% - Accent4 5 2 6 3" xfId="9977" xr:uid="{B71EF963-4F95-4670-BD2A-002EF71B05F5}"/>
    <cellStyle name="20% - Accent4 5 2 6 3 2" xfId="39748" xr:uid="{85C59FC9-EEBA-4CBC-8C73-FB221515BAC5}"/>
    <cellStyle name="20% - Accent4 5 2 6 4" xfId="39746" xr:uid="{04772FF9-197A-4F60-8708-B1320F8D3003}"/>
    <cellStyle name="20% - Accent4 5 2 7" xfId="9978" xr:uid="{96A5469F-EBB4-42D0-AC26-E15D2343166A}"/>
    <cellStyle name="20% - Accent4 5 2 7 2" xfId="39749" xr:uid="{6952B11B-BF81-4B7E-B2A1-6F68A5A6FB30}"/>
    <cellStyle name="20% - Accent4 5 2 8" xfId="9979" xr:uid="{95837B78-30F2-4CEA-A73F-E358FA9D9B48}"/>
    <cellStyle name="20% - Accent4 5 2 8 2" xfId="39750" xr:uid="{073A8D5F-4FF6-4D38-9865-D5AAB7FF0210}"/>
    <cellStyle name="20% - Accent4 5 2 9" xfId="9980" xr:uid="{EBD82E4C-2ECF-41D9-996B-A60E77B4F1C0}"/>
    <cellStyle name="20% - Accent4 5 2 9 2" xfId="39751" xr:uid="{BB6C998D-70B4-4843-87C2-FC9A1941A88C}"/>
    <cellStyle name="20% - Accent4 5 3" xfId="1249" xr:uid="{AD878F0C-C0AC-4313-AAC0-92F9115EF2CD}"/>
    <cellStyle name="20% - Accent4 5 3 10" xfId="24478" xr:uid="{12375339-ACA5-4F5E-9B30-38807B45DB1D}"/>
    <cellStyle name="20% - Accent4 5 3 10 2" xfId="52970" xr:uid="{90AA08A5-FABB-4EF3-84C7-6BC378E3DAAF}"/>
    <cellStyle name="20% - Accent4 5 3 11" xfId="32299" xr:uid="{BA185E26-A60D-4897-94B8-40CDDEC0A184}"/>
    <cellStyle name="20% - Accent4 5 3 2" xfId="1911" xr:uid="{254DD235-202F-4D51-B35F-6436BD520185}"/>
    <cellStyle name="20% - Accent4 5 3 2 2" xfId="3146" xr:uid="{A6BBA4FF-AD19-4B1E-B7F0-B5F38034572A}"/>
    <cellStyle name="20% - Accent4 5 3 2 2 2" xfId="9984" xr:uid="{9C242174-1379-4D01-8F38-2281057296C2}"/>
    <cellStyle name="20% - Accent4 5 3 2 2 2 2" xfId="39755" xr:uid="{0AF0FD87-0BD4-431C-819A-F7E759D78075}"/>
    <cellStyle name="20% - Accent4 5 3 2 2 3" xfId="9985" xr:uid="{0572B26E-39B2-4155-9CDC-13A453B97BEE}"/>
    <cellStyle name="20% - Accent4 5 3 2 2 3 2" xfId="39756" xr:uid="{8599981C-75C1-4E33-9C73-2F63B404618D}"/>
    <cellStyle name="20% - Accent4 5 3 2 2 4" xfId="28904" xr:uid="{55B64E15-20BB-4EC8-A8E7-F76CB65B4891}"/>
    <cellStyle name="20% - Accent4 5 3 2 2 4 2" xfId="57394" xr:uid="{DC66C5AA-E10F-4D68-AB56-A1CFC91D241C}"/>
    <cellStyle name="20% - Accent4 5 3 2 2 5" xfId="9983" xr:uid="{9D7834FC-CBB6-4400-A9D0-E8671B000881}"/>
    <cellStyle name="20% - Accent4 5 3 2 2 5 2" xfId="39754" xr:uid="{0FF360E6-FF48-44F9-9B42-5FA59515E9D8}"/>
    <cellStyle name="20% - Accent4 5 3 2 2 6" xfId="34123" xr:uid="{6CC4DF92-CB4F-4ED7-AEC3-3020AD7AC317}"/>
    <cellStyle name="20% - Accent4 5 3 2 3" xfId="9986" xr:uid="{DB3A174A-1049-4623-B213-1A993421F229}"/>
    <cellStyle name="20% - Accent4 5 3 2 3 2" xfId="39757" xr:uid="{E97C781D-F3C4-403C-85DC-50EA31C382A0}"/>
    <cellStyle name="20% - Accent4 5 3 2 4" xfId="9987" xr:uid="{AC8D149E-919F-4C76-815C-363D8344937D}"/>
    <cellStyle name="20% - Accent4 5 3 2 4 2" xfId="39758" xr:uid="{718B95CA-6C3A-4FB5-90DF-07AFA37620CA}"/>
    <cellStyle name="20% - Accent4 5 3 2 5" xfId="9988" xr:uid="{BC134021-5D9D-47C1-8B10-75FEE128871A}"/>
    <cellStyle name="20% - Accent4 5 3 2 5 2" xfId="39759" xr:uid="{C8627996-07B1-49E0-8020-483AE1E1F8F5}"/>
    <cellStyle name="20% - Accent4 5 3 2 6" xfId="22141" xr:uid="{7E65C3C8-2639-4A09-AEDD-D340C4A07E0E}"/>
    <cellStyle name="20% - Accent4 5 3 2 6 2" xfId="51566" xr:uid="{6DD722C5-C7B4-4539-A66A-6E17E54FBA81}"/>
    <cellStyle name="20% - Accent4 5 3 2 7" xfId="9982" xr:uid="{07D9B7C0-3986-4595-817F-D907B4FC6EB3}"/>
    <cellStyle name="20% - Accent4 5 3 2 7 2" xfId="39753" xr:uid="{393062B7-4679-44FA-BDF8-3764FD258484}"/>
    <cellStyle name="20% - Accent4 5 3 2 8" xfId="25922" xr:uid="{B3F22DFB-78A0-4E55-95E6-CFD6C2CA3F69}"/>
    <cellStyle name="20% - Accent4 5 3 2 8 2" xfId="54413" xr:uid="{CCF5364D-FCB2-42B5-AF2C-320948A5AE66}"/>
    <cellStyle name="20% - Accent4 5 3 2 9" xfId="32913" xr:uid="{A02ECF71-178E-4876-A321-52705988A2A0}"/>
    <cellStyle name="20% - Accent4 5 3 3" xfId="2516" xr:uid="{DB9D710B-20F8-45C8-95E4-BF4C318E03E8}"/>
    <cellStyle name="20% - Accent4 5 3 3 2" xfId="9990" xr:uid="{62596792-45E9-4C72-BC72-174CBEEBD952}"/>
    <cellStyle name="20% - Accent4 5 3 3 2 2" xfId="9991" xr:uid="{E92753DE-8D38-4C69-8D8F-4787A2A2EA57}"/>
    <cellStyle name="20% - Accent4 5 3 3 2 2 2" xfId="39762" xr:uid="{9E921DBC-0B44-4EF2-8E04-AEB042326E3A}"/>
    <cellStyle name="20% - Accent4 5 3 3 2 3" xfId="9992" xr:uid="{9FA1ACF8-3D3D-4B34-9DE1-3C37048F5398}"/>
    <cellStyle name="20% - Accent4 5 3 3 2 3 2" xfId="39763" xr:uid="{39F4E8B8-4530-4A7E-872C-007FFD4DCE1C}"/>
    <cellStyle name="20% - Accent4 5 3 3 2 4" xfId="39761" xr:uid="{AC013F5E-CE77-454C-8D96-C4A45EB9867F}"/>
    <cellStyle name="20% - Accent4 5 3 3 3" xfId="9993" xr:uid="{33FA91DA-BDDF-4341-AD58-E685E23C2625}"/>
    <cellStyle name="20% - Accent4 5 3 3 3 2" xfId="39764" xr:uid="{E2C3E3E7-646B-4031-A230-C545ABB5087B}"/>
    <cellStyle name="20% - Accent4 5 3 3 4" xfId="9994" xr:uid="{53C8534E-377A-4153-AEFB-6AF823F1B695}"/>
    <cellStyle name="20% - Accent4 5 3 3 4 2" xfId="39765" xr:uid="{BA4D3D7E-0C62-4ADA-B3E8-49D88F6AE3A5}"/>
    <cellStyle name="20% - Accent4 5 3 3 5" xfId="9995" xr:uid="{FC9E4E51-8F39-431A-84AB-0ECF53A6B49C}"/>
    <cellStyle name="20% - Accent4 5 3 3 5 2" xfId="39766" xr:uid="{E00A2304-137A-4F93-855A-C90A873F6470}"/>
    <cellStyle name="20% - Accent4 5 3 3 6" xfId="27393" xr:uid="{8A56F944-EB00-4E30-BC9D-9EC0D7C11B37}"/>
    <cellStyle name="20% - Accent4 5 3 3 6 2" xfId="55883" xr:uid="{09F50762-8E58-4D12-8CDA-E86A85AAE8B3}"/>
    <cellStyle name="20% - Accent4 5 3 3 7" xfId="9989" xr:uid="{C93BCC30-360F-4744-BC53-EA0C89114BC1}"/>
    <cellStyle name="20% - Accent4 5 3 3 7 2" xfId="39760" xr:uid="{18B9CA61-9E11-49F0-A555-E09DB2175E2B}"/>
    <cellStyle name="20% - Accent4 5 3 3 8" xfId="33496" xr:uid="{6F6060F8-F7B0-4078-A9DA-BCF94D85017F}"/>
    <cellStyle name="20% - Accent4 5 3 4" xfId="9996" xr:uid="{75F0A671-A7F5-4C35-A97D-0B371A228325}"/>
    <cellStyle name="20% - Accent4 5 3 4 2" xfId="9997" xr:uid="{DE3A69D0-1582-4536-B99E-D6DDDB819AAC}"/>
    <cellStyle name="20% - Accent4 5 3 4 2 2" xfId="39768" xr:uid="{71399A81-EB4F-44FC-80EF-C699D43CECC3}"/>
    <cellStyle name="20% - Accent4 5 3 4 3" xfId="9998" xr:uid="{B052BD9A-7655-4A9A-8E58-C884BFF3D19D}"/>
    <cellStyle name="20% - Accent4 5 3 4 3 2" xfId="39769" xr:uid="{B9825EF0-2DD4-4F8C-A322-E78C217E1E2A}"/>
    <cellStyle name="20% - Accent4 5 3 4 4" xfId="30391" xr:uid="{60ABEAFA-A5C5-42F8-A884-2F4BD75F408D}"/>
    <cellStyle name="20% - Accent4 5 3 4 4 2" xfId="58881" xr:uid="{2A1CDDC7-24D0-45AC-A61E-B48314CC3BF1}"/>
    <cellStyle name="20% - Accent4 5 3 4 5" xfId="39767" xr:uid="{B7D6B6BF-4048-4257-9B94-D7A6C147C2F7}"/>
    <cellStyle name="20% - Accent4 5 3 5" xfId="9999" xr:uid="{6569DD61-79E5-4914-AF71-420BB28CC41F}"/>
    <cellStyle name="20% - Accent4 5 3 5 2" xfId="39770" xr:uid="{AB637CB1-1FD2-4874-A37F-EF67C4BDAF52}"/>
    <cellStyle name="20% - Accent4 5 3 6" xfId="10000" xr:uid="{B7241436-E13E-497E-BDF8-88A60789A717}"/>
    <cellStyle name="20% - Accent4 5 3 6 2" xfId="39771" xr:uid="{C4D61E2C-94BF-4D03-9742-FF32FAD7A24C}"/>
    <cellStyle name="20% - Accent4 5 3 7" xfId="10001" xr:uid="{CA10AA7F-B2A8-4BDA-9E5E-804C24E01F2B}"/>
    <cellStyle name="20% - Accent4 5 3 7 2" xfId="39772" xr:uid="{524348E1-3D00-407B-8E53-0F98049D1397}"/>
    <cellStyle name="20% - Accent4 5 3 8" xfId="21156" xr:uid="{D0E701AF-4F9D-405C-AA9B-17C1A3863C7D}"/>
    <cellStyle name="20% - Accent4 5 3 8 2" xfId="50582" xr:uid="{23F7994B-A501-42F8-BAA0-E144EF8B2CDA}"/>
    <cellStyle name="20% - Accent4 5 3 9" xfId="9981" xr:uid="{151A0644-3817-4578-9D40-48C7556EDC3E}"/>
    <cellStyle name="20% - Accent4 5 3 9 2" xfId="39752" xr:uid="{C0E6FD6D-8DF7-4EA1-8A6A-2D5620BEF345}"/>
    <cellStyle name="20% - Accent4 5 4" xfId="1621" xr:uid="{062DB1AB-D56D-4213-8EDB-42672453A865}"/>
    <cellStyle name="20% - Accent4 5 4 10" xfId="24764" xr:uid="{847A022B-9B03-4294-AAA2-56C851F3ED6D}"/>
    <cellStyle name="20% - Accent4 5 4 10 2" xfId="53256" xr:uid="{9E330C02-D576-47B0-8671-C0C24C3848B2}"/>
    <cellStyle name="20% - Accent4 5 4 11" xfId="32623" xr:uid="{DF08DF41-9528-4CB0-93EC-951E921315AA}"/>
    <cellStyle name="20% - Accent4 5 4 2" xfId="2842" xr:uid="{9AD238E3-A86B-44D3-9A77-745674C45D86}"/>
    <cellStyle name="20% - Accent4 5 4 2 2" xfId="10004" xr:uid="{CA7587E8-3080-48F2-8482-665886F3F8B2}"/>
    <cellStyle name="20% - Accent4 5 4 2 2 2" xfId="10005" xr:uid="{B3084D89-CFE7-4B58-842F-1D66118C6460}"/>
    <cellStyle name="20% - Accent4 5 4 2 2 2 2" xfId="39776" xr:uid="{F27AE4E5-E58A-40B5-8938-D280D5AACA71}"/>
    <cellStyle name="20% - Accent4 5 4 2 2 3" xfId="10006" xr:uid="{689FC0B5-863B-4A90-AA7C-E6D26271A994}"/>
    <cellStyle name="20% - Accent4 5 4 2 2 3 2" xfId="39777" xr:uid="{AEE140B9-7EE6-4EF6-B70E-54B64EEFE507}"/>
    <cellStyle name="20% - Accent4 5 4 2 2 4" xfId="29206" xr:uid="{188E92FF-FB3B-4841-8A2F-2AA3DE1F8C9E}"/>
    <cellStyle name="20% - Accent4 5 4 2 2 4 2" xfId="57696" xr:uid="{F4566DD6-F361-4F85-8B17-F3700D26D722}"/>
    <cellStyle name="20% - Accent4 5 4 2 2 5" xfId="39775" xr:uid="{E5383A87-5C2C-4172-AD7C-E3E33B7D6522}"/>
    <cellStyle name="20% - Accent4 5 4 2 3" xfId="10007" xr:uid="{D60F255E-A3FA-491C-8751-BC8F0F1FDA78}"/>
    <cellStyle name="20% - Accent4 5 4 2 3 2" xfId="39778" xr:uid="{FF4F60FC-3353-44EC-B7DF-10583D616871}"/>
    <cellStyle name="20% - Accent4 5 4 2 4" xfId="10008" xr:uid="{9730E8CA-D96D-4CE7-BA8B-4E8740A0A6C8}"/>
    <cellStyle name="20% - Accent4 5 4 2 4 2" xfId="39779" xr:uid="{4A1F2E64-C254-4132-AED0-F681B18CEC7E}"/>
    <cellStyle name="20% - Accent4 5 4 2 5" xfId="10009" xr:uid="{3F7D4162-493D-490D-ACC3-849070C1D560}"/>
    <cellStyle name="20% - Accent4 5 4 2 5 2" xfId="39780" xr:uid="{C67AE4CD-8D5C-49D5-9592-57CB4A7187F6}"/>
    <cellStyle name="20% - Accent4 5 4 2 6" xfId="26222" xr:uid="{3CDB8191-3CEF-4E68-B0DC-58674118264F}"/>
    <cellStyle name="20% - Accent4 5 4 2 6 2" xfId="54713" xr:uid="{6A648F8B-F073-4BF7-A494-A444D4E7AE63}"/>
    <cellStyle name="20% - Accent4 5 4 2 7" xfId="10003" xr:uid="{710AC0B6-71B2-4AC6-808A-61DA6B99C94E}"/>
    <cellStyle name="20% - Accent4 5 4 2 7 2" xfId="39774" xr:uid="{4E629A46-5381-4A50-9D78-1363C2C13199}"/>
    <cellStyle name="20% - Accent4 5 4 2 8" xfId="33820" xr:uid="{F20A772C-B449-454A-8594-E7C0C28C8057}"/>
    <cellStyle name="20% - Accent4 5 4 3" xfId="10010" xr:uid="{471EC425-EDCF-422C-82E5-B68250D6BD99}"/>
    <cellStyle name="20% - Accent4 5 4 3 2" xfId="10011" xr:uid="{3B8B1D0B-DDD7-4D45-8DAF-DB385BAD7D76}"/>
    <cellStyle name="20% - Accent4 5 4 3 2 2" xfId="10012" xr:uid="{8066055E-37C1-4059-9593-EF2E7567C066}"/>
    <cellStyle name="20% - Accent4 5 4 3 2 2 2" xfId="39783" xr:uid="{BCC4A50A-9220-4D12-AC5E-18C315DE682C}"/>
    <cellStyle name="20% - Accent4 5 4 3 2 3" xfId="10013" xr:uid="{76F3B52B-8A50-46A7-AA42-2C2807D21A67}"/>
    <cellStyle name="20% - Accent4 5 4 3 2 3 2" xfId="39784" xr:uid="{79983D18-4B6F-47D8-97BF-CC56392E5618}"/>
    <cellStyle name="20% - Accent4 5 4 3 2 4" xfId="39782" xr:uid="{488456F9-4A95-4B0D-A198-37888F9DD055}"/>
    <cellStyle name="20% - Accent4 5 4 3 3" xfId="10014" xr:uid="{7CB6F58B-40C0-473C-ADFD-0823BCB93DA5}"/>
    <cellStyle name="20% - Accent4 5 4 3 3 2" xfId="39785" xr:uid="{E2441796-7030-4CC4-A1BB-32BA99583876}"/>
    <cellStyle name="20% - Accent4 5 4 3 4" xfId="10015" xr:uid="{6E4D0381-6951-42A6-B524-A8BA65FF84A3}"/>
    <cellStyle name="20% - Accent4 5 4 3 4 2" xfId="39786" xr:uid="{EA23683B-2445-4158-BB10-EF46CF06F665}"/>
    <cellStyle name="20% - Accent4 5 4 3 5" xfId="10016" xr:uid="{76F808B4-9F54-4D5C-87A4-F8B79BE9CAC4}"/>
    <cellStyle name="20% - Accent4 5 4 3 5 2" xfId="39787" xr:uid="{0F80E6E0-8381-4D17-ADFD-C4860CF334B0}"/>
    <cellStyle name="20% - Accent4 5 4 3 6" xfId="27695" xr:uid="{22996D4E-13F8-4BF3-82C4-E9CC459CEDDB}"/>
    <cellStyle name="20% - Accent4 5 4 3 6 2" xfId="56185" xr:uid="{B05FC986-E82B-4ED1-9F62-3D46DD490959}"/>
    <cellStyle name="20% - Accent4 5 4 3 7" xfId="39781" xr:uid="{53511E1D-D38D-4702-947B-7F41E8EE65BE}"/>
    <cellStyle name="20% - Accent4 5 4 4" xfId="10017" xr:uid="{0BC54E6E-613C-4F73-BA4B-BEF244DAC487}"/>
    <cellStyle name="20% - Accent4 5 4 4 2" xfId="10018" xr:uid="{C2339348-3B18-4C97-83C4-C8E9B6F83853}"/>
    <cellStyle name="20% - Accent4 5 4 4 2 2" xfId="39789" xr:uid="{4670717E-1697-4F9F-AACF-ADE9D2699A08}"/>
    <cellStyle name="20% - Accent4 5 4 4 3" xfId="10019" xr:uid="{D154C799-65AE-4AB5-816B-A5D101D5AAF4}"/>
    <cellStyle name="20% - Accent4 5 4 4 3 2" xfId="39790" xr:uid="{D2A60EE0-E2D4-4572-B75F-59806A254240}"/>
    <cellStyle name="20% - Accent4 5 4 4 4" xfId="30694" xr:uid="{821A834A-71B6-4172-8AE4-E86548CF48A5}"/>
    <cellStyle name="20% - Accent4 5 4 4 4 2" xfId="59184" xr:uid="{B4BA935C-59AF-409A-BEC8-FE40EA89DD6B}"/>
    <cellStyle name="20% - Accent4 5 4 4 5" xfId="39788" xr:uid="{8D19CC8C-8F71-434C-AC9C-2EFF7838BCDE}"/>
    <cellStyle name="20% - Accent4 5 4 5" xfId="10020" xr:uid="{6BC76A75-4204-49A5-A4C2-49FE9E8F7EA6}"/>
    <cellStyle name="20% - Accent4 5 4 5 2" xfId="39791" xr:uid="{9F7D8193-A8BD-458B-AF59-784384CF2E76}"/>
    <cellStyle name="20% - Accent4 5 4 6" xfId="10021" xr:uid="{05B2A377-EF35-4D1C-9DD3-3E0B7F72A447}"/>
    <cellStyle name="20% - Accent4 5 4 6 2" xfId="39792" xr:uid="{D18CFBEC-268F-412E-A099-1FD5B3E458EC}"/>
    <cellStyle name="20% - Accent4 5 4 7" xfId="10022" xr:uid="{5A125422-9F0A-4471-96C3-939893DB2CAD}"/>
    <cellStyle name="20% - Accent4 5 4 7 2" xfId="39793" xr:uid="{B5E184E9-4454-4895-B7EC-ECA9641535A9}"/>
    <cellStyle name="20% - Accent4 5 4 8" xfId="21640" xr:uid="{56136019-3D71-4707-AC36-7A693EE08A7F}"/>
    <cellStyle name="20% - Accent4 5 4 8 2" xfId="51065" xr:uid="{F4A89E6C-1BE5-47DE-B58C-738C71ABA12D}"/>
    <cellStyle name="20% - Accent4 5 4 9" xfId="10002" xr:uid="{5FDA8139-B6FE-422E-B87A-9001019EC488}"/>
    <cellStyle name="20% - Accent4 5 4 9 2" xfId="39773" xr:uid="{E583E04B-2E1A-40CB-8381-81533806E12F}"/>
    <cellStyle name="20% - Accent4 5 5" xfId="2245" xr:uid="{F11ECC61-45E6-4E4E-8C00-5DD909BF9214}"/>
    <cellStyle name="20% - Accent4 5 5 10" xfId="33225" xr:uid="{C8CD684D-CA51-41C4-B165-7C27C5306EFF}"/>
    <cellStyle name="20% - Accent4 5 5 2" xfId="10024" xr:uid="{29205EE5-7F0D-4DC9-AFC2-A98C88652B25}"/>
    <cellStyle name="20% - Accent4 5 5 2 2" xfId="10025" xr:uid="{9E3090F0-83A0-4421-875F-D258EA533C51}"/>
    <cellStyle name="20% - Accent4 5 5 2 2 2" xfId="10026" xr:uid="{ED315448-4FA8-4925-ADD5-7163DC7B06EA}"/>
    <cellStyle name="20% - Accent4 5 5 2 2 2 2" xfId="39797" xr:uid="{6526DFAA-5F4F-4BEE-A0DF-DC78C16248C2}"/>
    <cellStyle name="20% - Accent4 5 5 2 2 3" xfId="10027" xr:uid="{834C4A4E-0B7C-46A8-A61B-E818EBB40775}"/>
    <cellStyle name="20% - Accent4 5 5 2 2 3 2" xfId="39798" xr:uid="{A1D6ED29-BC35-408C-BF43-13945525D050}"/>
    <cellStyle name="20% - Accent4 5 5 2 2 4" xfId="29510" xr:uid="{D9C2632E-5B83-4A69-A97B-3248339358A7}"/>
    <cellStyle name="20% - Accent4 5 5 2 2 4 2" xfId="58000" xr:uid="{5DC79E7C-525B-4845-87D5-A78449498912}"/>
    <cellStyle name="20% - Accent4 5 5 2 2 5" xfId="39796" xr:uid="{23F536EB-0962-4A6C-84BD-B5446D0302BC}"/>
    <cellStyle name="20% - Accent4 5 5 2 3" xfId="10028" xr:uid="{E7A43A23-7BA2-4D0F-9236-35BD9935F919}"/>
    <cellStyle name="20% - Accent4 5 5 2 3 2" xfId="39799" xr:uid="{DCD0B48C-BC61-482A-8723-29ED9BC91C41}"/>
    <cellStyle name="20% - Accent4 5 5 2 4" xfId="10029" xr:uid="{EBD3F809-A81C-4AF8-ABF6-E07F658DBB84}"/>
    <cellStyle name="20% - Accent4 5 5 2 4 2" xfId="39800" xr:uid="{F6C538A6-4EBE-42DB-AE19-A79EBF20C556}"/>
    <cellStyle name="20% - Accent4 5 5 2 5" xfId="10030" xr:uid="{E45FEF9E-A3D1-4AA0-894A-552EEB8DCEDF}"/>
    <cellStyle name="20% - Accent4 5 5 2 5 2" xfId="39801" xr:uid="{DF21CF67-9088-4619-9B6F-E4A2E9D262E1}"/>
    <cellStyle name="20% - Accent4 5 5 2 6" xfId="26526" xr:uid="{F2EC1E49-535C-466A-A130-3D250A3761AD}"/>
    <cellStyle name="20% - Accent4 5 5 2 6 2" xfId="55017" xr:uid="{5A56D753-4A25-4B48-93A4-5F8EEBCBEC31}"/>
    <cellStyle name="20% - Accent4 5 5 2 7" xfId="39795" xr:uid="{2A2F91DB-2AC8-4D29-A507-1F8FBBD90E95}"/>
    <cellStyle name="20% - Accent4 5 5 3" xfId="10031" xr:uid="{C65BA6C8-0826-41BD-9598-93626EA40D4A}"/>
    <cellStyle name="20% - Accent4 5 5 3 2" xfId="10032" xr:uid="{168D9617-043A-4F1D-AC0C-ED108FB7BB37}"/>
    <cellStyle name="20% - Accent4 5 5 3 2 2" xfId="10033" xr:uid="{F3F908BA-50C0-462F-8B8C-886FD057C771}"/>
    <cellStyle name="20% - Accent4 5 5 3 2 2 2" xfId="39804" xr:uid="{1DE554D3-3146-4218-B2EA-D7E608DBCD61}"/>
    <cellStyle name="20% - Accent4 5 5 3 2 3" xfId="10034" xr:uid="{E74F7A78-5CFC-4CBA-A988-1195E5BCA86F}"/>
    <cellStyle name="20% - Accent4 5 5 3 2 3 2" xfId="39805" xr:uid="{33E20A7E-95F5-41A1-A3A2-B2C33C6CA3F3}"/>
    <cellStyle name="20% - Accent4 5 5 3 2 4" xfId="39803" xr:uid="{28DD2865-AE1C-4288-A8FA-A28D802519E7}"/>
    <cellStyle name="20% - Accent4 5 5 3 3" xfId="10035" xr:uid="{A76FA56E-75BB-4877-8DA0-8C8F0E93D41F}"/>
    <cellStyle name="20% - Accent4 5 5 3 3 2" xfId="39806" xr:uid="{8BF80CFF-C337-4FE5-9FF5-DD6B89C1B0ED}"/>
    <cellStyle name="20% - Accent4 5 5 3 4" xfId="10036" xr:uid="{FAA20BB4-1EE9-443E-8B8E-64E7CE98794F}"/>
    <cellStyle name="20% - Accent4 5 5 3 4 2" xfId="39807" xr:uid="{CBE2E709-BD14-4EDF-984F-E3F6E18EA5DF}"/>
    <cellStyle name="20% - Accent4 5 5 3 5" xfId="10037" xr:uid="{14000C71-BD11-49CB-B2DE-0D7CDF01560E}"/>
    <cellStyle name="20% - Accent4 5 5 3 5 2" xfId="39808" xr:uid="{3A77D5C6-4B5B-4F10-9519-CB6D116EA9CF}"/>
    <cellStyle name="20% - Accent4 5 5 3 6" xfId="27999" xr:uid="{69F0D405-C7EB-4643-B4E4-C4538FFFEA1E}"/>
    <cellStyle name="20% - Accent4 5 5 3 6 2" xfId="56489" xr:uid="{0FD20BE2-D0BB-4DE3-BCD9-8BDBDD4BC677}"/>
    <cellStyle name="20% - Accent4 5 5 3 7" xfId="39802" xr:uid="{9329430F-A5D1-48F8-AC6C-0CD965703E68}"/>
    <cellStyle name="20% - Accent4 5 5 4" xfId="10038" xr:uid="{653F4B00-C91F-4808-BEBD-6F4481F48DB2}"/>
    <cellStyle name="20% - Accent4 5 5 4 2" xfId="10039" xr:uid="{F886EA48-5DE4-4D66-BBEA-42EF8C98EC5F}"/>
    <cellStyle name="20% - Accent4 5 5 4 2 2" xfId="39810" xr:uid="{261C2CD9-EA50-4035-8343-99F213FAB83D}"/>
    <cellStyle name="20% - Accent4 5 5 4 3" xfId="10040" xr:uid="{DF35A7F2-3231-4B26-83F8-85D0CB5D594E}"/>
    <cellStyle name="20% - Accent4 5 5 4 3 2" xfId="39811" xr:uid="{F5B47191-94C4-4678-A99D-E32D2CB8B657}"/>
    <cellStyle name="20% - Accent4 5 5 4 4" xfId="30999" xr:uid="{243FDEB0-B733-46B5-8ECE-DAA17C2C08C7}"/>
    <cellStyle name="20% - Accent4 5 5 4 4 2" xfId="59489" xr:uid="{17865734-85FB-4875-AD2C-D144AEBE9D72}"/>
    <cellStyle name="20% - Accent4 5 5 4 5" xfId="39809" xr:uid="{73F5233A-7DD4-4362-B65A-34693733A89D}"/>
    <cellStyle name="20% - Accent4 5 5 5" xfId="10041" xr:uid="{4B1B2A3F-5ECE-4399-A19F-EB4A91E720BB}"/>
    <cellStyle name="20% - Accent4 5 5 5 2" xfId="39812" xr:uid="{F0BCA09D-0937-46A0-B7BA-A852E62046D8}"/>
    <cellStyle name="20% - Accent4 5 5 6" xfId="10042" xr:uid="{FAFC3B2D-147E-494B-ADF6-DEF032B71621}"/>
    <cellStyle name="20% - Accent4 5 5 6 2" xfId="39813" xr:uid="{8175AA42-E20B-41C0-8C16-B1AFC108B45C}"/>
    <cellStyle name="20% - Accent4 5 5 7" xfId="10043" xr:uid="{D74A8F81-5AF5-4FCA-B5AD-2C252F770A24}"/>
    <cellStyle name="20% - Accent4 5 5 7 2" xfId="39814" xr:uid="{0F2E85A4-F9A4-40A7-8B66-9A4A1AA0BC01}"/>
    <cellStyle name="20% - Accent4 5 5 8" xfId="25057" xr:uid="{12EA68AC-75FD-4DC6-B008-BAAC48206A85}"/>
    <cellStyle name="20% - Accent4 5 5 8 2" xfId="53548" xr:uid="{B2B703E5-59B3-464F-AAC8-5F0B38028152}"/>
    <cellStyle name="20% - Accent4 5 5 9" xfId="10023" xr:uid="{2903D06B-0096-4206-B360-889DC25BD9B7}"/>
    <cellStyle name="20% - Accent4 5 5 9 2" xfId="39794" xr:uid="{B7EB3EBF-8CA5-4959-B475-CCE37EA85E0E}"/>
    <cellStyle name="20% - Accent4 5 6" xfId="10044" xr:uid="{6F8C638F-DBCE-498A-B05F-77063D3585F1}"/>
    <cellStyle name="20% - Accent4 5 6 2" xfId="10045" xr:uid="{B59796F1-63FC-437C-9999-6C2BB6A98181}"/>
    <cellStyle name="20% - Accent4 5 6 2 2" xfId="10046" xr:uid="{53569EC1-CDA0-4823-9127-B224414EEA12}"/>
    <cellStyle name="20% - Accent4 5 6 2 2 2" xfId="39817" xr:uid="{C51D2AB4-137E-47FE-B0AC-9E0011283F1E}"/>
    <cellStyle name="20% - Accent4 5 6 2 3" xfId="10047" xr:uid="{818D09CC-37F5-4FDC-BB50-0A511BA1B3C7}"/>
    <cellStyle name="20% - Accent4 5 6 2 3 2" xfId="39818" xr:uid="{E3EFCD5D-36E0-46B1-8FA6-AEED87FF3A63}"/>
    <cellStyle name="20% - Accent4 5 6 2 4" xfId="28324" xr:uid="{D545389A-4C20-4D61-BAEA-5230DE916113}"/>
    <cellStyle name="20% - Accent4 5 6 2 4 2" xfId="56814" xr:uid="{4C98FAD7-6642-4A0D-9B7A-DA8756B5CDC2}"/>
    <cellStyle name="20% - Accent4 5 6 2 5" xfId="39816" xr:uid="{6043EC90-42FD-4E45-9748-40CD8B21D5C1}"/>
    <cellStyle name="20% - Accent4 5 6 3" xfId="10048" xr:uid="{2B94E9E6-C196-45AE-A421-898FD8B5A86C}"/>
    <cellStyle name="20% - Accent4 5 6 3 2" xfId="39819" xr:uid="{D2B32CE1-7D97-4DDE-B591-358C213115B7}"/>
    <cellStyle name="20% - Accent4 5 6 4" xfId="10049" xr:uid="{29C37383-F8B1-482B-9B83-12AE28FB55DE}"/>
    <cellStyle name="20% - Accent4 5 6 4 2" xfId="39820" xr:uid="{7221640B-94C7-46CA-9559-576E62CC4794}"/>
    <cellStyle name="20% - Accent4 5 6 5" xfId="10050" xr:uid="{D621CF08-3623-4C97-B5B6-59857B80FB7A}"/>
    <cellStyle name="20% - Accent4 5 6 5 2" xfId="39821" xr:uid="{B1D05A8C-5B46-4831-A758-42ADE1A696C3}"/>
    <cellStyle name="20% - Accent4 5 6 6" xfId="25358" xr:uid="{91A34607-62EF-4238-A81B-117A9E6ED253}"/>
    <cellStyle name="20% - Accent4 5 6 6 2" xfId="53849" xr:uid="{0643A93F-91E1-4E71-84FC-18F3AC7BDAF5}"/>
    <cellStyle name="20% - Accent4 5 6 7" xfId="39815" xr:uid="{477BCB16-9504-4C32-B32D-6539B4F051ED}"/>
    <cellStyle name="20% - Accent4 5 7" xfId="10051" xr:uid="{9082AC70-27C2-47E1-B5CE-77A7C73A3E72}"/>
    <cellStyle name="20% - Accent4 5 7 2" xfId="10052" xr:uid="{9085C8E8-029E-4C0B-83CB-5CF2C163F211}"/>
    <cellStyle name="20% - Accent4 5 7 2 2" xfId="10053" xr:uid="{F39DBEAE-4125-42B4-ADC0-11D223AF7222}"/>
    <cellStyle name="20% - Accent4 5 7 2 2 2" xfId="39824" xr:uid="{02DACA5B-0FD6-46B1-9E3A-3A6994169E9D}"/>
    <cellStyle name="20% - Accent4 5 7 2 3" xfId="10054" xr:uid="{13E28FAD-4437-40F2-9466-80648F7A9FBE}"/>
    <cellStyle name="20% - Accent4 5 7 2 3 2" xfId="39825" xr:uid="{BC51E48D-F269-47F0-978A-63F7FCE1DFC8}"/>
    <cellStyle name="20% - Accent4 5 7 2 4" xfId="39823" xr:uid="{982FAF79-A5EB-4D92-B46B-767C6B745EC4}"/>
    <cellStyle name="20% - Accent4 5 7 3" xfId="10055" xr:uid="{F1D85080-550F-4744-9F64-871B3276FA53}"/>
    <cellStyle name="20% - Accent4 5 7 3 2" xfId="39826" xr:uid="{FC4B9006-5C45-4D92-83C3-6331FBAED82E}"/>
    <cellStyle name="20% - Accent4 5 7 4" xfId="10056" xr:uid="{604CD36D-EF68-408B-BEB5-4336ADEFA459}"/>
    <cellStyle name="20% - Accent4 5 7 4 2" xfId="39827" xr:uid="{3F7FC4E5-EE74-4B3B-B75B-1CCB2EF5C330}"/>
    <cellStyle name="20% - Accent4 5 7 5" xfId="10057" xr:uid="{8523F870-24A1-46D7-80D7-12581EEDCD1D}"/>
    <cellStyle name="20% - Accent4 5 7 5 2" xfId="39828" xr:uid="{6AD91F5A-49D4-4FA1-806B-922B15607103}"/>
    <cellStyle name="20% - Accent4 5 7 6" xfId="26809" xr:uid="{A359D824-A8A0-4CBB-A348-5645D13E7D6C}"/>
    <cellStyle name="20% - Accent4 5 7 6 2" xfId="55299" xr:uid="{D3CDCD4F-EA9E-463B-B2BC-09210ECFEEE4}"/>
    <cellStyle name="20% - Accent4 5 7 7" xfId="39822" xr:uid="{CADEA973-3178-44A1-A37B-C1B42A87207E}"/>
    <cellStyle name="20% - Accent4 5 8" xfId="10058" xr:uid="{75BB1967-0406-4033-8BA6-89B1B4422C2F}"/>
    <cellStyle name="20% - Accent4 5 8 2" xfId="10059" xr:uid="{CD3959B9-EFA6-46AE-845A-88B8292410C9}"/>
    <cellStyle name="20% - Accent4 5 8 2 2" xfId="39830" xr:uid="{42B5F9E9-80D3-4493-8FFC-48A6AB4E56E3}"/>
    <cellStyle name="20% - Accent4 5 8 3" xfId="10060" xr:uid="{B6149606-BF00-4EB0-89F6-21234D0F455C}"/>
    <cellStyle name="20% - Accent4 5 8 3 2" xfId="39831" xr:uid="{63F558F2-A9DE-4D2B-B553-26EC191308BC}"/>
    <cellStyle name="20% - Accent4 5 8 4" xfId="29803" xr:uid="{BED51194-53AC-47D1-962C-1FC5B9EDBCF1}"/>
    <cellStyle name="20% - Accent4 5 8 4 2" xfId="58293" xr:uid="{069EB1FA-ACAD-4FE7-B842-3C9389418611}"/>
    <cellStyle name="20% - Accent4 5 8 5" xfId="39829" xr:uid="{05D68B98-9E78-4B1E-BDD7-A3E53E4EC7D3}"/>
    <cellStyle name="20% - Accent4 5 9" xfId="10061" xr:uid="{9C92046B-80CF-49CB-A13E-6C85D7B21284}"/>
    <cellStyle name="20% - Accent4 5 9 2" xfId="39832" xr:uid="{92577682-5CFA-4A44-99C8-C3C45B266ACE}"/>
    <cellStyle name="20% - Accent4 6" xfId="720" xr:uid="{B6259F7C-CCF9-4B5B-82E7-7F7905B78AF5}"/>
    <cellStyle name="20% - Accent4 6 10" xfId="10063" xr:uid="{99D342A8-041A-41AF-8A63-BC99DC389351}"/>
    <cellStyle name="20% - Accent4 6 10 2" xfId="39834" xr:uid="{4909DCFF-E139-4B61-8433-20DEF96A8596}"/>
    <cellStyle name="20% - Accent4 6 11" xfId="20686" xr:uid="{E2AED9A5-5F5A-462C-B214-128A7B735CC2}"/>
    <cellStyle name="20% - Accent4 6 11 2" xfId="50125" xr:uid="{2F466867-9B28-4FA8-A515-599E87BF8266}"/>
    <cellStyle name="20% - Accent4 6 12" xfId="10062" xr:uid="{9AC0C6D8-B04A-4F93-B026-24FD09EA02A8}"/>
    <cellStyle name="20% - Accent4 6 12 2" xfId="39833" xr:uid="{ECCFC946-B0EE-4580-93F6-790A07E46175}"/>
    <cellStyle name="20% - Accent4 6 13" xfId="4816" xr:uid="{421E0582-DE5C-4360-8823-151CC5B0C85D}"/>
    <cellStyle name="20% - Accent4 6 13 2" xfId="34700" xr:uid="{63866125-DDF9-4198-8F07-90D511474437}"/>
    <cellStyle name="20% - Accent4 6 14" xfId="4261" xr:uid="{E6443C60-852C-4D47-825A-4EDDDE39998E}"/>
    <cellStyle name="20% - Accent4 6 15" xfId="31971" xr:uid="{C797EA05-F434-43C2-AE91-A924B07A9FB5}"/>
    <cellStyle name="20% - Accent4 6 2" xfId="1251" xr:uid="{7E5BC5F0-29FB-45C9-AEE3-09C8D650D8C8}"/>
    <cellStyle name="20% - Accent4 6 2 10" xfId="5084" xr:uid="{2ABC4A15-299F-4F9C-97B8-D6B0260D0A62}"/>
    <cellStyle name="20% - Accent4 6 2 10 2" xfId="34951" xr:uid="{6D25AA9B-AE5B-42E4-9678-96C330780BBA}"/>
    <cellStyle name="20% - Accent4 6 2 11" xfId="22761" xr:uid="{8D77D2BF-53FD-4E9D-A651-A3B63A573642}"/>
    <cellStyle name="20% - Accent4 6 2 11 2" xfId="52046" xr:uid="{3F48ABAF-5391-44E1-8737-22246A99C4E5}"/>
    <cellStyle name="20% - Accent4 6 2 12" xfId="32301" xr:uid="{267C8FAA-F073-4D3A-AEC6-29A7118CE4A9}"/>
    <cellStyle name="20% - Accent4 6 2 2" xfId="1913" xr:uid="{E34A62CA-3F8B-4254-A21C-EABBD2889B5D}"/>
    <cellStyle name="20% - Accent4 6 2 2 2" xfId="3148" xr:uid="{2426E1BD-FBE5-4C3E-AD4C-5FE96DCBF4A0}"/>
    <cellStyle name="20% - Accent4 6 2 2 2 2" xfId="10067" xr:uid="{A7D11870-3608-4877-BC5D-5D0C0C6A7882}"/>
    <cellStyle name="20% - Accent4 6 2 2 2 2 2" xfId="39838" xr:uid="{4775F6E4-B25A-44AA-846F-0B785DF341D1}"/>
    <cellStyle name="20% - Accent4 6 2 2 2 3" xfId="10068" xr:uid="{54E5A492-5759-4764-A636-4300A89B6DF1}"/>
    <cellStyle name="20% - Accent4 6 2 2 2 3 2" xfId="39839" xr:uid="{13B43FED-0069-417A-91EC-4A6D4A85C062}"/>
    <cellStyle name="20% - Accent4 6 2 2 2 4" xfId="10066" xr:uid="{409EE8CC-2DE5-4FC5-A597-7031E4C69DF9}"/>
    <cellStyle name="20% - Accent4 6 2 2 2 4 2" xfId="39837" xr:uid="{F2F715B4-BB96-4676-999F-07EC68E7E4CA}"/>
    <cellStyle name="20% - Accent4 6 2 2 2 5" xfId="34125" xr:uid="{47211125-16AD-466D-94C2-6ADA4104046C}"/>
    <cellStyle name="20% - Accent4 6 2 2 3" xfId="10069" xr:uid="{4C51C910-6515-4907-9702-899FC9B1CB1B}"/>
    <cellStyle name="20% - Accent4 6 2 2 3 2" xfId="39840" xr:uid="{EBB63589-3A81-45DE-BC62-B11AE265C4B4}"/>
    <cellStyle name="20% - Accent4 6 2 2 4" xfId="10070" xr:uid="{F2CDBED4-3FFE-4E50-AD8A-195D41F173CC}"/>
    <cellStyle name="20% - Accent4 6 2 2 4 2" xfId="39841" xr:uid="{55BCD887-76F5-4F81-9F5D-0237945DE17F}"/>
    <cellStyle name="20% - Accent4 6 2 2 5" xfId="10071" xr:uid="{0908054A-4293-4E83-BA53-B82858281289}"/>
    <cellStyle name="20% - Accent4 6 2 2 5 2" xfId="39842" xr:uid="{A4FA2E2B-4D03-4CE6-B8BD-A19228BFBF0A}"/>
    <cellStyle name="20% - Accent4 6 2 2 6" xfId="21902" xr:uid="{DEB851BB-0C38-42F0-BCAA-4DE79B4A3E12}"/>
    <cellStyle name="20% - Accent4 6 2 2 6 2" xfId="51327" xr:uid="{70FA8280-A7DD-42B9-BDF0-83DD41D03DCE}"/>
    <cellStyle name="20% - Accent4 6 2 2 7" xfId="10065" xr:uid="{B534AC87-C976-4E1B-80B8-5A6307E59C1D}"/>
    <cellStyle name="20% - Accent4 6 2 2 7 2" xfId="39836" xr:uid="{7F57715E-78D4-4E60-B144-AF539443521E}"/>
    <cellStyle name="20% - Accent4 6 2 2 8" xfId="28420" xr:uid="{42CAADB6-901E-4F7F-9425-081CF028A763}"/>
    <cellStyle name="20% - Accent4 6 2 2 8 2" xfId="56910" xr:uid="{9D5B9C24-6BB3-4C72-AE09-33100E58D4F5}"/>
    <cellStyle name="20% - Accent4 6 2 2 9" xfId="32915" xr:uid="{F47CDC19-FC9D-42B0-936E-4C733E366E7B}"/>
    <cellStyle name="20% - Accent4 6 2 3" xfId="2518" xr:uid="{049BF518-A917-428A-9AEA-9B6C39B09C78}"/>
    <cellStyle name="20% - Accent4 6 2 3 2" xfId="10073" xr:uid="{CCC05667-E896-4640-B9D4-1E406D965B34}"/>
    <cellStyle name="20% - Accent4 6 2 3 2 2" xfId="10074" xr:uid="{CD6D54AF-64A4-4188-B5DC-955A7ED5114A}"/>
    <cellStyle name="20% - Accent4 6 2 3 2 2 2" xfId="39845" xr:uid="{05CD959B-D233-4CA3-8EDA-E0D6404A5943}"/>
    <cellStyle name="20% - Accent4 6 2 3 2 3" xfId="10075" xr:uid="{3117F833-0B47-4F09-9825-67DCCA24FDCB}"/>
    <cellStyle name="20% - Accent4 6 2 3 2 3 2" xfId="39846" xr:uid="{C79B3090-021A-45D4-A85B-11CE230ABD9F}"/>
    <cellStyle name="20% - Accent4 6 2 3 2 4" xfId="39844" xr:uid="{CAA61118-CF15-46F0-A624-8A01CC4C5A7D}"/>
    <cellStyle name="20% - Accent4 6 2 3 3" xfId="10076" xr:uid="{429E5586-F302-44CB-BD86-90EC06A4C0E9}"/>
    <cellStyle name="20% - Accent4 6 2 3 3 2" xfId="39847" xr:uid="{03E8E5B0-69D2-410D-961C-B09712A9BD30}"/>
    <cellStyle name="20% - Accent4 6 2 3 4" xfId="10077" xr:uid="{6811AF64-D8D9-40DE-AFEA-7E54E72AA9B7}"/>
    <cellStyle name="20% - Accent4 6 2 3 4 2" xfId="39848" xr:uid="{2CE629D6-784D-458A-B49D-B193A9118AE6}"/>
    <cellStyle name="20% - Accent4 6 2 3 5" xfId="10078" xr:uid="{314F7EAF-5A1F-410B-A97D-0193F6CF779F}"/>
    <cellStyle name="20% - Accent4 6 2 3 5 2" xfId="39849" xr:uid="{601B23A2-17C0-4170-9F8B-C0A68D688072}"/>
    <cellStyle name="20% - Accent4 6 2 3 6" xfId="10072" xr:uid="{99775B7A-59BB-47B1-BD59-56BC0ADF34BC}"/>
    <cellStyle name="20% - Accent4 6 2 3 6 2" xfId="39843" xr:uid="{8ABF4E8D-F760-46C8-8D36-A079744E0F98}"/>
    <cellStyle name="20% - Accent4 6 2 3 7" xfId="33498" xr:uid="{822805CD-C73B-4552-8326-6F601DF39025}"/>
    <cellStyle name="20% - Accent4 6 2 4" xfId="10079" xr:uid="{4D12B1C0-ED79-4F82-B7D1-2DA16A242E3A}"/>
    <cellStyle name="20% - Accent4 6 2 4 2" xfId="10080" xr:uid="{AB19409E-4A99-4A18-B3D5-3ED0A495A3A7}"/>
    <cellStyle name="20% - Accent4 6 2 4 2 2" xfId="39851" xr:uid="{6C8F3E03-7211-4AB9-8AE4-DA9BB340410C}"/>
    <cellStyle name="20% - Accent4 6 2 4 3" xfId="10081" xr:uid="{AFD551A5-7159-4FEC-8921-89F501E229A9}"/>
    <cellStyle name="20% - Accent4 6 2 4 3 2" xfId="39852" xr:uid="{52C2802F-7BB2-4950-8EFB-F1A5F548EDC5}"/>
    <cellStyle name="20% - Accent4 6 2 4 4" xfId="39850" xr:uid="{0A1673D2-078A-4C45-B061-16E8DB062D6E}"/>
    <cellStyle name="20% - Accent4 6 2 5" xfId="10082" xr:uid="{32C39E3A-8D3D-4BCF-BF20-F826F17ADA86}"/>
    <cellStyle name="20% - Accent4 6 2 5 2" xfId="39853" xr:uid="{AEA8E38B-6182-4367-856B-4B1F089B8A4D}"/>
    <cellStyle name="20% - Accent4 6 2 6" xfId="10083" xr:uid="{43E15D73-B331-4DE3-90D7-381265A8F813}"/>
    <cellStyle name="20% - Accent4 6 2 6 2" xfId="39854" xr:uid="{99033F35-8C4D-4C1B-9B06-72AA5E32CA5A}"/>
    <cellStyle name="20% - Accent4 6 2 7" xfId="10084" xr:uid="{CBD300EE-EBEC-423E-8BC7-F9705B75C64A}"/>
    <cellStyle name="20% - Accent4 6 2 7 2" xfId="39855" xr:uid="{92CBCC6F-C340-4418-A1C9-4C5668FC67A2}"/>
    <cellStyle name="20% - Accent4 6 2 8" xfId="20929" xr:uid="{981C0C03-7DCB-47F6-A581-A0626243EB68}"/>
    <cellStyle name="20% - Accent4 6 2 8 2" xfId="50357" xr:uid="{44454B4F-E327-494C-BC6F-09E55D528C02}"/>
    <cellStyle name="20% - Accent4 6 2 9" xfId="10064" xr:uid="{342377C1-185A-4CEB-AD2B-045E7E6B39D3}"/>
    <cellStyle name="20% - Accent4 6 2 9 2" xfId="39835" xr:uid="{1C594532-92CC-4329-B109-4C38BE7BF7AB}"/>
    <cellStyle name="20% - Accent4 6 3" xfId="1623" xr:uid="{9C242486-E395-4DBB-8AC3-0FD530F2CCBB}"/>
    <cellStyle name="20% - Accent4 6 3 10" xfId="26906" xr:uid="{86ACC8D0-0CC2-407E-BB47-27C0FC3850D9}"/>
    <cellStyle name="20% - Accent4 6 3 10 2" xfId="55396" xr:uid="{11835835-3E14-4C31-8C26-91175C55147B}"/>
    <cellStyle name="20% - Accent4 6 3 11" xfId="32625" xr:uid="{A421E443-3AEE-41B3-831F-801C4D0C528A}"/>
    <cellStyle name="20% - Accent4 6 3 2" xfId="2844" xr:uid="{E116C2C5-FFFB-48BF-9C1E-32EDFEA9D9F8}"/>
    <cellStyle name="20% - Accent4 6 3 2 2" xfId="10087" xr:uid="{2D717A58-C44A-4ADA-A0F4-E2FBAC43E24A}"/>
    <cellStyle name="20% - Accent4 6 3 2 2 2" xfId="10088" xr:uid="{D9E6A1AC-8B5F-4EFE-905A-B2A21A72C5C0}"/>
    <cellStyle name="20% - Accent4 6 3 2 2 2 2" xfId="39859" xr:uid="{BA7E54B4-C3E0-4ECA-875F-A8C6E2220345}"/>
    <cellStyle name="20% - Accent4 6 3 2 2 3" xfId="10089" xr:uid="{A6D4857C-0314-42B2-8657-354301C8EEAE}"/>
    <cellStyle name="20% - Accent4 6 3 2 2 3 2" xfId="39860" xr:uid="{6D06039C-327C-4D7E-B71F-B838AD2CFA11}"/>
    <cellStyle name="20% - Accent4 6 3 2 2 4" xfId="39858" xr:uid="{E3D5177E-8CE8-4DB9-BAEC-8CDDE0AB35AE}"/>
    <cellStyle name="20% - Accent4 6 3 2 3" xfId="10090" xr:uid="{7F8725D0-B6C7-463B-82CD-792659172518}"/>
    <cellStyle name="20% - Accent4 6 3 2 3 2" xfId="39861" xr:uid="{9A9BC114-B504-451B-84EE-13772DBA7675}"/>
    <cellStyle name="20% - Accent4 6 3 2 4" xfId="10091" xr:uid="{C85D5C9B-EE19-4F5F-BB02-0E034B125857}"/>
    <cellStyle name="20% - Accent4 6 3 2 4 2" xfId="39862" xr:uid="{D5D42CE4-E051-4E7A-BAC5-F73E025FD505}"/>
    <cellStyle name="20% - Accent4 6 3 2 5" xfId="10092" xr:uid="{76EAEC78-99D5-4849-93FD-176BB5530395}"/>
    <cellStyle name="20% - Accent4 6 3 2 5 2" xfId="39863" xr:uid="{4D13DE0D-11D1-436A-8EDA-686C7BCE082F}"/>
    <cellStyle name="20% - Accent4 6 3 2 6" xfId="22162" xr:uid="{0B4852AB-784D-4276-9B19-D7114EC721DA}"/>
    <cellStyle name="20% - Accent4 6 3 2 6 2" xfId="51587" xr:uid="{0C06A63F-7ABE-454A-9BAF-3DBE944932C6}"/>
    <cellStyle name="20% - Accent4 6 3 2 7" xfId="10086" xr:uid="{77B94FB1-FDE2-4DDE-9EEA-BCE201416CA9}"/>
    <cellStyle name="20% - Accent4 6 3 2 7 2" xfId="39857" xr:uid="{DC7DBE42-3B3D-4B23-914C-9ABEC7AB9160}"/>
    <cellStyle name="20% - Accent4 6 3 2 8" xfId="33822" xr:uid="{467DEB05-A41B-47E8-89D2-BD7847039DB3}"/>
    <cellStyle name="20% - Accent4 6 3 3" xfId="10093" xr:uid="{2BBA2F52-08E9-49A0-95CB-BC4FAE6FB9D7}"/>
    <cellStyle name="20% - Accent4 6 3 3 2" xfId="10094" xr:uid="{7AA33CE5-5484-418D-85F7-AC04FC618398}"/>
    <cellStyle name="20% - Accent4 6 3 3 2 2" xfId="10095" xr:uid="{0F0F7389-2E75-48AB-AF94-A936F72FB908}"/>
    <cellStyle name="20% - Accent4 6 3 3 2 2 2" xfId="39866" xr:uid="{FFC80BD9-C0B5-4A37-8389-E8DC3ADE1190}"/>
    <cellStyle name="20% - Accent4 6 3 3 2 3" xfId="10096" xr:uid="{B13BF15B-7724-4403-8158-678623211C02}"/>
    <cellStyle name="20% - Accent4 6 3 3 2 3 2" xfId="39867" xr:uid="{B456F7AD-BB23-486D-A814-74880BF52537}"/>
    <cellStyle name="20% - Accent4 6 3 3 2 4" xfId="39865" xr:uid="{DA53FA7B-7931-42BC-B302-E0B889F9C149}"/>
    <cellStyle name="20% - Accent4 6 3 3 3" xfId="10097" xr:uid="{0E32C6AF-8A86-4C3B-A467-A52FF1D16856}"/>
    <cellStyle name="20% - Accent4 6 3 3 3 2" xfId="39868" xr:uid="{F4CC89B7-B422-4350-9A13-C0CAD5429827}"/>
    <cellStyle name="20% - Accent4 6 3 3 4" xfId="10098" xr:uid="{24A1207E-4698-4967-8B42-96843CC0E943}"/>
    <cellStyle name="20% - Accent4 6 3 3 4 2" xfId="39869" xr:uid="{B42790F4-B84D-4744-874C-E3D1C882EDC7}"/>
    <cellStyle name="20% - Accent4 6 3 3 5" xfId="10099" xr:uid="{5AA60756-0A91-453A-A425-B122CC150E46}"/>
    <cellStyle name="20% - Accent4 6 3 3 5 2" xfId="39870" xr:uid="{159F7B53-44DC-4EB2-8EFC-40D09AC784C0}"/>
    <cellStyle name="20% - Accent4 6 3 3 6" xfId="39864" xr:uid="{F265619B-04D3-46E6-B2C0-EFE2E1AA5F0A}"/>
    <cellStyle name="20% - Accent4 6 3 4" xfId="10100" xr:uid="{050AC5ED-2B54-42E2-AC4A-98161EC66DD0}"/>
    <cellStyle name="20% - Accent4 6 3 4 2" xfId="10101" xr:uid="{A096426B-68D1-48A9-9E8B-F62AE1B6842F}"/>
    <cellStyle name="20% - Accent4 6 3 4 2 2" xfId="39872" xr:uid="{FC31C1FA-CDB2-4909-B51B-95B7D7BF24DC}"/>
    <cellStyle name="20% - Accent4 6 3 4 3" xfId="10102" xr:uid="{0C325DDA-EF01-443F-B831-992E0AFFE75A}"/>
    <cellStyle name="20% - Accent4 6 3 4 3 2" xfId="39873" xr:uid="{AAE7054A-228B-4439-919B-9706FA1B8980}"/>
    <cellStyle name="20% - Accent4 6 3 4 4" xfId="39871" xr:uid="{95C09BAD-06A5-45D5-BE6D-6CEBFEFA5299}"/>
    <cellStyle name="20% - Accent4 6 3 5" xfId="10103" xr:uid="{BC2BD50F-1AE6-4D37-B0A3-DAC227A61DBE}"/>
    <cellStyle name="20% - Accent4 6 3 5 2" xfId="39874" xr:uid="{06002A8E-9273-4806-8C61-E6419B15FF0C}"/>
    <cellStyle name="20% - Accent4 6 3 6" xfId="10104" xr:uid="{BBA12E23-FEEB-4894-80FD-4494F82245AA}"/>
    <cellStyle name="20% - Accent4 6 3 6 2" xfId="39875" xr:uid="{2F8CE06C-997E-4FD8-8EDC-89500071EB2A}"/>
    <cellStyle name="20% - Accent4 6 3 7" xfId="10105" xr:uid="{FA0183BF-9CC1-4A7D-A03A-EC2F05A5EDDC}"/>
    <cellStyle name="20% - Accent4 6 3 7 2" xfId="39876" xr:uid="{046180BE-B32B-4B54-9E4F-73FA7B52D278}"/>
    <cellStyle name="20% - Accent4 6 3 8" xfId="21176" xr:uid="{375B03D3-430F-4E90-B8A1-B59B469770E2}"/>
    <cellStyle name="20% - Accent4 6 3 8 2" xfId="50602" xr:uid="{6BEB7239-563B-4BD5-9786-F3B607259007}"/>
    <cellStyle name="20% - Accent4 6 3 9" xfId="10085" xr:uid="{AA6A7108-8ED8-4EF7-BD83-FD89F9D4D675}"/>
    <cellStyle name="20% - Accent4 6 3 9 2" xfId="39856" xr:uid="{2578F057-0545-40FE-93D2-B4A62BBF9FB0}"/>
    <cellStyle name="20% - Accent4 6 4" xfId="2365" xr:uid="{D38A44E0-19DB-4EB5-87BC-2C457E476FD4}"/>
    <cellStyle name="20% - Accent4 6 4 10" xfId="29899" xr:uid="{9B760AD2-5277-49C3-8A56-B2D675B10FF9}"/>
    <cellStyle name="20% - Accent4 6 4 10 2" xfId="58389" xr:uid="{912184A6-B9C4-434E-A849-4F57AD2C5E22}"/>
    <cellStyle name="20% - Accent4 6 4 11" xfId="33345" xr:uid="{DD0A7F69-BBC0-4D0F-A21E-6A9074B9D13E}"/>
    <cellStyle name="20% - Accent4 6 4 2" xfId="10107" xr:uid="{84431F4F-D580-4483-98B1-CA82AF914322}"/>
    <cellStyle name="20% - Accent4 6 4 2 2" xfId="10108" xr:uid="{566F8659-54F5-45EE-8E79-7BC1BE090356}"/>
    <cellStyle name="20% - Accent4 6 4 2 2 2" xfId="10109" xr:uid="{68CB419B-AF2C-493D-A3ED-C829D9F26C60}"/>
    <cellStyle name="20% - Accent4 6 4 2 2 2 2" xfId="39880" xr:uid="{77FA8011-D47C-4C28-9C06-2E7D57B0B2F5}"/>
    <cellStyle name="20% - Accent4 6 4 2 2 3" xfId="10110" xr:uid="{100C67E7-D83C-4AC8-BF32-09AE8B4260AA}"/>
    <cellStyle name="20% - Accent4 6 4 2 2 3 2" xfId="39881" xr:uid="{28E61E71-C80B-4B85-915B-6D1852FDFDD7}"/>
    <cellStyle name="20% - Accent4 6 4 2 2 4" xfId="39879" xr:uid="{18BB3977-29A2-4320-8735-0E07AB038B6A}"/>
    <cellStyle name="20% - Accent4 6 4 2 3" xfId="10111" xr:uid="{2A13D782-9105-474D-BE7C-5CF3EDC9E5FF}"/>
    <cellStyle name="20% - Accent4 6 4 2 3 2" xfId="39882" xr:uid="{65B2B542-0CD0-45C0-9EEC-22CAFEA2064E}"/>
    <cellStyle name="20% - Accent4 6 4 2 4" xfId="10112" xr:uid="{2FF0FE12-AA08-46AB-9BF9-FDF2D130DE3C}"/>
    <cellStyle name="20% - Accent4 6 4 2 4 2" xfId="39883" xr:uid="{2F93FA36-B100-41B6-A7FB-1C9EDED120AB}"/>
    <cellStyle name="20% - Accent4 6 4 2 5" xfId="10113" xr:uid="{0885BA93-3220-409F-9D4B-1F96EAC49F11}"/>
    <cellStyle name="20% - Accent4 6 4 2 5 2" xfId="39884" xr:uid="{B97CB3B9-DAAF-40C7-89FF-194E624A3DCC}"/>
    <cellStyle name="20% - Accent4 6 4 2 6" xfId="39878" xr:uid="{0E24B689-4DDB-42A1-B80C-0536EE87AB66}"/>
    <cellStyle name="20% - Accent4 6 4 3" xfId="10114" xr:uid="{AB3662E9-FE7E-47DA-A4F6-CE822BEAB1C4}"/>
    <cellStyle name="20% - Accent4 6 4 3 2" xfId="10115" xr:uid="{8EDDB8E5-5772-46B0-92EE-A7BE0D6C9A9E}"/>
    <cellStyle name="20% - Accent4 6 4 3 2 2" xfId="10116" xr:uid="{D435C252-5F3F-40A8-B8D0-712DDDCF4D9B}"/>
    <cellStyle name="20% - Accent4 6 4 3 2 2 2" xfId="39887" xr:uid="{81F70CF0-0570-49D6-AF41-F77C7C96372D}"/>
    <cellStyle name="20% - Accent4 6 4 3 2 3" xfId="10117" xr:uid="{F0667C2D-AFC2-4BF4-BEAB-6120D08A85D0}"/>
    <cellStyle name="20% - Accent4 6 4 3 2 3 2" xfId="39888" xr:uid="{D91A3040-E457-4758-BC5B-146C7F736B3A}"/>
    <cellStyle name="20% - Accent4 6 4 3 2 4" xfId="39886" xr:uid="{094BA70D-A9F8-420C-8D99-A60A45EDC27E}"/>
    <cellStyle name="20% - Accent4 6 4 3 3" xfId="10118" xr:uid="{D4CD2684-1CBC-4552-B33A-5101EBCBDE20}"/>
    <cellStyle name="20% - Accent4 6 4 3 3 2" xfId="39889" xr:uid="{8670A78B-DB96-4916-B1D4-C36BA7E94ED1}"/>
    <cellStyle name="20% - Accent4 6 4 3 4" xfId="10119" xr:uid="{9DDF0F2A-9A40-4630-A2B3-21C640DD0BBB}"/>
    <cellStyle name="20% - Accent4 6 4 3 4 2" xfId="39890" xr:uid="{30093721-C275-47BB-9D13-C7366264EB1C}"/>
    <cellStyle name="20% - Accent4 6 4 3 5" xfId="10120" xr:uid="{87C7D595-120C-4CDA-B04B-6BE7FA57225D}"/>
    <cellStyle name="20% - Accent4 6 4 3 5 2" xfId="39891" xr:uid="{311FDEAA-1C09-44F1-A2A6-20A01D763E22}"/>
    <cellStyle name="20% - Accent4 6 4 3 6" xfId="39885" xr:uid="{F2FB5945-C2D4-495A-8715-13F44CDC4D5D}"/>
    <cellStyle name="20% - Accent4 6 4 4" xfId="10121" xr:uid="{ED2800D4-21CA-45C0-BEFD-803FDA9D0E92}"/>
    <cellStyle name="20% - Accent4 6 4 4 2" xfId="10122" xr:uid="{E2579F5C-F838-4075-9AA4-CAEF55FC498F}"/>
    <cellStyle name="20% - Accent4 6 4 4 2 2" xfId="39893" xr:uid="{22B71DD3-566C-4E75-A477-FE5463A2E336}"/>
    <cellStyle name="20% - Accent4 6 4 4 3" xfId="10123" xr:uid="{9E460101-141A-480E-8E2C-E414492AA667}"/>
    <cellStyle name="20% - Accent4 6 4 4 3 2" xfId="39894" xr:uid="{8ED75A7E-9892-4165-B0CE-40D6CB433765}"/>
    <cellStyle name="20% - Accent4 6 4 4 4" xfId="39892" xr:uid="{26B8FE27-FBB0-4B07-BCC4-80F3F5E5043F}"/>
    <cellStyle name="20% - Accent4 6 4 5" xfId="10124" xr:uid="{3FE00652-FBB7-4B5C-B538-CDBCC3BFA4AC}"/>
    <cellStyle name="20% - Accent4 6 4 5 2" xfId="39895" xr:uid="{84BBFE67-D50B-400F-B406-1351117E03CF}"/>
    <cellStyle name="20% - Accent4 6 4 6" xfId="10125" xr:uid="{EA7841EC-7384-4A51-8F8C-07DDC8CCEE00}"/>
    <cellStyle name="20% - Accent4 6 4 6 2" xfId="39896" xr:uid="{436CCFAB-CBB1-401D-8A2E-F0112C77352E}"/>
    <cellStyle name="20% - Accent4 6 4 7" xfId="10126" xr:uid="{C2A8E5F5-7890-450B-B598-10EE4E2E4E75}"/>
    <cellStyle name="20% - Accent4 6 4 7 2" xfId="39897" xr:uid="{6BBAFB37-C9B3-467C-9E35-CEC4710FEB26}"/>
    <cellStyle name="20% - Accent4 6 4 8" xfId="21657" xr:uid="{7A0E2242-2F45-46FC-9BAC-0E2663E587DD}"/>
    <cellStyle name="20% - Accent4 6 4 8 2" xfId="51082" xr:uid="{09F7020B-DFDA-4B1D-B2FB-D7D80B660C87}"/>
    <cellStyle name="20% - Accent4 6 4 9" xfId="10106" xr:uid="{08383376-AEB5-405D-B1D0-46D3ACCE5CA9}"/>
    <cellStyle name="20% - Accent4 6 4 9 2" xfId="39877" xr:uid="{C1C4CEAB-5A94-4AEB-AC20-4B9C41B7AD58}"/>
    <cellStyle name="20% - Accent4 6 5" xfId="10127" xr:uid="{666A436D-D463-4B85-9F70-7082DF1D37D3}"/>
    <cellStyle name="20% - Accent4 6 5 2" xfId="10128" xr:uid="{74B739AB-9EA0-4B33-B17E-137DAD377362}"/>
    <cellStyle name="20% - Accent4 6 5 2 2" xfId="10129" xr:uid="{DBAC31E6-8E24-4A3D-8E24-00848D9E337C}"/>
    <cellStyle name="20% - Accent4 6 5 2 2 2" xfId="39900" xr:uid="{AB57BE6C-8F0D-4B5C-82AC-60C99962E6AF}"/>
    <cellStyle name="20% - Accent4 6 5 2 3" xfId="10130" xr:uid="{8491E95B-5487-4073-AC01-AD6509FDAFAC}"/>
    <cellStyle name="20% - Accent4 6 5 2 3 2" xfId="39901" xr:uid="{8C0B4B61-90FD-4AB2-B0B0-5775B8AE619D}"/>
    <cellStyle name="20% - Accent4 6 5 2 4" xfId="39899" xr:uid="{B951A68C-6ED0-4483-840C-E01498C7B64C}"/>
    <cellStyle name="20% - Accent4 6 5 3" xfId="10131" xr:uid="{9577A04E-26F1-4850-B1E2-98E55A09A9EE}"/>
    <cellStyle name="20% - Accent4 6 5 3 2" xfId="39902" xr:uid="{315CBE9F-4B5F-4639-AAD0-00D87FF99405}"/>
    <cellStyle name="20% - Accent4 6 5 4" xfId="10132" xr:uid="{9C237C1D-A6BF-43DD-9E68-E7B065DB0FF5}"/>
    <cellStyle name="20% - Accent4 6 5 4 2" xfId="39903" xr:uid="{03FBE8C1-D6D1-4950-B7FE-8BCB65AE4700}"/>
    <cellStyle name="20% - Accent4 6 5 5" xfId="10133" xr:uid="{B4DBA626-7C05-4D23-BB6B-93E09AE2FB86}"/>
    <cellStyle name="20% - Accent4 6 5 5 2" xfId="39904" xr:uid="{94A0D2FA-6F93-4A83-A45B-FEFBCB2473EE}"/>
    <cellStyle name="20% - Accent4 6 5 6" xfId="39898" xr:uid="{2428C862-ACBE-4D7E-8B11-63ACCCCB8A6E}"/>
    <cellStyle name="20% - Accent4 6 6" xfId="10134" xr:uid="{0A25F3F1-4959-4201-804F-BD6C37C5DCE5}"/>
    <cellStyle name="20% - Accent4 6 6 2" xfId="10135" xr:uid="{7C29B1F7-5B4E-46F9-8FA8-E43C78E2EB70}"/>
    <cellStyle name="20% - Accent4 6 6 2 2" xfId="10136" xr:uid="{C6FF8D1E-2743-4B6A-B70E-C4BD3C80CA28}"/>
    <cellStyle name="20% - Accent4 6 6 2 2 2" xfId="39907" xr:uid="{6D20CEC8-A8D2-4F72-B025-376C1C68D5EF}"/>
    <cellStyle name="20% - Accent4 6 6 2 3" xfId="10137" xr:uid="{46A72763-BC23-43C9-8C85-6C48BD0FF33D}"/>
    <cellStyle name="20% - Accent4 6 6 2 3 2" xfId="39908" xr:uid="{E30672B3-FCF1-45E2-8D6F-1E2554216E2B}"/>
    <cellStyle name="20% - Accent4 6 6 2 4" xfId="39906" xr:uid="{4D4FBB87-F9AA-490C-BF0C-2F55AFDE4477}"/>
    <cellStyle name="20% - Accent4 6 6 3" xfId="10138" xr:uid="{1344FC01-A820-4803-B013-AB844F60B37D}"/>
    <cellStyle name="20% - Accent4 6 6 3 2" xfId="39909" xr:uid="{F8967D05-841F-4D77-875D-6CB20BC5916D}"/>
    <cellStyle name="20% - Accent4 6 6 4" xfId="10139" xr:uid="{5C71BF15-DCDA-42D8-A8EB-D7798DCF145F}"/>
    <cellStyle name="20% - Accent4 6 6 4 2" xfId="39910" xr:uid="{7FB4B1D0-7CB1-4062-BB3D-E5DC1FEDEAC3}"/>
    <cellStyle name="20% - Accent4 6 6 5" xfId="10140" xr:uid="{463923C1-A7F6-459D-B3F9-E025317B9327}"/>
    <cellStyle name="20% - Accent4 6 6 5 2" xfId="39911" xr:uid="{9BF52D8F-D95E-4148-8E82-5747583C7A6D}"/>
    <cellStyle name="20% - Accent4 6 6 6" xfId="39905" xr:uid="{EFC5889F-9321-4124-AFB0-046B248E3944}"/>
    <cellStyle name="20% - Accent4 6 7" xfId="10141" xr:uid="{B5E554BC-B46F-46C5-B2AA-CBC9EFC3CEF6}"/>
    <cellStyle name="20% - Accent4 6 7 2" xfId="10142" xr:uid="{47E940A1-7051-44E8-9EAA-E7205E162482}"/>
    <cellStyle name="20% - Accent4 6 7 2 2" xfId="39913" xr:uid="{7DA47C7D-D089-4C7D-9E2C-DBA4E965E3B3}"/>
    <cellStyle name="20% - Accent4 6 7 3" xfId="10143" xr:uid="{9CB0B338-EEB2-42D6-95F8-C6DF08065836}"/>
    <cellStyle name="20% - Accent4 6 7 3 2" xfId="39914" xr:uid="{5F44E3EE-DFFF-4CD2-B250-FAB290EEC1E8}"/>
    <cellStyle name="20% - Accent4 6 7 4" xfId="39912" xr:uid="{48E23FA6-6251-4ED9-8955-2EC95E33A86C}"/>
    <cellStyle name="20% - Accent4 6 8" xfId="10144" xr:uid="{AC714F54-CF55-4C40-B503-7B51320FD7A5}"/>
    <cellStyle name="20% - Accent4 6 8 2" xfId="39915" xr:uid="{6F8DF747-ACCA-426F-B35F-B5D063F84826}"/>
    <cellStyle name="20% - Accent4 6 9" xfId="10145" xr:uid="{4CF52E7F-C7C7-4B5C-AAE4-5700F6F3059E}"/>
    <cellStyle name="20% - Accent4 6 9 2" xfId="39916" xr:uid="{2260FBA2-7757-4EAE-8123-048F0AFF7784}"/>
    <cellStyle name="20% - Accent4 7" xfId="595" xr:uid="{6A855F6F-145F-4745-B672-799AEDFCF90B}"/>
    <cellStyle name="20% - Accent4 7 10" xfId="20705" xr:uid="{F1291B36-6888-4626-BF4F-6176BA7BA541}"/>
    <cellStyle name="20% - Accent4 7 10 2" xfId="50143" xr:uid="{10B04BBC-EBEE-4F19-A17F-DCD3B019D128}"/>
    <cellStyle name="20% - Accent4 7 11" xfId="10146" xr:uid="{D9F45134-856B-4CCA-9D7C-6F8A9B5C4E88}"/>
    <cellStyle name="20% - Accent4 7 11 2" xfId="39917" xr:uid="{5919D0CD-15BA-45A9-BC8C-97F804F52D20}"/>
    <cellStyle name="20% - Accent4 7 12" xfId="4837" xr:uid="{3971544C-A9DE-4E7D-8E27-96168A03461F}"/>
    <cellStyle name="20% - Accent4 7 12 2" xfId="34720" xr:uid="{D6242F79-1166-4EBE-9AC2-B9C72D49D3B5}"/>
    <cellStyle name="20% - Accent4 7 13" xfId="22775" xr:uid="{30A51B5A-1D1B-47C6-B957-EF767B99C75E}"/>
    <cellStyle name="20% - Accent4 7 13 2" xfId="52060" xr:uid="{57B117DF-2747-4A73-91BE-5EBABDE92962}"/>
    <cellStyle name="20% - Accent4 7 14" xfId="31877" xr:uid="{8C031A40-9146-477C-AABF-6FA8EEFE6B55}"/>
    <cellStyle name="20% - Accent4 7 2" xfId="3030" xr:uid="{AD862A76-5E1B-48CF-B694-F210A461E112}"/>
    <cellStyle name="20% - Accent4 7 2 10" xfId="25731" xr:uid="{97B5692E-4CB6-4A6D-BC5A-26EE25486AEF}"/>
    <cellStyle name="20% - Accent4 7 2 10 2" xfId="54222" xr:uid="{F584E2AC-1AAE-4092-859B-51264C5E1F1E}"/>
    <cellStyle name="20% - Accent4 7 2 11" xfId="34007" xr:uid="{6F42A98B-8E6E-4030-BB8D-293287036EDB}"/>
    <cellStyle name="20% - Accent4 7 2 2" xfId="5880" xr:uid="{7581EE64-EBAE-4249-A3C4-60B28B7911DF}"/>
    <cellStyle name="20% - Accent4 7 2 2 2" xfId="10149" xr:uid="{428DFC26-B574-412E-A91C-817D9379897A}"/>
    <cellStyle name="20% - Accent4 7 2 2 2 2" xfId="10150" xr:uid="{ED412677-1152-4F00-ABFF-EC8ECB7759F7}"/>
    <cellStyle name="20% - Accent4 7 2 2 2 2 2" xfId="39921" xr:uid="{D039B539-594B-4CB1-836A-C8025E87F04B}"/>
    <cellStyle name="20% - Accent4 7 2 2 2 3" xfId="10151" xr:uid="{F7CF45C1-003E-4BE9-8BB4-FAEC93B216C9}"/>
    <cellStyle name="20% - Accent4 7 2 2 2 3 2" xfId="39922" xr:uid="{EF5C06D5-546A-4C1D-8025-56D525A9A0F2}"/>
    <cellStyle name="20% - Accent4 7 2 2 2 4" xfId="39920" xr:uid="{FCF69E72-5ED9-43BA-9CB6-3B964ED872B8}"/>
    <cellStyle name="20% - Accent4 7 2 2 3" xfId="10152" xr:uid="{150C80F6-7A7C-41BE-BA4C-8B61048EA5B8}"/>
    <cellStyle name="20% - Accent4 7 2 2 3 2" xfId="39923" xr:uid="{9B33EF6A-C3CC-4085-B799-397019F9F02E}"/>
    <cellStyle name="20% - Accent4 7 2 2 4" xfId="10153" xr:uid="{1ADA5FA2-AE2B-4FD8-A022-B7F3775F7D92}"/>
    <cellStyle name="20% - Accent4 7 2 2 4 2" xfId="39924" xr:uid="{4DED1AFE-42C1-4C81-B032-470E9FFD6A60}"/>
    <cellStyle name="20% - Accent4 7 2 2 5" xfId="10154" xr:uid="{A89FBA69-1657-4D64-B955-51DEDAF3F1C6}"/>
    <cellStyle name="20% - Accent4 7 2 2 5 2" xfId="39925" xr:uid="{1C4CDF45-D0F2-4760-A548-E9B6E8F3A9D5}"/>
    <cellStyle name="20% - Accent4 7 2 2 6" xfId="21927" xr:uid="{2B133273-CDA3-43E7-9E1F-A32E970DCFB4}"/>
    <cellStyle name="20% - Accent4 7 2 2 6 2" xfId="51352" xr:uid="{82BC51C0-999E-42F1-A3F6-3CEE767A7B02}"/>
    <cellStyle name="20% - Accent4 7 2 2 7" xfId="10148" xr:uid="{3C69E482-BC57-4C4E-AD64-41FE21506045}"/>
    <cellStyle name="20% - Accent4 7 2 2 7 2" xfId="39919" xr:uid="{EDC414D1-586C-481E-A842-861D7C2E385F}"/>
    <cellStyle name="20% - Accent4 7 2 2 8" xfId="28710" xr:uid="{59EFC079-EEB5-4859-9C2B-F4FB118F73B3}"/>
    <cellStyle name="20% - Accent4 7 2 2 8 2" xfId="57200" xr:uid="{963CF90E-7989-4292-A80F-8D2975652E7A}"/>
    <cellStyle name="20% - Accent4 7 2 2 9" xfId="35739" xr:uid="{FD10C3C1-E48E-48DD-B580-14D1D4875169}"/>
    <cellStyle name="20% - Accent4 7 2 3" xfId="10155" xr:uid="{38C6A671-9C0E-4476-84DB-057E267361B1}"/>
    <cellStyle name="20% - Accent4 7 2 3 2" xfId="10156" xr:uid="{C4B73B1F-A15D-49DA-8C53-56053ACFBEE6}"/>
    <cellStyle name="20% - Accent4 7 2 3 2 2" xfId="10157" xr:uid="{E008699F-FE90-43A8-8F9E-DE191C5E1761}"/>
    <cellStyle name="20% - Accent4 7 2 3 2 2 2" xfId="39928" xr:uid="{60888826-580B-495E-BBA6-045A2BE22F77}"/>
    <cellStyle name="20% - Accent4 7 2 3 2 3" xfId="10158" xr:uid="{6AC470B0-6924-4E29-A773-56C47F2E71F7}"/>
    <cellStyle name="20% - Accent4 7 2 3 2 3 2" xfId="39929" xr:uid="{A6946CC0-F161-4FC8-A556-B5D0EC65E1E2}"/>
    <cellStyle name="20% - Accent4 7 2 3 2 4" xfId="39927" xr:uid="{70A6020F-F27D-4BE5-8F56-D2FC401CF32A}"/>
    <cellStyle name="20% - Accent4 7 2 3 3" xfId="10159" xr:uid="{301A03BC-23A3-44EB-9B36-3BC44E843264}"/>
    <cellStyle name="20% - Accent4 7 2 3 3 2" xfId="39930" xr:uid="{225CD673-2076-4E18-AF18-E2FD73F580DF}"/>
    <cellStyle name="20% - Accent4 7 2 3 4" xfId="10160" xr:uid="{C6398F33-B1D8-43FE-A293-47290B925632}"/>
    <cellStyle name="20% - Accent4 7 2 3 4 2" xfId="39931" xr:uid="{5398D4EA-690E-41F8-B74F-C6B7828687E4}"/>
    <cellStyle name="20% - Accent4 7 2 3 5" xfId="10161" xr:uid="{658ED546-BDAC-45C9-B4F6-A1B96EA88090}"/>
    <cellStyle name="20% - Accent4 7 2 3 5 2" xfId="39932" xr:uid="{5AA85038-98F6-4323-8211-E37AB17E5BFB}"/>
    <cellStyle name="20% - Accent4 7 2 3 6" xfId="39926" xr:uid="{92C0282F-5250-4898-AA4F-7397336DE732}"/>
    <cellStyle name="20% - Accent4 7 2 4" xfId="10162" xr:uid="{95379687-6A2F-4468-A08B-E1CD8728CB0E}"/>
    <cellStyle name="20% - Accent4 7 2 4 2" xfId="10163" xr:uid="{7492A378-B5D3-44C5-B411-91D0DD6D6497}"/>
    <cellStyle name="20% - Accent4 7 2 4 2 2" xfId="39934" xr:uid="{78AF2F8E-FD8C-4EE1-BF9D-C4189CC9755B}"/>
    <cellStyle name="20% - Accent4 7 2 4 3" xfId="10164" xr:uid="{9FF6D748-D9B9-4C9E-AC44-93E6AB386089}"/>
    <cellStyle name="20% - Accent4 7 2 4 3 2" xfId="39935" xr:uid="{06E380F3-D914-4ED3-A585-7DEA7747280D}"/>
    <cellStyle name="20% - Accent4 7 2 4 4" xfId="39933" xr:uid="{CF1E9D84-DEBB-4829-B457-F34AE3704AAC}"/>
    <cellStyle name="20% - Accent4 7 2 5" xfId="10165" xr:uid="{622A4A78-C4C6-401C-A0CE-80402C7E7568}"/>
    <cellStyle name="20% - Accent4 7 2 5 2" xfId="39936" xr:uid="{3393AFD0-1A2B-45D9-85EF-D8BA7DE1D862}"/>
    <cellStyle name="20% - Accent4 7 2 6" xfId="10166" xr:uid="{A9DB8AD0-99DA-461F-83A5-3F8C94680E51}"/>
    <cellStyle name="20% - Accent4 7 2 6 2" xfId="39937" xr:uid="{03567CF4-874C-4BBF-A33A-EF3A1B49322C}"/>
    <cellStyle name="20% - Accent4 7 2 7" xfId="10167" xr:uid="{C89CA2FA-530B-4A00-924E-1876379FE883}"/>
    <cellStyle name="20% - Accent4 7 2 7 2" xfId="39938" xr:uid="{AF889A56-D946-470B-9C20-0A4C0B7F1937}"/>
    <cellStyle name="20% - Accent4 7 2 8" xfId="20953" xr:uid="{EFEB17BA-68A9-4644-A161-D63422040532}"/>
    <cellStyle name="20% - Accent4 7 2 8 2" xfId="50381" xr:uid="{87197543-562B-4DCC-8F60-EF5901316DC9}"/>
    <cellStyle name="20% - Accent4 7 2 9" xfId="10147" xr:uid="{5C7071FE-26E7-4B5D-94DC-0FA881619679}"/>
    <cellStyle name="20% - Accent4 7 2 9 2" xfId="39918" xr:uid="{59D2A1E2-7A1E-4FBA-823A-CBDB02A1703B}"/>
    <cellStyle name="20% - Accent4 7 3" xfId="5288" xr:uid="{7C1673A7-F0BF-45D2-857B-8840F37C61CC}"/>
    <cellStyle name="20% - Accent4 7 3 10" xfId="27199" xr:uid="{67B7BD19-445C-4660-8C18-C801D14520C6}"/>
    <cellStyle name="20% - Accent4 7 3 10 2" xfId="55689" xr:uid="{A429B9F7-4745-4F30-B591-FC3393499DA6}"/>
    <cellStyle name="20% - Accent4 7 3 11" xfId="35151" xr:uid="{C0B57C3B-DB10-47BC-8505-EEC83BD9150A}"/>
    <cellStyle name="20% - Accent4 7 3 2" xfId="6071" xr:uid="{1E33474A-6E72-4D30-A4C5-A0BC55380FB3}"/>
    <cellStyle name="20% - Accent4 7 3 2 2" xfId="10170" xr:uid="{5525639A-04D3-4D30-99E5-6E4126D339B8}"/>
    <cellStyle name="20% - Accent4 7 3 2 2 2" xfId="10171" xr:uid="{B30DF371-DBD4-4B1B-A3F4-F386956DBD22}"/>
    <cellStyle name="20% - Accent4 7 3 2 2 2 2" xfId="39942" xr:uid="{9A92D5E4-4125-4816-8038-9A571E40A139}"/>
    <cellStyle name="20% - Accent4 7 3 2 2 3" xfId="10172" xr:uid="{982B6A64-7ADE-46DE-9ECF-E71715C64DB3}"/>
    <cellStyle name="20% - Accent4 7 3 2 2 3 2" xfId="39943" xr:uid="{08591735-47B0-45C1-BEEC-6AF175AF2BF0}"/>
    <cellStyle name="20% - Accent4 7 3 2 2 4" xfId="39941" xr:uid="{2259F821-9508-41D0-A99C-D7871C98BF9A}"/>
    <cellStyle name="20% - Accent4 7 3 2 3" xfId="10173" xr:uid="{E8CFAF90-24BB-4D1B-9E8C-DA2139FDC385}"/>
    <cellStyle name="20% - Accent4 7 3 2 3 2" xfId="39944" xr:uid="{FBD57BC4-5937-456C-8F64-E8A6E2B16BD9}"/>
    <cellStyle name="20% - Accent4 7 3 2 4" xfId="10174" xr:uid="{7853B264-DC2F-4BFB-8054-1ECE2A0BFE95}"/>
    <cellStyle name="20% - Accent4 7 3 2 4 2" xfId="39945" xr:uid="{7B874BBB-5BBF-4243-9B92-8C6F2546E28D}"/>
    <cellStyle name="20% - Accent4 7 3 2 5" xfId="10175" xr:uid="{5ACBB8BE-629D-4373-B0D5-392C535F8705}"/>
    <cellStyle name="20% - Accent4 7 3 2 5 2" xfId="39946" xr:uid="{3570E1EA-751E-4BD2-8B74-0ED887337A76}"/>
    <cellStyle name="20% - Accent4 7 3 2 6" xfId="22188" xr:uid="{E871E737-2FD1-49DA-B91C-8CF2D5663643}"/>
    <cellStyle name="20% - Accent4 7 3 2 6 2" xfId="51613" xr:uid="{64EA1B28-1F83-4E8F-9DAD-ACE77F7EBCDA}"/>
    <cellStyle name="20% - Accent4 7 3 2 7" xfId="10169" xr:uid="{5D51DBD9-2B04-4D0A-A0BE-3E0DAFF4B071}"/>
    <cellStyle name="20% - Accent4 7 3 2 7 2" xfId="39940" xr:uid="{15BCAA35-A996-4551-BF00-4B30CD64BDD9}"/>
    <cellStyle name="20% - Accent4 7 3 2 8" xfId="35930" xr:uid="{B02E96E8-6C8E-4638-A8E0-98B49D0BF7E7}"/>
    <cellStyle name="20% - Accent4 7 3 3" xfId="10176" xr:uid="{BEBEA57B-0B00-4DCE-9BF8-9788DFDC42AE}"/>
    <cellStyle name="20% - Accent4 7 3 3 2" xfId="10177" xr:uid="{97AF31FC-B4D1-4AF1-A944-29EA9A06056E}"/>
    <cellStyle name="20% - Accent4 7 3 3 2 2" xfId="10178" xr:uid="{434C0710-04AA-4462-9C3B-FD66D0A06171}"/>
    <cellStyle name="20% - Accent4 7 3 3 2 2 2" xfId="39949" xr:uid="{CB408B39-B63C-4CCC-ABB8-0E01B09C722C}"/>
    <cellStyle name="20% - Accent4 7 3 3 2 3" xfId="10179" xr:uid="{127576CC-E260-49BA-9449-1A754FE3ED65}"/>
    <cellStyle name="20% - Accent4 7 3 3 2 3 2" xfId="39950" xr:uid="{BB454E5A-8608-4ADE-93F9-CAB8AF927CF4}"/>
    <cellStyle name="20% - Accent4 7 3 3 2 4" xfId="39948" xr:uid="{6BAFB281-109D-4876-A252-B4A4E6AB2A65}"/>
    <cellStyle name="20% - Accent4 7 3 3 3" xfId="10180" xr:uid="{24CFADA9-646D-4005-B8C4-A9E9C023CC08}"/>
    <cellStyle name="20% - Accent4 7 3 3 3 2" xfId="39951" xr:uid="{E4511358-2654-4832-95E0-210647032164}"/>
    <cellStyle name="20% - Accent4 7 3 3 4" xfId="10181" xr:uid="{880DCF3D-13E2-48D3-AA04-B78691CCA2B2}"/>
    <cellStyle name="20% - Accent4 7 3 3 4 2" xfId="39952" xr:uid="{9E967C38-5B23-4E76-9A81-73D21CAB765C}"/>
    <cellStyle name="20% - Accent4 7 3 3 5" xfId="10182" xr:uid="{F6A62033-5A13-44BD-B743-9AE0D7B9D9A4}"/>
    <cellStyle name="20% - Accent4 7 3 3 5 2" xfId="39953" xr:uid="{8CE486B7-7448-4565-A073-2BBB1C92BD18}"/>
    <cellStyle name="20% - Accent4 7 3 3 6" xfId="39947" xr:uid="{29112867-A7A3-4D20-886C-F2A367794ECB}"/>
    <cellStyle name="20% - Accent4 7 3 4" xfId="10183" xr:uid="{C6CAA41A-7221-411B-863A-EFF738F1C34C}"/>
    <cellStyle name="20% - Accent4 7 3 4 2" xfId="10184" xr:uid="{847AFCE3-8B41-40D0-88E3-266A6D2E0BE6}"/>
    <cellStyle name="20% - Accent4 7 3 4 2 2" xfId="39955" xr:uid="{BA568645-3FD9-4E85-8D33-E4E611C3761A}"/>
    <cellStyle name="20% - Accent4 7 3 4 3" xfId="10185" xr:uid="{A02D1327-AA8B-4CAA-A27E-09B5B638E8C6}"/>
    <cellStyle name="20% - Accent4 7 3 4 3 2" xfId="39956" xr:uid="{AF025B63-CE78-44D8-9BD4-0825C9159950}"/>
    <cellStyle name="20% - Accent4 7 3 4 4" xfId="39954" xr:uid="{F8AA82C3-1539-4DD4-BBE5-B761E8B58455}"/>
    <cellStyle name="20% - Accent4 7 3 5" xfId="10186" xr:uid="{D3EE023D-FC72-460F-9BE6-93E98A6BED4C}"/>
    <cellStyle name="20% - Accent4 7 3 5 2" xfId="39957" xr:uid="{C1A91F18-4DE8-47DD-8F44-5FFA1CB33F53}"/>
    <cellStyle name="20% - Accent4 7 3 6" xfId="10187" xr:uid="{2C66E3C1-F9FC-4036-B90D-E99BBC715178}"/>
    <cellStyle name="20% - Accent4 7 3 6 2" xfId="39958" xr:uid="{EE264C04-0707-4EEF-9E38-F36B95396730}"/>
    <cellStyle name="20% - Accent4 7 3 7" xfId="10188" xr:uid="{4CD77EDA-C4F4-4BA7-8545-58DDB6B2F814}"/>
    <cellStyle name="20% - Accent4 7 3 7 2" xfId="39959" xr:uid="{7F8A475E-DF43-452E-85BF-DDA1864B8938}"/>
    <cellStyle name="20% - Accent4 7 3 8" xfId="21201" xr:uid="{8E393907-425E-44C3-AF26-317B73FB5BED}"/>
    <cellStyle name="20% - Accent4 7 3 8 2" xfId="50627" xr:uid="{14D3A562-8D3A-4E0E-8888-32A3F778379D}"/>
    <cellStyle name="20% - Accent4 7 3 9" xfId="10168" xr:uid="{52A357FD-9314-46FB-9780-D45CA39995EF}"/>
    <cellStyle name="20% - Accent4 7 3 9 2" xfId="39939" xr:uid="{2BD2BC20-832F-4A04-8D2F-89A9298E5F73}"/>
    <cellStyle name="20% - Accent4 7 4" xfId="5671" xr:uid="{B95D4558-6BF5-4D3E-A154-3FD3A073B747}"/>
    <cellStyle name="20% - Accent4 7 4 2" xfId="10190" xr:uid="{AA3011E1-1D3A-4079-B578-7E93337D735A}"/>
    <cellStyle name="20% - Accent4 7 4 2 2" xfId="10191" xr:uid="{A6FCACD6-4CA7-494E-9F53-063629597642}"/>
    <cellStyle name="20% - Accent4 7 4 2 2 2" xfId="39962" xr:uid="{8F4BA167-30AD-46FC-8369-B98E608A35C0}"/>
    <cellStyle name="20% - Accent4 7 4 2 3" xfId="10192" xr:uid="{A49E16D3-04AB-4E47-8A57-A502C539D041}"/>
    <cellStyle name="20% - Accent4 7 4 2 3 2" xfId="39963" xr:uid="{7D7A3C34-AE18-4E40-B22F-197F26DC7CF8}"/>
    <cellStyle name="20% - Accent4 7 4 2 4" xfId="39961" xr:uid="{FAFB14EA-9795-4F4D-B4C9-9CEC05994866}"/>
    <cellStyle name="20% - Accent4 7 4 3" xfId="10193" xr:uid="{81648E19-522A-438C-A5E7-E9399CCBFC4B}"/>
    <cellStyle name="20% - Accent4 7 4 3 2" xfId="39964" xr:uid="{FF1EB170-6D58-46EB-A78B-4DAB5CAB2B0F}"/>
    <cellStyle name="20% - Accent4 7 4 4" xfId="10194" xr:uid="{789BAFCF-EE6B-4860-AE3E-B9666FEA18F6}"/>
    <cellStyle name="20% - Accent4 7 4 4 2" xfId="39965" xr:uid="{2C30C1AA-9AAD-4B15-BCDD-2421E77BE975}"/>
    <cellStyle name="20% - Accent4 7 4 5" xfId="10195" xr:uid="{315B8B7E-13EF-438E-9AFC-7469A50F8C06}"/>
    <cellStyle name="20% - Accent4 7 4 5 2" xfId="39966" xr:uid="{98F81292-4BED-4139-981E-F1A20DC68BAD}"/>
    <cellStyle name="20% - Accent4 7 4 6" xfId="21677" xr:uid="{FD0D0176-9A91-4208-8822-F040CF640AB8}"/>
    <cellStyle name="20% - Accent4 7 4 6 2" xfId="51102" xr:uid="{0678148A-A781-4C9A-85E4-40CEA3874F99}"/>
    <cellStyle name="20% - Accent4 7 4 7" xfId="10189" xr:uid="{BB3AEBB2-ECA2-432C-A4BD-1AA8D1047E58}"/>
    <cellStyle name="20% - Accent4 7 4 7 2" xfId="39960" xr:uid="{B999884A-D60C-49FC-8405-10194DC93CBB}"/>
    <cellStyle name="20% - Accent4 7 4 8" xfId="30195" xr:uid="{7DA893A8-B7AB-4544-8AB6-B835F146E026}"/>
    <cellStyle name="20% - Accent4 7 4 8 2" xfId="58685" xr:uid="{1D0C73EE-A114-4C38-AA36-B483C5F4FA46}"/>
    <cellStyle name="20% - Accent4 7 4 9" xfId="35530" xr:uid="{9810A6C0-013A-41B5-BA7A-82CFE442004B}"/>
    <cellStyle name="20% - Accent4 7 5" xfId="10196" xr:uid="{2B2FCBE7-45B3-4215-802E-68A7CD346E1A}"/>
    <cellStyle name="20% - Accent4 7 5 2" xfId="10197" xr:uid="{35A4EACE-3DC6-4E7E-B391-EEFD635DDBD4}"/>
    <cellStyle name="20% - Accent4 7 5 2 2" xfId="10198" xr:uid="{659E771B-BD39-4EBE-9089-E85A1D9605BA}"/>
    <cellStyle name="20% - Accent4 7 5 2 2 2" xfId="39969" xr:uid="{575F4E48-EB53-4DA6-9ED5-75EB221F16F2}"/>
    <cellStyle name="20% - Accent4 7 5 2 3" xfId="10199" xr:uid="{6B02D1BD-1684-4521-B70C-7A0A9B86FBCC}"/>
    <cellStyle name="20% - Accent4 7 5 2 3 2" xfId="39970" xr:uid="{845263AE-5C96-4B81-953D-B6ABA7FAA9D4}"/>
    <cellStyle name="20% - Accent4 7 5 2 4" xfId="39968" xr:uid="{D8E80D14-8C3F-4A84-B516-EB0261E338B6}"/>
    <cellStyle name="20% - Accent4 7 5 3" xfId="10200" xr:uid="{CF6BAF30-BBF0-4BC8-BB16-38BDA1D1A682}"/>
    <cellStyle name="20% - Accent4 7 5 3 2" xfId="39971" xr:uid="{815479DB-DEA5-4BF1-A1C5-351694746746}"/>
    <cellStyle name="20% - Accent4 7 5 4" xfId="10201" xr:uid="{E5A119EB-6BCF-46B1-8E19-7B97D6783D39}"/>
    <cellStyle name="20% - Accent4 7 5 4 2" xfId="39972" xr:uid="{1531FC39-E564-452B-980F-4BFB2BD7DCAF}"/>
    <cellStyle name="20% - Accent4 7 5 5" xfId="10202" xr:uid="{DA0951EA-5263-448A-BF83-FDF4476A10A8}"/>
    <cellStyle name="20% - Accent4 7 5 5 2" xfId="39973" xr:uid="{379C95AB-E259-47BF-BA2D-95C3D490B831}"/>
    <cellStyle name="20% - Accent4 7 5 6" xfId="39967" xr:uid="{0C313B4B-CC88-45B4-A444-58B6C7403CC5}"/>
    <cellStyle name="20% - Accent4 7 6" xfId="10203" xr:uid="{DC389C50-B03D-486F-B79C-46D0493DD49B}"/>
    <cellStyle name="20% - Accent4 7 6 2" xfId="10204" xr:uid="{BA258C17-98A9-4E09-9199-91C5675BBFDB}"/>
    <cellStyle name="20% - Accent4 7 6 2 2" xfId="39975" xr:uid="{17802772-CBBF-480C-8DEC-F34CF1B1B3AF}"/>
    <cellStyle name="20% - Accent4 7 6 3" xfId="10205" xr:uid="{5E2EEE16-FF95-4CB1-BA0B-6791ABDC00A9}"/>
    <cellStyle name="20% - Accent4 7 6 3 2" xfId="39976" xr:uid="{614F099F-1A57-46A3-9EBD-2E1E614FF38F}"/>
    <cellStyle name="20% - Accent4 7 6 4" xfId="39974" xr:uid="{348790D0-8D4C-4D12-97EE-3AF99C080753}"/>
    <cellStyle name="20% - Accent4 7 7" xfId="10206" xr:uid="{A6EE4963-8D55-436B-AD3A-6E347876B074}"/>
    <cellStyle name="20% - Accent4 7 7 2" xfId="39977" xr:uid="{90AF5C83-B1FB-4869-B482-9162A55DA486}"/>
    <cellStyle name="20% - Accent4 7 8" xfId="10207" xr:uid="{F6142015-DF4F-4858-A9AC-0D7E5FC79800}"/>
    <cellStyle name="20% - Accent4 7 8 2" xfId="39978" xr:uid="{B61E2FB2-5666-43B1-B659-A336C978F455}"/>
    <cellStyle name="20% - Accent4 7 9" xfId="10208" xr:uid="{D9EE315C-5B76-404F-BD4E-B52A9F713EE6}"/>
    <cellStyle name="20% - Accent4 7 9 2" xfId="39979" xr:uid="{30E4373E-2FF5-43F4-B5DC-B817D38DC018}"/>
    <cellStyle name="20% - Accent4 8" xfId="2112" xr:uid="{05B606BF-6AD9-4630-923C-B4E9DB0785DD}"/>
    <cellStyle name="20% - Accent4 8 10" xfId="4864" xr:uid="{3A99B478-D96D-4D6B-AEFE-2F25773B6D1B}"/>
    <cellStyle name="20% - Accent4 8 10 2" xfId="34743" xr:uid="{79484ACE-BC14-4B32-99AA-767FECE2C28A}"/>
    <cellStyle name="20% - Accent4 8 11" xfId="22790" xr:uid="{A9BC6DE9-21A5-401F-AD2F-9B6C6FAFCCBC}"/>
    <cellStyle name="20% - Accent4 8 11 2" xfId="52075" xr:uid="{A3A9D1EB-6B51-4A22-B8E4-0E280938B8F6}"/>
    <cellStyle name="20% - Accent4 8 12" xfId="33101" xr:uid="{6D120B6E-6467-4588-A0CE-32A53777EE3D}"/>
    <cellStyle name="20% - Accent4 8 2" xfId="5114" xr:uid="{244AB54E-BF3D-4362-9C9A-832B882EB1E1}"/>
    <cellStyle name="20% - Accent4 8 2 2" xfId="5897" xr:uid="{5F2211D2-8DED-4613-BE32-6FF3659E4F65}"/>
    <cellStyle name="20% - Accent4 8 2 2 2" xfId="10212" xr:uid="{638F590D-52E3-4C33-90A6-921F7F05A9EF}"/>
    <cellStyle name="20% - Accent4 8 2 2 2 2" xfId="39983" xr:uid="{9054A900-8DD7-4E22-8CBD-4A804000334F}"/>
    <cellStyle name="20% - Accent4 8 2 2 3" xfId="10213" xr:uid="{CE1BFB0C-63C0-43B3-938E-BA0E9D1EF30E}"/>
    <cellStyle name="20% - Accent4 8 2 2 3 2" xfId="39984" xr:uid="{31B24088-9918-4BFF-9609-2D10A6DC733F}"/>
    <cellStyle name="20% - Accent4 8 2 2 4" xfId="21944" xr:uid="{94D49BCB-3A56-4754-B2CF-C8291AE28331}"/>
    <cellStyle name="20% - Accent4 8 2 2 4 2" xfId="51369" xr:uid="{C199BB26-E9B3-4B62-838C-C43D92B2F96C}"/>
    <cellStyle name="20% - Accent4 8 2 2 5" xfId="10211" xr:uid="{63572837-4E38-4A96-A9E3-6CEFC8FCC500}"/>
    <cellStyle name="20% - Accent4 8 2 2 5 2" xfId="39982" xr:uid="{282400CE-2E9A-4AB6-8C2E-745038BD809A}"/>
    <cellStyle name="20% - Accent4 8 2 2 6" xfId="29004" xr:uid="{21E519D5-AD71-4CC4-B48C-7A438A17E476}"/>
    <cellStyle name="20% - Accent4 8 2 2 6 2" xfId="57494" xr:uid="{AC5D77E2-1D9C-4907-A4EA-88C41F3C60EA}"/>
    <cellStyle name="20% - Accent4 8 2 2 7" xfId="35756" xr:uid="{9B4B65BC-E6FC-44A2-9294-B1C43C6047F8}"/>
    <cellStyle name="20% - Accent4 8 2 3" xfId="10214" xr:uid="{A68483EB-C08A-4DFD-8DC2-3717A618BC46}"/>
    <cellStyle name="20% - Accent4 8 2 3 2" xfId="39985" xr:uid="{B4555746-544B-46B2-901E-1F6DD48D5F11}"/>
    <cellStyle name="20% - Accent4 8 2 4" xfId="10215" xr:uid="{410912C4-5BAC-48D8-A8CB-1DF24B3D4D97}"/>
    <cellStyle name="20% - Accent4 8 2 4 2" xfId="39986" xr:uid="{85AFF615-C095-49BE-863F-E59F4750A1C7}"/>
    <cellStyle name="20% - Accent4 8 2 5" xfId="10216" xr:uid="{A5C8080E-8083-47F7-AB12-C924B20B5DE7}"/>
    <cellStyle name="20% - Accent4 8 2 5 2" xfId="39987" xr:uid="{379190C6-96F8-4C8C-B51C-7BC1ABE05618}"/>
    <cellStyle name="20% - Accent4 8 2 6" xfId="20973" xr:uid="{255523F9-7580-4DAF-B4F2-FEF34780CB99}"/>
    <cellStyle name="20% - Accent4 8 2 6 2" xfId="50399" xr:uid="{37CFD9CD-0F8F-403F-AB8A-4BEDF372F1CC}"/>
    <cellStyle name="20% - Accent4 8 2 7" xfId="10210" xr:uid="{42A2D287-2FBE-4327-9844-7D5B6248E0F6}"/>
    <cellStyle name="20% - Accent4 8 2 7 2" xfId="39981" xr:uid="{97BEEE33-41AD-4CDE-BCED-A6EC741850BC}"/>
    <cellStyle name="20% - Accent4 8 2 8" xfId="26021" xr:uid="{40DC4DE5-5AF8-49AF-9ED4-D42CA718EC7A}"/>
    <cellStyle name="20% - Accent4 8 2 8 2" xfId="54512" xr:uid="{76F40AE6-576C-4767-A4B8-4C08B6F8CB63}"/>
    <cellStyle name="20% - Accent4 8 2 9" xfId="34977" xr:uid="{8E441D19-EBD0-48EA-A26D-0CDD0F86D5CA}"/>
    <cellStyle name="20% - Accent4 8 3" xfId="5305" xr:uid="{72D01C6A-CC21-425B-B315-7F0516B1F78E}"/>
    <cellStyle name="20% - Accent4 8 3 2" xfId="6088" xr:uid="{3FE426F5-4265-4098-89CF-0D13173F7FC1}"/>
    <cellStyle name="20% - Accent4 8 3 2 2" xfId="10219" xr:uid="{C2954711-0FF2-4CA1-BAC4-E7D693D39F90}"/>
    <cellStyle name="20% - Accent4 8 3 2 2 2" xfId="39990" xr:uid="{E265EF14-14D9-4334-B473-3A8D195AADE1}"/>
    <cellStyle name="20% - Accent4 8 3 2 3" xfId="10220" xr:uid="{10E931CB-AD23-4A38-920A-560D9C0B363A}"/>
    <cellStyle name="20% - Accent4 8 3 2 3 2" xfId="39991" xr:uid="{1461E584-9A02-4BD8-A02C-4ACDA81AB0C1}"/>
    <cellStyle name="20% - Accent4 8 3 2 4" xfId="22206" xr:uid="{602554BF-F8B9-40B6-B228-2736A865DE58}"/>
    <cellStyle name="20% - Accent4 8 3 2 4 2" xfId="51631" xr:uid="{204F7144-39EF-426E-A045-2BF71B2CCEA0}"/>
    <cellStyle name="20% - Accent4 8 3 2 5" xfId="10218" xr:uid="{34D80521-C891-4B88-AE2F-7FB876B91AFD}"/>
    <cellStyle name="20% - Accent4 8 3 2 5 2" xfId="39989" xr:uid="{BC863BA1-AE95-4DB0-A1F9-10922C6B4A70}"/>
    <cellStyle name="20% - Accent4 8 3 2 6" xfId="35947" xr:uid="{D606296E-4FCA-4EF0-A969-EB3173D30C55}"/>
    <cellStyle name="20% - Accent4 8 3 3" xfId="10221" xr:uid="{BB5ED2C1-82C8-492D-ABD1-6B8F1DA8C0C2}"/>
    <cellStyle name="20% - Accent4 8 3 3 2" xfId="39992" xr:uid="{2F722133-14BC-4C7D-A5C1-C0ECB469E5F5}"/>
    <cellStyle name="20% - Accent4 8 3 4" xfId="10222" xr:uid="{209776A4-A7C2-44F4-9EB8-7D1A57643733}"/>
    <cellStyle name="20% - Accent4 8 3 4 2" xfId="39993" xr:uid="{1D471F72-CFC3-446C-803F-16467314F6C4}"/>
    <cellStyle name="20% - Accent4 8 3 5" xfId="10223" xr:uid="{6E96CFE9-868E-42ED-88A6-1D556D7B1025}"/>
    <cellStyle name="20% - Accent4 8 3 5 2" xfId="39994" xr:uid="{3B4D3D89-D7A9-4B4A-85AD-1D6FE98E5FCA}"/>
    <cellStyle name="20% - Accent4 8 3 6" xfId="21219" xr:uid="{A38D6417-D11F-4FE0-9A35-82D07718B2F4}"/>
    <cellStyle name="20% - Accent4 8 3 6 2" xfId="50645" xr:uid="{838EA6FA-1429-4B40-A09B-706B9D564031}"/>
    <cellStyle name="20% - Accent4 8 3 7" xfId="10217" xr:uid="{20025E29-5636-437D-98F0-C22E118BD93E}"/>
    <cellStyle name="20% - Accent4 8 3 7 2" xfId="39988" xr:uid="{7454342C-ED22-4EF6-B320-3DE1D3E8ECBC}"/>
    <cellStyle name="20% - Accent4 8 3 8" xfId="27493" xr:uid="{4E2B9FFD-5628-4050-9035-CB11D3068005}"/>
    <cellStyle name="20% - Accent4 8 3 8 2" xfId="55983" xr:uid="{08ECAECD-D2BC-4AFA-9558-FAFA63970B1E}"/>
    <cellStyle name="20% - Accent4 8 3 9" xfId="35168" xr:uid="{3B560518-1B59-40C6-9B04-D7DC80337475}"/>
    <cellStyle name="20% - Accent4 8 4" xfId="5692" xr:uid="{C777B4F4-0EA7-4C86-990F-BFEB8C00D628}"/>
    <cellStyle name="20% - Accent4 8 4 2" xfId="10225" xr:uid="{BADE0955-0FBF-4023-BDAF-AA673A8343F7}"/>
    <cellStyle name="20% - Accent4 8 4 2 2" xfId="39996" xr:uid="{2C3B633B-BABE-4E13-B104-B04F457A579F}"/>
    <cellStyle name="20% - Accent4 8 4 3" xfId="10226" xr:uid="{D14DC5DD-8E6D-4039-BDA2-EFC663D95A0B}"/>
    <cellStyle name="20% - Accent4 8 4 3 2" xfId="39997" xr:uid="{05DF1E49-33A1-4243-ABE3-1854E53D2AA9}"/>
    <cellStyle name="20% - Accent4 8 4 4" xfId="21701" xr:uid="{47E08D3B-3B19-49E5-BF5A-15CA4011B0CB}"/>
    <cellStyle name="20% - Accent4 8 4 4 2" xfId="51126" xr:uid="{F9A46A0A-B0B6-4A5B-83E3-BD79B34B02D3}"/>
    <cellStyle name="20% - Accent4 8 4 5" xfId="10224" xr:uid="{B357183A-4443-46BB-9839-990D3C70FC1E}"/>
    <cellStyle name="20% - Accent4 8 4 5 2" xfId="39995" xr:uid="{CE40FBCD-AFC9-4FA6-A373-85B5B07857C9}"/>
    <cellStyle name="20% - Accent4 8 4 6" xfId="30491" xr:uid="{F875B8CE-04EA-44F2-AF12-14890DC27748}"/>
    <cellStyle name="20% - Accent4 8 4 6 2" xfId="58981" xr:uid="{3C8D2BC5-A02B-4DE4-B739-CCC8B2EEFA9B}"/>
    <cellStyle name="20% - Accent4 8 4 7" xfId="35551" xr:uid="{C028B1BF-C968-44E7-94CB-7CA1EA6B67F6}"/>
    <cellStyle name="20% - Accent4 8 5" xfId="10227" xr:uid="{D03EB02E-B9FF-4D70-9CB7-DF465A14CCA5}"/>
    <cellStyle name="20% - Accent4 8 5 2" xfId="39998" xr:uid="{8EC4EEBE-4641-4925-A88A-6882DACF3E4F}"/>
    <cellStyle name="20% - Accent4 8 6" xfId="10228" xr:uid="{455A6007-C263-49BD-87B2-1BF895290C4B}"/>
    <cellStyle name="20% - Accent4 8 6 2" xfId="39999" xr:uid="{0AEC3AF4-ABD5-4D3B-9464-1629389B707F}"/>
    <cellStyle name="20% - Accent4 8 7" xfId="10229" xr:uid="{A55EA6A2-F4D0-4E9A-8A76-2D0BA1117800}"/>
    <cellStyle name="20% - Accent4 8 7 2" xfId="40000" xr:uid="{88CEC062-0543-4ADF-BFFF-5532E72B6DCE}"/>
    <cellStyle name="20% - Accent4 8 8" xfId="20731" xr:uid="{45A96CF0-96E1-4979-B800-FB3B9EF14A02}"/>
    <cellStyle name="20% - Accent4 8 8 2" xfId="50163" xr:uid="{2B33B9BA-C1FA-465D-843B-D2D08CD92AA0}"/>
    <cellStyle name="20% - Accent4 8 9" xfId="10209" xr:uid="{E52B8514-79B6-4E75-A26E-87A8B19F0B33}"/>
    <cellStyle name="20% - Accent4 8 9 2" xfId="39980" xr:uid="{2475E4A0-BDE3-4D49-AF58-6D5C0FC58B15}"/>
    <cellStyle name="20% - Accent4 9" xfId="666" xr:uid="{997B0C03-4103-4619-8C8B-61F87FC4752D}"/>
    <cellStyle name="20% - Accent4 9 10" xfId="4885" xr:uid="{769F19A4-D2C9-4A76-BB38-A46C55C85D2C}"/>
    <cellStyle name="20% - Accent4 9 10 2" xfId="34764" xr:uid="{D8D023B5-4DB9-45C0-AC81-223FC0D2CE1B}"/>
    <cellStyle name="20% - Accent4 9 11" xfId="22806" xr:uid="{F2FFFE65-C57D-4439-B87D-EE7FA02F5F6A}"/>
    <cellStyle name="20% - Accent4 9 11 2" xfId="52091" xr:uid="{77E5D8C8-AE04-496B-A52A-32BD6EA15D01}"/>
    <cellStyle name="20% - Accent4 9 12" xfId="31929" xr:uid="{900B9281-4C45-4E2C-9502-262DAF9A4104}"/>
    <cellStyle name="20% - Accent4 9 2" xfId="5133" xr:uid="{FF75E44D-C5D6-4E3D-AE9D-9612F9DFC0AF}"/>
    <cellStyle name="20% - Accent4 9 2 2" xfId="5917" xr:uid="{2A74FAFF-F844-47B6-9F02-0F94BAADAE56}"/>
    <cellStyle name="20% - Accent4 9 2 2 2" xfId="10233" xr:uid="{3A46818C-7038-4492-ACFF-74F65816DEDC}"/>
    <cellStyle name="20% - Accent4 9 2 2 2 2" xfId="40004" xr:uid="{A73084DA-6AF7-4996-9208-1EE2BECB80F1}"/>
    <cellStyle name="20% - Accent4 9 2 2 3" xfId="10234" xr:uid="{F351415F-E63C-40A6-A919-A49391D7FFA9}"/>
    <cellStyle name="20% - Accent4 9 2 2 3 2" xfId="40005" xr:uid="{CC056AF9-5CA3-4111-9714-BC1E41C508A0}"/>
    <cellStyle name="20% - Accent4 9 2 2 4" xfId="21965" xr:uid="{B34B1C90-DD4B-4C11-8589-0975B14D19D3}"/>
    <cellStyle name="20% - Accent4 9 2 2 4 2" xfId="51390" xr:uid="{075753E7-A75A-41D9-B8A1-D738F3F9C1D2}"/>
    <cellStyle name="20% - Accent4 9 2 2 5" xfId="10232" xr:uid="{1DBBCC61-CFE0-4F77-ACE8-0AE41F58C729}"/>
    <cellStyle name="20% - Accent4 9 2 2 5 2" xfId="40003" xr:uid="{DB2A0A58-8261-4DED-BDBB-F5D877A4096A}"/>
    <cellStyle name="20% - Accent4 9 2 2 6" xfId="29315" xr:uid="{3C8F437A-E8FB-4BFF-9657-CC459068EB73}"/>
    <cellStyle name="20% - Accent4 9 2 2 6 2" xfId="57805" xr:uid="{A126AA4E-7A87-459F-BC4A-9E9B251DAE96}"/>
    <cellStyle name="20% - Accent4 9 2 2 7" xfId="35776" xr:uid="{3482A205-AB1C-4286-8435-D1632A0F3DF3}"/>
    <cellStyle name="20% - Accent4 9 2 3" xfId="10235" xr:uid="{8081B398-22AD-42C3-9E37-2B4BC5219C3E}"/>
    <cellStyle name="20% - Accent4 9 2 3 2" xfId="40006" xr:uid="{0CA5F138-BEF7-4772-B36D-793DB4D4B69E}"/>
    <cellStyle name="20% - Accent4 9 2 4" xfId="10236" xr:uid="{5603F22D-8376-4BBC-9994-9751F1A6A850}"/>
    <cellStyle name="20% - Accent4 9 2 4 2" xfId="40007" xr:uid="{01107E71-C243-4C62-91BF-9633FDA10F97}"/>
    <cellStyle name="20% - Accent4 9 2 5" xfId="10237" xr:uid="{C173E316-0D85-405C-9ADD-ABA726198DCE}"/>
    <cellStyle name="20% - Accent4 9 2 5 2" xfId="40008" xr:uid="{2A9F6A1D-BF5D-4C35-B762-9911DCF5E813}"/>
    <cellStyle name="20% - Accent4 9 2 6" xfId="20993" xr:uid="{DA21FDFE-6ECE-4134-A66D-15D1BB653069}"/>
    <cellStyle name="20% - Accent4 9 2 6 2" xfId="50419" xr:uid="{650F1BB0-95A5-459D-9B03-2FA0AC354FA5}"/>
    <cellStyle name="20% - Accent4 9 2 7" xfId="10231" xr:uid="{3AE0CEFE-ED31-4B79-AD9F-289C1673AEC1}"/>
    <cellStyle name="20% - Accent4 9 2 7 2" xfId="40002" xr:uid="{8249E8FE-3DE0-445B-9EEB-979FEE266E83}"/>
    <cellStyle name="20% - Accent4 9 2 8" xfId="26331" xr:uid="{7057806F-3765-4545-ABA4-4361D71179D6}"/>
    <cellStyle name="20% - Accent4 9 2 8 2" xfId="54822" xr:uid="{D4013790-6B51-49C6-BD7C-AA06B0D604F4}"/>
    <cellStyle name="20% - Accent4 9 2 9" xfId="34996" xr:uid="{F1629A57-A60A-48BE-A631-C90B4E0D00AA}"/>
    <cellStyle name="20% - Accent4 9 3" xfId="5325" xr:uid="{69924C35-B1E5-459C-B1A5-35923AF94CA1}"/>
    <cellStyle name="20% - Accent4 9 3 2" xfId="6109" xr:uid="{3B9D5083-638B-44A8-B931-029AC8B7CF8A}"/>
    <cellStyle name="20% - Accent4 9 3 2 2" xfId="10240" xr:uid="{9DA5B01B-D650-4FA9-87DD-9DABE20C1467}"/>
    <cellStyle name="20% - Accent4 9 3 2 2 2" xfId="40011" xr:uid="{55242885-6CC0-457C-87F3-93E1161824F7}"/>
    <cellStyle name="20% - Accent4 9 3 2 3" xfId="10241" xr:uid="{FD0067B1-2AF9-4A71-851A-9185F85B85BB}"/>
    <cellStyle name="20% - Accent4 9 3 2 3 2" xfId="40012" xr:uid="{11D7E0CD-FC27-445D-B825-AE37724A9546}"/>
    <cellStyle name="20% - Accent4 9 3 2 4" xfId="22227" xr:uid="{7264DD5F-9404-4E77-9B70-AF6BAF1842BD}"/>
    <cellStyle name="20% - Accent4 9 3 2 4 2" xfId="51652" xr:uid="{5B90599B-F9B2-4ADE-B459-9190B85729DC}"/>
    <cellStyle name="20% - Accent4 9 3 2 5" xfId="10239" xr:uid="{23AB0A4A-1E99-4AC5-B029-F6546A229804}"/>
    <cellStyle name="20% - Accent4 9 3 2 5 2" xfId="40010" xr:uid="{D1ADAB71-73E2-40CF-AFB5-FF96FC9034D5}"/>
    <cellStyle name="20% - Accent4 9 3 2 6" xfId="35968" xr:uid="{3D0E624A-AB57-40D3-9CA3-7D6452352767}"/>
    <cellStyle name="20% - Accent4 9 3 3" xfId="10242" xr:uid="{2CD0BE93-DB64-44F0-AE0B-D309993B7B25}"/>
    <cellStyle name="20% - Accent4 9 3 3 2" xfId="40013" xr:uid="{AB43A9C8-A9E3-4E24-B4DA-163CAF1622DA}"/>
    <cellStyle name="20% - Accent4 9 3 4" xfId="10243" xr:uid="{D214F472-9D3D-42F6-96FD-5E252AD911A6}"/>
    <cellStyle name="20% - Accent4 9 3 4 2" xfId="40014" xr:uid="{FBEF8CBB-E766-4991-BC65-B5C4C964210A}"/>
    <cellStyle name="20% - Accent4 9 3 5" xfId="10244" xr:uid="{B1FB25B5-E732-435D-B482-B60F0D60A96C}"/>
    <cellStyle name="20% - Accent4 9 3 5 2" xfId="40015" xr:uid="{4CB62202-48BB-413D-8D69-0C45C37D451B}"/>
    <cellStyle name="20% - Accent4 9 3 6" xfId="21240" xr:uid="{B5D8998E-8A21-4274-BAF8-20DCBD29E578}"/>
    <cellStyle name="20% - Accent4 9 3 6 2" xfId="50666" xr:uid="{6D98560D-F938-47FE-9A04-18D998A19489}"/>
    <cellStyle name="20% - Accent4 9 3 7" xfId="10238" xr:uid="{3CDE1583-A928-44F6-A56C-07B28055A63D}"/>
    <cellStyle name="20% - Accent4 9 3 7 2" xfId="40009" xr:uid="{82FD9A10-9964-4C9E-AF68-308483E38A9F}"/>
    <cellStyle name="20% - Accent4 9 3 8" xfId="27804" xr:uid="{BBDFBFCF-62D2-415A-9378-ED7188D1EEE8}"/>
    <cellStyle name="20% - Accent4 9 3 8 2" xfId="56294" xr:uid="{9B47F0CF-AF73-4844-B54A-C0B9BB557F85}"/>
    <cellStyle name="20% - Accent4 9 3 9" xfId="35188" xr:uid="{01F40E0F-7B4D-46B0-8577-3107602574A6}"/>
    <cellStyle name="20% - Accent4 9 4" xfId="5714" xr:uid="{9379E718-DE67-426F-9C47-887C8069CAE4}"/>
    <cellStyle name="20% - Accent4 9 4 2" xfId="10246" xr:uid="{EE859429-86F8-48DF-A559-2DB96F6A5ABB}"/>
    <cellStyle name="20% - Accent4 9 4 2 2" xfId="40017" xr:uid="{0529164C-BB50-4345-8053-BD56535F5BD5}"/>
    <cellStyle name="20% - Accent4 9 4 3" xfId="10247" xr:uid="{3C53C1A8-ABEA-4421-8DA2-E5BE82DB5E14}"/>
    <cellStyle name="20% - Accent4 9 4 3 2" xfId="40018" xr:uid="{0E40566F-3315-42F8-A652-F9F1D19B3149}"/>
    <cellStyle name="20% - Accent4 9 4 4" xfId="21724" xr:uid="{96935B50-8263-4762-817A-C45EA2AE455C}"/>
    <cellStyle name="20% - Accent4 9 4 4 2" xfId="51149" xr:uid="{5C505CA3-340E-4C1E-A4DB-D79204E68B3C}"/>
    <cellStyle name="20% - Accent4 9 4 5" xfId="10245" xr:uid="{B9731ABC-9872-4F23-8589-40A6344F73D0}"/>
    <cellStyle name="20% - Accent4 9 4 5 2" xfId="40016" xr:uid="{AB9CB82C-699B-43F0-B25D-3CF78289BFD8}"/>
    <cellStyle name="20% - Accent4 9 4 6" xfId="30803" xr:uid="{AADE5B20-6DD6-47D8-86BE-E6734C1FE9C3}"/>
    <cellStyle name="20% - Accent4 9 4 6 2" xfId="59293" xr:uid="{DD0F5B55-728C-453C-A443-94F3C18B0C2B}"/>
    <cellStyle name="20% - Accent4 9 4 7" xfId="35573" xr:uid="{41837C88-8241-4F4C-A549-37B53709AFAD}"/>
    <cellStyle name="20% - Accent4 9 5" xfId="10248" xr:uid="{AD0B9CA6-A079-4D25-A028-5F26ECDE43B8}"/>
    <cellStyle name="20% - Accent4 9 5 2" xfId="40019" xr:uid="{58928178-93A2-4435-BE63-7CE252F9E376}"/>
    <cellStyle name="20% - Accent4 9 6" xfId="10249" xr:uid="{267B526A-C132-4BA2-A00A-70557AD6E993}"/>
    <cellStyle name="20% - Accent4 9 6 2" xfId="40020" xr:uid="{43C53978-68C2-4747-803B-029C16DCFCD2}"/>
    <cellStyle name="20% - Accent4 9 7" xfId="10250" xr:uid="{DF45505C-DB93-445B-B91B-9C591F6A88F7}"/>
    <cellStyle name="20% - Accent4 9 7 2" xfId="40021" xr:uid="{F59270CE-DF05-4F25-9D1D-D240B995B7BA}"/>
    <cellStyle name="20% - Accent4 9 8" xfId="20751" xr:uid="{361CCFAA-04A6-4499-A3E7-7B7DF893F4F1}"/>
    <cellStyle name="20% - Accent4 9 8 2" xfId="50183" xr:uid="{9944309B-0D42-47A4-9208-19D79F153704}"/>
    <cellStyle name="20% - Accent4 9 9" xfId="10230" xr:uid="{808AF314-B8B3-4523-822B-F67D4ACBD841}"/>
    <cellStyle name="20% - Accent4 9 9 2" xfId="40001" xr:uid="{D8AC5709-58FC-4D07-91EE-15D9E5F930ED}"/>
    <cellStyle name="20% - Accent5" xfId="36" builtinId="46" customBuiltin="1"/>
    <cellStyle name="20% - Accent5 10" xfId="4483" xr:uid="{F233144A-D443-4A8A-B401-6CDE2C73A4B1}"/>
    <cellStyle name="20% - Accent5 10 10" xfId="22825" xr:uid="{0CF46276-2882-4D58-85AF-8FB9D68A5730}"/>
    <cellStyle name="20% - Accent5 10 10 2" xfId="52110" xr:uid="{8B9C08CB-2ADC-4309-AF6E-7AF1249E907F}"/>
    <cellStyle name="20% - Accent5 10 11" xfId="34477" xr:uid="{81BB4538-9885-4D3F-B278-8D6E4BE65B38}"/>
    <cellStyle name="20% - Accent5 10 2" xfId="5740" xr:uid="{B90B404F-A16C-4DD0-91AB-59CFC849B5DA}"/>
    <cellStyle name="20% - Accent5 10 2 2" xfId="10253" xr:uid="{627614EB-25DF-482E-ADA9-E85EEDA14B43}"/>
    <cellStyle name="20% - Accent5 10 2 2 2" xfId="10254" xr:uid="{13F24E21-A9EB-446C-B587-8EA76801124F}"/>
    <cellStyle name="20% - Accent5 10 2 2 2 2" xfId="40025" xr:uid="{F317E924-552C-4F13-8B0C-6FD23B84AF95}"/>
    <cellStyle name="20% - Accent5 10 2 2 3" xfId="10255" xr:uid="{7694F69D-828B-4E3F-ADBA-F5E164972203}"/>
    <cellStyle name="20% - Accent5 10 2 2 3 2" xfId="40026" xr:uid="{C02E9934-B2B7-4FF8-8572-3705EB521B5D}"/>
    <cellStyle name="20% - Accent5 10 2 2 4" xfId="40024" xr:uid="{5E42ADA8-3EDB-4AE2-B9F1-A1B58115A180}"/>
    <cellStyle name="20% - Accent5 10 2 3" xfId="10256" xr:uid="{CEC065A7-AB26-4121-AC0A-17B55784E315}"/>
    <cellStyle name="20% - Accent5 10 2 3 2" xfId="40027" xr:uid="{F38822F6-B22B-48A9-8F4D-FF63C4DC631B}"/>
    <cellStyle name="20% - Accent5 10 2 4" xfId="10257" xr:uid="{143D131E-A751-445B-B36E-B3006B5BDEF5}"/>
    <cellStyle name="20% - Accent5 10 2 4 2" xfId="40028" xr:uid="{C0E77C19-D1A5-43CA-8DB9-EBBB6DE423E9}"/>
    <cellStyle name="20% - Accent5 10 2 5" xfId="10258" xr:uid="{3D6B3AD5-D5B4-4393-80EA-DB120465F7D0}"/>
    <cellStyle name="20% - Accent5 10 2 5 2" xfId="40029" xr:uid="{187D07D6-2A91-4D35-A70B-168AC96477F5}"/>
    <cellStyle name="20% - Accent5 10 2 6" xfId="10252" xr:uid="{80683FCF-07AE-4D09-AD35-BC7C349CFC43}"/>
    <cellStyle name="20% - Accent5 10 2 6 2" xfId="40023" xr:uid="{265DF854-3386-4A73-A680-3E125BAFA82B}"/>
    <cellStyle name="20% - Accent5 10 2 7" xfId="28058" xr:uid="{E80BFA38-B699-4562-84CF-5B33E60347D5}"/>
    <cellStyle name="20% - Accent5 10 2 7 2" xfId="56548" xr:uid="{790F0F74-5749-4C30-87D1-6A12933271EA}"/>
    <cellStyle name="20% - Accent5 10 2 8" xfId="35599" xr:uid="{84A23CA2-9239-4E60-A3CA-88ADCF1F147D}"/>
    <cellStyle name="20% - Accent5 10 3" xfId="10259" xr:uid="{5B694993-0B02-4AD3-AA0D-4286296B05FA}"/>
    <cellStyle name="20% - Accent5 10 3 2" xfId="10260" xr:uid="{55C1EDE0-6F95-473B-85A4-AE51578F4678}"/>
    <cellStyle name="20% - Accent5 10 3 2 2" xfId="10261" xr:uid="{56EBEEA6-0C87-4968-A55E-5B90ED571B0C}"/>
    <cellStyle name="20% - Accent5 10 3 2 2 2" xfId="40032" xr:uid="{4CFA1D56-CAE9-46A0-9707-24AA7EB73FB4}"/>
    <cellStyle name="20% - Accent5 10 3 2 3" xfId="10262" xr:uid="{74E1A3B3-64BF-4AC1-8EFB-8DD726698DF4}"/>
    <cellStyle name="20% - Accent5 10 3 2 3 2" xfId="40033" xr:uid="{4B11695F-BE13-4218-BA35-1A39192E11B7}"/>
    <cellStyle name="20% - Accent5 10 3 2 4" xfId="40031" xr:uid="{F65384EC-5E1E-453A-BBFF-FB608284FF2A}"/>
    <cellStyle name="20% - Accent5 10 3 3" xfId="10263" xr:uid="{4B1A07EE-FF12-4C9E-BEB8-1D04D3541384}"/>
    <cellStyle name="20% - Accent5 10 3 3 2" xfId="40034" xr:uid="{06BE98B8-9FE3-410C-A948-661D8B2B6BB3}"/>
    <cellStyle name="20% - Accent5 10 3 4" xfId="10264" xr:uid="{E08D3FC3-42D8-412E-B451-1D19D3DDE01B}"/>
    <cellStyle name="20% - Accent5 10 3 4 2" xfId="40035" xr:uid="{A108AE01-ED95-4C18-81CA-7D055291219C}"/>
    <cellStyle name="20% - Accent5 10 3 5" xfId="10265" xr:uid="{F7B47F45-B184-46A5-9A95-F76497B89A7B}"/>
    <cellStyle name="20% - Accent5 10 3 5 2" xfId="40036" xr:uid="{3D1863A1-24EF-46F4-A313-FDD8AFE3DD7E}"/>
    <cellStyle name="20% - Accent5 10 3 6" xfId="40030" xr:uid="{319C1AB1-7B94-4786-AB45-189B5FC5F3D5}"/>
    <cellStyle name="20% - Accent5 10 4" xfId="10266" xr:uid="{0F55E8FA-E250-4C79-839D-17331AB1FC77}"/>
    <cellStyle name="20% - Accent5 10 4 2" xfId="10267" xr:uid="{D8AADDE2-10DF-4597-9A80-7AF0AA53C95A}"/>
    <cellStyle name="20% - Accent5 10 4 2 2" xfId="40038" xr:uid="{BFBE0C4C-88F1-4D68-91A7-E41213712696}"/>
    <cellStyle name="20% - Accent5 10 4 3" xfId="10268" xr:uid="{037D5CAF-5426-492D-9839-1904767244F8}"/>
    <cellStyle name="20% - Accent5 10 4 3 2" xfId="40039" xr:uid="{D7A1D5B2-E704-44EB-BB09-0E6D3C2875EE}"/>
    <cellStyle name="20% - Accent5 10 4 4" xfId="40037" xr:uid="{5A74FB4D-3737-4042-9A79-9A05C9C4BB27}"/>
    <cellStyle name="20% - Accent5 10 5" xfId="10269" xr:uid="{3603B77E-C3EB-432B-87EE-3C5F621BD446}"/>
    <cellStyle name="20% - Accent5 10 5 2" xfId="40040" xr:uid="{940290F5-AB69-4949-B57F-F697125E634B}"/>
    <cellStyle name="20% - Accent5 10 6" xfId="10270" xr:uid="{2F73D34D-CEAA-4D1D-BC60-309DA1A9F345}"/>
    <cellStyle name="20% - Accent5 10 6 2" xfId="40041" xr:uid="{78017786-C609-461A-A9CF-961B84C72BB7}"/>
    <cellStyle name="20% - Accent5 10 7" xfId="10271" xr:uid="{2B74E15B-546A-4BEF-878B-F7EA76BF02D5}"/>
    <cellStyle name="20% - Accent5 10 7 2" xfId="40042" xr:uid="{77D8562F-6B96-44D6-A160-DBA17847601C}"/>
    <cellStyle name="20% - Accent5 10 8" xfId="10251" xr:uid="{33D471C5-3DB2-445F-B62F-3A98ABEF6371}"/>
    <cellStyle name="20% - Accent5 10 8 2" xfId="40022" xr:uid="{463766AB-EF80-4D2C-AA22-DE012DBCD318}"/>
    <cellStyle name="20% - Accent5 10 9" xfId="4909" xr:uid="{06FB02D0-642A-46DD-A468-48061311D5C8}"/>
    <cellStyle name="20% - Accent5 10 9 2" xfId="34788" xr:uid="{0ECF6E80-478D-44B9-A822-8130C823184A}"/>
    <cellStyle name="20% - Accent5 11" xfId="4498" xr:uid="{766927B9-5541-4AF0-B3B0-D0A39B672130}"/>
    <cellStyle name="20% - Accent5 11 10" xfId="22842" xr:uid="{5C3B6F09-2AB5-4389-88AC-79607111F07C}"/>
    <cellStyle name="20% - Accent5 11 10 2" xfId="52127" xr:uid="{14FFF2EA-4D6A-4DE4-8925-0A8E17F7932E}"/>
    <cellStyle name="20% - Accent5 11 11" xfId="34492" xr:uid="{F775A4D8-6928-40A8-9039-B12D8CB2A71C}"/>
    <cellStyle name="20% - Accent5 11 2" xfId="5943" xr:uid="{909BE0C8-809C-4C37-B46E-88D7FDC1C445}"/>
    <cellStyle name="20% - Accent5 11 2 2" xfId="10274" xr:uid="{59CCBAD8-8316-4AD0-B238-413CCD269769}"/>
    <cellStyle name="20% - Accent5 11 2 2 2" xfId="10275" xr:uid="{2315596E-BC8D-4026-A6EC-E6CDC35FCEFE}"/>
    <cellStyle name="20% - Accent5 11 2 2 2 2" xfId="40046" xr:uid="{713AA612-07D0-4736-9A4D-C8819AE3C2EC}"/>
    <cellStyle name="20% - Accent5 11 2 2 3" xfId="10276" xr:uid="{5E83DA86-6B0D-4ACD-879D-CA25321F8703}"/>
    <cellStyle name="20% - Accent5 11 2 2 3 2" xfId="40047" xr:uid="{C919EB75-6A27-43B8-8A85-C76B08A63EF7}"/>
    <cellStyle name="20% - Accent5 11 2 2 4" xfId="40045" xr:uid="{6E9D781A-7EC1-4E0B-A469-704F7D76472E}"/>
    <cellStyle name="20% - Accent5 11 2 3" xfId="10277" xr:uid="{A8EC0B20-6576-48BE-9371-26CA19FCC47A}"/>
    <cellStyle name="20% - Accent5 11 2 3 2" xfId="40048" xr:uid="{23A83488-C6BC-4004-8C37-5D5D22C53A9C}"/>
    <cellStyle name="20% - Accent5 11 2 4" xfId="10278" xr:uid="{892071A9-D08A-41D0-84C8-0A9398925C76}"/>
    <cellStyle name="20% - Accent5 11 2 4 2" xfId="40049" xr:uid="{1C4867BC-475B-4B75-AAEE-DEB5C20FC0E4}"/>
    <cellStyle name="20% - Accent5 11 2 5" xfId="10279" xr:uid="{02EB1424-5E30-4CA1-9415-AFE6183AC7E0}"/>
    <cellStyle name="20% - Accent5 11 2 5 2" xfId="40050" xr:uid="{6F01ECE8-954C-4F3F-8FA1-CD04FF66B61F}"/>
    <cellStyle name="20% - Accent5 11 2 6" xfId="10273" xr:uid="{17C41181-ACBA-470E-B3FE-6C364BD0D4C1}"/>
    <cellStyle name="20% - Accent5 11 2 6 2" xfId="40044" xr:uid="{CCE54414-08A3-4D6C-B5E4-913F63DA2886}"/>
    <cellStyle name="20% - Accent5 11 2 7" xfId="28131" xr:uid="{E2895545-B752-4CDC-AAD4-CD49FED68B20}"/>
    <cellStyle name="20% - Accent5 11 2 7 2" xfId="56621" xr:uid="{F5C903E5-6B5F-4786-AA49-D030222A3025}"/>
    <cellStyle name="20% - Accent5 11 2 8" xfId="35802" xr:uid="{30EA84C7-DC56-43D3-A514-6D088C9388BE}"/>
    <cellStyle name="20% - Accent5 11 3" xfId="10280" xr:uid="{A07CB32F-3C84-4871-AFB6-12283FC0EE9B}"/>
    <cellStyle name="20% - Accent5 11 3 2" xfId="10281" xr:uid="{E9D05410-3B1F-4B91-9C23-BB00DAD8EC72}"/>
    <cellStyle name="20% - Accent5 11 3 2 2" xfId="10282" xr:uid="{F2B89D36-5FD3-4A43-B9A9-AFC9260578FB}"/>
    <cellStyle name="20% - Accent5 11 3 2 2 2" xfId="40053" xr:uid="{9A638A68-BBC8-4D5C-81C7-749378062F24}"/>
    <cellStyle name="20% - Accent5 11 3 2 3" xfId="10283" xr:uid="{AE8C0C02-484A-4C92-B705-3E7CB07D10C4}"/>
    <cellStyle name="20% - Accent5 11 3 2 3 2" xfId="40054" xr:uid="{8ED87262-A0C3-4DB1-B633-EF269D587EA3}"/>
    <cellStyle name="20% - Accent5 11 3 2 4" xfId="40052" xr:uid="{F49826AF-8D88-4165-AC97-06048EBA72A4}"/>
    <cellStyle name="20% - Accent5 11 3 3" xfId="10284" xr:uid="{68A5172F-BDFE-473B-AEE7-F01BBB7EA4D9}"/>
    <cellStyle name="20% - Accent5 11 3 3 2" xfId="40055" xr:uid="{84A63361-9A10-47E7-845F-BD70AE68DA8E}"/>
    <cellStyle name="20% - Accent5 11 3 4" xfId="10285" xr:uid="{BD2611C3-EB10-46D8-B9DC-033521EFDD98}"/>
    <cellStyle name="20% - Accent5 11 3 4 2" xfId="40056" xr:uid="{128A1E06-AAA4-4A0A-9984-65E9630AD8EF}"/>
    <cellStyle name="20% - Accent5 11 3 5" xfId="10286" xr:uid="{CA56EC7A-D7BE-4146-8EDA-CBD1AE6A538D}"/>
    <cellStyle name="20% - Accent5 11 3 5 2" xfId="40057" xr:uid="{B39A2074-0845-44A1-AA33-2310ADEFFBC6}"/>
    <cellStyle name="20% - Accent5 11 3 6" xfId="40051" xr:uid="{DD1E49D4-C117-497F-83A9-D3BFF5E6EA85}"/>
    <cellStyle name="20% - Accent5 11 4" xfId="10287" xr:uid="{597A957C-2D98-4237-9171-AB0D96E3EE2D}"/>
    <cellStyle name="20% - Accent5 11 4 2" xfId="10288" xr:uid="{A3305DF4-22D4-4549-AAD1-E270BB1F2704}"/>
    <cellStyle name="20% - Accent5 11 4 2 2" xfId="40059" xr:uid="{D3C90BA4-F2A7-4877-9550-533027FC0FB8}"/>
    <cellStyle name="20% - Accent5 11 4 3" xfId="10289" xr:uid="{0EB4E0B5-E080-4AB1-A676-3D91019E9AFF}"/>
    <cellStyle name="20% - Accent5 11 4 3 2" xfId="40060" xr:uid="{9368EBDB-7D48-4DC5-9276-4623ED53AAB3}"/>
    <cellStyle name="20% - Accent5 11 4 4" xfId="40058" xr:uid="{B2FFAABC-17A9-4EFF-AE36-76CF3A122CE1}"/>
    <cellStyle name="20% - Accent5 11 5" xfId="10290" xr:uid="{392FB0F8-04AD-434C-8E74-0283A05372B5}"/>
    <cellStyle name="20% - Accent5 11 5 2" xfId="40061" xr:uid="{0D15E2FF-03C4-4CCD-891D-B3BBFED7FBAF}"/>
    <cellStyle name="20% - Accent5 11 6" xfId="10291" xr:uid="{7E5FFDE4-BCC4-49E8-ADD3-369EC43BBA14}"/>
    <cellStyle name="20% - Accent5 11 6 2" xfId="40062" xr:uid="{5E06A1BF-4271-42E4-9336-7BCA3AEECD01}"/>
    <cellStyle name="20% - Accent5 11 7" xfId="10292" xr:uid="{149E8DE0-C761-4ABE-A7FB-496D9B05B3C2}"/>
    <cellStyle name="20% - Accent5 11 7 2" xfId="40063" xr:uid="{9BADA683-5764-4339-9BFE-0C6844F099DB}"/>
    <cellStyle name="20% - Accent5 11 8" xfId="10272" xr:uid="{4DC688D7-D64D-4C24-AEEA-574CE7B20687}"/>
    <cellStyle name="20% - Accent5 11 8 2" xfId="40043" xr:uid="{FC59FDCA-7A6D-45B4-A039-A29E1C03BFF0}"/>
    <cellStyle name="20% - Accent5 11 9" xfId="5157" xr:uid="{F52DF78B-A295-4D3B-B151-E3C36DE6C6AC}"/>
    <cellStyle name="20% - Accent5 11 9 2" xfId="35020" xr:uid="{5209D46C-86B9-4BB6-8ADB-52F93C909372}"/>
    <cellStyle name="20% - Accent5 12" xfId="4144" xr:uid="{48615E80-9937-44CF-A563-364981A0E277}"/>
    <cellStyle name="20% - Accent5 12 10" xfId="22922" xr:uid="{D85044B0-70EC-438B-900C-E7247828611E}"/>
    <cellStyle name="20% - Accent5 12 10 2" xfId="52156" xr:uid="{0FF2E3E4-D010-4138-AF8A-CF45D766626D}"/>
    <cellStyle name="20% - Accent5 12 11" xfId="34418" xr:uid="{D11086E2-131E-4C37-B803-9B81AEFDD741}"/>
    <cellStyle name="20% - Accent5 12 2" xfId="6137" xr:uid="{15AF5F57-EB1C-4877-BCA3-EE515E1C762E}"/>
    <cellStyle name="20% - Accent5 12 2 2" xfId="10295" xr:uid="{EEE2B2F7-A515-4B3F-B135-6A9CC31CADDC}"/>
    <cellStyle name="20% - Accent5 12 2 2 2" xfId="10296" xr:uid="{ECF1C7E1-731F-41D9-9524-B2C2CE5281C0}"/>
    <cellStyle name="20% - Accent5 12 2 2 2 2" xfId="40067" xr:uid="{272668F0-64AD-4589-A496-E4247C007731}"/>
    <cellStyle name="20% - Accent5 12 2 2 3" xfId="10297" xr:uid="{EFD48906-1646-4DA7-8714-A5B96CE2EC4F}"/>
    <cellStyle name="20% - Accent5 12 2 2 3 2" xfId="40068" xr:uid="{B9A5CBFB-9B73-4514-BFF1-74929EBDC89E}"/>
    <cellStyle name="20% - Accent5 12 2 2 4" xfId="40066" xr:uid="{F410F0A8-342A-46A4-948F-B8C4D21EB8C6}"/>
    <cellStyle name="20% - Accent5 12 2 3" xfId="10298" xr:uid="{87084727-8C1E-411F-9B11-D19A5D914B4B}"/>
    <cellStyle name="20% - Accent5 12 2 3 2" xfId="40069" xr:uid="{ECA81447-D1BE-4A51-955F-CFD091400569}"/>
    <cellStyle name="20% - Accent5 12 2 4" xfId="10299" xr:uid="{AE76E6D0-A309-46A7-A1B1-38D13714A792}"/>
    <cellStyle name="20% - Accent5 12 2 4 2" xfId="40070" xr:uid="{39E6944E-34F8-4BDD-97DB-1D66E0105E98}"/>
    <cellStyle name="20% - Accent5 12 2 5" xfId="10300" xr:uid="{A0069C63-71E4-49D1-94CA-9C33D7D77D7A}"/>
    <cellStyle name="20% - Accent5 12 2 5 2" xfId="40071" xr:uid="{A39079B2-A47D-48CE-B754-714DEF2F53C9}"/>
    <cellStyle name="20% - Accent5 12 2 6" xfId="10294" xr:uid="{CFDF5D91-110B-4145-82C3-89857F448B40}"/>
    <cellStyle name="20% - Accent5 12 2 6 2" xfId="40065" xr:uid="{A000B0AD-23F3-4A3D-8AA3-B85E8AF8A6D5}"/>
    <cellStyle name="20% - Accent5 12 2 7" xfId="35996" xr:uid="{DE2583D2-FEB3-45F6-92AE-579652442E7D}"/>
    <cellStyle name="20% - Accent5 12 3" xfId="10301" xr:uid="{E25A6028-135F-4DCE-BE88-D6804C8E1121}"/>
    <cellStyle name="20% - Accent5 12 3 2" xfId="10302" xr:uid="{30E80190-F870-4E60-BD1C-57215A8138F9}"/>
    <cellStyle name="20% - Accent5 12 3 2 2" xfId="10303" xr:uid="{A6E9208C-D08E-44D9-9057-3DC9D9CD1676}"/>
    <cellStyle name="20% - Accent5 12 3 2 2 2" xfId="40074" xr:uid="{B696CBA0-2064-4E55-AB3E-8D727EFE1DA3}"/>
    <cellStyle name="20% - Accent5 12 3 2 3" xfId="10304" xr:uid="{804A7C2A-E8BA-49A0-A088-DDA53CB17E08}"/>
    <cellStyle name="20% - Accent5 12 3 2 3 2" xfId="40075" xr:uid="{5B4B596E-35FE-4EA8-AAAC-F5E90DDB360F}"/>
    <cellStyle name="20% - Accent5 12 3 2 4" xfId="40073" xr:uid="{C311F387-87A7-4E1C-8251-ED065A4D6D9A}"/>
    <cellStyle name="20% - Accent5 12 3 3" xfId="10305" xr:uid="{45427BF5-E5F1-46F9-99DE-9ED31482A72D}"/>
    <cellStyle name="20% - Accent5 12 3 3 2" xfId="40076" xr:uid="{46952E4E-3880-4D7F-8C96-7995AFEA7247}"/>
    <cellStyle name="20% - Accent5 12 3 4" xfId="10306" xr:uid="{909D2B73-B3AC-4953-B23E-33A49CD0F7F9}"/>
    <cellStyle name="20% - Accent5 12 3 4 2" xfId="40077" xr:uid="{269F6BB7-FBF0-4BD8-906B-78E57F288742}"/>
    <cellStyle name="20% - Accent5 12 3 5" xfId="10307" xr:uid="{03DA70DF-08E9-462B-9472-6C06582BA608}"/>
    <cellStyle name="20% - Accent5 12 3 5 2" xfId="40078" xr:uid="{D6A2D57E-019D-4778-BCE7-E980DA093F1E}"/>
    <cellStyle name="20% - Accent5 12 3 6" xfId="40072" xr:uid="{99A0FBA8-4BDC-4DF1-AB5B-19A28B04EC83}"/>
    <cellStyle name="20% - Accent5 12 4" xfId="10308" xr:uid="{F958BB81-14F3-4908-BD53-2AB505A84444}"/>
    <cellStyle name="20% - Accent5 12 4 2" xfId="10309" xr:uid="{CA0EC3E8-5EAA-47E6-B07F-1541B978F97D}"/>
    <cellStyle name="20% - Accent5 12 4 2 2" xfId="40080" xr:uid="{5483BF20-AA90-44F8-9984-F374677E8235}"/>
    <cellStyle name="20% - Accent5 12 4 3" xfId="10310" xr:uid="{562099B2-5843-4FE1-ADE5-20253A0802B6}"/>
    <cellStyle name="20% - Accent5 12 4 3 2" xfId="40081" xr:uid="{494BE4FA-57E2-495D-A930-E7B026E5D926}"/>
    <cellStyle name="20% - Accent5 12 4 4" xfId="40079" xr:uid="{5C87E61A-8EDA-40B0-A717-5149F0EFD767}"/>
    <cellStyle name="20% - Accent5 12 5" xfId="10311" xr:uid="{FC7903B0-1EFB-47BB-B51B-AEE122147EC4}"/>
    <cellStyle name="20% - Accent5 12 5 2" xfId="40082" xr:uid="{5854C9FB-3A1B-4CE5-B390-C25D611D5018}"/>
    <cellStyle name="20% - Accent5 12 6" xfId="10312" xr:uid="{576F6D34-5724-462E-966D-579B11CA6E94}"/>
    <cellStyle name="20% - Accent5 12 6 2" xfId="40083" xr:uid="{402A0396-0383-4C7A-B28F-C9FA14B8D714}"/>
    <cellStyle name="20% - Accent5 12 7" xfId="10313" xr:uid="{D3F9202E-C605-4F36-9C02-30A8BDA43B01}"/>
    <cellStyle name="20% - Accent5 12 7 2" xfId="40084" xr:uid="{D20D7188-48A7-4ABB-B977-E4E9021467BD}"/>
    <cellStyle name="20% - Accent5 12 8" xfId="10293" xr:uid="{F0738871-1630-4F6B-B8EF-EDBF6E0509C2}"/>
    <cellStyle name="20% - Accent5 12 8 2" xfId="40064" xr:uid="{DB67E4A1-179F-4301-872C-19C26D5005CE}"/>
    <cellStyle name="20% - Accent5 12 9" xfId="5353" xr:uid="{24C4B389-76D4-44A1-8390-FC8F1E2980BB}"/>
    <cellStyle name="20% - Accent5 12 9 2" xfId="35216" xr:uid="{E764EB74-2E1F-4560-A0BE-354461EDC0D9}"/>
    <cellStyle name="20% - Accent5 13" xfId="5378" xr:uid="{88A7B710-2E61-43B0-A43B-07FC49202258}"/>
    <cellStyle name="20% - Accent5 13 10" xfId="35241" xr:uid="{DF489ABB-03F3-468F-BBAD-215DC705E219}"/>
    <cellStyle name="20% - Accent5 13 2" xfId="6162" xr:uid="{D9B44D65-F954-4744-BEBD-CDAB64A8F350}"/>
    <cellStyle name="20% - Accent5 13 2 2" xfId="10316" xr:uid="{441CF09C-05F2-40F8-9DD0-4951096851D1}"/>
    <cellStyle name="20% - Accent5 13 2 2 2" xfId="10317" xr:uid="{C427838E-567D-4AF4-835C-2F87367B9A7A}"/>
    <cellStyle name="20% - Accent5 13 2 2 2 2" xfId="40088" xr:uid="{078545BC-BF6D-4BE0-A931-F0DA913A6220}"/>
    <cellStyle name="20% - Accent5 13 2 2 3" xfId="10318" xr:uid="{0ED89DEE-B166-431D-B7BB-8332FCA87CFA}"/>
    <cellStyle name="20% - Accent5 13 2 2 3 2" xfId="40089" xr:uid="{4A77086C-CEAB-4123-8F45-58F0774E4964}"/>
    <cellStyle name="20% - Accent5 13 2 2 4" xfId="40087" xr:uid="{712D4325-40C3-4539-AD09-472BCFBDDB8A}"/>
    <cellStyle name="20% - Accent5 13 2 3" xfId="10319" xr:uid="{B1F27A83-3922-42DF-AA4F-701943A7BE55}"/>
    <cellStyle name="20% - Accent5 13 2 3 2" xfId="40090" xr:uid="{3C2AE69D-CBE3-41A5-BF4F-E94955035006}"/>
    <cellStyle name="20% - Accent5 13 2 4" xfId="10320" xr:uid="{C9EF7AEE-524B-4D2E-976B-4F44DBBE5D11}"/>
    <cellStyle name="20% - Accent5 13 2 4 2" xfId="40091" xr:uid="{BA4871BD-9C8F-404A-B9A4-B278E5BFD89C}"/>
    <cellStyle name="20% - Accent5 13 2 5" xfId="10321" xr:uid="{EC0EA9BC-0552-40E0-B0DD-6CA0062A53FF}"/>
    <cellStyle name="20% - Accent5 13 2 5 2" xfId="40092" xr:uid="{A012665B-5552-44FC-A808-FC130C7F41A9}"/>
    <cellStyle name="20% - Accent5 13 2 6" xfId="10315" xr:uid="{5752623F-E5AF-423F-BBD9-2D8E16BB2FCF}"/>
    <cellStyle name="20% - Accent5 13 2 6 2" xfId="40086" xr:uid="{370428BE-6DCB-468A-BABB-7BEF82FA12DD}"/>
    <cellStyle name="20% - Accent5 13 2 7" xfId="29609" xr:uid="{D77AFD6B-346A-43F9-B415-C89CFBF42B1C}"/>
    <cellStyle name="20% - Accent5 13 2 7 2" xfId="58099" xr:uid="{26AFA2FA-0BFC-44DC-9025-A139737762A2}"/>
    <cellStyle name="20% - Accent5 13 2 8" xfId="36021" xr:uid="{B7104826-B7C8-430F-9F77-80B37BB53AE2}"/>
    <cellStyle name="20% - Accent5 13 3" xfId="10322" xr:uid="{1F706E02-E58A-4B71-BB4C-BE8F0EE746A4}"/>
    <cellStyle name="20% - Accent5 13 3 2" xfId="10323" xr:uid="{DB1E94FD-F1D5-4095-A061-39472C655226}"/>
    <cellStyle name="20% - Accent5 13 3 2 2" xfId="10324" xr:uid="{FD47347A-7FF9-41BD-B137-E372ECBBFBFE}"/>
    <cellStyle name="20% - Accent5 13 3 2 2 2" xfId="40095" xr:uid="{2CFDC967-4CE7-4676-A2EA-43B244270B6E}"/>
    <cellStyle name="20% - Accent5 13 3 2 3" xfId="10325" xr:uid="{2B87A379-8F4E-4690-852F-63C6D54BB864}"/>
    <cellStyle name="20% - Accent5 13 3 2 3 2" xfId="40096" xr:uid="{015D30C7-ACCF-48FD-9019-2095D32BFAE9}"/>
    <cellStyle name="20% - Accent5 13 3 2 4" xfId="40094" xr:uid="{32F5AB18-24B4-43B6-A72B-A979D1E514A8}"/>
    <cellStyle name="20% - Accent5 13 3 3" xfId="10326" xr:uid="{08D7DBEB-B485-4BEB-9191-C3C72FB5859F}"/>
    <cellStyle name="20% - Accent5 13 3 3 2" xfId="40097" xr:uid="{C0404EBB-527D-4213-A79B-5A637ADCA5FE}"/>
    <cellStyle name="20% - Accent5 13 3 4" xfId="10327" xr:uid="{691D422F-1D34-4001-B972-35D0590A9B6A}"/>
    <cellStyle name="20% - Accent5 13 3 4 2" xfId="40098" xr:uid="{4527F5C1-A897-4044-A09A-4CBA2A77FFEF}"/>
    <cellStyle name="20% - Accent5 13 3 5" xfId="10328" xr:uid="{850A45A6-DDD1-4C99-8706-BF9B6B713338}"/>
    <cellStyle name="20% - Accent5 13 3 5 2" xfId="40099" xr:uid="{B33D63C1-D139-4FA1-8EB2-B328B6D4673E}"/>
    <cellStyle name="20% - Accent5 13 3 6" xfId="40093" xr:uid="{EACCB929-579B-4FE6-8781-0029DA25F26D}"/>
    <cellStyle name="20% - Accent5 13 4" xfId="10329" xr:uid="{2EB54B6A-08BA-42F2-8980-DED6076AFE35}"/>
    <cellStyle name="20% - Accent5 13 4 2" xfId="10330" xr:uid="{67EC29DA-26B1-409D-8116-CCD387AF4BA9}"/>
    <cellStyle name="20% - Accent5 13 4 2 2" xfId="40101" xr:uid="{797B9C10-D8CD-40D2-96D6-02A22A05377B}"/>
    <cellStyle name="20% - Accent5 13 4 3" xfId="10331" xr:uid="{FB18EA4E-77F5-4699-919C-A6425FE8A0C6}"/>
    <cellStyle name="20% - Accent5 13 4 3 2" xfId="40102" xr:uid="{CE4CF649-8743-4BE4-8DBC-F08507899F8E}"/>
    <cellStyle name="20% - Accent5 13 4 4" xfId="40100" xr:uid="{732552A7-E00A-426D-9637-CA334CF34F6E}"/>
    <cellStyle name="20% - Accent5 13 5" xfId="10332" xr:uid="{7C522B4C-CB58-4030-AEC5-6CE6D8E888A7}"/>
    <cellStyle name="20% - Accent5 13 5 2" xfId="40103" xr:uid="{13012D3D-804E-478D-B8BD-DA57DCB0923D}"/>
    <cellStyle name="20% - Accent5 13 6" xfId="10333" xr:uid="{35D4BDDA-8C4F-4FD7-AE59-26A91585FF2F}"/>
    <cellStyle name="20% - Accent5 13 6 2" xfId="40104" xr:uid="{DE156F8E-D017-4C1D-962D-3BF9639E2335}"/>
    <cellStyle name="20% - Accent5 13 7" xfId="10334" xr:uid="{A10977BC-5391-4762-B469-205CDF048DE7}"/>
    <cellStyle name="20% - Accent5 13 7 2" xfId="40105" xr:uid="{5D74667C-AE98-4DCF-88E2-BF5469FEC463}"/>
    <cellStyle name="20% - Accent5 13 8" xfId="10314" xr:uid="{8F1580DA-492F-4816-AF02-D5486157962E}"/>
    <cellStyle name="20% - Accent5 13 8 2" xfId="40085" xr:uid="{DBCCE673-7AD0-45C9-AB14-755D60F0AD9F}"/>
    <cellStyle name="20% - Accent5 13 9" xfId="22899" xr:uid="{083E9FE0-F6E3-4138-BF21-E83B5EFBBBB6}"/>
    <cellStyle name="20% - Accent5 14" xfId="5403" xr:uid="{D9F0FFD5-FD48-4841-A220-875820EE1A8F}"/>
    <cellStyle name="20% - Accent5 14 2" xfId="6187" xr:uid="{0C95E218-9DAB-4E53-9464-75468506ECE6}"/>
    <cellStyle name="20% - Accent5 14 2 2" xfId="10337" xr:uid="{4B15405F-9EE9-4138-8DFB-52021807D205}"/>
    <cellStyle name="20% - Accent5 14 2 2 2" xfId="10338" xr:uid="{F4798688-14CC-41A1-AF1E-6CF29B44B61B}"/>
    <cellStyle name="20% - Accent5 14 2 2 2 2" xfId="40109" xr:uid="{B85F4347-2ECE-4DCA-BA22-01D04C638868}"/>
    <cellStyle name="20% - Accent5 14 2 2 3" xfId="10339" xr:uid="{64751E05-3581-4E44-B79A-AC9D40EDB315}"/>
    <cellStyle name="20% - Accent5 14 2 2 3 2" xfId="40110" xr:uid="{40F587BE-449E-4E55-9465-30BB59F416D4}"/>
    <cellStyle name="20% - Accent5 14 2 2 4" xfId="40108" xr:uid="{CE91A8B5-5B66-491F-9BA9-2ECE2969A6A8}"/>
    <cellStyle name="20% - Accent5 14 2 3" xfId="10340" xr:uid="{88EDC922-FB5B-4783-9EE3-184CCE29F3E6}"/>
    <cellStyle name="20% - Accent5 14 2 3 2" xfId="40111" xr:uid="{39AB2FDD-1BBC-48F2-B73A-EBEFB3330928}"/>
    <cellStyle name="20% - Accent5 14 2 4" xfId="10341" xr:uid="{DBB76DFF-8F92-4F51-839F-B049B0AFFDDA}"/>
    <cellStyle name="20% - Accent5 14 2 4 2" xfId="40112" xr:uid="{108C86A7-9B03-466A-98C2-6D2FD4B7237B}"/>
    <cellStyle name="20% - Accent5 14 2 5" xfId="10342" xr:uid="{EDD1AF30-5EEC-4B5B-A00F-7DC3713A6A12}"/>
    <cellStyle name="20% - Accent5 14 2 5 2" xfId="40113" xr:uid="{8FAE1BB3-D537-43B6-9F1E-10D5B1289A39}"/>
    <cellStyle name="20% - Accent5 14 2 6" xfId="10336" xr:uid="{4A3C6136-99AF-43D0-9A31-BEF519AA8804}"/>
    <cellStyle name="20% - Accent5 14 2 6 2" xfId="40107" xr:uid="{421847B9-8128-4B09-8DC5-E7F57B79B1B2}"/>
    <cellStyle name="20% - Accent5 14 2 7" xfId="36046" xr:uid="{2802358A-33F9-4BC9-9553-82861E034BAD}"/>
    <cellStyle name="20% - Accent5 14 3" xfId="10343" xr:uid="{30C138C1-4EB5-4F18-8AB2-5884DBBF3795}"/>
    <cellStyle name="20% - Accent5 14 3 2" xfId="10344" xr:uid="{8FCE143E-817F-4EE0-9C8E-2971BFD0A236}"/>
    <cellStyle name="20% - Accent5 14 3 2 2" xfId="10345" xr:uid="{E016009A-EFDD-42AD-9488-5B55E8496A9A}"/>
    <cellStyle name="20% - Accent5 14 3 2 2 2" xfId="40116" xr:uid="{30EA616B-E2B9-4AEC-9B0A-E56FAF0C20FC}"/>
    <cellStyle name="20% - Accent5 14 3 2 3" xfId="10346" xr:uid="{84BAB541-15BC-4087-A84F-AE450CA1B7D3}"/>
    <cellStyle name="20% - Accent5 14 3 2 3 2" xfId="40117" xr:uid="{26504428-7542-4992-B4A1-D4685C0C8535}"/>
    <cellStyle name="20% - Accent5 14 3 2 4" xfId="40115" xr:uid="{482F1D57-4B3B-420F-A311-95F27FE6E12D}"/>
    <cellStyle name="20% - Accent5 14 3 3" xfId="10347" xr:uid="{918A4570-05E9-489D-B822-F8F38B9A1A25}"/>
    <cellStyle name="20% - Accent5 14 3 3 2" xfId="40118" xr:uid="{79ABFE86-7C2F-44A6-852D-AC6849953EC4}"/>
    <cellStyle name="20% - Accent5 14 3 4" xfId="10348" xr:uid="{A11EBC2A-DA9F-416A-8BA4-48CA03E8D41B}"/>
    <cellStyle name="20% - Accent5 14 3 4 2" xfId="40119" xr:uid="{E3A8ED59-82E4-460E-9431-7F2908C3A7FD}"/>
    <cellStyle name="20% - Accent5 14 3 5" xfId="10349" xr:uid="{772E4A7D-64F3-46AA-8B19-4DCE1CB23EC3}"/>
    <cellStyle name="20% - Accent5 14 3 5 2" xfId="40120" xr:uid="{66B7A7AA-E55D-41CD-A711-7698891122AD}"/>
    <cellStyle name="20% - Accent5 14 3 6" xfId="40114" xr:uid="{A26A5E3B-ED4B-4C67-830F-CAF80B15C9F4}"/>
    <cellStyle name="20% - Accent5 14 4" xfId="10350" xr:uid="{696A3C45-C23B-46AE-81D9-F5D8156ECD07}"/>
    <cellStyle name="20% - Accent5 14 4 2" xfId="10351" xr:uid="{02ECB1F7-08C6-49C9-9E83-AD050119FC96}"/>
    <cellStyle name="20% - Accent5 14 4 2 2" xfId="40122" xr:uid="{5C172269-8F7B-4BAD-A6E3-A26886EC52E6}"/>
    <cellStyle name="20% - Accent5 14 4 3" xfId="10352" xr:uid="{F633F2CB-4470-4DFA-98EA-E30CBAD151C5}"/>
    <cellStyle name="20% - Accent5 14 4 3 2" xfId="40123" xr:uid="{CD33D880-CEA4-49B6-A5CE-D0DD43ED4C9C}"/>
    <cellStyle name="20% - Accent5 14 4 4" xfId="40121" xr:uid="{34C6C008-304D-41DB-AF8F-F2309009243C}"/>
    <cellStyle name="20% - Accent5 14 5" xfId="10353" xr:uid="{1A31314A-78BA-4CAC-9F3D-0A330AFD70B3}"/>
    <cellStyle name="20% - Accent5 14 5 2" xfId="40124" xr:uid="{CAE88AFD-A546-446A-905F-281F7CCB0E59}"/>
    <cellStyle name="20% - Accent5 14 6" xfId="10354" xr:uid="{B5923AC9-F9CB-4D91-9E28-A3D495321221}"/>
    <cellStyle name="20% - Accent5 14 6 2" xfId="40125" xr:uid="{583603C5-C6B9-4D9B-BE50-608C764A1D80}"/>
    <cellStyle name="20% - Accent5 14 7" xfId="10355" xr:uid="{463118AC-BE9D-407F-89D4-B87D6D9A5E84}"/>
    <cellStyle name="20% - Accent5 14 7 2" xfId="40126" xr:uid="{7CB48D14-F24A-4DBD-B34E-4AA8EACC77F8}"/>
    <cellStyle name="20% - Accent5 14 8" xfId="10335" xr:uid="{532B1177-2973-45D8-9B79-D681DD5CD2B8}"/>
    <cellStyle name="20% - Accent5 14 8 2" xfId="40106" xr:uid="{7CBDF221-A2A6-460F-8EAC-701A9A32BCC5}"/>
    <cellStyle name="20% - Accent5 14 9" xfId="35266" xr:uid="{ADA35D19-9FDF-42F3-814C-21C0BB746AA6}"/>
    <cellStyle name="20% - Accent5 15" xfId="5426" xr:uid="{8BB1DCC2-C19F-44B7-B1AD-28991A09792B}"/>
    <cellStyle name="20% - Accent5 15 2" xfId="6210" xr:uid="{D0CEC22F-AF4D-4944-96D7-399D20C6177D}"/>
    <cellStyle name="20% - Accent5 15 2 2" xfId="10358" xr:uid="{5001357B-F344-4F4F-95B0-6971D40BC904}"/>
    <cellStyle name="20% - Accent5 15 2 2 2" xfId="10359" xr:uid="{650215AB-4BF0-495A-BDB8-836492DFC0C3}"/>
    <cellStyle name="20% - Accent5 15 2 2 2 2" xfId="40130" xr:uid="{7A90F1F7-136A-424A-BA5C-9BF7AEB7FE75}"/>
    <cellStyle name="20% - Accent5 15 2 2 3" xfId="10360" xr:uid="{0836B02F-DFB3-438F-9BA3-D561A3578244}"/>
    <cellStyle name="20% - Accent5 15 2 2 3 2" xfId="40131" xr:uid="{95B7F2B2-3774-4BBD-B24B-68589DA1E4E2}"/>
    <cellStyle name="20% - Accent5 15 2 2 4" xfId="40129" xr:uid="{57117566-006D-4DB2-B689-E808101561B8}"/>
    <cellStyle name="20% - Accent5 15 2 3" xfId="10361" xr:uid="{D0931EF2-F2DA-43F9-A10B-F5A146E26749}"/>
    <cellStyle name="20% - Accent5 15 2 3 2" xfId="40132" xr:uid="{7DFB2330-DC0C-4963-8825-381D56EED08C}"/>
    <cellStyle name="20% - Accent5 15 2 4" xfId="10362" xr:uid="{5CA88AB6-28C5-481F-8C3A-E7109EB124A6}"/>
    <cellStyle name="20% - Accent5 15 2 4 2" xfId="40133" xr:uid="{D5FAF00F-C5C2-496B-BB4D-526BD0092031}"/>
    <cellStyle name="20% - Accent5 15 2 5" xfId="10363" xr:uid="{CC7DF450-B5A3-4935-9E23-EAA1DABBBD3D}"/>
    <cellStyle name="20% - Accent5 15 2 5 2" xfId="40134" xr:uid="{324A45F5-910A-4D7A-B06D-9AA96659B935}"/>
    <cellStyle name="20% - Accent5 15 2 6" xfId="10357" xr:uid="{F9E68AA2-FD64-4757-B69A-A7B8682AC465}"/>
    <cellStyle name="20% - Accent5 15 2 6 2" xfId="40128" xr:uid="{5E9D7B78-ED6E-4C26-B7B5-C242E93369F2}"/>
    <cellStyle name="20% - Accent5 15 2 7" xfId="36069" xr:uid="{2E1EA2AE-F4FF-4BE8-86E1-72BB0FC5E8ED}"/>
    <cellStyle name="20% - Accent5 15 3" xfId="10364" xr:uid="{CB4AB37A-DDBC-4DC5-BE07-49CEA50216A3}"/>
    <cellStyle name="20% - Accent5 15 3 2" xfId="10365" xr:uid="{8AED1C8A-E174-43DE-8180-B66DCDCF27AA}"/>
    <cellStyle name="20% - Accent5 15 3 2 2" xfId="10366" xr:uid="{97AEB105-1CC1-44F1-ABFE-C5377CFB23FF}"/>
    <cellStyle name="20% - Accent5 15 3 2 2 2" xfId="40137" xr:uid="{E1D4475A-6A0C-42D5-BB14-8061F69778DE}"/>
    <cellStyle name="20% - Accent5 15 3 2 3" xfId="10367" xr:uid="{95002B84-6D23-45CD-887E-A2C44678BFA7}"/>
    <cellStyle name="20% - Accent5 15 3 2 3 2" xfId="40138" xr:uid="{7E60F7D3-0312-4D51-98B7-F988CECDDF2A}"/>
    <cellStyle name="20% - Accent5 15 3 2 4" xfId="40136" xr:uid="{2B648CE7-7A63-4638-9D3E-A69FAFA381D1}"/>
    <cellStyle name="20% - Accent5 15 3 3" xfId="10368" xr:uid="{81DBCD98-0B89-4EF7-B2DB-9F0F6502AA39}"/>
    <cellStyle name="20% - Accent5 15 3 3 2" xfId="40139" xr:uid="{9192BA5A-3655-4E66-B7C5-CC72DC6EE066}"/>
    <cellStyle name="20% - Accent5 15 3 4" xfId="10369" xr:uid="{6C3B2475-B2F3-4195-AEF9-A55A35B16FF7}"/>
    <cellStyle name="20% - Accent5 15 3 4 2" xfId="40140" xr:uid="{D3702844-0D46-45B9-8248-DBB9587FC4C7}"/>
    <cellStyle name="20% - Accent5 15 3 5" xfId="10370" xr:uid="{5FBC257E-08B0-4A83-816A-D0946B4C160E}"/>
    <cellStyle name="20% - Accent5 15 3 5 2" xfId="40141" xr:uid="{4A32F75E-19BD-4F28-82B9-87215DA5894E}"/>
    <cellStyle name="20% - Accent5 15 3 6" xfId="40135" xr:uid="{40C0F872-F1D5-4E6F-967D-810E0E511FCD}"/>
    <cellStyle name="20% - Accent5 15 4" xfId="10371" xr:uid="{BAC48BAD-53A3-4F4C-ADB7-B77682E2C897}"/>
    <cellStyle name="20% - Accent5 15 4 2" xfId="10372" xr:uid="{349634C7-0CC1-4C25-8DC3-5730B0895001}"/>
    <cellStyle name="20% - Accent5 15 4 2 2" xfId="40143" xr:uid="{7D143174-2FBD-4D12-881C-47AFE537D109}"/>
    <cellStyle name="20% - Accent5 15 4 3" xfId="10373" xr:uid="{8D1557B4-3A41-4864-B7E7-D01C4B810E71}"/>
    <cellStyle name="20% - Accent5 15 4 3 2" xfId="40144" xr:uid="{F2B79E0D-7B4C-4137-A769-59B194015046}"/>
    <cellStyle name="20% - Accent5 15 4 4" xfId="40142" xr:uid="{BCDEF258-4BE4-4E51-B759-80BAFCBF6B7C}"/>
    <cellStyle name="20% - Accent5 15 5" xfId="10374" xr:uid="{69D610B0-D882-4EE6-8EDF-D591723BA3D7}"/>
    <cellStyle name="20% - Accent5 15 5 2" xfId="40145" xr:uid="{EC839125-FD60-450A-804B-A367668671EC}"/>
    <cellStyle name="20% - Accent5 15 6" xfId="10375" xr:uid="{50053E8B-5834-4D9B-BCA8-B68AC8044003}"/>
    <cellStyle name="20% - Accent5 15 6 2" xfId="40146" xr:uid="{73FA3835-78BC-4E9A-9AB7-042D6CF93268}"/>
    <cellStyle name="20% - Accent5 15 7" xfId="10376" xr:uid="{6304B958-B876-4841-9EB7-B0D1BDB115FB}"/>
    <cellStyle name="20% - Accent5 15 7 2" xfId="40147" xr:uid="{4CDB19E5-8093-4695-97D2-8702A86F30CA}"/>
    <cellStyle name="20% - Accent5 15 8" xfId="10356" xr:uid="{80D8F2A5-E56A-48A1-A4F0-4DDF7D10BA97}"/>
    <cellStyle name="20% - Accent5 15 8 2" xfId="40127" xr:uid="{DE9DC5FE-8625-4D0C-9CC5-23EEF1EE224A}"/>
    <cellStyle name="20% - Accent5 15 9" xfId="35289" xr:uid="{46B458D4-379B-46D1-80F5-71BE2EA64100}"/>
    <cellStyle name="20% - Accent5 16" xfId="5450" xr:uid="{84B3C9E7-BBAE-4495-834D-9BCA7E51BF62}"/>
    <cellStyle name="20% - Accent5 16 2" xfId="6234" xr:uid="{321E7EEE-D3EA-4900-BEC3-5AD2AF0F731D}"/>
    <cellStyle name="20% - Accent5 16 2 2" xfId="10379" xr:uid="{03FEFE90-4BD2-4C10-8C5B-966F34309571}"/>
    <cellStyle name="20% - Accent5 16 2 2 2" xfId="10380" xr:uid="{A89FE981-C5EA-45E6-96CF-6868460B4313}"/>
    <cellStyle name="20% - Accent5 16 2 2 2 2" xfId="40151" xr:uid="{0BC4D348-46D8-4CEA-8E6B-9C6EAD9417C1}"/>
    <cellStyle name="20% - Accent5 16 2 2 3" xfId="10381" xr:uid="{EB4245F7-D07A-4F07-AFDC-04A87F5B98D8}"/>
    <cellStyle name="20% - Accent5 16 2 2 3 2" xfId="40152" xr:uid="{44A34CBE-6896-4296-9B07-43231B060575}"/>
    <cellStyle name="20% - Accent5 16 2 2 4" xfId="40150" xr:uid="{D7C7820E-321B-46AF-925D-E445E6D347F2}"/>
    <cellStyle name="20% - Accent5 16 2 3" xfId="10382" xr:uid="{CE5429F0-AF32-4B35-9F15-BB4FADEE02B2}"/>
    <cellStyle name="20% - Accent5 16 2 3 2" xfId="40153" xr:uid="{620C6CD8-77D6-4202-801D-47B4DAC54103}"/>
    <cellStyle name="20% - Accent5 16 2 4" xfId="10383" xr:uid="{10C5C3C5-6285-43E3-AAB1-F8A41D0FC304}"/>
    <cellStyle name="20% - Accent5 16 2 4 2" xfId="40154" xr:uid="{AC71C986-02C4-4125-87EF-297DA8C9C17E}"/>
    <cellStyle name="20% - Accent5 16 2 5" xfId="10384" xr:uid="{89518BAE-FD6C-4ACF-A184-008670FABC74}"/>
    <cellStyle name="20% - Accent5 16 2 5 2" xfId="40155" xr:uid="{657F802E-8CD2-4FF7-B25D-C376D71FE5BA}"/>
    <cellStyle name="20% - Accent5 16 2 6" xfId="10378" xr:uid="{A0FAB75C-4EDC-4831-9A24-A4A8F9F4EA3C}"/>
    <cellStyle name="20% - Accent5 16 2 6 2" xfId="40149" xr:uid="{87D99681-882D-4EAB-981F-06A6C12A7DCB}"/>
    <cellStyle name="20% - Accent5 16 2 7" xfId="36093" xr:uid="{1B53866B-2B2F-4044-822F-17D91DC25573}"/>
    <cellStyle name="20% - Accent5 16 3" xfId="10385" xr:uid="{24192C3F-4254-4ABF-BC39-E6F83A2686D6}"/>
    <cellStyle name="20% - Accent5 16 3 2" xfId="10386" xr:uid="{12055FA8-A5B3-4B79-B13F-FAA2B3900832}"/>
    <cellStyle name="20% - Accent5 16 3 2 2" xfId="10387" xr:uid="{9015FF9A-9DE5-4AB6-8C14-5545D5A5E6C7}"/>
    <cellStyle name="20% - Accent5 16 3 2 2 2" xfId="40158" xr:uid="{8F485B52-0E05-4163-84D1-9A0B2DB57D04}"/>
    <cellStyle name="20% - Accent5 16 3 2 3" xfId="10388" xr:uid="{CD57D2CE-56FB-4C51-9175-5FB7FC406BDD}"/>
    <cellStyle name="20% - Accent5 16 3 2 3 2" xfId="40159" xr:uid="{B11EB24B-ECB5-4E7F-9B36-533051C1847D}"/>
    <cellStyle name="20% - Accent5 16 3 2 4" xfId="40157" xr:uid="{F3CFD5E4-0B45-4E73-9173-7C42FB37F9B6}"/>
    <cellStyle name="20% - Accent5 16 3 3" xfId="10389" xr:uid="{4A2C7A73-B42F-4E1C-B268-8645C96F983E}"/>
    <cellStyle name="20% - Accent5 16 3 3 2" xfId="40160" xr:uid="{09D2CA97-AEDE-46F9-92E8-ABA28C5A90ED}"/>
    <cellStyle name="20% - Accent5 16 3 4" xfId="10390" xr:uid="{2FD351B5-9736-4FB4-AE2F-6FEEF0AC98AB}"/>
    <cellStyle name="20% - Accent5 16 3 4 2" xfId="40161" xr:uid="{F1C9BBB8-1F36-45F0-A0EF-B53B9C840C46}"/>
    <cellStyle name="20% - Accent5 16 3 5" xfId="10391" xr:uid="{965359DE-6D7C-4496-B63E-A9A3F94FDD2F}"/>
    <cellStyle name="20% - Accent5 16 3 5 2" xfId="40162" xr:uid="{891D3A30-FFC9-4B7E-B539-F2FE8CCD7A29}"/>
    <cellStyle name="20% - Accent5 16 3 6" xfId="40156" xr:uid="{5CD5B313-259D-478F-804B-94FD1CB1A19D}"/>
    <cellStyle name="20% - Accent5 16 4" xfId="10392" xr:uid="{71751C27-00D2-4C56-A3C2-4314B4726B65}"/>
    <cellStyle name="20% - Accent5 16 4 2" xfId="10393" xr:uid="{51AF0DEA-B117-4B4B-B12E-8E2C76670BDD}"/>
    <cellStyle name="20% - Accent5 16 4 2 2" xfId="40164" xr:uid="{9C2217CC-D891-4C40-A0D7-257F036DBF91}"/>
    <cellStyle name="20% - Accent5 16 4 3" xfId="10394" xr:uid="{FF59D9FE-F3CE-48D2-9D34-979C0C50BFE8}"/>
    <cellStyle name="20% - Accent5 16 4 3 2" xfId="40165" xr:uid="{8FDB70CD-75C4-4445-89B7-C12B7EC98002}"/>
    <cellStyle name="20% - Accent5 16 4 4" xfId="40163" xr:uid="{D3300676-B129-413D-997A-EB4A89765F39}"/>
    <cellStyle name="20% - Accent5 16 5" xfId="10395" xr:uid="{5A06A62B-E053-4337-BE68-EF2051DD5672}"/>
    <cellStyle name="20% - Accent5 16 5 2" xfId="40166" xr:uid="{6E171D58-F5FA-4393-B314-EF77F4690DEC}"/>
    <cellStyle name="20% - Accent5 16 6" xfId="10396" xr:uid="{A17BC085-0844-4BBC-BF76-A313847D6AE6}"/>
    <cellStyle name="20% - Accent5 16 6 2" xfId="40167" xr:uid="{A030E4CA-53B0-4C01-855F-86E89E1D167B}"/>
    <cellStyle name="20% - Accent5 16 7" xfId="10397" xr:uid="{9EF06420-D2A7-45E4-A789-006A628E58FF}"/>
    <cellStyle name="20% - Accent5 16 7 2" xfId="40168" xr:uid="{77B09B68-B312-4E46-9A98-C8EF4673B1C8}"/>
    <cellStyle name="20% - Accent5 16 8" xfId="10377" xr:uid="{5941B7A8-11A6-4C6C-888F-2231F3A3235F}"/>
    <cellStyle name="20% - Accent5 16 8 2" xfId="40148" xr:uid="{C55CE63F-2426-4A3F-8F80-6B70049AD898}"/>
    <cellStyle name="20% - Accent5 16 9" xfId="35313" xr:uid="{0B458356-8200-4B4B-83A6-78F3849CB9CF}"/>
    <cellStyle name="20% - Accent5 17" xfId="5474" xr:uid="{541BE8BD-0768-4433-84CA-9CD747F9E958}"/>
    <cellStyle name="20% - Accent5 17 2" xfId="6258" xr:uid="{5BB7CDDD-6085-4051-A8CE-3E11B504DE16}"/>
    <cellStyle name="20% - Accent5 17 2 2" xfId="10400" xr:uid="{CD66B8B4-5812-4B33-A3BB-1C30DA8BF60E}"/>
    <cellStyle name="20% - Accent5 17 2 2 2" xfId="40171" xr:uid="{5C7B783F-EB9D-45CA-8082-1A0DC0570CA8}"/>
    <cellStyle name="20% - Accent5 17 2 3" xfId="10401" xr:uid="{42CD3D0C-182F-4806-BD48-06C3E752B3D1}"/>
    <cellStyle name="20% - Accent5 17 2 3 2" xfId="40172" xr:uid="{2E5711D9-3F08-4300-BECF-050A1C17DCC6}"/>
    <cellStyle name="20% - Accent5 17 2 4" xfId="10399" xr:uid="{5019D401-4C57-4824-9C81-C727992D2F44}"/>
    <cellStyle name="20% - Accent5 17 2 4 2" xfId="40170" xr:uid="{682555BE-0A4E-4676-AF41-F52437AD2E11}"/>
    <cellStyle name="20% - Accent5 17 2 5" xfId="36117" xr:uid="{BB63D3C4-7743-404E-8B19-012A3C6D3E5C}"/>
    <cellStyle name="20% - Accent5 17 3" xfId="10402" xr:uid="{195473CC-EA6D-41F5-9D4C-6D468E185CCA}"/>
    <cellStyle name="20% - Accent5 17 3 2" xfId="40173" xr:uid="{2C7A0E8F-33D4-4F4D-83C1-0844F7AE82C3}"/>
    <cellStyle name="20% - Accent5 17 4" xfId="10403" xr:uid="{B5735067-46C3-4F06-AC80-26A93526C021}"/>
    <cellStyle name="20% - Accent5 17 4 2" xfId="40174" xr:uid="{604DDFE5-F8EF-4534-ABE3-1CFD36A5EED9}"/>
    <cellStyle name="20% - Accent5 17 5" xfId="10404" xr:uid="{DCFC3941-703A-44DC-AA1E-6A31DD3E5C6D}"/>
    <cellStyle name="20% - Accent5 17 5 2" xfId="40175" xr:uid="{B64F0D77-B68F-4A01-9A15-076A595D45C6}"/>
    <cellStyle name="20% - Accent5 17 6" xfId="10398" xr:uid="{041CE3CA-79BE-4802-8311-6FDA23E34D9E}"/>
    <cellStyle name="20% - Accent5 17 6 2" xfId="40169" xr:uid="{9A07E967-3A42-4B56-B6EB-C6B3ABD26136}"/>
    <cellStyle name="20% - Accent5 17 7" xfId="35337" xr:uid="{AC9607EE-A165-40B9-BD4F-75A6326295EA}"/>
    <cellStyle name="20% - Accent5 18" xfId="5499" xr:uid="{F2A94820-6522-493D-A81D-B38D22FBD12B}"/>
    <cellStyle name="20% - Accent5 18 2" xfId="10406" xr:uid="{3260C2FE-4CA8-4409-9112-CA5AB7DA35C8}"/>
    <cellStyle name="20% - Accent5 18 2 2" xfId="10407" xr:uid="{B841E797-A4DF-4B24-9760-5E8C9CBF8C8B}"/>
    <cellStyle name="20% - Accent5 18 2 2 2" xfId="40178" xr:uid="{D6AA6BAA-445A-4C92-A592-E7576234EBC8}"/>
    <cellStyle name="20% - Accent5 18 2 3" xfId="10408" xr:uid="{67133585-427C-47A3-B05B-5207FD537D13}"/>
    <cellStyle name="20% - Accent5 18 2 3 2" xfId="40179" xr:uid="{4CE6F248-4474-4C53-AAD9-49A0E28606AB}"/>
    <cellStyle name="20% - Accent5 18 2 4" xfId="40177" xr:uid="{7E4719C1-26F8-48DC-9CA7-5A416B8ADF78}"/>
    <cellStyle name="20% - Accent5 18 3" xfId="10409" xr:uid="{CD301F44-F453-4EE6-9AD0-5F4CC9657EE4}"/>
    <cellStyle name="20% - Accent5 18 3 2" xfId="40180" xr:uid="{8B68FC70-1A96-40AA-B370-4807F7ABAE35}"/>
    <cellStyle name="20% - Accent5 18 4" xfId="10410" xr:uid="{0D4435E5-2266-4397-A103-1C43F18CCE69}"/>
    <cellStyle name="20% - Accent5 18 4 2" xfId="40181" xr:uid="{0995BA61-B1C5-48A4-A10F-AE906489071E}"/>
    <cellStyle name="20% - Accent5 18 5" xfId="10411" xr:uid="{767406C5-097F-4F32-9B29-CB10C4754D2E}"/>
    <cellStyle name="20% - Accent5 18 5 2" xfId="40182" xr:uid="{5932C957-6C37-4629-888D-5358D5E11167}"/>
    <cellStyle name="20% - Accent5 18 6" xfId="10405" xr:uid="{E1B1CA45-63BF-4528-AFF6-2EF56C6BF866}"/>
    <cellStyle name="20% - Accent5 18 6 2" xfId="40176" xr:uid="{B47BD545-90ED-4E09-B595-C29650D77D6A}"/>
    <cellStyle name="20% - Accent5 18 7" xfId="35362" xr:uid="{FD087B98-FA5D-4457-A40D-45C687A42CD1}"/>
    <cellStyle name="20% - Accent5 19" xfId="5523" xr:uid="{92A524D6-8EAB-46F9-93E4-A49B2CF72724}"/>
    <cellStyle name="20% - Accent5 19 2" xfId="10413" xr:uid="{D5A33DD7-8F8F-4D0A-8051-A6961598EA5A}"/>
    <cellStyle name="20% - Accent5 19 2 2" xfId="40184" xr:uid="{D3D23C17-11CA-4B66-BBF9-6EB236683EE0}"/>
    <cellStyle name="20% - Accent5 19 3" xfId="10414" xr:uid="{64C883FC-9B34-4E75-86BD-5FFCBB77F1B5}"/>
    <cellStyle name="20% - Accent5 19 3 2" xfId="40185" xr:uid="{C6655964-B5FC-480B-AD9D-C991C728CE56}"/>
    <cellStyle name="20% - Accent5 19 4" xfId="10415" xr:uid="{3227CF05-C9FE-40E1-A25E-7BC379FBD06D}"/>
    <cellStyle name="20% - Accent5 19 4 2" xfId="40186" xr:uid="{69011806-8D2E-4745-BB89-808519BD1B7B}"/>
    <cellStyle name="20% - Accent5 19 5" xfId="10412" xr:uid="{0F55AF43-CD00-4C7B-9152-5E87ABD13490}"/>
    <cellStyle name="20% - Accent5 19 5 2" xfId="40183" xr:uid="{62D2FB46-0B0C-4C3C-8558-036397B9E7E7}"/>
    <cellStyle name="20% - Accent5 19 6" xfId="35386" xr:uid="{B9CBC5AA-3ABC-4D1D-8B4C-00D377857412}"/>
    <cellStyle name="20% - Accent5 2" xfId="633" xr:uid="{E73A5FDA-7823-41C5-9604-4139AAC4B0B0}"/>
    <cellStyle name="20% - Accent5 2 10" xfId="10416" xr:uid="{B0080E5E-DA8F-47F5-AFC2-E3150622A9B9}"/>
    <cellStyle name="20% - Accent5 2 10 2" xfId="40187" xr:uid="{97C5340A-AA31-4B0E-B218-EE8D61FBB55E}"/>
    <cellStyle name="20% - Accent5 2 11" xfId="10417" xr:uid="{EE21F567-D569-448C-9EFB-E9F588B37784}"/>
    <cellStyle name="20% - Accent5 2 11 2" xfId="40188" xr:uid="{69043D72-3D3C-496F-8E7E-533A90264606}"/>
    <cellStyle name="20% - Accent5 2 12" xfId="10418" xr:uid="{2FF0A417-FC7C-40E8-B501-C9D613532AE0}"/>
    <cellStyle name="20% - Accent5 2 12 2" xfId="40189" xr:uid="{55B9D490-EBA9-4E4B-A7AB-1B6F18E789CD}"/>
    <cellStyle name="20% - Accent5 2 13" xfId="6326" xr:uid="{074C9A1F-9E3C-4587-B55D-1D1435B3941B}"/>
    <cellStyle name="20% - Accent5 2 13 2" xfId="36155" xr:uid="{1D911B95-0A4B-4AB0-A953-E0110959F68C}"/>
    <cellStyle name="20% - Accent5 2 14" xfId="4724" xr:uid="{37A171BF-F54B-42BF-8ED8-C9C37F1E1C61}"/>
    <cellStyle name="20% - Accent5 2 14 2" xfId="34618" xr:uid="{A3FE3823-6EB5-47B2-ACB4-519F8AA1EDC8}"/>
    <cellStyle name="20% - Accent5 2 15" xfId="22553" xr:uid="{26EDE5E2-12F4-47DE-BA00-9A8F8CD63C5A}"/>
    <cellStyle name="20% - Accent5 2 15 2" xfId="51841" xr:uid="{6C46D950-07B8-45C2-9E28-4C460DDCBC64}"/>
    <cellStyle name="20% - Accent5 2 16" xfId="4188" xr:uid="{8C28D576-82A9-414B-8B83-40A4C7B0C55B}"/>
    <cellStyle name="20% - Accent5 2 17" xfId="31626" xr:uid="{C15D07F3-A0BE-4FC4-A803-5346342AE201}"/>
    <cellStyle name="20% - Accent5 2 18" xfId="31899" xr:uid="{1991A57D-7F87-488D-97BE-7342524E9B17}"/>
    <cellStyle name="20% - Accent5 2 2" xfId="912" xr:uid="{70146DD6-8B89-448D-BC69-41F6AC559B6D}"/>
    <cellStyle name="20% - Accent5 2 2 10" xfId="10419" xr:uid="{93278C6E-6DAF-4C19-A170-854B613949C5}"/>
    <cellStyle name="20% - Accent5 2 2 10 2" xfId="40190" xr:uid="{2ACDF0F1-1548-456C-B1D0-DD2D69AEC5D3}"/>
    <cellStyle name="20% - Accent5 2 2 11" xfId="4946" xr:uid="{2F4E7875-2450-4591-9114-84F9B9CDE767}"/>
    <cellStyle name="20% - Accent5 2 2 11 2" xfId="34815" xr:uid="{A60CE885-C8CE-4CC7-A6EF-190140AF9F07}"/>
    <cellStyle name="20% - Accent5 2 2 12" xfId="4328" xr:uid="{68086E08-F658-4F35-82ED-925887FA2287}"/>
    <cellStyle name="20% - Accent5 2 2 13" xfId="32128" xr:uid="{3F1A03CE-2F5F-440E-9757-B897D2A4A360}"/>
    <cellStyle name="20% - Accent5 2 2 2" xfId="717" xr:uid="{A2250C7B-46A6-4E4B-B9B2-545C91CD521E}"/>
    <cellStyle name="20% - Accent5 2 2 2 10" xfId="31968" xr:uid="{ED240389-285C-4EBA-B5A5-C55893A6F5E5}"/>
    <cellStyle name="20% - Accent5 2 2 2 2" xfId="716" xr:uid="{7FC61650-6841-4285-8C9A-0911FFBB444D}"/>
    <cellStyle name="20% - Accent5 2 2 2 2 2" xfId="1255" xr:uid="{3BA16997-B26E-4AA1-B834-98B9820B6EE4}"/>
    <cellStyle name="20% - Accent5 2 2 2 2 2 2" xfId="1917" xr:uid="{C6FF40AF-A3F4-4610-BB06-5FD737ECA562}"/>
    <cellStyle name="20% - Accent5 2 2 2 2 2 2 2" xfId="3152" xr:uid="{B433F10A-5492-4FC4-9E41-2DA456893DBC}"/>
    <cellStyle name="20% - Accent5 2 2 2 2 2 2 2 2" xfId="34129" xr:uid="{6673AC2B-3A96-4047-850E-58A27236B4CC}"/>
    <cellStyle name="20% - Accent5 2 2 2 2 2 2 3" xfId="32919" xr:uid="{C386981A-0F0F-450D-82BB-EDA082D9FD91}"/>
    <cellStyle name="20% - Accent5 2 2 2 2 2 3" xfId="2522" xr:uid="{2195E33A-7946-4CE4-BF6F-B56C35A50C12}"/>
    <cellStyle name="20% - Accent5 2 2 2 2 2 3 2" xfId="33502" xr:uid="{75877794-CA52-4E8A-849F-B30B6D7F3649}"/>
    <cellStyle name="20% - Accent5 2 2 2 2 2 4" xfId="32305" xr:uid="{3677C2F9-6DBB-4938-AC53-5AF4C26AFD8F}"/>
    <cellStyle name="20% - Accent5 2 2 2 2 3" xfId="1627" xr:uid="{969837E8-E61D-47AB-AFFC-9E98F39EC683}"/>
    <cellStyle name="20% - Accent5 2 2 2 2 3 2" xfId="2848" xr:uid="{E77C2F5A-C30C-4EA3-9349-53DCDBA3CA82}"/>
    <cellStyle name="20% - Accent5 2 2 2 2 3 2 2" xfId="33826" xr:uid="{854F6842-85EC-4DED-A5C0-6936C1B39F60}"/>
    <cellStyle name="20% - Accent5 2 2 2 2 3 3" xfId="32629" xr:uid="{ADE53854-EFC0-486F-92AD-437E59D31DAE}"/>
    <cellStyle name="20% - Accent5 2 2 2 2 4" xfId="2321" xr:uid="{92726BBF-5074-4BCF-B958-73591A23CA9F}"/>
    <cellStyle name="20% - Accent5 2 2 2 2 4 2" xfId="33301" xr:uid="{A459B601-D9ED-4AE7-9F15-E02FBFEF3A85}"/>
    <cellStyle name="20% - Accent5 2 2 2 2 5" xfId="10421" xr:uid="{04742010-8FD9-478D-9CEF-F14C1DF32286}"/>
    <cellStyle name="20% - Accent5 2 2 2 2 5 2" xfId="40192" xr:uid="{E3CCFFC6-DFAC-4DA8-9C29-82D7FADDF784}"/>
    <cellStyle name="20% - Accent5 2 2 2 2 6" xfId="31967" xr:uid="{B43DB83C-1CA3-4264-8341-EA174B3AF296}"/>
    <cellStyle name="20% - Accent5 2 2 2 3" xfId="1254" xr:uid="{91F5741B-2CC5-4608-845E-E50CC3F847CA}"/>
    <cellStyle name="20% - Accent5 2 2 2 3 2" xfId="1916" xr:uid="{7F93D1F7-0844-4445-B997-3450E62C2DF5}"/>
    <cellStyle name="20% - Accent5 2 2 2 3 2 2" xfId="3151" xr:uid="{05D9F140-713B-4434-8FE0-3D7B8E6AA850}"/>
    <cellStyle name="20% - Accent5 2 2 2 3 2 2 2" xfId="34128" xr:uid="{9BBC456E-7F83-4C4F-A6BE-BC18F5F017D6}"/>
    <cellStyle name="20% - Accent5 2 2 2 3 2 3" xfId="10422" xr:uid="{1056CCFA-886E-4928-BE67-C60213F8E1FD}"/>
    <cellStyle name="20% - Accent5 2 2 2 3 2 3 2" xfId="40193" xr:uid="{F26C6963-F884-4694-AF94-F2465F8778AD}"/>
    <cellStyle name="20% - Accent5 2 2 2 3 2 4" xfId="32918" xr:uid="{8C89086F-055D-41A8-A7B4-40E92D9201F9}"/>
    <cellStyle name="20% - Accent5 2 2 2 3 3" xfId="2521" xr:uid="{767F274B-D8C3-4647-B732-3182615CE0C8}"/>
    <cellStyle name="20% - Accent5 2 2 2 3 3 2" xfId="33501" xr:uid="{FB2FC533-51FC-48B6-A70A-E606BC0EA341}"/>
    <cellStyle name="20% - Accent5 2 2 2 3 4" xfId="10423" xr:uid="{F42ADFEA-65AF-41E0-905A-CC62074D2A52}"/>
    <cellStyle name="20% - Accent5 2 2 2 3 4 2" xfId="40194" xr:uid="{F843FDBC-5925-4397-AA0C-9E5F94FD496D}"/>
    <cellStyle name="20% - Accent5 2 2 2 3 5" xfId="10424" xr:uid="{6590BEE3-71A8-4C15-B80C-A3875AAF4FDA}"/>
    <cellStyle name="20% - Accent5 2 2 2 3 5 2" xfId="40195" xr:uid="{7637E23D-58B2-4CA6-B850-ACA7A90545CF}"/>
    <cellStyle name="20% - Accent5 2 2 2 3 6" xfId="32304" xr:uid="{A7AF11EE-73E8-483E-A7CF-FA0D2C7FB448}"/>
    <cellStyle name="20% - Accent5 2 2 2 4" xfId="1626" xr:uid="{4847D5FF-3E38-43E3-804E-8B2728C974BD}"/>
    <cellStyle name="20% - Accent5 2 2 2 4 2" xfId="2847" xr:uid="{7ED3F1E5-2E5B-4370-A7CE-C787251C4521}"/>
    <cellStyle name="20% - Accent5 2 2 2 4 2 2" xfId="10426" xr:uid="{E63F8CEA-E0B5-4681-982D-1B4124F2706B}"/>
    <cellStyle name="20% - Accent5 2 2 2 4 2 2 2" xfId="40197" xr:uid="{E139B125-6D0D-4F6A-8810-59A180B2C62E}"/>
    <cellStyle name="20% - Accent5 2 2 2 4 2 3" xfId="33825" xr:uid="{30D86061-AEB7-4F81-B42A-77DB881F5ABB}"/>
    <cellStyle name="20% - Accent5 2 2 2 4 3" xfId="10427" xr:uid="{46828B5D-CD6A-4990-A1A0-026F97C00893}"/>
    <cellStyle name="20% - Accent5 2 2 2 4 3 2" xfId="40198" xr:uid="{2A74F0EE-8D60-452E-A470-AF03A662B8F3}"/>
    <cellStyle name="20% - Accent5 2 2 2 4 4" xfId="10425" xr:uid="{6AA69D07-7EC2-4088-93D6-9E391D47A712}"/>
    <cellStyle name="20% - Accent5 2 2 2 4 4 2" xfId="40196" xr:uid="{26CBC608-14B0-474D-919E-F6A3C5DEAC89}"/>
    <cellStyle name="20% - Accent5 2 2 2 4 5" xfId="32628" xr:uid="{8666C161-0D51-4B2B-BD10-074BC6D4F6E2}"/>
    <cellStyle name="20% - Accent5 2 2 2 5" xfId="2204" xr:uid="{026AB121-6A3D-434C-8046-71E0B1B1B2C7}"/>
    <cellStyle name="20% - Accent5 2 2 2 5 2" xfId="10428" xr:uid="{FDA07780-F013-47AC-8CF4-EFA2619EC3B6}"/>
    <cellStyle name="20% - Accent5 2 2 2 5 2 2" xfId="40199" xr:uid="{59FD2625-70F4-47FA-9F8B-EE27CCE8B487}"/>
    <cellStyle name="20% - Accent5 2 2 2 5 3" xfId="33186" xr:uid="{03C27CED-A668-4C9D-A068-08993FE3AC4F}"/>
    <cellStyle name="20% - Accent5 2 2 2 6" xfId="10429" xr:uid="{B03639A9-58B0-4D5B-9525-472368CFF8BF}"/>
    <cellStyle name="20% - Accent5 2 2 2 6 2" xfId="40200" xr:uid="{C3A2026F-D057-4CAD-BC32-A770476AEEE8}"/>
    <cellStyle name="20% - Accent5 2 2 2 7" xfId="10430" xr:uid="{E06BC342-0104-4B71-9C6B-C2FFE36130BC}"/>
    <cellStyle name="20% - Accent5 2 2 2 7 2" xfId="40201" xr:uid="{6A74B4CD-C3D0-41B7-8AE9-E2E04DAFCE90}"/>
    <cellStyle name="20% - Accent5 2 2 2 8" xfId="10420" xr:uid="{F2912CF1-A51C-4637-B75D-9C9727BA5234}"/>
    <cellStyle name="20% - Accent5 2 2 2 8 2" xfId="40191" xr:uid="{E1670A8E-A027-4BC3-8B64-F7018F9E9F4E}"/>
    <cellStyle name="20% - Accent5 2 2 2 9" xfId="23785" xr:uid="{DAC45620-2CAA-4E80-862C-4D0B6C271FE5}"/>
    <cellStyle name="20% - Accent5 2 2 3" xfId="715" xr:uid="{13B0409D-0210-4FCA-AD77-2C7B7F60B439}"/>
    <cellStyle name="20% - Accent5 2 2 3 2" xfId="1256" xr:uid="{E9F5E782-B52A-4FD4-963E-70D452FD7CB0}"/>
    <cellStyle name="20% - Accent5 2 2 3 2 2" xfId="1918" xr:uid="{8DF696C0-A815-44B9-AF80-F992E961B441}"/>
    <cellStyle name="20% - Accent5 2 2 3 2 2 2" xfId="3153" xr:uid="{41FD99D8-B0A1-40BA-B93A-082CD58FC0CD}"/>
    <cellStyle name="20% - Accent5 2 2 3 2 2 2 2" xfId="10434" xr:uid="{19A69C4C-BC54-4B27-854C-457E8C9B20CF}"/>
    <cellStyle name="20% - Accent5 2 2 3 2 2 2 2 2" xfId="40205" xr:uid="{C142F4DB-C379-418E-8D18-622C38FCDF33}"/>
    <cellStyle name="20% - Accent5 2 2 3 2 2 2 3" xfId="34130" xr:uid="{BEB4EE4E-5EE2-499D-AEF9-88B30AB6EC8B}"/>
    <cellStyle name="20% - Accent5 2 2 3 2 2 3" xfId="10435" xr:uid="{DB19B582-5D57-4F3D-B1C7-38A4CF290725}"/>
    <cellStyle name="20% - Accent5 2 2 3 2 2 3 2" xfId="40206" xr:uid="{07F45114-7241-4B50-BE56-B5F05EA2AEAB}"/>
    <cellStyle name="20% - Accent5 2 2 3 2 2 4" xfId="10433" xr:uid="{4C583E0D-3192-4785-89EA-5F30EDD92E64}"/>
    <cellStyle name="20% - Accent5 2 2 3 2 2 4 2" xfId="40204" xr:uid="{FE28270F-CE9A-41F9-AC90-63BB262EDC49}"/>
    <cellStyle name="20% - Accent5 2 2 3 2 2 5" xfId="32920" xr:uid="{8B633AF1-3500-4EA8-92CF-08C4DB1BD1A4}"/>
    <cellStyle name="20% - Accent5 2 2 3 2 3" xfId="2523" xr:uid="{6F4E03AE-B1C0-4DA6-9560-6B3FFA3CBB22}"/>
    <cellStyle name="20% - Accent5 2 2 3 2 3 2" xfId="10436" xr:uid="{659B617F-B66F-4C01-A54C-5CF3487CA041}"/>
    <cellStyle name="20% - Accent5 2 2 3 2 3 2 2" xfId="40207" xr:uid="{B15C1287-F896-4DFD-999F-A3628536FBF0}"/>
    <cellStyle name="20% - Accent5 2 2 3 2 3 3" xfId="33503" xr:uid="{AE0E414B-C342-49AB-96E5-5A37F3FBF2AB}"/>
    <cellStyle name="20% - Accent5 2 2 3 2 4" xfId="10437" xr:uid="{32D78FA4-269E-4FAA-BF93-49E899F2471F}"/>
    <cellStyle name="20% - Accent5 2 2 3 2 4 2" xfId="40208" xr:uid="{B342A8BC-3BA0-4EF2-91D3-4617D085755A}"/>
    <cellStyle name="20% - Accent5 2 2 3 2 5" xfId="10438" xr:uid="{556BFB53-964F-4862-BCE2-80B19908057C}"/>
    <cellStyle name="20% - Accent5 2 2 3 2 5 2" xfId="40209" xr:uid="{9C952D93-999F-4DB9-9D7D-61DDFE9C1866}"/>
    <cellStyle name="20% - Accent5 2 2 3 2 6" xfId="10432" xr:uid="{055DFF83-9572-4131-BE08-95CD3325F173}"/>
    <cellStyle name="20% - Accent5 2 2 3 2 6 2" xfId="40203" xr:uid="{FD7AB6D1-4AFA-4D54-99A1-2F3C978DF593}"/>
    <cellStyle name="20% - Accent5 2 2 3 2 7" xfId="32306" xr:uid="{BB5D87F6-945E-4119-B373-C77F08E00E7E}"/>
    <cellStyle name="20% - Accent5 2 2 3 3" xfId="1628" xr:uid="{1129917E-C2C0-4BC8-98C7-10FE3ABC1448}"/>
    <cellStyle name="20% - Accent5 2 2 3 3 2" xfId="2849" xr:uid="{E20F747E-2CD3-48D3-A55D-2A1C7377B4BF}"/>
    <cellStyle name="20% - Accent5 2 2 3 3 2 2" xfId="10441" xr:uid="{1785647D-F98F-4ED4-83DF-8A6EC2D9543B}"/>
    <cellStyle name="20% - Accent5 2 2 3 3 2 2 2" xfId="40212" xr:uid="{C1EAD3F0-4920-4479-931E-597F6ECE7801}"/>
    <cellStyle name="20% - Accent5 2 2 3 3 2 3" xfId="10442" xr:uid="{203C7A10-0519-4262-86FC-CAFFB5AA3EE5}"/>
    <cellStyle name="20% - Accent5 2 2 3 3 2 3 2" xfId="40213" xr:uid="{F539E96B-DC62-4856-9017-87D1A56FC300}"/>
    <cellStyle name="20% - Accent5 2 2 3 3 2 4" xfId="10440" xr:uid="{5322D9F6-36DF-4ED8-A97D-B2A68D88868C}"/>
    <cellStyle name="20% - Accent5 2 2 3 3 2 4 2" xfId="40211" xr:uid="{68587E3A-23AC-4691-86E1-F5C476284555}"/>
    <cellStyle name="20% - Accent5 2 2 3 3 2 5" xfId="33827" xr:uid="{B56A0297-5ABE-40FE-8DDC-5D7897F1896F}"/>
    <cellStyle name="20% - Accent5 2 2 3 3 3" xfId="10443" xr:uid="{0B709A79-331E-42F1-A50B-14E76F9BB74D}"/>
    <cellStyle name="20% - Accent5 2 2 3 3 3 2" xfId="40214" xr:uid="{BD73E9D7-20C3-4420-A85E-5CF6DE0811FA}"/>
    <cellStyle name="20% - Accent5 2 2 3 3 4" xfId="10444" xr:uid="{C7BA864D-023D-4712-99BC-19EC2EBC45A5}"/>
    <cellStyle name="20% - Accent5 2 2 3 3 4 2" xfId="40215" xr:uid="{37258B17-8073-4E9B-BBBC-7337551765C8}"/>
    <cellStyle name="20% - Accent5 2 2 3 3 5" xfId="10445" xr:uid="{F45C1B79-5287-4286-93C9-95CE7AD39792}"/>
    <cellStyle name="20% - Accent5 2 2 3 3 5 2" xfId="40216" xr:uid="{BC382B94-A6B5-424F-9591-BF60055605C7}"/>
    <cellStyle name="20% - Accent5 2 2 3 3 6" xfId="10439" xr:uid="{28A95F86-9A19-4337-AAC7-6705DB9B0A27}"/>
    <cellStyle name="20% - Accent5 2 2 3 3 6 2" xfId="40210" xr:uid="{47C9D098-966B-4324-92B1-460A0E43E22D}"/>
    <cellStyle name="20% - Accent5 2 2 3 3 7" xfId="32630" xr:uid="{3E492EE5-2F6A-4E3B-99A2-CEA4625301F0}"/>
    <cellStyle name="20% - Accent5 2 2 3 4" xfId="2287" xr:uid="{CE17D06C-BEBA-4D67-B77F-AD841FA0C836}"/>
    <cellStyle name="20% - Accent5 2 2 3 4 2" xfId="10447" xr:uid="{B557DC0D-58A6-46A9-88C9-6ACCD4678E83}"/>
    <cellStyle name="20% - Accent5 2 2 3 4 2 2" xfId="40218" xr:uid="{71213849-9196-4344-9F39-819617241DE2}"/>
    <cellStyle name="20% - Accent5 2 2 3 4 3" xfId="10448" xr:uid="{C3284963-DEF8-44CC-AB69-9BE87231E639}"/>
    <cellStyle name="20% - Accent5 2 2 3 4 3 2" xfId="40219" xr:uid="{DB8E54A1-B681-45B7-8F8B-B3B217E47077}"/>
    <cellStyle name="20% - Accent5 2 2 3 4 4" xfId="10446" xr:uid="{DE0736E5-7C6E-434A-B01F-9D3077148FBE}"/>
    <cellStyle name="20% - Accent5 2 2 3 4 4 2" xfId="40217" xr:uid="{5CCA72B4-BB27-43A4-9FB3-B92E31E6AD89}"/>
    <cellStyle name="20% - Accent5 2 2 3 4 5" xfId="33267" xr:uid="{0A7295A8-E925-4E3D-9903-C4C4699ADCEB}"/>
    <cellStyle name="20% - Accent5 2 2 3 5" xfId="10449" xr:uid="{F473C44F-E4E1-44EB-8C3D-EB9308DDD5E1}"/>
    <cellStyle name="20% - Accent5 2 2 3 5 2" xfId="40220" xr:uid="{D0629BBD-EE84-4C6D-9338-42DC6BFD1ABE}"/>
    <cellStyle name="20% - Accent5 2 2 3 6" xfId="10450" xr:uid="{F344898A-1564-4E68-BA45-8E2F36F2B90A}"/>
    <cellStyle name="20% - Accent5 2 2 3 6 2" xfId="40221" xr:uid="{67B9E6D0-2B9F-4C4D-A0F1-2257ED63F354}"/>
    <cellStyle name="20% - Accent5 2 2 3 7" xfId="10451" xr:uid="{2FDD8D37-CC6D-402B-8694-A36787095420}"/>
    <cellStyle name="20% - Accent5 2 2 3 7 2" xfId="40222" xr:uid="{BCA52DB0-388E-4AC2-9A05-1B7E66C36392}"/>
    <cellStyle name="20% - Accent5 2 2 3 8" xfId="10431" xr:uid="{D675953F-8E62-44E3-BFEC-AF54C852AA00}"/>
    <cellStyle name="20% - Accent5 2 2 3 8 2" xfId="40202" xr:uid="{0EA13C68-F8F7-486F-B7DC-7EBD87B35486}"/>
    <cellStyle name="20% - Accent5 2 2 3 9" xfId="31966" xr:uid="{78903333-BA72-4096-84B1-72FE656EB613}"/>
    <cellStyle name="20% - Accent5 2 2 4" xfId="718" xr:uid="{00327684-FA5E-4313-A22D-77F00298F60A}"/>
    <cellStyle name="20% - Accent5 2 2 4 2" xfId="1253" xr:uid="{A5EB3B8F-D774-40F2-8B9F-37B891613416}"/>
    <cellStyle name="20% - Accent5 2 2 4 2 2" xfId="1915" xr:uid="{1757E21D-8683-4FBB-8890-AD5E12E95651}"/>
    <cellStyle name="20% - Accent5 2 2 4 2 2 2" xfId="3150" xr:uid="{FAD4CADB-9AD9-41B5-9C4F-0902C508C402}"/>
    <cellStyle name="20% - Accent5 2 2 4 2 2 2 2" xfId="34127" xr:uid="{BA693AD0-722A-4C23-9B68-B63655A6512D}"/>
    <cellStyle name="20% - Accent5 2 2 4 2 2 3" xfId="10454" xr:uid="{7C801670-B31D-47C2-A78C-5B4980D123F1}"/>
    <cellStyle name="20% - Accent5 2 2 4 2 2 3 2" xfId="40225" xr:uid="{96EE1BEE-0528-4E69-BFCE-018F029EAAF3}"/>
    <cellStyle name="20% - Accent5 2 2 4 2 2 4" xfId="32917" xr:uid="{C341F912-2B56-470B-BEBE-0D05476C9D96}"/>
    <cellStyle name="20% - Accent5 2 2 4 2 3" xfId="2524" xr:uid="{1778529B-660A-4441-AC92-11F57AC1539D}"/>
    <cellStyle name="20% - Accent5 2 2 4 2 3 2" xfId="10455" xr:uid="{0E829F0D-DBF0-457B-94D0-23E9E3887300}"/>
    <cellStyle name="20% - Accent5 2 2 4 2 3 2 2" xfId="40226" xr:uid="{A18EF9BD-8D4C-462A-85EA-864D4166E65A}"/>
    <cellStyle name="20% - Accent5 2 2 4 2 3 3" xfId="33504" xr:uid="{36C44BB7-6C14-4296-8C0D-C8A5D36C8A70}"/>
    <cellStyle name="20% - Accent5 2 2 4 2 4" xfId="10453" xr:uid="{53824D1B-A909-4DC8-A093-C2980E643473}"/>
    <cellStyle name="20% - Accent5 2 2 4 2 4 2" xfId="40224" xr:uid="{F04979EF-4F95-49E3-831E-20BCB7E5AE21}"/>
    <cellStyle name="20% - Accent5 2 2 4 2 5" xfId="32303" xr:uid="{CD92C360-0A9F-405C-8306-0D4E33A50AA5}"/>
    <cellStyle name="20% - Accent5 2 2 4 3" xfId="1625" xr:uid="{64537008-687B-45A9-88B7-AC7C14443447}"/>
    <cellStyle name="20% - Accent5 2 2 4 3 2" xfId="2846" xr:uid="{C6BA3DE7-A065-4252-8E68-5E1F66094560}"/>
    <cellStyle name="20% - Accent5 2 2 4 3 2 2" xfId="33824" xr:uid="{DEC09350-9261-4D26-880B-2E11ED9BECDE}"/>
    <cellStyle name="20% - Accent5 2 2 4 3 3" xfId="10456" xr:uid="{CB1C6BBC-4A1B-46D7-9D7B-D7BB2F4E38D2}"/>
    <cellStyle name="20% - Accent5 2 2 4 3 3 2" xfId="40227" xr:uid="{6A6AA729-3B34-4822-9E7A-A78041CA45CA}"/>
    <cellStyle name="20% - Accent5 2 2 4 3 4" xfId="32627" xr:uid="{63FF293C-221D-49E0-97CE-B7FBFEB25C5B}"/>
    <cellStyle name="20% - Accent5 2 2 4 4" xfId="2387" xr:uid="{FDBB7C22-AE00-45DB-B618-FE875ADDCBA3}"/>
    <cellStyle name="20% - Accent5 2 2 4 4 2" xfId="10457" xr:uid="{C45D6C41-6E12-4A1D-B430-206D2034799E}"/>
    <cellStyle name="20% - Accent5 2 2 4 4 2 2" xfId="40228" xr:uid="{82FDD68A-4B93-4039-8365-761F3FBFE78E}"/>
    <cellStyle name="20% - Accent5 2 2 4 4 3" xfId="33367" xr:uid="{34146ACC-D249-4338-8065-A7D17929950E}"/>
    <cellStyle name="20% - Accent5 2 2 4 5" xfId="10458" xr:uid="{D14A9BDC-1EFF-415E-9CB6-1427EEAEEDC5}"/>
    <cellStyle name="20% - Accent5 2 2 4 5 2" xfId="40229" xr:uid="{4FDF0395-BC80-48A5-A54C-35282FB8CF35}"/>
    <cellStyle name="20% - Accent5 2 2 4 6" xfId="10452" xr:uid="{9106F437-0001-41B8-BF99-FEA26D483F00}"/>
    <cellStyle name="20% - Accent5 2 2 4 6 2" xfId="40223" xr:uid="{3D436A4E-F36F-4C50-80F0-8E686FD5E20C}"/>
    <cellStyle name="20% - Accent5 2 2 4 7" xfId="31969" xr:uid="{972CEECD-AA97-445E-A015-5D80CD8AF508}"/>
    <cellStyle name="20% - Accent5 2 2 5" xfId="1175" xr:uid="{35EE6457-FC45-4413-A729-A2322D299D03}"/>
    <cellStyle name="20% - Accent5 2 2 5 2" xfId="1837" xr:uid="{6E8E29B9-1875-440A-BF9F-EAC187750EE6}"/>
    <cellStyle name="20% - Accent5 2 2 5 2 2" xfId="3072" xr:uid="{0EAEE0C1-A44C-4F45-A70A-7B71688F9B5C}"/>
    <cellStyle name="20% - Accent5 2 2 5 2 2 2" xfId="10461" xr:uid="{47B26E96-0B71-4987-BF09-93BEE3BC8BC6}"/>
    <cellStyle name="20% - Accent5 2 2 5 2 2 2 2" xfId="40232" xr:uid="{5A35FEDF-E13B-4DDD-821C-9E400D7AFBCD}"/>
    <cellStyle name="20% - Accent5 2 2 5 2 2 3" xfId="34049" xr:uid="{A445EFD4-CAAB-4829-A1B5-C3772102093D}"/>
    <cellStyle name="20% - Accent5 2 2 5 2 3" xfId="10462" xr:uid="{5ED85EEF-F328-42BA-B641-2CBFDD7CA33B}"/>
    <cellStyle name="20% - Accent5 2 2 5 2 3 2" xfId="40233" xr:uid="{7D620CC7-BC1D-43AD-98EB-EAB02894D110}"/>
    <cellStyle name="20% - Accent5 2 2 5 2 4" xfId="10460" xr:uid="{F6556F13-3C2D-485D-AF31-6748503ED064}"/>
    <cellStyle name="20% - Accent5 2 2 5 2 4 2" xfId="40231" xr:uid="{71D8525B-6066-4BCF-8664-BC432D7E7F28}"/>
    <cellStyle name="20% - Accent5 2 2 5 2 5" xfId="32839" xr:uid="{A5F937F4-6244-446F-AC33-833283B50A18}"/>
    <cellStyle name="20% - Accent5 2 2 5 3" xfId="2520" xr:uid="{986F5B61-4377-4D62-B414-E2A197ED664C}"/>
    <cellStyle name="20% - Accent5 2 2 5 3 2" xfId="10463" xr:uid="{B27E0E84-0472-4C39-8340-CC2817993FE7}"/>
    <cellStyle name="20% - Accent5 2 2 5 3 2 2" xfId="40234" xr:uid="{53F67069-485E-4931-9B49-0A64BCB545B2}"/>
    <cellStyle name="20% - Accent5 2 2 5 3 3" xfId="33500" xr:uid="{EFF78647-2BFF-4D32-A9AE-94F76294F0A0}"/>
    <cellStyle name="20% - Accent5 2 2 5 4" xfId="10464" xr:uid="{E141E7D0-869C-4EBF-BD12-EC5834CCB255}"/>
    <cellStyle name="20% - Accent5 2 2 5 4 2" xfId="40235" xr:uid="{B2BAFCE6-277A-4756-A078-D3EC30715D8C}"/>
    <cellStyle name="20% - Accent5 2 2 5 5" xfId="10465" xr:uid="{649D95EC-9D38-4E75-91AA-098A67AE6058}"/>
    <cellStyle name="20% - Accent5 2 2 5 5 2" xfId="40236" xr:uid="{25122524-CF78-43CB-AD38-DB845CD8A872}"/>
    <cellStyle name="20% - Accent5 2 2 5 6" xfId="10459" xr:uid="{033984BA-1B9E-475C-93D2-3187C2379F4E}"/>
    <cellStyle name="20% - Accent5 2 2 5 6 2" xfId="40230" xr:uid="{8BAEF11D-7348-47B3-A71F-BF6721A4DC3C}"/>
    <cellStyle name="20% - Accent5 2 2 5 7" xfId="32225" xr:uid="{CEB039C9-5E8D-49E8-983A-E177E60902D8}"/>
    <cellStyle name="20% - Accent5 2 2 6" xfId="1547" xr:uid="{42A9797B-A3EF-463B-8546-C4E7356FEAA3}"/>
    <cellStyle name="20% - Accent5 2 2 6 2" xfId="2768" xr:uid="{EA46517A-C9B7-4773-80CA-136F0F09F816}"/>
    <cellStyle name="20% - Accent5 2 2 6 2 2" xfId="10467" xr:uid="{01ED9A1F-099B-4680-A457-B82B0C346F5A}"/>
    <cellStyle name="20% - Accent5 2 2 6 2 2 2" xfId="40238" xr:uid="{619EC9DB-155A-4D8F-815F-0F8637A36680}"/>
    <cellStyle name="20% - Accent5 2 2 6 2 3" xfId="33746" xr:uid="{CEDF62E7-2155-4895-96E1-B9AF08FFC987}"/>
    <cellStyle name="20% - Accent5 2 2 6 3" xfId="10468" xr:uid="{489E1487-88B9-45BA-9DC6-F79950C7F57E}"/>
    <cellStyle name="20% - Accent5 2 2 6 3 2" xfId="40239" xr:uid="{2197C1B1-7076-4C55-9411-379BD45C0D24}"/>
    <cellStyle name="20% - Accent5 2 2 6 4" xfId="10466" xr:uid="{134ECF2D-DD26-4A15-AE01-58C83CB8948B}"/>
    <cellStyle name="20% - Accent5 2 2 6 4 2" xfId="40237" xr:uid="{B943A9D3-5933-464A-847F-F68C04AA31F3}"/>
    <cellStyle name="20% - Accent5 2 2 6 5" xfId="32549" xr:uid="{57AA9D32-2AD8-44EA-960D-4E4F57E1866A}"/>
    <cellStyle name="20% - Accent5 2 2 7" xfId="2168" xr:uid="{41A5542D-08D7-437B-AD64-87B14EED36B8}"/>
    <cellStyle name="20% - Accent5 2 2 7 2" xfId="10469" xr:uid="{8AAC803C-8A66-446D-AE72-129851039124}"/>
    <cellStyle name="20% - Accent5 2 2 7 2 2" xfId="40240" xr:uid="{46402DEE-3044-4B25-AAA8-BC5F26917467}"/>
    <cellStyle name="20% - Accent5 2 2 7 3" xfId="33150" xr:uid="{C87286AE-10F6-43A1-8AB3-5867A170A674}"/>
    <cellStyle name="20% - Accent5 2 2 8" xfId="10470" xr:uid="{8983BB2B-8678-41D0-A977-4880A17AB4C0}"/>
    <cellStyle name="20% - Accent5 2 2 8 2" xfId="40241" xr:uid="{50E254D4-2D4F-408A-94DF-5585783592AC}"/>
    <cellStyle name="20% - Accent5 2 2 9" xfId="10471" xr:uid="{61607B84-0793-4EC4-B290-89E3A0E9A365}"/>
    <cellStyle name="20% - Accent5 2 2 9 2" xfId="40242" xr:uid="{D5C753EB-C3FA-4936-B4FF-3792A37CCC31}"/>
    <cellStyle name="20% - Accent5 2 3" xfId="714" xr:uid="{B1A6B43D-C9BD-4134-B63A-E56A2455F013}"/>
    <cellStyle name="20% - Accent5 2 3 10" xfId="23587" xr:uid="{2BAF6F5B-16FF-4286-BAED-7536DECF78A1}"/>
    <cellStyle name="20% - Accent5 2 3 11" xfId="31965" xr:uid="{EEE60AFD-0E92-4612-AE11-288A0E2A8B98}"/>
    <cellStyle name="20% - Accent5 2 3 2" xfId="713" xr:uid="{0A2714FF-5D61-4BE1-BBED-ABA03E716FBF}"/>
    <cellStyle name="20% - Accent5 2 3 2 2" xfId="1258" xr:uid="{27D1984F-316D-424C-AD3C-C60DD2ECC83B}"/>
    <cellStyle name="20% - Accent5 2 3 2 2 2" xfId="1920" xr:uid="{1B07F151-EAE7-4AF3-9341-0C3F902DE42D}"/>
    <cellStyle name="20% - Accent5 2 3 2 2 2 2" xfId="3155" xr:uid="{B17642C2-A0E6-4B9B-85F2-29CB249D9A77}"/>
    <cellStyle name="20% - Accent5 2 3 2 2 2 2 2" xfId="34132" xr:uid="{B08D742F-3768-47D0-AC16-DD0DED267573}"/>
    <cellStyle name="20% - Accent5 2 3 2 2 2 3" xfId="10475" xr:uid="{FF1D0931-ED4D-4D77-A092-E9C1AC10DA27}"/>
    <cellStyle name="20% - Accent5 2 3 2 2 2 3 2" xfId="40246" xr:uid="{68B36876-7BA5-4ACD-866A-96E15FB71E8B}"/>
    <cellStyle name="20% - Accent5 2 3 2 2 2 4" xfId="32922" xr:uid="{A6DA9D26-1FAA-4C1A-B6F2-382829660015}"/>
    <cellStyle name="20% - Accent5 2 3 2 2 3" xfId="2526" xr:uid="{B6141E64-B3E1-4E2D-8FD2-48163D9BCD62}"/>
    <cellStyle name="20% - Accent5 2 3 2 2 3 2" xfId="10476" xr:uid="{EE998218-3B9C-4D0C-9B8F-DBB980A69595}"/>
    <cellStyle name="20% - Accent5 2 3 2 2 3 2 2" xfId="40247" xr:uid="{DCFD3433-5041-4A1B-94E3-3F86A53F64BB}"/>
    <cellStyle name="20% - Accent5 2 3 2 2 3 3" xfId="33506" xr:uid="{3B7AF2E6-59C4-43C5-AC32-3D270DE057EE}"/>
    <cellStyle name="20% - Accent5 2 3 2 2 4" xfId="10474" xr:uid="{9C5B4EBB-F617-4A2A-AC5E-F28D6AC832FE}"/>
    <cellStyle name="20% - Accent5 2 3 2 2 4 2" xfId="40245" xr:uid="{7037C794-58AC-4F7E-9188-B938C41E58B3}"/>
    <cellStyle name="20% - Accent5 2 3 2 2 5" xfId="32308" xr:uid="{FA92738B-D3E1-415D-B4FB-FB427FBD292C}"/>
    <cellStyle name="20% - Accent5 2 3 2 3" xfId="1630" xr:uid="{8F73287E-4E14-4AC0-B611-9BB653620C87}"/>
    <cellStyle name="20% - Accent5 2 3 2 3 2" xfId="2851" xr:uid="{4120D54B-0634-4CEF-9312-4DA68ED9091C}"/>
    <cellStyle name="20% - Accent5 2 3 2 3 2 2" xfId="33829" xr:uid="{5C20A6C2-F3F5-470E-99E4-718A3198CE4F}"/>
    <cellStyle name="20% - Accent5 2 3 2 3 3" xfId="10477" xr:uid="{BD68F37A-42F7-4507-98D4-043D023F1980}"/>
    <cellStyle name="20% - Accent5 2 3 2 3 3 2" xfId="40248" xr:uid="{FB1447FC-5925-48DC-A4C0-82531B1E6851}"/>
    <cellStyle name="20% - Accent5 2 3 2 3 4" xfId="32632" xr:uid="{E85036E5-667B-4F1C-B99B-581E04B693BB}"/>
    <cellStyle name="20% - Accent5 2 3 2 4" xfId="2320" xr:uid="{58E168AD-234C-4842-A8C5-380570C7695E}"/>
    <cellStyle name="20% - Accent5 2 3 2 4 2" xfId="10478" xr:uid="{C12022BB-80A7-489D-8BB7-2739750B41B3}"/>
    <cellStyle name="20% - Accent5 2 3 2 4 2 2" xfId="40249" xr:uid="{CDDA6D44-BA64-4AFD-AF39-A5F588123D0A}"/>
    <cellStyle name="20% - Accent5 2 3 2 4 3" xfId="33300" xr:uid="{A674A8A8-E0F8-473B-B54B-8EB42F5FCAB1}"/>
    <cellStyle name="20% - Accent5 2 3 2 5" xfId="10479" xr:uid="{301E4E07-CBDC-4D1F-B40C-1B86C8B2E361}"/>
    <cellStyle name="20% - Accent5 2 3 2 5 2" xfId="40250" xr:uid="{FCDCA5C5-F5B8-4F64-B8C3-BDF3BCC06DED}"/>
    <cellStyle name="20% - Accent5 2 3 2 6" xfId="22017" xr:uid="{9751FB32-1D7B-4F04-BD3B-FF01065735B1}"/>
    <cellStyle name="20% - Accent5 2 3 2 6 2" xfId="51442" xr:uid="{B645E6B0-3CDC-4B2E-B468-B53B6B229025}"/>
    <cellStyle name="20% - Accent5 2 3 2 7" xfId="10473" xr:uid="{D6DE4E12-905C-46A3-B89D-1961E20DF5EA}"/>
    <cellStyle name="20% - Accent5 2 3 2 7 2" xfId="40244" xr:uid="{E0E046C3-85D0-41F0-836D-34643BEEDEE2}"/>
    <cellStyle name="20% - Accent5 2 3 2 8" xfId="31964" xr:uid="{FC3B9B17-BE60-44DE-BCA2-8B1BC3775B33}"/>
    <cellStyle name="20% - Accent5 2 3 3" xfId="1257" xr:uid="{28D59A6F-E262-4939-B9E3-37E9654258B3}"/>
    <cellStyle name="20% - Accent5 2 3 3 2" xfId="1919" xr:uid="{66FD3671-FDB5-4E56-B125-5F6BBE1844AE}"/>
    <cellStyle name="20% - Accent5 2 3 3 2 2" xfId="3154" xr:uid="{8B471F25-B046-41CF-BE66-72AC23E458D5}"/>
    <cellStyle name="20% - Accent5 2 3 3 2 2 2" xfId="10482" xr:uid="{670CC6C6-0C08-4A70-AACE-BECBFE177477}"/>
    <cellStyle name="20% - Accent5 2 3 3 2 2 2 2" xfId="40253" xr:uid="{C423A52B-3211-415E-B87F-2F7394C1A76E}"/>
    <cellStyle name="20% - Accent5 2 3 3 2 2 3" xfId="34131" xr:uid="{3FDE3AB3-A991-4495-8A3E-A0E174E15825}"/>
    <cellStyle name="20% - Accent5 2 3 3 2 3" xfId="10483" xr:uid="{628F8986-527D-4221-815C-69C87D3A1EC3}"/>
    <cellStyle name="20% - Accent5 2 3 3 2 3 2" xfId="40254" xr:uid="{F3F295AE-8BEA-43E2-9182-5EBD2DDDA5D4}"/>
    <cellStyle name="20% - Accent5 2 3 3 2 4" xfId="10481" xr:uid="{6B430F2F-6CD7-41A1-890D-C7F9C278D7DC}"/>
    <cellStyle name="20% - Accent5 2 3 3 2 4 2" xfId="40252" xr:uid="{C6C5B438-92DA-4B6F-923D-F8D4A50B7DA1}"/>
    <cellStyle name="20% - Accent5 2 3 3 2 5" xfId="32921" xr:uid="{30FC6A6D-835D-4C70-8589-D845469B960D}"/>
    <cellStyle name="20% - Accent5 2 3 3 3" xfId="2525" xr:uid="{B9C96A94-EF6D-403C-9954-F0B74A4C071E}"/>
    <cellStyle name="20% - Accent5 2 3 3 3 2" xfId="10484" xr:uid="{254F01B7-AE32-4C48-B3DC-06495877DBCE}"/>
    <cellStyle name="20% - Accent5 2 3 3 3 2 2" xfId="40255" xr:uid="{7BC8E9EC-2A14-4C15-ADF8-083A6322E53C}"/>
    <cellStyle name="20% - Accent5 2 3 3 3 3" xfId="33505" xr:uid="{C4BD9A8D-1CEF-4014-A358-1B9A15B12F99}"/>
    <cellStyle name="20% - Accent5 2 3 3 4" xfId="10485" xr:uid="{51B1E958-A230-4C64-8FC1-DEEC4E82CD1E}"/>
    <cellStyle name="20% - Accent5 2 3 3 4 2" xfId="40256" xr:uid="{D19059EE-187A-4A62-A711-5625A36046C4}"/>
    <cellStyle name="20% - Accent5 2 3 3 5" xfId="10486" xr:uid="{57AC2817-6F3D-430C-97A1-CAEC688E2FD5}"/>
    <cellStyle name="20% - Accent5 2 3 3 5 2" xfId="40257" xr:uid="{4437D442-0D5D-485E-8116-45D745E5F72A}"/>
    <cellStyle name="20% - Accent5 2 3 3 6" xfId="10480" xr:uid="{14153E8F-E0FD-49D0-814F-F06665063968}"/>
    <cellStyle name="20% - Accent5 2 3 3 6 2" xfId="40251" xr:uid="{9BFCFDAC-60C6-4E5A-9967-A1974408A7D4}"/>
    <cellStyle name="20% - Accent5 2 3 3 7" xfId="32307" xr:uid="{24A37C3D-8527-43F6-98E9-5515B377CB37}"/>
    <cellStyle name="20% - Accent5 2 3 4" xfId="1629" xr:uid="{FA0A5FE0-2505-43F0-A6A5-79186ADF8BEE}"/>
    <cellStyle name="20% - Accent5 2 3 4 2" xfId="2850" xr:uid="{41F76466-C72A-49E5-9746-648DA0DD5829}"/>
    <cellStyle name="20% - Accent5 2 3 4 2 2" xfId="10488" xr:uid="{6ACECDA5-71EB-4674-806D-A92B3FF3762A}"/>
    <cellStyle name="20% - Accent5 2 3 4 2 2 2" xfId="40259" xr:uid="{DBF2F6FC-CA11-4FC7-960B-88A7CF903F6D}"/>
    <cellStyle name="20% - Accent5 2 3 4 2 3" xfId="33828" xr:uid="{09ED84F9-4D08-4D26-BE75-B07959BB0F27}"/>
    <cellStyle name="20% - Accent5 2 3 4 3" xfId="10489" xr:uid="{338CCA39-6CE4-4BF6-82E3-C3C89B054F0A}"/>
    <cellStyle name="20% - Accent5 2 3 4 3 2" xfId="40260" xr:uid="{0C624D14-5870-4185-AA57-1C5D8053FEBA}"/>
    <cellStyle name="20% - Accent5 2 3 4 4" xfId="10487" xr:uid="{56EC4988-D5AA-4350-8594-A102C3DE68B9}"/>
    <cellStyle name="20% - Accent5 2 3 4 4 2" xfId="40258" xr:uid="{CA915091-F9AE-428F-8192-EAABB3D2C379}"/>
    <cellStyle name="20% - Accent5 2 3 4 5" xfId="32631" xr:uid="{1651847E-0D33-4A65-B667-A6CCA316621C}"/>
    <cellStyle name="20% - Accent5 2 3 5" xfId="2203" xr:uid="{93C13F12-F3C3-44A6-9E6E-066A06CAFD74}"/>
    <cellStyle name="20% - Accent5 2 3 5 2" xfId="10490" xr:uid="{075AF907-EBD3-4156-969F-E8DDB48933C4}"/>
    <cellStyle name="20% - Accent5 2 3 5 2 2" xfId="40261" xr:uid="{35B75542-9681-4AEE-9255-82D1AB2DCB94}"/>
    <cellStyle name="20% - Accent5 2 3 5 3" xfId="33185" xr:uid="{511B1969-AA12-4C9A-86B6-6F205864852D}"/>
    <cellStyle name="20% - Accent5 2 3 6" xfId="10491" xr:uid="{76A59B64-8077-4B9B-A4E1-0AD92E2A4FDD}"/>
    <cellStyle name="20% - Accent5 2 3 6 2" xfId="40262" xr:uid="{900D8110-8D0A-4CC1-9430-1E40CA917087}"/>
    <cellStyle name="20% - Accent5 2 3 7" xfId="10492" xr:uid="{FFCEE1EB-EBC6-4CA2-941C-2B10102D17D1}"/>
    <cellStyle name="20% - Accent5 2 3 7 2" xfId="40263" xr:uid="{0E4CF9DB-1D92-42C7-9A0B-008152ED4AB3}"/>
    <cellStyle name="20% - Accent5 2 3 8" xfId="20411" xr:uid="{E04B6E4D-A79A-4345-931D-7E07856AF07D}"/>
    <cellStyle name="20% - Accent5 2 3 8 2" xfId="49978" xr:uid="{5AE140C9-6A8C-4569-ACCD-83462CF56899}"/>
    <cellStyle name="20% - Accent5 2 3 9" xfId="10472" xr:uid="{24949CAD-78F6-4A7F-9382-21D5CC039D73}"/>
    <cellStyle name="20% - Accent5 2 3 9 2" xfId="40243" xr:uid="{0E02AB7B-3E52-4827-B1F1-285FA0C02C26}"/>
    <cellStyle name="20% - Accent5 2 4" xfId="1080" xr:uid="{16F49AA4-E237-49E1-8EF7-0DFCD0457C59}"/>
    <cellStyle name="20% - Accent5 2 4 10" xfId="23130" xr:uid="{C78469D5-C0B7-4C35-B1F4-3EC8D626B4ED}"/>
    <cellStyle name="20% - Accent5 2 4 10 2" xfId="52194" xr:uid="{5939EC4F-69DE-41C0-B880-A532169DBABF}"/>
    <cellStyle name="20% - Accent5 2 4 11" xfId="32205" xr:uid="{3EC5E039-CBCF-40E9-B4D3-72AD37417C2D}"/>
    <cellStyle name="20% - Accent5 2 4 2" xfId="1259" xr:uid="{D77286DD-35C3-4FDA-B8CE-08FB997E244B}"/>
    <cellStyle name="20% - Accent5 2 4 2 2" xfId="1921" xr:uid="{550A6C5D-6481-49D6-81F7-27EE7285323E}"/>
    <cellStyle name="20% - Accent5 2 4 2 2 2" xfId="3156" xr:uid="{D1762DFD-DEDF-46AE-8273-2D063C47520D}"/>
    <cellStyle name="20% - Accent5 2 4 2 2 2 2" xfId="10496" xr:uid="{F1EEDED1-BC13-4D7A-B643-1A7184DD59BB}"/>
    <cellStyle name="20% - Accent5 2 4 2 2 2 2 2" xfId="40267" xr:uid="{A1DB34FE-C128-420C-9768-CC5D1E467422}"/>
    <cellStyle name="20% - Accent5 2 4 2 2 2 3" xfId="34133" xr:uid="{760336DF-75BB-408A-852C-DBFAD9C89D33}"/>
    <cellStyle name="20% - Accent5 2 4 2 2 3" xfId="10497" xr:uid="{B2611D1B-7EC8-467E-8F80-80F2375FE9E5}"/>
    <cellStyle name="20% - Accent5 2 4 2 2 3 2" xfId="40268" xr:uid="{C5B8B9BD-B0CB-481B-9C9E-25FDF39DB779}"/>
    <cellStyle name="20% - Accent5 2 4 2 2 4" xfId="10495" xr:uid="{8FFC3611-A185-41B8-86F9-C10163A8149D}"/>
    <cellStyle name="20% - Accent5 2 4 2 2 4 2" xfId="40266" xr:uid="{AB616226-71C4-4815-B991-8799329A896E}"/>
    <cellStyle name="20% - Accent5 2 4 2 2 5" xfId="32923" xr:uid="{8F0BD0BE-1F8B-4F1C-A0C4-2A11A491D896}"/>
    <cellStyle name="20% - Accent5 2 4 2 3" xfId="2527" xr:uid="{9DD62994-A1A5-4C98-9E98-E238A7E3A7A2}"/>
    <cellStyle name="20% - Accent5 2 4 2 3 2" xfId="10498" xr:uid="{797AA78A-17CE-468B-9221-E987B7F4374D}"/>
    <cellStyle name="20% - Accent5 2 4 2 3 2 2" xfId="40269" xr:uid="{E2D07C85-718E-44DF-96CB-19BF18DF2CCE}"/>
    <cellStyle name="20% - Accent5 2 4 2 3 3" xfId="33507" xr:uid="{4F228567-7BA6-469A-B9ED-C7DF5F85F743}"/>
    <cellStyle name="20% - Accent5 2 4 2 4" xfId="10499" xr:uid="{CB921AEF-CF05-4456-AE42-8AE640ED1C8B}"/>
    <cellStyle name="20% - Accent5 2 4 2 4 2" xfId="40270" xr:uid="{5617343F-785C-4DA6-AD29-741194F827D6}"/>
    <cellStyle name="20% - Accent5 2 4 2 5" xfId="10500" xr:uid="{08480532-9DBF-4AB6-9A64-C48071F2F189}"/>
    <cellStyle name="20% - Accent5 2 4 2 5 2" xfId="40271" xr:uid="{1161D043-1611-4A9C-94E5-70164DE2B47E}"/>
    <cellStyle name="20% - Accent5 2 4 2 6" xfId="10494" xr:uid="{400BCC83-721F-48D6-A743-C15B8844C02F}"/>
    <cellStyle name="20% - Accent5 2 4 2 6 2" xfId="40265" xr:uid="{4E77A59C-0E2E-4A8C-813A-682F919BA60B}"/>
    <cellStyle name="20% - Accent5 2 4 2 7" xfId="32309" xr:uid="{B354E5D6-EBA5-4606-BEEC-E655F6BCFEE7}"/>
    <cellStyle name="20% - Accent5 2 4 3" xfId="1631" xr:uid="{0329C19D-4EE1-4D69-9DDC-967736C93901}"/>
    <cellStyle name="20% - Accent5 2 4 3 2" xfId="2852" xr:uid="{256DD8ED-BCDB-4A80-B918-50BFF4DA0EC6}"/>
    <cellStyle name="20% - Accent5 2 4 3 2 2" xfId="10503" xr:uid="{3D65F35D-8125-496E-BB95-33170C0746CF}"/>
    <cellStyle name="20% - Accent5 2 4 3 2 2 2" xfId="40274" xr:uid="{82F435B6-DAED-47E8-99D8-F4C8DD1A58CE}"/>
    <cellStyle name="20% - Accent5 2 4 3 2 3" xfId="10504" xr:uid="{AB7D37D0-2D07-4C90-92CD-66AFDC21283C}"/>
    <cellStyle name="20% - Accent5 2 4 3 2 3 2" xfId="40275" xr:uid="{3C6A059A-87B6-4162-BB48-38685DCBA381}"/>
    <cellStyle name="20% - Accent5 2 4 3 2 4" xfId="10502" xr:uid="{E10885F7-A50A-4DC8-872B-5B079156EBA2}"/>
    <cellStyle name="20% - Accent5 2 4 3 2 4 2" xfId="40273" xr:uid="{48B982C2-3137-4764-8469-987EAB662810}"/>
    <cellStyle name="20% - Accent5 2 4 3 2 5" xfId="33830" xr:uid="{7F780701-7758-4CBC-BF8D-95BFBDBC4D8C}"/>
    <cellStyle name="20% - Accent5 2 4 3 3" xfId="10505" xr:uid="{5DB45890-3D41-4A9C-BCB8-9880DC9D8D58}"/>
    <cellStyle name="20% - Accent5 2 4 3 3 2" xfId="40276" xr:uid="{4C67C3C7-EDBE-4E11-BB35-2DF27ED192D5}"/>
    <cellStyle name="20% - Accent5 2 4 3 4" xfId="10506" xr:uid="{4168F4E9-5672-409F-A9AD-AD21FE2700BC}"/>
    <cellStyle name="20% - Accent5 2 4 3 4 2" xfId="40277" xr:uid="{C76B6DA5-8C76-422C-ABEE-21111724F059}"/>
    <cellStyle name="20% - Accent5 2 4 3 5" xfId="10507" xr:uid="{463AA811-238D-43D2-89B9-70137CC48AA4}"/>
    <cellStyle name="20% - Accent5 2 4 3 5 2" xfId="40278" xr:uid="{9319259D-1310-4A7A-A5C7-07FCDD2B4265}"/>
    <cellStyle name="20% - Accent5 2 4 3 6" xfId="10501" xr:uid="{F0663441-79CB-4C30-99F0-4C191CFAB8ED}"/>
    <cellStyle name="20% - Accent5 2 4 3 6 2" xfId="40272" xr:uid="{275BED9B-BD8B-4006-920F-42635ACA2A40}"/>
    <cellStyle name="20% - Accent5 2 4 3 7" xfId="32633" xr:uid="{AC293A8D-3DFD-4C82-AF37-32A8136149F2}"/>
    <cellStyle name="20% - Accent5 2 4 4" xfId="2257" xr:uid="{90078377-DD0E-43CF-8E2B-F730FF337B66}"/>
    <cellStyle name="20% - Accent5 2 4 4 2" xfId="10509" xr:uid="{F50668E0-714F-4CF9-911A-0DDDEE3FAE81}"/>
    <cellStyle name="20% - Accent5 2 4 4 2 2" xfId="40280" xr:uid="{860FAAC8-B14F-408E-A1EE-6734D1CA066C}"/>
    <cellStyle name="20% - Accent5 2 4 4 3" xfId="10510" xr:uid="{2AB632FA-771B-4A66-81A0-DB08CACCF1B6}"/>
    <cellStyle name="20% - Accent5 2 4 4 3 2" xfId="40281" xr:uid="{41A06A67-63D6-4F11-B88C-FF26A2D28860}"/>
    <cellStyle name="20% - Accent5 2 4 4 4" xfId="10508" xr:uid="{C5BC4608-1E43-4D45-84C9-758B5AE4007A}"/>
    <cellStyle name="20% - Accent5 2 4 4 4 2" xfId="40279" xr:uid="{430C796C-7649-4ACC-BDFA-AA30FF3FC5D7}"/>
    <cellStyle name="20% - Accent5 2 4 4 5" xfId="33237" xr:uid="{B790EB09-375F-4237-8219-48035C684689}"/>
    <cellStyle name="20% - Accent5 2 4 5" xfId="10511" xr:uid="{6B2A60C1-B4DB-495E-9DE0-578F92454F1D}"/>
    <cellStyle name="20% - Accent5 2 4 5 2" xfId="40282" xr:uid="{9E0FF504-BA5F-4B03-867F-31C14E66CDFD}"/>
    <cellStyle name="20% - Accent5 2 4 6" xfId="10512" xr:uid="{FF5BDCE2-66B0-4DE1-9CC3-6D708D74955A}"/>
    <cellStyle name="20% - Accent5 2 4 6 2" xfId="40283" xr:uid="{8EBA1737-F7EF-4ECF-B27E-740FD013B94D}"/>
    <cellStyle name="20% - Accent5 2 4 7" xfId="10513" xr:uid="{4D7FC134-CF65-4006-9357-FF4651129FA8}"/>
    <cellStyle name="20% - Accent5 2 4 7 2" xfId="40284" xr:uid="{15791EDC-C0B6-4644-B49A-6F0DC830993C}"/>
    <cellStyle name="20% - Accent5 2 4 8" xfId="21517" xr:uid="{833E6779-CEE4-46F7-A480-B6861ABAB650}"/>
    <cellStyle name="20% - Accent5 2 4 8 2" xfId="50942" xr:uid="{36EBA8BF-FE19-4A37-A1F0-88FB95FA9A8C}"/>
    <cellStyle name="20% - Accent5 2 4 9" xfId="10493" xr:uid="{A0358C58-470F-4D51-BBF1-5969B1105CFB}"/>
    <cellStyle name="20% - Accent5 2 4 9 2" xfId="40264" xr:uid="{D9E382AD-141C-43E2-AA8E-9D2A0DAB0154}"/>
    <cellStyle name="20% - Accent5 2 5" xfId="719" xr:uid="{1DCFF36C-DE5A-4BA1-9169-43E9EC0AB395}"/>
    <cellStyle name="20% - Accent5 2 5 2" xfId="1252" xr:uid="{60702EA4-59E4-4E24-8304-64EF7CDBB7E1}"/>
    <cellStyle name="20% - Accent5 2 5 2 2" xfId="1914" xr:uid="{6361E103-9585-41A8-8563-DE273CF9BFAB}"/>
    <cellStyle name="20% - Accent5 2 5 2 2 2" xfId="3149" xr:uid="{230609D1-059B-45C1-9EDB-8000D67AC57D}"/>
    <cellStyle name="20% - Accent5 2 5 2 2 2 2" xfId="10517" xr:uid="{3CC97A50-D48B-4B6E-879E-43A250481937}"/>
    <cellStyle name="20% - Accent5 2 5 2 2 2 2 2" xfId="40288" xr:uid="{B238ADAC-C42A-42B8-B972-8ABB518737E1}"/>
    <cellStyle name="20% - Accent5 2 5 2 2 2 3" xfId="34126" xr:uid="{E27C749C-7644-4254-8809-6AA349D20383}"/>
    <cellStyle name="20% - Accent5 2 5 2 2 3" xfId="10518" xr:uid="{32730829-6BFC-417A-95B6-6E044D45286C}"/>
    <cellStyle name="20% - Accent5 2 5 2 2 3 2" xfId="40289" xr:uid="{95FDC77A-28B8-4B37-8BE1-C28B58F3E1C8}"/>
    <cellStyle name="20% - Accent5 2 5 2 2 4" xfId="10516" xr:uid="{94FE1231-E19D-48EC-8405-A4BAB7376B02}"/>
    <cellStyle name="20% - Accent5 2 5 2 2 4 2" xfId="40287" xr:uid="{E8DA389F-DD74-4241-ADAD-A6340B979F77}"/>
    <cellStyle name="20% - Accent5 2 5 2 2 5" xfId="32916" xr:uid="{C98609A9-CCDE-4FDE-B252-64812FF2A4A1}"/>
    <cellStyle name="20% - Accent5 2 5 2 3" xfId="2528" xr:uid="{A15A07FA-72EB-4DB4-A69D-FA529F63A4C4}"/>
    <cellStyle name="20% - Accent5 2 5 2 3 2" xfId="10519" xr:uid="{FEF591F7-D30A-41E8-B2C0-8FCBDE0A8587}"/>
    <cellStyle name="20% - Accent5 2 5 2 3 2 2" xfId="40290" xr:uid="{FD2BC0BF-5F8C-45C9-BAC1-56A78E596C16}"/>
    <cellStyle name="20% - Accent5 2 5 2 3 3" xfId="33508" xr:uid="{3149DB57-2430-494C-BAE5-648DF6A58F51}"/>
    <cellStyle name="20% - Accent5 2 5 2 4" xfId="10520" xr:uid="{6C6E6E69-1F8D-48AB-BB8F-90B070CF8026}"/>
    <cellStyle name="20% - Accent5 2 5 2 4 2" xfId="40291" xr:uid="{B566CF36-7E31-45DA-BD01-E9C3A1AB8D26}"/>
    <cellStyle name="20% - Accent5 2 5 2 5" xfId="10521" xr:uid="{F15F90FD-90BC-4FDB-8E16-57602092EDAA}"/>
    <cellStyle name="20% - Accent5 2 5 2 5 2" xfId="40292" xr:uid="{9639BA88-AD6B-4FD9-B114-2A9C3A97FBA6}"/>
    <cellStyle name="20% - Accent5 2 5 2 6" xfId="10515" xr:uid="{AA7D43C9-EC18-4BE3-BBC2-24780D45A471}"/>
    <cellStyle name="20% - Accent5 2 5 2 6 2" xfId="40286" xr:uid="{3E969E05-2088-47CB-A7CC-4337E9C691F8}"/>
    <cellStyle name="20% - Accent5 2 5 2 7" xfId="32302" xr:uid="{CA777355-3945-43F2-A29C-EA70CB3175A7}"/>
    <cellStyle name="20% - Accent5 2 5 3" xfId="1624" xr:uid="{D2BD8C8A-BB5A-4228-84F8-80B710F49123}"/>
    <cellStyle name="20% - Accent5 2 5 3 2" xfId="2845" xr:uid="{ADEF1099-236C-4655-A054-7CBFFECA1836}"/>
    <cellStyle name="20% - Accent5 2 5 3 2 2" xfId="10524" xr:uid="{C587547F-5147-420D-8AA1-0947BCF19D0C}"/>
    <cellStyle name="20% - Accent5 2 5 3 2 2 2" xfId="40295" xr:uid="{999F5331-7B86-466C-81F2-7CBEAB63F36D}"/>
    <cellStyle name="20% - Accent5 2 5 3 2 3" xfId="10525" xr:uid="{58264D0F-7B7F-4CDC-93AE-CFFA9EACDC24}"/>
    <cellStyle name="20% - Accent5 2 5 3 2 3 2" xfId="40296" xr:uid="{215856C1-AB09-4009-BA3E-DC1EB3077C5B}"/>
    <cellStyle name="20% - Accent5 2 5 3 2 4" xfId="10523" xr:uid="{6FB53CDC-DEA9-4E97-A8EB-D942BFA8D290}"/>
    <cellStyle name="20% - Accent5 2 5 3 2 4 2" xfId="40294" xr:uid="{BB1A4CBE-E6A8-4C02-B296-ABA14AC7555A}"/>
    <cellStyle name="20% - Accent5 2 5 3 2 5" xfId="33823" xr:uid="{BA652B63-CDEA-4C89-92C4-B8D3AD10C6FE}"/>
    <cellStyle name="20% - Accent5 2 5 3 3" xfId="10526" xr:uid="{3C8D956E-CE04-434E-A33D-E5CDDF0FD1B4}"/>
    <cellStyle name="20% - Accent5 2 5 3 3 2" xfId="40297" xr:uid="{F90BAC0F-A7E3-4927-BD41-3A74AF665A92}"/>
    <cellStyle name="20% - Accent5 2 5 3 4" xfId="10527" xr:uid="{03A0E87B-014B-4364-8EDF-732F2575B1AB}"/>
    <cellStyle name="20% - Accent5 2 5 3 4 2" xfId="40298" xr:uid="{3AE81B35-5DFB-4089-ACAA-64406B9DC296}"/>
    <cellStyle name="20% - Accent5 2 5 3 5" xfId="10528" xr:uid="{6B843EA7-DC91-4295-9E52-4CE231CF2949}"/>
    <cellStyle name="20% - Accent5 2 5 3 5 2" xfId="40299" xr:uid="{BBA01AE3-2B87-4025-B828-79137DA2C1F5}"/>
    <cellStyle name="20% - Accent5 2 5 3 6" xfId="10522" xr:uid="{FD12E7C7-2F7A-4BBD-B280-864D49022C9B}"/>
    <cellStyle name="20% - Accent5 2 5 3 6 2" xfId="40293" xr:uid="{B91833F1-A8AD-4FE8-83C7-8A95ABEDFCB7}"/>
    <cellStyle name="20% - Accent5 2 5 3 7" xfId="32626" xr:uid="{2DEB401F-2E93-41FC-96E8-9655EA4D06B4}"/>
    <cellStyle name="20% - Accent5 2 5 4" xfId="2386" xr:uid="{A548A081-51FD-46A9-97F5-AFD383885849}"/>
    <cellStyle name="20% - Accent5 2 5 4 2" xfId="10530" xr:uid="{B75EF402-F083-48AC-90DB-DD8B2ECCF622}"/>
    <cellStyle name="20% - Accent5 2 5 4 2 2" xfId="40301" xr:uid="{9CCD6DA3-E5BA-409E-8039-E395513FB3B1}"/>
    <cellStyle name="20% - Accent5 2 5 4 3" xfId="10531" xr:uid="{6EB7C0BE-B398-4A9E-97A7-FCE994B9A0C5}"/>
    <cellStyle name="20% - Accent5 2 5 4 3 2" xfId="40302" xr:uid="{38A5C75F-6918-4952-BC9E-F4E95988AB81}"/>
    <cellStyle name="20% - Accent5 2 5 4 4" xfId="10529" xr:uid="{785B174E-4480-4DFE-94F5-8CA767EC4D0B}"/>
    <cellStyle name="20% - Accent5 2 5 4 4 2" xfId="40300" xr:uid="{1F0BEE3C-EA1E-48DF-92A6-4094644C3E32}"/>
    <cellStyle name="20% - Accent5 2 5 4 5" xfId="33366" xr:uid="{AB14DCD9-2527-4E63-B7E9-75994957A873}"/>
    <cellStyle name="20% - Accent5 2 5 5" xfId="10532" xr:uid="{94FC8A42-1206-4C70-8355-E619540F4ED4}"/>
    <cellStyle name="20% - Accent5 2 5 5 2" xfId="40303" xr:uid="{59D828EE-05F4-4F22-956C-BE2032368490}"/>
    <cellStyle name="20% - Accent5 2 5 6" xfId="10533" xr:uid="{62E1B52A-C698-414D-B4F4-37D73B856C16}"/>
    <cellStyle name="20% - Accent5 2 5 6 2" xfId="40304" xr:uid="{C5BBE111-6852-4A74-A58F-E467C4ADEF4F}"/>
    <cellStyle name="20% - Accent5 2 5 7" xfId="10534" xr:uid="{A9237645-4297-445D-BCAF-FEBAE2C1D0A7}"/>
    <cellStyle name="20% - Accent5 2 5 7 2" xfId="40305" xr:uid="{DD0A8EF1-2F49-4D5B-88ED-E82F1410FC83}"/>
    <cellStyle name="20% - Accent5 2 5 8" xfId="10514" xr:uid="{5C0371FB-04B6-475F-9F60-A54C274403AB}"/>
    <cellStyle name="20% - Accent5 2 5 8 2" xfId="40285" xr:uid="{D7EE85B4-2DDD-4C8F-9728-8F80D90363DA}"/>
    <cellStyle name="20% - Accent5 2 5 9" xfId="31970" xr:uid="{0508D7D3-6748-4062-9BDE-1B112D85DF29}"/>
    <cellStyle name="20% - Accent5 2 6" xfId="125" xr:uid="{05490AB2-5770-423F-9B57-31A902240D1B}"/>
    <cellStyle name="20% - Accent5 2 6 2" xfId="1808" xr:uid="{BBC05E77-6C85-4C6C-B91D-1A3404C2AA43}"/>
    <cellStyle name="20% - Accent5 2 6 2 2" xfId="3042" xr:uid="{9C0D2D6C-C841-4108-9BDE-7B365B59172A}"/>
    <cellStyle name="20% - Accent5 2 6 2 2 2" xfId="10537" xr:uid="{3F186EDD-F22B-4E22-B412-9B08E3F3287E}"/>
    <cellStyle name="20% - Accent5 2 6 2 2 2 2" xfId="40308" xr:uid="{EA51292B-5D0B-47A0-8CF1-03C628167D70}"/>
    <cellStyle name="20% - Accent5 2 6 2 2 3" xfId="34019" xr:uid="{FC704FE6-CCDA-4757-9AE9-C85F405CC363}"/>
    <cellStyle name="20% - Accent5 2 6 2 3" xfId="10538" xr:uid="{2A257884-A1BE-4C57-878D-341057DC6957}"/>
    <cellStyle name="20% - Accent5 2 6 2 3 2" xfId="40309" xr:uid="{D6D24FD3-E99C-4E95-B9B1-DFC0E7F19618}"/>
    <cellStyle name="20% - Accent5 2 6 2 4" xfId="10536" xr:uid="{9E1295F2-6754-447F-9787-A3465CD2F391}"/>
    <cellStyle name="20% - Accent5 2 6 2 4 2" xfId="40307" xr:uid="{18142A83-09D1-44C9-8989-C2E6AB3D924F}"/>
    <cellStyle name="20% - Accent5 2 6 2 5" xfId="32810" xr:uid="{472CC31C-E635-423E-8352-A5527F8FB21D}"/>
    <cellStyle name="20% - Accent5 2 6 3" xfId="2519" xr:uid="{915F49EF-5338-4E14-81EE-EAF4DADFD972}"/>
    <cellStyle name="20% - Accent5 2 6 3 2" xfId="10539" xr:uid="{7B568BB6-6FF9-495E-8AF4-0E7ACEA042C2}"/>
    <cellStyle name="20% - Accent5 2 6 3 2 2" xfId="40310" xr:uid="{BFE56595-2916-4132-84BE-9E813E19A5FC}"/>
    <cellStyle name="20% - Accent5 2 6 3 3" xfId="33499" xr:uid="{30541946-3FDC-431E-AC83-BECED13B1B5B}"/>
    <cellStyle name="20% - Accent5 2 6 4" xfId="10540" xr:uid="{2CDBF402-9ABC-4076-885B-77E0E37C3CB8}"/>
    <cellStyle name="20% - Accent5 2 6 4 2" xfId="40311" xr:uid="{76EE6AE9-2FC9-435B-A1B6-1C3539290619}"/>
    <cellStyle name="20% - Accent5 2 6 5" xfId="10541" xr:uid="{FE83D870-DC6B-4B35-BCCC-4716CAB26653}"/>
    <cellStyle name="20% - Accent5 2 6 5 2" xfId="40312" xr:uid="{4DE08F74-F6EA-4692-977F-624D4251B137}"/>
    <cellStyle name="20% - Accent5 2 6 6" xfId="10535" xr:uid="{56FD21DA-0867-4699-AECD-4865126DF412}"/>
    <cellStyle name="20% - Accent5 2 6 6 2" xfId="40306" xr:uid="{F117BAE0-D279-4CEA-AB8C-77715ADD640A}"/>
    <cellStyle name="20% - Accent5 2 6 7" xfId="31761" xr:uid="{9E325877-16A0-4AD2-869F-F78B6DF53760}"/>
    <cellStyle name="20% - Accent5 2 7" xfId="1517" xr:uid="{76346C17-23E6-4723-8E6F-E4C77F10087C}"/>
    <cellStyle name="20% - Accent5 2 7 2" xfId="2737" xr:uid="{376B9B61-CC09-4AA6-8906-E73F8E3BCAF8}"/>
    <cellStyle name="20% - Accent5 2 7 2 2" xfId="10544" xr:uid="{0375A88C-2A15-40E1-96FA-B409256A5459}"/>
    <cellStyle name="20% - Accent5 2 7 2 2 2" xfId="40315" xr:uid="{9D3CB901-A76A-4E37-A79B-1186EC6C7304}"/>
    <cellStyle name="20% - Accent5 2 7 2 3" xfId="10545" xr:uid="{9FA391A4-BC9F-489D-97AC-6070EE314A6E}"/>
    <cellStyle name="20% - Accent5 2 7 2 3 2" xfId="40316" xr:uid="{AC1A9A07-8F3E-4FE5-8F1B-A8A7C55F3808}"/>
    <cellStyle name="20% - Accent5 2 7 2 4" xfId="10543" xr:uid="{61A752BF-A869-4BAB-96CB-DBBAB34A54EF}"/>
    <cellStyle name="20% - Accent5 2 7 2 4 2" xfId="40314" xr:uid="{B27B9FD2-3D2D-4071-A7E2-363075DC4042}"/>
    <cellStyle name="20% - Accent5 2 7 2 5" xfId="33716" xr:uid="{9C22313B-51DA-42B4-B3EE-94A4C4269E13}"/>
    <cellStyle name="20% - Accent5 2 7 3" xfId="10546" xr:uid="{8177CA24-F027-4143-B0A4-710F632F7DCD}"/>
    <cellStyle name="20% - Accent5 2 7 3 2" xfId="40317" xr:uid="{199E367C-F77B-4EC8-AABD-BAEAB1B2D8D3}"/>
    <cellStyle name="20% - Accent5 2 7 4" xfId="10547" xr:uid="{EFB3A73F-AAB0-44C2-9D6C-8CF5762162B2}"/>
    <cellStyle name="20% - Accent5 2 7 4 2" xfId="40318" xr:uid="{ACECFA4A-3AF2-4B41-A931-258E85099A61}"/>
    <cellStyle name="20% - Accent5 2 7 5" xfId="10548" xr:uid="{ECA26D46-77BD-4187-9E93-C765A290BA13}"/>
    <cellStyle name="20% - Accent5 2 7 5 2" xfId="40319" xr:uid="{E3E4573F-EA7F-48AA-842A-7E6AEF107D7C}"/>
    <cellStyle name="20% - Accent5 2 7 6" xfId="10542" xr:uid="{99637D2C-C3AC-4BE0-BB84-791042A7B011}"/>
    <cellStyle name="20% - Accent5 2 7 6 2" xfId="40313" xr:uid="{F17FD089-7791-4811-B34B-88DCD75AD428}"/>
    <cellStyle name="20% - Accent5 2 7 7" xfId="32519" xr:uid="{8C6E5163-92D2-4B82-9D27-F592EBFF068D}"/>
    <cellStyle name="20% - Accent5 2 8" xfId="2137" xr:uid="{62DD60F7-FBDA-4931-9A61-1135E1E26205}"/>
    <cellStyle name="20% - Accent5 2 8 2" xfId="10550" xr:uid="{35B30161-CF50-4883-8E02-B6FFA175328F}"/>
    <cellStyle name="20% - Accent5 2 8 2 2" xfId="40321" xr:uid="{A10D1D3B-373F-47F5-9C6F-34FBC0C006BD}"/>
    <cellStyle name="20% - Accent5 2 8 3" xfId="10551" xr:uid="{6E9CC26D-28F7-47D3-B152-792EB8E0F7F6}"/>
    <cellStyle name="20% - Accent5 2 8 3 2" xfId="40322" xr:uid="{FD0DB182-2A3A-44D2-A6B0-66D8318690B8}"/>
    <cellStyle name="20% - Accent5 2 8 4" xfId="10549" xr:uid="{5536FE8B-9D33-480F-B52F-03549EE5EA14}"/>
    <cellStyle name="20% - Accent5 2 8 4 2" xfId="40320" xr:uid="{38950203-65A2-4235-8551-4B9C07CEFC1A}"/>
    <cellStyle name="20% - Accent5 2 8 5" xfId="33121" xr:uid="{515472E6-62FA-4D15-A059-E9514F781BEB}"/>
    <cellStyle name="20% - Accent5 2 9" xfId="10552" xr:uid="{14AF4F35-3E23-4D3E-8034-49242FC024DC}"/>
    <cellStyle name="20% - Accent5 2 9 2" xfId="40323" xr:uid="{6122E330-900F-4E8A-929B-515280072601}"/>
    <cellStyle name="20% - Accent5 20" xfId="5546" xr:uid="{05BFF877-42DF-4D88-B2A7-1193C1457C5C}"/>
    <cellStyle name="20% - Accent5 20 2" xfId="21451" xr:uid="{C2FE42F0-AB55-440C-AC73-F04F41D8B61D}"/>
    <cellStyle name="20% - Accent5 20 2 2" xfId="50877" xr:uid="{E69B0FBF-4F8D-4D25-9EF4-A3073E451FF7}"/>
    <cellStyle name="20% - Accent5 20 3" xfId="10553" xr:uid="{F14BCF0B-2A2B-40C7-BC69-5B8E799C7FCC}"/>
    <cellStyle name="20% - Accent5 20 3 2" xfId="40324" xr:uid="{3C26A0CE-CABE-4DAE-9A68-E88573396736}"/>
    <cellStyle name="20% - Accent5 20 4" xfId="35409" xr:uid="{1A2904CE-772B-44CD-B244-13A49C77A289}"/>
    <cellStyle name="20% - Accent5 21" xfId="5569" xr:uid="{DB861AED-D81C-4CE4-A9D2-F5AF1E24FC67}"/>
    <cellStyle name="20% - Accent5 21 2" xfId="21474" xr:uid="{40FF9109-1EB5-47ED-ACD5-4DB0F4EFF1A7}"/>
    <cellStyle name="20% - Accent5 21 2 2" xfId="50900" xr:uid="{2AD6C70D-338A-4E8C-B47E-522ED6B1F347}"/>
    <cellStyle name="20% - Accent5 21 3" xfId="10554" xr:uid="{D088E7E8-6CE5-4892-92CA-94DB887F0B24}"/>
    <cellStyle name="20% - Accent5 21 3 2" xfId="40325" xr:uid="{5EF2111D-9486-4214-987C-41632A8D19F4}"/>
    <cellStyle name="20% - Accent5 21 4" xfId="35432" xr:uid="{4ECFB25C-665D-42C8-9A47-18B58D78D982}"/>
    <cellStyle name="20% - Accent5 22" xfId="5595" xr:uid="{DE0E640D-9DFC-4533-823B-F2E53F81EBBD}"/>
    <cellStyle name="20% - Accent5 22 2" xfId="21499" xr:uid="{7302F35F-7634-4A9C-B610-947B7B703FB5}"/>
    <cellStyle name="20% - Accent5 22 2 2" xfId="50924" xr:uid="{8CCCE2B0-0DE1-401C-A72D-274A4B2EC981}"/>
    <cellStyle name="20% - Accent5 22 3" xfId="10555" xr:uid="{9886816B-05AB-441F-A5C2-532ADB8B8F7B}"/>
    <cellStyle name="20% - Accent5 22 3 2" xfId="40326" xr:uid="{06B93269-9DFD-4647-9919-780F6A7B03F1}"/>
    <cellStyle name="20% - Accent5 22 4" xfId="35456" xr:uid="{274303B0-D203-46A9-8429-9F21F83ED283}"/>
    <cellStyle name="20% - Accent5 23" xfId="4595" xr:uid="{18D86C4A-F141-48E5-AF38-2D7C47A1ACB5}"/>
    <cellStyle name="20% - Accent5 23 2" xfId="10556" xr:uid="{5E20F3F7-208C-44AD-9218-89F7EAFA43F2}"/>
    <cellStyle name="20% - Accent5 23 2 2" xfId="40327" xr:uid="{11083096-35E3-4363-8EF4-7ED97AE6EE70}"/>
    <cellStyle name="20% - Accent5 23 3" xfId="34534" xr:uid="{F0C4D3C1-34C9-453A-9CA7-1C07FB667F69}"/>
    <cellStyle name="20% - Accent5 24" xfId="10557" xr:uid="{E75014B8-34E6-4A01-A811-A5C3BEE2C710}"/>
    <cellStyle name="20% - Accent5 24 2" xfId="40328" xr:uid="{0B40AB8D-0649-401E-889D-A79B92EBE680}"/>
    <cellStyle name="20% - Accent5 25" xfId="10558" xr:uid="{9C4374EE-A1A1-449A-9F3A-0DAC119C13BC}"/>
    <cellStyle name="20% - Accent5 25 2" xfId="40329" xr:uid="{1EDC72EE-E7DB-40B1-A5F0-3436F6ADBA08}"/>
    <cellStyle name="20% - Accent5 26" xfId="10559" xr:uid="{4B9E0083-191F-431B-BBEB-1E663F430B0D}"/>
    <cellStyle name="20% - Accent5 26 2" xfId="40330" xr:uid="{1E7832FD-DC25-42B0-B06C-272BEAFC3993}"/>
    <cellStyle name="20% - Accent5 27" xfId="10560" xr:uid="{BD3E5F14-AF8D-4693-9AA0-0F40E0DAF3E6}"/>
    <cellStyle name="20% - Accent5 27 2" xfId="40331" xr:uid="{8979C12A-EB07-4C9B-BE14-FB9B9540BAE5}"/>
    <cellStyle name="20% - Accent5 28" xfId="10561" xr:uid="{BC55CD6A-821E-4363-ADC4-D37B7C8B9FDD}"/>
    <cellStyle name="20% - Accent5 28 2" xfId="40332" xr:uid="{B75F4C5B-66E7-4DA2-AE6E-F8E2B9BAF0E4}"/>
    <cellStyle name="20% - Accent5 29" xfId="10562" xr:uid="{ECAA6EB8-4BB8-4189-A234-5F8121E385D9}"/>
    <cellStyle name="20% - Accent5 29 2" xfId="40333" xr:uid="{28DEF829-6BFC-43B7-95D6-A76445162135}"/>
    <cellStyle name="20% - Accent5 3" xfId="650" xr:uid="{83D84C88-4C9E-4CB3-843C-28262A67B15D}"/>
    <cellStyle name="20% - Accent5 3 10" xfId="10564" xr:uid="{574B46F6-0734-4AFE-A419-D2900CEA013E}"/>
    <cellStyle name="20% - Accent5 3 10 2" xfId="29630" xr:uid="{F1E943C2-F215-4412-8D99-14ECFE14E2ED}"/>
    <cellStyle name="20% - Accent5 3 10 2 2" xfId="58120" xr:uid="{55B01C60-68A4-4873-ADED-2F5DE2FFE021}"/>
    <cellStyle name="20% - Accent5 3 10 3" xfId="40335" xr:uid="{517391AE-83A9-491D-9448-ECB52C7C1FAE}"/>
    <cellStyle name="20% - Accent5 3 11" xfId="10565" xr:uid="{074A1C23-9C23-44F4-BD03-A934A9E0F6C3}"/>
    <cellStyle name="20% - Accent5 3 11 2" xfId="40336" xr:uid="{EB3372F4-A093-4048-9BCD-6BF9C4D39A7D}"/>
    <cellStyle name="20% - Accent5 3 12" xfId="10566" xr:uid="{D055CDED-55C6-4447-8F15-775CEDAABA17}"/>
    <cellStyle name="20% - Accent5 3 13" xfId="10563" xr:uid="{8BEBE07B-F53A-49AB-82B6-406638EF7C1E}"/>
    <cellStyle name="20% - Accent5 3 13 2" xfId="40334" xr:uid="{58CEA659-41F8-4E70-A831-38A7A5803857}"/>
    <cellStyle name="20% - Accent5 3 14" xfId="20651" xr:uid="{486FA500-FA1F-4E05-B4E1-2E669887E755}"/>
    <cellStyle name="20% - Accent5 3 14 2" xfId="50090" xr:uid="{8D514218-D966-4C6E-9DB3-2944FA59A5A4}"/>
    <cellStyle name="20% - Accent5 3 15" xfId="6327" xr:uid="{0843073C-1F75-4788-8D84-CCD0952A7548}"/>
    <cellStyle name="20% - Accent5 3 16" xfId="4766" xr:uid="{6EFDD633-72BD-40C6-A084-C54228F778EE}"/>
    <cellStyle name="20% - Accent5 3 16 2" xfId="34650" xr:uid="{116F4446-B55A-4930-B559-4A9B199C57D2}"/>
    <cellStyle name="20% - Accent5 3 17" xfId="22659" xr:uid="{8CFCF431-E17E-4991-9E78-2FEBC6828924}"/>
    <cellStyle name="20% - Accent5 3 17 2" xfId="51944" xr:uid="{EF927C05-C2BD-4562-9820-F39A58A97C43}"/>
    <cellStyle name="20% - Accent5 3 18" xfId="31655" xr:uid="{80318E67-2C0B-4347-A713-0650806EA30D}"/>
    <cellStyle name="20% - Accent5 3 19" xfId="31916" xr:uid="{895C282A-ABC8-4D76-843D-CE366E344507}"/>
    <cellStyle name="20% - Accent5 3 2" xfId="712" xr:uid="{8CB9EA85-666E-4652-8225-E63DEB5F39D9}"/>
    <cellStyle name="20% - Accent5 3 2 10" xfId="20878" xr:uid="{904A7494-E594-44D3-B085-7279B1E8BC0F}"/>
    <cellStyle name="20% - Accent5 3 2 10 2" xfId="50306" xr:uid="{3CDC1E5F-2FB9-4763-8646-1C62DCBE609D}"/>
    <cellStyle name="20% - Accent5 3 2 11" xfId="10567" xr:uid="{2E004C75-26E7-459A-B11B-7319E69F8A7F}"/>
    <cellStyle name="20% - Accent5 3 2 11 2" xfId="40337" xr:uid="{F3415E89-E42A-4B8D-BA1E-7830061C0037}"/>
    <cellStyle name="20% - Accent5 3 2 12" xfId="5035" xr:uid="{DDA54FB0-7948-4EEC-BAC3-2B6F05D1DBBB}"/>
    <cellStyle name="20% - Accent5 3 2 12 2" xfId="34902" xr:uid="{0FC4E41D-BCCA-4936-AFFE-FBC5B8DA822B}"/>
    <cellStyle name="20% - Accent5 3 2 13" xfId="22704" xr:uid="{ED9681BD-4600-4A75-B6D0-6902F81E6E92}"/>
    <cellStyle name="20% - Accent5 3 2 13 2" xfId="51989" xr:uid="{48B51F51-12B0-488B-8B8C-986F77AFC9BB}"/>
    <cellStyle name="20% - Accent5 3 2 14" xfId="31963" xr:uid="{9ADD107A-53E6-4EAD-9A0C-7B827B914DE3}"/>
    <cellStyle name="20% - Accent5 3 2 2" xfId="711" xr:uid="{B58911CF-BEEB-44C8-80A8-2FD8FC76C5CF}"/>
    <cellStyle name="20% - Accent5 3 2 2 10" xfId="24064" xr:uid="{2BB2A6E0-81A4-4B8B-B040-CE51CDE28DB3}"/>
    <cellStyle name="20% - Accent5 3 2 2 10 2" xfId="52605" xr:uid="{38FCFED7-AF30-4AE5-A70C-0C3511484111}"/>
    <cellStyle name="20% - Accent5 3 2 2 11" xfId="31962" xr:uid="{3CC71D2A-DB5E-42A1-93E4-E1EC6F097A81}"/>
    <cellStyle name="20% - Accent5 3 2 2 2" xfId="1262" xr:uid="{628DCDE9-0530-415A-9FD5-A6B5A16D2C7C}"/>
    <cellStyle name="20% - Accent5 3 2 2 2 2" xfId="1924" xr:uid="{41D32307-258D-4FCC-817E-26B51A5F2322}"/>
    <cellStyle name="20% - Accent5 3 2 2 2 2 2" xfId="3159" xr:uid="{0317C552-BFE0-46A8-8202-F8BE7FEBE1D0}"/>
    <cellStyle name="20% - Accent5 3 2 2 2 2 2 2" xfId="10571" xr:uid="{0776112A-9CA6-4BCE-B660-54001626AE31}"/>
    <cellStyle name="20% - Accent5 3 2 2 2 2 2 2 2" xfId="40341" xr:uid="{5FB15374-EDB9-46F9-BBA8-A89A31AF9C74}"/>
    <cellStyle name="20% - Accent5 3 2 2 2 2 2 3" xfId="34136" xr:uid="{3C407D03-EE06-4F33-8B79-CA2C3989DA2E}"/>
    <cellStyle name="20% - Accent5 3 2 2 2 2 3" xfId="10572" xr:uid="{E8369CC7-EAFA-4EBD-A1C1-69B78418A7D9}"/>
    <cellStyle name="20% - Accent5 3 2 2 2 2 3 2" xfId="40342" xr:uid="{BC1C859B-CF2B-4804-93AB-E5D9B017C22E}"/>
    <cellStyle name="20% - Accent5 3 2 2 2 2 4" xfId="28510" xr:uid="{7A42F324-9A0A-4D93-B3B9-3AB916CDC505}"/>
    <cellStyle name="20% - Accent5 3 2 2 2 2 4 2" xfId="57000" xr:uid="{EA44F97F-28EE-4FAB-847F-45491E8C2805}"/>
    <cellStyle name="20% - Accent5 3 2 2 2 2 5" xfId="10570" xr:uid="{ADB8C16A-1C68-4B28-83E2-5ACB3E2099FD}"/>
    <cellStyle name="20% - Accent5 3 2 2 2 2 5 2" xfId="40340" xr:uid="{316E6D82-FD07-46C2-BAD0-5AEBF8053D77}"/>
    <cellStyle name="20% - Accent5 3 2 2 2 2 6" xfId="32926" xr:uid="{398E3317-654D-423A-8871-8A9F3B7F6459}"/>
    <cellStyle name="20% - Accent5 3 2 2 2 3" xfId="2531" xr:uid="{B781B936-3381-4783-99C0-2E07C2CD871D}"/>
    <cellStyle name="20% - Accent5 3 2 2 2 3 2" xfId="10573" xr:uid="{D542A6E4-EF81-4CB5-83D8-A06B1E020447}"/>
    <cellStyle name="20% - Accent5 3 2 2 2 3 2 2" xfId="40343" xr:uid="{168BCE03-8C29-413B-9584-4C871BD000EA}"/>
    <cellStyle name="20% - Accent5 3 2 2 2 3 3" xfId="33511" xr:uid="{B3B71162-E25C-405E-AC5D-5553789F70BF}"/>
    <cellStyle name="20% - Accent5 3 2 2 2 4" xfId="10574" xr:uid="{197CF482-E1AD-4DFB-83C5-443FC9B3EC6A}"/>
    <cellStyle name="20% - Accent5 3 2 2 2 4 2" xfId="40344" xr:uid="{BACAAEE1-C6ED-4B98-B0B3-D7023A729AE2}"/>
    <cellStyle name="20% - Accent5 3 2 2 2 5" xfId="10575" xr:uid="{354721F9-E0C3-4B17-8670-9309106869DC}"/>
    <cellStyle name="20% - Accent5 3 2 2 2 5 2" xfId="40345" xr:uid="{EF7EE560-0462-4EC9-8E63-5866B8332699}"/>
    <cellStyle name="20% - Accent5 3 2 2 2 6" xfId="25535" xr:uid="{472DBF2F-F316-44EF-9982-F6AA51D78960}"/>
    <cellStyle name="20% - Accent5 3 2 2 2 6 2" xfId="54026" xr:uid="{E5769248-6381-406D-B611-10A59D3BAB31}"/>
    <cellStyle name="20% - Accent5 3 2 2 2 7" xfId="10569" xr:uid="{2BEEA426-4413-439E-9DA6-F676E4D2DA85}"/>
    <cellStyle name="20% - Accent5 3 2 2 2 7 2" xfId="40339" xr:uid="{4E61ADC4-69F3-4804-A352-DA09E1A859E4}"/>
    <cellStyle name="20% - Accent5 3 2 2 2 8" xfId="32312" xr:uid="{6A9E6051-A281-4C91-A187-1FD30CEF2BC3}"/>
    <cellStyle name="20% - Accent5 3 2 2 3" xfId="1634" xr:uid="{80DBDE37-6EDA-4081-B716-1623A607AC46}"/>
    <cellStyle name="20% - Accent5 3 2 2 3 2" xfId="2855" xr:uid="{A6943352-F4F0-4337-9923-1C53101E1B9A}"/>
    <cellStyle name="20% - Accent5 3 2 2 3 2 2" xfId="10578" xr:uid="{22D4FA11-1546-4830-A316-9E24417B417B}"/>
    <cellStyle name="20% - Accent5 3 2 2 3 2 2 2" xfId="40348" xr:uid="{F0C796B1-1047-4418-A5ED-E96778A0426D}"/>
    <cellStyle name="20% - Accent5 3 2 2 3 2 3" xfId="10579" xr:uid="{715BE7F3-22E9-4F95-B57D-A08488CB4B93}"/>
    <cellStyle name="20% - Accent5 3 2 2 3 2 3 2" xfId="40349" xr:uid="{66B29075-CF4A-4D2B-A993-604869C6E4EF}"/>
    <cellStyle name="20% - Accent5 3 2 2 3 2 4" xfId="10577" xr:uid="{A90D5596-167C-4B14-BC9E-E7359C1B6268}"/>
    <cellStyle name="20% - Accent5 3 2 2 3 2 4 2" xfId="40347" xr:uid="{5DA335CE-6910-424A-8160-776075CA165C}"/>
    <cellStyle name="20% - Accent5 3 2 2 3 2 5" xfId="33833" xr:uid="{845579AA-71C6-4707-BFCF-527E4CFE3365}"/>
    <cellStyle name="20% - Accent5 3 2 2 3 3" xfId="10580" xr:uid="{F72D43C4-2E94-471A-AE17-512E3EF35668}"/>
    <cellStyle name="20% - Accent5 3 2 2 3 3 2" xfId="40350" xr:uid="{45604F9A-8663-457B-BA4D-A092D7A71D3F}"/>
    <cellStyle name="20% - Accent5 3 2 2 3 4" xfId="10581" xr:uid="{9155ACD2-111A-4E2A-9ED1-D2210E880D02}"/>
    <cellStyle name="20% - Accent5 3 2 2 3 4 2" xfId="40351" xr:uid="{F1E827F6-48AB-4E33-B731-836C21882987}"/>
    <cellStyle name="20% - Accent5 3 2 2 3 5" xfId="10582" xr:uid="{3C57C026-3AB8-44C6-B8FE-EF6D7DEE5BCE}"/>
    <cellStyle name="20% - Accent5 3 2 2 3 5 2" xfId="40352" xr:uid="{19FA36C1-FD0C-4E1F-8549-B39C36EA4E10}"/>
    <cellStyle name="20% - Accent5 3 2 2 3 6" xfId="26996" xr:uid="{7BE5A8F8-9D5F-4B4E-B2FE-52B19D28EBAD}"/>
    <cellStyle name="20% - Accent5 3 2 2 3 6 2" xfId="55486" xr:uid="{2B381B48-CCCD-4E99-98BA-7F2A20DF24C1}"/>
    <cellStyle name="20% - Accent5 3 2 2 3 7" xfId="10576" xr:uid="{E4F5D33D-C742-4B46-908F-A240DF39D189}"/>
    <cellStyle name="20% - Accent5 3 2 2 3 7 2" xfId="40346" xr:uid="{044226AB-945C-469C-B415-0D290E83FE0E}"/>
    <cellStyle name="20% - Accent5 3 2 2 3 8" xfId="32636" xr:uid="{A30B3C16-246B-4898-86B8-882C5E7C6AC6}"/>
    <cellStyle name="20% - Accent5 3 2 2 4" xfId="2322" xr:uid="{AECD26E5-5FBD-4063-A503-B93F68FF35B6}"/>
    <cellStyle name="20% - Accent5 3 2 2 4 2" xfId="10584" xr:uid="{94D52CB7-F310-4AD6-9804-BC69DC611826}"/>
    <cellStyle name="20% - Accent5 3 2 2 4 2 2" xfId="40354" xr:uid="{4148EF06-6046-4BBF-A70B-E21D06E9E2C5}"/>
    <cellStyle name="20% - Accent5 3 2 2 4 3" xfId="10585" xr:uid="{C3913344-3E5F-4B06-B3AF-E4042E6FC6DE}"/>
    <cellStyle name="20% - Accent5 3 2 2 4 3 2" xfId="40355" xr:uid="{0C0C3DCC-124C-4156-ADE7-8693E9B3791D}"/>
    <cellStyle name="20% - Accent5 3 2 2 4 4" xfId="29991" xr:uid="{EE1D3640-126F-4720-81F3-316B1016E54D}"/>
    <cellStyle name="20% - Accent5 3 2 2 4 4 2" xfId="58481" xr:uid="{A97ADB5A-0371-4A1D-8B20-8CAE8D37E2ED}"/>
    <cellStyle name="20% - Accent5 3 2 2 4 5" xfId="10583" xr:uid="{56534808-41EE-4CBF-8287-0A1D9A735142}"/>
    <cellStyle name="20% - Accent5 3 2 2 4 5 2" xfId="40353" xr:uid="{88B421C7-4A62-4067-8A09-03245161653A}"/>
    <cellStyle name="20% - Accent5 3 2 2 4 6" xfId="33302" xr:uid="{68BF4A9B-1512-4E99-B22D-1150612839E5}"/>
    <cellStyle name="20% - Accent5 3 2 2 5" xfId="10586" xr:uid="{836295B2-5EC0-431B-8C2B-64568F3441C6}"/>
    <cellStyle name="20% - Accent5 3 2 2 5 2" xfId="40356" xr:uid="{C299B4C3-97E5-44E7-B38B-2276B96DDF5C}"/>
    <cellStyle name="20% - Accent5 3 2 2 6" xfId="10587" xr:uid="{916357EE-A0D0-40F6-8201-4E507FE32404}"/>
    <cellStyle name="20% - Accent5 3 2 2 6 2" xfId="40357" xr:uid="{831147F1-1A90-49B5-8393-13E29A93EE2E}"/>
    <cellStyle name="20% - Accent5 3 2 2 7" xfId="10588" xr:uid="{F48939D7-14BB-4FAE-9F3A-4217E91343C2}"/>
    <cellStyle name="20% - Accent5 3 2 2 7 2" xfId="40358" xr:uid="{9882B99A-E039-493C-B5DE-8D5CB0899AEE}"/>
    <cellStyle name="20% - Accent5 3 2 2 8" xfId="21851" xr:uid="{F037A44B-D38C-4EE9-A5B9-F805505DA16D}"/>
    <cellStyle name="20% - Accent5 3 2 2 8 2" xfId="51276" xr:uid="{1E5D9D96-BE7E-4708-B2EF-A9B7F754D5EB}"/>
    <cellStyle name="20% - Accent5 3 2 2 9" xfId="10568" xr:uid="{430136F1-6D9E-46FC-8E9D-B69C8B636A73}"/>
    <cellStyle name="20% - Accent5 3 2 2 9 2" xfId="40338" xr:uid="{D350C548-873E-4180-8DF8-FA04F877CEE0}"/>
    <cellStyle name="20% - Accent5 3 2 3" xfId="1261" xr:uid="{1B2780D1-EC41-43B8-9B7A-09D605A41200}"/>
    <cellStyle name="20% - Accent5 3 2 3 10" xfId="32311" xr:uid="{1E3FD193-2C33-49A1-8AFD-AB4B6EEFE5ED}"/>
    <cellStyle name="20% - Accent5 3 2 3 2" xfId="1923" xr:uid="{765B2396-2CE8-483B-86C8-E673B3EB6194}"/>
    <cellStyle name="20% - Accent5 3 2 3 2 2" xfId="3158" xr:uid="{A41340A8-DC4C-4909-9047-59937314A2AD}"/>
    <cellStyle name="20% - Accent5 3 2 3 2 2 2" xfId="10592" xr:uid="{BC063D8F-EB97-4D22-85B2-83ED25E5E7B2}"/>
    <cellStyle name="20% - Accent5 3 2 3 2 2 2 2" xfId="40362" xr:uid="{B9DD0537-A84B-48E8-8270-DEDE54EAEC10}"/>
    <cellStyle name="20% - Accent5 3 2 3 2 2 3" xfId="10593" xr:uid="{056DA1E4-39E6-4C96-B187-39406715446D}"/>
    <cellStyle name="20% - Accent5 3 2 3 2 2 3 2" xfId="40363" xr:uid="{DEAD9765-E13D-46B3-AE52-42CF727D14B2}"/>
    <cellStyle name="20% - Accent5 3 2 3 2 2 4" xfId="28800" xr:uid="{FAA8B518-B270-413C-91F4-78A1E1E971C4}"/>
    <cellStyle name="20% - Accent5 3 2 3 2 2 4 2" xfId="57290" xr:uid="{A80CCF81-702A-44D8-B657-DBF0146833A0}"/>
    <cellStyle name="20% - Accent5 3 2 3 2 2 5" xfId="10591" xr:uid="{7ECFF2A5-9A14-430A-8558-C183A05176DD}"/>
    <cellStyle name="20% - Accent5 3 2 3 2 2 5 2" xfId="40361" xr:uid="{91A28CA2-5EB9-4B39-BC1C-5B9EA88B6653}"/>
    <cellStyle name="20% - Accent5 3 2 3 2 2 6" xfId="34135" xr:uid="{EF7BBEE9-18F5-4C80-ABA9-7CBF235346E1}"/>
    <cellStyle name="20% - Accent5 3 2 3 2 3" xfId="10594" xr:uid="{FECC8FE1-A613-49F3-A5AB-996916303BA6}"/>
    <cellStyle name="20% - Accent5 3 2 3 2 3 2" xfId="40364" xr:uid="{89FAC5A9-8DD6-4FDD-946A-2E6FC388ACD6}"/>
    <cellStyle name="20% - Accent5 3 2 3 2 4" xfId="10595" xr:uid="{0390D7D6-CB49-4DF2-A53F-D8972704942C}"/>
    <cellStyle name="20% - Accent5 3 2 3 2 4 2" xfId="40365" xr:uid="{06B489EF-7757-421F-BA8D-1AF4CE2EA0E6}"/>
    <cellStyle name="20% - Accent5 3 2 3 2 5" xfId="10596" xr:uid="{C2D93732-A1BB-4CEF-8E07-2E3FD1A0BEDB}"/>
    <cellStyle name="20% - Accent5 3 2 3 2 5 2" xfId="40366" xr:uid="{F48BD9B8-5366-45DC-A162-871F4B3176B4}"/>
    <cellStyle name="20% - Accent5 3 2 3 2 6" xfId="25822" xr:uid="{7692B908-7A2B-4809-BE7A-D2501C571950}"/>
    <cellStyle name="20% - Accent5 3 2 3 2 6 2" xfId="54313" xr:uid="{15981D03-DB6F-4748-925D-BE0437934796}"/>
    <cellStyle name="20% - Accent5 3 2 3 2 7" xfId="10590" xr:uid="{F50C5995-A3B6-478F-A829-09D86B2BFA1F}"/>
    <cellStyle name="20% - Accent5 3 2 3 2 7 2" xfId="40360" xr:uid="{B414D050-1969-4953-8B0F-1CCA06D78056}"/>
    <cellStyle name="20% - Accent5 3 2 3 2 8" xfId="32925" xr:uid="{D8836623-214E-46E8-8B19-4EE5451A6DF4}"/>
    <cellStyle name="20% - Accent5 3 2 3 3" xfId="2530" xr:uid="{55F6FF15-126B-4F13-9A5F-495EBB85260D}"/>
    <cellStyle name="20% - Accent5 3 2 3 3 2" xfId="10598" xr:uid="{D9567973-5791-43E3-995B-696241668D7E}"/>
    <cellStyle name="20% - Accent5 3 2 3 3 2 2" xfId="10599" xr:uid="{93FFCD72-9A61-4996-87C8-0694044A3225}"/>
    <cellStyle name="20% - Accent5 3 2 3 3 2 2 2" xfId="40369" xr:uid="{F9F6957B-8FDF-4722-89FB-5C1124FFC097}"/>
    <cellStyle name="20% - Accent5 3 2 3 3 2 3" xfId="10600" xr:uid="{CFE34E80-AA3B-4ABD-9232-93D9F74CC683}"/>
    <cellStyle name="20% - Accent5 3 2 3 3 2 3 2" xfId="40370" xr:uid="{CC990123-F376-41E6-9AD0-3F14D579496A}"/>
    <cellStyle name="20% - Accent5 3 2 3 3 2 4" xfId="40368" xr:uid="{44133638-4A4F-4BC6-A325-744F7B0519BD}"/>
    <cellStyle name="20% - Accent5 3 2 3 3 3" xfId="10601" xr:uid="{26D38CF7-CE95-445E-AA23-747B1B5A8FB9}"/>
    <cellStyle name="20% - Accent5 3 2 3 3 3 2" xfId="40371" xr:uid="{A963286B-78EF-4280-9E8C-7CCCE38A308E}"/>
    <cellStyle name="20% - Accent5 3 2 3 3 4" xfId="10602" xr:uid="{FDF64748-2D25-4E8D-AEA0-DD5623C9971E}"/>
    <cellStyle name="20% - Accent5 3 2 3 3 4 2" xfId="40372" xr:uid="{6E18A20A-342B-4620-BA8D-C599096F188B}"/>
    <cellStyle name="20% - Accent5 3 2 3 3 5" xfId="10603" xr:uid="{ADE54948-F88A-4FB7-8823-AEB56278E537}"/>
    <cellStyle name="20% - Accent5 3 2 3 3 5 2" xfId="40373" xr:uid="{35EA6941-490D-4B08-A340-255525B7B390}"/>
    <cellStyle name="20% - Accent5 3 2 3 3 6" xfId="27289" xr:uid="{90B52F79-8161-4755-A044-4CCDD280E3A9}"/>
    <cellStyle name="20% - Accent5 3 2 3 3 6 2" xfId="55779" xr:uid="{2652EA0E-2045-4652-B908-5C6531868CE2}"/>
    <cellStyle name="20% - Accent5 3 2 3 3 7" xfId="10597" xr:uid="{6E15D7BA-4AD8-45E9-80EA-8B4BD44740E8}"/>
    <cellStyle name="20% - Accent5 3 2 3 3 7 2" xfId="40367" xr:uid="{15CEAF91-7BA0-435A-92F1-B3636BC54477}"/>
    <cellStyle name="20% - Accent5 3 2 3 3 8" xfId="33510" xr:uid="{507499D1-2AB2-4ED9-B873-ED348816B535}"/>
    <cellStyle name="20% - Accent5 3 2 3 4" xfId="10604" xr:uid="{E13D0744-F30C-457A-A013-9C06CC1EDA28}"/>
    <cellStyle name="20% - Accent5 3 2 3 4 2" xfId="10605" xr:uid="{F788967B-BC36-41F2-A571-AAD50918FC2D}"/>
    <cellStyle name="20% - Accent5 3 2 3 4 2 2" xfId="40375" xr:uid="{9394247B-C792-4F2F-AAB9-B49C217075D8}"/>
    <cellStyle name="20% - Accent5 3 2 3 4 3" xfId="10606" xr:uid="{E804E375-C85D-4F07-B6CD-4B0C6335AF52}"/>
    <cellStyle name="20% - Accent5 3 2 3 4 3 2" xfId="40376" xr:uid="{6CF8EE0B-8722-4305-9B16-77F7784E00BA}"/>
    <cellStyle name="20% - Accent5 3 2 3 4 4" xfId="30287" xr:uid="{B1F5D587-7B35-4FC3-9C34-36555C8F3C03}"/>
    <cellStyle name="20% - Accent5 3 2 3 4 4 2" xfId="58777" xr:uid="{AAAB9DE5-4D67-4D3B-AAE4-9EA9833BBDC0}"/>
    <cellStyle name="20% - Accent5 3 2 3 4 5" xfId="40374" xr:uid="{84BFE565-0054-4543-A125-A88D01252A5A}"/>
    <cellStyle name="20% - Accent5 3 2 3 5" xfId="10607" xr:uid="{3573CA3B-8C3E-4BE9-B351-6AFE47C20340}"/>
    <cellStyle name="20% - Accent5 3 2 3 5 2" xfId="40377" xr:uid="{2C67FA18-44B8-4F7D-A7AA-4E30D664FF00}"/>
    <cellStyle name="20% - Accent5 3 2 3 6" xfId="10608" xr:uid="{CCC738B5-379E-4C72-A4C2-487C113A8C63}"/>
    <cellStyle name="20% - Accent5 3 2 3 6 2" xfId="40378" xr:uid="{4318573C-7547-4BD6-A153-379AF389F60F}"/>
    <cellStyle name="20% - Accent5 3 2 3 7" xfId="10609" xr:uid="{A1B2FB5F-BF63-4A32-B5EF-0A4A08F46BCC}"/>
    <cellStyle name="20% - Accent5 3 2 3 7 2" xfId="40379" xr:uid="{ACEB2800-F657-42C3-8A66-3F4984D82ED0}"/>
    <cellStyle name="20% - Accent5 3 2 3 8" xfId="24377" xr:uid="{E1C8B310-3F2D-4BF3-BD0D-1E9E2980D136}"/>
    <cellStyle name="20% - Accent5 3 2 3 8 2" xfId="52869" xr:uid="{24BEF0A5-ECA7-4D1A-8064-06C57B2A12D5}"/>
    <cellStyle name="20% - Accent5 3 2 3 9" xfId="10589" xr:uid="{925FE934-5DEC-471A-B7D9-5E14022A5A97}"/>
    <cellStyle name="20% - Accent5 3 2 3 9 2" xfId="40359" xr:uid="{C7AC970F-3BF2-4601-BFF0-BD5AE04B031F}"/>
    <cellStyle name="20% - Accent5 3 2 4" xfId="1633" xr:uid="{86F30105-00B1-4EAE-BF58-83FB629CD5CF}"/>
    <cellStyle name="20% - Accent5 3 2 4 2" xfId="2854" xr:uid="{7858A99E-1CD6-4972-B5A0-5E0852CE9616}"/>
    <cellStyle name="20% - Accent5 3 2 4 2 2" xfId="10612" xr:uid="{D65AFE6B-26A1-4118-8018-66E1DD348CE2}"/>
    <cellStyle name="20% - Accent5 3 2 4 2 2 2" xfId="29097" xr:uid="{C486EE63-57EA-4414-8616-9EA1F3143249}"/>
    <cellStyle name="20% - Accent5 3 2 4 2 2 2 2" xfId="57587" xr:uid="{A312D1EF-28F3-4DC3-BDFA-DC7F45E065D0}"/>
    <cellStyle name="20% - Accent5 3 2 4 2 2 3" xfId="40382" xr:uid="{86F0C0E8-7BE2-4116-BF3C-11C09687F9A6}"/>
    <cellStyle name="20% - Accent5 3 2 4 2 3" xfId="10613" xr:uid="{F0D5F774-92F7-410C-B4D3-250C853A4B19}"/>
    <cellStyle name="20% - Accent5 3 2 4 2 3 2" xfId="40383" xr:uid="{523A00B5-6CE4-4A7D-B6FC-C32D19782CFA}"/>
    <cellStyle name="20% - Accent5 3 2 4 2 4" xfId="26113" xr:uid="{C2A0AAC9-F0AA-480D-BC8C-BDB8E3AE4B03}"/>
    <cellStyle name="20% - Accent5 3 2 4 2 4 2" xfId="54604" xr:uid="{24DBF235-F1DC-4D25-80E0-D7A5467D9890}"/>
    <cellStyle name="20% - Accent5 3 2 4 2 5" xfId="10611" xr:uid="{DFCB0BFE-653C-41E7-B4F8-3A39051789CE}"/>
    <cellStyle name="20% - Accent5 3 2 4 2 5 2" xfId="40381" xr:uid="{D5A302EF-C466-4F80-BC24-EC57D4804998}"/>
    <cellStyle name="20% - Accent5 3 2 4 2 6" xfId="33832" xr:uid="{878CBA9C-BBAD-47E6-8AB1-B24B2366CF6A}"/>
    <cellStyle name="20% - Accent5 3 2 4 3" xfId="10614" xr:uid="{652852E5-2324-4AB2-B9F5-7569ECCE2CAB}"/>
    <cellStyle name="20% - Accent5 3 2 4 3 2" xfId="27586" xr:uid="{FCC8ADD8-7503-4000-B71D-7D1FED0984CA}"/>
    <cellStyle name="20% - Accent5 3 2 4 3 2 2" xfId="56076" xr:uid="{D95F66CB-077E-4C48-A209-DE30815FE704}"/>
    <cellStyle name="20% - Accent5 3 2 4 3 3" xfId="40384" xr:uid="{30D372F3-DEFD-46E0-9A63-A3F1F8399C0A}"/>
    <cellStyle name="20% - Accent5 3 2 4 4" xfId="10615" xr:uid="{5F3960AE-E200-4ADB-ACB4-AE67813881FC}"/>
    <cellStyle name="20% - Accent5 3 2 4 4 2" xfId="30585" xr:uid="{FBB1B1DE-A612-4337-9E4E-CB91C976A384}"/>
    <cellStyle name="20% - Accent5 3 2 4 4 2 2" xfId="59075" xr:uid="{E47448BD-0161-436E-BE7D-63B6692C9A68}"/>
    <cellStyle name="20% - Accent5 3 2 4 4 3" xfId="40385" xr:uid="{1EA98542-C32F-482B-A03B-459FA2127336}"/>
    <cellStyle name="20% - Accent5 3 2 4 5" xfId="10616" xr:uid="{B0EFD978-7337-48AD-B11B-D7A1E4507F08}"/>
    <cellStyle name="20% - Accent5 3 2 4 5 2" xfId="40386" xr:uid="{774BA216-1016-4901-B936-61D9C8B99FEC}"/>
    <cellStyle name="20% - Accent5 3 2 4 6" xfId="24656" xr:uid="{3170E6FE-3515-439C-83C0-F4D39298A64A}"/>
    <cellStyle name="20% - Accent5 3 2 4 6 2" xfId="53148" xr:uid="{ED919987-813A-4790-8BA4-86E5080CD2B2}"/>
    <cellStyle name="20% - Accent5 3 2 4 7" xfId="10610" xr:uid="{35AAD039-CECF-4BB0-8A6A-7352841A52E6}"/>
    <cellStyle name="20% - Accent5 3 2 4 7 2" xfId="40380" xr:uid="{892314F0-8CDF-4408-8893-BC0263463F5A}"/>
    <cellStyle name="20% - Accent5 3 2 4 8" xfId="32635" xr:uid="{13ACBD32-309D-4C9F-8087-0F4A7C1302EE}"/>
    <cellStyle name="20% - Accent5 3 2 5" xfId="2205" xr:uid="{BEE09C78-FA8F-464E-8042-0B609169FB27}"/>
    <cellStyle name="20% - Accent5 3 2 5 2" xfId="10618" xr:uid="{4253A3D0-6DDF-498C-B87D-D35C9CC79F58}"/>
    <cellStyle name="20% - Accent5 3 2 5 2 2" xfId="10619" xr:uid="{99B3226B-7F18-4F5F-B41F-8FE0E842AE60}"/>
    <cellStyle name="20% - Accent5 3 2 5 2 2 2" xfId="29406" xr:uid="{C662E9C7-CC8A-4123-9BCE-FD4866F8D5C3}"/>
    <cellStyle name="20% - Accent5 3 2 5 2 2 2 2" xfId="57896" xr:uid="{E7353BB9-1F8A-4DC1-B00E-2CBE6E0DE40A}"/>
    <cellStyle name="20% - Accent5 3 2 5 2 2 3" xfId="40389" xr:uid="{D916292D-A23C-4771-833F-9154EEE74B86}"/>
    <cellStyle name="20% - Accent5 3 2 5 2 3" xfId="10620" xr:uid="{B0E5CD76-FDEC-441A-99E1-6335A223A2E7}"/>
    <cellStyle name="20% - Accent5 3 2 5 2 3 2" xfId="40390" xr:uid="{7FC7DE93-66E4-400C-8968-A6FFA31B1F39}"/>
    <cellStyle name="20% - Accent5 3 2 5 2 4" xfId="26422" xr:uid="{53600C46-9388-42A2-89A7-D39651861DBD}"/>
    <cellStyle name="20% - Accent5 3 2 5 2 4 2" xfId="54913" xr:uid="{E387B504-4A9D-4FA6-9967-96592D6E9F85}"/>
    <cellStyle name="20% - Accent5 3 2 5 2 5" xfId="40388" xr:uid="{9637EBE1-005F-4A86-B25A-C83D13A7E032}"/>
    <cellStyle name="20% - Accent5 3 2 5 3" xfId="10621" xr:uid="{CD67E538-1C33-444B-BC38-E4BFBA22D530}"/>
    <cellStyle name="20% - Accent5 3 2 5 3 2" xfId="27895" xr:uid="{055D201A-3EB9-463B-886A-77FF61E84292}"/>
    <cellStyle name="20% - Accent5 3 2 5 3 2 2" xfId="56385" xr:uid="{6680E25E-8E6C-4E63-B463-B913CBF1E766}"/>
    <cellStyle name="20% - Accent5 3 2 5 3 3" xfId="40391" xr:uid="{F70A9A15-DDE1-45DE-AA9F-13F0BD213F44}"/>
    <cellStyle name="20% - Accent5 3 2 5 4" xfId="10622" xr:uid="{AFAEDB1A-F021-47B4-A010-F98016C1CE25}"/>
    <cellStyle name="20% - Accent5 3 2 5 4 2" xfId="30895" xr:uid="{7FFFEBF2-0EDD-40E8-AF6C-EC487B00BB4D}"/>
    <cellStyle name="20% - Accent5 3 2 5 4 2 2" xfId="59385" xr:uid="{6D4EC9F1-7408-44E8-8A4D-5E3A97011030}"/>
    <cellStyle name="20% - Accent5 3 2 5 4 3" xfId="40392" xr:uid="{C79C3CB4-9EA3-4B65-AE7F-CF5DE8E2F64C}"/>
    <cellStyle name="20% - Accent5 3 2 5 5" xfId="10623" xr:uid="{166A26F0-2CA9-443F-92DE-BC77C23A7096}"/>
    <cellStyle name="20% - Accent5 3 2 5 5 2" xfId="40393" xr:uid="{B1E8073D-B36C-49A3-89C6-7F32631E2D1F}"/>
    <cellStyle name="20% - Accent5 3 2 5 6" xfId="24953" xr:uid="{CBE99C68-7567-43E2-B11A-74A54E610C2E}"/>
    <cellStyle name="20% - Accent5 3 2 5 6 2" xfId="53444" xr:uid="{D6DBA7D3-B88B-4B29-AC7B-76BC46AFD4E0}"/>
    <cellStyle name="20% - Accent5 3 2 5 7" xfId="10617" xr:uid="{4FED175E-102F-439C-9F96-4D6E77133780}"/>
    <cellStyle name="20% - Accent5 3 2 5 7 2" xfId="40387" xr:uid="{F8C049FA-15E7-415D-9E7C-6C13F2D3CE6E}"/>
    <cellStyle name="20% - Accent5 3 2 5 8" xfId="33187" xr:uid="{CF974033-0237-4A5B-BCB2-B859641D99E5}"/>
    <cellStyle name="20% - Accent5 3 2 6" xfId="10624" xr:uid="{C014C0F6-D194-4D0D-81FC-B482A4224698}"/>
    <cellStyle name="20% - Accent5 3 2 6 2" xfId="10625" xr:uid="{055F66D9-AC72-4182-A560-E8AC17BCD343}"/>
    <cellStyle name="20% - Accent5 3 2 6 2 2" xfId="28220" xr:uid="{5C139BF5-32AC-41D3-90E5-F267BE8CEDEC}"/>
    <cellStyle name="20% - Accent5 3 2 6 2 2 2" xfId="56710" xr:uid="{F896163D-CFB3-4605-8407-BB96F273BD54}"/>
    <cellStyle name="20% - Accent5 3 2 6 2 3" xfId="40395" xr:uid="{C7CB2CA9-6052-4607-B581-3BB8442B873D}"/>
    <cellStyle name="20% - Accent5 3 2 6 3" xfId="10626" xr:uid="{87277D42-DD80-4C21-90BE-AEDC5E415A96}"/>
    <cellStyle name="20% - Accent5 3 2 6 3 2" xfId="40396" xr:uid="{1478D141-BDB0-422B-AA18-656BD2D70191}"/>
    <cellStyle name="20% - Accent5 3 2 6 4" xfId="25254" xr:uid="{91859FFE-0CF4-4823-A68A-A19A1BDAC454}"/>
    <cellStyle name="20% - Accent5 3 2 6 4 2" xfId="53745" xr:uid="{1DC947BF-9517-4166-A461-355F021A9D85}"/>
    <cellStyle name="20% - Accent5 3 2 6 5" xfId="40394" xr:uid="{4093AABC-FA01-41C6-8636-6CE20CAF4868}"/>
    <cellStyle name="20% - Accent5 3 2 7" xfId="10627" xr:uid="{D50FC50F-F565-466F-A78A-6C10787148F8}"/>
    <cellStyle name="20% - Accent5 3 2 7 2" xfId="26705" xr:uid="{C8CFE5C8-645B-42B6-B094-521373561A53}"/>
    <cellStyle name="20% - Accent5 3 2 7 2 2" xfId="55195" xr:uid="{AF85F969-501C-4153-AA87-5620502BE4A9}"/>
    <cellStyle name="20% - Accent5 3 2 7 3" xfId="40397" xr:uid="{7AEF1763-8C91-4025-B829-7E965C25C553}"/>
    <cellStyle name="20% - Accent5 3 2 8" xfId="10628" xr:uid="{8DEF459E-E95B-4664-92BA-F4455EAE323A}"/>
    <cellStyle name="20% - Accent5 3 2 8 2" xfId="29699" xr:uid="{9B4CCB0D-0FDE-4206-A4C2-511726D51C6E}"/>
    <cellStyle name="20% - Accent5 3 2 8 2 2" xfId="58189" xr:uid="{C8148E8C-F841-4746-A829-E6EB9AA29CB6}"/>
    <cellStyle name="20% - Accent5 3 2 8 3" xfId="40398" xr:uid="{CA0D6910-8755-44A1-B1BF-F504530DD9E6}"/>
    <cellStyle name="20% - Accent5 3 2 9" xfId="10629" xr:uid="{9A8D31CF-B1FE-4D07-9495-B865A7187C1D}"/>
    <cellStyle name="20% - Accent5 3 2 9 2" xfId="40399" xr:uid="{A06270EC-A3E7-4F7B-B377-180E63592EAC}"/>
    <cellStyle name="20% - Accent5 3 3" xfId="959" xr:uid="{0EE91249-4D27-4702-A6DC-2E950A2BA36B}"/>
    <cellStyle name="20% - Accent5 3 3 10" xfId="23748" xr:uid="{88B0A3A1-F631-4C02-A395-D5CFE85B81C0}"/>
    <cellStyle name="20% - Accent5 3 3 11" xfId="32152" xr:uid="{56735E39-3E84-4D37-A3AE-298DF88D22B2}"/>
    <cellStyle name="20% - Accent5 3 3 2" xfId="1263" xr:uid="{16EB80E8-175D-418F-910D-3179EA0D0A5C}"/>
    <cellStyle name="20% - Accent5 3 3 2 2" xfId="1925" xr:uid="{14F461F8-E7D7-4699-A814-5DFB7C904202}"/>
    <cellStyle name="20% - Accent5 3 3 2 2 2" xfId="3160" xr:uid="{33447199-46F3-4EF5-893C-2F3418300E20}"/>
    <cellStyle name="20% - Accent5 3 3 2 2 2 2" xfId="10633" xr:uid="{AA852E54-D61E-46A2-9D23-C0E6C856A3CF}"/>
    <cellStyle name="20% - Accent5 3 3 2 2 2 2 2" xfId="40403" xr:uid="{B511A861-D43D-4A72-8FB4-6E2BFE5E234A}"/>
    <cellStyle name="20% - Accent5 3 3 2 2 2 3" xfId="34137" xr:uid="{FEF35400-D67C-4246-842A-7F5AF7815628}"/>
    <cellStyle name="20% - Accent5 3 3 2 2 3" xfId="10634" xr:uid="{EDF648F2-467C-4179-A41D-88E2544931D4}"/>
    <cellStyle name="20% - Accent5 3 3 2 2 3 2" xfId="40404" xr:uid="{2475CE05-B901-4293-B405-0F6D77F5F21B}"/>
    <cellStyle name="20% - Accent5 3 3 2 2 4" xfId="10632" xr:uid="{08E9BFC5-43A2-4FF7-8D75-22E542941C5A}"/>
    <cellStyle name="20% - Accent5 3 3 2 2 4 2" xfId="40402" xr:uid="{8D28DF07-E641-44FA-854B-D960C31A66F9}"/>
    <cellStyle name="20% - Accent5 3 3 2 2 5" xfId="32927" xr:uid="{28DCA219-879D-4B4B-B59D-E976B528587A}"/>
    <cellStyle name="20% - Accent5 3 3 2 3" xfId="2532" xr:uid="{39290176-72DE-44B2-A0E6-6E1619306080}"/>
    <cellStyle name="20% - Accent5 3 3 2 3 2" xfId="10635" xr:uid="{E7B56B64-E41B-4066-B63A-5CA18A502B08}"/>
    <cellStyle name="20% - Accent5 3 3 2 3 2 2" xfId="40405" xr:uid="{B26937F4-1E4C-44E3-94EA-AB051E4CC04F}"/>
    <cellStyle name="20% - Accent5 3 3 2 3 3" xfId="33512" xr:uid="{0F74C4EE-49B2-4922-8952-FD58820AE6F4}"/>
    <cellStyle name="20% - Accent5 3 3 2 4" xfId="10636" xr:uid="{80F36C8E-71F6-4BEB-BD06-4A5B90F12BF6}"/>
    <cellStyle name="20% - Accent5 3 3 2 4 2" xfId="40406" xr:uid="{DB8541DC-99D2-49AF-8392-42DC1AD3312A}"/>
    <cellStyle name="20% - Accent5 3 3 2 5" xfId="10637" xr:uid="{687532DA-574F-4A27-A765-0749946CABF6}"/>
    <cellStyle name="20% - Accent5 3 3 2 5 2" xfId="40407" xr:uid="{44743CEA-90C0-4ECF-AF4C-C90161C455A5}"/>
    <cellStyle name="20% - Accent5 3 3 2 6" xfId="22107" xr:uid="{75E5F07E-B19D-49FA-8581-B77810A5AD14}"/>
    <cellStyle name="20% - Accent5 3 3 2 6 2" xfId="51532" xr:uid="{FA7EE69A-6E32-4F61-B7E0-2EDC2B60251D}"/>
    <cellStyle name="20% - Accent5 3 3 2 7" xfId="10631" xr:uid="{F643CB8B-BA98-4629-9479-8622148EBCE5}"/>
    <cellStyle name="20% - Accent5 3 3 2 7 2" xfId="40401" xr:uid="{29BC82F6-6FE4-4328-A709-0D66A5073D00}"/>
    <cellStyle name="20% - Accent5 3 3 2 8" xfId="31086" xr:uid="{71974F11-C5D1-4451-A213-123EEF14374E}"/>
    <cellStyle name="20% - Accent5 3 3 2 8 2" xfId="59564" xr:uid="{C0E4458C-A230-4201-9C0B-229A99A30D70}"/>
    <cellStyle name="20% - Accent5 3 3 2 9" xfId="32313" xr:uid="{FC3FDC2D-ADCF-4B2F-96CC-1B10F5FDFE2C}"/>
    <cellStyle name="20% - Accent5 3 3 3" xfId="1635" xr:uid="{8AFC0844-3B6E-4348-95B6-C988194B10E5}"/>
    <cellStyle name="20% - Accent5 3 3 3 2" xfId="2856" xr:uid="{2CBCE319-EBC0-4422-93E4-E42B4BDE4EA2}"/>
    <cellStyle name="20% - Accent5 3 3 3 2 2" xfId="10640" xr:uid="{727E5D91-D837-475D-A237-AFEAD6753F6F}"/>
    <cellStyle name="20% - Accent5 3 3 3 2 2 2" xfId="40410" xr:uid="{50DFA4F8-2AEA-4F88-862A-9FAE0AE94854}"/>
    <cellStyle name="20% - Accent5 3 3 3 2 3" xfId="10641" xr:uid="{D692F205-3A80-4315-B552-FA5E8CADB041}"/>
    <cellStyle name="20% - Accent5 3 3 3 2 3 2" xfId="40411" xr:uid="{EA79AA52-D16A-48E1-A4F4-E01F42FBD14F}"/>
    <cellStyle name="20% - Accent5 3 3 3 2 4" xfId="10639" xr:uid="{84AE338E-F847-48B3-83BF-4BE01B4AC0B8}"/>
    <cellStyle name="20% - Accent5 3 3 3 2 4 2" xfId="40409" xr:uid="{E7AE4570-6A9F-4FDB-A338-7BE19D3A8C4F}"/>
    <cellStyle name="20% - Accent5 3 3 3 2 5" xfId="33834" xr:uid="{798B005E-18A4-42D3-965E-2D4435283855}"/>
    <cellStyle name="20% - Accent5 3 3 3 3" xfId="10642" xr:uid="{97E7D344-B151-4FF9-951F-A429958E9788}"/>
    <cellStyle name="20% - Accent5 3 3 3 3 2" xfId="40412" xr:uid="{0685EC56-9C7D-466B-97E9-DCF485522B02}"/>
    <cellStyle name="20% - Accent5 3 3 3 4" xfId="10643" xr:uid="{FB7F138E-D634-4EDB-897E-C86AB02CAEB2}"/>
    <cellStyle name="20% - Accent5 3 3 3 4 2" xfId="40413" xr:uid="{14EEA220-3EF2-4B3A-BA09-7FAB6AB03756}"/>
    <cellStyle name="20% - Accent5 3 3 3 5" xfId="10644" xr:uid="{063C8503-3C78-43D2-B79D-726C133B6EF3}"/>
    <cellStyle name="20% - Accent5 3 3 3 5 2" xfId="40414" xr:uid="{2BEAA8EF-DE95-4114-BC1C-1BD713BA56CD}"/>
    <cellStyle name="20% - Accent5 3 3 3 6" xfId="31178" xr:uid="{13F72D10-25F0-4BE1-BE01-B321BA8439AB}"/>
    <cellStyle name="20% - Accent5 3 3 3 6 2" xfId="59602" xr:uid="{F4C3BCF6-0B17-40AA-9612-6E2879CD1B8B}"/>
    <cellStyle name="20% - Accent5 3 3 3 7" xfId="10638" xr:uid="{B8F39C6D-B444-4B22-82E9-38ADFE879666}"/>
    <cellStyle name="20% - Accent5 3 3 3 7 2" xfId="40408" xr:uid="{9F7C51AA-C66B-4E1A-BC6C-D2AAD5C375F4}"/>
    <cellStyle name="20% - Accent5 3 3 3 8" xfId="32637" xr:uid="{A66B9524-C5A5-4035-B95B-0CFB735B3BC4}"/>
    <cellStyle name="20% - Accent5 3 3 4" xfId="2277" xr:uid="{A2D0D86B-D5CF-4D4F-A77B-4F2069C1A3FC}"/>
    <cellStyle name="20% - Accent5 3 3 4 2" xfId="10646" xr:uid="{37C12354-37E5-465E-B24A-8CAFA2CE6457}"/>
    <cellStyle name="20% - Accent5 3 3 4 2 2" xfId="40416" xr:uid="{56DBCE2B-5A6F-4B30-9C41-B75A1AC0F311}"/>
    <cellStyle name="20% - Accent5 3 3 4 3" xfId="10647" xr:uid="{7CB89913-7DFF-47BA-BCE1-14770B2D4FFF}"/>
    <cellStyle name="20% - Accent5 3 3 4 3 2" xfId="40417" xr:uid="{6D7F32C8-1980-42C7-801D-C4A3E535B87A}"/>
    <cellStyle name="20% - Accent5 3 3 4 4" xfId="10645" xr:uid="{C74820CF-8239-4380-9D86-841084D49F34}"/>
    <cellStyle name="20% - Accent5 3 3 4 4 2" xfId="40415" xr:uid="{9B1E4B9B-7D9B-48CB-A486-1D0DD6C1C37D}"/>
    <cellStyle name="20% - Accent5 3 3 4 5" xfId="33257" xr:uid="{8509D18C-3EE1-406D-AFD8-10AA92C541D5}"/>
    <cellStyle name="20% - Accent5 3 3 5" xfId="10648" xr:uid="{C45644B6-C404-401A-B0B6-079134DB1A01}"/>
    <cellStyle name="20% - Accent5 3 3 5 2" xfId="40418" xr:uid="{0242759C-913A-4CC7-950C-36B17FEB7FBB}"/>
    <cellStyle name="20% - Accent5 3 3 6" xfId="10649" xr:uid="{CC6F6171-A4CA-495E-BDB7-6C08ADBE02A9}"/>
    <cellStyle name="20% - Accent5 3 3 6 2" xfId="40419" xr:uid="{F4CC92D0-57FD-4877-9B38-5772C661DADC}"/>
    <cellStyle name="20% - Accent5 3 3 7" xfId="10650" xr:uid="{521547E7-1BB7-4D1A-830A-BCF66919B88F}"/>
    <cellStyle name="20% - Accent5 3 3 7 2" xfId="40420" xr:uid="{52D00FD6-4EBA-45D9-83F9-55D9ABC97E63}"/>
    <cellStyle name="20% - Accent5 3 3 8" xfId="21123" xr:uid="{2A989BD0-D3E3-46BD-A5E5-95CF515E8915}"/>
    <cellStyle name="20% - Accent5 3 3 8 2" xfId="50549" xr:uid="{97803205-9B44-4789-A656-9CBFA68A8279}"/>
    <cellStyle name="20% - Accent5 3 3 9" xfId="10630" xr:uid="{CB86F9B1-D1E4-49F6-B5B3-C81AE1D9927A}"/>
    <cellStyle name="20% - Accent5 3 3 9 2" xfId="40400" xr:uid="{E7AB276E-EFDF-4418-A216-852324BD3703}"/>
    <cellStyle name="20% - Accent5 3 4" xfId="1079" xr:uid="{FFB224AC-2355-44A7-A625-8B78B5034277}"/>
    <cellStyle name="20% - Accent5 3 4 10" xfId="23985" xr:uid="{7B56AF6F-5067-48B5-8EED-AA7C92B4EDEF}"/>
    <cellStyle name="20% - Accent5 3 4 10 2" xfId="52548" xr:uid="{793B6462-7819-44BF-967A-4E208A49B5A5}"/>
    <cellStyle name="20% - Accent5 3 4 11" xfId="32204" xr:uid="{560EF62F-3448-4BAF-9CC4-E2F9E1389FB1}"/>
    <cellStyle name="20% - Accent5 3 4 2" xfId="1260" xr:uid="{ED47A925-70BE-4E6F-98F7-3CADBDB284D2}"/>
    <cellStyle name="20% - Accent5 3 4 2 2" xfId="1922" xr:uid="{552AEF4F-1CAA-429F-9E89-C435286776C0}"/>
    <cellStyle name="20% - Accent5 3 4 2 2 2" xfId="3157" xr:uid="{965D4A3A-B741-4A60-B9A6-7DA6B86EE2A4}"/>
    <cellStyle name="20% - Accent5 3 4 2 2 2 2" xfId="10654" xr:uid="{35A24D32-04DD-4209-8028-06E930AFFB13}"/>
    <cellStyle name="20% - Accent5 3 4 2 2 2 2 2" xfId="40424" xr:uid="{A4EFD95D-EAFA-4E21-AD3B-DAA2EE2CA753}"/>
    <cellStyle name="20% - Accent5 3 4 2 2 2 3" xfId="34134" xr:uid="{54CDCBAE-6CE6-4B05-A92F-6B171D6D0E43}"/>
    <cellStyle name="20% - Accent5 3 4 2 2 3" xfId="10655" xr:uid="{9AB90A39-76AE-4FE4-BCA1-9D61A64FD81B}"/>
    <cellStyle name="20% - Accent5 3 4 2 2 3 2" xfId="40425" xr:uid="{A057DE3E-5538-42F5-87E7-550B5AC1962D}"/>
    <cellStyle name="20% - Accent5 3 4 2 2 4" xfId="28443" xr:uid="{2207434F-86A0-4C11-8955-AAEE85734C3E}"/>
    <cellStyle name="20% - Accent5 3 4 2 2 4 2" xfId="56933" xr:uid="{C7ED1F98-B672-493B-8A8C-B2BB6F480F0D}"/>
    <cellStyle name="20% - Accent5 3 4 2 2 5" xfId="10653" xr:uid="{00C07D4D-2A2B-422E-9BB4-8A5EE17A0273}"/>
    <cellStyle name="20% - Accent5 3 4 2 2 5 2" xfId="40423" xr:uid="{D9ACDBE9-AE2B-4F55-8FC5-9FDC9904CC97}"/>
    <cellStyle name="20% - Accent5 3 4 2 2 6" xfId="32924" xr:uid="{8FFD57C9-AD01-440B-9D42-CB424FFD23E1}"/>
    <cellStyle name="20% - Accent5 3 4 2 3" xfId="2533" xr:uid="{4EBF893B-0B27-488F-9CA2-8D9CB4F21E1A}"/>
    <cellStyle name="20% - Accent5 3 4 2 3 2" xfId="10656" xr:uid="{A590A198-8A95-44B7-B9C1-6FE11A259800}"/>
    <cellStyle name="20% - Accent5 3 4 2 3 2 2" xfId="40426" xr:uid="{DAE9B885-E8D5-481B-A62E-748DA27E3BD7}"/>
    <cellStyle name="20% - Accent5 3 4 2 3 3" xfId="33513" xr:uid="{BEC7503F-5778-4DDF-BD44-F48B86AF835B}"/>
    <cellStyle name="20% - Accent5 3 4 2 4" xfId="10657" xr:uid="{9627DFD9-3579-48C4-B544-0EDB9FB5CB6C}"/>
    <cellStyle name="20% - Accent5 3 4 2 4 2" xfId="40427" xr:uid="{8C517AC3-32CF-4715-B287-CE74CE1C5AD8}"/>
    <cellStyle name="20% - Accent5 3 4 2 5" xfId="10658" xr:uid="{FE156899-5392-4316-B0D3-0D6EE31F7192}"/>
    <cellStyle name="20% - Accent5 3 4 2 5 2" xfId="40428" xr:uid="{9543810F-D9D7-40D1-B7C1-92DDF29F0E70}"/>
    <cellStyle name="20% - Accent5 3 4 2 6" xfId="25466" xr:uid="{149F151E-9C16-4CD8-BFAB-1D062F956D26}"/>
    <cellStyle name="20% - Accent5 3 4 2 6 2" xfId="53957" xr:uid="{2C9968D9-E4CE-40D2-BB19-247F010C7D3F}"/>
    <cellStyle name="20% - Accent5 3 4 2 7" xfId="10652" xr:uid="{83D7401F-04CD-4389-92A8-EFBC7D2CF20F}"/>
    <cellStyle name="20% - Accent5 3 4 2 7 2" xfId="40422" xr:uid="{70375188-F38A-4DB7-9596-BEC74880F996}"/>
    <cellStyle name="20% - Accent5 3 4 2 8" xfId="32310" xr:uid="{D32131C4-B371-406E-9217-0FBD8816CB05}"/>
    <cellStyle name="20% - Accent5 3 4 3" xfId="1632" xr:uid="{EAD2884E-5497-4471-96A8-26210DEFD308}"/>
    <cellStyle name="20% - Accent5 3 4 3 2" xfId="2853" xr:uid="{A09267DD-C19C-4EC0-8F5E-8042324137C0}"/>
    <cellStyle name="20% - Accent5 3 4 3 2 2" xfId="10661" xr:uid="{992BB9FD-2A65-43AE-8377-6805947F1086}"/>
    <cellStyle name="20% - Accent5 3 4 3 2 2 2" xfId="40431" xr:uid="{A8D08799-FC8E-4046-B28F-AB9F5A4A2E96}"/>
    <cellStyle name="20% - Accent5 3 4 3 2 3" xfId="10662" xr:uid="{95C000E3-054C-435D-A3D5-4999F745E0B3}"/>
    <cellStyle name="20% - Accent5 3 4 3 2 3 2" xfId="40432" xr:uid="{DB3E2E30-EA9F-4C0F-81EE-9929F9B22A83}"/>
    <cellStyle name="20% - Accent5 3 4 3 2 4" xfId="10660" xr:uid="{29AA6B05-C82D-4991-9989-989FD9AF7A69}"/>
    <cellStyle name="20% - Accent5 3 4 3 2 4 2" xfId="40430" xr:uid="{1D2C7298-8F03-473B-B854-608105E0A540}"/>
    <cellStyle name="20% - Accent5 3 4 3 2 5" xfId="33831" xr:uid="{70481B79-0C05-4C85-BD55-BFF1BEE2B8E9}"/>
    <cellStyle name="20% - Accent5 3 4 3 3" xfId="10663" xr:uid="{8D8108EB-BD04-4CD2-9DB3-E03952511139}"/>
    <cellStyle name="20% - Accent5 3 4 3 3 2" xfId="40433" xr:uid="{007C2FCC-9ABE-4C9D-95C3-299A937F0B9B}"/>
    <cellStyle name="20% - Accent5 3 4 3 4" xfId="10664" xr:uid="{97C582A4-D6D5-4879-A23A-132B2FBCD353}"/>
    <cellStyle name="20% - Accent5 3 4 3 4 2" xfId="40434" xr:uid="{4B407437-0B5B-4B20-AEEF-D48C0B3FCF9C}"/>
    <cellStyle name="20% - Accent5 3 4 3 5" xfId="10665" xr:uid="{805D9FEB-C9DD-420B-B59E-2C683A929C08}"/>
    <cellStyle name="20% - Accent5 3 4 3 5 2" xfId="40435" xr:uid="{7396773E-4111-44F2-AA92-5901F6CD746A}"/>
    <cellStyle name="20% - Accent5 3 4 3 6" xfId="26929" xr:uid="{3A8BF9C8-6F4C-4DC2-BF88-FAFD8FC492FC}"/>
    <cellStyle name="20% - Accent5 3 4 3 6 2" xfId="55419" xr:uid="{DD7044C5-C9E9-4E1B-BFC1-E5BBC14C78AF}"/>
    <cellStyle name="20% - Accent5 3 4 3 7" xfId="10659" xr:uid="{A737AAC7-1249-4A25-B576-FD5F6B54D0ED}"/>
    <cellStyle name="20% - Accent5 3 4 3 7 2" xfId="40429" xr:uid="{A3AA0C40-815E-4B66-BBF2-4AAB68606B16}"/>
    <cellStyle name="20% - Accent5 3 4 3 8" xfId="32634" xr:uid="{512491AD-D577-419E-87E0-0A0DCF3D3DA6}"/>
    <cellStyle name="20% - Accent5 3 4 4" xfId="2388" xr:uid="{3D37C55A-D5AE-4CFE-8147-3459B1D1A4C3}"/>
    <cellStyle name="20% - Accent5 3 4 4 2" xfId="10667" xr:uid="{6AEA1A67-AC11-4822-81CE-1837000B038B}"/>
    <cellStyle name="20% - Accent5 3 4 4 2 2" xfId="40437" xr:uid="{5F007D98-B563-4C2A-BEED-7E4AD7380BD1}"/>
    <cellStyle name="20% - Accent5 3 4 4 3" xfId="10668" xr:uid="{7659D167-9698-4232-8552-E8E6F800858E}"/>
    <cellStyle name="20% - Accent5 3 4 4 3 2" xfId="40438" xr:uid="{23745665-F1C4-4D8F-8CFA-E325029238BC}"/>
    <cellStyle name="20% - Accent5 3 4 4 4" xfId="29923" xr:uid="{3C8137C4-EF47-4B31-9E09-EF75E1F558BD}"/>
    <cellStyle name="20% - Accent5 3 4 4 4 2" xfId="58413" xr:uid="{482622C9-4ECE-4974-A44C-3BCD259E36CB}"/>
    <cellStyle name="20% - Accent5 3 4 4 5" xfId="10666" xr:uid="{1AA56E86-16AA-49B8-8B47-9A2475E96E12}"/>
    <cellStyle name="20% - Accent5 3 4 4 5 2" xfId="40436" xr:uid="{AFBF17FB-B668-4C3A-9D21-3E08F65E8061}"/>
    <cellStyle name="20% - Accent5 3 4 4 6" xfId="33368" xr:uid="{EA46D922-4534-4962-ABDC-B0AB27471D13}"/>
    <cellStyle name="20% - Accent5 3 4 5" xfId="10669" xr:uid="{70E74ECB-43B3-4EFF-B220-735C4EB7B9CD}"/>
    <cellStyle name="20% - Accent5 3 4 5 2" xfId="40439" xr:uid="{FD04F6E6-F487-4B12-8B9F-A783A1CDF03B}"/>
    <cellStyle name="20% - Accent5 3 4 6" xfId="10670" xr:uid="{C7DD8A2D-A44C-4794-9EEA-9363C3793A0A}"/>
    <cellStyle name="20% - Accent5 3 4 6 2" xfId="40440" xr:uid="{E3752B53-744E-4E12-9088-C0ED910FFFC2}"/>
    <cellStyle name="20% - Accent5 3 4 7" xfId="10671" xr:uid="{B574BE9D-D8DC-45EF-9B51-7DFBA126350A}"/>
    <cellStyle name="20% - Accent5 3 4 7 2" xfId="40441" xr:uid="{C96F1A8E-41D9-41A3-8BBC-218E8731830E}"/>
    <cellStyle name="20% - Accent5 3 4 8" xfId="21608" xr:uid="{C614A62A-C71E-46C8-8B59-BDE6FC66F4DA}"/>
    <cellStyle name="20% - Accent5 3 4 8 2" xfId="51033" xr:uid="{5A84C334-5BBD-45F0-A755-AD37761606D5}"/>
    <cellStyle name="20% - Accent5 3 4 9" xfId="10651" xr:uid="{4ACD149D-FDD0-4BC6-9845-89719B800AD1}"/>
    <cellStyle name="20% - Accent5 3 4 9 2" xfId="40421" xr:uid="{70DF010C-E0A8-44D6-A027-72A913709D35}"/>
    <cellStyle name="20% - Accent5 3 5" xfId="1165" xr:uid="{42E24E95-AF4A-490A-868C-1482D94CCEFB}"/>
    <cellStyle name="20% - Accent5 3 5 10" xfId="32215" xr:uid="{57A264C0-3A1C-4CAF-9ED7-F6894ED002F9}"/>
    <cellStyle name="20% - Accent5 3 5 2" xfId="1827" xr:uid="{4A6FFAAE-F763-4616-848B-775D61EFEAA7}"/>
    <cellStyle name="20% - Accent5 3 5 2 2" xfId="3062" xr:uid="{E4A43377-6776-4590-A02D-0C6FBE7ED69C}"/>
    <cellStyle name="20% - Accent5 3 5 2 2 2" xfId="10675" xr:uid="{39BEC6AA-078E-493B-B69D-D2E7381BB3D1}"/>
    <cellStyle name="20% - Accent5 3 5 2 2 2 2" xfId="40445" xr:uid="{BF2750F9-5F59-4344-88D8-0F72987F3E15}"/>
    <cellStyle name="20% - Accent5 3 5 2 2 3" xfId="10676" xr:uid="{1721B4D4-36B5-452E-9303-E239E9612855}"/>
    <cellStyle name="20% - Accent5 3 5 2 2 3 2" xfId="40446" xr:uid="{188CA7D1-943E-4621-989A-FE6F47DA737C}"/>
    <cellStyle name="20% - Accent5 3 5 2 2 4" xfId="28732" xr:uid="{9E8D39EA-FF0B-4A80-A39A-E486C53B5D8E}"/>
    <cellStyle name="20% - Accent5 3 5 2 2 4 2" xfId="57222" xr:uid="{4A083166-D98F-4785-B2B9-A56247803A8E}"/>
    <cellStyle name="20% - Accent5 3 5 2 2 5" xfId="10674" xr:uid="{29D30D51-CD00-4E31-8474-BCDD6C87B0C3}"/>
    <cellStyle name="20% - Accent5 3 5 2 2 5 2" xfId="40444" xr:uid="{39000C10-B4B4-4C65-84E7-39EA4CC89B15}"/>
    <cellStyle name="20% - Accent5 3 5 2 2 6" xfId="34039" xr:uid="{A76D4A3B-B1D7-4A3F-BFD2-06F24C63BBD8}"/>
    <cellStyle name="20% - Accent5 3 5 2 3" xfId="10677" xr:uid="{143687F3-80AE-4555-9387-118FF3806CF9}"/>
    <cellStyle name="20% - Accent5 3 5 2 3 2" xfId="40447" xr:uid="{C80C5209-F3B5-42DB-ACCB-A1B39B2142E1}"/>
    <cellStyle name="20% - Accent5 3 5 2 4" xfId="10678" xr:uid="{38098278-EEB9-47DD-BE70-4464373C07D7}"/>
    <cellStyle name="20% - Accent5 3 5 2 4 2" xfId="40448" xr:uid="{54B7D643-1AB2-4EC3-9EAE-9578B26B4AEB}"/>
    <cellStyle name="20% - Accent5 3 5 2 5" xfId="10679" xr:uid="{F90D6251-A861-4B1F-A3AD-B162B2C554CD}"/>
    <cellStyle name="20% - Accent5 3 5 2 5 2" xfId="40449" xr:uid="{A90C2AA0-46CD-48DD-BB93-C717B6B7B041}"/>
    <cellStyle name="20% - Accent5 3 5 2 6" xfId="25753" xr:uid="{2A5C3866-8BCF-4CEF-828C-47D8A9F60DA0}"/>
    <cellStyle name="20% - Accent5 3 5 2 6 2" xfId="54244" xr:uid="{388EF2D6-86E6-45B3-8759-2DF3728F78B8}"/>
    <cellStyle name="20% - Accent5 3 5 2 7" xfId="10673" xr:uid="{F7A77F29-6701-45CE-ADD3-1EFB978DA181}"/>
    <cellStyle name="20% - Accent5 3 5 2 7 2" xfId="40443" xr:uid="{4F4240EC-7132-4C5B-9B27-9418FD43898D}"/>
    <cellStyle name="20% - Accent5 3 5 2 8" xfId="32829" xr:uid="{C8874B51-5D7A-49D5-BA8F-FAD355F36408}"/>
    <cellStyle name="20% - Accent5 3 5 3" xfId="2529" xr:uid="{7F237A87-A410-4886-A5EC-821E1E77D403}"/>
    <cellStyle name="20% - Accent5 3 5 3 2" xfId="10681" xr:uid="{C8C6106E-92E0-4CFC-A8DD-5EAA9C9988F7}"/>
    <cellStyle name="20% - Accent5 3 5 3 2 2" xfId="10682" xr:uid="{8A67586B-0EE2-40E3-A9AA-C4AC6DB3E56E}"/>
    <cellStyle name="20% - Accent5 3 5 3 2 2 2" xfId="40452" xr:uid="{4BE39A0C-616A-4214-A3A8-388A8B054B2C}"/>
    <cellStyle name="20% - Accent5 3 5 3 2 3" xfId="10683" xr:uid="{C68957B2-350D-429A-9E18-CCF01C9C2FF8}"/>
    <cellStyle name="20% - Accent5 3 5 3 2 3 2" xfId="40453" xr:uid="{FB1B1FFC-D5D7-471D-80BE-87B701C592A1}"/>
    <cellStyle name="20% - Accent5 3 5 3 2 4" xfId="40451" xr:uid="{23CDFBED-8907-4C27-8178-8015642C903B}"/>
    <cellStyle name="20% - Accent5 3 5 3 3" xfId="10684" xr:uid="{C36DE4E2-713C-41F1-9970-7E5F0EB8AACB}"/>
    <cellStyle name="20% - Accent5 3 5 3 3 2" xfId="40454" xr:uid="{18C41676-1386-42B1-AA72-6AD518B60DBF}"/>
    <cellStyle name="20% - Accent5 3 5 3 4" xfId="10685" xr:uid="{7A5CD100-DD55-4942-8215-7D3CD9D2A7BE}"/>
    <cellStyle name="20% - Accent5 3 5 3 4 2" xfId="40455" xr:uid="{27923CF1-8DF6-43BE-9D4D-CDE3BAC0721C}"/>
    <cellStyle name="20% - Accent5 3 5 3 5" xfId="10686" xr:uid="{99A33B97-6D21-4E79-A1CE-7385D2CEF2E1}"/>
    <cellStyle name="20% - Accent5 3 5 3 5 2" xfId="40456" xr:uid="{6BC7EB94-B6AA-438B-8F0D-80E59676D047}"/>
    <cellStyle name="20% - Accent5 3 5 3 6" xfId="27221" xr:uid="{8D0CFFCD-B7D1-4B76-A211-43109DCA1924}"/>
    <cellStyle name="20% - Accent5 3 5 3 6 2" xfId="55711" xr:uid="{5D0AB65B-8C09-459C-99D1-A18D126872AF}"/>
    <cellStyle name="20% - Accent5 3 5 3 7" xfId="10680" xr:uid="{31E30866-97A1-4D3C-972E-64C6A3650BF1}"/>
    <cellStyle name="20% - Accent5 3 5 3 7 2" xfId="40450" xr:uid="{9C91E83A-2370-425E-83E2-586F77C67B61}"/>
    <cellStyle name="20% - Accent5 3 5 3 8" xfId="33509" xr:uid="{AE2DACF4-BE84-40FF-8E1A-FBC5FE2D180F}"/>
    <cellStyle name="20% - Accent5 3 5 4" xfId="10687" xr:uid="{9344CECC-5DEC-4155-83EE-8864886FFA28}"/>
    <cellStyle name="20% - Accent5 3 5 4 2" xfId="10688" xr:uid="{7BB313F9-1E25-40AA-98DC-FAF62A2E2544}"/>
    <cellStyle name="20% - Accent5 3 5 4 2 2" xfId="40458" xr:uid="{7C282357-DC4B-4E47-8FE4-59E2C7AC75F1}"/>
    <cellStyle name="20% - Accent5 3 5 4 3" xfId="10689" xr:uid="{9C52C558-AADD-4A92-A1FC-3A1CE07EAABC}"/>
    <cellStyle name="20% - Accent5 3 5 4 3 2" xfId="40459" xr:uid="{F94F6499-D9DC-4D04-A7E6-0C9CE6F3D88E}"/>
    <cellStyle name="20% - Accent5 3 5 4 4" xfId="30218" xr:uid="{1208B664-1723-4673-8B8A-778C9DBBF301}"/>
    <cellStyle name="20% - Accent5 3 5 4 4 2" xfId="58708" xr:uid="{E03CA7EE-BFB1-4E28-BEFC-CCBC8EE55282}"/>
    <cellStyle name="20% - Accent5 3 5 4 5" xfId="40457" xr:uid="{67EF1963-CA07-43BD-A2FB-56D84E4C75C5}"/>
    <cellStyle name="20% - Accent5 3 5 5" xfId="10690" xr:uid="{E3434ED4-8728-44D7-863F-002C642F7FEB}"/>
    <cellStyle name="20% - Accent5 3 5 5 2" xfId="40460" xr:uid="{B5C07B5F-AF9D-48B7-A5F0-8286830D547F}"/>
    <cellStyle name="20% - Accent5 3 5 6" xfId="10691" xr:uid="{52EAC589-DA5B-4152-9D76-8BAB08E06E00}"/>
    <cellStyle name="20% - Accent5 3 5 6 2" xfId="40461" xr:uid="{5F2C142B-7D3A-4316-A294-18E6EE7A8C1E}"/>
    <cellStyle name="20% - Accent5 3 5 7" xfId="10692" xr:uid="{7D4E8B91-F817-45A4-8144-1C0EBF6E5595}"/>
    <cellStyle name="20% - Accent5 3 5 7 2" xfId="40462" xr:uid="{6924DDE8-4513-4891-9AC0-49B9B4230B2C}"/>
    <cellStyle name="20% - Accent5 3 5 8" xfId="24308" xr:uid="{5E94406A-EB63-4683-99B4-4A12FF0EA45A}"/>
    <cellStyle name="20% - Accent5 3 5 8 2" xfId="52800" xr:uid="{183D4283-A013-4064-8B57-FDFCAC342040}"/>
    <cellStyle name="20% - Accent5 3 5 9" xfId="10672" xr:uid="{656F827B-7A4B-47C6-AC14-BDF0EB28D9C8}"/>
    <cellStyle name="20% - Accent5 3 5 9 2" xfId="40442" xr:uid="{B587712E-7A60-4DD9-A13B-88C3C5AC2790}"/>
    <cellStyle name="20% - Accent5 3 6" xfId="1537" xr:uid="{6D667720-B25B-4696-8879-4B6AD8D6F533}"/>
    <cellStyle name="20% - Accent5 3 6 2" xfId="2758" xr:uid="{398E2D9C-8401-471E-9DAD-6C0486212EC6}"/>
    <cellStyle name="20% - Accent5 3 6 2 2" xfId="10695" xr:uid="{48F466ED-D693-46B5-B62B-D2F3C18EC2F3}"/>
    <cellStyle name="20% - Accent5 3 6 2 2 2" xfId="29028" xr:uid="{4D116311-58F3-4615-A06A-B338FFD58E08}"/>
    <cellStyle name="20% - Accent5 3 6 2 2 2 2" xfId="57518" xr:uid="{275F760B-2F9B-4455-A616-5FCBAD722B2E}"/>
    <cellStyle name="20% - Accent5 3 6 2 2 3" xfId="40464" xr:uid="{C5BC0881-842D-44F4-904E-92E053E4DE6A}"/>
    <cellStyle name="20% - Accent5 3 6 2 3" xfId="10696" xr:uid="{C0A1A968-9BDB-4307-BFD0-2DD39349F681}"/>
    <cellStyle name="20% - Accent5 3 6 2 3 2" xfId="40465" xr:uid="{E964E714-D1F2-46F6-AC6B-14835E1088DE}"/>
    <cellStyle name="20% - Accent5 3 6 2 4" xfId="26044" xr:uid="{AC364CE2-404C-448A-A63F-7A57F7F8F3C4}"/>
    <cellStyle name="20% - Accent5 3 6 2 4 2" xfId="54535" xr:uid="{E59A3406-EA8C-49E2-9765-0A69FE22F12B}"/>
    <cellStyle name="20% - Accent5 3 6 2 5" xfId="10694" xr:uid="{80CB2BA4-002F-41E6-BA2C-1ACB9764D23F}"/>
    <cellStyle name="20% - Accent5 3 6 2 5 2" xfId="40463" xr:uid="{45A0D446-E3A0-4BA1-858D-109F0B3649B2}"/>
    <cellStyle name="20% - Accent5 3 6 2 6" xfId="33736" xr:uid="{BCE14F73-54A2-4504-9C30-2A803D639829}"/>
    <cellStyle name="20% - Accent5 3 6 3" xfId="10697" xr:uid="{23DE27D5-DAAA-42C8-AAFF-6698DCE50240}"/>
    <cellStyle name="20% - Accent5 3 6 3 2" xfId="27517" xr:uid="{2BE530C5-DD15-40D7-94A4-8BD80E165D0A}"/>
    <cellStyle name="20% - Accent5 3 6 3 2 2" xfId="56007" xr:uid="{48656FC3-AAF2-4F39-8071-FDD453184169}"/>
    <cellStyle name="20% - Accent5 3 6 3 3" xfId="40466" xr:uid="{DEFD5A57-3603-4B40-A367-1B109F6BB78A}"/>
    <cellStyle name="20% - Accent5 3 6 4" xfId="10698" xr:uid="{4FE24738-20EB-4183-BC42-47BE45827EA9}"/>
    <cellStyle name="20% - Accent5 3 6 4 2" xfId="30515" xr:uid="{4CB882CD-ADD9-4E55-960F-F24694A157E2}"/>
    <cellStyle name="20% - Accent5 3 6 4 2 2" xfId="59005" xr:uid="{0E995EDB-E461-4A80-B659-9C6E821834B7}"/>
    <cellStyle name="20% - Accent5 3 6 4 3" xfId="40467" xr:uid="{DF88C153-EC1F-4224-BC31-9E0B656F1B7D}"/>
    <cellStyle name="20% - Accent5 3 6 5" xfId="10699" xr:uid="{35E0CF31-1B0F-4AEA-AE05-F4120DDEF3B1}"/>
    <cellStyle name="20% - Accent5 3 6 5 2" xfId="40468" xr:uid="{41FCF235-F538-46CE-8104-C704769F189A}"/>
    <cellStyle name="20% - Accent5 3 6 6" xfId="10700" xr:uid="{E05D17A7-C449-4C6B-9DF6-B72073DA10A3}"/>
    <cellStyle name="20% - Accent5 3 6 6 2" xfId="40469" xr:uid="{B210E92B-636E-47B6-B3B4-71AA7A23E310}"/>
    <cellStyle name="20% - Accent5 3 6 7" xfId="24587" xr:uid="{77202128-745E-4EAE-B1B0-76D6D439620F}"/>
    <cellStyle name="20% - Accent5 3 6 7 2" xfId="53079" xr:uid="{F35A73DC-2B25-44E1-8B08-1878FC123C42}"/>
    <cellStyle name="20% - Accent5 3 6 8" xfId="10693" xr:uid="{206BF961-6018-4BCD-A7DA-D27FD0BC2199}"/>
    <cellStyle name="20% - Accent5 3 6 9" xfId="32539" xr:uid="{6BFD466F-448E-4229-8C2A-BF857587792F}"/>
    <cellStyle name="20% - Accent5 3 7" xfId="2157" xr:uid="{1801C006-6E2A-4165-9012-211E3CFAA610}"/>
    <cellStyle name="20% - Accent5 3 7 2" xfId="10702" xr:uid="{0CF11843-9B68-4973-B37D-AF29F8E983D2}"/>
    <cellStyle name="20% - Accent5 3 7 2 2" xfId="10703" xr:uid="{77EB186D-B2EC-4D33-8D0C-E9DEBB4D7447}"/>
    <cellStyle name="20% - Accent5 3 7 2 2 2" xfId="29338" xr:uid="{A5505532-FA66-4036-A7BB-AE1D0186CE04}"/>
    <cellStyle name="20% - Accent5 3 7 2 2 2 2" xfId="57828" xr:uid="{B6F9D7A2-A17C-4B14-B1EA-895FC104500E}"/>
    <cellStyle name="20% - Accent5 3 7 2 2 3" xfId="40472" xr:uid="{3ABED363-D3E6-49A0-A0B8-9969CD291A3F}"/>
    <cellStyle name="20% - Accent5 3 7 2 3" xfId="10704" xr:uid="{3CD1EF31-9D6F-4A18-B154-421CD3BFFAB7}"/>
    <cellStyle name="20% - Accent5 3 7 2 3 2" xfId="40473" xr:uid="{2C34166D-47EC-4C12-B82A-E0A8A78B481A}"/>
    <cellStyle name="20% - Accent5 3 7 2 4" xfId="26354" xr:uid="{AA5726A1-D522-4C42-ACA6-319B280255CA}"/>
    <cellStyle name="20% - Accent5 3 7 2 4 2" xfId="54845" xr:uid="{531EB723-0E62-46B9-9564-9CBA7831078B}"/>
    <cellStyle name="20% - Accent5 3 7 2 5" xfId="40471" xr:uid="{EA97860B-5E1B-4762-9356-1D26713EFBDE}"/>
    <cellStyle name="20% - Accent5 3 7 3" xfId="10705" xr:uid="{D69B574C-827B-4E16-B2D4-37F1DCD1D0D0}"/>
    <cellStyle name="20% - Accent5 3 7 3 2" xfId="27827" xr:uid="{C2DEFCCA-2D82-445C-837E-292B8D2A735D}"/>
    <cellStyle name="20% - Accent5 3 7 3 2 2" xfId="56317" xr:uid="{C8DFD79F-3483-4B95-A460-95DAA5AB4C28}"/>
    <cellStyle name="20% - Accent5 3 7 3 3" xfId="40474" xr:uid="{C8396324-B7B0-4AFD-9125-9DD9EE4830A5}"/>
    <cellStyle name="20% - Accent5 3 7 4" xfId="10706" xr:uid="{D1033381-F423-4A5D-BA98-F945A153290F}"/>
    <cellStyle name="20% - Accent5 3 7 4 2" xfId="30826" xr:uid="{4BFD5374-233A-4620-B462-7B9E933454BD}"/>
    <cellStyle name="20% - Accent5 3 7 4 2 2" xfId="59316" xr:uid="{A52991F5-FE4B-449E-835E-BC8053DED929}"/>
    <cellStyle name="20% - Accent5 3 7 4 3" xfId="40475" xr:uid="{35B23011-D8B3-4EA0-B344-980F37D4BF3F}"/>
    <cellStyle name="20% - Accent5 3 7 5" xfId="10707" xr:uid="{596C9BDF-8638-40D8-B5F2-143B9DADA3FC}"/>
    <cellStyle name="20% - Accent5 3 7 5 2" xfId="40476" xr:uid="{63416856-1EA1-42E7-9BF6-56303C510A6B}"/>
    <cellStyle name="20% - Accent5 3 7 6" xfId="24884" xr:uid="{565DC32F-4D6C-4476-A4F3-C37A68AE3283}"/>
    <cellStyle name="20% - Accent5 3 7 6 2" xfId="53375" xr:uid="{F1737A86-C3C0-465F-ABAD-7DFE44F4B357}"/>
    <cellStyle name="20% - Accent5 3 7 7" xfId="10701" xr:uid="{3CB9CBA9-0C5E-49E6-A3A5-E1DFA9D39F8D}"/>
    <cellStyle name="20% - Accent5 3 7 7 2" xfId="40470" xr:uid="{FE973FD8-9FF7-4A20-9A43-9FC8B9874071}"/>
    <cellStyle name="20% - Accent5 3 7 8" xfId="33141" xr:uid="{26ABBC09-D464-496D-B81E-882964DDED79}"/>
    <cellStyle name="20% - Accent5 3 8" xfId="10708" xr:uid="{C7D2C6B2-82D1-4837-8C9E-180E2EC3CBCC}"/>
    <cellStyle name="20% - Accent5 3 8 2" xfId="10709" xr:uid="{FE3EB5ED-5838-4FE4-955E-2AA15E7E94D0}"/>
    <cellStyle name="20% - Accent5 3 8 2 2" xfId="28152" xr:uid="{0F5D4963-EF68-48D7-A10B-F4878BDB7CAF}"/>
    <cellStyle name="20% - Accent5 3 8 2 2 2" xfId="56642" xr:uid="{2FB97948-A34E-43B7-B71F-3B09F72954A0}"/>
    <cellStyle name="20% - Accent5 3 8 2 3" xfId="40478" xr:uid="{57E97F50-96F8-41EA-B4BD-3A675A4E3326}"/>
    <cellStyle name="20% - Accent5 3 8 3" xfId="10710" xr:uid="{F8F2AA98-0D1A-4B9E-A097-873AAA08E106}"/>
    <cellStyle name="20% - Accent5 3 8 3 2" xfId="40479" xr:uid="{03B67E0A-2415-4192-A200-16DED7590A94}"/>
    <cellStyle name="20% - Accent5 3 8 4" xfId="25185" xr:uid="{5171B95A-3DAF-4E88-AF20-6E307926A903}"/>
    <cellStyle name="20% - Accent5 3 8 4 2" xfId="53676" xr:uid="{5C8BE3D6-1FBD-4463-AFD5-6FD02F80BD16}"/>
    <cellStyle name="20% - Accent5 3 8 5" xfId="40477" xr:uid="{04A94AA2-3279-40F8-A949-F68A5BF15C49}"/>
    <cellStyle name="20% - Accent5 3 9" xfId="10711" xr:uid="{A040948F-8834-48BC-9006-7553BCCC1ED8}"/>
    <cellStyle name="20% - Accent5 3 9 2" xfId="26636" xr:uid="{37A01812-E1B0-4E91-824B-34719E81E283}"/>
    <cellStyle name="20% - Accent5 3 9 2 2" xfId="55126" xr:uid="{966D8F23-27AB-4649-AD0E-3DA83805CBCF}"/>
    <cellStyle name="20% - Accent5 3 9 3" xfId="40480" xr:uid="{2B340B04-2552-45D8-B7C1-EE3B715F85C8}"/>
    <cellStyle name="20% - Accent5 30" xfId="10712" xr:uid="{E5AF78C4-7328-4B7A-855D-AC2534621BD0}"/>
    <cellStyle name="20% - Accent5 30 2" xfId="40481" xr:uid="{E813541A-4F4D-465D-97CC-12290566705A}"/>
    <cellStyle name="20% - Accent5 31" xfId="10713" xr:uid="{AEDC6A51-C467-4FDD-9398-0555F8E80BB1}"/>
    <cellStyle name="20% - Accent5 31 2" xfId="40482" xr:uid="{E9CAFFA1-9985-4C34-8D8B-ED1FD07C9976}"/>
    <cellStyle name="20% - Accent5 32" xfId="10714" xr:uid="{FDC4A463-41F6-4179-B148-4845500253C1}"/>
    <cellStyle name="20% - Accent5 32 2" xfId="40483" xr:uid="{60A1365E-E17B-4D8D-9BE9-D2EB3AFA4114}"/>
    <cellStyle name="20% - Accent5 33" xfId="10715" xr:uid="{6637FE4A-E45B-4748-BEB5-BA11889E1915}"/>
    <cellStyle name="20% - Accent5 33 2" xfId="40484" xr:uid="{B2780FAB-3441-46DC-85C1-5BCBBD3B2579}"/>
    <cellStyle name="20% - Accent5 34" xfId="10716" xr:uid="{EAC7FE6F-3E0D-470F-AA25-48064A1322C5}"/>
    <cellStyle name="20% - Accent5 34 2" xfId="40485" xr:uid="{05768CA7-7E53-403B-9A61-600DE29062B4}"/>
    <cellStyle name="20% - Accent5 35" xfId="10717" xr:uid="{80231F74-2ECA-4404-833F-5B52FA20BAD3}"/>
    <cellStyle name="20% - Accent5 35 2" xfId="40486" xr:uid="{DF0792AB-8A80-43BF-ADC5-1C9E334C6ADC}"/>
    <cellStyle name="20% - Accent5 36" xfId="6308" xr:uid="{D213EF89-739C-4A87-B5C1-BDA76E398111}"/>
    <cellStyle name="20% - Accent5 36 2" xfId="36142" xr:uid="{8B0837A7-9222-46C3-A007-DB129AC0935B}"/>
    <cellStyle name="20% - Accent5 37" xfId="4558" xr:uid="{952BECBC-B31A-4DEE-A1DE-87C2B7499144}"/>
    <cellStyle name="20% - Accent5 37 2" xfId="34510" xr:uid="{66FB439F-F162-4CB2-843F-D5CF1EA3EEA2}"/>
    <cellStyle name="20% - Accent5 38" xfId="22533" xr:uid="{0BCC7654-AD11-4EE8-967D-5C4A43C0FD87}"/>
    <cellStyle name="20% - Accent5 38 2" xfId="51822" xr:uid="{5AB4B87B-3730-4EB0-B3F5-A5F270D356A1}"/>
    <cellStyle name="20% - Accent5 39" xfId="22573" xr:uid="{956AE1D5-26D6-4A31-B3E9-8AD0B85E4235}"/>
    <cellStyle name="20% - Accent5 39 2" xfId="51858" xr:uid="{5257D464-55D5-41AA-BDE5-C1EAE087C9A7}"/>
    <cellStyle name="20% - Accent5 4" xfId="599" xr:uid="{9A94191A-0D49-4849-94B1-9E153733CC36}"/>
    <cellStyle name="20% - Accent5 4 10" xfId="10719" xr:uid="{AC078DE0-F9F8-4966-A56A-0C760D1978FE}"/>
    <cellStyle name="20% - Accent5 4 10 2" xfId="40488" xr:uid="{DB581E33-2674-4CB7-BBCC-06474AD84799}"/>
    <cellStyle name="20% - Accent5 4 11" xfId="10720" xr:uid="{11EEAEC4-A3F2-4EE9-95F6-B1755AFAE003}"/>
    <cellStyle name="20% - Accent5 4 11 2" xfId="40489" xr:uid="{044D5885-C3A4-4624-841E-E47C73EBCE0F}"/>
    <cellStyle name="20% - Accent5 4 12" xfId="10718" xr:uid="{08128BCB-9509-47DD-AFFC-CA7EE45DB264}"/>
    <cellStyle name="20% - Accent5 4 12 2" xfId="40487" xr:uid="{E3F0D6AE-0810-4325-8333-A86CE0F6ECB1}"/>
    <cellStyle name="20% - Accent5 4 13" xfId="6397" xr:uid="{1C81A634-736E-475E-8572-AC2FD69FF990}"/>
    <cellStyle name="20% - Accent5 4 13 2" xfId="36176" xr:uid="{653BDADE-61F0-4DE9-A567-852ED72B4AE6}"/>
    <cellStyle name="20% - Accent5 4 14" xfId="4784" xr:uid="{BF9DE6F9-A730-42F2-8152-EF9ED3273464}"/>
    <cellStyle name="20% - Accent5 4 14 2" xfId="34668" xr:uid="{B33EDE4A-F04A-4AD1-8249-F1BB245037D1}"/>
    <cellStyle name="20% - Accent5 4 15" xfId="22674" xr:uid="{1E791E5A-B4F3-449B-808D-820B943B618D}"/>
    <cellStyle name="20% - Accent5 4 15 2" xfId="51959" xr:uid="{D81214F7-81DA-4FCC-BFAC-4CCA474BF091}"/>
    <cellStyle name="20% - Accent5 4 16" xfId="31880" xr:uid="{7883FB20-6A9F-4B19-8C01-9838001BD87A}"/>
    <cellStyle name="20% - Accent5 4 2" xfId="696" xr:uid="{D2093908-0B9D-4C6D-8F0D-FAA3FBFA8607}"/>
    <cellStyle name="20% - Accent5 4 2 10" xfId="20894" xr:uid="{CF567ABC-EC79-4138-8A87-48FB1F509501}"/>
    <cellStyle name="20% - Accent5 4 2 10 2" xfId="50322" xr:uid="{D5FCEB3B-F626-4171-8CF2-CC2EE52D6A9D}"/>
    <cellStyle name="20% - Accent5 4 2 11" xfId="10721" xr:uid="{2A6FD37B-8FA3-4538-89CC-E1C7C889C368}"/>
    <cellStyle name="20% - Accent5 4 2 11 2" xfId="40490" xr:uid="{8BBBEEC7-9418-4AAB-9A6C-4DA26554429B}"/>
    <cellStyle name="20% - Accent5 4 2 12" xfId="5050" xr:uid="{C1228CCF-9AA0-4825-ABDD-9F1BAECD5965}"/>
    <cellStyle name="20% - Accent5 4 2 12 2" xfId="34917" xr:uid="{27C6D07B-CBE4-4E1A-B641-272DB224DC5C}"/>
    <cellStyle name="20% - Accent5 4 2 13" xfId="22720" xr:uid="{87C52FA9-A267-4EC5-9B59-D9109A8DDF8D}"/>
    <cellStyle name="20% - Accent5 4 2 13 2" xfId="52005" xr:uid="{44D913B5-FF15-486B-B1A7-B3FCE03C6D4D}"/>
    <cellStyle name="20% - Accent5 4 2 14" xfId="31949" xr:uid="{94B1C317-D2B2-4900-9D2E-B1AD2FB6FB76}"/>
    <cellStyle name="20% - Accent5 4 2 2" xfId="1265" xr:uid="{6B8B6F72-B544-4CAA-B823-27EA4C787D16}"/>
    <cellStyle name="20% - Accent5 4 2 2 10" xfId="25521" xr:uid="{AF7C29F0-815D-45B0-95BC-1DED729CAEA6}"/>
    <cellStyle name="20% - Accent5 4 2 2 10 2" xfId="54012" xr:uid="{15C61AA5-9932-41FA-85D2-6DDA43B1FDE5}"/>
    <cellStyle name="20% - Accent5 4 2 2 11" xfId="32315" xr:uid="{2CE9338C-6A81-4C34-B397-7F1210FABAA7}"/>
    <cellStyle name="20% - Accent5 4 2 2 2" xfId="1927" xr:uid="{CB9E9D7B-569C-49A6-9696-D86B933CF143}"/>
    <cellStyle name="20% - Accent5 4 2 2 2 2" xfId="3162" xr:uid="{F7A67D0F-5023-4608-A26C-083E43FBF4B1}"/>
    <cellStyle name="20% - Accent5 4 2 2 2 2 2" xfId="10725" xr:uid="{B11C468D-8405-4D9C-8D17-976FED480947}"/>
    <cellStyle name="20% - Accent5 4 2 2 2 2 2 2" xfId="40494" xr:uid="{663A9493-A129-4CA1-9398-728BCEB5B29A}"/>
    <cellStyle name="20% - Accent5 4 2 2 2 2 3" xfId="10726" xr:uid="{009125DC-3E09-436D-8F7E-7C6420B1FE47}"/>
    <cellStyle name="20% - Accent5 4 2 2 2 2 3 2" xfId="40495" xr:uid="{BCCB2A0D-1E6F-466D-9D13-0915B29CF8F3}"/>
    <cellStyle name="20% - Accent5 4 2 2 2 2 4" xfId="10724" xr:uid="{0A04BB12-82D4-4E35-B729-3269CE4A2AE7}"/>
    <cellStyle name="20% - Accent5 4 2 2 2 2 4 2" xfId="40493" xr:uid="{BEAA2FB7-2CC0-42EF-9CA4-2E622C17B8EF}"/>
    <cellStyle name="20% - Accent5 4 2 2 2 2 5" xfId="34139" xr:uid="{963A1F22-9EE0-49B5-A255-BCF553E4C992}"/>
    <cellStyle name="20% - Accent5 4 2 2 2 3" xfId="10727" xr:uid="{75E3C37F-AEF0-42D0-8EE1-5C944359F0EB}"/>
    <cellStyle name="20% - Accent5 4 2 2 2 3 2" xfId="40496" xr:uid="{577EF596-A644-4FCD-A664-6FC1A6E8448E}"/>
    <cellStyle name="20% - Accent5 4 2 2 2 4" xfId="10728" xr:uid="{5C7CFDD7-8FA4-47A6-803C-9FF0F05AEBD2}"/>
    <cellStyle name="20% - Accent5 4 2 2 2 4 2" xfId="40497" xr:uid="{2B99D9A2-B658-44EB-86A3-0EF84FDF144C}"/>
    <cellStyle name="20% - Accent5 4 2 2 2 5" xfId="10729" xr:uid="{15C8ABFA-C1A0-4018-84F6-B4F7D32EDF88}"/>
    <cellStyle name="20% - Accent5 4 2 2 2 5 2" xfId="40498" xr:uid="{97965F24-30B4-4BDF-A7FF-30F736EB8C22}"/>
    <cellStyle name="20% - Accent5 4 2 2 2 6" xfId="28498" xr:uid="{DB110E2F-2851-4BF6-947D-5D7B0C0996AF}"/>
    <cellStyle name="20% - Accent5 4 2 2 2 6 2" xfId="56988" xr:uid="{A5B1BB96-B189-434A-93DB-5B3A375C84D0}"/>
    <cellStyle name="20% - Accent5 4 2 2 2 7" xfId="10723" xr:uid="{8F9B9C8F-D6B4-4283-80A4-E6B28040301C}"/>
    <cellStyle name="20% - Accent5 4 2 2 2 7 2" xfId="40492" xr:uid="{FA27DCEE-C8FD-4D49-AA5B-BA56F05822DC}"/>
    <cellStyle name="20% - Accent5 4 2 2 2 8" xfId="32929" xr:uid="{F2226B49-B360-48EC-9D36-DD25C40FA13A}"/>
    <cellStyle name="20% - Accent5 4 2 2 3" xfId="2535" xr:uid="{111A1477-780A-4CD4-9976-8E7BB347ACBD}"/>
    <cellStyle name="20% - Accent5 4 2 2 3 2" xfId="10731" xr:uid="{0FE57117-743F-44E4-B8C6-DA6CDE315A90}"/>
    <cellStyle name="20% - Accent5 4 2 2 3 2 2" xfId="10732" xr:uid="{9B050A51-0093-47A6-B4B9-CADB366CB15A}"/>
    <cellStyle name="20% - Accent5 4 2 2 3 2 2 2" xfId="40501" xr:uid="{86A3191A-971B-4697-963C-084E81CCC6E1}"/>
    <cellStyle name="20% - Accent5 4 2 2 3 2 3" xfId="10733" xr:uid="{B70FCE20-0029-42CF-84B0-4D04F329FD3A}"/>
    <cellStyle name="20% - Accent5 4 2 2 3 2 3 2" xfId="40502" xr:uid="{93CE3A74-A07B-4658-86D7-0FDBE1FE3680}"/>
    <cellStyle name="20% - Accent5 4 2 2 3 2 4" xfId="40500" xr:uid="{51FDA5F8-A70F-4DEE-8D38-2545B0FF66EA}"/>
    <cellStyle name="20% - Accent5 4 2 2 3 3" xfId="10734" xr:uid="{0F695282-A877-416A-A9C1-451636F805A8}"/>
    <cellStyle name="20% - Accent5 4 2 2 3 3 2" xfId="40503" xr:uid="{D644C5D3-DA49-499C-92B5-F3D3B57342F9}"/>
    <cellStyle name="20% - Accent5 4 2 2 3 4" xfId="10735" xr:uid="{B0D72427-E264-4CF4-B426-B112C8A8F01F}"/>
    <cellStyle name="20% - Accent5 4 2 2 3 4 2" xfId="40504" xr:uid="{9FB447E0-A99B-48CD-B073-43A9FAA9D7C1}"/>
    <cellStyle name="20% - Accent5 4 2 2 3 5" xfId="10736" xr:uid="{E1FBE125-D06E-4E99-B983-C89E620B34A0}"/>
    <cellStyle name="20% - Accent5 4 2 2 3 5 2" xfId="40505" xr:uid="{369717CC-B11C-4649-8ACF-872762C3886E}"/>
    <cellStyle name="20% - Accent5 4 2 2 3 6" xfId="10730" xr:uid="{476162A1-C6E4-4666-A727-C4EE92ECDDE7}"/>
    <cellStyle name="20% - Accent5 4 2 2 3 6 2" xfId="40499" xr:uid="{9FB913CF-8BFD-4B5B-B2F9-7B49C9319AFF}"/>
    <cellStyle name="20% - Accent5 4 2 2 3 7" xfId="33515" xr:uid="{823B0DFC-BC4B-4CC8-9207-780364804959}"/>
    <cellStyle name="20% - Accent5 4 2 2 4" xfId="10737" xr:uid="{99603F2E-5865-4DE1-B188-7CF78652B6BF}"/>
    <cellStyle name="20% - Accent5 4 2 2 4 2" xfId="10738" xr:uid="{DD771DB2-C748-4E8B-8A19-C56A513E1DBA}"/>
    <cellStyle name="20% - Accent5 4 2 2 4 2 2" xfId="40507" xr:uid="{9FEF77CE-43FC-4576-8285-1F4D66BE8F28}"/>
    <cellStyle name="20% - Accent5 4 2 2 4 3" xfId="10739" xr:uid="{9416DD18-1FAA-4B5E-9565-87237E8C549D}"/>
    <cellStyle name="20% - Accent5 4 2 2 4 3 2" xfId="40508" xr:uid="{41351602-2A80-40EE-AF6B-3835BB4CF57C}"/>
    <cellStyle name="20% - Accent5 4 2 2 4 4" xfId="40506" xr:uid="{DB1CF153-04C6-47C1-8CAF-AA7BF5EF40C5}"/>
    <cellStyle name="20% - Accent5 4 2 2 5" xfId="10740" xr:uid="{2040B28E-A6F2-4AC4-8E02-B68BDE4DF6DB}"/>
    <cellStyle name="20% - Accent5 4 2 2 5 2" xfId="40509" xr:uid="{5D2CEDD9-F98C-4863-BCCB-16B2D63FC038}"/>
    <cellStyle name="20% - Accent5 4 2 2 6" xfId="10741" xr:uid="{0629FA59-0303-4DC9-BE58-C55924FF117B}"/>
    <cellStyle name="20% - Accent5 4 2 2 6 2" xfId="40510" xr:uid="{996291E7-C6F3-4FCC-952C-64FE320D6841}"/>
    <cellStyle name="20% - Accent5 4 2 2 7" xfId="10742" xr:uid="{6540F572-D882-4F5C-924E-1EFB5ADC9557}"/>
    <cellStyle name="20% - Accent5 4 2 2 7 2" xfId="40511" xr:uid="{1E8E01DC-1D86-437C-8352-EC69DC0A4689}"/>
    <cellStyle name="20% - Accent5 4 2 2 8" xfId="21866" xr:uid="{C88501EF-54F5-4E08-A33F-553C37CC8E84}"/>
    <cellStyle name="20% - Accent5 4 2 2 8 2" xfId="51291" xr:uid="{BBC0E7EB-25DC-40B3-A29F-96EC00498451}"/>
    <cellStyle name="20% - Accent5 4 2 2 9" xfId="10722" xr:uid="{D9B2DA6B-A3A7-494F-914D-C32B571BF240}"/>
    <cellStyle name="20% - Accent5 4 2 2 9 2" xfId="40491" xr:uid="{1C50747C-51DD-4E49-859E-48E0708353EB}"/>
    <cellStyle name="20% - Accent5 4 2 3" xfId="1637" xr:uid="{6EDAB534-41C7-47F1-ADFA-BFCA72890217}"/>
    <cellStyle name="20% - Accent5 4 2 3 10" xfId="32639" xr:uid="{663603FB-1D2E-470C-8829-4A29ADFF24CD}"/>
    <cellStyle name="20% - Accent5 4 2 3 2" xfId="2858" xr:uid="{BC123C14-990F-49A9-BAA1-7A8DA7F31571}"/>
    <cellStyle name="20% - Accent5 4 2 3 2 2" xfId="10745" xr:uid="{88226C38-1E44-4448-A24F-1A2E39602A08}"/>
    <cellStyle name="20% - Accent5 4 2 3 2 2 2" xfId="10746" xr:uid="{3157CE6C-ED61-4002-A031-1D4ADD813CE2}"/>
    <cellStyle name="20% - Accent5 4 2 3 2 2 2 2" xfId="40515" xr:uid="{8B210EEB-5C5B-4932-BA86-3227AAAE1D28}"/>
    <cellStyle name="20% - Accent5 4 2 3 2 2 3" xfId="10747" xr:uid="{8BB6BD58-867A-43FB-B870-82AEFE5BC827}"/>
    <cellStyle name="20% - Accent5 4 2 3 2 2 3 2" xfId="40516" xr:uid="{3F02542C-223B-4E8A-BD49-327AC6A520C6}"/>
    <cellStyle name="20% - Accent5 4 2 3 2 2 4" xfId="40514" xr:uid="{B9065F05-1FDB-4F4E-BC38-378468BDBC50}"/>
    <cellStyle name="20% - Accent5 4 2 3 2 3" xfId="10748" xr:uid="{464A9D88-915C-4497-9FF4-448AD2303DF3}"/>
    <cellStyle name="20% - Accent5 4 2 3 2 3 2" xfId="40517" xr:uid="{DAE9FBD5-474F-421A-9CF2-FC5FD0E5D0FC}"/>
    <cellStyle name="20% - Accent5 4 2 3 2 4" xfId="10749" xr:uid="{5B6D72FE-FD47-45ED-AB4E-802B97DDFF17}"/>
    <cellStyle name="20% - Accent5 4 2 3 2 4 2" xfId="40518" xr:uid="{80C79826-F991-4EC6-B790-498FA5539B12}"/>
    <cellStyle name="20% - Accent5 4 2 3 2 5" xfId="10750" xr:uid="{3329A7DB-5904-481A-8A82-E072530687CF}"/>
    <cellStyle name="20% - Accent5 4 2 3 2 5 2" xfId="40519" xr:uid="{1762E906-B4A0-4BBF-A955-CAA6960EA85D}"/>
    <cellStyle name="20% - Accent5 4 2 3 2 6" xfId="10744" xr:uid="{5F6E63B2-60E0-4556-9AB5-AD394B4F4149}"/>
    <cellStyle name="20% - Accent5 4 2 3 2 6 2" xfId="40513" xr:uid="{89905CA4-3EC2-4C56-970C-230A92C3B518}"/>
    <cellStyle name="20% - Accent5 4 2 3 2 7" xfId="33836" xr:uid="{230D3F63-4444-4972-B1D4-AE3B73EAB2B2}"/>
    <cellStyle name="20% - Accent5 4 2 3 3" xfId="10751" xr:uid="{CC6E0384-A726-4332-B11A-F09C91812760}"/>
    <cellStyle name="20% - Accent5 4 2 3 3 2" xfId="10752" xr:uid="{99F47F91-0E70-45ED-96AE-C84ED7B78A1A}"/>
    <cellStyle name="20% - Accent5 4 2 3 3 2 2" xfId="10753" xr:uid="{5E6C571C-2CA8-4D63-B435-4F9D26F4C8C4}"/>
    <cellStyle name="20% - Accent5 4 2 3 3 2 2 2" xfId="40522" xr:uid="{03D2530C-D68D-4CB5-9EB9-503ED78D1C2A}"/>
    <cellStyle name="20% - Accent5 4 2 3 3 2 3" xfId="10754" xr:uid="{7E119C3C-AFD4-4C19-A7A7-5BD51513E9C6}"/>
    <cellStyle name="20% - Accent5 4 2 3 3 2 3 2" xfId="40523" xr:uid="{535AEA84-CB41-4C88-AB9B-A700439C631B}"/>
    <cellStyle name="20% - Accent5 4 2 3 3 2 4" xfId="40521" xr:uid="{2891CA22-3C61-416B-876E-600CBB442434}"/>
    <cellStyle name="20% - Accent5 4 2 3 3 3" xfId="10755" xr:uid="{61A96C0B-9948-40AF-8C99-AD3CB5C52394}"/>
    <cellStyle name="20% - Accent5 4 2 3 3 3 2" xfId="40524" xr:uid="{DE11DF5A-F581-4A88-9250-FD8770DEAA4B}"/>
    <cellStyle name="20% - Accent5 4 2 3 3 4" xfId="10756" xr:uid="{256C409D-56B5-4F79-B2A7-32F4531C0424}"/>
    <cellStyle name="20% - Accent5 4 2 3 3 4 2" xfId="40525" xr:uid="{90F7C095-7CBB-407E-89BB-8B62964AF928}"/>
    <cellStyle name="20% - Accent5 4 2 3 3 5" xfId="10757" xr:uid="{3C0FDB4F-067C-4FAD-BA2D-23522C6077ED}"/>
    <cellStyle name="20% - Accent5 4 2 3 3 5 2" xfId="40526" xr:uid="{B7176EE0-5D25-4F77-B9E8-E7EE6B4415DE}"/>
    <cellStyle name="20% - Accent5 4 2 3 3 6" xfId="40520" xr:uid="{9DA6E833-CBFC-4B6F-99AA-157A9D784DA8}"/>
    <cellStyle name="20% - Accent5 4 2 3 4" xfId="10758" xr:uid="{4ECC749D-998E-4D8F-8DB2-7446F78F6EB0}"/>
    <cellStyle name="20% - Accent5 4 2 3 4 2" xfId="10759" xr:uid="{BC6DF2F5-108F-4B4A-9158-6340B3096C54}"/>
    <cellStyle name="20% - Accent5 4 2 3 4 2 2" xfId="40528" xr:uid="{FE1F0D20-4B9A-457F-B51C-AAD41857DFE3}"/>
    <cellStyle name="20% - Accent5 4 2 3 4 3" xfId="10760" xr:uid="{3AADE577-C602-4330-AB5E-78D1635D1250}"/>
    <cellStyle name="20% - Accent5 4 2 3 4 3 2" xfId="40529" xr:uid="{F72F0E1C-F7F8-4E64-881B-7C49C0B80313}"/>
    <cellStyle name="20% - Accent5 4 2 3 4 4" xfId="40527" xr:uid="{15AE83BB-1A8B-46F9-8BA3-B99B206F5AE6}"/>
    <cellStyle name="20% - Accent5 4 2 3 5" xfId="10761" xr:uid="{31B0F51C-2AA8-4777-8C58-B9A9689C4B0B}"/>
    <cellStyle name="20% - Accent5 4 2 3 5 2" xfId="40530" xr:uid="{24F3D6B1-FBD6-44AE-AA4F-1BE352730D5D}"/>
    <cellStyle name="20% - Accent5 4 2 3 6" xfId="10762" xr:uid="{C11F19E3-83DF-4272-942D-51F749E2245C}"/>
    <cellStyle name="20% - Accent5 4 2 3 6 2" xfId="40531" xr:uid="{F7285509-3D0D-45DC-AABF-816754181F10}"/>
    <cellStyle name="20% - Accent5 4 2 3 7" xfId="10763" xr:uid="{C68FA3D7-EE72-4563-AFF9-CF99DE447C58}"/>
    <cellStyle name="20% - Accent5 4 2 3 7 2" xfId="40532" xr:uid="{AD39C58A-24F1-4A4B-9215-B062E39CBD31}"/>
    <cellStyle name="20% - Accent5 4 2 3 8" xfId="26984" xr:uid="{417D9974-89D6-466F-B401-1FA8B04570CA}"/>
    <cellStyle name="20% - Accent5 4 2 3 8 2" xfId="55474" xr:uid="{668E7EF3-53CC-45F9-A103-61864DB5E660}"/>
    <cellStyle name="20% - Accent5 4 2 3 9" xfId="10743" xr:uid="{63EB9DB1-A11C-44E3-87E8-A7BE9A87B474}"/>
    <cellStyle name="20% - Accent5 4 2 3 9 2" xfId="40512" xr:uid="{BABB12DC-FCF6-4622-95B3-0FBF99E4B9F6}"/>
    <cellStyle name="20% - Accent5 4 2 4" xfId="2304" xr:uid="{24712D7C-8280-4DB7-8F48-27B0C79BF012}"/>
    <cellStyle name="20% - Accent5 4 2 4 2" xfId="10765" xr:uid="{5DE92941-D5F2-474C-B299-FFC118CF5414}"/>
    <cellStyle name="20% - Accent5 4 2 4 2 2" xfId="10766" xr:uid="{CF4C0FE9-E104-473E-B5D7-254D4177DAB3}"/>
    <cellStyle name="20% - Accent5 4 2 4 2 2 2" xfId="40535" xr:uid="{03769822-C26B-4C5D-B87A-7A110136B502}"/>
    <cellStyle name="20% - Accent5 4 2 4 2 3" xfId="10767" xr:uid="{BF180306-3238-40CE-9414-2D51893F0A61}"/>
    <cellStyle name="20% - Accent5 4 2 4 2 3 2" xfId="40536" xr:uid="{92A7245A-FF01-4908-842B-9D617EC7DC3E}"/>
    <cellStyle name="20% - Accent5 4 2 4 2 4" xfId="40534" xr:uid="{6272CEF1-00DA-4961-AA62-DF5B0A27671E}"/>
    <cellStyle name="20% - Accent5 4 2 4 3" xfId="10768" xr:uid="{F865F373-B8FB-4EE4-ADE0-8F934492C2F3}"/>
    <cellStyle name="20% - Accent5 4 2 4 3 2" xfId="40537" xr:uid="{74B13D73-2696-4AA7-9BE9-6FF3BC93E2B6}"/>
    <cellStyle name="20% - Accent5 4 2 4 4" xfId="10769" xr:uid="{A42FF8EC-7308-4D5F-84BC-8B4AA8E9F10D}"/>
    <cellStyle name="20% - Accent5 4 2 4 4 2" xfId="40538" xr:uid="{B4726E37-6DDF-41D1-8AE1-F914F5EC7CCD}"/>
    <cellStyle name="20% - Accent5 4 2 4 5" xfId="10770" xr:uid="{55DCCF77-C320-4042-BB5C-44F3623E661D}"/>
    <cellStyle name="20% - Accent5 4 2 4 5 2" xfId="40539" xr:uid="{560E8C5E-C9ED-4036-88B0-E61D184ACB27}"/>
    <cellStyle name="20% - Accent5 4 2 4 6" xfId="29978" xr:uid="{89D3AC30-416F-4742-883E-12E476140682}"/>
    <cellStyle name="20% - Accent5 4 2 4 6 2" xfId="58468" xr:uid="{B0F13FEC-9F77-4308-BF1C-487E5A2F0E48}"/>
    <cellStyle name="20% - Accent5 4 2 4 7" xfId="10764" xr:uid="{4FDD6E91-F809-4C8A-9008-0D874392483F}"/>
    <cellStyle name="20% - Accent5 4 2 4 7 2" xfId="40533" xr:uid="{77592D82-7142-49EF-B632-051E551B034C}"/>
    <cellStyle name="20% - Accent5 4 2 4 8" xfId="33284" xr:uid="{5241C352-914C-4852-B5DE-58509901D138}"/>
    <cellStyle name="20% - Accent5 4 2 5" xfId="10771" xr:uid="{9AECAC73-72C4-43E8-AEA3-E16ADA7CC762}"/>
    <cellStyle name="20% - Accent5 4 2 5 2" xfId="10772" xr:uid="{4BAB6479-B964-4296-BADD-A573DC45C3E1}"/>
    <cellStyle name="20% - Accent5 4 2 5 2 2" xfId="10773" xr:uid="{BF7C031B-0DA4-42BE-BD21-693751963B16}"/>
    <cellStyle name="20% - Accent5 4 2 5 2 2 2" xfId="40542" xr:uid="{C7828111-DAD0-4C85-9E47-6ADAA78F8416}"/>
    <cellStyle name="20% - Accent5 4 2 5 2 3" xfId="10774" xr:uid="{8BA11905-653F-4862-8876-D6D3DE28A149}"/>
    <cellStyle name="20% - Accent5 4 2 5 2 3 2" xfId="40543" xr:uid="{22D9B4C9-37F4-45DB-9C5D-C53027AE81BD}"/>
    <cellStyle name="20% - Accent5 4 2 5 2 4" xfId="40541" xr:uid="{2AE187FC-21EA-4950-819B-EEA86A7935A1}"/>
    <cellStyle name="20% - Accent5 4 2 5 3" xfId="10775" xr:uid="{62720047-8176-413B-B034-C43FB55D232A}"/>
    <cellStyle name="20% - Accent5 4 2 5 3 2" xfId="40544" xr:uid="{7845ECEB-43F8-4549-AA87-069EB8B349AE}"/>
    <cellStyle name="20% - Accent5 4 2 5 4" xfId="10776" xr:uid="{02909129-FA31-48DE-8AA7-3675C5425C24}"/>
    <cellStyle name="20% - Accent5 4 2 5 4 2" xfId="40545" xr:uid="{1F0875B2-1C65-4211-83CF-A00F8CB2A129}"/>
    <cellStyle name="20% - Accent5 4 2 5 5" xfId="10777" xr:uid="{48AEE5F8-7436-4605-BADC-EB8A59CE5022}"/>
    <cellStyle name="20% - Accent5 4 2 5 5 2" xfId="40546" xr:uid="{744C5ADB-E051-40F7-B533-CFFA32E0ABD6}"/>
    <cellStyle name="20% - Accent5 4 2 5 6" xfId="40540" xr:uid="{695C0794-3C63-45DB-8407-74015F472427}"/>
    <cellStyle name="20% - Accent5 4 2 6" xfId="10778" xr:uid="{1B4C043A-1D90-4E49-831C-C4EF24003BA2}"/>
    <cellStyle name="20% - Accent5 4 2 6 2" xfId="10779" xr:uid="{31CD891B-0798-4CD3-965C-4881CA38C74F}"/>
    <cellStyle name="20% - Accent5 4 2 6 2 2" xfId="40548" xr:uid="{51FF4F20-D900-4F76-B889-C50200FEA0D9}"/>
    <cellStyle name="20% - Accent5 4 2 6 3" xfId="10780" xr:uid="{1CC5B659-BD4C-44D7-9C64-15E3BA7B6B72}"/>
    <cellStyle name="20% - Accent5 4 2 6 3 2" xfId="40549" xr:uid="{6B9826B5-3B5E-4F70-81D0-9DA0FC43D373}"/>
    <cellStyle name="20% - Accent5 4 2 6 4" xfId="40547" xr:uid="{51CFAF08-5FFF-4B3A-B0A3-03BAC54A50D5}"/>
    <cellStyle name="20% - Accent5 4 2 7" xfId="10781" xr:uid="{2D99126B-215A-412F-8C11-83F8F4FC953E}"/>
    <cellStyle name="20% - Accent5 4 2 7 2" xfId="40550" xr:uid="{DF42F19B-275D-41A0-B8B8-BFC710477B68}"/>
    <cellStyle name="20% - Accent5 4 2 8" xfId="10782" xr:uid="{151BAB52-487B-42FD-AF5A-B0021AE237F9}"/>
    <cellStyle name="20% - Accent5 4 2 8 2" xfId="40551" xr:uid="{D2A3091A-A6C8-4561-B01A-CB3A27CF556A}"/>
    <cellStyle name="20% - Accent5 4 2 9" xfId="10783" xr:uid="{E16C8C64-AE31-4812-B2D3-B340AB7F61B4}"/>
    <cellStyle name="20% - Accent5 4 2 9 2" xfId="40552" xr:uid="{138638E3-1429-4E1A-A72A-5E72A903BDCF}"/>
    <cellStyle name="20% - Accent5 4 3" xfId="1264" xr:uid="{479FE071-B250-47F9-AC87-869809CFC565}"/>
    <cellStyle name="20% - Accent5 4 3 10" xfId="24363" xr:uid="{0A91992D-6A3D-4346-9AB5-31746725F2D9}"/>
    <cellStyle name="20% - Accent5 4 3 10 2" xfId="52855" xr:uid="{1DEA86FC-2540-46EE-8C7F-594D3813D965}"/>
    <cellStyle name="20% - Accent5 4 3 11" xfId="32314" xr:uid="{B296ACCD-86C7-492D-B545-7B7B4C148002}"/>
    <cellStyle name="20% - Accent5 4 3 2" xfId="1926" xr:uid="{53DB6FD6-7B64-4817-84FC-6D22BA806EBE}"/>
    <cellStyle name="20% - Accent5 4 3 2 2" xfId="3161" xr:uid="{7670253D-82B2-406C-9908-EDB61684DA92}"/>
    <cellStyle name="20% - Accent5 4 3 2 2 2" xfId="10787" xr:uid="{29AE5036-26FD-4EB6-A11C-3B98CC0714E8}"/>
    <cellStyle name="20% - Accent5 4 3 2 2 2 2" xfId="40556" xr:uid="{079563BE-73F2-4CA1-8E67-CCDDBAE5790E}"/>
    <cellStyle name="20% - Accent5 4 3 2 2 3" xfId="10788" xr:uid="{689F0E5E-1C5A-4737-B43B-D8000D2C9B32}"/>
    <cellStyle name="20% - Accent5 4 3 2 2 3 2" xfId="40557" xr:uid="{53434701-1EF0-4892-9C74-2F3CB1AD5921}"/>
    <cellStyle name="20% - Accent5 4 3 2 2 4" xfId="28787" xr:uid="{1036EFE0-8B2D-4AC7-B267-BA7D14D2745D}"/>
    <cellStyle name="20% - Accent5 4 3 2 2 4 2" xfId="57277" xr:uid="{E5EEFBDD-7AA3-43C9-A899-7B3AD05318A6}"/>
    <cellStyle name="20% - Accent5 4 3 2 2 5" xfId="10786" xr:uid="{4F730ACF-C937-41A9-B4A4-67276D7A3E3F}"/>
    <cellStyle name="20% - Accent5 4 3 2 2 5 2" xfId="40555" xr:uid="{AD695A4F-75FB-4903-B3CD-19D332239874}"/>
    <cellStyle name="20% - Accent5 4 3 2 2 6" xfId="34138" xr:uid="{A48F36B1-1C73-4967-8209-43A2902DC490}"/>
    <cellStyle name="20% - Accent5 4 3 2 3" xfId="10789" xr:uid="{A013447B-B99A-46DE-8084-453E8E9D3563}"/>
    <cellStyle name="20% - Accent5 4 3 2 3 2" xfId="40558" xr:uid="{FCC50F6D-AF93-4163-BC46-3AA0A2253C90}"/>
    <cellStyle name="20% - Accent5 4 3 2 4" xfId="10790" xr:uid="{B337D5B0-D095-4FF5-ABA3-AC5BD20D1EF8}"/>
    <cellStyle name="20% - Accent5 4 3 2 4 2" xfId="40559" xr:uid="{F6FA398B-C966-4F8C-AD45-8853FDBAC5EF}"/>
    <cellStyle name="20% - Accent5 4 3 2 5" xfId="10791" xr:uid="{7F2B68ED-5B9C-4C2B-8AE0-B24BF9CAD0C1}"/>
    <cellStyle name="20% - Accent5 4 3 2 5 2" xfId="40560" xr:uid="{D179F681-5FFB-43C9-9BCD-FA194C19CE1D}"/>
    <cellStyle name="20% - Accent5 4 3 2 6" xfId="22124" xr:uid="{7320BB08-FC7D-47E0-A36E-37A908EBB9B2}"/>
    <cellStyle name="20% - Accent5 4 3 2 6 2" xfId="51549" xr:uid="{8882685E-C8DE-4686-81FA-4916AAE9530A}"/>
    <cellStyle name="20% - Accent5 4 3 2 7" xfId="10785" xr:uid="{3C913257-4DDC-4E09-8EF4-5C94F00DD4DC}"/>
    <cellStyle name="20% - Accent5 4 3 2 7 2" xfId="40554" xr:uid="{7C9C4DFF-9924-4143-9B46-D922105751A0}"/>
    <cellStyle name="20% - Accent5 4 3 2 8" xfId="25808" xr:uid="{7E76ACFA-A47F-4333-AFFE-76C42442AD44}"/>
    <cellStyle name="20% - Accent5 4 3 2 8 2" xfId="54299" xr:uid="{D04465CC-D013-4B1C-A1E3-D72B40E6D9C0}"/>
    <cellStyle name="20% - Accent5 4 3 2 9" xfId="32928" xr:uid="{E9B83940-237F-44EF-B03E-BAE626BCB461}"/>
    <cellStyle name="20% - Accent5 4 3 3" xfId="2534" xr:uid="{FC5BE8A7-3AC9-4E70-B2BC-96E0BBAE2A35}"/>
    <cellStyle name="20% - Accent5 4 3 3 2" xfId="10793" xr:uid="{CF6282B0-4F1E-4222-AF39-7363E0E76EA3}"/>
    <cellStyle name="20% - Accent5 4 3 3 2 2" xfId="10794" xr:uid="{5D5AE90C-66E5-4818-8F15-183B502C7DFF}"/>
    <cellStyle name="20% - Accent5 4 3 3 2 2 2" xfId="40563" xr:uid="{8FF58151-ADF6-446C-9470-C869DDE1B602}"/>
    <cellStyle name="20% - Accent5 4 3 3 2 3" xfId="10795" xr:uid="{6E279AFA-1AEA-4B51-80D7-F44A0B0720F0}"/>
    <cellStyle name="20% - Accent5 4 3 3 2 3 2" xfId="40564" xr:uid="{B7FCF986-283D-4F3D-A886-95D7F400122D}"/>
    <cellStyle name="20% - Accent5 4 3 3 2 4" xfId="40562" xr:uid="{619CD9F0-23AC-48C6-A7CB-330400FEC57E}"/>
    <cellStyle name="20% - Accent5 4 3 3 3" xfId="10796" xr:uid="{8E4EB547-0A76-46DB-98D1-0C7FDE8A4873}"/>
    <cellStyle name="20% - Accent5 4 3 3 3 2" xfId="40565" xr:uid="{20FCC0D1-EBAF-4368-9416-CBBFA3FD234D}"/>
    <cellStyle name="20% - Accent5 4 3 3 4" xfId="10797" xr:uid="{9EEE916E-3820-446A-B851-8283AB12A2AE}"/>
    <cellStyle name="20% - Accent5 4 3 3 4 2" xfId="40566" xr:uid="{3424F397-6081-4CE7-9678-ACBED1C92F17}"/>
    <cellStyle name="20% - Accent5 4 3 3 5" xfId="10798" xr:uid="{031DE441-4852-417B-B11B-3342F1BCFE2C}"/>
    <cellStyle name="20% - Accent5 4 3 3 5 2" xfId="40567" xr:uid="{DA1262C4-AA82-47C9-A74E-0DDB0845ADD3}"/>
    <cellStyle name="20% - Accent5 4 3 3 6" xfId="27276" xr:uid="{CE3B7FAB-8F67-4909-864E-9D9F8F282238}"/>
    <cellStyle name="20% - Accent5 4 3 3 6 2" xfId="55766" xr:uid="{4FD45942-E19F-4ED3-B6DF-54E349AB8B2C}"/>
    <cellStyle name="20% - Accent5 4 3 3 7" xfId="10792" xr:uid="{AEDBA915-9B2A-44F8-AC5E-9BFE4B6A1070}"/>
    <cellStyle name="20% - Accent5 4 3 3 7 2" xfId="40561" xr:uid="{55D2F880-716E-4DA0-81D9-39ACC782C210}"/>
    <cellStyle name="20% - Accent5 4 3 3 8" xfId="33514" xr:uid="{44E1BD13-75DD-4FA9-94B9-DE68B54B3353}"/>
    <cellStyle name="20% - Accent5 4 3 4" xfId="10799" xr:uid="{12D8DB91-2CA8-46A6-A094-022658DFADE0}"/>
    <cellStyle name="20% - Accent5 4 3 4 2" xfId="10800" xr:uid="{DB567DA3-18D6-4968-B39B-AD801921044B}"/>
    <cellStyle name="20% - Accent5 4 3 4 2 2" xfId="40569" xr:uid="{5DF8EF3A-E3D3-4559-96DB-8E3194AA7B26}"/>
    <cellStyle name="20% - Accent5 4 3 4 3" xfId="10801" xr:uid="{FA7CC123-54A7-45DB-B050-238B45B18F8C}"/>
    <cellStyle name="20% - Accent5 4 3 4 3 2" xfId="40570" xr:uid="{DBB0E7D7-046E-491F-A870-97A1DA8F6609}"/>
    <cellStyle name="20% - Accent5 4 3 4 4" xfId="30273" xr:uid="{7707FE72-9560-44DA-9E6D-89325649B22E}"/>
    <cellStyle name="20% - Accent5 4 3 4 4 2" xfId="58763" xr:uid="{B509B3F3-9E36-4146-B2A0-CB8A1B72E3BD}"/>
    <cellStyle name="20% - Accent5 4 3 4 5" xfId="40568" xr:uid="{D1D3469A-E962-4918-8DEC-32C196A20E6B}"/>
    <cellStyle name="20% - Accent5 4 3 5" xfId="10802" xr:uid="{6C3055FC-8255-4601-BFA7-8DC4DEE88393}"/>
    <cellStyle name="20% - Accent5 4 3 5 2" xfId="40571" xr:uid="{0091C8E8-1ACC-4F8C-B54D-2767EC96CC41}"/>
    <cellStyle name="20% - Accent5 4 3 6" xfId="10803" xr:uid="{4EAB0FD3-3740-452B-80FA-F1006ECE34D7}"/>
    <cellStyle name="20% - Accent5 4 3 6 2" xfId="40572" xr:uid="{DDFF5F04-3A17-4040-8424-C07B77036CA4}"/>
    <cellStyle name="20% - Accent5 4 3 7" xfId="10804" xr:uid="{DDA48AC7-C15A-4529-A7A1-0FF2F0D8D116}"/>
    <cellStyle name="20% - Accent5 4 3 7 2" xfId="40573" xr:uid="{1FDB3912-3EC0-4704-B673-BA5D6242BACA}"/>
    <cellStyle name="20% - Accent5 4 3 8" xfId="21140" xr:uid="{5F3A8228-389E-487C-AA22-C723BA700508}"/>
    <cellStyle name="20% - Accent5 4 3 8 2" xfId="50566" xr:uid="{CDB573C2-D120-4721-AEB1-B2F0235B1B07}"/>
    <cellStyle name="20% - Accent5 4 3 9" xfId="10784" xr:uid="{D2BF18CD-84FF-4A5A-B990-B002B1B4BF9B}"/>
    <cellStyle name="20% - Accent5 4 3 9 2" xfId="40553" xr:uid="{6CF66EB3-DAF7-42DF-8B71-9910550773D7}"/>
    <cellStyle name="20% - Accent5 4 4" xfId="1636" xr:uid="{DFBD8E8A-558C-4E42-87FA-B7998D5EB597}"/>
    <cellStyle name="20% - Accent5 4 4 10" xfId="24642" xr:uid="{DA7BD575-52BF-4168-A93A-07D8407D2824}"/>
    <cellStyle name="20% - Accent5 4 4 10 2" xfId="53134" xr:uid="{38093F86-17AD-474C-BC8E-593B19C5D205}"/>
    <cellStyle name="20% - Accent5 4 4 11" xfId="32638" xr:uid="{4BCB0B01-C2BA-42B5-8A23-0CF7A5886CD6}"/>
    <cellStyle name="20% - Accent5 4 4 2" xfId="2857" xr:uid="{CFE52D0C-1FAE-42EC-83BA-5839C0213151}"/>
    <cellStyle name="20% - Accent5 4 4 2 2" xfId="10807" xr:uid="{0633C275-E771-47F0-AE84-01F6D4EF840F}"/>
    <cellStyle name="20% - Accent5 4 4 2 2 2" xfId="10808" xr:uid="{393D55F1-4FDD-4248-A288-1A184B8F3F91}"/>
    <cellStyle name="20% - Accent5 4 4 2 2 2 2" xfId="40577" xr:uid="{831CEF99-DDBC-469B-A9E6-2CEA7166C6F6}"/>
    <cellStyle name="20% - Accent5 4 4 2 2 3" xfId="10809" xr:uid="{E9573653-1884-471E-8525-01E248449B7E}"/>
    <cellStyle name="20% - Accent5 4 4 2 2 3 2" xfId="40578" xr:uid="{7688C675-CDF9-4423-A613-ACB7783E08E7}"/>
    <cellStyle name="20% - Accent5 4 4 2 2 4" xfId="29084" xr:uid="{0F27C61A-D7A7-4939-825F-1F8909199913}"/>
    <cellStyle name="20% - Accent5 4 4 2 2 4 2" xfId="57574" xr:uid="{B47121A5-9117-4580-AB04-063B71A9F69A}"/>
    <cellStyle name="20% - Accent5 4 4 2 2 5" xfId="40576" xr:uid="{1281FCB1-7578-406E-AA90-28ADABE7C5A1}"/>
    <cellStyle name="20% - Accent5 4 4 2 3" xfId="10810" xr:uid="{D4DECC80-A8BB-42D9-B515-5C0AE43C4571}"/>
    <cellStyle name="20% - Accent5 4 4 2 3 2" xfId="40579" xr:uid="{DDF1FF58-CB15-4C74-B28E-8C45BEC747EE}"/>
    <cellStyle name="20% - Accent5 4 4 2 4" xfId="10811" xr:uid="{385664F7-1DB9-4FA6-B877-661073CCD6DF}"/>
    <cellStyle name="20% - Accent5 4 4 2 4 2" xfId="40580" xr:uid="{935B25B7-619B-452E-8213-91F772778348}"/>
    <cellStyle name="20% - Accent5 4 4 2 5" xfId="10812" xr:uid="{C7AE5A9E-58FE-4D36-92F0-FF029D8C7370}"/>
    <cellStyle name="20% - Accent5 4 4 2 5 2" xfId="40581" xr:uid="{469D154D-CFF1-44F0-A932-B3EBD5C9E5FD}"/>
    <cellStyle name="20% - Accent5 4 4 2 6" xfId="26100" xr:uid="{F870C579-98FB-4544-BAF2-65C4D2C5F7E5}"/>
    <cellStyle name="20% - Accent5 4 4 2 6 2" xfId="54591" xr:uid="{159B08BE-4D96-4DC8-82FF-8A7B5632ABFD}"/>
    <cellStyle name="20% - Accent5 4 4 2 7" xfId="10806" xr:uid="{D41030C0-A9B1-4B2E-B0E9-8CA924680A38}"/>
    <cellStyle name="20% - Accent5 4 4 2 7 2" xfId="40575" xr:uid="{48855E50-6CE7-4C60-BE18-3A041C77080C}"/>
    <cellStyle name="20% - Accent5 4 4 2 8" xfId="33835" xr:uid="{6A37DB33-7E80-432C-A4FE-BD32687C3616}"/>
    <cellStyle name="20% - Accent5 4 4 3" xfId="10813" xr:uid="{B5FDCFB9-4338-47C7-A392-696116FB83D0}"/>
    <cellStyle name="20% - Accent5 4 4 3 2" xfId="10814" xr:uid="{42E94394-EFF1-40B7-AAA2-8772EC6B4D3A}"/>
    <cellStyle name="20% - Accent5 4 4 3 2 2" xfId="10815" xr:uid="{C68969BC-709F-4740-8EBC-FFFE21E4567E}"/>
    <cellStyle name="20% - Accent5 4 4 3 2 2 2" xfId="40584" xr:uid="{38EC1792-03EB-4E93-85E7-DAC6CD58ACCA}"/>
    <cellStyle name="20% - Accent5 4 4 3 2 3" xfId="10816" xr:uid="{357D31CC-F35C-495D-9FC3-A87C44771C15}"/>
    <cellStyle name="20% - Accent5 4 4 3 2 3 2" xfId="40585" xr:uid="{50786F0A-84BC-4479-8BAB-A21946C7D718}"/>
    <cellStyle name="20% - Accent5 4 4 3 2 4" xfId="40583" xr:uid="{2138BC07-D692-4B58-A06B-09DD3B9A2960}"/>
    <cellStyle name="20% - Accent5 4 4 3 3" xfId="10817" xr:uid="{2B3BFEDE-CCCD-420F-8846-76E7A0A4F89F}"/>
    <cellStyle name="20% - Accent5 4 4 3 3 2" xfId="40586" xr:uid="{C25D66B9-1BF0-4598-9E2C-9700C0D8BF4F}"/>
    <cellStyle name="20% - Accent5 4 4 3 4" xfId="10818" xr:uid="{E838B885-D003-4705-89AE-A554BFCFFA58}"/>
    <cellStyle name="20% - Accent5 4 4 3 4 2" xfId="40587" xr:uid="{3355EB35-5BCB-46A8-BA3F-7889C7CDE6F8}"/>
    <cellStyle name="20% - Accent5 4 4 3 5" xfId="10819" xr:uid="{CF42769D-B006-4F25-8585-FD3201D37796}"/>
    <cellStyle name="20% - Accent5 4 4 3 5 2" xfId="40588" xr:uid="{274CE467-0DA5-44E0-9B79-6FD65C62522B}"/>
    <cellStyle name="20% - Accent5 4 4 3 6" xfId="27573" xr:uid="{2D2F0394-2439-4130-8721-29CEB302D18B}"/>
    <cellStyle name="20% - Accent5 4 4 3 6 2" xfId="56063" xr:uid="{E04F4DA4-43A6-40C3-ABBA-EC711F78CC33}"/>
    <cellStyle name="20% - Accent5 4 4 3 7" xfId="40582" xr:uid="{45AE84FC-A857-4933-AC30-D0F254BA4A74}"/>
    <cellStyle name="20% - Accent5 4 4 4" xfId="10820" xr:uid="{EB100527-58BE-49CB-AF90-7A901E16B4C6}"/>
    <cellStyle name="20% - Accent5 4 4 4 2" xfId="10821" xr:uid="{F7283403-9E2D-4AFF-BFCD-B301B85E462A}"/>
    <cellStyle name="20% - Accent5 4 4 4 2 2" xfId="40590" xr:uid="{0D904101-AE53-4D7A-A629-4FCC0D3DF60E}"/>
    <cellStyle name="20% - Accent5 4 4 4 3" xfId="10822" xr:uid="{AF7E6B35-9EB5-4080-8786-10C75BC77BBB}"/>
    <cellStyle name="20% - Accent5 4 4 4 3 2" xfId="40591" xr:uid="{F8BEDEE8-7F00-4BCC-989B-B4DA14D7CE86}"/>
    <cellStyle name="20% - Accent5 4 4 4 4" xfId="30571" xr:uid="{BAD15BD0-7ADE-4730-85A3-362FBD4B64BA}"/>
    <cellStyle name="20% - Accent5 4 4 4 4 2" xfId="59061" xr:uid="{08494EB0-2743-489F-BE03-6A36428F388C}"/>
    <cellStyle name="20% - Accent5 4 4 4 5" xfId="40589" xr:uid="{C9ADE6D3-8619-46CA-B87F-C6E3B412C2DB}"/>
    <cellStyle name="20% - Accent5 4 4 5" xfId="10823" xr:uid="{DB260085-6764-43EB-89A8-06373551FB2D}"/>
    <cellStyle name="20% - Accent5 4 4 5 2" xfId="40592" xr:uid="{836C8DC2-9F62-4CAA-A486-BE146B08FE78}"/>
    <cellStyle name="20% - Accent5 4 4 6" xfId="10824" xr:uid="{84063501-11F4-49B5-A439-2E2CAD744CD0}"/>
    <cellStyle name="20% - Accent5 4 4 6 2" xfId="40593" xr:uid="{0BDD6073-8AF4-4D5E-AA84-50E76FAB5887}"/>
    <cellStyle name="20% - Accent5 4 4 7" xfId="10825" xr:uid="{00440297-4BA9-4085-A7B2-09ABDDAA7092}"/>
    <cellStyle name="20% - Accent5 4 4 7 2" xfId="40594" xr:uid="{6039F697-7FB0-4850-BF76-1E8D46FA0E81}"/>
    <cellStyle name="20% - Accent5 4 4 8" xfId="21624" xr:uid="{D0F479E2-2A66-47DE-8C45-4965E9DDA401}"/>
    <cellStyle name="20% - Accent5 4 4 8 2" xfId="51049" xr:uid="{678E03FE-4AAC-48A0-A9BE-F8400BA6CB5E}"/>
    <cellStyle name="20% - Accent5 4 4 9" xfId="10805" xr:uid="{9BA9C8C7-784C-4D41-9043-EC5DB48ECDD9}"/>
    <cellStyle name="20% - Accent5 4 4 9 2" xfId="40574" xr:uid="{C994E6A2-310B-4D7D-86E1-92F3123B759A}"/>
    <cellStyle name="20% - Accent5 4 5" xfId="2186" xr:uid="{87B69642-F7C4-452A-8173-64CCCE462D06}"/>
    <cellStyle name="20% - Accent5 4 5 10" xfId="33168" xr:uid="{949635C4-9850-4AE3-B8A5-F61058A3868D}"/>
    <cellStyle name="20% - Accent5 4 5 2" xfId="10827" xr:uid="{6F789648-7898-41BF-B0DC-DC30D1ED2CA0}"/>
    <cellStyle name="20% - Accent5 4 5 2 2" xfId="10828" xr:uid="{175EF511-E2D8-4C12-BF2B-1D4D28DF1A25}"/>
    <cellStyle name="20% - Accent5 4 5 2 2 2" xfId="10829" xr:uid="{2FAC1A31-60E9-49DB-B22A-AC076EF39E5A}"/>
    <cellStyle name="20% - Accent5 4 5 2 2 2 2" xfId="40598" xr:uid="{9DB1488F-E5E9-47A6-B4FB-AAA9954D6471}"/>
    <cellStyle name="20% - Accent5 4 5 2 2 3" xfId="10830" xr:uid="{6194A7B0-9D73-4CC0-8EFF-6C9269FDED4D}"/>
    <cellStyle name="20% - Accent5 4 5 2 2 3 2" xfId="40599" xr:uid="{EC122A2D-CA31-4181-ACA1-08A631EF4420}"/>
    <cellStyle name="20% - Accent5 4 5 2 2 4" xfId="29393" xr:uid="{0EE331FA-0194-4F4C-AA69-7D01EB34327B}"/>
    <cellStyle name="20% - Accent5 4 5 2 2 4 2" xfId="57883" xr:uid="{82D48007-5CB3-4F58-9C84-7CF257ECC920}"/>
    <cellStyle name="20% - Accent5 4 5 2 2 5" xfId="40597" xr:uid="{94376445-F55F-4E18-A6AF-0942E1E43234}"/>
    <cellStyle name="20% - Accent5 4 5 2 3" xfId="10831" xr:uid="{90184484-A924-4DC2-9D6D-DE2962BBE1C5}"/>
    <cellStyle name="20% - Accent5 4 5 2 3 2" xfId="40600" xr:uid="{AD2E340E-AD72-4500-AF8F-AD6E05395643}"/>
    <cellStyle name="20% - Accent5 4 5 2 4" xfId="10832" xr:uid="{13356DBB-16F3-4B80-BCEE-6ADC8F30714B}"/>
    <cellStyle name="20% - Accent5 4 5 2 4 2" xfId="40601" xr:uid="{019CEB7F-4974-46B4-9AD3-D5CD3BC954C0}"/>
    <cellStyle name="20% - Accent5 4 5 2 5" xfId="10833" xr:uid="{3BADA3E2-0231-43BE-A036-487F0F966EB7}"/>
    <cellStyle name="20% - Accent5 4 5 2 5 2" xfId="40602" xr:uid="{B4948A5B-39BE-4C7C-8C72-91CA1102F4F1}"/>
    <cellStyle name="20% - Accent5 4 5 2 6" xfId="26409" xr:uid="{99848119-C4A6-4AF0-A7D2-AF05C245315A}"/>
    <cellStyle name="20% - Accent5 4 5 2 6 2" xfId="54900" xr:uid="{C199111E-C3D3-489B-879C-730A0C177A45}"/>
    <cellStyle name="20% - Accent5 4 5 2 7" xfId="40596" xr:uid="{F7092CA7-61D9-4D02-9875-4F1BCBAFC439}"/>
    <cellStyle name="20% - Accent5 4 5 3" xfId="10834" xr:uid="{BE8B6EFD-6B3C-4D92-9CE5-27F6131490B2}"/>
    <cellStyle name="20% - Accent5 4 5 3 2" xfId="10835" xr:uid="{3424E689-DCCB-4B2B-AA07-F035B37BD459}"/>
    <cellStyle name="20% - Accent5 4 5 3 2 2" xfId="10836" xr:uid="{01AFABCC-9564-4BF2-B9AD-12A1855DFCE2}"/>
    <cellStyle name="20% - Accent5 4 5 3 2 2 2" xfId="40605" xr:uid="{5B9EE5C6-524A-4857-9657-B65F046BC9F3}"/>
    <cellStyle name="20% - Accent5 4 5 3 2 3" xfId="10837" xr:uid="{657FB79F-59E0-4A27-8595-A4F65307AC6E}"/>
    <cellStyle name="20% - Accent5 4 5 3 2 3 2" xfId="40606" xr:uid="{80D294A3-1240-4D45-A9ED-FAFB83BC43BA}"/>
    <cellStyle name="20% - Accent5 4 5 3 2 4" xfId="40604" xr:uid="{5E5314CA-9AD8-4967-B48F-0947384C1741}"/>
    <cellStyle name="20% - Accent5 4 5 3 3" xfId="10838" xr:uid="{16A286ED-40D0-4298-A14C-BB50ECD0A44C}"/>
    <cellStyle name="20% - Accent5 4 5 3 3 2" xfId="40607" xr:uid="{B16D3571-28F9-4ECF-8AED-371ACC7E3094}"/>
    <cellStyle name="20% - Accent5 4 5 3 4" xfId="10839" xr:uid="{A864BC11-64DA-42A2-B6EA-481A74AB5B93}"/>
    <cellStyle name="20% - Accent5 4 5 3 4 2" xfId="40608" xr:uid="{8DE9D4DC-F467-4835-929D-43FAB57FE342}"/>
    <cellStyle name="20% - Accent5 4 5 3 5" xfId="10840" xr:uid="{CC4E5BCC-93D0-4B0F-A906-DC8069D8F59B}"/>
    <cellStyle name="20% - Accent5 4 5 3 5 2" xfId="40609" xr:uid="{D6483A30-013F-4959-8F10-C383941D8FF0}"/>
    <cellStyle name="20% - Accent5 4 5 3 6" xfId="27882" xr:uid="{C84C7116-1CDC-49FC-B181-C9D1D2C25C24}"/>
    <cellStyle name="20% - Accent5 4 5 3 6 2" xfId="56372" xr:uid="{003F5262-644A-4F5A-BC91-4737720C5E1B}"/>
    <cellStyle name="20% - Accent5 4 5 3 7" xfId="40603" xr:uid="{0BD6C783-DAED-4A1F-8433-D048F816FC80}"/>
    <cellStyle name="20% - Accent5 4 5 4" xfId="10841" xr:uid="{76CD0771-8D55-4DC6-BA53-F3AE1D38B0EA}"/>
    <cellStyle name="20% - Accent5 4 5 4 2" xfId="10842" xr:uid="{878783D9-1BFC-44F7-A914-D7E4DA14191C}"/>
    <cellStyle name="20% - Accent5 4 5 4 2 2" xfId="40611" xr:uid="{B46240B8-0FEC-4A20-9536-64E93E7D0D5B}"/>
    <cellStyle name="20% - Accent5 4 5 4 3" xfId="10843" xr:uid="{B5D76FFA-5BF2-43C1-AFB4-07F2D6241F27}"/>
    <cellStyle name="20% - Accent5 4 5 4 3 2" xfId="40612" xr:uid="{2EA60040-57E6-497D-B9B5-58075376E816}"/>
    <cellStyle name="20% - Accent5 4 5 4 4" xfId="30881" xr:uid="{A39D6A5F-435D-44B3-9D0F-845DDBD6FF82}"/>
    <cellStyle name="20% - Accent5 4 5 4 4 2" xfId="59371" xr:uid="{987FEA95-8B1A-402F-96EA-B23F56F94864}"/>
    <cellStyle name="20% - Accent5 4 5 4 5" xfId="40610" xr:uid="{04E1C400-5ED4-4552-B607-FCFB315ED315}"/>
    <cellStyle name="20% - Accent5 4 5 5" xfId="10844" xr:uid="{DAF8F887-EFA4-45D8-9048-650CF409C2D8}"/>
    <cellStyle name="20% - Accent5 4 5 5 2" xfId="40613" xr:uid="{5476C618-CDE5-4FE1-86D8-2599048360EC}"/>
    <cellStyle name="20% - Accent5 4 5 6" xfId="10845" xr:uid="{82C2A6D5-CADA-4FE7-BB02-5EFAE652DB4E}"/>
    <cellStyle name="20% - Accent5 4 5 6 2" xfId="40614" xr:uid="{29B6F1EC-675F-43DD-8A6A-A03BC8CE388D}"/>
    <cellStyle name="20% - Accent5 4 5 7" xfId="10846" xr:uid="{0722B816-4C98-47C0-B7A1-0053CB08B649}"/>
    <cellStyle name="20% - Accent5 4 5 7 2" xfId="40615" xr:uid="{EA8CCFB2-C39A-46D8-B3F7-6668DC0C84F0}"/>
    <cellStyle name="20% - Accent5 4 5 8" xfId="24939" xr:uid="{C385418C-5728-493B-859F-FEEF6F356AEA}"/>
    <cellStyle name="20% - Accent5 4 5 8 2" xfId="53430" xr:uid="{98FA93E9-117B-4F9E-819A-0BAE40A8B54C}"/>
    <cellStyle name="20% - Accent5 4 5 9" xfId="10826" xr:uid="{9E0444AF-CE12-45C3-9AEC-AE42DFC5CF40}"/>
    <cellStyle name="20% - Accent5 4 5 9 2" xfId="40595" xr:uid="{1CCF6E5A-1D86-4F45-B3ED-D70584DDF733}"/>
    <cellStyle name="20% - Accent5 4 6" xfId="10847" xr:uid="{A61CDC16-EC4C-4510-827F-0F48D58A82DD}"/>
    <cellStyle name="20% - Accent5 4 6 2" xfId="10848" xr:uid="{C1D42526-EF4A-43D7-8F3A-097C304F2480}"/>
    <cellStyle name="20% - Accent5 4 6 2 2" xfId="10849" xr:uid="{FD1DC1B4-5AC8-4FDB-9EB6-67A660616127}"/>
    <cellStyle name="20% - Accent5 4 6 2 2 2" xfId="40618" xr:uid="{2428C651-50B6-43F8-875F-9A217E54AA7D}"/>
    <cellStyle name="20% - Accent5 4 6 2 3" xfId="10850" xr:uid="{E1A9BB0C-D910-4E3E-A698-84E98EA17A88}"/>
    <cellStyle name="20% - Accent5 4 6 2 3 2" xfId="40619" xr:uid="{393C795F-BE70-435E-9B79-F6D42145982F}"/>
    <cellStyle name="20% - Accent5 4 6 2 4" xfId="28207" xr:uid="{A0A91E4F-388D-4109-A31F-4BDDC01F56EA}"/>
    <cellStyle name="20% - Accent5 4 6 2 4 2" xfId="56697" xr:uid="{3D417CA3-CDA7-419E-8E12-B693098C46BE}"/>
    <cellStyle name="20% - Accent5 4 6 2 5" xfId="40617" xr:uid="{282D9F74-B2E2-4B52-A7F6-5D6184793F3A}"/>
    <cellStyle name="20% - Accent5 4 6 3" xfId="10851" xr:uid="{2C6C4FB1-1D8C-4CAE-97FC-DE590F3664EF}"/>
    <cellStyle name="20% - Accent5 4 6 3 2" xfId="40620" xr:uid="{8C928356-50E5-42E1-886C-6996ED86B8F0}"/>
    <cellStyle name="20% - Accent5 4 6 4" xfId="10852" xr:uid="{DAB6DE8C-472F-4FB1-B261-D576012CA077}"/>
    <cellStyle name="20% - Accent5 4 6 4 2" xfId="40621" xr:uid="{08C78776-8353-48A2-A904-E33BA13A831B}"/>
    <cellStyle name="20% - Accent5 4 6 5" xfId="10853" xr:uid="{B8CABD10-395D-42ED-B0E4-D95F4956CB54}"/>
    <cellStyle name="20% - Accent5 4 6 5 2" xfId="40622" xr:uid="{814BD8E8-8B3A-4512-B1F8-0A7DBCE9ECBE}"/>
    <cellStyle name="20% - Accent5 4 6 6" xfId="25240" xr:uid="{D6D10B5D-DD06-4A8A-AB0B-1AF2D39E99AC}"/>
    <cellStyle name="20% - Accent5 4 6 6 2" xfId="53731" xr:uid="{F27001FD-32D4-4646-AE30-59E701E61C17}"/>
    <cellStyle name="20% - Accent5 4 6 7" xfId="40616" xr:uid="{8F273B5B-6FF4-4DDD-B59E-0E9B3B2340BC}"/>
    <cellStyle name="20% - Accent5 4 7" xfId="10854" xr:uid="{E580DE99-8E50-45A0-A5D4-F78A11AD802A}"/>
    <cellStyle name="20% - Accent5 4 7 2" xfId="10855" xr:uid="{EA43341C-2FD3-45CC-AE26-E3AE9C5BA98F}"/>
    <cellStyle name="20% - Accent5 4 7 2 2" xfId="10856" xr:uid="{82382B8C-735C-4C9B-8D26-65690FE8D26F}"/>
    <cellStyle name="20% - Accent5 4 7 2 2 2" xfId="40625" xr:uid="{AE202DBA-F642-482C-936F-291030F4AE25}"/>
    <cellStyle name="20% - Accent5 4 7 2 3" xfId="10857" xr:uid="{CA05330E-4908-4D77-BF1D-E110896EF746}"/>
    <cellStyle name="20% - Accent5 4 7 2 3 2" xfId="40626" xr:uid="{4BCBB05D-12A0-42F0-9E2F-CC7C8E7BAF7C}"/>
    <cellStyle name="20% - Accent5 4 7 2 4" xfId="40624" xr:uid="{E040DF6A-C5D4-4E52-BC8C-7900E0563F0F}"/>
    <cellStyle name="20% - Accent5 4 7 3" xfId="10858" xr:uid="{D83EB159-7FA7-4F60-BE7A-3E8C8D815724}"/>
    <cellStyle name="20% - Accent5 4 7 3 2" xfId="40627" xr:uid="{76A527A3-8531-44B1-8461-08B72AF5517B}"/>
    <cellStyle name="20% - Accent5 4 7 4" xfId="10859" xr:uid="{A8A1D84F-B164-4485-9570-A42C7348850A}"/>
    <cellStyle name="20% - Accent5 4 7 4 2" xfId="40628" xr:uid="{4ADCB54D-3938-45D3-B86F-491439789524}"/>
    <cellStyle name="20% - Accent5 4 7 5" xfId="10860" xr:uid="{2168A4F9-0FE5-4487-B4E3-4B9F41EE5795}"/>
    <cellStyle name="20% - Accent5 4 7 5 2" xfId="40629" xr:uid="{73CDEA4A-1805-4A22-A14D-79008499254A}"/>
    <cellStyle name="20% - Accent5 4 7 6" xfId="26691" xr:uid="{B809DE39-3360-433E-9540-FEEA18F81386}"/>
    <cellStyle name="20% - Accent5 4 7 6 2" xfId="55181" xr:uid="{B37A9CCC-1743-4168-976D-359D59F6072D}"/>
    <cellStyle name="20% - Accent5 4 7 7" xfId="40623" xr:uid="{C4F44227-4E3E-4154-8E44-CFB7B6710A8F}"/>
    <cellStyle name="20% - Accent5 4 8" xfId="10861" xr:uid="{5BC484EF-995F-4E5D-A924-0F165CB16C2F}"/>
    <cellStyle name="20% - Accent5 4 8 2" xfId="10862" xr:uid="{FA2BB9CC-DA29-47BD-9541-7D7CD8D61650}"/>
    <cellStyle name="20% - Accent5 4 8 2 2" xfId="40631" xr:uid="{FA74A444-C1FF-4A6B-BB99-03FE316C479C}"/>
    <cellStyle name="20% - Accent5 4 8 3" xfId="10863" xr:uid="{8F4DAEBD-8F28-4BBB-8C56-3159FDBE51D3}"/>
    <cellStyle name="20% - Accent5 4 8 3 2" xfId="40632" xr:uid="{B026EC05-7575-44E8-9E21-3B9304E2D046}"/>
    <cellStyle name="20% - Accent5 4 8 4" xfId="29685" xr:uid="{2ADD8D99-E6CA-4D60-A4AD-90A1CB881ACE}"/>
    <cellStyle name="20% - Accent5 4 8 4 2" xfId="58175" xr:uid="{D92AAB2D-3BAF-492C-B619-6130F3379E53}"/>
    <cellStyle name="20% - Accent5 4 8 5" xfId="40630" xr:uid="{19F14DF1-4D1A-4038-BF3C-8844F364600B}"/>
    <cellStyle name="20% - Accent5 4 9" xfId="10864" xr:uid="{820E991E-C7C4-459A-955C-5F3BC87BF92B}"/>
    <cellStyle name="20% - Accent5 4 9 2" xfId="40633" xr:uid="{547E7D18-5613-4159-AB70-124DDBB9AB4F}"/>
    <cellStyle name="20% - Accent5 40" xfId="4101" xr:uid="{1FC1F076-9326-4AD4-87D3-400C59CCC6E4}"/>
    <cellStyle name="20% - Accent5 41" xfId="31593" xr:uid="{21FEEF88-C670-4DE1-84EB-CB9E0CB68C07}"/>
    <cellStyle name="20% - Accent5 42" xfId="31729" xr:uid="{D97C120D-7758-43CB-839E-5F7F988F8F5F}"/>
    <cellStyle name="20% - Accent5 5" xfId="882" xr:uid="{293D1A80-5E00-449F-8EE1-DD2F846EB863}"/>
    <cellStyle name="20% - Accent5 5 10" xfId="10866" xr:uid="{A3595886-1F18-414D-95B3-0934BF5E4211}"/>
    <cellStyle name="20% - Accent5 5 10 2" xfId="40635" xr:uid="{362C04C3-F989-48F4-A538-6B97BEE0E802}"/>
    <cellStyle name="20% - Accent5 5 11" xfId="10867" xr:uid="{79B12735-4D72-4F31-8C18-15DC33DF6E31}"/>
    <cellStyle name="20% - Accent5 5 11 2" xfId="40636" xr:uid="{25DCB515-DD00-475A-9A4F-3E8DB3500020}"/>
    <cellStyle name="20% - Accent5 5 12" xfId="20671" xr:uid="{AC09505C-A656-43B6-989C-73646FFA4414}"/>
    <cellStyle name="20% - Accent5 5 12 2" xfId="50110" xr:uid="{FDD91466-77FD-4DA8-A9C5-0361B03D6BD9}"/>
    <cellStyle name="20% - Accent5 5 13" xfId="10865" xr:uid="{177DF499-49A9-46BF-9658-0674AD549FEA}"/>
    <cellStyle name="20% - Accent5 5 13 2" xfId="40634" xr:uid="{8790E70D-81A9-49EB-82FF-CF31334BA82B}"/>
    <cellStyle name="20% - Accent5 5 14" xfId="4801" xr:uid="{04AADA4E-B5AE-41C8-987E-BFF6011630B8}"/>
    <cellStyle name="20% - Accent5 5 14 2" xfId="34685" xr:uid="{65D222A9-3FAD-4275-BE3F-A8FC77A15CBD}"/>
    <cellStyle name="20% - Accent5 5 15" xfId="22688" xr:uid="{629859F7-B2CF-422C-BE20-D00FCF6DB871}"/>
    <cellStyle name="20% - Accent5 5 15 2" xfId="51973" xr:uid="{99F1140A-4B16-4FE7-A6FC-D88A11A0843B}"/>
    <cellStyle name="20% - Accent5 5 16" xfId="32111" xr:uid="{5D897FBD-D53E-4523-A013-B799BF6486CF}"/>
    <cellStyle name="20% - Accent5 5 2" xfId="699" xr:uid="{3F23520B-8A0C-4880-A09D-6DD144385A77}"/>
    <cellStyle name="20% - Accent5 5 2 10" xfId="20912" xr:uid="{7BAFF8D5-829B-4B30-8322-B7B0245DF659}"/>
    <cellStyle name="20% - Accent5 5 2 10 2" xfId="50340" xr:uid="{9658DEB2-11FF-48C9-9A40-54B96F006904}"/>
    <cellStyle name="20% - Accent5 5 2 11" xfId="10868" xr:uid="{AC67AAA3-6C77-43A7-A990-C54732303C24}"/>
    <cellStyle name="20% - Accent5 5 2 11 2" xfId="40637" xr:uid="{0670A00F-051F-41AF-8E8C-AC529C2F4141}"/>
    <cellStyle name="20% - Accent5 5 2 12" xfId="5067" xr:uid="{D7E1519F-DB65-4FD6-B299-95EDBD15677B}"/>
    <cellStyle name="20% - Accent5 5 2 12 2" xfId="34934" xr:uid="{54BDB73C-741D-49CC-AA8D-7B21D673E907}"/>
    <cellStyle name="20% - Accent5 5 2 13" xfId="22736" xr:uid="{E4CA6D30-1DEA-4948-91F7-6D803388453D}"/>
    <cellStyle name="20% - Accent5 5 2 13 2" xfId="52021" xr:uid="{95549F74-BFD5-4765-A53F-CB59A9C7ED41}"/>
    <cellStyle name="20% - Accent5 5 2 14" xfId="31951" xr:uid="{3C5B1D18-7248-421B-A2D4-C9F168E6D1EC}"/>
    <cellStyle name="20% - Accent5 5 2 2" xfId="1267" xr:uid="{CF2DFAC5-C1AA-4E65-8376-E3837721611C}"/>
    <cellStyle name="20% - Accent5 5 2 2 10" xfId="25656" xr:uid="{2714A84A-3DA1-4C63-8A54-D8964B859E35}"/>
    <cellStyle name="20% - Accent5 5 2 2 10 2" xfId="54147" xr:uid="{384FE204-D475-495E-9ED1-155D4FE7F512}"/>
    <cellStyle name="20% - Accent5 5 2 2 11" xfId="32317" xr:uid="{E607A583-81D7-4F8C-840E-3F784876EAF8}"/>
    <cellStyle name="20% - Accent5 5 2 2 2" xfId="1929" xr:uid="{FC9D7BCA-E9A8-4393-A633-2D238CBBDB6D}"/>
    <cellStyle name="20% - Accent5 5 2 2 2 2" xfId="3164" xr:uid="{4260DA3E-B23F-47D0-AD1E-56C62ED4F6D7}"/>
    <cellStyle name="20% - Accent5 5 2 2 2 2 2" xfId="10872" xr:uid="{28776DB3-CE93-48D5-85BA-9414A41B8B07}"/>
    <cellStyle name="20% - Accent5 5 2 2 2 2 2 2" xfId="40641" xr:uid="{1452EC7D-285F-4346-BFBC-B70B448A73DF}"/>
    <cellStyle name="20% - Accent5 5 2 2 2 2 3" xfId="10873" xr:uid="{E95CC893-8684-48CF-A959-D5BE66BC1AC9}"/>
    <cellStyle name="20% - Accent5 5 2 2 2 2 3 2" xfId="40642" xr:uid="{CAAD2F52-832A-4E32-95F8-26FC538554A6}"/>
    <cellStyle name="20% - Accent5 5 2 2 2 2 4" xfId="10871" xr:uid="{A395AF47-67B6-4C94-AEA7-2EDF7EFD3213}"/>
    <cellStyle name="20% - Accent5 5 2 2 2 2 4 2" xfId="40640" xr:uid="{52C2F395-9EF2-4DF7-B9EF-49E3C861CD9C}"/>
    <cellStyle name="20% - Accent5 5 2 2 2 2 5" xfId="34141" xr:uid="{5714452D-D481-4B35-BDBF-43F796046DF1}"/>
    <cellStyle name="20% - Accent5 5 2 2 2 3" xfId="10874" xr:uid="{1B8683F3-6E40-4EF2-9394-EC00C86C4808}"/>
    <cellStyle name="20% - Accent5 5 2 2 2 3 2" xfId="40643" xr:uid="{404A98A8-910D-4919-97D2-610023ADCC7F}"/>
    <cellStyle name="20% - Accent5 5 2 2 2 4" xfId="10875" xr:uid="{E656D161-63ED-47E7-A96E-139E51EAF5D1}"/>
    <cellStyle name="20% - Accent5 5 2 2 2 4 2" xfId="40644" xr:uid="{69157B83-2642-4462-A91A-1313F31B4FC6}"/>
    <cellStyle name="20% - Accent5 5 2 2 2 5" xfId="10876" xr:uid="{DC297661-95F6-4189-9DA2-6CDD933E400D}"/>
    <cellStyle name="20% - Accent5 5 2 2 2 5 2" xfId="40645" xr:uid="{946336C2-8D2E-4A7A-95B5-4BD9A7B7F698}"/>
    <cellStyle name="20% - Accent5 5 2 2 2 6" xfId="28633" xr:uid="{F3D476AF-99F3-4A36-9C84-7848E8D748D0}"/>
    <cellStyle name="20% - Accent5 5 2 2 2 6 2" xfId="57123" xr:uid="{56C0AF23-9847-4FDF-B21F-8DB1F8762C4A}"/>
    <cellStyle name="20% - Accent5 5 2 2 2 7" xfId="10870" xr:uid="{71F9FACD-4F8B-4DED-A27D-E48B3356FA5D}"/>
    <cellStyle name="20% - Accent5 5 2 2 2 7 2" xfId="40639" xr:uid="{0B11050F-A2FE-41B6-B6FC-7D054D63BBE6}"/>
    <cellStyle name="20% - Accent5 5 2 2 2 8" xfId="32931" xr:uid="{39231E11-11B0-48E6-8AA6-2BAC90723822}"/>
    <cellStyle name="20% - Accent5 5 2 2 3" xfId="2537" xr:uid="{835FCD1B-7DA7-4CF4-A42A-7588B18CA3EF}"/>
    <cellStyle name="20% - Accent5 5 2 2 3 2" xfId="10878" xr:uid="{15844E56-9415-479C-A481-95DD7D172B78}"/>
    <cellStyle name="20% - Accent5 5 2 2 3 2 2" xfId="10879" xr:uid="{F27C7C2E-F549-4435-8E18-92079D48B59D}"/>
    <cellStyle name="20% - Accent5 5 2 2 3 2 2 2" xfId="40648" xr:uid="{4F724437-AE46-48A4-8168-5FDA055EDD70}"/>
    <cellStyle name="20% - Accent5 5 2 2 3 2 3" xfId="10880" xr:uid="{1B2553E2-BCD3-4DB6-9481-B71B75037F78}"/>
    <cellStyle name="20% - Accent5 5 2 2 3 2 3 2" xfId="40649" xr:uid="{E30A6B94-8DEE-42FC-9341-2F7E12937650}"/>
    <cellStyle name="20% - Accent5 5 2 2 3 2 4" xfId="40647" xr:uid="{4E35C1BC-1B40-4ACA-9D2A-CDB741C4AE13}"/>
    <cellStyle name="20% - Accent5 5 2 2 3 3" xfId="10881" xr:uid="{F10E65CE-A036-4599-AA4F-7E378E218440}"/>
    <cellStyle name="20% - Accent5 5 2 2 3 3 2" xfId="40650" xr:uid="{12E81CC0-9571-47E3-B1B7-8E67DBB9E42C}"/>
    <cellStyle name="20% - Accent5 5 2 2 3 4" xfId="10882" xr:uid="{E5B89562-2F5A-4436-B62B-688BE84288C4}"/>
    <cellStyle name="20% - Accent5 5 2 2 3 4 2" xfId="40651" xr:uid="{7EBBC5F3-61F5-41BE-A2E0-55A1F0C85B21}"/>
    <cellStyle name="20% - Accent5 5 2 2 3 5" xfId="10883" xr:uid="{A18CE54D-316B-443B-A630-835AB4FC6787}"/>
    <cellStyle name="20% - Accent5 5 2 2 3 5 2" xfId="40652" xr:uid="{334E929C-0F9F-4150-8D2A-F8FD527A21ED}"/>
    <cellStyle name="20% - Accent5 5 2 2 3 6" xfId="10877" xr:uid="{4D8E3419-372F-4B89-ADF6-7A4E62962C8C}"/>
    <cellStyle name="20% - Accent5 5 2 2 3 6 2" xfId="40646" xr:uid="{DEC7A4D1-3B3F-4F16-AB92-88EDDC1DD2EF}"/>
    <cellStyle name="20% - Accent5 5 2 2 3 7" xfId="33517" xr:uid="{0A42AC31-5230-48CE-A47F-B4BCB36C3AE1}"/>
    <cellStyle name="20% - Accent5 5 2 2 4" xfId="10884" xr:uid="{6F15CC09-10CE-4FBF-8D72-458C37065E8E}"/>
    <cellStyle name="20% - Accent5 5 2 2 4 2" xfId="10885" xr:uid="{8597F56B-B85D-488E-8CEA-3B6621E386A8}"/>
    <cellStyle name="20% - Accent5 5 2 2 4 2 2" xfId="40654" xr:uid="{CB1CBED3-BD45-4046-A4C6-E91B24EAD387}"/>
    <cellStyle name="20% - Accent5 5 2 2 4 3" xfId="10886" xr:uid="{A50E8272-D1A3-4684-AEE1-215E6BEB3987}"/>
    <cellStyle name="20% - Accent5 5 2 2 4 3 2" xfId="40655" xr:uid="{510BD5F1-C134-4294-BE2A-34798EC9D474}"/>
    <cellStyle name="20% - Accent5 5 2 2 4 4" xfId="40653" xr:uid="{FC2D7110-3535-40EC-A501-026DBC30E455}"/>
    <cellStyle name="20% - Accent5 5 2 2 5" xfId="10887" xr:uid="{BE87880D-2457-489C-B5F4-C28A66555540}"/>
    <cellStyle name="20% - Accent5 5 2 2 5 2" xfId="40656" xr:uid="{3CD60121-FE6A-46E0-803E-864006D6E849}"/>
    <cellStyle name="20% - Accent5 5 2 2 6" xfId="10888" xr:uid="{A0DFA911-DB67-4FD1-8DD4-CD2B18C49A5D}"/>
    <cellStyle name="20% - Accent5 5 2 2 6 2" xfId="40657" xr:uid="{5C56A916-A640-49F7-B91A-0D7C7C9DB476}"/>
    <cellStyle name="20% - Accent5 5 2 2 7" xfId="10889" xr:uid="{86ACD5A7-6EF9-4AA7-A80F-11235048C7F6}"/>
    <cellStyle name="20% - Accent5 5 2 2 7 2" xfId="40658" xr:uid="{5B1E2669-CCCA-48F1-BACE-441568BE8A88}"/>
    <cellStyle name="20% - Accent5 5 2 2 8" xfId="21884" xr:uid="{205DB14C-0A8A-4F2D-9A65-49203DE20165}"/>
    <cellStyle name="20% - Accent5 5 2 2 8 2" xfId="51309" xr:uid="{95145D55-9741-4AF5-9429-E3743C2E1F57}"/>
    <cellStyle name="20% - Accent5 5 2 2 9" xfId="10869" xr:uid="{9E3ADF0C-77F7-4C01-8679-421AA9EB628A}"/>
    <cellStyle name="20% - Accent5 5 2 2 9 2" xfId="40638" xr:uid="{CB065C12-53C5-4CCC-83D2-52063973AD48}"/>
    <cellStyle name="20% - Accent5 5 2 3" xfId="1639" xr:uid="{96E556B5-2010-4D19-A54C-EF0A6C34E887}"/>
    <cellStyle name="20% - Accent5 5 2 3 10" xfId="32641" xr:uid="{475966B5-589F-46A1-A6E3-85E0729036A4}"/>
    <cellStyle name="20% - Accent5 5 2 3 2" xfId="2860" xr:uid="{58857885-A2EE-4686-A931-B03E831DC3BD}"/>
    <cellStyle name="20% - Accent5 5 2 3 2 2" xfId="10892" xr:uid="{760FD718-400F-4E47-A6DD-45156AA4799F}"/>
    <cellStyle name="20% - Accent5 5 2 3 2 2 2" xfId="10893" xr:uid="{335CE118-34F5-487B-93E9-0AFB1ACE9FE9}"/>
    <cellStyle name="20% - Accent5 5 2 3 2 2 2 2" xfId="40662" xr:uid="{2AF401BB-4015-4388-8534-067D95242FAD}"/>
    <cellStyle name="20% - Accent5 5 2 3 2 2 3" xfId="10894" xr:uid="{241E6376-58BB-4C33-A5CE-BF7C3E8673D0}"/>
    <cellStyle name="20% - Accent5 5 2 3 2 2 3 2" xfId="40663" xr:uid="{C220368E-0BFD-41EA-AB90-A1DB5067C82E}"/>
    <cellStyle name="20% - Accent5 5 2 3 2 2 4" xfId="40661" xr:uid="{94C2B565-1A61-4380-BC2D-02345F416423}"/>
    <cellStyle name="20% - Accent5 5 2 3 2 3" xfId="10895" xr:uid="{09C6A2C4-8192-4340-B4EE-B3D02A3EF34F}"/>
    <cellStyle name="20% - Accent5 5 2 3 2 3 2" xfId="40664" xr:uid="{BFE3CB69-105F-4BDB-8676-0B50392EEA2F}"/>
    <cellStyle name="20% - Accent5 5 2 3 2 4" xfId="10896" xr:uid="{08684EC4-63CC-4EE2-B12D-10EA42A06D6D}"/>
    <cellStyle name="20% - Accent5 5 2 3 2 4 2" xfId="40665" xr:uid="{C08939DA-6AEC-4B02-B503-082B36127F19}"/>
    <cellStyle name="20% - Accent5 5 2 3 2 5" xfId="10897" xr:uid="{AACDFD6A-5F38-4929-8855-73DC5FB8337E}"/>
    <cellStyle name="20% - Accent5 5 2 3 2 5 2" xfId="40666" xr:uid="{9734363F-E704-46A9-9277-021F37F30EA1}"/>
    <cellStyle name="20% - Accent5 5 2 3 2 6" xfId="10891" xr:uid="{A543EB01-F6FD-4A25-9940-90F86CF1D01D}"/>
    <cellStyle name="20% - Accent5 5 2 3 2 6 2" xfId="40660" xr:uid="{7AC8059D-3833-469E-AFB0-87309CAFDD54}"/>
    <cellStyle name="20% - Accent5 5 2 3 2 7" xfId="33838" xr:uid="{F10AC21F-8E55-4302-B468-5774A6576628}"/>
    <cellStyle name="20% - Accent5 5 2 3 3" xfId="10898" xr:uid="{CE0C532E-550A-4778-B276-CF8CE9CCC936}"/>
    <cellStyle name="20% - Accent5 5 2 3 3 2" xfId="10899" xr:uid="{762D1555-1D79-4ABC-8400-62E7FFB9E1A7}"/>
    <cellStyle name="20% - Accent5 5 2 3 3 2 2" xfId="10900" xr:uid="{90499911-20FF-4283-82BE-9E1AF0714B7F}"/>
    <cellStyle name="20% - Accent5 5 2 3 3 2 2 2" xfId="40669" xr:uid="{62855E86-EDE1-4EE3-9C42-96232EF12224}"/>
    <cellStyle name="20% - Accent5 5 2 3 3 2 3" xfId="10901" xr:uid="{1B64F3CF-35D2-4E4D-990C-F959E995684A}"/>
    <cellStyle name="20% - Accent5 5 2 3 3 2 3 2" xfId="40670" xr:uid="{B2B59183-9BCA-4D1C-A3E2-7180CE8A1FE3}"/>
    <cellStyle name="20% - Accent5 5 2 3 3 2 4" xfId="40668" xr:uid="{319DFD38-FF5E-457A-A343-DBB68252E8B2}"/>
    <cellStyle name="20% - Accent5 5 2 3 3 3" xfId="10902" xr:uid="{0A976BD9-3DB1-4A0C-B426-CA020DE60696}"/>
    <cellStyle name="20% - Accent5 5 2 3 3 3 2" xfId="40671" xr:uid="{D25322AC-0B40-46F4-90C4-049C047A765E}"/>
    <cellStyle name="20% - Accent5 5 2 3 3 4" xfId="10903" xr:uid="{EFB7CA60-DE33-44B7-AE5C-5B25D9E8B0FF}"/>
    <cellStyle name="20% - Accent5 5 2 3 3 4 2" xfId="40672" xr:uid="{C986A455-B652-4C8F-ADEE-4147EEA9837A}"/>
    <cellStyle name="20% - Accent5 5 2 3 3 5" xfId="10904" xr:uid="{2078CCD7-239D-4098-BF92-1E3249CF91BA}"/>
    <cellStyle name="20% - Accent5 5 2 3 3 5 2" xfId="40673" xr:uid="{0D80268F-0FCD-4549-A2B7-58BEAD625CAA}"/>
    <cellStyle name="20% - Accent5 5 2 3 3 6" xfId="40667" xr:uid="{CC429668-4375-42DA-8BDE-E88D724B211E}"/>
    <cellStyle name="20% - Accent5 5 2 3 4" xfId="10905" xr:uid="{EB2A4FE9-87FC-40F3-BEAF-83A0A76BA055}"/>
    <cellStyle name="20% - Accent5 5 2 3 4 2" xfId="10906" xr:uid="{576FBBD2-02DB-4FA2-B552-75FE509918DC}"/>
    <cellStyle name="20% - Accent5 5 2 3 4 2 2" xfId="40675" xr:uid="{51FD46E2-386D-4B02-80AF-A438AF11B860}"/>
    <cellStyle name="20% - Accent5 5 2 3 4 3" xfId="10907" xr:uid="{272A68F7-16E7-4072-83CD-B11C115DA0E0}"/>
    <cellStyle name="20% - Accent5 5 2 3 4 3 2" xfId="40676" xr:uid="{7326F21D-66C9-44A1-9A3E-A724D99CF0B7}"/>
    <cellStyle name="20% - Accent5 5 2 3 4 4" xfId="40674" xr:uid="{DFC043EB-2756-4435-A160-F9FD8EDEB3AB}"/>
    <cellStyle name="20% - Accent5 5 2 3 5" xfId="10908" xr:uid="{CF819DE0-C588-4657-AB33-AEF5C79C994F}"/>
    <cellStyle name="20% - Accent5 5 2 3 5 2" xfId="40677" xr:uid="{DB753CE9-F416-4D05-80A3-F547A48234E4}"/>
    <cellStyle name="20% - Accent5 5 2 3 6" xfId="10909" xr:uid="{906CCA7E-786E-4D64-8523-38D5D52C5425}"/>
    <cellStyle name="20% - Accent5 5 2 3 6 2" xfId="40678" xr:uid="{7A032121-857E-42A4-BCE3-B557EA500287}"/>
    <cellStyle name="20% - Accent5 5 2 3 7" xfId="10910" xr:uid="{0EED42EE-8349-4085-ACD1-6C955C1AC696}"/>
    <cellStyle name="20% - Accent5 5 2 3 7 2" xfId="40679" xr:uid="{B557F15D-B38D-4588-84C6-8B4B9056F8FF}"/>
    <cellStyle name="20% - Accent5 5 2 3 8" xfId="27122" xr:uid="{227909FA-96B5-4825-9AE5-E5EC5F7A87C3}"/>
    <cellStyle name="20% - Accent5 5 2 3 8 2" xfId="55612" xr:uid="{B8D59028-636F-4DEF-8FB8-6CCBF37EC9BB}"/>
    <cellStyle name="20% - Accent5 5 2 3 9" xfId="10890" xr:uid="{C4209C97-40C2-4347-9CEA-791A02650254}"/>
    <cellStyle name="20% - Accent5 5 2 3 9 2" xfId="40659" xr:uid="{B514A34B-A3FB-4B58-98F9-F68B8CD9C643}"/>
    <cellStyle name="20% - Accent5 5 2 4" xfId="2394" xr:uid="{A23D1BD2-5E41-4691-9F2B-8B80856CE0C3}"/>
    <cellStyle name="20% - Accent5 5 2 4 2" xfId="10912" xr:uid="{1733BDF5-1725-43D9-ADB8-0E207C886C51}"/>
    <cellStyle name="20% - Accent5 5 2 4 2 2" xfId="10913" xr:uid="{6D0463EF-19EA-4A55-A052-16A62389C0D0}"/>
    <cellStyle name="20% - Accent5 5 2 4 2 2 2" xfId="40682" xr:uid="{642A347A-0418-4049-BC4F-D5D24CEF0914}"/>
    <cellStyle name="20% - Accent5 5 2 4 2 3" xfId="10914" xr:uid="{87D82B1B-1678-4C5E-937D-8691E893AA22}"/>
    <cellStyle name="20% - Accent5 5 2 4 2 3 2" xfId="40683" xr:uid="{F0837F4C-8813-4BB9-86A0-BF03D0987D1A}"/>
    <cellStyle name="20% - Accent5 5 2 4 2 4" xfId="40681" xr:uid="{308EB082-C306-4C29-990E-6E6E31CD700E}"/>
    <cellStyle name="20% - Accent5 5 2 4 3" xfId="10915" xr:uid="{83765E60-FFAA-48DF-9648-26CDD4D47E00}"/>
    <cellStyle name="20% - Accent5 5 2 4 3 2" xfId="40684" xr:uid="{AE09F6C8-7A7B-4E49-A1D8-6E48EC5A5C9A}"/>
    <cellStyle name="20% - Accent5 5 2 4 4" xfId="10916" xr:uid="{07533978-3DD8-46EA-95B9-42D12A75FC0F}"/>
    <cellStyle name="20% - Accent5 5 2 4 4 2" xfId="40685" xr:uid="{F61EA39A-EA40-4422-AC86-B8A0C3F17D56}"/>
    <cellStyle name="20% - Accent5 5 2 4 5" xfId="10917" xr:uid="{F2F8ECE9-A634-4B32-9550-37B62DFA3BD8}"/>
    <cellStyle name="20% - Accent5 5 2 4 5 2" xfId="40686" xr:uid="{8CBEDA5C-3B7E-414C-AFEE-F7A9A00EB219}"/>
    <cellStyle name="20% - Accent5 5 2 4 6" xfId="30117" xr:uid="{24D188D3-3F51-44D0-B211-52E737A91B89}"/>
    <cellStyle name="20% - Accent5 5 2 4 6 2" xfId="58607" xr:uid="{C6172E52-101E-4F2F-AD68-E9658D6CAFD8}"/>
    <cellStyle name="20% - Accent5 5 2 4 7" xfId="10911" xr:uid="{E4934124-BE72-40A5-819E-E426FEA13387}"/>
    <cellStyle name="20% - Accent5 5 2 4 7 2" xfId="40680" xr:uid="{6D296A19-C0B5-4572-8353-3F9D0CFA26FB}"/>
    <cellStyle name="20% - Accent5 5 2 4 8" xfId="33374" xr:uid="{BF507F13-A0CB-4BB6-A333-14F467DBFEFC}"/>
    <cellStyle name="20% - Accent5 5 2 5" xfId="10918" xr:uid="{A515C26B-1F04-4F69-A281-71276024305D}"/>
    <cellStyle name="20% - Accent5 5 2 5 2" xfId="10919" xr:uid="{C84EC096-3C04-44B2-9D8B-564B24E6F2C1}"/>
    <cellStyle name="20% - Accent5 5 2 5 2 2" xfId="10920" xr:uid="{643B0C6C-1157-4992-8779-433FA20FC39C}"/>
    <cellStyle name="20% - Accent5 5 2 5 2 2 2" xfId="40689" xr:uid="{2F885F52-C8CC-4949-81A7-C5A8ED44398B}"/>
    <cellStyle name="20% - Accent5 5 2 5 2 3" xfId="10921" xr:uid="{73568B22-1945-40A6-91A4-D391ADCB041E}"/>
    <cellStyle name="20% - Accent5 5 2 5 2 3 2" xfId="40690" xr:uid="{7D34F716-4171-4400-B8CD-5BD431FA3776}"/>
    <cellStyle name="20% - Accent5 5 2 5 2 4" xfId="40688" xr:uid="{013ABA29-6C1E-49C6-9FAC-4DE2FA9B54B3}"/>
    <cellStyle name="20% - Accent5 5 2 5 3" xfId="10922" xr:uid="{A550CAB8-019C-4C7B-9999-474AE06D5CAD}"/>
    <cellStyle name="20% - Accent5 5 2 5 3 2" xfId="40691" xr:uid="{62DDFB31-9F78-4D50-9EED-266D27841A3A}"/>
    <cellStyle name="20% - Accent5 5 2 5 4" xfId="10923" xr:uid="{E376E1D5-A2EE-4867-AA4F-AC552417AD1A}"/>
    <cellStyle name="20% - Accent5 5 2 5 4 2" xfId="40692" xr:uid="{68EF01F9-B00D-4CC4-B489-77CD3D12A404}"/>
    <cellStyle name="20% - Accent5 5 2 5 5" xfId="10924" xr:uid="{A9511596-BF26-4255-83E1-808779A3FF60}"/>
    <cellStyle name="20% - Accent5 5 2 5 5 2" xfId="40693" xr:uid="{7CC866F0-2045-4C63-A616-2BF73E124364}"/>
    <cellStyle name="20% - Accent5 5 2 5 6" xfId="40687" xr:uid="{CAD9B2D2-A3D3-4A5E-B8CB-7E9CFB3FC60B}"/>
    <cellStyle name="20% - Accent5 5 2 6" xfId="10925" xr:uid="{9E66C0BE-F40F-4F5D-B87E-A13ABE589C0F}"/>
    <cellStyle name="20% - Accent5 5 2 6 2" xfId="10926" xr:uid="{64EFA201-B8F9-44A6-9070-A70BBED7B632}"/>
    <cellStyle name="20% - Accent5 5 2 6 2 2" xfId="40695" xr:uid="{C166568E-D2E7-420E-B9A6-972FD0F3FECE}"/>
    <cellStyle name="20% - Accent5 5 2 6 3" xfId="10927" xr:uid="{FB5694D1-ED53-4437-96D0-761891DB4F67}"/>
    <cellStyle name="20% - Accent5 5 2 6 3 2" xfId="40696" xr:uid="{9BEBDB80-057D-40E6-AF38-5DA640CAB70F}"/>
    <cellStyle name="20% - Accent5 5 2 6 4" xfId="40694" xr:uid="{5967EE18-B716-43FF-853F-06AE7BFB98D0}"/>
    <cellStyle name="20% - Accent5 5 2 7" xfId="10928" xr:uid="{307780AF-710D-4012-A9A1-D08A3D0B0469}"/>
    <cellStyle name="20% - Accent5 5 2 7 2" xfId="40697" xr:uid="{2E60C354-9961-400A-8050-2BF63DA5329E}"/>
    <cellStyle name="20% - Accent5 5 2 8" xfId="10929" xr:uid="{F9E9CDA4-71D7-42CC-96CF-95A0E0C15F7C}"/>
    <cellStyle name="20% - Accent5 5 2 8 2" xfId="40698" xr:uid="{124EF4B8-6080-44D1-BF63-C0E6AEF73697}"/>
    <cellStyle name="20% - Accent5 5 2 9" xfId="10930" xr:uid="{253ABCCE-3C0F-46A2-9FEB-E43C02C5B471}"/>
    <cellStyle name="20% - Accent5 5 2 9 2" xfId="40699" xr:uid="{D1C8B22A-52E2-4240-A98A-50DC80DC58E5}"/>
    <cellStyle name="20% - Accent5 5 3" xfId="1266" xr:uid="{9496AED6-161C-4455-AA11-47AB85B3BBA0}"/>
    <cellStyle name="20% - Accent5 5 3 10" xfId="24500" xr:uid="{F9233538-2469-4337-91CF-A72660B66282}"/>
    <cellStyle name="20% - Accent5 5 3 10 2" xfId="52992" xr:uid="{E3BD4EDB-1A24-4AF6-9EFA-F7FCC46A5955}"/>
    <cellStyle name="20% - Accent5 5 3 11" xfId="32316" xr:uid="{B820DDFB-128D-407A-B86E-D98164DF6350}"/>
    <cellStyle name="20% - Accent5 5 3 2" xfId="1928" xr:uid="{E61431D1-E333-4974-B6FE-6B2818F1072E}"/>
    <cellStyle name="20% - Accent5 5 3 2 2" xfId="3163" xr:uid="{8B7708D6-1A87-4B27-ADB6-9616374272BF}"/>
    <cellStyle name="20% - Accent5 5 3 2 2 2" xfId="10934" xr:uid="{EFF0B08C-2B0C-49F5-B190-13411B9CE8B0}"/>
    <cellStyle name="20% - Accent5 5 3 2 2 2 2" xfId="40703" xr:uid="{8CEDC5D6-0C75-4193-AD78-33BAAAE911BD}"/>
    <cellStyle name="20% - Accent5 5 3 2 2 3" xfId="10935" xr:uid="{787D2B17-5699-477B-AAE5-3D6764F46E92}"/>
    <cellStyle name="20% - Accent5 5 3 2 2 3 2" xfId="40704" xr:uid="{E03F5659-81D9-4D2B-A245-0E19008FB184}"/>
    <cellStyle name="20% - Accent5 5 3 2 2 4" xfId="28926" xr:uid="{9679898A-0DF1-474D-9D32-CEDF0B1E2117}"/>
    <cellStyle name="20% - Accent5 5 3 2 2 4 2" xfId="57416" xr:uid="{0613D511-573A-49EE-900C-2C4732CA1DD8}"/>
    <cellStyle name="20% - Accent5 5 3 2 2 5" xfId="10933" xr:uid="{19E6C04D-F6CB-493C-B165-CAF494302CE2}"/>
    <cellStyle name="20% - Accent5 5 3 2 2 5 2" xfId="40702" xr:uid="{C8B35F2D-7D95-42B2-9966-60D63C0AC7CB}"/>
    <cellStyle name="20% - Accent5 5 3 2 2 6" xfId="34140" xr:uid="{9C519D18-EC6F-4D36-A514-1BF9A3ABFA92}"/>
    <cellStyle name="20% - Accent5 5 3 2 3" xfId="10936" xr:uid="{4323118F-B03B-4384-8501-F33BDA66D557}"/>
    <cellStyle name="20% - Accent5 5 3 2 3 2" xfId="40705" xr:uid="{7E3700CB-E827-4A0A-8FE3-C0151A324390}"/>
    <cellStyle name="20% - Accent5 5 3 2 4" xfId="10937" xr:uid="{DC1840C1-8602-4301-A9D9-6AF7ED8CC651}"/>
    <cellStyle name="20% - Accent5 5 3 2 4 2" xfId="40706" xr:uid="{9CE8E89F-ACB3-4DDC-B570-A9953B2DFA44}"/>
    <cellStyle name="20% - Accent5 5 3 2 5" xfId="10938" xr:uid="{E31F5E1A-E1DF-49CA-AAD6-1AB5EB952723}"/>
    <cellStyle name="20% - Accent5 5 3 2 5 2" xfId="40707" xr:uid="{51720BDE-C760-4C78-AEC5-39381C3F7282}"/>
    <cellStyle name="20% - Accent5 5 3 2 6" xfId="22143" xr:uid="{A8D0E728-B444-4B3C-B72D-7966E30D1075}"/>
    <cellStyle name="20% - Accent5 5 3 2 6 2" xfId="51568" xr:uid="{0605BDE5-BBF3-46F6-AC2A-0565BF8E517A}"/>
    <cellStyle name="20% - Accent5 5 3 2 7" xfId="10932" xr:uid="{B235478D-17EF-4A2C-9670-98B5D2AE3871}"/>
    <cellStyle name="20% - Accent5 5 3 2 7 2" xfId="40701" xr:uid="{4834DF72-47F3-48D0-8163-8D896574E67F}"/>
    <cellStyle name="20% - Accent5 5 3 2 8" xfId="25944" xr:uid="{79B34873-2DD9-4E8A-A4AB-870D52FB36DF}"/>
    <cellStyle name="20% - Accent5 5 3 2 8 2" xfId="54435" xr:uid="{EB231237-C29F-46C4-A6C8-57FC77D6E013}"/>
    <cellStyle name="20% - Accent5 5 3 2 9" xfId="32930" xr:uid="{184A27DD-7DC9-458D-B030-0FC7A528A7D4}"/>
    <cellStyle name="20% - Accent5 5 3 3" xfId="2536" xr:uid="{27697E23-76E4-4121-B6DA-D7D7620D5875}"/>
    <cellStyle name="20% - Accent5 5 3 3 2" xfId="10940" xr:uid="{5CF08A6D-DA14-4081-A57C-E9472176ADD8}"/>
    <cellStyle name="20% - Accent5 5 3 3 2 2" xfId="10941" xr:uid="{41FD14A0-B68E-4C84-AE56-571F0C7E2247}"/>
    <cellStyle name="20% - Accent5 5 3 3 2 2 2" xfId="40710" xr:uid="{9B71FDC6-CD6D-4D5F-8026-6ED9EA2E3C1E}"/>
    <cellStyle name="20% - Accent5 5 3 3 2 3" xfId="10942" xr:uid="{8A04D8BD-7331-4AC5-A86F-9C40ACEC2E93}"/>
    <cellStyle name="20% - Accent5 5 3 3 2 3 2" xfId="40711" xr:uid="{F73EA903-E387-46D2-9165-3F0B34F68BCA}"/>
    <cellStyle name="20% - Accent5 5 3 3 2 4" xfId="40709" xr:uid="{DCB290D9-A27F-4A29-8700-D2A0E15BD7AD}"/>
    <cellStyle name="20% - Accent5 5 3 3 3" xfId="10943" xr:uid="{F1D191DE-B577-4ED2-8794-4C7B6F428831}"/>
    <cellStyle name="20% - Accent5 5 3 3 3 2" xfId="40712" xr:uid="{E9F0E0E9-CCCD-4B66-A341-A82EE8797E99}"/>
    <cellStyle name="20% - Accent5 5 3 3 4" xfId="10944" xr:uid="{9828B4EC-F52E-4F06-800C-A8732DB951F7}"/>
    <cellStyle name="20% - Accent5 5 3 3 4 2" xfId="40713" xr:uid="{2780AD97-CF8F-42A3-8984-664E9896517E}"/>
    <cellStyle name="20% - Accent5 5 3 3 5" xfId="10945" xr:uid="{3B7497F4-77E3-41C6-B0CB-C17F5A8F1B79}"/>
    <cellStyle name="20% - Accent5 5 3 3 5 2" xfId="40714" xr:uid="{0554885E-C8C5-436E-8C61-6316298C4BDD}"/>
    <cellStyle name="20% - Accent5 5 3 3 6" xfId="27415" xr:uid="{8FC8288A-3767-4A37-9A4C-668B40B36EA7}"/>
    <cellStyle name="20% - Accent5 5 3 3 6 2" xfId="55905" xr:uid="{AA9B51AC-4458-4849-A50F-3F454B11D8FB}"/>
    <cellStyle name="20% - Accent5 5 3 3 7" xfId="10939" xr:uid="{281A5F0B-B269-4A25-A17B-1B82BD515616}"/>
    <cellStyle name="20% - Accent5 5 3 3 7 2" xfId="40708" xr:uid="{ED6DC4B5-7C27-40AE-A223-E2049B89899F}"/>
    <cellStyle name="20% - Accent5 5 3 3 8" xfId="33516" xr:uid="{69A3AC9E-AF3F-4E2C-8CF1-609CE1F5E1F5}"/>
    <cellStyle name="20% - Accent5 5 3 4" xfId="10946" xr:uid="{29CF217C-E1D3-4A5A-911F-EDB74319B5DC}"/>
    <cellStyle name="20% - Accent5 5 3 4 2" xfId="10947" xr:uid="{D9E27F1F-AC15-4CDE-BDC0-06D3EA3C3CA4}"/>
    <cellStyle name="20% - Accent5 5 3 4 2 2" xfId="40716" xr:uid="{BC3FE44E-C027-4933-9501-62921B8B4047}"/>
    <cellStyle name="20% - Accent5 5 3 4 3" xfId="10948" xr:uid="{5BF83648-97F0-462A-A831-9FB74D3B3D91}"/>
    <cellStyle name="20% - Accent5 5 3 4 3 2" xfId="40717" xr:uid="{1A5594FD-16A9-442F-8FB1-CFD559ACF417}"/>
    <cellStyle name="20% - Accent5 5 3 4 4" xfId="30413" xr:uid="{CAACE678-D0FE-476F-B705-9E202D2A9B06}"/>
    <cellStyle name="20% - Accent5 5 3 4 4 2" xfId="58903" xr:uid="{4322A95A-A846-467E-A075-09B37C5D2807}"/>
    <cellStyle name="20% - Accent5 5 3 4 5" xfId="40715" xr:uid="{CF988191-71BA-4111-84EE-0A540F7FCD21}"/>
    <cellStyle name="20% - Accent5 5 3 5" xfId="10949" xr:uid="{3B8F6225-8222-4C41-B196-787175C96D74}"/>
    <cellStyle name="20% - Accent5 5 3 5 2" xfId="40718" xr:uid="{236ABD0C-370C-4B0D-82CF-184F142A25BC}"/>
    <cellStyle name="20% - Accent5 5 3 6" xfId="10950" xr:uid="{900970F6-2CC4-4F2E-99B9-58EDF36AF9B6}"/>
    <cellStyle name="20% - Accent5 5 3 6 2" xfId="40719" xr:uid="{2237E36F-DE20-40B1-9062-703DA1F4A0CA}"/>
    <cellStyle name="20% - Accent5 5 3 7" xfId="10951" xr:uid="{48BCCE85-E44B-414B-BBA3-A4D1DA89A1D7}"/>
    <cellStyle name="20% - Accent5 5 3 7 2" xfId="40720" xr:uid="{CB0634F1-065E-4890-8621-8EA6FA43711D}"/>
    <cellStyle name="20% - Accent5 5 3 8" xfId="21158" xr:uid="{07365527-74B7-43AE-8AF5-D6A07BBFA84C}"/>
    <cellStyle name="20% - Accent5 5 3 8 2" xfId="50584" xr:uid="{B21C6191-A1B0-4EA9-9050-392E902009DD}"/>
    <cellStyle name="20% - Accent5 5 3 9" xfId="10931" xr:uid="{25A70EDD-8E20-451C-99A5-46B90E15E32B}"/>
    <cellStyle name="20% - Accent5 5 3 9 2" xfId="40700" xr:uid="{5DE46140-C824-4CD4-960E-7C0DA3A92E36}"/>
    <cellStyle name="20% - Accent5 5 4" xfId="1638" xr:uid="{F22787E5-4426-4150-A205-B3B86D5147E8}"/>
    <cellStyle name="20% - Accent5 5 4 10" xfId="24786" xr:uid="{236F85B2-7E22-41FB-AB67-14004D261B2A}"/>
    <cellStyle name="20% - Accent5 5 4 10 2" xfId="53278" xr:uid="{49728D7F-FA0B-4D94-948E-8D62A8801BBF}"/>
    <cellStyle name="20% - Accent5 5 4 11" xfId="32640" xr:uid="{3F1F1A01-7A55-4DA6-AFAF-0ED23C5C2125}"/>
    <cellStyle name="20% - Accent5 5 4 2" xfId="2859" xr:uid="{A08FD01F-0D9F-45F6-B46A-CE5EA80E95D6}"/>
    <cellStyle name="20% - Accent5 5 4 2 2" xfId="10954" xr:uid="{66F00F72-C0A6-4354-BC28-19F0119810B0}"/>
    <cellStyle name="20% - Accent5 5 4 2 2 2" xfId="10955" xr:uid="{4F50D52B-C8D1-4A43-991D-61FA1E5BDA3E}"/>
    <cellStyle name="20% - Accent5 5 4 2 2 2 2" xfId="40724" xr:uid="{B7B5582E-4E39-45A8-BE7C-FF96BC9A4FCB}"/>
    <cellStyle name="20% - Accent5 5 4 2 2 3" xfId="10956" xr:uid="{B468848E-91D1-4616-90CF-50CA50AC0B5F}"/>
    <cellStyle name="20% - Accent5 5 4 2 2 3 2" xfId="40725" xr:uid="{99E30402-8FA1-45D1-B2D2-5C1963B8557E}"/>
    <cellStyle name="20% - Accent5 5 4 2 2 4" xfId="29228" xr:uid="{EAE13C83-612A-49D2-AB47-9CBB54B2F0E9}"/>
    <cellStyle name="20% - Accent5 5 4 2 2 4 2" xfId="57718" xr:uid="{15AA5DC2-4325-40A9-BCC4-C7117466D68B}"/>
    <cellStyle name="20% - Accent5 5 4 2 2 5" xfId="40723" xr:uid="{BFCD926B-DAA7-4156-BB57-DA8BBB9864FF}"/>
    <cellStyle name="20% - Accent5 5 4 2 3" xfId="10957" xr:uid="{8C5E4DBF-D5B5-4C58-89C5-D9704072CD68}"/>
    <cellStyle name="20% - Accent5 5 4 2 3 2" xfId="40726" xr:uid="{E860FA0E-8A97-45A7-8F6F-F3C6E2D316FB}"/>
    <cellStyle name="20% - Accent5 5 4 2 4" xfId="10958" xr:uid="{077CD742-4EA2-4BB4-BE2C-66D089B702FB}"/>
    <cellStyle name="20% - Accent5 5 4 2 4 2" xfId="40727" xr:uid="{A58B19A7-07BA-4F05-B269-C582F5473D7E}"/>
    <cellStyle name="20% - Accent5 5 4 2 5" xfId="10959" xr:uid="{6E200495-C17E-4463-BF14-5C8DD8379D56}"/>
    <cellStyle name="20% - Accent5 5 4 2 5 2" xfId="40728" xr:uid="{E480186E-CB0D-4E0A-BFEA-9AAE78CB9A01}"/>
    <cellStyle name="20% - Accent5 5 4 2 6" xfId="26244" xr:uid="{8E71421D-FFAC-4A77-9B4D-AD8100C3626A}"/>
    <cellStyle name="20% - Accent5 5 4 2 6 2" xfId="54735" xr:uid="{19F37C2F-7A77-408A-B02F-AC5871C08A2F}"/>
    <cellStyle name="20% - Accent5 5 4 2 7" xfId="10953" xr:uid="{3B45A128-8444-42F4-B31C-7E3C59A234AF}"/>
    <cellStyle name="20% - Accent5 5 4 2 7 2" xfId="40722" xr:uid="{A86D8ED5-CC20-4793-805B-CC10299AE937}"/>
    <cellStyle name="20% - Accent5 5 4 2 8" xfId="33837" xr:uid="{614D1746-5197-411D-A809-EFAE4C14A1B6}"/>
    <cellStyle name="20% - Accent5 5 4 3" xfId="10960" xr:uid="{A844DA4F-3F0B-493F-A488-77744DE503B7}"/>
    <cellStyle name="20% - Accent5 5 4 3 2" xfId="10961" xr:uid="{8729F779-7C96-4DD4-A9F8-FBE4F74F1F5D}"/>
    <cellStyle name="20% - Accent5 5 4 3 2 2" xfId="10962" xr:uid="{BD329ADA-FCE7-49AA-8DBB-68A00671E1CC}"/>
    <cellStyle name="20% - Accent5 5 4 3 2 2 2" xfId="40731" xr:uid="{56E02112-BEF1-4793-8BDA-0219E4D1A9BD}"/>
    <cellStyle name="20% - Accent5 5 4 3 2 3" xfId="10963" xr:uid="{E4C89FC7-AEE7-437A-8293-C65DBD9849EB}"/>
    <cellStyle name="20% - Accent5 5 4 3 2 3 2" xfId="40732" xr:uid="{07EC51F4-9812-4DBD-8845-02ADB1AC211B}"/>
    <cellStyle name="20% - Accent5 5 4 3 2 4" xfId="40730" xr:uid="{D95B055B-7589-4BEE-90E5-EB34D99BF76D}"/>
    <cellStyle name="20% - Accent5 5 4 3 3" xfId="10964" xr:uid="{7D13C4FC-7122-4890-BFE4-8975AA556B5E}"/>
    <cellStyle name="20% - Accent5 5 4 3 3 2" xfId="40733" xr:uid="{A505CE80-BA65-41B6-91AD-84A769CAB800}"/>
    <cellStyle name="20% - Accent5 5 4 3 4" xfId="10965" xr:uid="{E3C3D51B-B8E6-405B-A5DE-1E491B1AC4FF}"/>
    <cellStyle name="20% - Accent5 5 4 3 4 2" xfId="40734" xr:uid="{1393B2C2-94E9-43A2-8331-18FAF4F33090}"/>
    <cellStyle name="20% - Accent5 5 4 3 5" xfId="10966" xr:uid="{729B1D1A-18CA-4229-A9A7-B4333AE3D12D}"/>
    <cellStyle name="20% - Accent5 5 4 3 5 2" xfId="40735" xr:uid="{3DED2EFE-07BE-4FFE-9BCB-39273064F015}"/>
    <cellStyle name="20% - Accent5 5 4 3 6" xfId="27717" xr:uid="{AFCD95FF-7AD1-4D0D-9338-FC1D3E8BE8E1}"/>
    <cellStyle name="20% - Accent5 5 4 3 6 2" xfId="56207" xr:uid="{4241A96A-FF33-4A9B-A399-AD32A62BD2DA}"/>
    <cellStyle name="20% - Accent5 5 4 3 7" xfId="40729" xr:uid="{C4143A13-1872-4959-9F68-B99BEC8FCC59}"/>
    <cellStyle name="20% - Accent5 5 4 4" xfId="10967" xr:uid="{8DD7A599-2C38-46D0-8A86-CFD8B4807C4D}"/>
    <cellStyle name="20% - Accent5 5 4 4 2" xfId="10968" xr:uid="{CEC3C915-D17A-4583-B36A-4F638028C390}"/>
    <cellStyle name="20% - Accent5 5 4 4 2 2" xfId="40737" xr:uid="{75BA4B63-74CB-4643-8A82-20CA73D904D6}"/>
    <cellStyle name="20% - Accent5 5 4 4 3" xfId="10969" xr:uid="{7EE0EB12-351F-4163-A3D6-EF810A542786}"/>
    <cellStyle name="20% - Accent5 5 4 4 3 2" xfId="40738" xr:uid="{64C6272A-4F03-46BA-B454-AF3B335EAFAC}"/>
    <cellStyle name="20% - Accent5 5 4 4 4" xfId="30716" xr:uid="{6382FCF0-FC39-4781-A191-59A8DB088B48}"/>
    <cellStyle name="20% - Accent5 5 4 4 4 2" xfId="59206" xr:uid="{7B971399-7A3E-478C-8E58-21159CF080F7}"/>
    <cellStyle name="20% - Accent5 5 4 4 5" xfId="40736" xr:uid="{8C1828D5-31B5-472B-9924-641EB65BE90B}"/>
    <cellStyle name="20% - Accent5 5 4 5" xfId="10970" xr:uid="{716E9FF3-C285-48C2-9296-26F377938A27}"/>
    <cellStyle name="20% - Accent5 5 4 5 2" xfId="40739" xr:uid="{EDA5A011-AD6E-46E8-A2D8-0437CD040635}"/>
    <cellStyle name="20% - Accent5 5 4 6" xfId="10971" xr:uid="{13C4C620-D5D0-4B4D-821C-79F1F9C010B7}"/>
    <cellStyle name="20% - Accent5 5 4 6 2" xfId="40740" xr:uid="{B223D1D3-F36B-474F-8760-E05E034FCF3D}"/>
    <cellStyle name="20% - Accent5 5 4 7" xfId="10972" xr:uid="{FD7B371F-52F5-4F7B-AC63-BA0A08249FFF}"/>
    <cellStyle name="20% - Accent5 5 4 7 2" xfId="40741" xr:uid="{433E1331-C4B7-4E08-B4D7-8545B77CA8F5}"/>
    <cellStyle name="20% - Accent5 5 4 8" xfId="21642" xr:uid="{E2F6CFDA-0F1F-4AF6-9C71-2744C4F87561}"/>
    <cellStyle name="20% - Accent5 5 4 8 2" xfId="51067" xr:uid="{B8AAD22D-D35B-4285-92D9-D931B6B8CC02}"/>
    <cellStyle name="20% - Accent5 5 4 9" xfId="10952" xr:uid="{CD402AAF-FCCC-472E-912F-3995D5B84B7F}"/>
    <cellStyle name="20% - Accent5 5 4 9 2" xfId="40721" xr:uid="{F54D0786-51A3-4329-99CB-33C5989B4B04}"/>
    <cellStyle name="20% - Accent5 5 5" xfId="2247" xr:uid="{960E2886-5497-4A55-85CE-B93C078ABAD2}"/>
    <cellStyle name="20% - Accent5 5 5 10" xfId="33227" xr:uid="{F1024890-4097-4E96-BE23-0B777F5D1EBA}"/>
    <cellStyle name="20% - Accent5 5 5 2" xfId="10974" xr:uid="{718D615F-579D-46A9-9BAD-9500003E09D9}"/>
    <cellStyle name="20% - Accent5 5 5 2 2" xfId="10975" xr:uid="{39ACBD57-AF49-4D6C-9E89-CECF45BA770C}"/>
    <cellStyle name="20% - Accent5 5 5 2 2 2" xfId="10976" xr:uid="{E4651377-EF03-4E9D-BBD9-E683EA2B8CBE}"/>
    <cellStyle name="20% - Accent5 5 5 2 2 2 2" xfId="40745" xr:uid="{7B0A3761-54B1-4117-AB0B-B00FC29ADB01}"/>
    <cellStyle name="20% - Accent5 5 5 2 2 3" xfId="10977" xr:uid="{009A2D61-CA47-45BA-ADFC-6315C89D684E}"/>
    <cellStyle name="20% - Accent5 5 5 2 2 3 2" xfId="40746" xr:uid="{5104ADC1-F3D7-407F-B98B-6C576616EFDE}"/>
    <cellStyle name="20% - Accent5 5 5 2 2 4" xfId="29532" xr:uid="{346B53BB-23CA-45C1-BE62-73F8FDC01655}"/>
    <cellStyle name="20% - Accent5 5 5 2 2 4 2" xfId="58022" xr:uid="{BC84608A-EF4B-4575-8CA9-EF11F3105996}"/>
    <cellStyle name="20% - Accent5 5 5 2 2 5" xfId="40744" xr:uid="{5DC3E42F-AE8D-43F7-9C1F-E307D46CCE9E}"/>
    <cellStyle name="20% - Accent5 5 5 2 3" xfId="10978" xr:uid="{0D339003-017F-4AFB-8438-F2620349DC42}"/>
    <cellStyle name="20% - Accent5 5 5 2 3 2" xfId="40747" xr:uid="{4A3C4DA5-0B04-49AB-A640-572D53583C2F}"/>
    <cellStyle name="20% - Accent5 5 5 2 4" xfId="10979" xr:uid="{90742F0A-250F-461B-91DE-F697AA397176}"/>
    <cellStyle name="20% - Accent5 5 5 2 4 2" xfId="40748" xr:uid="{7A2BC1A6-6EC7-4C76-B1B0-5AA3BE941065}"/>
    <cellStyle name="20% - Accent5 5 5 2 5" xfId="10980" xr:uid="{BAB23FA5-F4DB-4AAA-BD9C-6CB301923CCE}"/>
    <cellStyle name="20% - Accent5 5 5 2 5 2" xfId="40749" xr:uid="{85DEF425-71B7-4761-86A6-35D76B1AA491}"/>
    <cellStyle name="20% - Accent5 5 5 2 6" xfId="26548" xr:uid="{A0088655-CCBB-4A6B-AD93-56263BB7B9D1}"/>
    <cellStyle name="20% - Accent5 5 5 2 6 2" xfId="55039" xr:uid="{C8EDB312-EF1E-42A0-8AD3-F40875082365}"/>
    <cellStyle name="20% - Accent5 5 5 2 7" xfId="40743" xr:uid="{A8F79600-6674-4E1B-838F-5CDEEA44C701}"/>
    <cellStyle name="20% - Accent5 5 5 3" xfId="10981" xr:uid="{4995D6F9-E3E4-41B0-A2F4-ABEEEDEA40B3}"/>
    <cellStyle name="20% - Accent5 5 5 3 2" xfId="10982" xr:uid="{8382D823-4E22-4AA4-81BA-97799450CCE8}"/>
    <cellStyle name="20% - Accent5 5 5 3 2 2" xfId="10983" xr:uid="{4863DC18-346F-464D-ADAA-7DFE546AA544}"/>
    <cellStyle name="20% - Accent5 5 5 3 2 2 2" xfId="40752" xr:uid="{ED948B03-7D14-43D0-94C9-A51614569622}"/>
    <cellStyle name="20% - Accent5 5 5 3 2 3" xfId="10984" xr:uid="{7DEF2CA1-AA41-452E-B41D-53B01570C65F}"/>
    <cellStyle name="20% - Accent5 5 5 3 2 3 2" xfId="40753" xr:uid="{29B66366-D187-45AF-876F-B332B894FA70}"/>
    <cellStyle name="20% - Accent5 5 5 3 2 4" xfId="40751" xr:uid="{2E39D0E3-EFD4-4D04-BC90-F761D2ECF27B}"/>
    <cellStyle name="20% - Accent5 5 5 3 3" xfId="10985" xr:uid="{5A950236-9D4D-4AF0-90E9-5E3C23FAB025}"/>
    <cellStyle name="20% - Accent5 5 5 3 3 2" xfId="40754" xr:uid="{65C73320-6DF0-4EFF-ABDA-9271F235A744}"/>
    <cellStyle name="20% - Accent5 5 5 3 4" xfId="10986" xr:uid="{60EE28CB-3E36-4651-928F-75BAC52CB9E1}"/>
    <cellStyle name="20% - Accent5 5 5 3 4 2" xfId="40755" xr:uid="{7807D293-2DAD-43C3-A02F-335101E20C0F}"/>
    <cellStyle name="20% - Accent5 5 5 3 5" xfId="10987" xr:uid="{FE69D507-9A9C-407B-83CC-35EBC13AE2DF}"/>
    <cellStyle name="20% - Accent5 5 5 3 5 2" xfId="40756" xr:uid="{5E5CEE07-1868-431A-B962-80E92482A6DE}"/>
    <cellStyle name="20% - Accent5 5 5 3 6" xfId="28021" xr:uid="{86E30DF3-21DC-4B18-972C-9811265685B9}"/>
    <cellStyle name="20% - Accent5 5 5 3 6 2" xfId="56511" xr:uid="{F7EFB8F2-5881-4119-A720-D8D477D93965}"/>
    <cellStyle name="20% - Accent5 5 5 3 7" xfId="40750" xr:uid="{4F64B06D-145C-4DF8-9673-EBAC579D39FF}"/>
    <cellStyle name="20% - Accent5 5 5 4" xfId="10988" xr:uid="{A2DCC170-DAAB-47DF-AE39-D918AF039014}"/>
    <cellStyle name="20% - Accent5 5 5 4 2" xfId="10989" xr:uid="{99A6523A-7313-4C20-9653-D7D99B032C6A}"/>
    <cellStyle name="20% - Accent5 5 5 4 2 2" xfId="40758" xr:uid="{5D2E6C78-C5AE-4748-B1DF-E232774BEA90}"/>
    <cellStyle name="20% - Accent5 5 5 4 3" xfId="10990" xr:uid="{B7EFC321-0C87-42E7-AF16-2171ADBE06BE}"/>
    <cellStyle name="20% - Accent5 5 5 4 3 2" xfId="40759" xr:uid="{AF6101C6-A6AE-4426-8FA2-6C7A83B6E03B}"/>
    <cellStyle name="20% - Accent5 5 5 4 4" xfId="31021" xr:uid="{54DB3BD4-34EC-41D8-9103-37BA7A9C426E}"/>
    <cellStyle name="20% - Accent5 5 5 4 4 2" xfId="59511" xr:uid="{9A05E926-A9E7-4943-9C5F-FA786D113ABE}"/>
    <cellStyle name="20% - Accent5 5 5 4 5" xfId="40757" xr:uid="{E3123669-C22A-40BD-900C-35583CCC123C}"/>
    <cellStyle name="20% - Accent5 5 5 5" xfId="10991" xr:uid="{74D6A964-F0DF-44A3-81B6-8DD250C7C642}"/>
    <cellStyle name="20% - Accent5 5 5 5 2" xfId="40760" xr:uid="{8AEB1CBE-ABB5-43C1-8FDF-2E8763BC356A}"/>
    <cellStyle name="20% - Accent5 5 5 6" xfId="10992" xr:uid="{E048E7E7-71B5-46FC-9EE1-57A219CB50F6}"/>
    <cellStyle name="20% - Accent5 5 5 6 2" xfId="40761" xr:uid="{FD986C4C-CB88-4D42-895F-EC567A8401C3}"/>
    <cellStyle name="20% - Accent5 5 5 7" xfId="10993" xr:uid="{508CB47D-62E4-471A-A51D-D6D4B078EED2}"/>
    <cellStyle name="20% - Accent5 5 5 7 2" xfId="40762" xr:uid="{5763BF92-B2C7-4EA6-A5B8-B5784277C28E}"/>
    <cellStyle name="20% - Accent5 5 5 8" xfId="25079" xr:uid="{955BD0EA-5090-4551-B824-4D2A2844AB89}"/>
    <cellStyle name="20% - Accent5 5 5 8 2" xfId="53570" xr:uid="{4E7998EF-F40D-4808-A070-D40176681BF5}"/>
    <cellStyle name="20% - Accent5 5 5 9" xfId="10973" xr:uid="{B5E3A4B8-6C64-42EE-8B28-B5377E9BF2D3}"/>
    <cellStyle name="20% - Accent5 5 5 9 2" xfId="40742" xr:uid="{5F8EF5F5-C147-4292-8688-E182F43C74B0}"/>
    <cellStyle name="20% - Accent5 5 6" xfId="10994" xr:uid="{08BEFACB-1279-450E-9C8D-948874A4994D}"/>
    <cellStyle name="20% - Accent5 5 6 2" xfId="10995" xr:uid="{9AD5AAF8-189F-4B1C-A84E-4B4999AA4EBD}"/>
    <cellStyle name="20% - Accent5 5 6 2 2" xfId="10996" xr:uid="{3957F471-03B4-4B46-BB69-16534FF3340D}"/>
    <cellStyle name="20% - Accent5 5 6 2 2 2" xfId="40765" xr:uid="{66130D25-B685-41D5-9479-8A5811935756}"/>
    <cellStyle name="20% - Accent5 5 6 2 3" xfId="10997" xr:uid="{077BF22B-080E-400F-A220-4F7B31A5EF25}"/>
    <cellStyle name="20% - Accent5 5 6 2 3 2" xfId="40766" xr:uid="{FBD9D435-81F1-454E-B14A-422DE6AA9834}"/>
    <cellStyle name="20% - Accent5 5 6 2 4" xfId="28346" xr:uid="{AD42BDE4-2861-4DE9-A581-62A213B1A9A6}"/>
    <cellStyle name="20% - Accent5 5 6 2 4 2" xfId="56836" xr:uid="{22FFBBEF-7EA4-4F95-8692-78E07AC2F575}"/>
    <cellStyle name="20% - Accent5 5 6 2 5" xfId="40764" xr:uid="{8F5D475D-96B9-43C2-92EA-4879C3A19D46}"/>
    <cellStyle name="20% - Accent5 5 6 3" xfId="10998" xr:uid="{ABA4080E-1D36-4D3A-8126-6BFAF9775F0D}"/>
    <cellStyle name="20% - Accent5 5 6 3 2" xfId="40767" xr:uid="{20D7A3F0-97CB-43D8-A114-A77F0FA5B470}"/>
    <cellStyle name="20% - Accent5 5 6 4" xfId="10999" xr:uid="{5FD0788F-8FDE-46A8-B3A7-DF7097BD6817}"/>
    <cellStyle name="20% - Accent5 5 6 4 2" xfId="40768" xr:uid="{11307F75-A277-4C62-BCF1-87294C6D27F5}"/>
    <cellStyle name="20% - Accent5 5 6 5" xfId="11000" xr:uid="{A6DC1D39-07E3-470E-9064-6CE1F442F8CA}"/>
    <cellStyle name="20% - Accent5 5 6 5 2" xfId="40769" xr:uid="{644731EE-6E82-4549-A08B-B58DDBC2837B}"/>
    <cellStyle name="20% - Accent5 5 6 6" xfId="25380" xr:uid="{7BDF9E6A-E34E-4D5F-A8F8-D751078B6E59}"/>
    <cellStyle name="20% - Accent5 5 6 6 2" xfId="53871" xr:uid="{E1DB2CB6-ACCC-429A-8BF5-64FCFA47D684}"/>
    <cellStyle name="20% - Accent5 5 6 7" xfId="40763" xr:uid="{8E8B7917-D2B1-4F34-8E79-44717FC3D9DA}"/>
    <cellStyle name="20% - Accent5 5 7" xfId="11001" xr:uid="{0F4B306F-CBE1-4657-A5C0-C23EA3F2F1D1}"/>
    <cellStyle name="20% - Accent5 5 7 2" xfId="11002" xr:uid="{8BEC7285-A628-4B65-B23C-7DAD47EFEFBE}"/>
    <cellStyle name="20% - Accent5 5 7 2 2" xfId="11003" xr:uid="{62782416-EE02-4B79-85E0-75B273538C19}"/>
    <cellStyle name="20% - Accent5 5 7 2 2 2" xfId="40772" xr:uid="{099BF7CA-5C2D-413D-80B4-4D28B0DE2D56}"/>
    <cellStyle name="20% - Accent5 5 7 2 3" xfId="11004" xr:uid="{C95299F4-E855-484B-AD2A-08E4571DFD8C}"/>
    <cellStyle name="20% - Accent5 5 7 2 3 2" xfId="40773" xr:uid="{EA8F1012-1008-4CF9-ACB8-14694EDB47A0}"/>
    <cellStyle name="20% - Accent5 5 7 2 4" xfId="40771" xr:uid="{21557BE5-F00B-4250-9690-DF983369AEA3}"/>
    <cellStyle name="20% - Accent5 5 7 3" xfId="11005" xr:uid="{B5B5B38B-145B-47AD-9AA4-B6F05CF69B68}"/>
    <cellStyle name="20% - Accent5 5 7 3 2" xfId="40774" xr:uid="{326DCCD4-F349-416D-B676-54C7B61B7CBB}"/>
    <cellStyle name="20% - Accent5 5 7 4" xfId="11006" xr:uid="{AC29006E-C24D-4DB1-8D2F-7771CC32BF1A}"/>
    <cellStyle name="20% - Accent5 5 7 4 2" xfId="40775" xr:uid="{D954C6F1-A068-456A-B50E-3FFCC3B1FFE0}"/>
    <cellStyle name="20% - Accent5 5 7 5" xfId="11007" xr:uid="{314CEAA5-42D8-4485-8367-8E87315C2C54}"/>
    <cellStyle name="20% - Accent5 5 7 5 2" xfId="40776" xr:uid="{170DCB27-A830-4851-948A-D76D1D130EAD}"/>
    <cellStyle name="20% - Accent5 5 7 6" xfId="26831" xr:uid="{B102DB96-6769-4F2D-A9E6-5557E57219B4}"/>
    <cellStyle name="20% - Accent5 5 7 6 2" xfId="55321" xr:uid="{A4C7E87B-87D1-4401-A40C-5FFD70B19A7A}"/>
    <cellStyle name="20% - Accent5 5 7 7" xfId="40770" xr:uid="{A4AD6362-B27D-42A4-884F-DFF5479BCA40}"/>
    <cellStyle name="20% - Accent5 5 8" xfId="11008" xr:uid="{BA740941-2C27-4F73-995F-DAC9F4EA0CF2}"/>
    <cellStyle name="20% - Accent5 5 8 2" xfId="11009" xr:uid="{0A33E467-CB57-4336-B3EE-35A1003B3667}"/>
    <cellStyle name="20% - Accent5 5 8 2 2" xfId="40778" xr:uid="{592F647E-9EA5-4133-AC74-8BDA65AFB0DF}"/>
    <cellStyle name="20% - Accent5 5 8 3" xfId="11010" xr:uid="{1234CAD7-7C6E-4FEA-8315-F4285F2D80C9}"/>
    <cellStyle name="20% - Accent5 5 8 3 2" xfId="40779" xr:uid="{12761A4E-C3A4-4D42-8D29-0A73B9B7FE4C}"/>
    <cellStyle name="20% - Accent5 5 8 4" xfId="29825" xr:uid="{9A5B2385-B66B-4A8F-946C-D82CB55CE4A3}"/>
    <cellStyle name="20% - Accent5 5 8 4 2" xfId="58315" xr:uid="{D17A88D6-E949-4177-8434-85B6FA57195F}"/>
    <cellStyle name="20% - Accent5 5 8 5" xfId="40777" xr:uid="{C63CE504-B81F-4563-A813-F0917C9B25B5}"/>
    <cellStyle name="20% - Accent5 5 9" xfId="11011" xr:uid="{C767CD39-4841-42C7-B558-039B251B5C07}"/>
    <cellStyle name="20% - Accent5 5 9 2" xfId="40780" xr:uid="{079F52C8-AF08-4058-AFFC-6240C4BBEB4F}"/>
    <cellStyle name="20% - Accent5 6" xfId="842" xr:uid="{F8D42C5C-66D3-4A08-A72E-CAE1E340DA51}"/>
    <cellStyle name="20% - Accent5 6 10" xfId="11013" xr:uid="{8C001748-89D8-4061-AD1A-7DEE3F0EDD70}"/>
    <cellStyle name="20% - Accent5 6 10 2" xfId="40782" xr:uid="{0791A6AB-A8FF-485E-8C31-68AA3B9D2E89}"/>
    <cellStyle name="20% - Accent5 6 11" xfId="20688" xr:uid="{100F839F-FC75-4CA5-9605-81D4FC6A667A}"/>
    <cellStyle name="20% - Accent5 6 11 2" xfId="50127" xr:uid="{1FCA2A6D-A08E-4780-AA00-E2728859456D}"/>
    <cellStyle name="20% - Accent5 6 12" xfId="11012" xr:uid="{07C9B11E-B929-4694-B0A4-9550B9AFAA2F}"/>
    <cellStyle name="20% - Accent5 6 12 2" xfId="40781" xr:uid="{601EC80D-EF89-497D-8B84-0A8D159C377E}"/>
    <cellStyle name="20% - Accent5 6 13" xfId="4818" xr:uid="{31D413F7-6303-4BB7-A360-4DA9C01C3F51}"/>
    <cellStyle name="20% - Accent5 6 13 2" xfId="34702" xr:uid="{4DFFFFD2-64F2-42D4-8E42-C22401FA95A3}"/>
    <cellStyle name="20% - Accent5 6 14" xfId="4265" xr:uid="{8E876A28-8E71-4931-9A86-977886BA4A33}"/>
    <cellStyle name="20% - Accent5 6 15" xfId="32075" xr:uid="{6A7242BA-CBD5-427F-957E-A1E47B2D6CE7}"/>
    <cellStyle name="20% - Accent5 6 2" xfId="1268" xr:uid="{3C1FF3CC-6B8E-4308-8472-3BCF314288FF}"/>
    <cellStyle name="20% - Accent5 6 2 10" xfId="5086" xr:uid="{DDF80AE3-0FC8-44D1-BAC9-33BE6A0B4B45}"/>
    <cellStyle name="20% - Accent5 6 2 10 2" xfId="34953" xr:uid="{D5521375-161B-43C0-B69E-AEA60322C934}"/>
    <cellStyle name="20% - Accent5 6 2 11" xfId="22763" xr:uid="{368811A8-CB45-4863-A3F2-77DC5BA6A427}"/>
    <cellStyle name="20% - Accent5 6 2 11 2" xfId="52048" xr:uid="{7C665C89-2211-4747-BCF8-A10EACDF9B3E}"/>
    <cellStyle name="20% - Accent5 6 2 12" xfId="32318" xr:uid="{AE3BD01B-1690-4E4A-B410-CA553793E95D}"/>
    <cellStyle name="20% - Accent5 6 2 2" xfId="1930" xr:uid="{2744D199-1A76-4D73-BDB7-F737FAAD85F8}"/>
    <cellStyle name="20% - Accent5 6 2 2 2" xfId="3165" xr:uid="{969D6086-E269-4332-A7D5-A135844ACCDE}"/>
    <cellStyle name="20% - Accent5 6 2 2 2 2" xfId="11017" xr:uid="{DBBCB420-7EF4-40A2-8FA9-C20CED9A4702}"/>
    <cellStyle name="20% - Accent5 6 2 2 2 2 2" xfId="40786" xr:uid="{87875C03-8B1F-4126-BEB4-C796CB0E9691}"/>
    <cellStyle name="20% - Accent5 6 2 2 2 3" xfId="11018" xr:uid="{70ED1F68-EC72-4B1F-BE8C-C64648A8B810}"/>
    <cellStyle name="20% - Accent5 6 2 2 2 3 2" xfId="40787" xr:uid="{D1DDBA27-B4DD-43CF-8B2C-37B778EC3830}"/>
    <cellStyle name="20% - Accent5 6 2 2 2 4" xfId="11016" xr:uid="{C9CD50EB-22B8-4A9B-8797-9D52B57F2FD0}"/>
    <cellStyle name="20% - Accent5 6 2 2 2 4 2" xfId="40785" xr:uid="{70605615-62EA-435E-AE56-ECE5393FF5F5}"/>
    <cellStyle name="20% - Accent5 6 2 2 2 5" xfId="34142" xr:uid="{5647DF34-A2AD-4A78-911A-9A46A57788A9}"/>
    <cellStyle name="20% - Accent5 6 2 2 3" xfId="11019" xr:uid="{F2EACCE8-B0EB-4EE8-87E8-75E198ED6DC8}"/>
    <cellStyle name="20% - Accent5 6 2 2 3 2" xfId="40788" xr:uid="{48626184-FE02-453C-A74D-53A500A2E689}"/>
    <cellStyle name="20% - Accent5 6 2 2 4" xfId="11020" xr:uid="{FAC48209-E1E1-4D15-9C40-1136D07957C1}"/>
    <cellStyle name="20% - Accent5 6 2 2 4 2" xfId="40789" xr:uid="{9B5A4E04-1173-48BF-A3EF-C04A93BC849C}"/>
    <cellStyle name="20% - Accent5 6 2 2 5" xfId="11021" xr:uid="{EAA18992-3A84-4F3F-AAA3-E235A822CEA9}"/>
    <cellStyle name="20% - Accent5 6 2 2 5 2" xfId="40790" xr:uid="{70385DB0-ABE3-400A-8F2B-18AAF020445B}"/>
    <cellStyle name="20% - Accent5 6 2 2 6" xfId="21904" xr:uid="{BAB903C4-947D-4A4E-8311-F999E62609B5}"/>
    <cellStyle name="20% - Accent5 6 2 2 6 2" xfId="51329" xr:uid="{FFE01155-4452-4F82-9F55-916FD913CE1F}"/>
    <cellStyle name="20% - Accent5 6 2 2 7" xfId="11015" xr:uid="{1AE37812-F827-4F32-9F74-4283BF29A6B2}"/>
    <cellStyle name="20% - Accent5 6 2 2 7 2" xfId="40784" xr:uid="{3AAB0373-86B7-4FAF-8D0A-9257A3266DF5}"/>
    <cellStyle name="20% - Accent5 6 2 2 8" xfId="28422" xr:uid="{3D4A03DF-C0F6-43BB-8A6C-6A4DB4DA8041}"/>
    <cellStyle name="20% - Accent5 6 2 2 8 2" xfId="56912" xr:uid="{81A91AC3-CD06-4BAF-AB5A-0C44D2DB88F6}"/>
    <cellStyle name="20% - Accent5 6 2 2 9" xfId="32932" xr:uid="{0E7B372F-5E49-45C3-8CFC-5BEE819FEC55}"/>
    <cellStyle name="20% - Accent5 6 2 3" xfId="2538" xr:uid="{D3C70BA8-8F62-4846-8A60-59025F75937F}"/>
    <cellStyle name="20% - Accent5 6 2 3 2" xfId="11023" xr:uid="{3C834203-6101-40EB-9A69-B3CD7A9BB3F5}"/>
    <cellStyle name="20% - Accent5 6 2 3 2 2" xfId="11024" xr:uid="{10AE4FED-AE8D-4CEF-8C52-9254B9EA689C}"/>
    <cellStyle name="20% - Accent5 6 2 3 2 2 2" xfId="40793" xr:uid="{FB3BF499-6365-4E68-B586-E4BC42B9BBE1}"/>
    <cellStyle name="20% - Accent5 6 2 3 2 3" xfId="11025" xr:uid="{C9337390-1143-41BF-8C58-5B258842EF42}"/>
    <cellStyle name="20% - Accent5 6 2 3 2 3 2" xfId="40794" xr:uid="{92AA6181-B483-475D-98FE-5C06ED3D5189}"/>
    <cellStyle name="20% - Accent5 6 2 3 2 4" xfId="40792" xr:uid="{8064AC6E-C305-4887-9E3A-79688EE43E7E}"/>
    <cellStyle name="20% - Accent5 6 2 3 3" xfId="11026" xr:uid="{B7C45D3F-5917-4556-A1BB-FC00BA5FA740}"/>
    <cellStyle name="20% - Accent5 6 2 3 3 2" xfId="40795" xr:uid="{F7BE267A-FC95-4A5D-831B-3BA3ED162B53}"/>
    <cellStyle name="20% - Accent5 6 2 3 4" xfId="11027" xr:uid="{CFD1158D-B4B7-4A41-9A68-882B67D22459}"/>
    <cellStyle name="20% - Accent5 6 2 3 4 2" xfId="40796" xr:uid="{4D428C2B-5EB8-46A0-8E71-D3C1FB8CF56F}"/>
    <cellStyle name="20% - Accent5 6 2 3 5" xfId="11028" xr:uid="{43532E18-515B-4D45-9515-B6A21495B383}"/>
    <cellStyle name="20% - Accent5 6 2 3 5 2" xfId="40797" xr:uid="{360FD473-7CD5-4795-8A2D-EA4F9FD594A1}"/>
    <cellStyle name="20% - Accent5 6 2 3 6" xfId="11022" xr:uid="{A18329E5-A5B5-4E7C-B07F-39B0080ABCE6}"/>
    <cellStyle name="20% - Accent5 6 2 3 6 2" xfId="40791" xr:uid="{E8647BF4-B3A1-4FCD-AC28-2119C2FC2F4E}"/>
    <cellStyle name="20% - Accent5 6 2 3 7" xfId="33518" xr:uid="{20A6897B-498D-4D42-A679-6FCB9C3DA39C}"/>
    <cellStyle name="20% - Accent5 6 2 4" xfId="11029" xr:uid="{9E6572A2-2F92-4A62-90F0-B1B464610E28}"/>
    <cellStyle name="20% - Accent5 6 2 4 2" xfId="11030" xr:uid="{92F7DCCD-33C4-427F-815A-8040BAB0EDD8}"/>
    <cellStyle name="20% - Accent5 6 2 4 2 2" xfId="40799" xr:uid="{64DB4E1E-D5C3-4D07-831C-3C53817D53B9}"/>
    <cellStyle name="20% - Accent5 6 2 4 3" xfId="11031" xr:uid="{8D87510F-FF12-4938-8D37-4E38411B1A5C}"/>
    <cellStyle name="20% - Accent5 6 2 4 3 2" xfId="40800" xr:uid="{CD4B8EB7-2A9A-49B8-A341-DC74E8244303}"/>
    <cellStyle name="20% - Accent5 6 2 4 4" xfId="40798" xr:uid="{77CD65D5-DAD4-4367-A5D7-5360A66CE1EC}"/>
    <cellStyle name="20% - Accent5 6 2 5" xfId="11032" xr:uid="{A0D79FC7-5E47-4E63-9CFA-9FB5701848C6}"/>
    <cellStyle name="20% - Accent5 6 2 5 2" xfId="40801" xr:uid="{E00577C4-79AA-416B-BEBA-921CA96A5AD6}"/>
    <cellStyle name="20% - Accent5 6 2 6" xfId="11033" xr:uid="{D29296A4-74C5-4731-88AA-1FD5B807CF36}"/>
    <cellStyle name="20% - Accent5 6 2 6 2" xfId="40802" xr:uid="{FF350F82-355F-48AE-B823-EC7078E796C0}"/>
    <cellStyle name="20% - Accent5 6 2 7" xfId="11034" xr:uid="{03BF09BA-AD5D-491E-B6CD-07638B52C632}"/>
    <cellStyle name="20% - Accent5 6 2 7 2" xfId="40803" xr:uid="{5B138931-222C-4B5F-BF71-4563D0D7A81A}"/>
    <cellStyle name="20% - Accent5 6 2 8" xfId="20931" xr:uid="{621725AC-29B1-4272-B64A-3DC3E0216E18}"/>
    <cellStyle name="20% - Accent5 6 2 8 2" xfId="50359" xr:uid="{41D6B76B-1125-4CF9-8948-6D94CDD7F92F}"/>
    <cellStyle name="20% - Accent5 6 2 9" xfId="11014" xr:uid="{5642BFDA-09F2-4702-8EA0-E4CF8D2033A2}"/>
    <cellStyle name="20% - Accent5 6 2 9 2" xfId="40783" xr:uid="{E82D1500-790F-4B27-8B0D-B067457F7B3F}"/>
    <cellStyle name="20% - Accent5 6 3" xfId="1640" xr:uid="{03B5A7F2-8870-4923-92C8-A21045C1F215}"/>
    <cellStyle name="20% - Accent5 6 3 10" xfId="26908" xr:uid="{7C90439F-88CE-42BC-AC19-32FE9DED764B}"/>
    <cellStyle name="20% - Accent5 6 3 10 2" xfId="55398" xr:uid="{4CF32DB5-A169-4BC6-A876-AF019524F0B7}"/>
    <cellStyle name="20% - Accent5 6 3 11" xfId="32642" xr:uid="{68F3AF49-0D6E-4102-9EAE-BFF3D2202303}"/>
    <cellStyle name="20% - Accent5 6 3 2" xfId="2861" xr:uid="{77E0F6CD-E070-4181-8073-CB0114499881}"/>
    <cellStyle name="20% - Accent5 6 3 2 2" xfId="11037" xr:uid="{2AE6F573-2FA5-4ACE-848D-DD7052BE930E}"/>
    <cellStyle name="20% - Accent5 6 3 2 2 2" xfId="11038" xr:uid="{79BF9C31-5365-4130-963D-3FFA3AB19FF0}"/>
    <cellStyle name="20% - Accent5 6 3 2 2 2 2" xfId="40807" xr:uid="{C1EE4FB2-91B8-4212-93AA-4FAE9DFE1E64}"/>
    <cellStyle name="20% - Accent5 6 3 2 2 3" xfId="11039" xr:uid="{BF39685E-0DA6-48F3-83CB-BF33CDE34FA1}"/>
    <cellStyle name="20% - Accent5 6 3 2 2 3 2" xfId="40808" xr:uid="{33F99CC6-50C6-43CB-8546-2529093E3369}"/>
    <cellStyle name="20% - Accent5 6 3 2 2 4" xfId="40806" xr:uid="{0424B2BE-16B2-42D7-BBEC-85761737E9AF}"/>
    <cellStyle name="20% - Accent5 6 3 2 3" xfId="11040" xr:uid="{17DDD91E-A55C-4DB9-9F39-3FBEC0A17060}"/>
    <cellStyle name="20% - Accent5 6 3 2 3 2" xfId="40809" xr:uid="{D166E557-4F2B-41EF-8DBE-3959B0969FAB}"/>
    <cellStyle name="20% - Accent5 6 3 2 4" xfId="11041" xr:uid="{9BC6C16D-A6F8-4BA2-B388-75393A205770}"/>
    <cellStyle name="20% - Accent5 6 3 2 4 2" xfId="40810" xr:uid="{4954B89D-CE46-45BD-A1EF-18D6AEAA1051}"/>
    <cellStyle name="20% - Accent5 6 3 2 5" xfId="11042" xr:uid="{07B682AE-70B7-4D4A-8C28-2759416A99A3}"/>
    <cellStyle name="20% - Accent5 6 3 2 5 2" xfId="40811" xr:uid="{219BCDC1-122C-4122-9B70-4339C95E0F71}"/>
    <cellStyle name="20% - Accent5 6 3 2 6" xfId="22164" xr:uid="{6857114C-D537-47C8-8186-5B58015FB5E1}"/>
    <cellStyle name="20% - Accent5 6 3 2 6 2" xfId="51589" xr:uid="{3D7B37B5-C422-4AF3-9D92-87EA939582BF}"/>
    <cellStyle name="20% - Accent5 6 3 2 7" xfId="11036" xr:uid="{414606C3-F68B-4966-9B42-DE5256AF1617}"/>
    <cellStyle name="20% - Accent5 6 3 2 7 2" xfId="40805" xr:uid="{33ED7070-7A5D-4177-8BBB-B9300D977175}"/>
    <cellStyle name="20% - Accent5 6 3 2 8" xfId="33839" xr:uid="{061880B8-BF4C-442C-A34F-2F9276120ACC}"/>
    <cellStyle name="20% - Accent5 6 3 3" xfId="11043" xr:uid="{B08927D9-3232-40DF-98A5-2415A37A49F6}"/>
    <cellStyle name="20% - Accent5 6 3 3 2" xfId="11044" xr:uid="{3E06DCB5-30F7-41AA-8AE1-0E4410750F16}"/>
    <cellStyle name="20% - Accent5 6 3 3 2 2" xfId="11045" xr:uid="{38F87D8A-EC9F-4719-B5F7-78D98E04BFE1}"/>
    <cellStyle name="20% - Accent5 6 3 3 2 2 2" xfId="40814" xr:uid="{12791DAA-09FE-4D7A-BB09-E0B2166234E8}"/>
    <cellStyle name="20% - Accent5 6 3 3 2 3" xfId="11046" xr:uid="{DE882383-04AF-4E7C-9898-D86D8571FF1F}"/>
    <cellStyle name="20% - Accent5 6 3 3 2 3 2" xfId="40815" xr:uid="{59C68F48-A81B-4FC3-B06D-75A8EA262ABB}"/>
    <cellStyle name="20% - Accent5 6 3 3 2 4" xfId="40813" xr:uid="{E007B010-87DF-49F2-8052-2FA45FC8A260}"/>
    <cellStyle name="20% - Accent5 6 3 3 3" xfId="11047" xr:uid="{1D5504B9-DDD5-427D-B63C-9E742DD112DF}"/>
    <cellStyle name="20% - Accent5 6 3 3 3 2" xfId="40816" xr:uid="{F34C5AE1-1ABB-4A60-A1AE-8BF9CFF6FFE7}"/>
    <cellStyle name="20% - Accent5 6 3 3 4" xfId="11048" xr:uid="{676D97D5-7FCB-4B16-9257-1B5766657CD1}"/>
    <cellStyle name="20% - Accent5 6 3 3 4 2" xfId="40817" xr:uid="{1683153D-F01D-4AE1-B63B-F0DD855A56AE}"/>
    <cellStyle name="20% - Accent5 6 3 3 5" xfId="11049" xr:uid="{FE903CF8-7884-4988-B9F3-6376C111966C}"/>
    <cellStyle name="20% - Accent5 6 3 3 5 2" xfId="40818" xr:uid="{7D339FCE-9EA7-42AC-9797-3CAB9E54CCAC}"/>
    <cellStyle name="20% - Accent5 6 3 3 6" xfId="40812" xr:uid="{3460F9DA-24E2-4B75-BF71-86532867146E}"/>
    <cellStyle name="20% - Accent5 6 3 4" xfId="11050" xr:uid="{88E0C5A3-6A53-4650-A61D-21415656E008}"/>
    <cellStyle name="20% - Accent5 6 3 4 2" xfId="11051" xr:uid="{BD5D23D9-77D0-4A6C-A711-A036986903B8}"/>
    <cellStyle name="20% - Accent5 6 3 4 2 2" xfId="40820" xr:uid="{BAC39B5D-C9AC-489F-A0A3-6A7E809A276E}"/>
    <cellStyle name="20% - Accent5 6 3 4 3" xfId="11052" xr:uid="{71679233-4F85-4BF7-BB31-5617265B8179}"/>
    <cellStyle name="20% - Accent5 6 3 4 3 2" xfId="40821" xr:uid="{6BC2C045-407A-4B16-A49E-3BBD5FC5DC45}"/>
    <cellStyle name="20% - Accent5 6 3 4 4" xfId="40819" xr:uid="{B6AD8F9F-E380-4420-A3BE-BB7F36883840}"/>
    <cellStyle name="20% - Accent5 6 3 5" xfId="11053" xr:uid="{E79CB893-6CA1-4AF1-AF18-BD0FC4B4D4EA}"/>
    <cellStyle name="20% - Accent5 6 3 5 2" xfId="40822" xr:uid="{5B6FD89E-5828-4527-BE29-137B78E24170}"/>
    <cellStyle name="20% - Accent5 6 3 6" xfId="11054" xr:uid="{FDB15911-427E-4F7B-AEA4-57178B4E5E1C}"/>
    <cellStyle name="20% - Accent5 6 3 6 2" xfId="40823" xr:uid="{98F5A8EF-6012-423D-8D8E-BE4A36426D75}"/>
    <cellStyle name="20% - Accent5 6 3 7" xfId="11055" xr:uid="{9F42A831-60EC-4F6A-AE48-74A29A58EFC4}"/>
    <cellStyle name="20% - Accent5 6 3 7 2" xfId="40824" xr:uid="{A4AD0D84-7575-4725-857F-064960694B6A}"/>
    <cellStyle name="20% - Accent5 6 3 8" xfId="21178" xr:uid="{5574DF3E-8AF3-41A0-B4E9-1634C8662085}"/>
    <cellStyle name="20% - Accent5 6 3 8 2" xfId="50604" xr:uid="{46427060-4160-4B7F-9DC5-5466F2D0BE39}"/>
    <cellStyle name="20% - Accent5 6 3 9" xfId="11035" xr:uid="{5FB6331F-DA1F-4F45-A331-C4E7241E784F}"/>
    <cellStyle name="20% - Accent5 6 3 9 2" xfId="40804" xr:uid="{9E4E80FA-B5C2-4A6D-8AAD-0C0A725C149D}"/>
    <cellStyle name="20% - Accent5 6 4" xfId="2375" xr:uid="{C539329A-8C27-4311-AE6F-A69842A192E8}"/>
    <cellStyle name="20% - Accent5 6 4 10" xfId="29901" xr:uid="{FC8CF92D-1EC0-446C-A893-991EBDF8CF58}"/>
    <cellStyle name="20% - Accent5 6 4 10 2" xfId="58391" xr:uid="{9E108D1D-73C2-4D29-91D6-0E18974248DF}"/>
    <cellStyle name="20% - Accent5 6 4 11" xfId="33355" xr:uid="{7F63493C-5C60-4BFC-8FD7-9B9A5C151713}"/>
    <cellStyle name="20% - Accent5 6 4 2" xfId="11057" xr:uid="{EF83C9B8-A30E-4E26-8DD0-AE60687253C5}"/>
    <cellStyle name="20% - Accent5 6 4 2 2" xfId="11058" xr:uid="{0C93B1C5-2DC7-463D-A4E2-793D60283F8D}"/>
    <cellStyle name="20% - Accent5 6 4 2 2 2" xfId="11059" xr:uid="{6F432163-82C2-4E6C-9E78-AE5891D2CA5D}"/>
    <cellStyle name="20% - Accent5 6 4 2 2 2 2" xfId="40828" xr:uid="{C5480783-89AC-4A90-B788-0177BBD536F5}"/>
    <cellStyle name="20% - Accent5 6 4 2 2 3" xfId="11060" xr:uid="{7330A48A-7246-4003-823C-F16B4AC90551}"/>
    <cellStyle name="20% - Accent5 6 4 2 2 3 2" xfId="40829" xr:uid="{44DDAD58-6489-41C1-990E-D0FBBB8EE607}"/>
    <cellStyle name="20% - Accent5 6 4 2 2 4" xfId="40827" xr:uid="{03537BC0-46D5-4EEC-817E-C23C46C0B48F}"/>
    <cellStyle name="20% - Accent5 6 4 2 3" xfId="11061" xr:uid="{F76B6B50-EAF8-488B-9100-416AE4828DA9}"/>
    <cellStyle name="20% - Accent5 6 4 2 3 2" xfId="40830" xr:uid="{91C37026-1442-4160-B4B4-2156BFF7F8C7}"/>
    <cellStyle name="20% - Accent5 6 4 2 4" xfId="11062" xr:uid="{BCD4FB72-721D-4B64-B4D7-5490F9C48D9E}"/>
    <cellStyle name="20% - Accent5 6 4 2 4 2" xfId="40831" xr:uid="{71500FAB-354E-4844-867D-2D2B8C7E7B76}"/>
    <cellStyle name="20% - Accent5 6 4 2 5" xfId="11063" xr:uid="{933BD7B3-B6B3-4E3C-97C8-E8602DABAD38}"/>
    <cellStyle name="20% - Accent5 6 4 2 5 2" xfId="40832" xr:uid="{CE728259-7897-4886-BA05-A7E2BFC7E8D9}"/>
    <cellStyle name="20% - Accent5 6 4 2 6" xfId="40826" xr:uid="{5D2186D7-1DCE-4B9A-B9FD-B132797FC12C}"/>
    <cellStyle name="20% - Accent5 6 4 3" xfId="11064" xr:uid="{E269406E-4317-43E6-B00D-23EF52768F41}"/>
    <cellStyle name="20% - Accent5 6 4 3 2" xfId="11065" xr:uid="{7433A17B-F255-4CF3-A6C9-A4E5605E738F}"/>
    <cellStyle name="20% - Accent5 6 4 3 2 2" xfId="11066" xr:uid="{A22734A6-4868-43AA-8C9D-DE43054167F5}"/>
    <cellStyle name="20% - Accent5 6 4 3 2 2 2" xfId="40835" xr:uid="{782DB307-64AA-4CA0-89F4-5A5380C5FB3A}"/>
    <cellStyle name="20% - Accent5 6 4 3 2 3" xfId="11067" xr:uid="{ED7DF742-87DF-4DE5-B45C-045490CC1640}"/>
    <cellStyle name="20% - Accent5 6 4 3 2 3 2" xfId="40836" xr:uid="{8069B039-A748-477C-BD37-BCFA55651022}"/>
    <cellStyle name="20% - Accent5 6 4 3 2 4" xfId="40834" xr:uid="{6E5FC2DD-65BE-47DD-B02F-0CBC07BBC74F}"/>
    <cellStyle name="20% - Accent5 6 4 3 3" xfId="11068" xr:uid="{5F646DA5-1612-45A5-AB38-75F74E03CDF0}"/>
    <cellStyle name="20% - Accent5 6 4 3 3 2" xfId="40837" xr:uid="{656FC105-801B-43E9-8588-D8A958588392}"/>
    <cellStyle name="20% - Accent5 6 4 3 4" xfId="11069" xr:uid="{0C958897-76BC-4A1E-813E-491AB6B4B2CB}"/>
    <cellStyle name="20% - Accent5 6 4 3 4 2" xfId="40838" xr:uid="{4190C95C-DD1C-42CE-97F2-B24809973C93}"/>
    <cellStyle name="20% - Accent5 6 4 3 5" xfId="11070" xr:uid="{ADF562E8-C207-4414-9B8E-2EB4317A2385}"/>
    <cellStyle name="20% - Accent5 6 4 3 5 2" xfId="40839" xr:uid="{15736740-D019-4CAF-B9F9-C9579A0C3541}"/>
    <cellStyle name="20% - Accent5 6 4 3 6" xfId="40833" xr:uid="{3281E3BD-B5D5-48B2-ABA5-E054882F0862}"/>
    <cellStyle name="20% - Accent5 6 4 4" xfId="11071" xr:uid="{5596AB68-E72F-4D12-A79A-4733C862E8EC}"/>
    <cellStyle name="20% - Accent5 6 4 4 2" xfId="11072" xr:uid="{323B2D84-7361-4364-B86B-40FCC0DB4032}"/>
    <cellStyle name="20% - Accent5 6 4 4 2 2" xfId="40841" xr:uid="{49D2B605-C10D-4BC2-9FD3-F020FBBD3193}"/>
    <cellStyle name="20% - Accent5 6 4 4 3" xfId="11073" xr:uid="{E9527B25-968F-4ECC-9E46-D9D2489DFDC7}"/>
    <cellStyle name="20% - Accent5 6 4 4 3 2" xfId="40842" xr:uid="{78E4A28E-3A45-4CF7-81A5-309ECBD20202}"/>
    <cellStyle name="20% - Accent5 6 4 4 4" xfId="40840" xr:uid="{FBE8EE3D-EE04-477C-9D75-4116C7F4C75F}"/>
    <cellStyle name="20% - Accent5 6 4 5" xfId="11074" xr:uid="{E53AB1A6-1661-46B1-83A2-E2981A824CB9}"/>
    <cellStyle name="20% - Accent5 6 4 5 2" xfId="40843" xr:uid="{B090D652-830E-4E9C-B172-A6A28EFE3BEB}"/>
    <cellStyle name="20% - Accent5 6 4 6" xfId="11075" xr:uid="{C91C5C73-C497-4689-960D-F5E9F31EA522}"/>
    <cellStyle name="20% - Accent5 6 4 6 2" xfId="40844" xr:uid="{CCDAED84-28AE-45C2-8024-44EF0EE942E7}"/>
    <cellStyle name="20% - Accent5 6 4 7" xfId="11076" xr:uid="{CEDD99C4-A4EE-4EC7-BCA2-07BF686E5656}"/>
    <cellStyle name="20% - Accent5 6 4 7 2" xfId="40845" xr:uid="{508386C7-F6F5-49C0-90C9-26A1AA810CD0}"/>
    <cellStyle name="20% - Accent5 6 4 8" xfId="21659" xr:uid="{509B1A22-0D6D-4DD0-A66D-01FF2F82BFAD}"/>
    <cellStyle name="20% - Accent5 6 4 8 2" xfId="51084" xr:uid="{C68776B1-3E8A-496A-B06F-40035D6FCE50}"/>
    <cellStyle name="20% - Accent5 6 4 9" xfId="11056" xr:uid="{8DD01AF8-E42F-4E3A-B62E-D4756B892829}"/>
    <cellStyle name="20% - Accent5 6 4 9 2" xfId="40825" xr:uid="{FA254CDF-8298-494C-97FB-9B0DD214D12C}"/>
    <cellStyle name="20% - Accent5 6 5" xfId="11077" xr:uid="{658A3510-78C8-4B9A-BEAE-DD1B1D4EAADB}"/>
    <cellStyle name="20% - Accent5 6 5 2" xfId="11078" xr:uid="{E0D914D0-E53C-4B11-B7F8-A308E0404477}"/>
    <cellStyle name="20% - Accent5 6 5 2 2" xfId="11079" xr:uid="{2EC686FB-9D32-45ED-8747-23BA58346B51}"/>
    <cellStyle name="20% - Accent5 6 5 2 2 2" xfId="40848" xr:uid="{8AEA4CC6-C4AB-4C57-83C1-CAD5006886F0}"/>
    <cellStyle name="20% - Accent5 6 5 2 3" xfId="11080" xr:uid="{580CECC7-662A-46F9-AB17-90B3FA2A30D6}"/>
    <cellStyle name="20% - Accent5 6 5 2 3 2" xfId="40849" xr:uid="{467D23D6-C227-4D52-A31B-8DD9F96E3DFA}"/>
    <cellStyle name="20% - Accent5 6 5 2 4" xfId="40847" xr:uid="{8C197D46-3F5A-4CD5-A668-CA1DCF364C32}"/>
    <cellStyle name="20% - Accent5 6 5 3" xfId="11081" xr:uid="{A191C5BC-BBA8-4E0D-A081-EDD93A746805}"/>
    <cellStyle name="20% - Accent5 6 5 3 2" xfId="40850" xr:uid="{49654B24-0132-4427-9DAE-1EEFE48042B8}"/>
    <cellStyle name="20% - Accent5 6 5 4" xfId="11082" xr:uid="{87FF2072-6AFA-4D81-B945-808C4A9E7E7E}"/>
    <cellStyle name="20% - Accent5 6 5 4 2" xfId="40851" xr:uid="{CD8B6EF6-B2AB-4C2F-BBB2-01E3D886769B}"/>
    <cellStyle name="20% - Accent5 6 5 5" xfId="11083" xr:uid="{E5298C21-1F6C-4A4E-8D6D-EF15F0558B77}"/>
    <cellStyle name="20% - Accent5 6 5 5 2" xfId="40852" xr:uid="{1E88F3F0-7411-4329-A228-3BE208589ED4}"/>
    <cellStyle name="20% - Accent5 6 5 6" xfId="40846" xr:uid="{D339F05B-A6F7-4E51-BDC2-C32DB627549D}"/>
    <cellStyle name="20% - Accent5 6 6" xfId="11084" xr:uid="{975F615F-7719-4331-BA49-45704D383951}"/>
    <cellStyle name="20% - Accent5 6 6 2" xfId="11085" xr:uid="{C4D3587E-F1AB-4494-94F1-5430BCD46B64}"/>
    <cellStyle name="20% - Accent5 6 6 2 2" xfId="11086" xr:uid="{895BBC01-4A9E-4055-9AD8-9C5880F28A97}"/>
    <cellStyle name="20% - Accent5 6 6 2 2 2" xfId="40855" xr:uid="{057418E8-94BB-4710-B902-00A559FD0C0E}"/>
    <cellStyle name="20% - Accent5 6 6 2 3" xfId="11087" xr:uid="{789FDE70-1054-4A6D-981F-9B5BEB1862A6}"/>
    <cellStyle name="20% - Accent5 6 6 2 3 2" xfId="40856" xr:uid="{CD35B996-8BC0-46BA-A2E7-35F8F8D7FD59}"/>
    <cellStyle name="20% - Accent5 6 6 2 4" xfId="40854" xr:uid="{A576C4E5-EB47-452C-99D1-9707CE39EA2C}"/>
    <cellStyle name="20% - Accent5 6 6 3" xfId="11088" xr:uid="{C37BA634-127E-4C71-B592-9784205B1788}"/>
    <cellStyle name="20% - Accent5 6 6 3 2" xfId="40857" xr:uid="{EF2671F4-68C8-49B9-AA60-293AD4C02AA1}"/>
    <cellStyle name="20% - Accent5 6 6 4" xfId="11089" xr:uid="{27899F7A-1274-48D4-A727-8AFD99417392}"/>
    <cellStyle name="20% - Accent5 6 6 4 2" xfId="40858" xr:uid="{15CD8F4F-0F51-4238-AC5E-5903165852AE}"/>
    <cellStyle name="20% - Accent5 6 6 5" xfId="11090" xr:uid="{1AED0B6F-2445-4850-A815-5442BD34DAB8}"/>
    <cellStyle name="20% - Accent5 6 6 5 2" xfId="40859" xr:uid="{656909E7-B96D-4A7F-A9CF-3ED263E26228}"/>
    <cellStyle name="20% - Accent5 6 6 6" xfId="40853" xr:uid="{FD09B077-20AF-4F6E-83CC-70AA98E8AD34}"/>
    <cellStyle name="20% - Accent5 6 7" xfId="11091" xr:uid="{CCF90AC4-B79E-4D17-87FF-5F23ACBDC0A7}"/>
    <cellStyle name="20% - Accent5 6 7 2" xfId="11092" xr:uid="{B662C661-188E-47DC-B98B-DFB13C3837A2}"/>
    <cellStyle name="20% - Accent5 6 7 2 2" xfId="40861" xr:uid="{D9B61EEA-39F0-45A3-9B52-359B10B7DA09}"/>
    <cellStyle name="20% - Accent5 6 7 3" xfId="11093" xr:uid="{7E43BC1B-3031-444E-83F3-65CA4EB65373}"/>
    <cellStyle name="20% - Accent5 6 7 3 2" xfId="40862" xr:uid="{9D4A4B27-0A11-4A1E-BB96-F2E7369E0DC0}"/>
    <cellStyle name="20% - Accent5 6 7 4" xfId="40860" xr:uid="{F4F5692A-DD63-4228-8538-3ED88E651476}"/>
    <cellStyle name="20% - Accent5 6 8" xfId="11094" xr:uid="{163F4364-28F3-40E3-A142-E54C575F91AA}"/>
    <cellStyle name="20% - Accent5 6 8 2" xfId="40863" xr:uid="{FC89D0E0-747D-40E0-BAEB-FE7CFEFF65B6}"/>
    <cellStyle name="20% - Accent5 6 9" xfId="11095" xr:uid="{CEEC6285-1462-4EFC-83B4-41634EC07F39}"/>
    <cellStyle name="20% - Accent5 6 9 2" xfId="40864" xr:uid="{08E99819-3A73-411B-9DF6-9C217A5B0EA2}"/>
    <cellStyle name="20% - Accent5 7" xfId="121" xr:uid="{8EB6C8D4-ED8D-44F6-98A9-BFA4E922F201}"/>
    <cellStyle name="20% - Accent5 7 10" xfId="20707" xr:uid="{BDA3A575-45A9-4D74-B10C-D134C5280AD9}"/>
    <cellStyle name="20% - Accent5 7 10 2" xfId="50145" xr:uid="{DB337D00-80E7-4A63-9B11-C378798BD4BA}"/>
    <cellStyle name="20% - Accent5 7 11" xfId="11096" xr:uid="{6F1E736A-452E-47F9-B839-FB7BF1A8D307}"/>
    <cellStyle name="20% - Accent5 7 11 2" xfId="40865" xr:uid="{7DC6DB9C-E61C-4299-9664-6C2F6EF4985C}"/>
    <cellStyle name="20% - Accent5 7 12" xfId="4839" xr:uid="{74DDB163-B4AC-4628-B8E7-C2AAD4D6DB91}"/>
    <cellStyle name="20% - Accent5 7 12 2" xfId="34722" xr:uid="{4FCCDBD4-3B4F-4591-8EF0-A170ABFB7DA2}"/>
    <cellStyle name="20% - Accent5 7 13" xfId="22777" xr:uid="{13E31232-5E95-4979-943A-8F874EBDE64A}"/>
    <cellStyle name="20% - Accent5 7 13 2" xfId="52062" xr:uid="{4251AE1C-C3A3-4302-A91D-5C94FCC32144}"/>
    <cellStyle name="20% - Accent5 7 14" xfId="31757" xr:uid="{A949AB9E-2AA8-4EF2-B80E-F934E2DCBB8B}"/>
    <cellStyle name="20% - Accent5 7 2" xfId="3032" xr:uid="{B02F625C-5BAF-494C-ACEA-3576668336ED}"/>
    <cellStyle name="20% - Accent5 7 2 10" xfId="25733" xr:uid="{FE52C80F-D3BE-410D-806D-5136B165775E}"/>
    <cellStyle name="20% - Accent5 7 2 10 2" xfId="54224" xr:uid="{B1C108C4-B069-4864-91A7-D37BDF1EAE68}"/>
    <cellStyle name="20% - Accent5 7 2 11" xfId="34009" xr:uid="{242199D8-1E0C-416B-8A65-1E001B53C198}"/>
    <cellStyle name="20% - Accent5 7 2 2" xfId="5882" xr:uid="{C734EFC0-5E65-4D40-8EBB-3102B3045E11}"/>
    <cellStyle name="20% - Accent5 7 2 2 2" xfId="11099" xr:uid="{2B951F2D-3388-40AD-AC30-5330E0FCDC46}"/>
    <cellStyle name="20% - Accent5 7 2 2 2 2" xfId="11100" xr:uid="{477FA7FC-3F50-48B4-A206-D6471CD25F8B}"/>
    <cellStyle name="20% - Accent5 7 2 2 2 2 2" xfId="40869" xr:uid="{FED240C9-CCA3-46F1-823E-73E085889430}"/>
    <cellStyle name="20% - Accent5 7 2 2 2 3" xfId="11101" xr:uid="{0BDFBFCE-5794-4CB1-BBE7-CA67F2BE5BDE}"/>
    <cellStyle name="20% - Accent5 7 2 2 2 3 2" xfId="40870" xr:uid="{98985580-E365-48CC-B595-2D36B100150D}"/>
    <cellStyle name="20% - Accent5 7 2 2 2 4" xfId="40868" xr:uid="{234128EF-4213-4B8F-BE4F-94DA719CCAF4}"/>
    <cellStyle name="20% - Accent5 7 2 2 3" xfId="11102" xr:uid="{74B0F73A-D348-4F6D-B828-A98FB46C09B7}"/>
    <cellStyle name="20% - Accent5 7 2 2 3 2" xfId="40871" xr:uid="{CDB889F4-1538-4BCF-AEBF-1B881851FF00}"/>
    <cellStyle name="20% - Accent5 7 2 2 4" xfId="11103" xr:uid="{70B14969-C607-4263-83DF-5F1903D25838}"/>
    <cellStyle name="20% - Accent5 7 2 2 4 2" xfId="40872" xr:uid="{B0A78548-B2CD-4536-B4BC-0F79F86E4A63}"/>
    <cellStyle name="20% - Accent5 7 2 2 5" xfId="11104" xr:uid="{4CD2C9BF-3624-4CEA-940A-BD1D256D59FD}"/>
    <cellStyle name="20% - Accent5 7 2 2 5 2" xfId="40873" xr:uid="{6B41B5B5-9D51-4F87-A7FB-19BE1FD450C5}"/>
    <cellStyle name="20% - Accent5 7 2 2 6" xfId="21929" xr:uid="{9FB6C6C1-F334-400E-9D7F-0DFD94B2FBB3}"/>
    <cellStyle name="20% - Accent5 7 2 2 6 2" xfId="51354" xr:uid="{AA8AFFC0-3AE6-47A4-BEE7-3F102C8E0182}"/>
    <cellStyle name="20% - Accent5 7 2 2 7" xfId="11098" xr:uid="{12559C33-4575-4D7A-B54B-D396E8284458}"/>
    <cellStyle name="20% - Accent5 7 2 2 7 2" xfId="40867" xr:uid="{B79CF776-C6EF-42C6-AC39-E8675254DCAA}"/>
    <cellStyle name="20% - Accent5 7 2 2 8" xfId="28712" xr:uid="{40A0692C-4AF3-4037-AFE1-A5E2021C0F57}"/>
    <cellStyle name="20% - Accent5 7 2 2 8 2" xfId="57202" xr:uid="{411EF032-AABD-44F4-BA5C-B6A6C5C98F4D}"/>
    <cellStyle name="20% - Accent5 7 2 2 9" xfId="35741" xr:uid="{A60886CA-6109-480D-B182-39A225F456FB}"/>
    <cellStyle name="20% - Accent5 7 2 3" xfId="11105" xr:uid="{9B1A7C59-90FB-4847-8DF1-96A671C8FE67}"/>
    <cellStyle name="20% - Accent5 7 2 3 2" xfId="11106" xr:uid="{1198E7A8-9679-42E4-AC52-3E5C648EECD7}"/>
    <cellStyle name="20% - Accent5 7 2 3 2 2" xfId="11107" xr:uid="{63FE8903-DB96-415B-8F2F-8D9E8B8BD661}"/>
    <cellStyle name="20% - Accent5 7 2 3 2 2 2" xfId="40876" xr:uid="{B6C898F0-8826-4BE1-900B-6E520F9B775C}"/>
    <cellStyle name="20% - Accent5 7 2 3 2 3" xfId="11108" xr:uid="{85F93BF1-E267-4A6A-80A5-57AE5F58EA5F}"/>
    <cellStyle name="20% - Accent5 7 2 3 2 3 2" xfId="40877" xr:uid="{0F1BD474-E56D-47D0-A610-93ABFB2DBD27}"/>
    <cellStyle name="20% - Accent5 7 2 3 2 4" xfId="40875" xr:uid="{8D774609-4F99-404C-B0E7-C02E6D58C5CC}"/>
    <cellStyle name="20% - Accent5 7 2 3 3" xfId="11109" xr:uid="{A7197FFE-03CC-4CE7-87B7-E4A26A979E67}"/>
    <cellStyle name="20% - Accent5 7 2 3 3 2" xfId="40878" xr:uid="{D6AB1D1F-2D11-466E-9C6C-924F23E6BB7E}"/>
    <cellStyle name="20% - Accent5 7 2 3 4" xfId="11110" xr:uid="{0849DE08-FB65-4129-8D88-77FCE4EE3F25}"/>
    <cellStyle name="20% - Accent5 7 2 3 4 2" xfId="40879" xr:uid="{6FDAE0D1-53E5-4183-8217-3B5B1599B1FF}"/>
    <cellStyle name="20% - Accent5 7 2 3 5" xfId="11111" xr:uid="{54E4E67C-38D6-4713-A6CB-CFCE03DF7DCC}"/>
    <cellStyle name="20% - Accent5 7 2 3 5 2" xfId="40880" xr:uid="{04830064-57B7-4A68-8A29-06FEE2FC6CDA}"/>
    <cellStyle name="20% - Accent5 7 2 3 6" xfId="40874" xr:uid="{8088FD8A-3A9B-405B-B1C5-7C9160E4122E}"/>
    <cellStyle name="20% - Accent5 7 2 4" xfId="11112" xr:uid="{6ED624C0-D1DE-4082-B295-15454C3392CC}"/>
    <cellStyle name="20% - Accent5 7 2 4 2" xfId="11113" xr:uid="{2F3B9AF7-4267-4C78-A69B-5015EC0FE2ED}"/>
    <cellStyle name="20% - Accent5 7 2 4 2 2" xfId="40882" xr:uid="{01A32FE1-18DF-4957-BA30-2A6C9EE49780}"/>
    <cellStyle name="20% - Accent5 7 2 4 3" xfId="11114" xr:uid="{DEA7B1A5-134A-4DF9-8AB3-ED4D35A6F952}"/>
    <cellStyle name="20% - Accent5 7 2 4 3 2" xfId="40883" xr:uid="{731A09AE-F244-4F5E-853F-808DF38034DF}"/>
    <cellStyle name="20% - Accent5 7 2 4 4" xfId="40881" xr:uid="{C281F89D-57F6-477F-B470-93885E7A9862}"/>
    <cellStyle name="20% - Accent5 7 2 5" xfId="11115" xr:uid="{E7B5940C-6DED-46E2-B2BC-D52C8624101E}"/>
    <cellStyle name="20% - Accent5 7 2 5 2" xfId="40884" xr:uid="{2183ACE9-1104-4433-AC91-67F994472DCA}"/>
    <cellStyle name="20% - Accent5 7 2 6" xfId="11116" xr:uid="{22D2C93B-79AF-4DB4-9BB7-750353D3E14E}"/>
    <cellStyle name="20% - Accent5 7 2 6 2" xfId="40885" xr:uid="{9AEF0E35-6BD0-4DAA-8DD8-D0EAB4BB3482}"/>
    <cellStyle name="20% - Accent5 7 2 7" xfId="11117" xr:uid="{DDF2D0E5-A7B1-4382-AD73-7B872C1F1461}"/>
    <cellStyle name="20% - Accent5 7 2 7 2" xfId="40886" xr:uid="{EE0EDA98-4E8F-4B39-8E80-C061701F4064}"/>
    <cellStyle name="20% - Accent5 7 2 8" xfId="20955" xr:uid="{B3254EF8-26BD-4653-A81D-A6D4961411F4}"/>
    <cellStyle name="20% - Accent5 7 2 8 2" xfId="50383" xr:uid="{E54F5DF9-462A-46F8-B56A-B2468DF45FB1}"/>
    <cellStyle name="20% - Accent5 7 2 9" xfId="11097" xr:uid="{CDAD4E7A-36F0-4297-B125-B35E1A26021C}"/>
    <cellStyle name="20% - Accent5 7 2 9 2" xfId="40866" xr:uid="{73FA9D00-6DF6-4796-AFFB-CAF146C141DC}"/>
    <cellStyle name="20% - Accent5 7 3" xfId="5290" xr:uid="{36E68276-EAA5-461A-8EC6-FEE3D6C855C4}"/>
    <cellStyle name="20% - Accent5 7 3 10" xfId="27201" xr:uid="{0F0D830C-F56E-44FC-9B04-0110AC77635A}"/>
    <cellStyle name="20% - Accent5 7 3 10 2" xfId="55691" xr:uid="{C869FB88-11B4-43DD-8DBB-4624102003B8}"/>
    <cellStyle name="20% - Accent5 7 3 11" xfId="35153" xr:uid="{D14E65DF-E0A1-425E-BB8E-2EB7885B7161}"/>
    <cellStyle name="20% - Accent5 7 3 2" xfId="6073" xr:uid="{F8117C66-1AB8-4F21-A61C-D4ABC30B38CA}"/>
    <cellStyle name="20% - Accent5 7 3 2 2" xfId="11120" xr:uid="{73569A97-2910-4E53-AA2A-1177CFF7A08D}"/>
    <cellStyle name="20% - Accent5 7 3 2 2 2" xfId="11121" xr:uid="{6F56B6B7-6850-400C-B782-542D28CE9DFD}"/>
    <cellStyle name="20% - Accent5 7 3 2 2 2 2" xfId="40890" xr:uid="{E71BA0F9-3E36-49D8-ADFB-2DF7C9C3DBFB}"/>
    <cellStyle name="20% - Accent5 7 3 2 2 3" xfId="11122" xr:uid="{C3DB8844-5401-4CA0-9CA8-61330D7FB35D}"/>
    <cellStyle name="20% - Accent5 7 3 2 2 3 2" xfId="40891" xr:uid="{D292157D-E9F2-4C1B-B956-48C59095E501}"/>
    <cellStyle name="20% - Accent5 7 3 2 2 4" xfId="40889" xr:uid="{44545EB0-1C75-4331-9C7D-98CA9EAA4DF9}"/>
    <cellStyle name="20% - Accent5 7 3 2 3" xfId="11123" xr:uid="{7011D358-E53D-41B7-873E-912274EE3F9C}"/>
    <cellStyle name="20% - Accent5 7 3 2 3 2" xfId="40892" xr:uid="{20B2D272-780A-47B7-ADE7-FA26FDD7830C}"/>
    <cellStyle name="20% - Accent5 7 3 2 4" xfId="11124" xr:uid="{0FF20F75-33E7-438C-8894-A1D41925B5D5}"/>
    <cellStyle name="20% - Accent5 7 3 2 4 2" xfId="40893" xr:uid="{0B384D22-66BC-4920-9C5D-3C307ECB15D4}"/>
    <cellStyle name="20% - Accent5 7 3 2 5" xfId="11125" xr:uid="{E481CFC4-9147-4E95-827F-6399F3E19CF6}"/>
    <cellStyle name="20% - Accent5 7 3 2 5 2" xfId="40894" xr:uid="{13525BE2-3531-4FC9-83A7-1066451A0CE0}"/>
    <cellStyle name="20% - Accent5 7 3 2 6" xfId="22190" xr:uid="{CAA5E0D6-7201-4FEA-B5CE-CD469738DF90}"/>
    <cellStyle name="20% - Accent5 7 3 2 6 2" xfId="51615" xr:uid="{D44FB3E9-2C31-4CB4-9D77-40BCEF8F2EF5}"/>
    <cellStyle name="20% - Accent5 7 3 2 7" xfId="11119" xr:uid="{4567688D-F0AF-4DD7-B985-7A1516D4F8E9}"/>
    <cellStyle name="20% - Accent5 7 3 2 7 2" xfId="40888" xr:uid="{BD743974-4480-4248-8142-979B00886C4E}"/>
    <cellStyle name="20% - Accent5 7 3 2 8" xfId="35932" xr:uid="{DFBD3A10-FB88-42AF-A255-480E8A8E05BF}"/>
    <cellStyle name="20% - Accent5 7 3 3" xfId="11126" xr:uid="{0E739F5A-42DB-4612-8C68-02778513A1C6}"/>
    <cellStyle name="20% - Accent5 7 3 3 2" xfId="11127" xr:uid="{03180A15-B485-44AC-9B53-F458C146FCEB}"/>
    <cellStyle name="20% - Accent5 7 3 3 2 2" xfId="11128" xr:uid="{0074D27C-A0D5-4486-83EE-C29C25BAD3F5}"/>
    <cellStyle name="20% - Accent5 7 3 3 2 2 2" xfId="40897" xr:uid="{F2B2643E-4963-42AB-854B-9DDDDAB219C2}"/>
    <cellStyle name="20% - Accent5 7 3 3 2 3" xfId="11129" xr:uid="{8B2E56CB-3536-4C83-9880-6D48317F0E89}"/>
    <cellStyle name="20% - Accent5 7 3 3 2 3 2" xfId="40898" xr:uid="{6C8D96C1-BB54-49E6-83B5-D2285A4FB54D}"/>
    <cellStyle name="20% - Accent5 7 3 3 2 4" xfId="40896" xr:uid="{8407B15B-917B-4768-B72F-3E5F7BBB7E6A}"/>
    <cellStyle name="20% - Accent5 7 3 3 3" xfId="11130" xr:uid="{0F675A50-1D2A-44FF-9F71-06EE810B630E}"/>
    <cellStyle name="20% - Accent5 7 3 3 3 2" xfId="40899" xr:uid="{6C085AE6-A842-4392-9C87-67493FDE49A1}"/>
    <cellStyle name="20% - Accent5 7 3 3 4" xfId="11131" xr:uid="{37AC12EA-0DAB-4233-853C-709BC0379EC5}"/>
    <cellStyle name="20% - Accent5 7 3 3 4 2" xfId="40900" xr:uid="{F5D38EEA-3D07-4014-A06A-D7BC42884450}"/>
    <cellStyle name="20% - Accent5 7 3 3 5" xfId="11132" xr:uid="{FB10E5FF-530F-4BF0-9E65-9DD110927C7E}"/>
    <cellStyle name="20% - Accent5 7 3 3 5 2" xfId="40901" xr:uid="{A3D8CF7C-8205-40B3-8D66-DD41AFCA82CB}"/>
    <cellStyle name="20% - Accent5 7 3 3 6" xfId="40895" xr:uid="{8388BFF8-EBC6-4FE8-87B2-51C2D6639E42}"/>
    <cellStyle name="20% - Accent5 7 3 4" xfId="11133" xr:uid="{F3A79199-6D3A-4528-99DF-9DF48E1FFAA0}"/>
    <cellStyle name="20% - Accent5 7 3 4 2" xfId="11134" xr:uid="{35318CA9-59F6-489E-8897-79ED6C86F55A}"/>
    <cellStyle name="20% - Accent5 7 3 4 2 2" xfId="40903" xr:uid="{D684957D-C79D-4AF1-BB4C-F105AADEAF02}"/>
    <cellStyle name="20% - Accent5 7 3 4 3" xfId="11135" xr:uid="{150BB769-6977-4EF7-84C3-39DEDC4B2C07}"/>
    <cellStyle name="20% - Accent5 7 3 4 3 2" xfId="40904" xr:uid="{B1AED979-E50E-4321-AA3B-A3007A113E58}"/>
    <cellStyle name="20% - Accent5 7 3 4 4" xfId="40902" xr:uid="{3730C199-C69F-4E52-BF82-35269C0D2155}"/>
    <cellStyle name="20% - Accent5 7 3 5" xfId="11136" xr:uid="{E1833B1C-C947-49CF-B13E-FB6CB48F2F2E}"/>
    <cellStyle name="20% - Accent5 7 3 5 2" xfId="40905" xr:uid="{6C2E6C4B-4EE9-412D-9478-D69B1687CD73}"/>
    <cellStyle name="20% - Accent5 7 3 6" xfId="11137" xr:uid="{63FC37DF-046D-41C8-894B-6EF9EC1D32C1}"/>
    <cellStyle name="20% - Accent5 7 3 6 2" xfId="40906" xr:uid="{DA61B6FB-2272-4296-967E-9E9F5C705ACB}"/>
    <cellStyle name="20% - Accent5 7 3 7" xfId="11138" xr:uid="{3D382321-8832-4E9E-81DE-4F493C14E47B}"/>
    <cellStyle name="20% - Accent5 7 3 7 2" xfId="40907" xr:uid="{E4AA6D62-174C-4F55-9892-DAFED217446F}"/>
    <cellStyle name="20% - Accent5 7 3 8" xfId="21203" xr:uid="{DD50C04E-2ABD-4309-B0AF-759C10E3A8AA}"/>
    <cellStyle name="20% - Accent5 7 3 8 2" xfId="50629" xr:uid="{4C960679-73E3-4831-B486-F124CC9B511F}"/>
    <cellStyle name="20% - Accent5 7 3 9" xfId="11118" xr:uid="{C53ED1C3-422F-4D24-AFF5-9BA7EE05FC31}"/>
    <cellStyle name="20% - Accent5 7 3 9 2" xfId="40887" xr:uid="{C8C1D1B1-9720-4FCE-907F-530ED3ABCAA6}"/>
    <cellStyle name="20% - Accent5 7 4" xfId="5673" xr:uid="{3E804080-553D-44EC-90A9-497DBEBAE27B}"/>
    <cellStyle name="20% - Accent5 7 4 2" xfId="11140" xr:uid="{A2516544-4CDA-4087-B0EB-6CD2E437A5BB}"/>
    <cellStyle name="20% - Accent5 7 4 2 2" xfId="11141" xr:uid="{A9F9C28C-B293-4944-9625-C0F7982F5AE3}"/>
    <cellStyle name="20% - Accent5 7 4 2 2 2" xfId="40910" xr:uid="{782C29E2-2288-4655-B84C-5883A0C9F6F4}"/>
    <cellStyle name="20% - Accent5 7 4 2 3" xfId="11142" xr:uid="{16A08A62-25F4-475F-8577-2989A0FE0911}"/>
    <cellStyle name="20% - Accent5 7 4 2 3 2" xfId="40911" xr:uid="{459C96C0-572D-4AE1-BBF7-7CF8ADFD8165}"/>
    <cellStyle name="20% - Accent5 7 4 2 4" xfId="40909" xr:uid="{50E32427-12E1-435F-A241-8E3D67E96BD3}"/>
    <cellStyle name="20% - Accent5 7 4 3" xfId="11143" xr:uid="{4D2232B9-48B4-4287-BEC9-4FE5DEF490D9}"/>
    <cellStyle name="20% - Accent5 7 4 3 2" xfId="40912" xr:uid="{446A0687-87B7-4000-B982-08E91FAA96AC}"/>
    <cellStyle name="20% - Accent5 7 4 4" xfId="11144" xr:uid="{38FAA775-681F-4E9F-BD61-F92F5F76F978}"/>
    <cellStyle name="20% - Accent5 7 4 4 2" xfId="40913" xr:uid="{B94F9CFC-A9D8-44E7-85D1-8DABE96B878F}"/>
    <cellStyle name="20% - Accent5 7 4 5" xfId="11145" xr:uid="{82BD5010-788A-4DF4-84B1-0F7A7A4A0B0E}"/>
    <cellStyle name="20% - Accent5 7 4 5 2" xfId="40914" xr:uid="{6B33ED66-EE0D-4564-891E-DB8F0FC38EAD}"/>
    <cellStyle name="20% - Accent5 7 4 6" xfId="21679" xr:uid="{047A3CB8-76CD-4A23-8A25-3F79AEA8B11E}"/>
    <cellStyle name="20% - Accent5 7 4 6 2" xfId="51104" xr:uid="{C90F7AF5-562B-47B5-A108-4B2CF0AD5BBA}"/>
    <cellStyle name="20% - Accent5 7 4 7" xfId="11139" xr:uid="{55BE02AC-9AF4-4747-AD5A-C950284F1F58}"/>
    <cellStyle name="20% - Accent5 7 4 7 2" xfId="40908" xr:uid="{822C63F0-EF27-4E7A-8B82-9C4DB1B3CE03}"/>
    <cellStyle name="20% - Accent5 7 4 8" xfId="30197" xr:uid="{5AAD0D19-1AE7-4DC9-B6C7-EE33571D5A6D}"/>
    <cellStyle name="20% - Accent5 7 4 8 2" xfId="58687" xr:uid="{5A5609C4-59C9-4C67-987C-0243EC0D335D}"/>
    <cellStyle name="20% - Accent5 7 4 9" xfId="35532" xr:uid="{52253FDD-0059-408E-B2AD-B322978E8E24}"/>
    <cellStyle name="20% - Accent5 7 5" xfId="11146" xr:uid="{FECEBE2D-01C4-432A-BEB7-94416C660CA4}"/>
    <cellStyle name="20% - Accent5 7 5 2" xfId="11147" xr:uid="{3DEEDDA0-7A8C-48F3-97E3-9A2B3429E643}"/>
    <cellStyle name="20% - Accent5 7 5 2 2" xfId="11148" xr:uid="{74BA2C14-0F74-4091-B527-A11CBA8E80DD}"/>
    <cellStyle name="20% - Accent5 7 5 2 2 2" xfId="40917" xr:uid="{A4721C32-53D4-4F0F-AE9C-2B195BE7AD82}"/>
    <cellStyle name="20% - Accent5 7 5 2 3" xfId="11149" xr:uid="{7892FEAE-8CC0-4430-AED2-D8D6F5166DB7}"/>
    <cellStyle name="20% - Accent5 7 5 2 3 2" xfId="40918" xr:uid="{FB2E544E-2CDA-46EA-B775-92AD85E22C30}"/>
    <cellStyle name="20% - Accent5 7 5 2 4" xfId="40916" xr:uid="{1C47BB67-EB58-4258-BD61-7F470BFB0086}"/>
    <cellStyle name="20% - Accent5 7 5 3" xfId="11150" xr:uid="{28EA0457-A618-47EB-B172-80197128D7F3}"/>
    <cellStyle name="20% - Accent5 7 5 3 2" xfId="40919" xr:uid="{4B50DC47-9C45-4151-93D1-CD27F0328AF3}"/>
    <cellStyle name="20% - Accent5 7 5 4" xfId="11151" xr:uid="{A2E0FF50-E90E-4014-B1E8-3B59DA305B39}"/>
    <cellStyle name="20% - Accent5 7 5 4 2" xfId="40920" xr:uid="{3052F951-40C2-4AE1-A883-071DDFD85304}"/>
    <cellStyle name="20% - Accent5 7 5 5" xfId="11152" xr:uid="{D5800260-7B70-4736-981D-D956599C3DD4}"/>
    <cellStyle name="20% - Accent5 7 5 5 2" xfId="40921" xr:uid="{54F1F335-E47C-464B-B00B-4F7D32FA736D}"/>
    <cellStyle name="20% - Accent5 7 5 6" xfId="40915" xr:uid="{AC614B96-DCA8-43EB-9E9C-6A3B80BE1C7A}"/>
    <cellStyle name="20% - Accent5 7 6" xfId="11153" xr:uid="{8A3F3575-0C62-42BB-A419-3D71CF827824}"/>
    <cellStyle name="20% - Accent5 7 6 2" xfId="11154" xr:uid="{657D4E76-A8AA-4CCB-9F89-128682796482}"/>
    <cellStyle name="20% - Accent5 7 6 2 2" xfId="40923" xr:uid="{B4BDDDD5-618B-4498-9D85-55D25BD701D3}"/>
    <cellStyle name="20% - Accent5 7 6 3" xfId="11155" xr:uid="{2A377425-D6AA-4C6F-9032-C799A65E8483}"/>
    <cellStyle name="20% - Accent5 7 6 3 2" xfId="40924" xr:uid="{3D0CE5F0-A440-45B9-9824-85810EE071B7}"/>
    <cellStyle name="20% - Accent5 7 6 4" xfId="40922" xr:uid="{D9FE74D7-E746-489D-892B-B92B8AFACE56}"/>
    <cellStyle name="20% - Accent5 7 7" xfId="11156" xr:uid="{48F4B374-406B-4040-B95B-EEDCB6953841}"/>
    <cellStyle name="20% - Accent5 7 7 2" xfId="40925" xr:uid="{3885C4BC-96B2-416C-9C93-D8A6300BEA78}"/>
    <cellStyle name="20% - Accent5 7 8" xfId="11157" xr:uid="{CCE2E0FD-84DD-4E65-B66B-294777426419}"/>
    <cellStyle name="20% - Accent5 7 8 2" xfId="40926" xr:uid="{348F6E40-FF38-4920-9937-52671006C74C}"/>
    <cellStyle name="20% - Accent5 7 9" xfId="11158" xr:uid="{948BA5A8-9693-4E5A-882E-23EBE4203B93}"/>
    <cellStyle name="20% - Accent5 7 9 2" xfId="40927" xr:uid="{D83779ED-842C-440E-82B0-919A13C08385}"/>
    <cellStyle name="20% - Accent5 8" xfId="2114" xr:uid="{A6F7AE43-61EA-4BFF-984E-DAEB7191DBE3}"/>
    <cellStyle name="20% - Accent5 8 10" xfId="4866" xr:uid="{0042D521-31BB-4EAF-B646-BD214DD49EC7}"/>
    <cellStyle name="20% - Accent5 8 10 2" xfId="34745" xr:uid="{73ADC454-20FE-4DCA-BC66-3676179E637D}"/>
    <cellStyle name="20% - Accent5 8 11" xfId="22792" xr:uid="{9953B37A-AD2B-4EAC-8133-01ECB54B5103}"/>
    <cellStyle name="20% - Accent5 8 11 2" xfId="52077" xr:uid="{AA3BAEDE-973E-46E7-B09D-F11462914CEE}"/>
    <cellStyle name="20% - Accent5 8 12" xfId="33103" xr:uid="{A76B19E9-ACD2-4F10-AB6C-1C7F098B1482}"/>
    <cellStyle name="20% - Accent5 8 2" xfId="5116" xr:uid="{1CBF0D0F-61D5-44ED-BBC4-D03E31A4FB69}"/>
    <cellStyle name="20% - Accent5 8 2 2" xfId="5899" xr:uid="{B850E20D-0E55-45C7-A822-A6CEFB7FC35D}"/>
    <cellStyle name="20% - Accent5 8 2 2 2" xfId="11162" xr:uid="{F00DB54E-1509-4580-948A-3ECB80875910}"/>
    <cellStyle name="20% - Accent5 8 2 2 2 2" xfId="40931" xr:uid="{88E4DDCF-A930-42FC-BFBE-F3B21A6EF6C5}"/>
    <cellStyle name="20% - Accent5 8 2 2 3" xfId="11163" xr:uid="{70D4C074-77BE-4697-B026-7014A018DD7E}"/>
    <cellStyle name="20% - Accent5 8 2 2 3 2" xfId="40932" xr:uid="{CB32ADF1-149E-4DDA-85B1-845CB39FA417}"/>
    <cellStyle name="20% - Accent5 8 2 2 4" xfId="21946" xr:uid="{49D0F8D1-0B6B-4048-899C-EBDA2AF25C6D}"/>
    <cellStyle name="20% - Accent5 8 2 2 4 2" xfId="51371" xr:uid="{05734A01-8249-43D7-A991-640E9B516C76}"/>
    <cellStyle name="20% - Accent5 8 2 2 5" xfId="11161" xr:uid="{D84F5F39-3FD5-4D84-9DB0-4344D461225D}"/>
    <cellStyle name="20% - Accent5 8 2 2 5 2" xfId="40930" xr:uid="{267BECC1-5507-4D70-BF1C-4187E3AA793D}"/>
    <cellStyle name="20% - Accent5 8 2 2 6" xfId="29006" xr:uid="{7351B832-3DF8-47C0-8111-9F805FF532D0}"/>
    <cellStyle name="20% - Accent5 8 2 2 6 2" xfId="57496" xr:uid="{4D81685B-22BA-4524-A29D-CAA664BC7DFC}"/>
    <cellStyle name="20% - Accent5 8 2 2 7" xfId="35758" xr:uid="{B59B44B3-E476-4527-A141-F676A1D83FF9}"/>
    <cellStyle name="20% - Accent5 8 2 3" xfId="11164" xr:uid="{8BE2CE8B-3CDD-4E76-BAEF-216501D54A73}"/>
    <cellStyle name="20% - Accent5 8 2 3 2" xfId="40933" xr:uid="{26C4FF24-6CE7-4135-9356-CDF302F9E043}"/>
    <cellStyle name="20% - Accent5 8 2 4" xfId="11165" xr:uid="{1B4FFF46-9077-443A-8651-69E39DD106F4}"/>
    <cellStyle name="20% - Accent5 8 2 4 2" xfId="40934" xr:uid="{3B476E24-C0CF-4331-8235-DF880C0A51A5}"/>
    <cellStyle name="20% - Accent5 8 2 5" xfId="11166" xr:uid="{F4586FD5-01FB-4E18-8488-4BAB0C338550}"/>
    <cellStyle name="20% - Accent5 8 2 5 2" xfId="40935" xr:uid="{4279B74D-FAA5-4047-BB95-A4AAAA13D9BB}"/>
    <cellStyle name="20% - Accent5 8 2 6" xfId="20975" xr:uid="{BC01C928-2B11-4333-991B-EC1D5F3C6CA5}"/>
    <cellStyle name="20% - Accent5 8 2 6 2" xfId="50401" xr:uid="{C946651C-64CE-4F9F-ADFD-CC62FBA24CCA}"/>
    <cellStyle name="20% - Accent5 8 2 7" xfId="11160" xr:uid="{9A4FC980-B149-477B-A905-64AC833C0D92}"/>
    <cellStyle name="20% - Accent5 8 2 7 2" xfId="40929" xr:uid="{E0305416-AC55-476A-99E8-815FC080D8F6}"/>
    <cellStyle name="20% - Accent5 8 2 8" xfId="26023" xr:uid="{E8F31914-053E-4E1F-94EE-4558A6DECF8F}"/>
    <cellStyle name="20% - Accent5 8 2 8 2" xfId="54514" xr:uid="{FBBF9561-5F95-45BA-84B4-B81F5904D967}"/>
    <cellStyle name="20% - Accent5 8 2 9" xfId="34979" xr:uid="{36ACA99F-215B-40A6-906A-A3ACD478FFD0}"/>
    <cellStyle name="20% - Accent5 8 3" xfId="5307" xr:uid="{AD9B0C64-8CCE-44B7-A39F-5B85C7594CBF}"/>
    <cellStyle name="20% - Accent5 8 3 2" xfId="6090" xr:uid="{F066927A-C827-4BAE-8C40-6F963FA28A57}"/>
    <cellStyle name="20% - Accent5 8 3 2 2" xfId="11169" xr:uid="{E8F3AD07-F989-48D5-9D48-FECA4DA3644C}"/>
    <cellStyle name="20% - Accent5 8 3 2 2 2" xfId="40938" xr:uid="{3C8C0A92-C68C-494C-9899-5FFA8BBB7FCB}"/>
    <cellStyle name="20% - Accent5 8 3 2 3" xfId="11170" xr:uid="{A4D1FF6D-757E-475E-8F0E-230CC7292E4A}"/>
    <cellStyle name="20% - Accent5 8 3 2 3 2" xfId="40939" xr:uid="{A0BE308D-CDD1-48E8-9705-16CEFA36785A}"/>
    <cellStyle name="20% - Accent5 8 3 2 4" xfId="22208" xr:uid="{6692C270-8B7C-40AE-A972-F07974D71CE2}"/>
    <cellStyle name="20% - Accent5 8 3 2 4 2" xfId="51633" xr:uid="{EB261A3B-66E1-4656-B388-FCDC878B8C29}"/>
    <cellStyle name="20% - Accent5 8 3 2 5" xfId="11168" xr:uid="{BEEF6CD6-5ABB-4ED5-B47C-5E87F9DA1F6B}"/>
    <cellStyle name="20% - Accent5 8 3 2 5 2" xfId="40937" xr:uid="{4AC21A20-FB8E-4D66-86E5-1CA75083468D}"/>
    <cellStyle name="20% - Accent5 8 3 2 6" xfId="35949" xr:uid="{CB2BDD63-1670-4759-96AB-423AE65DBE3E}"/>
    <cellStyle name="20% - Accent5 8 3 3" xfId="11171" xr:uid="{6D158364-E5FA-4CA0-A0D2-B028AEFF6963}"/>
    <cellStyle name="20% - Accent5 8 3 3 2" xfId="40940" xr:uid="{A4C8FB61-E666-4061-A08F-7DECD4655CC9}"/>
    <cellStyle name="20% - Accent5 8 3 4" xfId="11172" xr:uid="{E4F3E018-BD30-49E8-97F4-B551B591EBC1}"/>
    <cellStyle name="20% - Accent5 8 3 4 2" xfId="40941" xr:uid="{31599087-012B-42B4-8F05-86864FE0BFD6}"/>
    <cellStyle name="20% - Accent5 8 3 5" xfId="11173" xr:uid="{E05F9DB1-2B02-476D-A9D4-3F0F6A331444}"/>
    <cellStyle name="20% - Accent5 8 3 5 2" xfId="40942" xr:uid="{C03F4920-B422-4BC6-BBDF-64FFAB18A3A7}"/>
    <cellStyle name="20% - Accent5 8 3 6" xfId="21221" xr:uid="{5A237882-E16D-465D-96CB-DF792122BAEC}"/>
    <cellStyle name="20% - Accent5 8 3 6 2" xfId="50647" xr:uid="{5D09D750-0AAC-494F-BBA9-36D365035390}"/>
    <cellStyle name="20% - Accent5 8 3 7" xfId="11167" xr:uid="{352F423A-66B3-442F-9BC4-6E66BE5AE2DB}"/>
    <cellStyle name="20% - Accent5 8 3 7 2" xfId="40936" xr:uid="{5B5E9EE9-1E62-4D6A-B2FE-7D39F731315C}"/>
    <cellStyle name="20% - Accent5 8 3 8" xfId="27495" xr:uid="{BCBD8739-DCCF-4E7F-80EB-319854FA734B}"/>
    <cellStyle name="20% - Accent5 8 3 8 2" xfId="55985" xr:uid="{A45D44E7-DEE9-40CC-9CAF-1A1E8CAB3F3F}"/>
    <cellStyle name="20% - Accent5 8 3 9" xfId="35170" xr:uid="{F8AE5985-6720-48F7-8032-31B6ED4E84F7}"/>
    <cellStyle name="20% - Accent5 8 4" xfId="5694" xr:uid="{09876A53-045C-4ECA-8B09-4D316F886C7C}"/>
    <cellStyle name="20% - Accent5 8 4 2" xfId="11175" xr:uid="{57980906-56E3-4D3C-BE42-FBAF448752BE}"/>
    <cellStyle name="20% - Accent5 8 4 2 2" xfId="40944" xr:uid="{02FCA5B1-615A-45F6-8446-68193298D03B}"/>
    <cellStyle name="20% - Accent5 8 4 3" xfId="11176" xr:uid="{0D9D35B5-8D24-4A48-85A0-422B5FADD693}"/>
    <cellStyle name="20% - Accent5 8 4 3 2" xfId="40945" xr:uid="{1A1AE444-977F-404B-AAC9-FB75333474FC}"/>
    <cellStyle name="20% - Accent5 8 4 4" xfId="21703" xr:uid="{22D62532-6582-4D41-9FEA-37DDDD8F2DA9}"/>
    <cellStyle name="20% - Accent5 8 4 4 2" xfId="51128" xr:uid="{E961E724-31C0-419A-823C-83A99E1129C1}"/>
    <cellStyle name="20% - Accent5 8 4 5" xfId="11174" xr:uid="{999FFD59-7819-4814-BD71-85122A6A8797}"/>
    <cellStyle name="20% - Accent5 8 4 5 2" xfId="40943" xr:uid="{28234081-9D2F-43FD-B437-3F09E444AE35}"/>
    <cellStyle name="20% - Accent5 8 4 6" xfId="30493" xr:uid="{97329F85-D587-47B5-8B6D-6B0F4C3F7F1E}"/>
    <cellStyle name="20% - Accent5 8 4 6 2" xfId="58983" xr:uid="{3AFB4FFA-3B22-4796-B1EE-C3B723D884ED}"/>
    <cellStyle name="20% - Accent5 8 4 7" xfId="35553" xr:uid="{8317F787-9465-4A7C-9BE6-1F711A0404CD}"/>
    <cellStyle name="20% - Accent5 8 5" xfId="11177" xr:uid="{AA790B8E-9349-4F69-A184-297EB46661C1}"/>
    <cellStyle name="20% - Accent5 8 5 2" xfId="40946" xr:uid="{C73390DA-DD46-49F1-A34C-AB4AFF2DC860}"/>
    <cellStyle name="20% - Accent5 8 6" xfId="11178" xr:uid="{51545F54-6B22-40C3-AEF1-D567867EECB1}"/>
    <cellStyle name="20% - Accent5 8 6 2" xfId="40947" xr:uid="{8129744C-CC13-4F4F-908C-BC6EA45842DC}"/>
    <cellStyle name="20% - Accent5 8 7" xfId="11179" xr:uid="{0340E931-292B-4D29-B0B7-0AB22CB50B50}"/>
    <cellStyle name="20% - Accent5 8 7 2" xfId="40948" xr:uid="{E3F30BA7-0C93-403F-9B89-39AA51ADA887}"/>
    <cellStyle name="20% - Accent5 8 8" xfId="20733" xr:uid="{03CE3802-70E2-438C-B48C-B841BE34946A}"/>
    <cellStyle name="20% - Accent5 8 8 2" xfId="50165" xr:uid="{E8FC0A01-8140-4345-B269-274C3BF9F914}"/>
    <cellStyle name="20% - Accent5 8 9" xfId="11159" xr:uid="{35646D90-C324-4668-AB03-1179B0C25196}"/>
    <cellStyle name="20% - Accent5 8 9 2" xfId="40928" xr:uid="{D187F48B-98B0-45A4-A2BF-AFE556C6850F}"/>
    <cellStyle name="20% - Accent5 9" xfId="845" xr:uid="{460442E8-36AC-4538-BB64-B4401C221058}"/>
    <cellStyle name="20% - Accent5 9 10" xfId="4887" xr:uid="{B4DBBCBD-39A3-4BCB-A060-78CC9A99A382}"/>
    <cellStyle name="20% - Accent5 9 10 2" xfId="34766" xr:uid="{88B90DA6-9E0A-4653-B5BF-5C73735B390E}"/>
    <cellStyle name="20% - Accent5 9 11" xfId="22808" xr:uid="{977236B0-A043-4E2C-A5CA-A2769F3286EE}"/>
    <cellStyle name="20% - Accent5 9 11 2" xfId="52093" xr:uid="{39665D40-37E9-4930-BBAE-39D8B8E9ADBD}"/>
    <cellStyle name="20% - Accent5 9 12" xfId="32077" xr:uid="{FA95673F-DFC1-4311-A781-202BC4A0FD49}"/>
    <cellStyle name="20% - Accent5 9 2" xfId="5135" xr:uid="{038B300F-525B-4BF6-98A7-92748785AF50}"/>
    <cellStyle name="20% - Accent5 9 2 2" xfId="5919" xr:uid="{ACC708B3-5DDE-4165-BB03-1130DBF0377E}"/>
    <cellStyle name="20% - Accent5 9 2 2 2" xfId="11183" xr:uid="{EBF9BF15-9C9F-4CCB-A9F4-8FB110C57002}"/>
    <cellStyle name="20% - Accent5 9 2 2 2 2" xfId="40952" xr:uid="{C6EDC7BE-F73B-4384-92CF-FB2CDAF99197}"/>
    <cellStyle name="20% - Accent5 9 2 2 3" xfId="11184" xr:uid="{0B944AAE-4A8E-4CE3-93D7-A13ECCA894C7}"/>
    <cellStyle name="20% - Accent5 9 2 2 3 2" xfId="40953" xr:uid="{3AD812E5-4A85-4DBF-9700-F162C630519F}"/>
    <cellStyle name="20% - Accent5 9 2 2 4" xfId="21967" xr:uid="{D103A2E7-A54C-46C5-B96A-FB613D25B0F0}"/>
    <cellStyle name="20% - Accent5 9 2 2 4 2" xfId="51392" xr:uid="{BB3516D5-F442-427C-A748-FBFCEB5EDF72}"/>
    <cellStyle name="20% - Accent5 9 2 2 5" xfId="11182" xr:uid="{D5A38D8B-E7AC-445A-8065-B7DCB2F18688}"/>
    <cellStyle name="20% - Accent5 9 2 2 5 2" xfId="40951" xr:uid="{8FCECF42-0654-4DA3-8B5C-EF0146F03777}"/>
    <cellStyle name="20% - Accent5 9 2 2 6" xfId="29317" xr:uid="{AC49C694-CAF8-472B-9D1C-909EFFF17E4F}"/>
    <cellStyle name="20% - Accent5 9 2 2 6 2" xfId="57807" xr:uid="{A89E1CBB-3CA9-466F-A2D0-0AB59CE63987}"/>
    <cellStyle name="20% - Accent5 9 2 2 7" xfId="35778" xr:uid="{0FECDA86-59C3-4453-93D3-5DFEF2AF515B}"/>
    <cellStyle name="20% - Accent5 9 2 3" xfId="11185" xr:uid="{82106468-C8E1-444D-A0C5-34E1E91C90DB}"/>
    <cellStyle name="20% - Accent5 9 2 3 2" xfId="40954" xr:uid="{A47170E0-530A-4A77-9C00-03107D5891B7}"/>
    <cellStyle name="20% - Accent5 9 2 4" xfId="11186" xr:uid="{7C961B74-A807-430D-96B9-BEA909D9D2EE}"/>
    <cellStyle name="20% - Accent5 9 2 4 2" xfId="40955" xr:uid="{95287BA8-55FD-4614-8C04-21847FAF2783}"/>
    <cellStyle name="20% - Accent5 9 2 5" xfId="11187" xr:uid="{789753A7-1A7B-4E10-8C72-E2633BAEEDAE}"/>
    <cellStyle name="20% - Accent5 9 2 5 2" xfId="40956" xr:uid="{23BD9E99-B817-4080-94E9-9A2FB926A3D7}"/>
    <cellStyle name="20% - Accent5 9 2 6" xfId="20995" xr:uid="{720020B7-9ECD-4BBB-9D59-96CE0FDED772}"/>
    <cellStyle name="20% - Accent5 9 2 6 2" xfId="50421" xr:uid="{B0455CD1-BAF1-44F4-973A-8213E0A71BCD}"/>
    <cellStyle name="20% - Accent5 9 2 7" xfId="11181" xr:uid="{E5267093-94D4-4C46-9C39-4E9B2A9D65C1}"/>
    <cellStyle name="20% - Accent5 9 2 7 2" xfId="40950" xr:uid="{488D766E-4D4B-4E34-8666-052B96010C4E}"/>
    <cellStyle name="20% - Accent5 9 2 8" xfId="26333" xr:uid="{D0068F82-357E-4E5B-BF4B-CF9504C198C7}"/>
    <cellStyle name="20% - Accent5 9 2 8 2" xfId="54824" xr:uid="{275E39B6-42F8-4258-8FF4-E0C1F43A738A}"/>
    <cellStyle name="20% - Accent5 9 2 9" xfId="34998" xr:uid="{58621325-2316-458B-B42B-A5E9E5668283}"/>
    <cellStyle name="20% - Accent5 9 3" xfId="5327" xr:uid="{F5E8E2E4-243A-4F70-B432-DC97AC1B78BA}"/>
    <cellStyle name="20% - Accent5 9 3 2" xfId="6111" xr:uid="{8B69662A-4D04-4918-B962-D33416749E06}"/>
    <cellStyle name="20% - Accent5 9 3 2 2" xfId="11190" xr:uid="{0A1B645F-EAF9-44B5-A1A0-79D5B2FE25DF}"/>
    <cellStyle name="20% - Accent5 9 3 2 2 2" xfId="40959" xr:uid="{2F087289-7F1A-4BAC-96CA-321ED00A84C7}"/>
    <cellStyle name="20% - Accent5 9 3 2 3" xfId="11191" xr:uid="{3548B5DC-72A9-49AE-A9BA-71CDF71EBEEC}"/>
    <cellStyle name="20% - Accent5 9 3 2 3 2" xfId="40960" xr:uid="{BC8E5C16-4BB5-48B0-93BF-98FF6B2E9709}"/>
    <cellStyle name="20% - Accent5 9 3 2 4" xfId="22229" xr:uid="{27BC0130-56F8-4953-9B50-A520F2BA64A8}"/>
    <cellStyle name="20% - Accent5 9 3 2 4 2" xfId="51654" xr:uid="{CBF969B9-4914-4047-A7C0-0352E3CBB695}"/>
    <cellStyle name="20% - Accent5 9 3 2 5" xfId="11189" xr:uid="{191003DD-DE5C-4AC8-B832-B449E8968ADF}"/>
    <cellStyle name="20% - Accent5 9 3 2 5 2" xfId="40958" xr:uid="{5BD366E9-A35B-4781-8BA9-F6268104486F}"/>
    <cellStyle name="20% - Accent5 9 3 2 6" xfId="35970" xr:uid="{AE727BED-7C0A-414D-B63B-63F4D2880DAB}"/>
    <cellStyle name="20% - Accent5 9 3 3" xfId="11192" xr:uid="{E659429A-9655-4252-B39D-1FE96FD12653}"/>
    <cellStyle name="20% - Accent5 9 3 3 2" xfId="40961" xr:uid="{CEA3A227-BCF9-4567-94EA-CA088615F764}"/>
    <cellStyle name="20% - Accent5 9 3 4" xfId="11193" xr:uid="{43D14197-43C6-4B20-AB52-9CB650904E13}"/>
    <cellStyle name="20% - Accent5 9 3 4 2" xfId="40962" xr:uid="{2F390B7B-43E6-4767-AFA6-F8E191799CEF}"/>
    <cellStyle name="20% - Accent5 9 3 5" xfId="11194" xr:uid="{4B31F519-79C9-400B-8A08-02487C2E9E2D}"/>
    <cellStyle name="20% - Accent5 9 3 5 2" xfId="40963" xr:uid="{6B88462C-8CF7-4A3F-BBD0-C5911FCB8657}"/>
    <cellStyle name="20% - Accent5 9 3 6" xfId="21242" xr:uid="{CAC57795-E427-4228-A13A-2B8FAE9B9348}"/>
    <cellStyle name="20% - Accent5 9 3 6 2" xfId="50668" xr:uid="{9DBAA45C-7E44-4277-9FAF-A745A0CAEFC8}"/>
    <cellStyle name="20% - Accent5 9 3 7" xfId="11188" xr:uid="{C871D779-9669-4BD0-B6E7-2DDE8FEB1266}"/>
    <cellStyle name="20% - Accent5 9 3 7 2" xfId="40957" xr:uid="{39BD948E-4007-4E29-B0D2-E8FF6FCC92FC}"/>
    <cellStyle name="20% - Accent5 9 3 8" xfId="27806" xr:uid="{625E251A-3C2F-4850-934F-E0E56C7AC648}"/>
    <cellStyle name="20% - Accent5 9 3 8 2" xfId="56296" xr:uid="{FB34037D-22E6-4DA0-8DD6-30CADB681D6C}"/>
    <cellStyle name="20% - Accent5 9 3 9" xfId="35190" xr:uid="{3D1DE452-C517-4174-B3EA-D0116C0EF8DE}"/>
    <cellStyle name="20% - Accent5 9 4" xfId="5716" xr:uid="{5465E464-83F4-487A-A793-AB1B19A53B66}"/>
    <cellStyle name="20% - Accent5 9 4 2" xfId="11196" xr:uid="{D7A3B4B7-15D6-4C3D-BFEC-94D0801425D8}"/>
    <cellStyle name="20% - Accent5 9 4 2 2" xfId="40965" xr:uid="{76B8A155-F770-4C0D-9B79-E4028413C678}"/>
    <cellStyle name="20% - Accent5 9 4 3" xfId="11197" xr:uid="{2CFA6341-C261-4722-B6D6-5F26F658EAC0}"/>
    <cellStyle name="20% - Accent5 9 4 3 2" xfId="40966" xr:uid="{58D6159C-4231-47D9-9662-82F25730650E}"/>
    <cellStyle name="20% - Accent5 9 4 4" xfId="21726" xr:uid="{15733ADE-D9AA-4D95-8229-2B86E29B06A9}"/>
    <cellStyle name="20% - Accent5 9 4 4 2" xfId="51151" xr:uid="{C385B749-5A56-4AED-A796-13ABF92E3361}"/>
    <cellStyle name="20% - Accent5 9 4 5" xfId="11195" xr:uid="{8D135541-873C-49CD-A35D-E8F5B59C79E5}"/>
    <cellStyle name="20% - Accent5 9 4 5 2" xfId="40964" xr:uid="{FF739585-6FDB-4E97-915B-FD1518F3B5F8}"/>
    <cellStyle name="20% - Accent5 9 4 6" xfId="30805" xr:uid="{1483C713-5FF3-4066-BC25-1C44FF1D5586}"/>
    <cellStyle name="20% - Accent5 9 4 6 2" xfId="59295" xr:uid="{724233C2-6886-488E-BECB-FD7BE98AD92E}"/>
    <cellStyle name="20% - Accent5 9 4 7" xfId="35575" xr:uid="{6CD8FB00-123E-4EFE-A5FE-9AEB102E9387}"/>
    <cellStyle name="20% - Accent5 9 5" xfId="11198" xr:uid="{A6535969-102C-455D-9B60-F72819B9B5F4}"/>
    <cellStyle name="20% - Accent5 9 5 2" xfId="40967" xr:uid="{80E16D08-87EA-47B6-83F6-42B1D21A0339}"/>
    <cellStyle name="20% - Accent5 9 6" xfId="11199" xr:uid="{547FD581-7E84-4009-B73D-4277153C1DA1}"/>
    <cellStyle name="20% - Accent5 9 6 2" xfId="40968" xr:uid="{6FAD4B46-1120-49FB-B684-E96EC26EFFC4}"/>
    <cellStyle name="20% - Accent5 9 7" xfId="11200" xr:uid="{EBC4A94E-D2C9-4652-B761-FE8BDC04A08E}"/>
    <cellStyle name="20% - Accent5 9 7 2" xfId="40969" xr:uid="{B539C9E1-B7CB-49E9-8720-E704A2D800C8}"/>
    <cellStyle name="20% - Accent5 9 8" xfId="20753" xr:uid="{1615966E-5425-4800-8512-E24BB457203F}"/>
    <cellStyle name="20% - Accent5 9 8 2" xfId="50185" xr:uid="{EE165892-0809-493D-BDAD-2D88D58AD50C}"/>
    <cellStyle name="20% - Accent5 9 9" xfId="11180" xr:uid="{0D7102C1-E994-4321-8981-971A19303C29}"/>
    <cellStyle name="20% - Accent5 9 9 2" xfId="40949" xr:uid="{6E706536-746C-4762-BB6C-EB070EB613B6}"/>
    <cellStyle name="20% - Accent6" xfId="39" builtinId="50" customBuiltin="1"/>
    <cellStyle name="20% - Accent6 10" xfId="4485" xr:uid="{97CF6150-4AAB-4245-B245-5222DCABFFBA}"/>
    <cellStyle name="20% - Accent6 10 10" xfId="4911" xr:uid="{FC5E2CFE-4B3D-4665-B118-52DF3E782A22}"/>
    <cellStyle name="20% - Accent6 10 10 2" xfId="34790" xr:uid="{05E97D9B-4452-4547-9FBE-A5FB8E33059A}"/>
    <cellStyle name="20% - Accent6 10 11" xfId="22827" xr:uid="{71E300B7-83BF-4A4E-BD92-F0D175DB8526}"/>
    <cellStyle name="20% - Accent6 10 11 2" xfId="52112" xr:uid="{6EEDE21E-3666-444C-9670-55EC961A7334}"/>
    <cellStyle name="20% - Accent6 10 12" xfId="34479" xr:uid="{FBA1C61B-A922-47B1-AF15-BFBE2084112D}"/>
    <cellStyle name="20% - Accent6 10 2" xfId="5742" xr:uid="{95AB78C2-58EA-40AC-91BE-6F7CC32E1EAA}"/>
    <cellStyle name="20% - Accent6 10 2 2" xfId="11204" xr:uid="{87DF96A5-7181-41E8-9D29-510BAB50CB40}"/>
    <cellStyle name="20% - Accent6 10 2 2 2" xfId="11205" xr:uid="{434C0AB4-B27A-43F2-BA9D-6485FE903565}"/>
    <cellStyle name="20% - Accent6 10 2 2 2 2" xfId="40974" xr:uid="{96C9D06C-1663-42E7-A053-E79896C3BEAA}"/>
    <cellStyle name="20% - Accent6 10 2 2 3" xfId="11206" xr:uid="{C700532D-3F9B-46A4-8D4C-6C2E424FBD0B}"/>
    <cellStyle name="20% - Accent6 10 2 2 3 2" xfId="40975" xr:uid="{33BB28DE-E55D-4103-A555-07C22F55C35B}"/>
    <cellStyle name="20% - Accent6 10 2 2 4" xfId="40973" xr:uid="{85C9441E-762E-4855-B12B-D47656F46488}"/>
    <cellStyle name="20% - Accent6 10 2 3" xfId="11207" xr:uid="{0F3E40C7-41B0-46B0-8FB4-A0B8A97CA79D}"/>
    <cellStyle name="20% - Accent6 10 2 3 2" xfId="40976" xr:uid="{59B395D5-0DB8-45F7-B1E5-6A0F68A1532B}"/>
    <cellStyle name="20% - Accent6 10 2 4" xfId="11208" xr:uid="{58F40B4E-3722-4302-9649-6D172498D18D}"/>
    <cellStyle name="20% - Accent6 10 2 4 2" xfId="40977" xr:uid="{95DFB045-9B97-420A-8B40-F0C22C6B02B2}"/>
    <cellStyle name="20% - Accent6 10 2 5" xfId="11209" xr:uid="{29B2E585-3153-4590-9E7A-D73837B35F44}"/>
    <cellStyle name="20% - Accent6 10 2 5 2" xfId="40978" xr:uid="{935CA9EF-91D3-4E37-A0D2-28BA3432CBB1}"/>
    <cellStyle name="20% - Accent6 10 2 6" xfId="21751" xr:uid="{3817CC07-206D-427F-9CD9-A7C75F8C9DFD}"/>
    <cellStyle name="20% - Accent6 10 2 6 2" xfId="51176" xr:uid="{C54B83DE-68E9-412D-84F1-EA7D9EA50C50}"/>
    <cellStyle name="20% - Accent6 10 2 7" xfId="11203" xr:uid="{6D730586-FC1C-4709-A5E4-F6BBC84DC736}"/>
    <cellStyle name="20% - Accent6 10 2 7 2" xfId="40972" xr:uid="{B5560814-ADA1-4222-9672-D92148464AF3}"/>
    <cellStyle name="20% - Accent6 10 2 8" xfId="28060" xr:uid="{F1EBFA25-94BE-4301-9707-F7386128B59A}"/>
    <cellStyle name="20% - Accent6 10 2 8 2" xfId="56550" xr:uid="{6A267A4B-6BEC-4CC7-BBCC-E8DF4B317623}"/>
    <cellStyle name="20% - Accent6 10 2 9" xfId="35601" xr:uid="{3E77A373-4172-4465-9DC5-A31E08289808}"/>
    <cellStyle name="20% - Accent6 10 3" xfId="11210" xr:uid="{495CE4C8-671E-4A92-A7B7-88EFFE21C09E}"/>
    <cellStyle name="20% - Accent6 10 3 2" xfId="11211" xr:uid="{E09ECFFA-AE7A-4C87-869D-BBD27BD0FE15}"/>
    <cellStyle name="20% - Accent6 10 3 2 2" xfId="11212" xr:uid="{B97CA2BB-764D-4835-9556-12D0BEA05959}"/>
    <cellStyle name="20% - Accent6 10 3 2 2 2" xfId="40981" xr:uid="{914DBDD4-D042-49AB-8184-A0504E3A89FC}"/>
    <cellStyle name="20% - Accent6 10 3 2 3" xfId="11213" xr:uid="{553E10C9-C73C-440D-90EB-0BB1D6693CFB}"/>
    <cellStyle name="20% - Accent6 10 3 2 3 2" xfId="40982" xr:uid="{95B3EE82-D23A-4CDA-9CB1-342985BA5F86}"/>
    <cellStyle name="20% - Accent6 10 3 2 4" xfId="40980" xr:uid="{4CA10C2B-47C1-46D8-A23E-39AB88AC267E}"/>
    <cellStyle name="20% - Accent6 10 3 3" xfId="11214" xr:uid="{558C42DF-AF9A-4CE9-AA06-DDCE0EC35918}"/>
    <cellStyle name="20% - Accent6 10 3 3 2" xfId="40983" xr:uid="{97AB8393-F378-4125-906B-96DB1F405D4B}"/>
    <cellStyle name="20% - Accent6 10 3 4" xfId="11215" xr:uid="{64BE8B1B-1457-442F-805C-69E4931058E0}"/>
    <cellStyle name="20% - Accent6 10 3 4 2" xfId="40984" xr:uid="{C73DEB30-B5B4-4E47-A0F2-4D28BC994732}"/>
    <cellStyle name="20% - Accent6 10 3 5" xfId="11216" xr:uid="{2FDAC2DD-DD44-4742-9292-4DAA9DB277F2}"/>
    <cellStyle name="20% - Accent6 10 3 5 2" xfId="40985" xr:uid="{D59644E0-C826-46CB-AF3A-C31702FEB2E3}"/>
    <cellStyle name="20% - Accent6 10 3 6" xfId="40979" xr:uid="{EB2847C3-4940-40DA-9F77-0BA31FE800F4}"/>
    <cellStyle name="20% - Accent6 10 4" xfId="11217" xr:uid="{0649AFCA-C780-435C-B532-A79A108E220C}"/>
    <cellStyle name="20% - Accent6 10 4 2" xfId="11218" xr:uid="{F42779A0-BE41-4400-8902-81BE14023600}"/>
    <cellStyle name="20% - Accent6 10 4 2 2" xfId="40987" xr:uid="{FE2B5B6F-C2CA-4190-B294-09B5B1CEFC7C}"/>
    <cellStyle name="20% - Accent6 10 4 3" xfId="11219" xr:uid="{22BE654A-0B2A-4D7D-BC90-5CAB8DDE3A07}"/>
    <cellStyle name="20% - Accent6 10 4 3 2" xfId="40988" xr:uid="{1E8F0CD4-65BB-4875-BD8B-A020A315343E}"/>
    <cellStyle name="20% - Accent6 10 4 4" xfId="40986" xr:uid="{522D6EBB-3B59-49E8-893E-F4A1858AA28D}"/>
    <cellStyle name="20% - Accent6 10 5" xfId="11220" xr:uid="{795FA793-9D02-4ED3-ADAF-11DA48F60FAE}"/>
    <cellStyle name="20% - Accent6 10 5 2" xfId="40989" xr:uid="{93FC31D1-6C63-4C14-9C02-4C8FDFBC61D6}"/>
    <cellStyle name="20% - Accent6 10 6" xfId="11221" xr:uid="{58D26D33-6B62-4679-B05D-A30AEE2F14A4}"/>
    <cellStyle name="20% - Accent6 10 6 2" xfId="40990" xr:uid="{E8D256C8-6B5A-4635-A349-0D88720506DB}"/>
    <cellStyle name="20% - Accent6 10 7" xfId="11222" xr:uid="{6E5AAE1A-31E8-4454-989C-2E076A88218A}"/>
    <cellStyle name="20% - Accent6 10 7 2" xfId="40991" xr:uid="{795CBA04-C454-4CF8-B7C8-061AC4FF2AB3}"/>
    <cellStyle name="20% - Accent6 10 8" xfId="20775" xr:uid="{0CDF58F3-738D-4395-A7C8-3FED55466545}"/>
    <cellStyle name="20% - Accent6 10 8 2" xfId="50207" xr:uid="{810EBA58-3EDD-4977-92A4-13C391D91CE7}"/>
    <cellStyle name="20% - Accent6 10 9" xfId="11202" xr:uid="{4A447CE4-569F-4644-9B2F-B6F536A13776}"/>
    <cellStyle name="20% - Accent6 10 9 2" xfId="40971" xr:uid="{13B9835D-2437-4CD3-BBA5-99DCEC9094E8}"/>
    <cellStyle name="20% - Accent6 11" xfId="4500" xr:uid="{633D1CFE-ACF6-46FF-B3FD-8022B2A69D96}"/>
    <cellStyle name="20% - Accent6 11 10" xfId="5159" xr:uid="{1A6A75BE-5377-4521-A13E-FDF2FDB43B86}"/>
    <cellStyle name="20% - Accent6 11 10 2" xfId="35022" xr:uid="{ABF0C97F-0012-46A9-9D66-00D16C638BC2}"/>
    <cellStyle name="20% - Accent6 11 11" xfId="22844" xr:uid="{697E5C25-67D2-489B-8213-2C54A6A67A82}"/>
    <cellStyle name="20% - Accent6 11 11 2" xfId="52129" xr:uid="{8D8B5A70-3887-4134-9094-6D8433F2FDC7}"/>
    <cellStyle name="20% - Accent6 11 12" xfId="34494" xr:uid="{75EE35E2-0063-4212-A9CC-F6055273D35F}"/>
    <cellStyle name="20% - Accent6 11 2" xfId="5945" xr:uid="{F74B8561-9635-4543-9867-9998A0F14376}"/>
    <cellStyle name="20% - Accent6 11 2 2" xfId="11225" xr:uid="{BD4D6B5F-C395-46B5-83FA-8C013355F7D8}"/>
    <cellStyle name="20% - Accent6 11 2 2 2" xfId="11226" xr:uid="{7CDFBCFC-0F4B-4016-AD38-16A0CC8B853E}"/>
    <cellStyle name="20% - Accent6 11 2 2 2 2" xfId="40995" xr:uid="{67CB0294-1762-46E1-AE6E-B053323025FE}"/>
    <cellStyle name="20% - Accent6 11 2 2 3" xfId="11227" xr:uid="{8BA3BBA7-12F8-4569-9AB4-FD6DBFD0B7D2}"/>
    <cellStyle name="20% - Accent6 11 2 2 3 2" xfId="40996" xr:uid="{8831AB18-4BC1-4A21-B19B-2AF4B927A1B3}"/>
    <cellStyle name="20% - Accent6 11 2 2 4" xfId="40994" xr:uid="{5EDC2EE8-1B45-4ADA-89FB-A9F2B8828370}"/>
    <cellStyle name="20% - Accent6 11 2 3" xfId="11228" xr:uid="{D0927F7F-0E24-4102-A7D1-2696797D29D0}"/>
    <cellStyle name="20% - Accent6 11 2 3 2" xfId="40997" xr:uid="{815E36E1-4ABA-45E2-86F5-88BFE3CE99C1}"/>
    <cellStyle name="20% - Accent6 11 2 4" xfId="11229" xr:uid="{834D06F7-7913-45B2-A3CB-72A80F0C368B}"/>
    <cellStyle name="20% - Accent6 11 2 4 2" xfId="40998" xr:uid="{4F5C554E-2F38-4C46-A7B1-519E6CD41A0A}"/>
    <cellStyle name="20% - Accent6 11 2 5" xfId="11230" xr:uid="{33E7D452-BB5D-4E50-98E8-B0EE7B560C8A}"/>
    <cellStyle name="20% - Accent6 11 2 5 2" xfId="40999" xr:uid="{BD07DF57-C3E8-4492-99D6-61C35A687C27}"/>
    <cellStyle name="20% - Accent6 11 2 6" xfId="21992" xr:uid="{D767B1EA-092E-47EF-A5FF-43DBA5F2AA9E}"/>
    <cellStyle name="20% - Accent6 11 2 6 2" xfId="51417" xr:uid="{1DBB6B0D-16CE-486E-96B7-781B51499C78}"/>
    <cellStyle name="20% - Accent6 11 2 7" xfId="11224" xr:uid="{05ED2F89-CFFD-448E-BA29-99A05B34D999}"/>
    <cellStyle name="20% - Accent6 11 2 7 2" xfId="40993" xr:uid="{660A9A85-4396-451F-8FFE-A780D7ED8514}"/>
    <cellStyle name="20% - Accent6 11 2 8" xfId="28133" xr:uid="{802BD6BF-96E4-485B-8D80-3DED3A3C12C4}"/>
    <cellStyle name="20% - Accent6 11 2 8 2" xfId="56623" xr:uid="{1A028BCC-FC6D-4FFA-8210-8FF372AFA5C3}"/>
    <cellStyle name="20% - Accent6 11 2 9" xfId="35804" xr:uid="{1B3FB5F5-D27E-43F7-B850-6292220023F5}"/>
    <cellStyle name="20% - Accent6 11 3" xfId="11231" xr:uid="{C61D0106-F66E-4CC6-94AE-56B676CDA820}"/>
    <cellStyle name="20% - Accent6 11 3 2" xfId="11232" xr:uid="{5B1DBEF4-BC60-429A-92DA-6DA6C001EDE6}"/>
    <cellStyle name="20% - Accent6 11 3 2 2" xfId="11233" xr:uid="{65E145BF-11D0-4F64-9B14-A3806EF53C8D}"/>
    <cellStyle name="20% - Accent6 11 3 2 2 2" xfId="41002" xr:uid="{9012F919-4903-4AB3-B3DF-56DA1A6295FD}"/>
    <cellStyle name="20% - Accent6 11 3 2 3" xfId="11234" xr:uid="{9C9239D2-1B87-4880-990C-F608E1149850}"/>
    <cellStyle name="20% - Accent6 11 3 2 3 2" xfId="41003" xr:uid="{ADBF5673-94C1-4405-AAD8-4B4D37EC76B1}"/>
    <cellStyle name="20% - Accent6 11 3 2 4" xfId="41001" xr:uid="{2B1C5155-60E6-46DC-AE17-A38E2DD36867}"/>
    <cellStyle name="20% - Accent6 11 3 3" xfId="11235" xr:uid="{AB3470FC-0BAB-415E-A064-829B3E97EDF8}"/>
    <cellStyle name="20% - Accent6 11 3 3 2" xfId="41004" xr:uid="{1CE1B568-DD9D-4603-AB5F-786C7DE83D3B}"/>
    <cellStyle name="20% - Accent6 11 3 4" xfId="11236" xr:uid="{1830150B-07F5-44F8-9A46-86425BED6D55}"/>
    <cellStyle name="20% - Accent6 11 3 4 2" xfId="41005" xr:uid="{BE3F2915-B37A-438A-A159-36AD038D27B0}"/>
    <cellStyle name="20% - Accent6 11 3 5" xfId="11237" xr:uid="{BEC4A563-62FF-46AA-9680-CA88549CD9EE}"/>
    <cellStyle name="20% - Accent6 11 3 5 2" xfId="41006" xr:uid="{A05B138B-C197-421C-90A4-DFBD5E373217}"/>
    <cellStyle name="20% - Accent6 11 3 6" xfId="41000" xr:uid="{3AE871A0-33EE-45A2-936B-E6796BB7BA4A}"/>
    <cellStyle name="20% - Accent6 11 4" xfId="11238" xr:uid="{6B0C614C-5E0F-466F-8302-6194E5D4D5F4}"/>
    <cellStyle name="20% - Accent6 11 4 2" xfId="11239" xr:uid="{845B51C6-69F0-4AFE-A837-C1B208BFC11F}"/>
    <cellStyle name="20% - Accent6 11 4 2 2" xfId="41008" xr:uid="{27AF8357-6889-4BDD-8AF5-DDCC30357F8B}"/>
    <cellStyle name="20% - Accent6 11 4 3" xfId="11240" xr:uid="{6C67479F-F24C-4F81-8705-F0C97EF416C7}"/>
    <cellStyle name="20% - Accent6 11 4 3 2" xfId="41009" xr:uid="{3C4344C5-50D4-4D76-8897-2114AAD8EF3F}"/>
    <cellStyle name="20% - Accent6 11 4 4" xfId="41007" xr:uid="{F0D4C3F1-AD06-4590-B625-E80B4C595F37}"/>
    <cellStyle name="20% - Accent6 11 5" xfId="11241" xr:uid="{6F9C64C3-F641-4546-8751-7DDDA956CD1D}"/>
    <cellStyle name="20% - Accent6 11 5 2" xfId="41010" xr:uid="{BC61A6D7-6683-494C-9BDB-7E8EAFD7D8F5}"/>
    <cellStyle name="20% - Accent6 11 6" xfId="11242" xr:uid="{7731ED59-EA50-448D-9BDE-5EBCFFBEE49D}"/>
    <cellStyle name="20% - Accent6 11 6 2" xfId="41011" xr:uid="{B3C5A33F-AC8A-4F1E-B834-F4B33E9BF3F0}"/>
    <cellStyle name="20% - Accent6 11 7" xfId="11243" xr:uid="{0DABA2A4-D7D3-49C4-AE6F-60BF90CE9899}"/>
    <cellStyle name="20% - Accent6 11 7 2" xfId="41012" xr:uid="{7B5C522F-B2A9-4856-9E5C-40804FD271C4}"/>
    <cellStyle name="20% - Accent6 11 8" xfId="21020" xr:uid="{65027E13-F6E2-46B7-B9EA-16BECDBD00E9}"/>
    <cellStyle name="20% - Accent6 11 8 2" xfId="50446" xr:uid="{802ED19F-1932-40E8-9AC8-D7F5EEB4004A}"/>
    <cellStyle name="20% - Accent6 11 9" xfId="11223" xr:uid="{3313EDEE-6DAD-4FC4-98CB-E1AFD7D5DB98}"/>
    <cellStyle name="20% - Accent6 11 9 2" xfId="40992" xr:uid="{5545FEB6-7D40-46CD-B5C8-16EE74744D15}"/>
    <cellStyle name="20% - Accent6 12" xfId="4148" xr:uid="{80BB3AE1-014D-4ECA-983E-11C86422C31A}"/>
    <cellStyle name="20% - Accent6 12 10" xfId="5355" xr:uid="{F8536665-2B6C-4284-9EAE-FFB4DABF6A43}"/>
    <cellStyle name="20% - Accent6 12 10 2" xfId="35218" xr:uid="{3AB726EB-19AD-4549-8918-CA3B8A68DAAB}"/>
    <cellStyle name="20% - Accent6 12 11" xfId="22925" xr:uid="{83D797D1-3AD4-4C1F-A1CA-E23E5FF53DB1}"/>
    <cellStyle name="20% - Accent6 12 11 2" xfId="52159" xr:uid="{25CBA468-4A25-46FE-9552-C6A6673EC5B8}"/>
    <cellStyle name="20% - Accent6 12 12" xfId="34421" xr:uid="{075004F4-D1E7-4C4A-B193-716ECEEE09FD}"/>
    <cellStyle name="20% - Accent6 12 2" xfId="6139" xr:uid="{6EC51B16-7A9C-4720-B39F-537212556EB9}"/>
    <cellStyle name="20% - Accent6 12 2 2" xfId="11246" xr:uid="{386FC2BD-2DA3-4798-AA7B-AB26880745E1}"/>
    <cellStyle name="20% - Accent6 12 2 2 2" xfId="11247" xr:uid="{2D30251F-5BFE-4226-8A8F-4A3A2B618165}"/>
    <cellStyle name="20% - Accent6 12 2 2 2 2" xfId="41016" xr:uid="{61E1DA8E-2E6B-4882-84F2-072C3D50748B}"/>
    <cellStyle name="20% - Accent6 12 2 2 3" xfId="11248" xr:uid="{852A235C-8D8D-47EA-BC48-15DA9B1328AB}"/>
    <cellStyle name="20% - Accent6 12 2 2 3 2" xfId="41017" xr:uid="{4918C350-CEF5-447D-9CD9-60F978E20E68}"/>
    <cellStyle name="20% - Accent6 12 2 2 4" xfId="41015" xr:uid="{36A4E74C-5FED-4C68-8243-A81149CEEF4B}"/>
    <cellStyle name="20% - Accent6 12 2 3" xfId="11249" xr:uid="{03E209FC-FFAA-46DA-A1E8-51873A8E27CD}"/>
    <cellStyle name="20% - Accent6 12 2 3 2" xfId="41018" xr:uid="{2F31D591-15B4-4725-8267-6EC399A0BE02}"/>
    <cellStyle name="20% - Accent6 12 2 4" xfId="11250" xr:uid="{2C5E3F87-C505-43ED-9DE7-E49530B54F3E}"/>
    <cellStyle name="20% - Accent6 12 2 4 2" xfId="41019" xr:uid="{C4F80D0C-B022-4BE8-9C17-4D019D99D418}"/>
    <cellStyle name="20% - Accent6 12 2 5" xfId="11251" xr:uid="{6FBF2BE1-8298-44F7-B4BF-93692AF6EE3E}"/>
    <cellStyle name="20% - Accent6 12 2 5 2" xfId="41020" xr:uid="{2BBF5FCE-0F7A-40CF-B0F0-F5B68F28C3BF}"/>
    <cellStyle name="20% - Accent6 12 2 6" xfId="22256" xr:uid="{98B4675C-3C25-482E-BCED-40F689DDFD86}"/>
    <cellStyle name="20% - Accent6 12 2 6 2" xfId="51681" xr:uid="{FC229E2B-98A9-498C-96C1-2BFE9F4E2491}"/>
    <cellStyle name="20% - Accent6 12 2 7" xfId="11245" xr:uid="{42D7BC81-6367-4E01-9A97-92AEF5216FBE}"/>
    <cellStyle name="20% - Accent6 12 2 7 2" xfId="41014" xr:uid="{F7FC2D01-BF5E-4CA7-8581-449759715977}"/>
    <cellStyle name="20% - Accent6 12 2 8" xfId="35998" xr:uid="{AD5BC006-64D4-42B1-B909-9F468902BF32}"/>
    <cellStyle name="20% - Accent6 12 3" xfId="11252" xr:uid="{13D10CB4-F203-4B07-8294-D800AC6B3A58}"/>
    <cellStyle name="20% - Accent6 12 3 2" xfId="11253" xr:uid="{D6259BC0-5241-440A-A90A-BDEDCF19A1BA}"/>
    <cellStyle name="20% - Accent6 12 3 2 2" xfId="11254" xr:uid="{9651284C-B552-4A4B-AED0-44B77E421D1A}"/>
    <cellStyle name="20% - Accent6 12 3 2 2 2" xfId="41023" xr:uid="{8804837A-F1BA-4F00-B0DF-9503AD26C92C}"/>
    <cellStyle name="20% - Accent6 12 3 2 3" xfId="11255" xr:uid="{20E0C4B5-030E-4D31-BD47-3AE52EFF48AB}"/>
    <cellStyle name="20% - Accent6 12 3 2 3 2" xfId="41024" xr:uid="{49E9DF7A-979E-41F7-B399-29466312B6AF}"/>
    <cellStyle name="20% - Accent6 12 3 2 4" xfId="41022" xr:uid="{1B1FE93B-6B9C-4C3B-B77D-1DEFC56A4A8F}"/>
    <cellStyle name="20% - Accent6 12 3 3" xfId="11256" xr:uid="{4CA59A71-073E-42D8-B7E5-4CA37AB53F14}"/>
    <cellStyle name="20% - Accent6 12 3 3 2" xfId="41025" xr:uid="{6D06949D-D396-4F70-9E16-E2FA88042948}"/>
    <cellStyle name="20% - Accent6 12 3 4" xfId="11257" xr:uid="{86A36CF9-966B-47D9-8E84-4F757BA18521}"/>
    <cellStyle name="20% - Accent6 12 3 4 2" xfId="41026" xr:uid="{AD999188-96B8-4714-A8F7-13EB861F1F3D}"/>
    <cellStyle name="20% - Accent6 12 3 5" xfId="11258" xr:uid="{90A0E954-2531-4105-A873-2414996150A4}"/>
    <cellStyle name="20% - Accent6 12 3 5 2" xfId="41027" xr:uid="{A7CCAD68-89A6-490A-A8C6-0A43A96D31ED}"/>
    <cellStyle name="20% - Accent6 12 3 6" xfId="41021" xr:uid="{59904B27-50E1-40AB-98B9-AD8EC663D77A}"/>
    <cellStyle name="20% - Accent6 12 4" xfId="11259" xr:uid="{6AEC93A7-B735-4240-861A-B1264FA7A5CB}"/>
    <cellStyle name="20% - Accent6 12 4 2" xfId="11260" xr:uid="{1DA30D67-9FCE-495C-986D-0B8ED4A0BBCB}"/>
    <cellStyle name="20% - Accent6 12 4 2 2" xfId="41029" xr:uid="{7DFC5340-8287-4A3E-887A-FB1E94DC70FF}"/>
    <cellStyle name="20% - Accent6 12 4 3" xfId="11261" xr:uid="{F4FE35F2-513A-4820-9642-64F647FC3A35}"/>
    <cellStyle name="20% - Accent6 12 4 3 2" xfId="41030" xr:uid="{E4D935E8-4E06-41D6-A2A9-A463658F374B}"/>
    <cellStyle name="20% - Accent6 12 4 4" xfId="41028" xr:uid="{65FD9D8F-9002-4ECB-A270-A8445C7DD935}"/>
    <cellStyle name="20% - Accent6 12 5" xfId="11262" xr:uid="{919BA1F8-3852-40A6-B611-D3676B390048}"/>
    <cellStyle name="20% - Accent6 12 5 2" xfId="41031" xr:uid="{E57C495D-8D55-4136-BC7F-F0F6862990E4}"/>
    <cellStyle name="20% - Accent6 12 6" xfId="11263" xr:uid="{9F76FBCD-A678-49A6-A548-5BF495FA5866}"/>
    <cellStyle name="20% - Accent6 12 6 2" xfId="41032" xr:uid="{AE9574CA-969E-49E2-9E92-CCF2C9744BAB}"/>
    <cellStyle name="20% - Accent6 12 7" xfId="11264" xr:uid="{32514DCB-A6F3-4C59-9D9C-A53FD019350C}"/>
    <cellStyle name="20% - Accent6 12 7 2" xfId="41033" xr:uid="{FE5EC0C6-06D5-43B6-BE5E-EEAF8E2E85E1}"/>
    <cellStyle name="20% - Accent6 12 8" xfId="21269" xr:uid="{1A6C77A6-AB81-4B30-AFDC-412F4F644D91}"/>
    <cellStyle name="20% - Accent6 12 8 2" xfId="50695" xr:uid="{65480108-5F56-44B4-8AB0-48B1E20CBD00}"/>
    <cellStyle name="20% - Accent6 12 9" xfId="11244" xr:uid="{0DFEF9DB-D88A-4C3F-AA2F-769C7FF720CF}"/>
    <cellStyle name="20% - Accent6 12 9 2" xfId="41013" xr:uid="{1447D5C6-0D8B-4D09-8FFA-3DD5BEAEC62D}"/>
    <cellStyle name="20% - Accent6 13" xfId="5380" xr:uid="{C3837B15-0847-4559-B0E2-91F841980E4C}"/>
    <cellStyle name="20% - Accent6 13 10" xfId="22903" xr:uid="{5BD7046E-16E5-47FD-B979-936DDC14494F}"/>
    <cellStyle name="20% - Accent6 13 11" xfId="35243" xr:uid="{1C8E827A-F139-4B55-96A5-8C51E8233F6B}"/>
    <cellStyle name="20% - Accent6 13 2" xfId="6164" xr:uid="{61843A92-3414-41E7-B193-793048166D9F}"/>
    <cellStyle name="20% - Accent6 13 2 2" xfId="11267" xr:uid="{54FF5428-28A0-4835-B471-D48BA1008280}"/>
    <cellStyle name="20% - Accent6 13 2 2 2" xfId="11268" xr:uid="{A07CCB59-BE80-41F6-868D-EC90E0A75C7E}"/>
    <cellStyle name="20% - Accent6 13 2 2 2 2" xfId="41037" xr:uid="{18BF1C67-A039-4A82-929A-76D238AE2186}"/>
    <cellStyle name="20% - Accent6 13 2 2 3" xfId="11269" xr:uid="{898816C3-EA33-476B-9A9B-4E371331DAAE}"/>
    <cellStyle name="20% - Accent6 13 2 2 3 2" xfId="41038" xr:uid="{B9833EB7-7FA4-4F3C-83E3-B8AC42E418E6}"/>
    <cellStyle name="20% - Accent6 13 2 2 4" xfId="41036" xr:uid="{B05AB8AE-42B0-4AB2-A208-5ACAA57AD15C}"/>
    <cellStyle name="20% - Accent6 13 2 3" xfId="11270" xr:uid="{9090E59A-F9C5-46A5-BFCE-B20FDDA6CA55}"/>
    <cellStyle name="20% - Accent6 13 2 3 2" xfId="41039" xr:uid="{C9E728DA-9305-4EDB-93DA-DE9B66E39F9A}"/>
    <cellStyle name="20% - Accent6 13 2 4" xfId="11271" xr:uid="{2313B5C3-BE02-4154-8F6C-F82E7BCFB61D}"/>
    <cellStyle name="20% - Accent6 13 2 4 2" xfId="41040" xr:uid="{FBA814F5-B75F-422D-8CE1-DDEDA8F7505B}"/>
    <cellStyle name="20% - Accent6 13 2 5" xfId="11272" xr:uid="{FF96FFB5-ACE3-4334-8B94-41B0F2F677DD}"/>
    <cellStyle name="20% - Accent6 13 2 5 2" xfId="41041" xr:uid="{5F5EF29A-2D92-4648-B637-F1A4394D8F3B}"/>
    <cellStyle name="20% - Accent6 13 2 6" xfId="22280" xr:uid="{F4CF1914-F147-4F5B-A3CF-3C2A1C5EF163}"/>
    <cellStyle name="20% - Accent6 13 2 6 2" xfId="51705" xr:uid="{83ACDF6D-5E5A-4A43-BAAF-6266F88B948C}"/>
    <cellStyle name="20% - Accent6 13 2 7" xfId="11266" xr:uid="{0EA7969D-9D21-4EBB-B125-7E37E8E3C952}"/>
    <cellStyle name="20% - Accent6 13 2 7 2" xfId="41035" xr:uid="{0EE0428C-BA75-4A00-AD39-AE3D7DE17D3A}"/>
    <cellStyle name="20% - Accent6 13 2 8" xfId="29611" xr:uid="{0BD3CAB1-2B2B-48C5-ADE6-1EABFE89C9D8}"/>
    <cellStyle name="20% - Accent6 13 2 8 2" xfId="58101" xr:uid="{8D84527E-7D78-4849-8D20-B41E0A5592A0}"/>
    <cellStyle name="20% - Accent6 13 2 9" xfId="36023" xr:uid="{87F025D4-9B24-4145-98F5-20C140E0F731}"/>
    <cellStyle name="20% - Accent6 13 3" xfId="11273" xr:uid="{6848F618-33A1-49BA-98B4-E6C6B3ACF084}"/>
    <cellStyle name="20% - Accent6 13 3 2" xfId="11274" xr:uid="{B378585C-3EFB-4B57-8218-78BB2E611AD3}"/>
    <cellStyle name="20% - Accent6 13 3 2 2" xfId="11275" xr:uid="{B2932AF2-B9AA-42CB-9147-B78C83F8D2EA}"/>
    <cellStyle name="20% - Accent6 13 3 2 2 2" xfId="41044" xr:uid="{734FA402-2842-4207-A0DD-BA809BFBCFF3}"/>
    <cellStyle name="20% - Accent6 13 3 2 3" xfId="11276" xr:uid="{DCB1D4D8-F17F-44F8-8BF1-2A1D59818843}"/>
    <cellStyle name="20% - Accent6 13 3 2 3 2" xfId="41045" xr:uid="{E315EBC2-82E8-4442-8463-76C0F953B94B}"/>
    <cellStyle name="20% - Accent6 13 3 2 4" xfId="41043" xr:uid="{8B8C107E-8982-4487-97FE-6B1D563E39E0}"/>
    <cellStyle name="20% - Accent6 13 3 3" xfId="11277" xr:uid="{DDDCBBEA-7A78-4007-95E2-96D1686601EE}"/>
    <cellStyle name="20% - Accent6 13 3 3 2" xfId="41046" xr:uid="{D651FD3F-ABBB-4146-8BD6-9853E6F4FBAE}"/>
    <cellStyle name="20% - Accent6 13 3 4" xfId="11278" xr:uid="{3487FCDF-C2EA-4F6D-B9D0-4CFD636C0A27}"/>
    <cellStyle name="20% - Accent6 13 3 4 2" xfId="41047" xr:uid="{7904E26D-7A72-44ED-A7C5-834D70E9372E}"/>
    <cellStyle name="20% - Accent6 13 3 5" xfId="11279" xr:uid="{9E232C3B-303C-41E5-B0F5-614955E70FF2}"/>
    <cellStyle name="20% - Accent6 13 3 5 2" xfId="41048" xr:uid="{58F91824-02E4-4824-95E7-98694BD9FC3B}"/>
    <cellStyle name="20% - Accent6 13 3 6" xfId="41042" xr:uid="{0B64ADB8-140C-4898-95C7-6A85A512CAEE}"/>
    <cellStyle name="20% - Accent6 13 4" xfId="11280" xr:uid="{33386BDF-000E-43E4-B3C3-F9C977A44D22}"/>
    <cellStyle name="20% - Accent6 13 4 2" xfId="11281" xr:uid="{69168314-5F9A-47BD-8DC8-884A5122F3C9}"/>
    <cellStyle name="20% - Accent6 13 4 2 2" xfId="41050" xr:uid="{DB307DC8-7F48-4BF3-ACE4-341575DDC033}"/>
    <cellStyle name="20% - Accent6 13 4 3" xfId="11282" xr:uid="{F1D9E79A-26F3-47E8-B120-21522DDC7580}"/>
    <cellStyle name="20% - Accent6 13 4 3 2" xfId="41051" xr:uid="{959F1651-28C8-403C-8C08-4A174F5B2C30}"/>
    <cellStyle name="20% - Accent6 13 4 4" xfId="41049" xr:uid="{01E4A324-DE36-4F05-911D-70D7386A665F}"/>
    <cellStyle name="20% - Accent6 13 5" xfId="11283" xr:uid="{EDD9290F-3EBD-4A75-80D5-D52A8A2D1A63}"/>
    <cellStyle name="20% - Accent6 13 5 2" xfId="41052" xr:uid="{F4CDE9F4-123C-4F62-85D1-17782B5C89CE}"/>
    <cellStyle name="20% - Accent6 13 6" xfId="11284" xr:uid="{717AFC78-B683-4DE3-A51A-5166BD926529}"/>
    <cellStyle name="20% - Accent6 13 6 2" xfId="41053" xr:uid="{A1FC2DE8-E618-4529-982C-544118C188B9}"/>
    <cellStyle name="20% - Accent6 13 7" xfId="11285" xr:uid="{EEB18EE4-42D9-4DF7-B4EF-C451F616C867}"/>
    <cellStyle name="20% - Accent6 13 7 2" xfId="41054" xr:uid="{0ECB9210-E110-403B-84D4-F14ADCBD56EF}"/>
    <cellStyle name="20% - Accent6 13 8" xfId="21292" xr:uid="{8BA7892C-2B43-4E8A-816C-B278E9DE77A4}"/>
    <cellStyle name="20% - Accent6 13 8 2" xfId="50718" xr:uid="{AF891946-7FDD-41A3-A6FC-AF770143540A}"/>
    <cellStyle name="20% - Accent6 13 9" xfId="11265" xr:uid="{71702D34-D2A4-48FC-A49F-AF73996EE38B}"/>
    <cellStyle name="20% - Accent6 13 9 2" xfId="41034" xr:uid="{92DED748-7F00-4E85-AE0C-07C0433458A1}"/>
    <cellStyle name="20% - Accent6 14" xfId="5405" xr:uid="{3500D874-D0A8-486E-ABE8-D1DCCAE7C8FC}"/>
    <cellStyle name="20% - Accent6 14 10" xfId="35268" xr:uid="{B5481531-2751-4852-983E-A92365B333DF}"/>
    <cellStyle name="20% - Accent6 14 2" xfId="6189" xr:uid="{BF6F421E-AC35-4955-8D55-609EEF66021B}"/>
    <cellStyle name="20% - Accent6 14 2 2" xfId="11288" xr:uid="{F47B9BC7-6FF1-4D06-A946-05136448543A}"/>
    <cellStyle name="20% - Accent6 14 2 2 2" xfId="11289" xr:uid="{BE4FE18D-1A41-4B41-A589-2F68F8B62AA9}"/>
    <cellStyle name="20% - Accent6 14 2 2 2 2" xfId="41058" xr:uid="{FB6D343B-61C4-4A64-9CD6-811CB200ABB6}"/>
    <cellStyle name="20% - Accent6 14 2 2 3" xfId="11290" xr:uid="{6CAAA701-4484-4B79-81FA-1602E236A960}"/>
    <cellStyle name="20% - Accent6 14 2 2 3 2" xfId="41059" xr:uid="{368ECD05-0CE1-4C22-897A-C294134D77CE}"/>
    <cellStyle name="20% - Accent6 14 2 2 4" xfId="41057" xr:uid="{A99AF43F-ECA8-4F6A-83A3-53075711ECEC}"/>
    <cellStyle name="20% - Accent6 14 2 3" xfId="11291" xr:uid="{00DB4D75-E60E-4712-AA78-329272A4316B}"/>
    <cellStyle name="20% - Accent6 14 2 3 2" xfId="41060" xr:uid="{0F868EA9-BB9E-48D9-AF8A-D62C6AAB66A1}"/>
    <cellStyle name="20% - Accent6 14 2 4" xfId="11292" xr:uid="{FE6571B8-97E3-4AC4-92C0-14F537FDB824}"/>
    <cellStyle name="20% - Accent6 14 2 4 2" xfId="41061" xr:uid="{6D8EA241-69C2-48E1-8D1A-3DBCC330FBE2}"/>
    <cellStyle name="20% - Accent6 14 2 5" xfId="11293" xr:uid="{C04C0438-3F0B-410E-B094-D4E41C106236}"/>
    <cellStyle name="20% - Accent6 14 2 5 2" xfId="41062" xr:uid="{E2B0249E-9391-43CD-9DB2-394FC4F8C3AF}"/>
    <cellStyle name="20% - Accent6 14 2 6" xfId="22304" xr:uid="{DB7E4EAF-0120-4429-BBBC-F88FC39FA5C4}"/>
    <cellStyle name="20% - Accent6 14 2 6 2" xfId="51729" xr:uid="{DDFF1968-4C03-4B28-A5C8-FE4C34E2FC7D}"/>
    <cellStyle name="20% - Accent6 14 2 7" xfId="11287" xr:uid="{18199708-8AE5-4466-AAB4-32AF17ADB6E1}"/>
    <cellStyle name="20% - Accent6 14 2 7 2" xfId="41056" xr:uid="{B26CF7D6-087E-4615-96DE-23380307400C}"/>
    <cellStyle name="20% - Accent6 14 2 8" xfId="36048" xr:uid="{1A7B1090-AB1A-4689-B00B-44F5BFFD9E68}"/>
    <cellStyle name="20% - Accent6 14 3" xfId="11294" xr:uid="{940C730E-5BCC-4CF4-AFA5-C74EA22228C2}"/>
    <cellStyle name="20% - Accent6 14 3 2" xfId="11295" xr:uid="{86ADA1A0-FBEB-4ACE-A9FB-35FB89376D4E}"/>
    <cellStyle name="20% - Accent6 14 3 2 2" xfId="11296" xr:uid="{4FC4845C-A430-4844-A94C-A2A7C09595F7}"/>
    <cellStyle name="20% - Accent6 14 3 2 2 2" xfId="41065" xr:uid="{4ABBCA3A-9606-465C-B1E0-AFD755B98EEF}"/>
    <cellStyle name="20% - Accent6 14 3 2 3" xfId="11297" xr:uid="{1CFAAD34-08AE-4570-B72C-6C1F942D307D}"/>
    <cellStyle name="20% - Accent6 14 3 2 3 2" xfId="41066" xr:uid="{8F815C7C-4242-49B3-BE7C-6D776B20D6C2}"/>
    <cellStyle name="20% - Accent6 14 3 2 4" xfId="41064" xr:uid="{0EE1E222-E281-4241-9BED-B2ABA4A5B0BA}"/>
    <cellStyle name="20% - Accent6 14 3 3" xfId="11298" xr:uid="{9C2CF3E3-4EB5-4531-895C-09491E6E3D3A}"/>
    <cellStyle name="20% - Accent6 14 3 3 2" xfId="41067" xr:uid="{80B3BA49-68DB-4877-9F6B-9DFF0A647D2D}"/>
    <cellStyle name="20% - Accent6 14 3 4" xfId="11299" xr:uid="{CA1CBB68-7169-4E53-A9B6-ED924EF72215}"/>
    <cellStyle name="20% - Accent6 14 3 4 2" xfId="41068" xr:uid="{580442DA-6F8E-42D7-861A-D1144BF20FCF}"/>
    <cellStyle name="20% - Accent6 14 3 5" xfId="11300" xr:uid="{AEF97CF8-67D1-4044-87E2-DD47D37D4598}"/>
    <cellStyle name="20% - Accent6 14 3 5 2" xfId="41069" xr:uid="{EFBC07B4-382F-4017-B751-42CB2AB8F3BC}"/>
    <cellStyle name="20% - Accent6 14 3 6" xfId="41063" xr:uid="{4A009925-2B51-47D0-9798-B5028904F574}"/>
    <cellStyle name="20% - Accent6 14 4" xfId="11301" xr:uid="{5922A3BA-41C2-4BD7-9F03-18163F9E7F30}"/>
    <cellStyle name="20% - Accent6 14 4 2" xfId="11302" xr:uid="{BC1E5072-80FA-4547-967F-1C6EE79ABCCD}"/>
    <cellStyle name="20% - Accent6 14 4 2 2" xfId="41071" xr:uid="{9D8D6DF3-1021-4CD5-A9A9-560D9258D4CC}"/>
    <cellStyle name="20% - Accent6 14 4 3" xfId="11303" xr:uid="{3D89DB2E-0E64-46E3-98C7-440AC1203478}"/>
    <cellStyle name="20% - Accent6 14 4 3 2" xfId="41072" xr:uid="{CA091087-6A38-42C8-B522-0071F4E91101}"/>
    <cellStyle name="20% - Accent6 14 4 4" xfId="41070" xr:uid="{68B2FCA9-3805-40E9-AF68-659B24C915D2}"/>
    <cellStyle name="20% - Accent6 14 5" xfId="11304" xr:uid="{913C78CD-B0C6-4FAF-837A-C3E651F0B087}"/>
    <cellStyle name="20% - Accent6 14 5 2" xfId="41073" xr:uid="{3923E697-93FE-4878-89C2-F3B073B7AA81}"/>
    <cellStyle name="20% - Accent6 14 6" xfId="11305" xr:uid="{8D00CF4C-34B7-4969-96C7-332BCC45729B}"/>
    <cellStyle name="20% - Accent6 14 6 2" xfId="41074" xr:uid="{FDFCF99E-39E5-4DAD-BBB6-80A250E97A2C}"/>
    <cellStyle name="20% - Accent6 14 7" xfId="11306" xr:uid="{A946BAF2-5A13-4424-B6CC-AEB955656348}"/>
    <cellStyle name="20% - Accent6 14 7 2" xfId="41075" xr:uid="{1E7D801C-DA9A-4C04-BE6D-97745DFB64E2}"/>
    <cellStyle name="20% - Accent6 14 8" xfId="21315" xr:uid="{A5B46CBD-1A7C-40E2-827B-9556AF317B23}"/>
    <cellStyle name="20% - Accent6 14 8 2" xfId="50741" xr:uid="{8F3F738C-459B-42DA-A8E7-442420145B57}"/>
    <cellStyle name="20% - Accent6 14 9" xfId="11286" xr:uid="{5EA6A647-9428-4283-84D8-A64EED946F66}"/>
    <cellStyle name="20% - Accent6 14 9 2" xfId="41055" xr:uid="{C1E734DD-5F17-4180-9DAF-F57EFC0C064E}"/>
    <cellStyle name="20% - Accent6 15" xfId="5428" xr:uid="{E9421A9B-E387-40A1-9709-DABCBA960498}"/>
    <cellStyle name="20% - Accent6 15 10" xfId="35291" xr:uid="{1818B9D3-E443-45E0-AFE4-25C418E0771D}"/>
    <cellStyle name="20% - Accent6 15 2" xfId="6212" xr:uid="{53171030-6A67-454A-8DDD-DD48DA3F7B2A}"/>
    <cellStyle name="20% - Accent6 15 2 2" xfId="11309" xr:uid="{51A4EAAE-700D-480B-B817-B880AE9A403B}"/>
    <cellStyle name="20% - Accent6 15 2 2 2" xfId="11310" xr:uid="{3CEED8A3-630E-4275-8AF4-799BC3564261}"/>
    <cellStyle name="20% - Accent6 15 2 2 2 2" xfId="41079" xr:uid="{8F7CA268-230F-499E-BAD4-0A53B054EDB7}"/>
    <cellStyle name="20% - Accent6 15 2 2 3" xfId="11311" xr:uid="{6CA8BE55-4AD0-4DA8-B47A-C86D3F5BD984}"/>
    <cellStyle name="20% - Accent6 15 2 2 3 2" xfId="41080" xr:uid="{EE5B5074-1301-42AB-8159-38D2ACC55FD4}"/>
    <cellStyle name="20% - Accent6 15 2 2 4" xfId="41078" xr:uid="{752B1731-21B5-46D3-A7FE-C64E4D1CDFF6}"/>
    <cellStyle name="20% - Accent6 15 2 3" xfId="11312" xr:uid="{D64F6F04-3266-467F-9D2C-86DEA35E2EBD}"/>
    <cellStyle name="20% - Accent6 15 2 3 2" xfId="41081" xr:uid="{0A7BE0EF-63B1-4FA3-A36D-3FA16791F50C}"/>
    <cellStyle name="20% - Accent6 15 2 4" xfId="11313" xr:uid="{ABAEB607-6AA4-4F51-8FB5-AEC997A9B920}"/>
    <cellStyle name="20% - Accent6 15 2 4 2" xfId="41082" xr:uid="{EBB4A7CE-A4BF-4814-8C10-2F9EA12ED1AD}"/>
    <cellStyle name="20% - Accent6 15 2 5" xfId="11314" xr:uid="{DC453157-1D42-45C1-9083-17DDDE4FA4E1}"/>
    <cellStyle name="20% - Accent6 15 2 5 2" xfId="41083" xr:uid="{E577C45B-4664-4ED8-B2BF-BF6452E384A8}"/>
    <cellStyle name="20% - Accent6 15 2 6" xfId="22326" xr:uid="{5AA6C5AF-695A-4C31-AB85-39C0AF6B1AC3}"/>
    <cellStyle name="20% - Accent6 15 2 6 2" xfId="51751" xr:uid="{8532D8A5-DF84-4B63-9890-51AA6EF3F666}"/>
    <cellStyle name="20% - Accent6 15 2 7" xfId="11308" xr:uid="{B81DE3B6-01D7-43EE-9303-F6F8F3024CCA}"/>
    <cellStyle name="20% - Accent6 15 2 7 2" xfId="41077" xr:uid="{DB53DCC9-5DC7-4700-B3E5-20B95E80E8AE}"/>
    <cellStyle name="20% - Accent6 15 2 8" xfId="36071" xr:uid="{0B1B8340-2948-46C7-A102-68A4D04854F7}"/>
    <cellStyle name="20% - Accent6 15 3" xfId="11315" xr:uid="{AEBF0802-CB63-4237-B1EE-AC2FE5C70487}"/>
    <cellStyle name="20% - Accent6 15 3 2" xfId="11316" xr:uid="{A649DC86-45A6-49CC-BE90-F6F63E44C5FA}"/>
    <cellStyle name="20% - Accent6 15 3 2 2" xfId="11317" xr:uid="{86D93CE5-FEE1-42B8-858E-EE6788A1610F}"/>
    <cellStyle name="20% - Accent6 15 3 2 2 2" xfId="41086" xr:uid="{0021A10B-0047-47E8-A66A-BE2E91FCFF00}"/>
    <cellStyle name="20% - Accent6 15 3 2 3" xfId="11318" xr:uid="{0BD7F78A-1232-497C-AC99-363689F5B8AD}"/>
    <cellStyle name="20% - Accent6 15 3 2 3 2" xfId="41087" xr:uid="{5F2D085D-6145-4D44-86E0-C894DE35BFDD}"/>
    <cellStyle name="20% - Accent6 15 3 2 4" xfId="41085" xr:uid="{21BFABA1-8F24-4980-86EA-95F28CDFB726}"/>
    <cellStyle name="20% - Accent6 15 3 3" xfId="11319" xr:uid="{25CB66A6-9DEE-48C5-A8C6-9E3FAC976CD8}"/>
    <cellStyle name="20% - Accent6 15 3 3 2" xfId="41088" xr:uid="{F0BF8C7E-1248-4B4B-B4D0-B195D6F50DC6}"/>
    <cellStyle name="20% - Accent6 15 3 4" xfId="11320" xr:uid="{ED76FDC6-0190-4364-9A6A-6D5923F832D4}"/>
    <cellStyle name="20% - Accent6 15 3 4 2" xfId="41089" xr:uid="{65C4AF98-4F10-4FDA-A64B-FD5FFF850E56}"/>
    <cellStyle name="20% - Accent6 15 3 5" xfId="11321" xr:uid="{C8131F03-48F5-4C8D-8AE6-265B5BF599E2}"/>
    <cellStyle name="20% - Accent6 15 3 5 2" xfId="41090" xr:uid="{9C00FF9C-3F65-409A-BC52-A223A5CD8054}"/>
    <cellStyle name="20% - Accent6 15 3 6" xfId="41084" xr:uid="{31449480-926E-48AF-856F-C5E21AA4B371}"/>
    <cellStyle name="20% - Accent6 15 4" xfId="11322" xr:uid="{62D18E14-E461-48C3-AF9F-144248ADF282}"/>
    <cellStyle name="20% - Accent6 15 4 2" xfId="11323" xr:uid="{79AFF47C-3B65-4067-878E-7842D56CE058}"/>
    <cellStyle name="20% - Accent6 15 4 2 2" xfId="41092" xr:uid="{638E8374-ADC2-40AC-91C1-2CA1F50CC5CE}"/>
    <cellStyle name="20% - Accent6 15 4 3" xfId="11324" xr:uid="{A2A50E04-EFF3-479F-AC93-20C7577ED373}"/>
    <cellStyle name="20% - Accent6 15 4 3 2" xfId="41093" xr:uid="{FB439A2B-2170-41A5-BA88-1119E94CB996}"/>
    <cellStyle name="20% - Accent6 15 4 4" xfId="41091" xr:uid="{1C3157D4-AA8B-4262-9961-0493E2D60C34}"/>
    <cellStyle name="20% - Accent6 15 5" xfId="11325" xr:uid="{5C763C8F-0347-4922-9879-DE153EEE524E}"/>
    <cellStyle name="20% - Accent6 15 5 2" xfId="41094" xr:uid="{41B4866F-B7A7-4B04-A1AE-3D370B706049}"/>
    <cellStyle name="20% - Accent6 15 6" xfId="11326" xr:uid="{CD14D6A1-3D2F-42CC-B66B-F0F77F9EFF44}"/>
    <cellStyle name="20% - Accent6 15 6 2" xfId="41095" xr:uid="{9ADF9034-F370-439A-91AC-46EA7995F2FE}"/>
    <cellStyle name="20% - Accent6 15 7" xfId="11327" xr:uid="{614CFF96-3428-41B9-B0F3-F37DA46ECA0F}"/>
    <cellStyle name="20% - Accent6 15 7 2" xfId="41096" xr:uid="{A73CE10C-82B6-40F6-B1AC-AF5D5C7C60EF}"/>
    <cellStyle name="20% - Accent6 15 8" xfId="21337" xr:uid="{98D51AE9-A809-410E-82DA-C57EB0C7C6B8}"/>
    <cellStyle name="20% - Accent6 15 8 2" xfId="50763" xr:uid="{4986CED3-B06B-482E-A944-4966A0AA658F}"/>
    <cellStyle name="20% - Accent6 15 9" xfId="11307" xr:uid="{5764C13E-0621-4190-AFCB-55C92DA37D47}"/>
    <cellStyle name="20% - Accent6 15 9 2" xfId="41076" xr:uid="{35DF0D37-12A0-411E-8BC0-7225C9A1C995}"/>
    <cellStyle name="20% - Accent6 16" xfId="5452" xr:uid="{39B91A8C-D69C-4A7F-9C27-8BF52871208D}"/>
    <cellStyle name="20% - Accent6 16 10" xfId="35315" xr:uid="{9550C8E5-1EB9-4DCA-94E5-E09E2E5C751F}"/>
    <cellStyle name="20% - Accent6 16 2" xfId="6236" xr:uid="{C6E6D7A5-82E3-4B06-8FD4-4ECDB78AAEEE}"/>
    <cellStyle name="20% - Accent6 16 2 2" xfId="11330" xr:uid="{24E2D1BF-D14C-4257-A94D-9AECDFA1BBE1}"/>
    <cellStyle name="20% - Accent6 16 2 2 2" xfId="11331" xr:uid="{B891FE03-7E31-49D8-8247-7C74BDEC6E9E}"/>
    <cellStyle name="20% - Accent6 16 2 2 2 2" xfId="41100" xr:uid="{D2A51E92-4FE7-4F1C-ACD0-00BF252834A6}"/>
    <cellStyle name="20% - Accent6 16 2 2 3" xfId="11332" xr:uid="{A249D917-ECA9-4497-B9FF-F708590F425E}"/>
    <cellStyle name="20% - Accent6 16 2 2 3 2" xfId="41101" xr:uid="{89C6ABFC-BC18-4CC1-918C-93F8510879B9}"/>
    <cellStyle name="20% - Accent6 16 2 2 4" xfId="41099" xr:uid="{83927509-B2CF-42B4-8E91-1471FEDC82DD}"/>
    <cellStyle name="20% - Accent6 16 2 3" xfId="11333" xr:uid="{5C5C5E58-EC30-4C21-81FD-ED97C4256FDD}"/>
    <cellStyle name="20% - Accent6 16 2 3 2" xfId="41102" xr:uid="{D2FEF5F5-A36E-403A-A30A-B87EA4DA8FA9}"/>
    <cellStyle name="20% - Accent6 16 2 4" xfId="11334" xr:uid="{109A1920-4C2D-4DA3-9E6D-5A2FEA9C1821}"/>
    <cellStyle name="20% - Accent6 16 2 4 2" xfId="41103" xr:uid="{C8A01AD1-573A-4CF2-940C-75F29B486472}"/>
    <cellStyle name="20% - Accent6 16 2 5" xfId="11335" xr:uid="{8C615468-0860-4185-945A-6EE777A98766}"/>
    <cellStyle name="20% - Accent6 16 2 5 2" xfId="41104" xr:uid="{4E3C363D-194E-4D0B-9090-FB9291B64552}"/>
    <cellStyle name="20% - Accent6 16 2 6" xfId="22349" xr:uid="{AD57827B-B524-4D07-AA54-E985CA5E3CF2}"/>
    <cellStyle name="20% - Accent6 16 2 6 2" xfId="51774" xr:uid="{693F8F91-1C8A-4B5C-8DFF-DC4292F84C6F}"/>
    <cellStyle name="20% - Accent6 16 2 7" xfId="11329" xr:uid="{B05BABF0-26F8-42FB-BF6E-1B092AE829C3}"/>
    <cellStyle name="20% - Accent6 16 2 7 2" xfId="41098" xr:uid="{835976E8-936E-4C7E-8877-EA6FD3171FE3}"/>
    <cellStyle name="20% - Accent6 16 2 8" xfId="36095" xr:uid="{53E75ECD-E919-4C3E-879E-D04418977933}"/>
    <cellStyle name="20% - Accent6 16 3" xfId="11336" xr:uid="{01C21739-53F1-47F6-9D29-8442E31447C0}"/>
    <cellStyle name="20% - Accent6 16 3 2" xfId="11337" xr:uid="{2D33B68C-4460-46C3-B7BF-B91A4A019374}"/>
    <cellStyle name="20% - Accent6 16 3 2 2" xfId="11338" xr:uid="{2EB8B3AC-C6A8-4B35-8EC0-110698E44D69}"/>
    <cellStyle name="20% - Accent6 16 3 2 2 2" xfId="41107" xr:uid="{C2818F94-0666-42B5-AC1F-BC586C359A59}"/>
    <cellStyle name="20% - Accent6 16 3 2 3" xfId="11339" xr:uid="{C34A63F0-E32A-4E56-ACB4-8892F1A5C36C}"/>
    <cellStyle name="20% - Accent6 16 3 2 3 2" xfId="41108" xr:uid="{1F5C3259-8658-4A4B-A973-81FBEA6C28B1}"/>
    <cellStyle name="20% - Accent6 16 3 2 4" xfId="41106" xr:uid="{B931553C-3692-4672-9E68-29AD22D84B35}"/>
    <cellStyle name="20% - Accent6 16 3 3" xfId="11340" xr:uid="{A11440D8-383E-463A-9020-0A75876CD25C}"/>
    <cellStyle name="20% - Accent6 16 3 3 2" xfId="41109" xr:uid="{94F36B2E-F2DF-4C2C-A70D-7FE758A4CBCF}"/>
    <cellStyle name="20% - Accent6 16 3 4" xfId="11341" xr:uid="{32C28545-2DE1-4BA5-AA1B-0BE38A29FF20}"/>
    <cellStyle name="20% - Accent6 16 3 4 2" xfId="41110" xr:uid="{F19772C5-2EE2-4DF6-8C41-B47EB269673C}"/>
    <cellStyle name="20% - Accent6 16 3 5" xfId="11342" xr:uid="{CC3574F4-FFDF-4B4C-9E61-483D058C1188}"/>
    <cellStyle name="20% - Accent6 16 3 5 2" xfId="41111" xr:uid="{552AA507-6E8F-4CD3-BEBD-C5345E5E0025}"/>
    <cellStyle name="20% - Accent6 16 3 6" xfId="41105" xr:uid="{3BD86CC9-768B-465F-A4A1-544126FE254E}"/>
    <cellStyle name="20% - Accent6 16 4" xfId="11343" xr:uid="{071474FB-B0BF-479E-BFFC-7FF38DCF628E}"/>
    <cellStyle name="20% - Accent6 16 4 2" xfId="11344" xr:uid="{4B99B9BE-E6CC-4B86-A627-2E1A84784237}"/>
    <cellStyle name="20% - Accent6 16 4 2 2" xfId="41113" xr:uid="{B19824E8-53E9-40AA-A7AD-93A04C346B94}"/>
    <cellStyle name="20% - Accent6 16 4 3" xfId="11345" xr:uid="{C5CCB94B-1F58-4C97-8C06-8C1C3C5771D1}"/>
    <cellStyle name="20% - Accent6 16 4 3 2" xfId="41114" xr:uid="{79BB8163-AF2C-49D5-86DB-DE5D409A3266}"/>
    <cellStyle name="20% - Accent6 16 4 4" xfId="41112" xr:uid="{56DA6B0C-57B9-4FFA-B9E5-19E5C614B44E}"/>
    <cellStyle name="20% - Accent6 16 5" xfId="11346" xr:uid="{28BEE763-499D-4872-9F99-D8374B4FE3F2}"/>
    <cellStyle name="20% - Accent6 16 5 2" xfId="41115" xr:uid="{2D0E1101-AFF1-4B7D-A482-3694C2718F1F}"/>
    <cellStyle name="20% - Accent6 16 6" xfId="11347" xr:uid="{41D83614-9CAC-4849-996F-DB71AB768873}"/>
    <cellStyle name="20% - Accent6 16 6 2" xfId="41116" xr:uid="{1B1E9C13-FB4E-4037-9E37-AB21BD568E4D}"/>
    <cellStyle name="20% - Accent6 16 7" xfId="11348" xr:uid="{D3FEC1E7-968B-4D5C-9C7A-03695C9FEDB9}"/>
    <cellStyle name="20% - Accent6 16 7 2" xfId="41117" xr:uid="{9A1FD2E2-8028-4615-9A79-71E9460F621D}"/>
    <cellStyle name="20% - Accent6 16 8" xfId="21360" xr:uid="{5AF81F7D-2D44-484D-A390-363C5E4C0960}"/>
    <cellStyle name="20% - Accent6 16 8 2" xfId="50786" xr:uid="{A7CB3AA9-9C7C-47C4-8721-AE9C08FCB689}"/>
    <cellStyle name="20% - Accent6 16 9" xfId="11328" xr:uid="{F90153F9-33D1-4C8D-810E-ABA9E877C745}"/>
    <cellStyle name="20% - Accent6 16 9 2" xfId="41097" xr:uid="{926F5619-BB14-4E11-ACFD-04983974BCC9}"/>
    <cellStyle name="20% - Accent6 17" xfId="5476" xr:uid="{8B3B10FA-783E-4D43-99A0-EF60EC27B3D9}"/>
    <cellStyle name="20% - Accent6 17 2" xfId="6260" xr:uid="{716B401D-74AD-4877-AC29-57227D8E51FB}"/>
    <cellStyle name="20% - Accent6 17 2 2" xfId="11351" xr:uid="{88D9CE88-2D05-4001-9E02-6A2F83C0B100}"/>
    <cellStyle name="20% - Accent6 17 2 2 2" xfId="41120" xr:uid="{A6E5EE42-03B1-4660-A771-6F0A3C36199E}"/>
    <cellStyle name="20% - Accent6 17 2 3" xfId="11352" xr:uid="{8E88C8B1-AA15-4698-A108-CC123D195D40}"/>
    <cellStyle name="20% - Accent6 17 2 3 2" xfId="41121" xr:uid="{5EE6A6BD-610E-4612-B1B1-47A03A3F4C21}"/>
    <cellStyle name="20% - Accent6 17 2 4" xfId="22372" xr:uid="{5772618B-AEED-4921-BD91-448E11059B17}"/>
    <cellStyle name="20% - Accent6 17 2 4 2" xfId="51797" xr:uid="{911F2EAB-0444-45C1-806B-6151B2E75899}"/>
    <cellStyle name="20% - Accent6 17 2 5" xfId="11350" xr:uid="{A7E8745A-E8A2-4D87-9042-594C9C4333AC}"/>
    <cellStyle name="20% - Accent6 17 2 5 2" xfId="41119" xr:uid="{85E884E1-BF9D-4E78-9963-D2015431E859}"/>
    <cellStyle name="20% - Accent6 17 2 6" xfId="36119" xr:uid="{BD72750B-8342-4248-A386-174930DE3891}"/>
    <cellStyle name="20% - Accent6 17 3" xfId="11353" xr:uid="{70897329-9343-43B9-80B9-D90E98845857}"/>
    <cellStyle name="20% - Accent6 17 3 2" xfId="41122" xr:uid="{84332940-94B2-4046-9D95-82BEC3059009}"/>
    <cellStyle name="20% - Accent6 17 4" xfId="11354" xr:uid="{65A4FA41-4B0F-4A7A-8432-009DD9AF2CB5}"/>
    <cellStyle name="20% - Accent6 17 4 2" xfId="41123" xr:uid="{E03A856C-C440-4272-B8A5-FC466790081E}"/>
    <cellStyle name="20% - Accent6 17 5" xfId="11355" xr:uid="{FF4363A5-23F7-4B81-AD1F-BDA0D8532723}"/>
    <cellStyle name="20% - Accent6 17 5 2" xfId="41124" xr:uid="{A65814CF-7E24-4448-9B94-44870F585B3D}"/>
    <cellStyle name="20% - Accent6 17 6" xfId="21383" xr:uid="{EF0396B7-30A5-4CC0-95C6-E880FDE45642}"/>
    <cellStyle name="20% - Accent6 17 6 2" xfId="50809" xr:uid="{B0AAD16A-0F01-4E03-BBDF-695AB70EA5C6}"/>
    <cellStyle name="20% - Accent6 17 7" xfId="11349" xr:uid="{67537EE1-86A9-4E95-B0B8-82723517BED4}"/>
    <cellStyle name="20% - Accent6 17 7 2" xfId="41118" xr:uid="{C30E87C4-5807-4942-9DB4-AE8113AC0B55}"/>
    <cellStyle name="20% - Accent6 17 8" xfId="35339" xr:uid="{11A51DEC-915A-440D-A823-9945A1B25FAB}"/>
    <cellStyle name="20% - Accent6 18" xfId="5501" xr:uid="{EB85AB34-2C20-4E3D-B52E-2F6BD2C0B13D}"/>
    <cellStyle name="20% - Accent6 18 2" xfId="11357" xr:uid="{80CE1BCE-7A9A-4646-94E0-D1F7FAB6CE8B}"/>
    <cellStyle name="20% - Accent6 18 2 2" xfId="11358" xr:uid="{784F8944-AA2F-4A08-A2FD-A4A650141E9E}"/>
    <cellStyle name="20% - Accent6 18 2 2 2" xfId="41127" xr:uid="{0982A962-59D7-4A79-94CF-33B6431C9A18}"/>
    <cellStyle name="20% - Accent6 18 2 3" xfId="11359" xr:uid="{75FEA695-EB5E-4FA3-B21D-A0E9DB72D9E6}"/>
    <cellStyle name="20% - Accent6 18 2 3 2" xfId="41128" xr:uid="{143E0F54-C4AD-452D-A4F5-390BA8A2F462}"/>
    <cellStyle name="20% - Accent6 18 2 4" xfId="41126" xr:uid="{36BEF2C8-F207-4EDE-85A6-F1C89DD1C86F}"/>
    <cellStyle name="20% - Accent6 18 3" xfId="11360" xr:uid="{923832AC-C315-4843-A449-C0A1567CD3C0}"/>
    <cellStyle name="20% - Accent6 18 3 2" xfId="41129" xr:uid="{9849B9D3-6C0C-4EB1-91C9-210EF3DA91B7}"/>
    <cellStyle name="20% - Accent6 18 4" xfId="11361" xr:uid="{31A13FFA-3CC4-477B-BEEC-EB3EA04D3656}"/>
    <cellStyle name="20% - Accent6 18 4 2" xfId="41130" xr:uid="{1FF89D2B-79F8-413F-A4B9-EA00A59423B2}"/>
    <cellStyle name="20% - Accent6 18 5" xfId="11362" xr:uid="{DB2ACCF2-4F50-4CD9-8572-3ADC2C612F5A}"/>
    <cellStyle name="20% - Accent6 18 5 2" xfId="41131" xr:uid="{DB4DAF58-727E-45C1-8AFB-E1113657E5EA}"/>
    <cellStyle name="20% - Accent6 18 6" xfId="21407" xr:uid="{F18F1FBB-7738-4655-B0FF-2D4E5B052FB6}"/>
    <cellStyle name="20% - Accent6 18 6 2" xfId="50833" xr:uid="{3A456851-B0CF-40A8-9E01-A8889F1FE84D}"/>
    <cellStyle name="20% - Accent6 18 7" xfId="11356" xr:uid="{D8C6D24D-0683-4230-AB01-D1ADF5674D6C}"/>
    <cellStyle name="20% - Accent6 18 7 2" xfId="41125" xr:uid="{25A0F71E-57D6-4AE6-9868-AE7FD258D580}"/>
    <cellStyle name="20% - Accent6 18 8" xfId="35364" xr:uid="{0CA90EC4-A52E-4F5A-A477-D9F38D36814A}"/>
    <cellStyle name="20% - Accent6 19" xfId="5525" xr:uid="{DACADACF-C2B2-467A-BBAE-904857DFC339}"/>
    <cellStyle name="20% - Accent6 19 2" xfId="11364" xr:uid="{A3F23C42-A509-4BEC-A40F-B87BC7A20B59}"/>
    <cellStyle name="20% - Accent6 19 2 2" xfId="41133" xr:uid="{A2714EEA-E09B-4CFC-BC8F-EEBC6D1E3DF7}"/>
    <cellStyle name="20% - Accent6 19 3" xfId="11365" xr:uid="{E585538A-F83D-4C3E-BBFB-6C2B27216507}"/>
    <cellStyle name="20% - Accent6 19 3 2" xfId="41134" xr:uid="{B0D46152-CC91-4F04-807A-45DC231C5BFD}"/>
    <cellStyle name="20% - Accent6 19 4" xfId="11366" xr:uid="{7A9BDEDC-C5B2-4180-AC58-BA3E7A482A8C}"/>
    <cellStyle name="20% - Accent6 19 4 2" xfId="41135" xr:uid="{E3DA31D8-539A-4C14-8281-32C30BFB436D}"/>
    <cellStyle name="20% - Accent6 19 5" xfId="21430" xr:uid="{E67187D7-4CD8-4ED4-92AF-DD45830FA170}"/>
    <cellStyle name="20% - Accent6 19 5 2" xfId="50856" xr:uid="{2D30CDD7-54AB-43E9-B5E0-EA62F46E1B14}"/>
    <cellStyle name="20% - Accent6 19 6" xfId="11363" xr:uid="{4E138819-2E9B-4730-A68E-554520A8662A}"/>
    <cellStyle name="20% - Accent6 19 6 2" xfId="41132" xr:uid="{2AE66EC7-87C5-444F-8378-2460FD2933C5}"/>
    <cellStyle name="20% - Accent6 19 7" xfId="35388" xr:uid="{FFAF02EC-DD4C-4C2B-92A7-F313EC3C2A46}"/>
    <cellStyle name="20% - Accent6 2" xfId="356" xr:uid="{ED194E22-24D1-430F-9BE3-146F38621AB5}"/>
    <cellStyle name="20% - Accent6 2 10" xfId="11368" xr:uid="{D130484A-F8CF-48C2-8222-83DC7166F28A}"/>
    <cellStyle name="20% - Accent6 2 10 2" xfId="41137" xr:uid="{B1257C9D-B867-4BD5-B66C-48BAFD8BA063}"/>
    <cellStyle name="20% - Accent6 2 11" xfId="11369" xr:uid="{57DDD7E5-4922-4B56-8DF3-F957D65ADC70}"/>
    <cellStyle name="20% - Accent6 2 11 2" xfId="41138" xr:uid="{1F1B7F18-7CF0-4C74-B174-C4AAB67C297E}"/>
    <cellStyle name="20% - Accent6 2 12" xfId="11370" xr:uid="{8601C3CD-B4F1-4281-AA82-30B01CD4F39F}"/>
    <cellStyle name="20% - Accent6 2 12 2" xfId="41139" xr:uid="{C0252D06-6264-44CF-8322-92767E004016}"/>
    <cellStyle name="20% - Accent6 2 13" xfId="20310" xr:uid="{FDC4E69D-5B1C-4490-BF35-6760C7AB4C6C}"/>
    <cellStyle name="20% - Accent6 2 13 2" xfId="49941" xr:uid="{4C0E8D1E-1EEE-4480-906B-5FF713060D84}"/>
    <cellStyle name="20% - Accent6 2 14" xfId="11367" xr:uid="{AA34B8F9-5680-4F09-BF3C-9518AEC94DF3}"/>
    <cellStyle name="20% - Accent6 2 14 2" xfId="41136" xr:uid="{D7FD9C81-C910-4D67-BB4E-3EBF4241D925}"/>
    <cellStyle name="20% - Accent6 2 15" xfId="6328" xr:uid="{E50C3DBE-1F69-4879-870A-3DC2B1D50C72}"/>
    <cellStyle name="20% - Accent6 2 15 2" xfId="36156" xr:uid="{7DC8BD77-E9FE-4261-88ED-1DB8C8BC553B}"/>
    <cellStyle name="20% - Accent6 2 16" xfId="4726" xr:uid="{7B209ABC-1FA1-4D79-A0D6-DACC9815E28D}"/>
    <cellStyle name="20% - Accent6 2 16 2" xfId="34620" xr:uid="{EC93E4F0-630B-457C-82FF-ED314C8512BB}"/>
    <cellStyle name="20% - Accent6 2 17" xfId="22555" xr:uid="{E97CFE8E-F9F3-4942-94C5-DF5E1E1E43C1}"/>
    <cellStyle name="20% - Accent6 2 17 2" xfId="51843" xr:uid="{BF2DF54A-F19B-421A-B91D-2FBCFB4EDF68}"/>
    <cellStyle name="20% - Accent6 2 18" xfId="4189" xr:uid="{9CE49CB1-C06A-47AF-A57D-EF6D6CEEF967}"/>
    <cellStyle name="20% - Accent6 2 19" xfId="31628" xr:uid="{E863CC77-FED7-4F24-ADEC-256B86220EEA}"/>
    <cellStyle name="20% - Accent6 2 2" xfId="856" xr:uid="{5F52186C-4927-403F-B684-E4B4C31B88F2}"/>
    <cellStyle name="20% - Accent6 2 2 10" xfId="20311" xr:uid="{06AE712C-44F9-4509-A66F-C4857C554071}"/>
    <cellStyle name="20% - Accent6 2 2 10 2" xfId="49942" xr:uid="{0C1D0DDD-E642-4C32-B072-10434A4692FC}"/>
    <cellStyle name="20% - Accent6 2 2 11" xfId="11371" xr:uid="{9DB67F99-6FEB-4DFE-8B61-9D069B6DD510}"/>
    <cellStyle name="20% - Accent6 2 2 11 2" xfId="41140" xr:uid="{7B2E3CFA-3FF9-4B09-AFC9-BF7B05473DC4}"/>
    <cellStyle name="20% - Accent6 2 2 12" xfId="4948" xr:uid="{0140AB5A-1AEB-45CD-8802-5667E7FC9159}"/>
    <cellStyle name="20% - Accent6 2 2 12 2" xfId="34817" xr:uid="{5350FD60-D972-4C56-A2EB-B43D9E03D0AC}"/>
    <cellStyle name="20% - Accent6 2 2 13" xfId="4332" xr:uid="{20AA97F7-F826-42E2-A22A-646F8F9487AC}"/>
    <cellStyle name="20% - Accent6 2 2 14" xfId="32086" xr:uid="{4A9EABEB-B483-477E-B2D3-7AC7BE9C0264}"/>
    <cellStyle name="20% - Accent6 2 2 2" xfId="698" xr:uid="{2F089899-4488-4B81-A617-EFA69AC351B4}"/>
    <cellStyle name="20% - Accent6 2 2 2 10" xfId="5767" xr:uid="{AC94E056-637A-4874-A2E3-A90748DBF71A}"/>
    <cellStyle name="20% - Accent6 2 2 2 10 2" xfId="35626" xr:uid="{EBC5B922-1F9C-4686-B912-7FD72DDC689E}"/>
    <cellStyle name="20% - Accent6 2 2 2 11" xfId="4423" xr:uid="{0C9D8D91-EF9F-4A73-847F-12B9D5E8074E}"/>
    <cellStyle name="20% - Accent6 2 2 2 12" xfId="31950" xr:uid="{9E91B7CA-876C-4291-B2F3-00577E77BE52}"/>
    <cellStyle name="20% - Accent6 2 2 2 2" xfId="841" xr:uid="{95A1D8BA-1C0E-4B6F-A7EB-3F916F3928B2}"/>
    <cellStyle name="20% - Accent6 2 2 2 2 2" xfId="1272" xr:uid="{00CBA60D-D98B-49DA-9667-213AF90B8EEF}"/>
    <cellStyle name="20% - Accent6 2 2 2 2 2 2" xfId="1934" xr:uid="{CE81866B-99C0-47C5-B010-624C37CCA543}"/>
    <cellStyle name="20% - Accent6 2 2 2 2 2 2 2" xfId="3169" xr:uid="{73AE285C-5ADC-4FDE-84F3-1BDEC0BC49BE}"/>
    <cellStyle name="20% - Accent6 2 2 2 2 2 2 2 2" xfId="34146" xr:uid="{D313126F-196E-4256-B4D0-9B5CC2111104}"/>
    <cellStyle name="20% - Accent6 2 2 2 2 2 2 3" xfId="11375" xr:uid="{431204D5-A9A7-4DC7-BD76-C22BCD7E35C3}"/>
    <cellStyle name="20% - Accent6 2 2 2 2 2 2 3 2" xfId="41144" xr:uid="{F26C058B-F530-4BAB-BC0C-7DE61FCE3079}"/>
    <cellStyle name="20% - Accent6 2 2 2 2 2 2 4" xfId="32936" xr:uid="{4F04D7C7-E48B-452A-8E55-1315114D7697}"/>
    <cellStyle name="20% - Accent6 2 2 2 2 2 3" xfId="2542" xr:uid="{7EB695CD-001C-4156-93D0-919EAF34461D}"/>
    <cellStyle name="20% - Accent6 2 2 2 2 2 3 2" xfId="11376" xr:uid="{DC708DB7-A90E-4050-ABC0-9CA92958BE4B}"/>
    <cellStyle name="20% - Accent6 2 2 2 2 2 3 2 2" xfId="41145" xr:uid="{EC6FAF90-3499-4BF5-81A6-847769F9F994}"/>
    <cellStyle name="20% - Accent6 2 2 2 2 2 3 3" xfId="33522" xr:uid="{4C872D7B-A070-46F4-95FD-04691D73636D}"/>
    <cellStyle name="20% - Accent6 2 2 2 2 2 4" xfId="11374" xr:uid="{7A27BEAD-0F05-40CB-949E-2C66EDED3494}"/>
    <cellStyle name="20% - Accent6 2 2 2 2 2 4 2" xfId="41143" xr:uid="{76FFB3A9-F4F3-422E-8528-93F26759AB64}"/>
    <cellStyle name="20% - Accent6 2 2 2 2 2 5" xfId="32322" xr:uid="{901DAAA8-84D9-42E7-A8ED-4C90CCF8CA99}"/>
    <cellStyle name="20% - Accent6 2 2 2 2 3" xfId="1644" xr:uid="{9950E7D1-6BB3-4138-9BC3-18FD51662C79}"/>
    <cellStyle name="20% - Accent6 2 2 2 2 3 2" xfId="2865" xr:uid="{9E8F35B4-2361-4E00-93A8-301F00F6A5F4}"/>
    <cellStyle name="20% - Accent6 2 2 2 2 3 2 2" xfId="33843" xr:uid="{2E939F4B-86A9-4BEA-9149-CDE5241FB402}"/>
    <cellStyle name="20% - Accent6 2 2 2 2 3 3" xfId="11377" xr:uid="{01F97AF9-EBAA-44AB-B1C3-310ADA5FFBFE}"/>
    <cellStyle name="20% - Accent6 2 2 2 2 3 3 2" xfId="41146" xr:uid="{C73F4910-64D5-4991-A1B1-71D3E1713672}"/>
    <cellStyle name="20% - Accent6 2 2 2 2 3 4" xfId="32646" xr:uid="{42B1F0E6-24ED-4C13-B7D1-0505FA99A1B9}"/>
    <cellStyle name="20% - Accent6 2 2 2 2 4" xfId="2324" xr:uid="{B795DB8D-9243-44D2-8EEB-2D06B64BBFAE}"/>
    <cellStyle name="20% - Accent6 2 2 2 2 4 2" xfId="11378" xr:uid="{24737233-3895-4F8B-8B5C-E664F321F0C0}"/>
    <cellStyle name="20% - Accent6 2 2 2 2 4 2 2" xfId="41147" xr:uid="{B10780E8-E8F5-4DA4-8964-57B1FA74FE57}"/>
    <cellStyle name="20% - Accent6 2 2 2 2 4 3" xfId="33304" xr:uid="{963EFD79-E981-478D-B731-F2D52D105F16}"/>
    <cellStyle name="20% - Accent6 2 2 2 2 5" xfId="11379" xr:uid="{62F571FA-59DB-475A-A71E-B85C8B90DABF}"/>
    <cellStyle name="20% - Accent6 2 2 2 2 5 2" xfId="41148" xr:uid="{EB5DEC50-5550-43B4-AB9C-D744AD09E9CE}"/>
    <cellStyle name="20% - Accent6 2 2 2 2 6" xfId="31134" xr:uid="{F2EF7876-854A-4018-8B7F-B303A00EB0A4}"/>
    <cellStyle name="20% - Accent6 2 2 2 2 7" xfId="11373" xr:uid="{4E2A30A4-994A-4E7C-A9FF-549F7976084D}"/>
    <cellStyle name="20% - Accent6 2 2 2 2 7 2" xfId="41142" xr:uid="{51C083EB-CD2F-46CD-8EB0-89BE53EF3A87}"/>
    <cellStyle name="20% - Accent6 2 2 2 2 8" xfId="32074" xr:uid="{BD0F4938-5F2A-48A9-AD40-5A8B7A6DAFD6}"/>
    <cellStyle name="20% - Accent6 2 2 2 3" xfId="1271" xr:uid="{752A70A1-3C45-424C-976B-F6D3AB528E08}"/>
    <cellStyle name="20% - Accent6 2 2 2 3 2" xfId="1933" xr:uid="{5BF94784-AC57-4903-9EA8-E0E2B0F158DD}"/>
    <cellStyle name="20% - Accent6 2 2 2 3 2 2" xfId="3168" xr:uid="{92E631BD-51A7-4FD9-9A95-13DC676EDBFE}"/>
    <cellStyle name="20% - Accent6 2 2 2 3 2 2 2" xfId="11382" xr:uid="{5E696D7E-BE3E-434E-AC56-19DD8D4AD9E4}"/>
    <cellStyle name="20% - Accent6 2 2 2 3 2 2 2 2" xfId="41151" xr:uid="{D3E0A8F2-24A0-45A6-992D-8EBC9E630F76}"/>
    <cellStyle name="20% - Accent6 2 2 2 3 2 2 3" xfId="34145" xr:uid="{4F41ED08-1CFA-484B-8903-60E389B19AD9}"/>
    <cellStyle name="20% - Accent6 2 2 2 3 2 3" xfId="11383" xr:uid="{325E2B8F-3898-4D00-9D50-1746E58E1B39}"/>
    <cellStyle name="20% - Accent6 2 2 2 3 2 3 2" xfId="41152" xr:uid="{2BE20492-B457-4A68-A632-B55953D782D8}"/>
    <cellStyle name="20% - Accent6 2 2 2 3 2 4" xfId="11381" xr:uid="{789C9E2A-4C8F-4265-A90E-C8F166568142}"/>
    <cellStyle name="20% - Accent6 2 2 2 3 2 4 2" xfId="41150" xr:uid="{59E27331-A0D8-4882-9F42-8437F339B972}"/>
    <cellStyle name="20% - Accent6 2 2 2 3 2 5" xfId="32935" xr:uid="{70602EED-9B39-48EB-9E0B-354CE9AD67F5}"/>
    <cellStyle name="20% - Accent6 2 2 2 3 3" xfId="2541" xr:uid="{08B8177C-4CA1-4935-80B8-101949F5C770}"/>
    <cellStyle name="20% - Accent6 2 2 2 3 3 2" xfId="11384" xr:uid="{58F8FFA3-F812-4F92-A025-22F38E53D301}"/>
    <cellStyle name="20% - Accent6 2 2 2 3 3 2 2" xfId="41153" xr:uid="{4A6BB4A8-7DE2-4D01-9BF1-C059CEB91912}"/>
    <cellStyle name="20% - Accent6 2 2 2 3 3 3" xfId="33521" xr:uid="{2A9513F2-3C58-409E-B266-CBAA6349F223}"/>
    <cellStyle name="20% - Accent6 2 2 2 3 4" xfId="11385" xr:uid="{8C9FBF77-D110-4A14-BF00-B540DFA85AB3}"/>
    <cellStyle name="20% - Accent6 2 2 2 3 4 2" xfId="41154" xr:uid="{1BAF8F64-943C-49E9-BEB4-CB71DF33806C}"/>
    <cellStyle name="20% - Accent6 2 2 2 3 5" xfId="11386" xr:uid="{A2FFD08A-23F6-49A3-814C-94D51B3E2C07}"/>
    <cellStyle name="20% - Accent6 2 2 2 3 5 2" xfId="41155" xr:uid="{18E6ABCE-FE15-4849-B6C4-5E036CC492AC}"/>
    <cellStyle name="20% - Accent6 2 2 2 3 6" xfId="11380" xr:uid="{6BA366FA-2317-4E11-A166-033A79C03B68}"/>
    <cellStyle name="20% - Accent6 2 2 2 3 6 2" xfId="41149" xr:uid="{62978FF8-8F65-48E7-9458-4D411BA2613A}"/>
    <cellStyle name="20% - Accent6 2 2 2 3 7" xfId="32321" xr:uid="{5C2D45EB-D3B5-44D3-BC56-7D1BFFB5B40B}"/>
    <cellStyle name="20% - Accent6 2 2 2 4" xfId="1643" xr:uid="{183D06D7-4584-437A-91EE-1585A58AD493}"/>
    <cellStyle name="20% - Accent6 2 2 2 4 2" xfId="2864" xr:uid="{0D7A8D5A-30C8-4254-86CB-416655CDA035}"/>
    <cellStyle name="20% - Accent6 2 2 2 4 2 2" xfId="11388" xr:uid="{4EB4D50A-EA0C-4ED3-B6A7-E748DEA70E46}"/>
    <cellStyle name="20% - Accent6 2 2 2 4 2 2 2" xfId="41157" xr:uid="{4719DC9C-1216-4167-936C-25EBD7B00B42}"/>
    <cellStyle name="20% - Accent6 2 2 2 4 2 3" xfId="33842" xr:uid="{ADDBB891-B340-4FF6-A9D8-325FBCBE4237}"/>
    <cellStyle name="20% - Accent6 2 2 2 4 3" xfId="11389" xr:uid="{D0D1350D-5FE6-4E23-852C-53560CCAAF9A}"/>
    <cellStyle name="20% - Accent6 2 2 2 4 3 2" xfId="41158" xr:uid="{26B3BC92-2019-4F47-BBE5-E5A82562E236}"/>
    <cellStyle name="20% - Accent6 2 2 2 4 4" xfId="11387" xr:uid="{425D55A1-BCCB-490B-BC1A-6BE07B9D9C61}"/>
    <cellStyle name="20% - Accent6 2 2 2 4 4 2" xfId="41156" xr:uid="{5AE09FE3-D6DD-49F6-98F2-5955DCD8EC02}"/>
    <cellStyle name="20% - Accent6 2 2 2 4 5" xfId="32645" xr:uid="{BDF0EBBC-37A4-4208-9D2E-F0BF3A985F08}"/>
    <cellStyle name="20% - Accent6 2 2 2 5" xfId="2207" xr:uid="{6CEB7A2D-63C9-4C61-9D46-B78D4CC99551}"/>
    <cellStyle name="20% - Accent6 2 2 2 5 2" xfId="11390" xr:uid="{FB960C2D-8A50-4E0E-84B9-9AC1CE05E064}"/>
    <cellStyle name="20% - Accent6 2 2 2 5 2 2" xfId="41159" xr:uid="{E9E0FDE2-C9EA-4680-A9CE-01349715B486}"/>
    <cellStyle name="20% - Accent6 2 2 2 5 3" xfId="33189" xr:uid="{CF3B10DC-92B0-4BFE-9DF4-958F7377189A}"/>
    <cellStyle name="20% - Accent6 2 2 2 6" xfId="11391" xr:uid="{EDC97FBE-1A97-43F5-8AA2-50E29294A9DF}"/>
    <cellStyle name="20% - Accent6 2 2 2 6 2" xfId="41160" xr:uid="{1E41D41B-EEEB-423E-9205-99B74724EBAF}"/>
    <cellStyle name="20% - Accent6 2 2 2 7" xfId="11392" xr:uid="{59DFBFD5-B765-412F-8211-FDC6E142B821}"/>
    <cellStyle name="20% - Accent6 2 2 2 7 2" xfId="41161" xr:uid="{54DAAD1D-CE47-43C9-8D7A-028D0760E7D9}"/>
    <cellStyle name="20% - Accent6 2 2 2 8" xfId="20413" xr:uid="{EE4A3AD3-38CF-4A3F-AECA-D84571B4612E}"/>
    <cellStyle name="20% - Accent6 2 2 2 8 2" xfId="49980" xr:uid="{045CA659-5DFB-46CC-93F3-A50A5F3FA1B9}"/>
    <cellStyle name="20% - Accent6 2 2 2 9" xfId="11372" xr:uid="{4CF25DB7-1971-4964-9E15-D443C8687678}"/>
    <cellStyle name="20% - Accent6 2 2 2 9 2" xfId="41141" xr:uid="{19B86A67-50C5-44EF-AE6A-0A3980795716}"/>
    <cellStyle name="20% - Accent6 2 2 3" xfId="762" xr:uid="{4F5F5168-0B38-4E71-A8AB-31D81AC23D6C}"/>
    <cellStyle name="20% - Accent6 2 2 3 10" xfId="32012" xr:uid="{BC6E1052-A4AE-4537-B962-7F6A8F93F7C2}"/>
    <cellStyle name="20% - Accent6 2 2 3 2" xfId="1273" xr:uid="{D44DC635-C824-4A99-A4F6-33BAC874F944}"/>
    <cellStyle name="20% - Accent6 2 2 3 2 2" xfId="1935" xr:uid="{516B5193-11FE-46DC-9E2F-E8C163B2229C}"/>
    <cellStyle name="20% - Accent6 2 2 3 2 2 2" xfId="3170" xr:uid="{4BD99DA9-A6F2-409B-B9DB-66B6E08F78E8}"/>
    <cellStyle name="20% - Accent6 2 2 3 2 2 2 2" xfId="11396" xr:uid="{4873E89A-8E45-4B90-9AF5-E9C51603B940}"/>
    <cellStyle name="20% - Accent6 2 2 3 2 2 2 2 2" xfId="41165" xr:uid="{7EC8D91D-D4DB-4F4D-93AB-17E31AA39DB2}"/>
    <cellStyle name="20% - Accent6 2 2 3 2 2 2 3" xfId="34147" xr:uid="{0B4FE17F-7A9A-408E-95CD-1C55F290D52E}"/>
    <cellStyle name="20% - Accent6 2 2 3 2 2 3" xfId="11397" xr:uid="{726B08BE-6B20-4C63-9771-77DDD349232A}"/>
    <cellStyle name="20% - Accent6 2 2 3 2 2 3 2" xfId="41166" xr:uid="{B54A25D8-0D89-4F1B-8839-FD7F13341EAB}"/>
    <cellStyle name="20% - Accent6 2 2 3 2 2 4" xfId="11395" xr:uid="{50F8C24E-4E40-4F77-A9BD-3997A07DBE58}"/>
    <cellStyle name="20% - Accent6 2 2 3 2 2 4 2" xfId="41164" xr:uid="{4346FA04-4015-4987-B1E3-22C24939D9A8}"/>
    <cellStyle name="20% - Accent6 2 2 3 2 2 5" xfId="32937" xr:uid="{E4D98FED-4CA3-493A-AFFC-6696E2F55DD1}"/>
    <cellStyle name="20% - Accent6 2 2 3 2 3" xfId="2543" xr:uid="{D2A6E8E9-AED3-4F87-BD57-D7CC8C132E18}"/>
    <cellStyle name="20% - Accent6 2 2 3 2 3 2" xfId="11398" xr:uid="{E326FCDB-35D0-44A5-B515-29AED2475317}"/>
    <cellStyle name="20% - Accent6 2 2 3 2 3 2 2" xfId="41167" xr:uid="{F2B3DA79-82E8-46FD-AA3D-559A33BA22CA}"/>
    <cellStyle name="20% - Accent6 2 2 3 2 3 3" xfId="33523" xr:uid="{F1CB8FF2-5D48-4B8A-B96A-9D0FBB112D62}"/>
    <cellStyle name="20% - Accent6 2 2 3 2 4" xfId="11399" xr:uid="{9F0965F1-E2D0-408B-9AEF-066E1B39F085}"/>
    <cellStyle name="20% - Accent6 2 2 3 2 4 2" xfId="41168" xr:uid="{EFB51C45-F4BA-464E-A7D8-4207F47E7462}"/>
    <cellStyle name="20% - Accent6 2 2 3 2 5" xfId="11400" xr:uid="{55D507BE-8F7F-4F3F-9937-C7225EF93690}"/>
    <cellStyle name="20% - Accent6 2 2 3 2 5 2" xfId="41169" xr:uid="{E7143019-7D19-42AB-A325-62F58EF69016}"/>
    <cellStyle name="20% - Accent6 2 2 3 2 6" xfId="11394" xr:uid="{BCDD107A-B8D6-4897-A941-5B88EB5C866B}"/>
    <cellStyle name="20% - Accent6 2 2 3 2 6 2" xfId="41163" xr:uid="{9226C33F-22C1-4B2A-BBDD-86CF10F542D6}"/>
    <cellStyle name="20% - Accent6 2 2 3 2 7" xfId="32323" xr:uid="{67F1C768-9534-4C81-888E-4A6538931AF0}"/>
    <cellStyle name="20% - Accent6 2 2 3 3" xfId="1645" xr:uid="{2C6618C1-DF1E-47D1-8B76-BBFBD850FE0A}"/>
    <cellStyle name="20% - Accent6 2 2 3 3 2" xfId="2866" xr:uid="{35D54FCA-B35F-4155-811D-110A00208003}"/>
    <cellStyle name="20% - Accent6 2 2 3 3 2 2" xfId="11403" xr:uid="{D726E31F-B5A5-44D3-A7D1-9274CBB26F2D}"/>
    <cellStyle name="20% - Accent6 2 2 3 3 2 2 2" xfId="41172" xr:uid="{19B51519-6421-4EA5-B11C-F6672DD63AB2}"/>
    <cellStyle name="20% - Accent6 2 2 3 3 2 3" xfId="11404" xr:uid="{C9FDCE67-AD98-4C08-998E-317DFEDFC63C}"/>
    <cellStyle name="20% - Accent6 2 2 3 3 2 3 2" xfId="41173" xr:uid="{2F69ADB0-9671-4A08-890A-9D814BBD5B60}"/>
    <cellStyle name="20% - Accent6 2 2 3 3 2 4" xfId="11402" xr:uid="{18B0A0EC-B36A-4734-8B41-39E78BD21E4F}"/>
    <cellStyle name="20% - Accent6 2 2 3 3 2 4 2" xfId="41171" xr:uid="{835769A1-E7F1-46CA-B9D2-C64E012C66D4}"/>
    <cellStyle name="20% - Accent6 2 2 3 3 2 5" xfId="33844" xr:uid="{9D9A2AF9-1243-4D19-8E67-547AA1943296}"/>
    <cellStyle name="20% - Accent6 2 2 3 3 3" xfId="11405" xr:uid="{B1C5FD87-4923-4C25-8370-BC123B7E60D2}"/>
    <cellStyle name="20% - Accent6 2 2 3 3 3 2" xfId="41174" xr:uid="{D82850CD-1B42-4376-931F-8F2EB45E9F7F}"/>
    <cellStyle name="20% - Accent6 2 2 3 3 4" xfId="11406" xr:uid="{4A7F1D8D-C7E4-4BFF-9EAF-82F7269B97AA}"/>
    <cellStyle name="20% - Accent6 2 2 3 3 4 2" xfId="41175" xr:uid="{D1683C35-966B-4FEA-B46C-E0DB21D5614C}"/>
    <cellStyle name="20% - Accent6 2 2 3 3 5" xfId="11407" xr:uid="{9C1D948B-952A-4F38-BC14-F34142B9A7CF}"/>
    <cellStyle name="20% - Accent6 2 2 3 3 5 2" xfId="41176" xr:uid="{90C8ED3E-8D45-44F4-9F00-B97006747318}"/>
    <cellStyle name="20% - Accent6 2 2 3 3 6" xfId="11401" xr:uid="{0E3418B8-DE3E-46B7-B84C-727F7CFED836}"/>
    <cellStyle name="20% - Accent6 2 2 3 3 6 2" xfId="41170" xr:uid="{78018341-9B26-4F51-BCC8-04F4A31B01DD}"/>
    <cellStyle name="20% - Accent6 2 2 3 3 7" xfId="32647" xr:uid="{C700436E-5ED0-4EE4-8B38-BD5B9294B329}"/>
    <cellStyle name="20% - Accent6 2 2 3 4" xfId="2288" xr:uid="{494BA961-072F-4539-ADA4-A19FB8604584}"/>
    <cellStyle name="20% - Accent6 2 2 3 4 2" xfId="11409" xr:uid="{D064550D-EC32-451E-A319-2C7C0CA67231}"/>
    <cellStyle name="20% - Accent6 2 2 3 4 2 2" xfId="41178" xr:uid="{5A80DA49-C3CE-4BEB-B38E-3E38658E4E4B}"/>
    <cellStyle name="20% - Accent6 2 2 3 4 3" xfId="11410" xr:uid="{17F64B3A-6996-41D9-9541-4C2AF1942C09}"/>
    <cellStyle name="20% - Accent6 2 2 3 4 3 2" xfId="41179" xr:uid="{264EB39F-94C5-49A5-9D8B-B9DE38E74410}"/>
    <cellStyle name="20% - Accent6 2 2 3 4 4" xfId="11408" xr:uid="{91F3AABF-972F-4EF2-B682-F50B732E6AEA}"/>
    <cellStyle name="20% - Accent6 2 2 3 4 4 2" xfId="41177" xr:uid="{D64E3422-5245-43EC-B821-9308ADB50583}"/>
    <cellStyle name="20% - Accent6 2 2 3 4 5" xfId="33268" xr:uid="{01D828C0-815E-4889-896F-EF9141574E21}"/>
    <cellStyle name="20% - Accent6 2 2 3 5" xfId="11411" xr:uid="{7B0DF726-9784-4140-8AA9-DD8342EC9742}"/>
    <cellStyle name="20% - Accent6 2 2 3 5 2" xfId="41180" xr:uid="{B13E9323-7110-4BAD-9066-8FC865E49E03}"/>
    <cellStyle name="20% - Accent6 2 2 3 6" xfId="11412" xr:uid="{FC44DF45-A595-4188-BCCD-F9A13F8AA250}"/>
    <cellStyle name="20% - Accent6 2 2 3 6 2" xfId="41181" xr:uid="{E6101A1B-A1F6-4B2C-A090-F32967AF7EFC}"/>
    <cellStyle name="20% - Accent6 2 2 3 7" xfId="11413" xr:uid="{FF41F8C8-9CDA-4BB3-BC5D-B983164A8CE6}"/>
    <cellStyle name="20% - Accent6 2 2 3 7 2" xfId="41182" xr:uid="{8B8D6152-0BEF-4760-ADCD-E5DFBBDA958A}"/>
    <cellStyle name="20% - Accent6 2 2 3 8" xfId="23131" xr:uid="{CFC6F911-2EA5-45DF-B68E-6326FDEE3F02}"/>
    <cellStyle name="20% - Accent6 2 2 3 8 2" xfId="52195" xr:uid="{1017127F-498F-4FF8-9385-1F7CCFEA8BA3}"/>
    <cellStyle name="20% - Accent6 2 2 3 9" xfId="11393" xr:uid="{8374F3BC-FCE8-45A2-9E9D-0F3D0B934A89}"/>
    <cellStyle name="20% - Accent6 2 2 3 9 2" xfId="41162" xr:uid="{77389FD4-7AFB-444C-89C8-E00C7576168C}"/>
    <cellStyle name="20% - Accent6 2 2 4" xfId="683" xr:uid="{1E189448-3F55-432B-B06B-97D78FB569EB}"/>
    <cellStyle name="20% - Accent6 2 2 4 2" xfId="1270" xr:uid="{3C73BEE0-4E4C-4DEB-B5CC-C0B758EF7E95}"/>
    <cellStyle name="20% - Accent6 2 2 4 2 2" xfId="1932" xr:uid="{ACE5801C-DA25-4275-A3DB-C421F39165D6}"/>
    <cellStyle name="20% - Accent6 2 2 4 2 2 2" xfId="3167" xr:uid="{B41ACD61-7C32-4F18-9515-80BCCB5BA456}"/>
    <cellStyle name="20% - Accent6 2 2 4 2 2 2 2" xfId="34144" xr:uid="{E4DCFC63-BC18-442F-8226-D53883BC0B51}"/>
    <cellStyle name="20% - Accent6 2 2 4 2 2 3" xfId="11416" xr:uid="{BF4476AF-A3BE-4E42-8DB4-7A479D9ED2F5}"/>
    <cellStyle name="20% - Accent6 2 2 4 2 2 3 2" xfId="41185" xr:uid="{279ABCC1-829B-41A9-8210-587306B0E959}"/>
    <cellStyle name="20% - Accent6 2 2 4 2 2 4" xfId="32934" xr:uid="{299EBFF3-7A99-4216-B61E-5E9518990B72}"/>
    <cellStyle name="20% - Accent6 2 2 4 2 3" xfId="2544" xr:uid="{ED6B0D55-74EA-4AA6-B14C-904865D093D3}"/>
    <cellStyle name="20% - Accent6 2 2 4 2 3 2" xfId="11417" xr:uid="{FFB48A1D-DFFA-49EF-84ED-2AEA2879611A}"/>
    <cellStyle name="20% - Accent6 2 2 4 2 3 2 2" xfId="41186" xr:uid="{5D1106D8-B33E-4CB6-944C-8FD914FDBA78}"/>
    <cellStyle name="20% - Accent6 2 2 4 2 3 3" xfId="33524" xr:uid="{2128BFFB-1693-4607-A8F6-D7D5E7CBB01A}"/>
    <cellStyle name="20% - Accent6 2 2 4 2 4" xfId="11415" xr:uid="{C58B9CEE-78A8-4EC8-B63E-2DAF5B1F0DDF}"/>
    <cellStyle name="20% - Accent6 2 2 4 2 4 2" xfId="41184" xr:uid="{4B44AB63-7AAF-4F75-9657-A15B539C8204}"/>
    <cellStyle name="20% - Accent6 2 2 4 2 5" xfId="32320" xr:uid="{1AE1DBB7-EEDF-4E85-83F6-0B7C5942834B}"/>
    <cellStyle name="20% - Accent6 2 2 4 3" xfId="1642" xr:uid="{441221DE-ADE7-4964-BDC6-E0175FDC415B}"/>
    <cellStyle name="20% - Accent6 2 2 4 3 2" xfId="2863" xr:uid="{4FE47531-2052-4B3B-AC94-9E8AD906D36A}"/>
    <cellStyle name="20% - Accent6 2 2 4 3 2 2" xfId="33841" xr:uid="{7D1FC60A-B7DD-4849-9C09-5BB6446595FE}"/>
    <cellStyle name="20% - Accent6 2 2 4 3 3" xfId="11418" xr:uid="{978E4CD9-39FE-4BE0-8553-2B81FED84853}"/>
    <cellStyle name="20% - Accent6 2 2 4 3 3 2" xfId="41187" xr:uid="{F0A984EC-BDD1-421C-B140-250143CBAE5F}"/>
    <cellStyle name="20% - Accent6 2 2 4 3 4" xfId="32644" xr:uid="{EFD7A5BD-A6BB-49AA-AC35-C89F6FCAD7FB}"/>
    <cellStyle name="20% - Accent6 2 2 4 4" xfId="2379" xr:uid="{61DC9D42-2678-4B41-B5CC-BFBAE443C612}"/>
    <cellStyle name="20% - Accent6 2 2 4 4 2" xfId="11419" xr:uid="{96A06D1B-52B5-4822-84FA-4E2B42E463ED}"/>
    <cellStyle name="20% - Accent6 2 2 4 4 2 2" xfId="41188" xr:uid="{00C769F4-4561-4436-ACC7-0CA6BAE88806}"/>
    <cellStyle name="20% - Accent6 2 2 4 4 3" xfId="33359" xr:uid="{24FED6F6-6867-4868-B1C0-8F6EE6F9A28C}"/>
    <cellStyle name="20% - Accent6 2 2 4 5" xfId="11420" xr:uid="{EF998254-44AA-459F-95D0-A5D611234DBE}"/>
    <cellStyle name="20% - Accent6 2 2 4 5 2" xfId="41189" xr:uid="{3F64A90D-B854-45F5-9943-EF28F1F28BCE}"/>
    <cellStyle name="20% - Accent6 2 2 4 6" xfId="11414" xr:uid="{8FD6B134-47D9-4251-9840-06CE27302CAF}"/>
    <cellStyle name="20% - Accent6 2 2 4 6 2" xfId="41183" xr:uid="{9C37C686-C18C-4B74-8987-4CEC7A4AEDFF}"/>
    <cellStyle name="20% - Accent6 2 2 4 7" xfId="31937" xr:uid="{7DBFE941-6DF1-46CC-8A0B-239FE16A4F50}"/>
    <cellStyle name="20% - Accent6 2 2 5" xfId="1176" xr:uid="{DB68D355-FDEA-4EF7-A59C-E5D7B0C3E8FF}"/>
    <cellStyle name="20% - Accent6 2 2 5 2" xfId="1838" xr:uid="{09D287D3-03ED-436E-9B0E-42CD01CFFC55}"/>
    <cellStyle name="20% - Accent6 2 2 5 2 2" xfId="3073" xr:uid="{5917D0DA-A372-447B-99CC-558242A8C9CF}"/>
    <cellStyle name="20% - Accent6 2 2 5 2 2 2" xfId="11423" xr:uid="{975600D8-F7F9-4067-A48D-DBA0FB93B42D}"/>
    <cellStyle name="20% - Accent6 2 2 5 2 2 2 2" xfId="41192" xr:uid="{C22207A7-8BCD-4848-9D63-6518C8610DB7}"/>
    <cellStyle name="20% - Accent6 2 2 5 2 2 3" xfId="34050" xr:uid="{7DEA310C-2A3B-478F-AB39-FC4F60C19B68}"/>
    <cellStyle name="20% - Accent6 2 2 5 2 3" xfId="11424" xr:uid="{2F790807-91D4-42EB-AA80-4F20C2875D19}"/>
    <cellStyle name="20% - Accent6 2 2 5 2 3 2" xfId="41193" xr:uid="{99A667F8-3A33-4457-869E-55A2FCFB17B4}"/>
    <cellStyle name="20% - Accent6 2 2 5 2 4" xfId="11422" xr:uid="{CE78FFDE-1B65-46A5-AC9D-3F9BC2D85DDF}"/>
    <cellStyle name="20% - Accent6 2 2 5 2 4 2" xfId="41191" xr:uid="{A3D96AFA-84EB-401B-A0DF-E8779BD54B6D}"/>
    <cellStyle name="20% - Accent6 2 2 5 2 5" xfId="32840" xr:uid="{2B8676A3-CE66-425B-8EAF-091D4F99601B}"/>
    <cellStyle name="20% - Accent6 2 2 5 3" xfId="2540" xr:uid="{42AD57BC-481C-4F37-876A-9A964EB5A25A}"/>
    <cellStyle name="20% - Accent6 2 2 5 3 2" xfId="11425" xr:uid="{4E5EF482-B67D-4164-8157-8498B9DFD321}"/>
    <cellStyle name="20% - Accent6 2 2 5 3 2 2" xfId="41194" xr:uid="{72F8E673-BF42-4B15-A3EA-D44C6A3235F8}"/>
    <cellStyle name="20% - Accent6 2 2 5 3 3" xfId="33520" xr:uid="{A613F138-CF85-4651-AF8A-60BF5C64D50D}"/>
    <cellStyle name="20% - Accent6 2 2 5 4" xfId="11426" xr:uid="{81FE796E-5CF9-4EBB-93F7-14BDCCDD36D0}"/>
    <cellStyle name="20% - Accent6 2 2 5 4 2" xfId="41195" xr:uid="{2AD3F1BD-6E89-4795-AFCC-FDCA55E12925}"/>
    <cellStyle name="20% - Accent6 2 2 5 5" xfId="11427" xr:uid="{35ADCA29-2184-401B-9A6E-F553424D80E9}"/>
    <cellStyle name="20% - Accent6 2 2 5 5 2" xfId="41196" xr:uid="{D085CCB3-1F72-466B-9EF1-03E0A0CE09E8}"/>
    <cellStyle name="20% - Accent6 2 2 5 6" xfId="11421" xr:uid="{969EA3F6-0C08-4BF7-ACBE-8E04EFB7F06F}"/>
    <cellStyle name="20% - Accent6 2 2 5 6 2" xfId="41190" xr:uid="{DA464439-BD82-49FA-AA58-E7531CB49008}"/>
    <cellStyle name="20% - Accent6 2 2 5 7" xfId="32226" xr:uid="{645BC1FA-E050-4F18-B620-FF065894C2CC}"/>
    <cellStyle name="20% - Accent6 2 2 6" xfId="1548" xr:uid="{D11F544F-3407-43F0-90A7-56B93A2ABE0B}"/>
    <cellStyle name="20% - Accent6 2 2 6 2" xfId="2769" xr:uid="{56A55B21-D80B-469B-B4AC-968F7AE16006}"/>
    <cellStyle name="20% - Accent6 2 2 6 2 2" xfId="11429" xr:uid="{6599E98D-B44F-4052-A398-0C074C64336D}"/>
    <cellStyle name="20% - Accent6 2 2 6 2 2 2" xfId="41198" xr:uid="{1424ECBD-A20B-49D9-8099-23C021D4483A}"/>
    <cellStyle name="20% - Accent6 2 2 6 2 3" xfId="33747" xr:uid="{758BF0D9-B4C9-4773-ABC4-4C7933E7AFB9}"/>
    <cellStyle name="20% - Accent6 2 2 6 3" xfId="11430" xr:uid="{F3B5CA59-B62D-4BD4-B3E6-267FF293FE47}"/>
    <cellStyle name="20% - Accent6 2 2 6 3 2" xfId="41199" xr:uid="{8E123D3D-A765-44B2-AD09-945F2780D9C4}"/>
    <cellStyle name="20% - Accent6 2 2 6 4" xfId="11428" xr:uid="{B4C58E27-EE78-4A20-B56C-92EDD73E9006}"/>
    <cellStyle name="20% - Accent6 2 2 6 4 2" xfId="41197" xr:uid="{7444A402-B496-47EB-B681-176FAA5DDC3D}"/>
    <cellStyle name="20% - Accent6 2 2 6 5" xfId="32550" xr:uid="{EFB69E83-2F38-42D7-85FE-0D390CE605AA}"/>
    <cellStyle name="20% - Accent6 2 2 7" xfId="2169" xr:uid="{93E4C84B-BB0D-4891-9042-674E8B1AD7FB}"/>
    <cellStyle name="20% - Accent6 2 2 7 2" xfId="11431" xr:uid="{98DD4F84-37BD-404E-A662-167B0BD71A0F}"/>
    <cellStyle name="20% - Accent6 2 2 7 2 2" xfId="41200" xr:uid="{3355CF0F-B97C-46BB-8E4A-87F40E40291A}"/>
    <cellStyle name="20% - Accent6 2 2 7 3" xfId="33151" xr:uid="{0B156373-E73B-422C-83EC-A85FEF847DBF}"/>
    <cellStyle name="20% - Accent6 2 2 8" xfId="3458" xr:uid="{8A5A57BF-8EC3-4624-BB31-28622112373E}"/>
    <cellStyle name="20% - Accent6 2 2 8 2" xfId="11432" xr:uid="{DAD72D3A-E103-46CA-B8D7-CB341A5180EE}"/>
    <cellStyle name="20% - Accent6 2 2 8 2 2" xfId="41201" xr:uid="{2F09A987-7B96-4F6D-B86A-08574FF6181F}"/>
    <cellStyle name="20% - Accent6 2 2 8 3" xfId="34347" xr:uid="{DD317E3C-D9C6-4DE9-867D-D244D1F472AA}"/>
    <cellStyle name="20% - Accent6 2 2 9" xfId="911" xr:uid="{2E29C648-9430-432B-817E-F95541CFC877}"/>
    <cellStyle name="20% - Accent6 2 2 9 2" xfId="11433" xr:uid="{05F1D7C4-4341-43E6-867E-5CEF9013006E}"/>
    <cellStyle name="20% - Accent6 2 2 9 2 2" xfId="41202" xr:uid="{D4304E25-4762-4225-9331-F40202810DF0}"/>
    <cellStyle name="20% - Accent6 2 2 9 3" xfId="32127" xr:uid="{295F7713-A7D9-40D4-9673-4A0D77B40BDC}"/>
    <cellStyle name="20% - Accent6 2 20" xfId="31866" xr:uid="{BA78FE51-58EA-4FC5-A565-FE94FD8DBED6}"/>
    <cellStyle name="20% - Accent6 2 3" xfId="635" xr:uid="{85299426-1B56-4268-BC57-5A0ADC71EE2F}"/>
    <cellStyle name="20% - Accent6 2 3 10" xfId="5183" xr:uid="{3F8C707F-AC5F-4A69-A3C1-5962FCB8EC4D}"/>
    <cellStyle name="20% - Accent6 2 3 10 2" xfId="35046" xr:uid="{7F93E9BF-BC80-4553-B43A-B4F4BFB63C7C}"/>
    <cellStyle name="20% - Accent6 2 3 11" xfId="22746" xr:uid="{B23877E4-7BFC-40D8-9A3D-4116F38E9C9C}"/>
    <cellStyle name="20% - Accent6 2 3 11 2" xfId="52031" xr:uid="{E6761238-76AF-461D-91D3-5981708C21BC}"/>
    <cellStyle name="20% - Accent6 2 3 12" xfId="4378" xr:uid="{4AC0A68B-34A7-42FE-B90B-E507AEFB4590}"/>
    <cellStyle name="20% - Accent6 2 3 12 2" xfId="34451" xr:uid="{2B12823C-4B21-4A36-95D8-92071A7FD205}"/>
    <cellStyle name="20% - Accent6 2 3 13" xfId="31901" xr:uid="{86566A8E-7F2D-45CF-80EA-D91CDDD43F73}"/>
    <cellStyle name="20% - Accent6 2 3 2" xfId="708" xr:uid="{28CEBF03-6349-4545-8C93-CB7215DE340F}"/>
    <cellStyle name="20% - Accent6 2 3 2 2" xfId="1275" xr:uid="{6C4F1C44-BF14-4BC5-82C4-30F639941257}"/>
    <cellStyle name="20% - Accent6 2 3 2 2 2" xfId="1937" xr:uid="{595F2067-5DB8-464E-9E09-850945D5EA42}"/>
    <cellStyle name="20% - Accent6 2 3 2 2 2 2" xfId="3172" xr:uid="{5C6C1330-E94B-446D-AFDF-A1EF33C35C41}"/>
    <cellStyle name="20% - Accent6 2 3 2 2 2 2 2" xfId="34149" xr:uid="{19036BF9-4956-4C1B-B3B9-0A93292EDAF7}"/>
    <cellStyle name="20% - Accent6 2 3 2 2 2 3" xfId="11437" xr:uid="{988F8FA2-2FE0-4234-AFF4-C1A762657E13}"/>
    <cellStyle name="20% - Accent6 2 3 2 2 2 3 2" xfId="41206" xr:uid="{EC44A9DE-91D3-4F47-89E8-B6CD1557AD8D}"/>
    <cellStyle name="20% - Accent6 2 3 2 2 2 4" xfId="32939" xr:uid="{181B4FA9-0AA6-4FDD-BCE3-DE3D9D24B4D8}"/>
    <cellStyle name="20% - Accent6 2 3 2 2 3" xfId="2546" xr:uid="{C61B5F22-343B-4C4D-B25F-4A5CD7510486}"/>
    <cellStyle name="20% - Accent6 2 3 2 2 3 2" xfId="11438" xr:uid="{A9349082-7366-4DCA-BD28-3718E6992112}"/>
    <cellStyle name="20% - Accent6 2 3 2 2 3 2 2" xfId="41207" xr:uid="{054970E4-57DD-4CF6-8172-A303E2256A7C}"/>
    <cellStyle name="20% - Accent6 2 3 2 2 3 3" xfId="33526" xr:uid="{1B245778-277F-469F-B9B3-C019CC4B5928}"/>
    <cellStyle name="20% - Accent6 2 3 2 2 4" xfId="11436" xr:uid="{54A71842-783D-4DCE-8C61-1D73F3B35B6C}"/>
    <cellStyle name="20% - Accent6 2 3 2 2 4 2" xfId="41205" xr:uid="{62567906-D313-40DF-9039-8DB3FFB6D1BE}"/>
    <cellStyle name="20% - Accent6 2 3 2 2 5" xfId="32325" xr:uid="{CE938F41-5E5C-4278-A789-9834B9788415}"/>
    <cellStyle name="20% - Accent6 2 3 2 3" xfId="1647" xr:uid="{AC1ACD5B-9097-40C7-8A96-3F00A0247D1B}"/>
    <cellStyle name="20% - Accent6 2 3 2 3 2" xfId="2868" xr:uid="{37EC5FB5-91DF-4073-916C-7571B570AFA6}"/>
    <cellStyle name="20% - Accent6 2 3 2 3 2 2" xfId="33846" xr:uid="{B9B7CD71-ADF2-4780-9360-7D3425668813}"/>
    <cellStyle name="20% - Accent6 2 3 2 3 3" xfId="11439" xr:uid="{DFCDFF6C-0054-4F59-9B74-FF64AE70BC9B}"/>
    <cellStyle name="20% - Accent6 2 3 2 3 3 2" xfId="41208" xr:uid="{38CD7D4B-1AD3-4492-92D9-AE35CCEEA2C4}"/>
    <cellStyle name="20% - Accent6 2 3 2 3 4" xfId="32649" xr:uid="{76A2F2A0-58DC-4A27-9607-C4AE66F37C79}"/>
    <cellStyle name="20% - Accent6 2 3 2 4" xfId="2323" xr:uid="{C04B91E4-F59F-4740-B1D2-D07693BBB201}"/>
    <cellStyle name="20% - Accent6 2 3 2 4 2" xfId="11440" xr:uid="{25029102-5644-4003-9CCC-CF95EF2DD2BF}"/>
    <cellStyle name="20% - Accent6 2 3 2 4 2 2" xfId="41209" xr:uid="{93CE5B2C-78DE-402D-9A7E-E9BB9147A398}"/>
    <cellStyle name="20% - Accent6 2 3 2 4 3" xfId="33303" xr:uid="{1B2235E8-F56E-4D67-ABBA-9A61785C3216}"/>
    <cellStyle name="20% - Accent6 2 3 2 5" xfId="11441" xr:uid="{EF5A98B1-3504-435F-A1FB-F4C83079CDFB}"/>
    <cellStyle name="20% - Accent6 2 3 2 5 2" xfId="41210" xr:uid="{7A0B9697-791C-43EB-8DBD-B48FF7CAC4DF}"/>
    <cellStyle name="20% - Accent6 2 3 2 6" xfId="22019" xr:uid="{C3CFC9F4-5D90-4C8D-96BA-2BAE71D7E87C}"/>
    <cellStyle name="20% - Accent6 2 3 2 6 2" xfId="51444" xr:uid="{926A6768-2092-40AB-9397-B970B425A646}"/>
    <cellStyle name="20% - Accent6 2 3 2 7" xfId="11435" xr:uid="{49A5E840-6006-4B87-AEB0-8E1447FE5D7B}"/>
    <cellStyle name="20% - Accent6 2 3 2 7 2" xfId="41204" xr:uid="{3F0E1C76-3F46-4A28-8D03-1B5F59133918}"/>
    <cellStyle name="20% - Accent6 2 3 2 8" xfId="31133" xr:uid="{2CC70F7F-56D0-4231-8171-522E6449CF61}"/>
    <cellStyle name="20% - Accent6 2 3 2 9" xfId="31960" xr:uid="{2AC5F7D5-2F64-4935-8BE5-1C7835DF4171}"/>
    <cellStyle name="20% - Accent6 2 3 3" xfId="1274" xr:uid="{A9215C14-918A-4FD5-8B4A-DD9926055D92}"/>
    <cellStyle name="20% - Accent6 2 3 3 2" xfId="1936" xr:uid="{7B33207A-80AB-4788-A545-13AD42FFF81A}"/>
    <cellStyle name="20% - Accent6 2 3 3 2 2" xfId="3171" xr:uid="{0367BDC2-BAC8-4309-85A8-7F5BA29ACA26}"/>
    <cellStyle name="20% - Accent6 2 3 3 2 2 2" xfId="11444" xr:uid="{8303F768-5BF7-4F7D-9BB8-E8F9A4BCFAF2}"/>
    <cellStyle name="20% - Accent6 2 3 3 2 2 2 2" xfId="41213" xr:uid="{CCB67236-A016-4B69-881B-BAA19817C65B}"/>
    <cellStyle name="20% - Accent6 2 3 3 2 2 3" xfId="34148" xr:uid="{72F31F7D-C43D-48F7-8717-F38CD274287B}"/>
    <cellStyle name="20% - Accent6 2 3 3 2 3" xfId="11445" xr:uid="{27FF0C98-1365-42B1-888C-8227FB43E561}"/>
    <cellStyle name="20% - Accent6 2 3 3 2 3 2" xfId="41214" xr:uid="{FC212B69-B82B-4BF1-9590-A58197B1750D}"/>
    <cellStyle name="20% - Accent6 2 3 3 2 4" xfId="11443" xr:uid="{6D90A3CD-3C7E-4227-AB70-7BBBBA060A3F}"/>
    <cellStyle name="20% - Accent6 2 3 3 2 4 2" xfId="41212" xr:uid="{AF78FE08-B51E-40AD-8B45-716BA366C87B}"/>
    <cellStyle name="20% - Accent6 2 3 3 2 5" xfId="32938" xr:uid="{94712B98-4E3B-4B6D-BBAE-BC5B217B3346}"/>
    <cellStyle name="20% - Accent6 2 3 3 3" xfId="2545" xr:uid="{961D8E01-9146-4B65-82B1-0FDE03E3E737}"/>
    <cellStyle name="20% - Accent6 2 3 3 3 2" xfId="11446" xr:uid="{58875F06-D09F-499A-B1AC-A25737AE719D}"/>
    <cellStyle name="20% - Accent6 2 3 3 3 2 2" xfId="41215" xr:uid="{6A6F49C3-ED3D-4D94-894C-D9C21C895E6E}"/>
    <cellStyle name="20% - Accent6 2 3 3 3 3" xfId="33525" xr:uid="{0FDD9AEE-F32B-4E05-AF7B-16341F84E9A9}"/>
    <cellStyle name="20% - Accent6 2 3 3 4" xfId="11447" xr:uid="{453F3CA7-7BAA-4EF8-8785-0462FC04AE06}"/>
    <cellStyle name="20% - Accent6 2 3 3 4 2" xfId="41216" xr:uid="{04870799-D247-46EB-A76C-FF8B4471C8F9}"/>
    <cellStyle name="20% - Accent6 2 3 3 5" xfId="11448" xr:uid="{350CE6E9-DBCC-4BA5-AE13-7AFC7058326B}"/>
    <cellStyle name="20% - Accent6 2 3 3 5 2" xfId="41217" xr:uid="{B3F40CA9-D66C-4F48-A1FA-39C60337AB93}"/>
    <cellStyle name="20% - Accent6 2 3 3 6" xfId="23591" xr:uid="{FCD8FFF7-DB8E-49C0-B75D-CD50D5DF2DAF}"/>
    <cellStyle name="20% - Accent6 2 3 3 7" xfId="11442" xr:uid="{95AB171E-F6E8-4B6F-BBD9-82FE494AB37E}"/>
    <cellStyle name="20% - Accent6 2 3 3 7 2" xfId="41211" xr:uid="{6B5064A8-DC63-4EB6-BAFA-ACE776A1EA2D}"/>
    <cellStyle name="20% - Accent6 2 3 3 8" xfId="32324" xr:uid="{99472E89-BC9E-475B-8842-CE39F1D47448}"/>
    <cellStyle name="20% - Accent6 2 3 4" xfId="1646" xr:uid="{93DF64E9-B767-48B4-BD25-530DD137A172}"/>
    <cellStyle name="20% - Accent6 2 3 4 2" xfId="2867" xr:uid="{07BFF22D-1108-4433-889F-BDB32AB74135}"/>
    <cellStyle name="20% - Accent6 2 3 4 2 2" xfId="11450" xr:uid="{9BF4EBEA-8983-4286-B884-2CCE15B3CF88}"/>
    <cellStyle name="20% - Accent6 2 3 4 2 2 2" xfId="41219" xr:uid="{7026ADDF-BD1C-4A21-A1CB-CA6D77EF957B}"/>
    <cellStyle name="20% - Accent6 2 3 4 2 3" xfId="33845" xr:uid="{FC0261BC-0DDC-42EC-AC4B-2D9E17489CC6}"/>
    <cellStyle name="20% - Accent6 2 3 4 3" xfId="11451" xr:uid="{1599D9A5-52DE-49D8-8D1B-322086B5DD80}"/>
    <cellStyle name="20% - Accent6 2 3 4 3 2" xfId="41220" xr:uid="{34BD5492-B858-48D5-BAC1-F0A9100C50EA}"/>
    <cellStyle name="20% - Accent6 2 3 4 4" xfId="11449" xr:uid="{83315441-5400-43C6-93CF-805647627093}"/>
    <cellStyle name="20% - Accent6 2 3 4 4 2" xfId="41218" xr:uid="{B23E9F48-A417-4C2C-B676-4B0E01E122A0}"/>
    <cellStyle name="20% - Accent6 2 3 4 5" xfId="32648" xr:uid="{1CCD99DD-EC36-41AE-9A88-28E1267FFB86}"/>
    <cellStyle name="20% - Accent6 2 3 5" xfId="2206" xr:uid="{4FFCD43A-75E7-4B80-ACFE-177AA9D4982F}"/>
    <cellStyle name="20% - Accent6 2 3 5 2" xfId="11452" xr:uid="{16DD9CD9-5CE6-44C3-A409-D33164CD4FE2}"/>
    <cellStyle name="20% - Accent6 2 3 5 2 2" xfId="41221" xr:uid="{0CF23A67-6BD5-4CD5-AEB5-A4EA2B41F1C1}"/>
    <cellStyle name="20% - Accent6 2 3 5 3" xfId="33188" xr:uid="{DF44603D-886C-4777-891F-6E46F90AADA7}"/>
    <cellStyle name="20% - Accent6 2 3 6" xfId="11453" xr:uid="{8EDAEEDB-84AC-4850-AFFF-AB2A25EB1D1C}"/>
    <cellStyle name="20% - Accent6 2 3 6 2" xfId="41222" xr:uid="{0AED1107-0682-4560-951C-B0A3DA7722D6}"/>
    <cellStyle name="20% - Accent6 2 3 7" xfId="11454" xr:uid="{553AA00A-D858-469C-9F93-4421D090CFA7}"/>
    <cellStyle name="20% - Accent6 2 3 7 2" xfId="41223" xr:uid="{8083DA47-8436-467C-9020-9D89012D44F8}"/>
    <cellStyle name="20% - Accent6 2 3 8" xfId="20412" xr:uid="{2708492F-D478-4D35-B964-58F693F1A137}"/>
    <cellStyle name="20% - Accent6 2 3 8 2" xfId="49979" xr:uid="{429DF79A-421A-4A12-9ACF-39F534C6BD58}"/>
    <cellStyle name="20% - Accent6 2 3 9" xfId="11434" xr:uid="{C120792C-2107-43F9-A4B4-4C5421C87AE2}"/>
    <cellStyle name="20% - Accent6 2 3 9 2" xfId="41203" xr:uid="{F38619DB-1039-4D2D-A19C-577C61414171}"/>
    <cellStyle name="20% - Accent6 2 4" xfId="707" xr:uid="{08603FAC-26AB-4189-B401-2AD50F3ECB36}"/>
    <cellStyle name="20% - Accent6 2 4 10" xfId="31959" xr:uid="{D8637E9C-55F3-4C3F-B268-7ABF9EBD6775}"/>
    <cellStyle name="20% - Accent6 2 4 2" xfId="1276" xr:uid="{3906FD33-8B71-44A4-AEE1-784C6ACDBCA1}"/>
    <cellStyle name="20% - Accent6 2 4 2 2" xfId="1938" xr:uid="{8C1BCB62-B216-45DD-9298-C69C5A3A6587}"/>
    <cellStyle name="20% - Accent6 2 4 2 2 2" xfId="3173" xr:uid="{D51C6BEB-B78B-45BA-A801-A55D0028F020}"/>
    <cellStyle name="20% - Accent6 2 4 2 2 2 2" xfId="11458" xr:uid="{90399B13-28AD-4A75-84A6-2446F3603DA7}"/>
    <cellStyle name="20% - Accent6 2 4 2 2 2 2 2" xfId="41227" xr:uid="{BA20F48B-6A73-45D2-B65A-DF28F18C9655}"/>
    <cellStyle name="20% - Accent6 2 4 2 2 2 3" xfId="34150" xr:uid="{801463C3-219C-46A3-8BAB-ECD3E599426A}"/>
    <cellStyle name="20% - Accent6 2 4 2 2 3" xfId="11459" xr:uid="{6F99DA79-6336-4A4C-AA2A-B60663E9066E}"/>
    <cellStyle name="20% - Accent6 2 4 2 2 3 2" xfId="41228" xr:uid="{D5C0AFD7-21AF-41F5-976B-5FF651396387}"/>
    <cellStyle name="20% - Accent6 2 4 2 2 4" xfId="11457" xr:uid="{B1F1EE82-3464-4F97-A75E-5781DED69D5E}"/>
    <cellStyle name="20% - Accent6 2 4 2 2 4 2" xfId="41226" xr:uid="{731324FE-DF10-4BDF-94B7-D0234EF63424}"/>
    <cellStyle name="20% - Accent6 2 4 2 2 5" xfId="32940" xr:uid="{D840C41C-F255-4E6D-B1EC-A7C55EAC3490}"/>
    <cellStyle name="20% - Accent6 2 4 2 3" xfId="2547" xr:uid="{1216577A-27A4-4827-B8BF-5D16AB4DA0A3}"/>
    <cellStyle name="20% - Accent6 2 4 2 3 2" xfId="11460" xr:uid="{666C8A04-DACF-4AD1-AD7C-585B71B3CBB3}"/>
    <cellStyle name="20% - Accent6 2 4 2 3 2 2" xfId="41229" xr:uid="{A1ED4D01-73DC-4C43-AC32-4C57B77ED03D}"/>
    <cellStyle name="20% - Accent6 2 4 2 3 3" xfId="33527" xr:uid="{B0098AAE-7CDE-45D9-AF9E-7917500907FE}"/>
    <cellStyle name="20% - Accent6 2 4 2 4" xfId="11461" xr:uid="{54F6AB13-780C-4E1E-8252-8E4AEAB8C881}"/>
    <cellStyle name="20% - Accent6 2 4 2 4 2" xfId="41230" xr:uid="{5931C57E-2415-4E15-9D6C-90DAB52E1C77}"/>
    <cellStyle name="20% - Accent6 2 4 2 5" xfId="11462" xr:uid="{042E2FF9-B50E-451D-973A-7FFEDC73DC74}"/>
    <cellStyle name="20% - Accent6 2 4 2 5 2" xfId="41231" xr:uid="{1DC316C7-A359-451F-86DA-4EF097F019E9}"/>
    <cellStyle name="20% - Accent6 2 4 2 6" xfId="11456" xr:uid="{CF3F4559-C050-4BF4-A4F0-F133DCF37E28}"/>
    <cellStyle name="20% - Accent6 2 4 2 6 2" xfId="41225" xr:uid="{88CBA779-9F66-4E5D-8646-E3F43C3E75E2}"/>
    <cellStyle name="20% - Accent6 2 4 2 7" xfId="32326" xr:uid="{4361D873-F17C-4F5D-87D8-A1D807CD00CE}"/>
    <cellStyle name="20% - Accent6 2 4 3" xfId="1648" xr:uid="{4069A4A2-9708-4194-9B13-EC6FBE003D89}"/>
    <cellStyle name="20% - Accent6 2 4 3 2" xfId="2869" xr:uid="{33A70262-CB94-44AB-931E-039799E4A5D3}"/>
    <cellStyle name="20% - Accent6 2 4 3 2 2" xfId="11465" xr:uid="{F277B46F-6110-471B-A9DE-4976C69C4FEA}"/>
    <cellStyle name="20% - Accent6 2 4 3 2 2 2" xfId="41234" xr:uid="{C238F613-1DB7-4678-9480-F77FDEA4D007}"/>
    <cellStyle name="20% - Accent6 2 4 3 2 3" xfId="11466" xr:uid="{42F1075C-FDF1-47CC-B200-C65D5C694764}"/>
    <cellStyle name="20% - Accent6 2 4 3 2 3 2" xfId="41235" xr:uid="{4E676FBC-854F-4E5C-A274-5AF2A4B8CAC7}"/>
    <cellStyle name="20% - Accent6 2 4 3 2 4" xfId="11464" xr:uid="{86AD6C33-73FF-4BF5-9ABA-9DC49F2E3F1B}"/>
    <cellStyle name="20% - Accent6 2 4 3 2 4 2" xfId="41233" xr:uid="{47E76A23-6FA8-4849-A253-8644FD70E683}"/>
    <cellStyle name="20% - Accent6 2 4 3 2 5" xfId="33847" xr:uid="{256220D4-EAB8-45F5-B7E5-083A385986DF}"/>
    <cellStyle name="20% - Accent6 2 4 3 3" xfId="11467" xr:uid="{C43FEAD8-4B64-4139-ABC6-FE58D2384E20}"/>
    <cellStyle name="20% - Accent6 2 4 3 3 2" xfId="41236" xr:uid="{36BF8DC1-8752-494F-B11C-6FA9C904E229}"/>
    <cellStyle name="20% - Accent6 2 4 3 4" xfId="11468" xr:uid="{DF2B88FD-FEF9-4573-993B-CF9211038B6D}"/>
    <cellStyle name="20% - Accent6 2 4 3 4 2" xfId="41237" xr:uid="{B48D9E2E-0D5A-4E9C-82E2-1E66B6D260F0}"/>
    <cellStyle name="20% - Accent6 2 4 3 5" xfId="11469" xr:uid="{8A37524E-29C4-4932-A688-28B8EF726AE5}"/>
    <cellStyle name="20% - Accent6 2 4 3 5 2" xfId="41238" xr:uid="{B3A997A9-928C-4CB6-B9C6-89F6D2B2C221}"/>
    <cellStyle name="20% - Accent6 2 4 3 6" xfId="11463" xr:uid="{222B48D5-B9A3-4A4B-BC64-58E72381ECFF}"/>
    <cellStyle name="20% - Accent6 2 4 3 6 2" xfId="41232" xr:uid="{B084686D-C259-475A-B204-6BF19DD55095}"/>
    <cellStyle name="20% - Accent6 2 4 3 7" xfId="32650" xr:uid="{DD49CD1B-A17D-4B10-BEB8-EF4A3727927D}"/>
    <cellStyle name="20% - Accent6 2 4 4" xfId="2258" xr:uid="{8267D735-D478-400F-AD97-CCE729C6BEA7}"/>
    <cellStyle name="20% - Accent6 2 4 4 2" xfId="11471" xr:uid="{539F0065-74FB-4F8A-9C59-C0E75CF9B42E}"/>
    <cellStyle name="20% - Accent6 2 4 4 2 2" xfId="41240" xr:uid="{53ABC8D1-7C16-4A57-AD80-700788FCDCE7}"/>
    <cellStyle name="20% - Accent6 2 4 4 3" xfId="11472" xr:uid="{0D43AA1F-203E-4686-BA4A-00AA236427FA}"/>
    <cellStyle name="20% - Accent6 2 4 4 3 2" xfId="41241" xr:uid="{81B4A467-E204-40F2-9BCF-8AB847AF4C8B}"/>
    <cellStyle name="20% - Accent6 2 4 4 4" xfId="11470" xr:uid="{9416FC15-A70C-4E00-9DE9-1854792D86F6}"/>
    <cellStyle name="20% - Accent6 2 4 4 4 2" xfId="41239" xr:uid="{E7BC1E7B-3CA1-46CC-B74A-4DA4F46C0D48}"/>
    <cellStyle name="20% - Accent6 2 4 4 5" xfId="33238" xr:uid="{0A8735F1-0B3F-4417-B3F7-BF4D6E903CBA}"/>
    <cellStyle name="20% - Accent6 2 4 5" xfId="11473" xr:uid="{CBEE01D7-9FC9-4AFE-8B94-D3020EBF42EF}"/>
    <cellStyle name="20% - Accent6 2 4 5 2" xfId="41242" xr:uid="{F9BD4A7F-6764-48EB-8DCC-12A80F83EFFE}"/>
    <cellStyle name="20% - Accent6 2 4 6" xfId="11474" xr:uid="{B2A2AB43-6157-4304-8969-16E9C005C24A}"/>
    <cellStyle name="20% - Accent6 2 4 6 2" xfId="41243" xr:uid="{51D7DC5D-15D2-48DD-9BB0-517F95885CE2}"/>
    <cellStyle name="20% - Accent6 2 4 7" xfId="11475" xr:uid="{CA760E0C-690F-480F-9315-48191B2BA25F}"/>
    <cellStyle name="20% - Accent6 2 4 7 2" xfId="41244" xr:uid="{FF571E7A-918C-4CCF-8A23-A553596AEDC2}"/>
    <cellStyle name="20% - Accent6 2 4 8" xfId="21519" xr:uid="{CC03A2A2-74EA-4EF1-ADCA-35A990D71572}"/>
    <cellStyle name="20% - Accent6 2 4 8 2" xfId="50944" xr:uid="{E28F49B4-75A4-4628-9AD5-6F174E021BF5}"/>
    <cellStyle name="20% - Accent6 2 4 9" xfId="11455" xr:uid="{70638110-EF82-44FC-8F82-BFF7677F48B6}"/>
    <cellStyle name="20% - Accent6 2 4 9 2" xfId="41224" xr:uid="{B0B520F7-D253-42E8-A684-ED54F4911418}"/>
    <cellStyle name="20% - Accent6 2 5" xfId="897" xr:uid="{032B04A0-8F2E-4C80-8A35-37106C1A7C23}"/>
    <cellStyle name="20% - Accent6 2 5 2" xfId="1269" xr:uid="{B38BEAAF-C101-49EA-9DCC-772DA10EF233}"/>
    <cellStyle name="20% - Accent6 2 5 2 2" xfId="1931" xr:uid="{549D0BE8-5CBE-4F9E-B3EC-64759D232FEE}"/>
    <cellStyle name="20% - Accent6 2 5 2 2 2" xfId="3166" xr:uid="{4DCC8A74-6D7F-48AA-9E8E-F3147DBC594D}"/>
    <cellStyle name="20% - Accent6 2 5 2 2 2 2" xfId="11479" xr:uid="{50764B0F-5720-4DCD-8939-B3A738EE4C60}"/>
    <cellStyle name="20% - Accent6 2 5 2 2 2 2 2" xfId="41248" xr:uid="{8E5D3264-EAC8-43CB-897D-1192320814F1}"/>
    <cellStyle name="20% - Accent6 2 5 2 2 2 3" xfId="34143" xr:uid="{E88D6EAB-7768-4C1F-B4B9-3BC4F18B4479}"/>
    <cellStyle name="20% - Accent6 2 5 2 2 3" xfId="11480" xr:uid="{46BD5EA2-8BEE-4737-B442-424F1FC93C4A}"/>
    <cellStyle name="20% - Accent6 2 5 2 2 3 2" xfId="41249" xr:uid="{C5B92D56-BD9F-42D9-80A6-9C6F8D524671}"/>
    <cellStyle name="20% - Accent6 2 5 2 2 4" xfId="11478" xr:uid="{ED100E37-EEF0-456A-A787-F4A2F8F9A471}"/>
    <cellStyle name="20% - Accent6 2 5 2 2 4 2" xfId="41247" xr:uid="{521F68B7-D4CC-4557-BD22-3B1CB9BE2C2F}"/>
    <cellStyle name="20% - Accent6 2 5 2 2 5" xfId="32933" xr:uid="{D3DB2911-D2E5-4BBE-96F5-59EFA5B6153F}"/>
    <cellStyle name="20% - Accent6 2 5 2 3" xfId="2548" xr:uid="{FADEB53A-A556-4FEB-B828-6815E9DFAA77}"/>
    <cellStyle name="20% - Accent6 2 5 2 3 2" xfId="11481" xr:uid="{CD306492-F03B-4950-A334-BAFBF1BE8552}"/>
    <cellStyle name="20% - Accent6 2 5 2 3 2 2" xfId="41250" xr:uid="{28B832B0-E759-433B-8A74-D7FF049EC6AB}"/>
    <cellStyle name="20% - Accent6 2 5 2 3 3" xfId="33528" xr:uid="{EA64B9DE-1EF6-4D9A-9E35-E04CD6A8FE4E}"/>
    <cellStyle name="20% - Accent6 2 5 2 4" xfId="11482" xr:uid="{8A9B028A-8BA7-4C0A-87D6-5AB8F54C0A20}"/>
    <cellStyle name="20% - Accent6 2 5 2 4 2" xfId="41251" xr:uid="{0F788386-20DE-4E38-BA79-F4EF909865FB}"/>
    <cellStyle name="20% - Accent6 2 5 2 5" xfId="11483" xr:uid="{F43FE861-5BFA-4AC2-BB81-6EECADA9337A}"/>
    <cellStyle name="20% - Accent6 2 5 2 5 2" xfId="41252" xr:uid="{6859D9F9-9BFE-4CB0-B39B-128F1C6AE61A}"/>
    <cellStyle name="20% - Accent6 2 5 2 6" xfId="11477" xr:uid="{A4810AB6-70FB-412A-931A-0EABD8F04D2D}"/>
    <cellStyle name="20% - Accent6 2 5 2 6 2" xfId="41246" xr:uid="{A3A9C6A1-F21A-4945-BD17-034A06F0A0AD}"/>
    <cellStyle name="20% - Accent6 2 5 2 7" xfId="32319" xr:uid="{09D5ADE7-0E13-406B-AD6C-A7615D09E8C1}"/>
    <cellStyle name="20% - Accent6 2 5 3" xfId="1641" xr:uid="{12214FE3-4267-42C2-92AE-23C81954884D}"/>
    <cellStyle name="20% - Accent6 2 5 3 2" xfId="2862" xr:uid="{2573F771-62CE-457B-AD0D-70EB7664F5CA}"/>
    <cellStyle name="20% - Accent6 2 5 3 2 2" xfId="11486" xr:uid="{97AAB8A8-2DF6-4304-ADE2-F6022D49032D}"/>
    <cellStyle name="20% - Accent6 2 5 3 2 2 2" xfId="41255" xr:uid="{F8FA2F78-15D9-4E23-9EC8-A76043C46C29}"/>
    <cellStyle name="20% - Accent6 2 5 3 2 3" xfId="11487" xr:uid="{8A514118-5560-4367-86B5-FA907829C14F}"/>
    <cellStyle name="20% - Accent6 2 5 3 2 3 2" xfId="41256" xr:uid="{F34D343C-26B1-4B9C-BC0D-B1D4128B7840}"/>
    <cellStyle name="20% - Accent6 2 5 3 2 4" xfId="11485" xr:uid="{716FE99A-66C6-4701-8F3C-8EB6679165D9}"/>
    <cellStyle name="20% - Accent6 2 5 3 2 4 2" xfId="41254" xr:uid="{5D4BFC00-5671-44A5-ABF6-A0F01F2D1966}"/>
    <cellStyle name="20% - Accent6 2 5 3 2 5" xfId="33840" xr:uid="{B9658216-332B-46B5-B51F-5083079F51AF}"/>
    <cellStyle name="20% - Accent6 2 5 3 3" xfId="11488" xr:uid="{685E35B1-1F0A-4524-854C-D4C16E6D8C18}"/>
    <cellStyle name="20% - Accent6 2 5 3 3 2" xfId="41257" xr:uid="{E3B1DA7A-F11A-4A26-9642-BCE7C4FCCC4F}"/>
    <cellStyle name="20% - Accent6 2 5 3 4" xfId="11489" xr:uid="{03D3F05B-6988-47D0-813C-C211D79C2FAE}"/>
    <cellStyle name="20% - Accent6 2 5 3 4 2" xfId="41258" xr:uid="{174BB81C-4622-415A-B5A2-3B41DF95DE13}"/>
    <cellStyle name="20% - Accent6 2 5 3 5" xfId="11490" xr:uid="{725464CE-5F1E-44F4-80C5-A2417ACC8EEC}"/>
    <cellStyle name="20% - Accent6 2 5 3 5 2" xfId="41259" xr:uid="{EBE5A134-5571-4CFF-BB4F-3051BD8CE852}"/>
    <cellStyle name="20% - Accent6 2 5 3 6" xfId="11484" xr:uid="{E5F49BF4-A3B6-4875-8CB4-E945BD75DFFF}"/>
    <cellStyle name="20% - Accent6 2 5 3 6 2" xfId="41253" xr:uid="{2806AED1-4924-4093-A72B-46DD776316D2}"/>
    <cellStyle name="20% - Accent6 2 5 3 7" xfId="32643" xr:uid="{4A8BDB99-4CB6-4E79-99E5-6231BEA67F2B}"/>
    <cellStyle name="20% - Accent6 2 5 4" xfId="2374" xr:uid="{EE960557-6A38-41C0-852E-1E695456E75F}"/>
    <cellStyle name="20% - Accent6 2 5 4 2" xfId="11492" xr:uid="{E059FAF6-8613-4353-9346-7A7A3C477A35}"/>
    <cellStyle name="20% - Accent6 2 5 4 2 2" xfId="41261" xr:uid="{F843C47C-C145-4D9D-A0E7-7CA5B0B965E4}"/>
    <cellStyle name="20% - Accent6 2 5 4 3" xfId="11493" xr:uid="{A8AF6280-466E-4C36-ACA0-9FE4953DF9E7}"/>
    <cellStyle name="20% - Accent6 2 5 4 3 2" xfId="41262" xr:uid="{DC287CC5-B025-4731-A303-1EC1C727990D}"/>
    <cellStyle name="20% - Accent6 2 5 4 4" xfId="11491" xr:uid="{E85D6B98-E54C-4CE7-9E8A-3CC7868B1602}"/>
    <cellStyle name="20% - Accent6 2 5 4 4 2" xfId="41260" xr:uid="{3EB40687-9BD8-434D-922A-B89D0DC3CE1F}"/>
    <cellStyle name="20% - Accent6 2 5 4 5" xfId="33354" xr:uid="{B528465C-E117-4D08-8A67-1D9274C01281}"/>
    <cellStyle name="20% - Accent6 2 5 5" xfId="11494" xr:uid="{7677867A-F91D-474D-8206-13FA14A73684}"/>
    <cellStyle name="20% - Accent6 2 5 5 2" xfId="41263" xr:uid="{DD277828-20E0-4BC6-96D2-4FF5FED4C377}"/>
    <cellStyle name="20% - Accent6 2 5 6" xfId="11495" xr:uid="{E8F50F26-26AA-48F5-B4F1-968C1B2298CF}"/>
    <cellStyle name="20% - Accent6 2 5 6 2" xfId="41264" xr:uid="{0B1CCADC-81E4-4022-8C72-DE49A7974348}"/>
    <cellStyle name="20% - Accent6 2 5 7" xfId="11496" xr:uid="{E68F97A9-7CE5-40D6-8EAA-3CB4B5A4945C}"/>
    <cellStyle name="20% - Accent6 2 5 7 2" xfId="41265" xr:uid="{E867AB19-D165-46AB-8CEB-E242DBF7E15B}"/>
    <cellStyle name="20% - Accent6 2 5 8" xfId="11476" xr:uid="{07927EC4-79D7-4201-9E5A-318EE9E1BEC6}"/>
    <cellStyle name="20% - Accent6 2 5 8 2" xfId="41245" xr:uid="{1DCF81FC-C833-4AF3-BA16-7831DF7371F3}"/>
    <cellStyle name="20% - Accent6 2 5 9" xfId="32119" xr:uid="{C2391B2F-CB07-4F79-A7EA-A8DE2623B025}"/>
    <cellStyle name="20% - Accent6 2 6" xfId="118" xr:uid="{D8ECAAED-CE4D-4C50-A16F-036FDB642CC7}"/>
    <cellStyle name="20% - Accent6 2 6 2" xfId="1809" xr:uid="{D37D3951-248F-47F0-B59C-C8F0509282D0}"/>
    <cellStyle name="20% - Accent6 2 6 2 2" xfId="3043" xr:uid="{C5785927-E445-40B9-88EC-90BE48FAD747}"/>
    <cellStyle name="20% - Accent6 2 6 2 2 2" xfId="11499" xr:uid="{75851063-8A9E-4B96-B013-F8265DC305F4}"/>
    <cellStyle name="20% - Accent6 2 6 2 2 2 2" xfId="41268" xr:uid="{A212D185-B786-448B-B648-58C13FAB6D4A}"/>
    <cellStyle name="20% - Accent6 2 6 2 2 3" xfId="34020" xr:uid="{CDB9AB19-EC1E-4E8B-A2CF-8EA6F4E9F523}"/>
    <cellStyle name="20% - Accent6 2 6 2 3" xfId="11500" xr:uid="{77D791B6-D6C1-4181-AF97-D1CFC3EEE71D}"/>
    <cellStyle name="20% - Accent6 2 6 2 3 2" xfId="41269" xr:uid="{AD9CE199-49BF-4223-B7D4-BB9B9003082E}"/>
    <cellStyle name="20% - Accent6 2 6 2 4" xfId="11498" xr:uid="{1A5E4F65-BB2F-4119-B200-39C590C3BEF0}"/>
    <cellStyle name="20% - Accent6 2 6 2 4 2" xfId="41267" xr:uid="{818D0408-B3AB-4383-8E93-79A3FC748785}"/>
    <cellStyle name="20% - Accent6 2 6 2 5" xfId="32811" xr:uid="{20E8D46B-E499-4A40-8B25-A8C53F02A6EC}"/>
    <cellStyle name="20% - Accent6 2 6 3" xfId="2539" xr:uid="{98AE5985-DD67-46D6-9711-201762345B2B}"/>
    <cellStyle name="20% - Accent6 2 6 3 2" xfId="11501" xr:uid="{63A167E6-6179-4F50-9341-49BE4398D9AF}"/>
    <cellStyle name="20% - Accent6 2 6 3 2 2" xfId="41270" xr:uid="{13D3A4BF-2771-486C-9C04-5DD2F544941D}"/>
    <cellStyle name="20% - Accent6 2 6 3 3" xfId="33519" xr:uid="{BD752600-90F1-49F6-A0D9-1A53500F378D}"/>
    <cellStyle name="20% - Accent6 2 6 4" xfId="11502" xr:uid="{DB43725A-D6DF-4B2D-B680-D85FC9A00218}"/>
    <cellStyle name="20% - Accent6 2 6 4 2" xfId="41271" xr:uid="{F3E4D948-07C0-4BBA-BE29-FCB5B0549DBA}"/>
    <cellStyle name="20% - Accent6 2 6 5" xfId="11503" xr:uid="{67B01945-4863-40FA-B399-D1F2C9A46FE7}"/>
    <cellStyle name="20% - Accent6 2 6 5 2" xfId="41272" xr:uid="{A9421B11-7309-4BDE-A64E-BE288CAC7E01}"/>
    <cellStyle name="20% - Accent6 2 6 6" xfId="11497" xr:uid="{B8CF463B-2E2F-4BA7-BC06-BB5EE465EFDB}"/>
    <cellStyle name="20% - Accent6 2 6 6 2" xfId="41266" xr:uid="{29B8399C-5DE6-4CD5-82F4-6D20702D9344}"/>
    <cellStyle name="20% - Accent6 2 6 7" xfId="31754" xr:uid="{706044C7-9F47-46F6-971E-C0F528FCDCD0}"/>
    <cellStyle name="20% - Accent6 2 7" xfId="1518" xr:uid="{0EDB48FC-6045-4028-9F4B-9EF722E89702}"/>
    <cellStyle name="20% - Accent6 2 7 2" xfId="2738" xr:uid="{04ACD08F-C556-4A3B-95A8-25D082263C5E}"/>
    <cellStyle name="20% - Accent6 2 7 2 2" xfId="11506" xr:uid="{3B2C2A38-2B02-4A1A-B2C0-2BA9A44758D1}"/>
    <cellStyle name="20% - Accent6 2 7 2 2 2" xfId="41275" xr:uid="{A6DE1B25-37DD-49B2-863A-4C679D879E00}"/>
    <cellStyle name="20% - Accent6 2 7 2 3" xfId="11507" xr:uid="{F0C97D4D-B4FB-4B6E-85AB-10B48BD5848D}"/>
    <cellStyle name="20% - Accent6 2 7 2 3 2" xfId="41276" xr:uid="{DCCD8C29-F42D-49C9-B26E-B4BB14E4DEFC}"/>
    <cellStyle name="20% - Accent6 2 7 2 4" xfId="11505" xr:uid="{3983AA9B-5F78-471B-94B5-CF329DFCFC1D}"/>
    <cellStyle name="20% - Accent6 2 7 2 4 2" xfId="41274" xr:uid="{9A63FB0A-AB67-4A13-9CE6-C7C840D69C92}"/>
    <cellStyle name="20% - Accent6 2 7 2 5" xfId="33717" xr:uid="{434EE621-CCD4-4C13-99BD-F239335A3141}"/>
    <cellStyle name="20% - Accent6 2 7 3" xfId="11508" xr:uid="{E6A42670-D6E5-4681-B370-55BFC6AA0490}"/>
    <cellStyle name="20% - Accent6 2 7 3 2" xfId="41277" xr:uid="{A4503F73-ACC2-4D5C-BE7A-FCFD05C3640D}"/>
    <cellStyle name="20% - Accent6 2 7 4" xfId="11509" xr:uid="{80ED2E82-C4C2-42E3-B90C-166A5ED1DB48}"/>
    <cellStyle name="20% - Accent6 2 7 4 2" xfId="41278" xr:uid="{F311FA55-C3C7-44E1-B8EA-5D956D253613}"/>
    <cellStyle name="20% - Accent6 2 7 5" xfId="11510" xr:uid="{B62935FB-9B90-481B-9CBB-DEAAB1F9DA53}"/>
    <cellStyle name="20% - Accent6 2 7 5 2" xfId="41279" xr:uid="{62BFE18B-02E0-41BA-B7A5-882DB888327A}"/>
    <cellStyle name="20% - Accent6 2 7 6" xfId="11504" xr:uid="{2E5E742E-2F8A-4FA6-82C1-1993363A8913}"/>
    <cellStyle name="20% - Accent6 2 7 6 2" xfId="41273" xr:uid="{9B82DFA6-5A5A-466E-9B3C-335376F88AB6}"/>
    <cellStyle name="20% - Accent6 2 7 7" xfId="32520" xr:uid="{6F748529-DF88-4D31-AEA8-A79D711AF40C}"/>
    <cellStyle name="20% - Accent6 2 8" xfId="2138" xr:uid="{D241934A-89BC-4AB1-BFF6-3B50CD1F91AC}"/>
    <cellStyle name="20% - Accent6 2 8 2" xfId="11512" xr:uid="{B693FAFD-0411-426A-B375-719EB67C5383}"/>
    <cellStyle name="20% - Accent6 2 8 2 2" xfId="41281" xr:uid="{08DCFED5-89CF-40A2-91ED-AFDFA1222466}"/>
    <cellStyle name="20% - Accent6 2 8 3" xfId="11513" xr:uid="{C01B2613-ED1B-40C9-8778-CEC2679CF4ED}"/>
    <cellStyle name="20% - Accent6 2 8 3 2" xfId="41282" xr:uid="{AD3A3A9B-093B-4147-BFAE-A03FA13E1DF4}"/>
    <cellStyle name="20% - Accent6 2 8 4" xfId="11511" xr:uid="{00E58C18-7652-4CAF-A886-904C3E893946}"/>
    <cellStyle name="20% - Accent6 2 8 4 2" xfId="41280" xr:uid="{BBA7B379-8C3F-4447-BF8F-C257CE233A05}"/>
    <cellStyle name="20% - Accent6 2 8 5" xfId="33122" xr:uid="{71289CC8-68E0-42E8-B0EF-9AF1EA9C229D}"/>
    <cellStyle name="20% - Accent6 2 9" xfId="11514" xr:uid="{9FFF9148-84A4-40FF-9E16-5DC085A30E9F}"/>
    <cellStyle name="20% - Accent6 2 9 2" xfId="41283" xr:uid="{F85CCDEC-2FFD-4236-9C38-02A56EFF8A7B}"/>
    <cellStyle name="20% - Accent6 20" xfId="5548" xr:uid="{AFFFE7B8-594F-42F4-8A91-3152422BDD96}"/>
    <cellStyle name="20% - Accent6 20 2" xfId="21453" xr:uid="{EAFA4FD3-5641-4659-9413-2DE606ECA02F}"/>
    <cellStyle name="20% - Accent6 20 2 2" xfId="50879" xr:uid="{CECAECD8-A4FC-417F-B1D4-B0649193A0A9}"/>
    <cellStyle name="20% - Accent6 20 3" xfId="11515" xr:uid="{9884929A-91CD-49CA-B735-D52438B4060E}"/>
    <cellStyle name="20% - Accent6 20 3 2" xfId="41284" xr:uid="{61471945-75B5-4563-B091-477939E8E546}"/>
    <cellStyle name="20% - Accent6 20 4" xfId="35411" xr:uid="{BEAB6320-F515-49A7-9F48-CC6CF2AC92FB}"/>
    <cellStyle name="20% - Accent6 21" xfId="5571" xr:uid="{EB0EF7FF-D0F2-453E-983A-DE9CF90F3FC0}"/>
    <cellStyle name="20% - Accent6 21 2" xfId="21476" xr:uid="{75E9C17F-BDD3-415E-B82A-17DFE7C8B4DB}"/>
    <cellStyle name="20% - Accent6 21 2 2" xfId="50902" xr:uid="{2B4998DA-B0F9-47AC-85AB-FCD975F024F4}"/>
    <cellStyle name="20% - Accent6 21 3" xfId="11516" xr:uid="{AA073071-7EE1-4B1D-B390-1128BB2D215D}"/>
    <cellStyle name="20% - Accent6 21 3 2" xfId="41285" xr:uid="{014A6C7F-749D-446B-A09A-DE8486C00512}"/>
    <cellStyle name="20% - Accent6 21 4" xfId="35434" xr:uid="{5C6B1331-53F1-43E5-A811-7A1BBF0506C4}"/>
    <cellStyle name="20% - Accent6 22" xfId="5597" xr:uid="{150FA0DB-7B02-4E24-B404-946049779381}"/>
    <cellStyle name="20% - Accent6 22 2" xfId="21501" xr:uid="{B719E3B2-015F-46C3-B646-C2AB9C7EB453}"/>
    <cellStyle name="20% - Accent6 22 2 2" xfId="50926" xr:uid="{F86E7F09-68C2-41FA-B07C-85796A512CDC}"/>
    <cellStyle name="20% - Accent6 22 3" xfId="11517" xr:uid="{80B975E2-DF86-4273-8B92-C8D36ED84F81}"/>
    <cellStyle name="20% - Accent6 22 3 2" xfId="41286" xr:uid="{DBC39EA9-947F-42C8-A94E-6943B0BB8D2F}"/>
    <cellStyle name="20% - Accent6 22 4" xfId="35458" xr:uid="{A4D7F238-1D37-42C3-9971-F114D7B160E8}"/>
    <cellStyle name="20% - Accent6 23" xfId="4597" xr:uid="{EFD004DC-3AC9-429E-A22D-51D0A86263FB}"/>
    <cellStyle name="20% - Accent6 23 2" xfId="11518" xr:uid="{A38D4761-B86D-45D5-8C79-3C003D867175}"/>
    <cellStyle name="20% - Accent6 23 2 2" xfId="41287" xr:uid="{A30D0C45-EFB2-4239-B058-B9A245B42524}"/>
    <cellStyle name="20% - Accent6 23 3" xfId="34536" xr:uid="{5845D19C-8A95-4443-AD36-23DD0B613CAD}"/>
    <cellStyle name="20% - Accent6 24" xfId="11519" xr:uid="{D9B7FC29-563C-49E4-8737-75C56161DD57}"/>
    <cellStyle name="20% - Accent6 24 2" xfId="41288" xr:uid="{B14B7A40-4BA7-4D03-93F4-B81C6C121446}"/>
    <cellStyle name="20% - Accent6 25" xfId="11520" xr:uid="{0A98FABE-C2D6-4956-ADEE-3FA445475D12}"/>
    <cellStyle name="20% - Accent6 25 2" xfId="41289" xr:uid="{959B0326-EFBD-4451-971B-14C5F997DECA}"/>
    <cellStyle name="20% - Accent6 26" xfId="11521" xr:uid="{4BA5B6BA-3B54-4A4F-B04F-7510A3C1463C}"/>
    <cellStyle name="20% - Accent6 26 2" xfId="41290" xr:uid="{2C9E56D0-3EB2-439F-A8E8-5E160010B077}"/>
    <cellStyle name="20% - Accent6 27" xfId="11522" xr:uid="{1DBD1859-DAC7-416A-B121-BDB708A31223}"/>
    <cellStyle name="20% - Accent6 27 2" xfId="41291" xr:uid="{06A1BA00-2BA9-4D7B-AB15-D4DC42A03A68}"/>
    <cellStyle name="20% - Accent6 28" xfId="11523" xr:uid="{0D8ACDEB-2857-427F-B5E4-3C0CA888CB10}"/>
    <cellStyle name="20% - Accent6 28 2" xfId="41292" xr:uid="{3F962267-DEAC-4684-A46F-EFE47AABD173}"/>
    <cellStyle name="20% - Accent6 29" xfId="11524" xr:uid="{AA6DBEB5-8291-4916-8FC9-703AE4BBD1C8}"/>
    <cellStyle name="20% - Accent6 29 2" xfId="41293" xr:uid="{882D72A9-0659-4B49-9FC7-08E9989E875A}"/>
    <cellStyle name="20% - Accent6 3" xfId="652" xr:uid="{7EF054BB-0C9B-4877-9E79-AA2219C19965}"/>
    <cellStyle name="20% - Accent6 3 10" xfId="11526" xr:uid="{01109E39-9BF6-465E-9971-CAFB98065E90}"/>
    <cellStyle name="20% - Accent6 3 10 2" xfId="29629" xr:uid="{1453CD17-F251-4E95-81CA-BA959ADE705C}"/>
    <cellStyle name="20% - Accent6 3 10 2 2" xfId="58119" xr:uid="{053EEFDD-706B-4044-9B9A-45CC05B3F82E}"/>
    <cellStyle name="20% - Accent6 3 10 3" xfId="41295" xr:uid="{B1CD5FB0-68C9-460D-BBD2-C555B5700541}"/>
    <cellStyle name="20% - Accent6 3 11" xfId="11527" xr:uid="{64C23841-AB67-49CD-8B0A-E776ABACA972}"/>
    <cellStyle name="20% - Accent6 3 11 2" xfId="41296" xr:uid="{06570BD2-A768-4E83-BECF-2AA2F00ECE51}"/>
    <cellStyle name="20% - Accent6 3 12" xfId="11528" xr:uid="{9073E0FB-689C-4CD8-AE45-AF102926DE28}"/>
    <cellStyle name="20% - Accent6 3 13" xfId="11525" xr:uid="{949F59B1-5E8E-4ACE-95D2-C45499E4E009}"/>
    <cellStyle name="20% - Accent6 3 13 2" xfId="41294" xr:uid="{200F4C00-71E1-4618-87A2-11A2A6D53333}"/>
    <cellStyle name="20% - Accent6 3 14" xfId="20653" xr:uid="{6CBF3DED-C391-49A7-BAE8-A244F81152D5}"/>
    <cellStyle name="20% - Accent6 3 14 2" xfId="50092" xr:uid="{3E731A92-89ED-4DA6-8A58-775FEBABE4E1}"/>
    <cellStyle name="20% - Accent6 3 15" xfId="6329" xr:uid="{6F1FC29F-FF90-4E2B-B782-B4FEE7871A96}"/>
    <cellStyle name="20% - Accent6 3 16" xfId="4768" xr:uid="{F1B95E37-7AA0-42CA-9C77-FA3E84F9002F}"/>
    <cellStyle name="20% - Accent6 3 16 2" xfId="34652" xr:uid="{1144714E-F167-4E0D-B488-F9FA389A16EB}"/>
    <cellStyle name="20% - Accent6 3 17" xfId="22661" xr:uid="{059ECD0E-2D16-4AC3-8294-A222535B2B38}"/>
    <cellStyle name="20% - Accent6 3 17 2" xfId="51946" xr:uid="{C386C495-9C9C-4EA3-BD73-D4B6416A37DB}"/>
    <cellStyle name="20% - Accent6 3 18" xfId="31657" xr:uid="{C1408457-945B-4CF2-8A65-ECA3944E7DC8}"/>
    <cellStyle name="20% - Accent6 3 19" xfId="31918" xr:uid="{A4FBC6C9-A9D6-4421-AB51-92C9560D6E15}"/>
    <cellStyle name="20% - Accent6 3 2" xfId="1014" xr:uid="{ED273913-2304-4494-8CC7-052B27C4C829}"/>
    <cellStyle name="20% - Accent6 3 2 10" xfId="20880" xr:uid="{BC585FAB-87BD-4636-97FB-993799AB125F}"/>
    <cellStyle name="20% - Accent6 3 2 10 2" xfId="50308" xr:uid="{48CBF1E5-33F6-4494-A1F2-A82CEEAFDF0A}"/>
    <cellStyle name="20% - Accent6 3 2 11" xfId="11529" xr:uid="{93EFE41B-B702-4121-8BEA-CAB324B2D166}"/>
    <cellStyle name="20% - Accent6 3 2 11 2" xfId="41297" xr:uid="{0360599B-B7D5-4621-AAD8-445077F7A6EB}"/>
    <cellStyle name="20% - Accent6 3 2 12" xfId="5037" xr:uid="{876C43EE-8E08-4433-8CF7-D3AB46525021}"/>
    <cellStyle name="20% - Accent6 3 2 12 2" xfId="34904" xr:uid="{2BA46F98-378F-4288-B8A2-58AB284BD70A}"/>
    <cellStyle name="20% - Accent6 3 2 13" xfId="22706" xr:uid="{23D01B5B-BD8F-48A3-A98E-65BDE1023592}"/>
    <cellStyle name="20% - Accent6 3 2 13 2" xfId="51991" xr:uid="{523C3A23-F6B7-4F2F-B10E-6D48C16E3C51}"/>
    <cellStyle name="20% - Accent6 3 2 14" xfId="32203" xr:uid="{A152EE5D-3F67-492D-AEB9-DD2034243B9E}"/>
    <cellStyle name="20% - Accent6 3 2 2" xfId="1013" xr:uid="{F6DE07FC-5F22-45A5-B984-D34482AEC287}"/>
    <cellStyle name="20% - Accent6 3 2 2 10" xfId="24063" xr:uid="{B1DCB1C1-9C1F-4E63-9687-80E367BE871A}"/>
    <cellStyle name="20% - Accent6 3 2 2 10 2" xfId="52604" xr:uid="{82995A42-28F7-4431-988C-CDBACACAF143}"/>
    <cellStyle name="20% - Accent6 3 2 2 11" xfId="32202" xr:uid="{7F04180F-624D-4DF8-BE0C-52CD8687F286}"/>
    <cellStyle name="20% - Accent6 3 2 2 2" xfId="1279" xr:uid="{4CBC8D8E-EA94-49B0-99CC-7971D94463D9}"/>
    <cellStyle name="20% - Accent6 3 2 2 2 2" xfId="1941" xr:uid="{281E4CF4-00DB-4A3A-B234-04A84B7C4E9E}"/>
    <cellStyle name="20% - Accent6 3 2 2 2 2 2" xfId="3176" xr:uid="{70DAFC24-1A9C-4671-8736-0363F2FEC166}"/>
    <cellStyle name="20% - Accent6 3 2 2 2 2 2 2" xfId="11533" xr:uid="{05DD1AF9-B122-4169-8442-88F4AD8DFA29}"/>
    <cellStyle name="20% - Accent6 3 2 2 2 2 2 2 2" xfId="41301" xr:uid="{61D4BE7C-971A-4B8A-B284-C8636C75C212}"/>
    <cellStyle name="20% - Accent6 3 2 2 2 2 2 3" xfId="34153" xr:uid="{A4243548-98F3-4C20-A512-7B68655EF2FD}"/>
    <cellStyle name="20% - Accent6 3 2 2 2 2 3" xfId="11534" xr:uid="{9DFEC927-4A98-4EFD-BA85-619E6B6869C8}"/>
    <cellStyle name="20% - Accent6 3 2 2 2 2 3 2" xfId="41302" xr:uid="{343EFE2B-2E17-4A17-A2BA-3400EF2BE80E}"/>
    <cellStyle name="20% - Accent6 3 2 2 2 2 4" xfId="28509" xr:uid="{D921137B-6720-4D2A-806F-263B09BAFE93}"/>
    <cellStyle name="20% - Accent6 3 2 2 2 2 4 2" xfId="56999" xr:uid="{D91BF9C6-C5B4-4B0C-BBCA-4470C9148F53}"/>
    <cellStyle name="20% - Accent6 3 2 2 2 2 5" xfId="11532" xr:uid="{9C18C6F1-8166-4657-9720-33F798D9F8E7}"/>
    <cellStyle name="20% - Accent6 3 2 2 2 2 5 2" xfId="41300" xr:uid="{F5867E23-FB99-40ED-BCA8-9CC258DE45FC}"/>
    <cellStyle name="20% - Accent6 3 2 2 2 2 6" xfId="32943" xr:uid="{15AAA628-4043-4132-86E6-EA32CA534456}"/>
    <cellStyle name="20% - Accent6 3 2 2 2 3" xfId="2551" xr:uid="{BAD81498-B70B-4205-9D13-6CCE3658912F}"/>
    <cellStyle name="20% - Accent6 3 2 2 2 3 2" xfId="11535" xr:uid="{4F61EFCB-6C0B-42E8-8C80-0C723435BB54}"/>
    <cellStyle name="20% - Accent6 3 2 2 2 3 2 2" xfId="41303" xr:uid="{16CFD32F-0E97-4F31-B905-34A7B448BC9A}"/>
    <cellStyle name="20% - Accent6 3 2 2 2 3 3" xfId="33531" xr:uid="{FDAB909F-675D-4A11-845E-7614A7D159EE}"/>
    <cellStyle name="20% - Accent6 3 2 2 2 4" xfId="11536" xr:uid="{D8A6A594-A9F6-42D5-A099-996015FD3ED7}"/>
    <cellStyle name="20% - Accent6 3 2 2 2 4 2" xfId="41304" xr:uid="{563B4C52-7262-4EF8-ADE2-DBE54FC52987}"/>
    <cellStyle name="20% - Accent6 3 2 2 2 5" xfId="11537" xr:uid="{BE330887-A05C-4903-ABC3-D3138D9BCDF6}"/>
    <cellStyle name="20% - Accent6 3 2 2 2 5 2" xfId="41305" xr:uid="{E5D15BC3-CF96-4E1F-ADA7-FAAF9CD99317}"/>
    <cellStyle name="20% - Accent6 3 2 2 2 6" xfId="25534" xr:uid="{BCA25337-6594-4DE8-A2C4-B50036ABE613}"/>
    <cellStyle name="20% - Accent6 3 2 2 2 6 2" xfId="54025" xr:uid="{009A4B67-C02E-45BB-A977-58FF481CC227}"/>
    <cellStyle name="20% - Accent6 3 2 2 2 7" xfId="11531" xr:uid="{29150F97-CEF1-4797-B2B9-D9207D644E62}"/>
    <cellStyle name="20% - Accent6 3 2 2 2 7 2" xfId="41299" xr:uid="{E3B7B425-0DEF-4406-A01B-230386360373}"/>
    <cellStyle name="20% - Accent6 3 2 2 2 8" xfId="32329" xr:uid="{D28F3A28-FEB1-40F5-94C9-F5326A67AF7C}"/>
    <cellStyle name="20% - Accent6 3 2 2 3" xfId="1651" xr:uid="{A4E360B9-6EA8-4C1B-BF9E-7C981688FF78}"/>
    <cellStyle name="20% - Accent6 3 2 2 3 2" xfId="2872" xr:uid="{DC093C94-429F-44B4-B189-E7F94B814FA4}"/>
    <cellStyle name="20% - Accent6 3 2 2 3 2 2" xfId="11540" xr:uid="{29D994AF-A922-41CD-B2E8-39DF5B22252E}"/>
    <cellStyle name="20% - Accent6 3 2 2 3 2 2 2" xfId="41308" xr:uid="{8A45EF19-98F9-425A-B4F0-55C6DB28DB43}"/>
    <cellStyle name="20% - Accent6 3 2 2 3 2 3" xfId="11541" xr:uid="{3964FBB7-3D94-424A-A145-13397024A568}"/>
    <cellStyle name="20% - Accent6 3 2 2 3 2 3 2" xfId="41309" xr:uid="{CE4E7E26-97D0-404C-94B9-71AE6795AF08}"/>
    <cellStyle name="20% - Accent6 3 2 2 3 2 4" xfId="11539" xr:uid="{11E72F57-81A1-4D74-AE18-0998F1D45B7C}"/>
    <cellStyle name="20% - Accent6 3 2 2 3 2 4 2" xfId="41307" xr:uid="{F7F99904-69C9-4720-BCFB-3AFFC8D24D0F}"/>
    <cellStyle name="20% - Accent6 3 2 2 3 2 5" xfId="33850" xr:uid="{9016EFB1-910E-4603-AE8B-5A9AA4BA22FD}"/>
    <cellStyle name="20% - Accent6 3 2 2 3 3" xfId="11542" xr:uid="{568ACD2B-8658-42D4-8894-587443CF76EB}"/>
    <cellStyle name="20% - Accent6 3 2 2 3 3 2" xfId="41310" xr:uid="{C3284604-E16A-4CFB-90C2-3138D7FAA531}"/>
    <cellStyle name="20% - Accent6 3 2 2 3 4" xfId="11543" xr:uid="{BD2D4E0D-0C68-4DBE-A024-AE0D3CB0A039}"/>
    <cellStyle name="20% - Accent6 3 2 2 3 4 2" xfId="41311" xr:uid="{B68ED90E-E205-4FA7-B336-DDD0BD5E2174}"/>
    <cellStyle name="20% - Accent6 3 2 2 3 5" xfId="11544" xr:uid="{0A454EE4-0627-4D73-9F83-AC0B8BC5779B}"/>
    <cellStyle name="20% - Accent6 3 2 2 3 5 2" xfId="41312" xr:uid="{74DCB959-08E8-419F-A12D-66CB3318DBAE}"/>
    <cellStyle name="20% - Accent6 3 2 2 3 6" xfId="26995" xr:uid="{94B77F1F-2BBD-40AD-93C1-D8A88B21FC41}"/>
    <cellStyle name="20% - Accent6 3 2 2 3 6 2" xfId="55485" xr:uid="{393F6E97-9B2E-48F3-9A76-42E0DC78A4C7}"/>
    <cellStyle name="20% - Accent6 3 2 2 3 7" xfId="11538" xr:uid="{43AA29C3-7C95-4FB8-B26E-246F530B9DE4}"/>
    <cellStyle name="20% - Accent6 3 2 2 3 7 2" xfId="41306" xr:uid="{B3DEAD7C-9B0C-4ADA-AE7B-431688DD4FA2}"/>
    <cellStyle name="20% - Accent6 3 2 2 3 8" xfId="32653" xr:uid="{34AB0ADA-D87C-4BF2-A41B-21FBFDEB23E3}"/>
    <cellStyle name="20% - Accent6 3 2 2 4" xfId="2325" xr:uid="{2EABD531-184D-44DC-AC92-1F929B67C9ED}"/>
    <cellStyle name="20% - Accent6 3 2 2 4 2" xfId="11546" xr:uid="{52EEB868-E255-49C6-998D-6FB1777E48DB}"/>
    <cellStyle name="20% - Accent6 3 2 2 4 2 2" xfId="41314" xr:uid="{9E7A63BD-21E1-4D48-80E8-DBE99B21E46B}"/>
    <cellStyle name="20% - Accent6 3 2 2 4 3" xfId="11547" xr:uid="{FBB6EF88-FD53-4DFF-9827-69DBE6E2BFB7}"/>
    <cellStyle name="20% - Accent6 3 2 2 4 3 2" xfId="41315" xr:uid="{9A161517-CA9C-4721-A01D-FC153B66DC90}"/>
    <cellStyle name="20% - Accent6 3 2 2 4 4" xfId="29990" xr:uid="{668C5D10-CCC3-4D46-A0DA-41D55D1802CE}"/>
    <cellStyle name="20% - Accent6 3 2 2 4 4 2" xfId="58480" xr:uid="{B6FECE5F-2DD5-4101-914D-604E36D6485E}"/>
    <cellStyle name="20% - Accent6 3 2 2 4 5" xfId="11545" xr:uid="{B2A78703-29F8-47EC-9030-B8C8F1109C18}"/>
    <cellStyle name="20% - Accent6 3 2 2 4 5 2" xfId="41313" xr:uid="{0DE8CD4B-49C9-400B-80E9-6D88AE6918C2}"/>
    <cellStyle name="20% - Accent6 3 2 2 4 6" xfId="33305" xr:uid="{D6198BE4-557A-4766-8F4D-C6B6094409D6}"/>
    <cellStyle name="20% - Accent6 3 2 2 5" xfId="11548" xr:uid="{1ED5B4A1-68E1-448D-8383-29477648A567}"/>
    <cellStyle name="20% - Accent6 3 2 2 5 2" xfId="41316" xr:uid="{A54E83C4-BD01-4D03-B7AA-619B84326154}"/>
    <cellStyle name="20% - Accent6 3 2 2 6" xfId="11549" xr:uid="{E16E58A9-25AD-4B10-821D-76313817F9C2}"/>
    <cellStyle name="20% - Accent6 3 2 2 6 2" xfId="41317" xr:uid="{6AEAEA34-C82A-4DA3-94E3-7DC477E287DE}"/>
    <cellStyle name="20% - Accent6 3 2 2 7" xfId="11550" xr:uid="{5425417E-207C-421C-BD0B-084859B3F022}"/>
    <cellStyle name="20% - Accent6 3 2 2 7 2" xfId="41318" xr:uid="{53AE49EB-644B-4B7B-BAB3-09D13A7F0E62}"/>
    <cellStyle name="20% - Accent6 3 2 2 8" xfId="21853" xr:uid="{A3C92832-69A0-42DC-BA65-4DBB354650B3}"/>
    <cellStyle name="20% - Accent6 3 2 2 8 2" xfId="51278" xr:uid="{02F41D82-9347-49E1-9025-EC979B3C7F42}"/>
    <cellStyle name="20% - Accent6 3 2 2 9" xfId="11530" xr:uid="{748EDCF1-2BA0-4B4B-A76F-F26F88791565}"/>
    <cellStyle name="20% - Accent6 3 2 2 9 2" xfId="41298" xr:uid="{74F37D33-C482-49C9-8793-42716818A2F5}"/>
    <cellStyle name="20% - Accent6 3 2 3" xfId="1278" xr:uid="{96DF0EE1-79D6-48F1-865E-BAE2873B0253}"/>
    <cellStyle name="20% - Accent6 3 2 3 10" xfId="32328" xr:uid="{DBDC9224-2B14-4D8A-AA47-26CD7B0F522E}"/>
    <cellStyle name="20% - Accent6 3 2 3 2" xfId="1940" xr:uid="{D6D05775-84A9-46DD-9197-FBF618A19B49}"/>
    <cellStyle name="20% - Accent6 3 2 3 2 2" xfId="3175" xr:uid="{01F3E4CD-D333-464D-980D-6C23794820C3}"/>
    <cellStyle name="20% - Accent6 3 2 3 2 2 2" xfId="11554" xr:uid="{A00DA9C8-8D80-4095-86B3-B1C180939F6D}"/>
    <cellStyle name="20% - Accent6 3 2 3 2 2 2 2" xfId="41322" xr:uid="{70898FA9-5989-4E24-AF36-9CB1E36BEBFD}"/>
    <cellStyle name="20% - Accent6 3 2 3 2 2 3" xfId="11555" xr:uid="{1CCF476C-719E-4979-ADC8-2F6F1057D0DB}"/>
    <cellStyle name="20% - Accent6 3 2 3 2 2 3 2" xfId="41323" xr:uid="{95A3B0EA-9882-484E-89E0-6CBF1095C697}"/>
    <cellStyle name="20% - Accent6 3 2 3 2 2 4" xfId="28799" xr:uid="{CC361A97-F811-49FF-A288-FE617EC1EE49}"/>
    <cellStyle name="20% - Accent6 3 2 3 2 2 4 2" xfId="57289" xr:uid="{CD797C71-C74C-423F-85BB-1A4097452BB6}"/>
    <cellStyle name="20% - Accent6 3 2 3 2 2 5" xfId="11553" xr:uid="{2BD63C12-2CBF-4115-84CC-6D7D41D0B19D}"/>
    <cellStyle name="20% - Accent6 3 2 3 2 2 5 2" xfId="41321" xr:uid="{9654B068-7D8B-49BD-AABF-8CE4FB775B93}"/>
    <cellStyle name="20% - Accent6 3 2 3 2 2 6" xfId="34152" xr:uid="{80685E4F-045E-4396-94B2-3F036573D055}"/>
    <cellStyle name="20% - Accent6 3 2 3 2 3" xfId="11556" xr:uid="{E5697730-4A19-4283-A3EC-A6BF38D2B034}"/>
    <cellStyle name="20% - Accent6 3 2 3 2 3 2" xfId="41324" xr:uid="{EACFB289-A048-4688-A580-45F2925C44A0}"/>
    <cellStyle name="20% - Accent6 3 2 3 2 4" xfId="11557" xr:uid="{DCF1CCC5-4CFA-4843-AE72-4FB8581CC36D}"/>
    <cellStyle name="20% - Accent6 3 2 3 2 4 2" xfId="41325" xr:uid="{A9E8A295-28A6-4F23-B0B6-85AC3C86527E}"/>
    <cellStyle name="20% - Accent6 3 2 3 2 5" xfId="11558" xr:uid="{60FD116B-7AF2-454A-9298-98CD2C3F18CA}"/>
    <cellStyle name="20% - Accent6 3 2 3 2 5 2" xfId="41326" xr:uid="{4E516B73-E353-425C-BAE1-715B44FA746A}"/>
    <cellStyle name="20% - Accent6 3 2 3 2 6" xfId="25821" xr:uid="{1B069506-F454-46C8-90C0-300ABCD71B5E}"/>
    <cellStyle name="20% - Accent6 3 2 3 2 6 2" xfId="54312" xr:uid="{5F923A2D-A072-4321-BED3-83F4916F4548}"/>
    <cellStyle name="20% - Accent6 3 2 3 2 7" xfId="11552" xr:uid="{6C8E100D-E659-4357-9040-A1B29C0E9837}"/>
    <cellStyle name="20% - Accent6 3 2 3 2 7 2" xfId="41320" xr:uid="{AAF1E7B1-5ACA-4B80-86CC-5EF452987832}"/>
    <cellStyle name="20% - Accent6 3 2 3 2 8" xfId="32942" xr:uid="{396F7E30-8065-4B84-9767-670F2D5C5965}"/>
    <cellStyle name="20% - Accent6 3 2 3 3" xfId="2550" xr:uid="{6733EE17-B542-4DF9-A8B9-15A6FFE23D4E}"/>
    <cellStyle name="20% - Accent6 3 2 3 3 2" xfId="11560" xr:uid="{4A464D5B-35FA-48DA-8A9D-D92DE4E8DE49}"/>
    <cellStyle name="20% - Accent6 3 2 3 3 2 2" xfId="11561" xr:uid="{DFF76250-438F-4D6E-8FDA-9C3FFD44DFB7}"/>
    <cellStyle name="20% - Accent6 3 2 3 3 2 2 2" xfId="41329" xr:uid="{ACF42605-E88F-480F-9F78-6F7FED684DFC}"/>
    <cellStyle name="20% - Accent6 3 2 3 3 2 3" xfId="11562" xr:uid="{1C889C70-7B8C-4456-AE1F-F206663A590A}"/>
    <cellStyle name="20% - Accent6 3 2 3 3 2 3 2" xfId="41330" xr:uid="{1972B0CF-6B00-467C-A9A7-00DFC63817A3}"/>
    <cellStyle name="20% - Accent6 3 2 3 3 2 4" xfId="41328" xr:uid="{305641CD-7901-40C8-AFE1-81290C4433FF}"/>
    <cellStyle name="20% - Accent6 3 2 3 3 3" xfId="11563" xr:uid="{B684E338-81BE-4FB9-8CD4-B11DCC415291}"/>
    <cellStyle name="20% - Accent6 3 2 3 3 3 2" xfId="41331" xr:uid="{3B13F798-8759-4FD8-BE2F-2ACA1BA8365E}"/>
    <cellStyle name="20% - Accent6 3 2 3 3 4" xfId="11564" xr:uid="{FC869132-733A-44E5-8198-C6071B8EFEDE}"/>
    <cellStyle name="20% - Accent6 3 2 3 3 4 2" xfId="41332" xr:uid="{CCCBDE8D-61D5-463C-B77A-33F13324E5B4}"/>
    <cellStyle name="20% - Accent6 3 2 3 3 5" xfId="11565" xr:uid="{0426C3EB-06B9-4F2E-9E33-9E86DDA8AD07}"/>
    <cellStyle name="20% - Accent6 3 2 3 3 5 2" xfId="41333" xr:uid="{16541C26-0ABE-4906-A738-BA2EBCF766FB}"/>
    <cellStyle name="20% - Accent6 3 2 3 3 6" xfId="27288" xr:uid="{0374CAEF-7039-4574-9192-3C084444F1FE}"/>
    <cellStyle name="20% - Accent6 3 2 3 3 6 2" xfId="55778" xr:uid="{F14EE560-C672-499D-AB46-33FA58CC81B8}"/>
    <cellStyle name="20% - Accent6 3 2 3 3 7" xfId="11559" xr:uid="{04E59ED1-B584-49BF-89E2-979F3FAE39ED}"/>
    <cellStyle name="20% - Accent6 3 2 3 3 7 2" xfId="41327" xr:uid="{70E54C21-F0DD-4F3A-84AD-ABED5FF9AAC4}"/>
    <cellStyle name="20% - Accent6 3 2 3 3 8" xfId="33530" xr:uid="{5A571853-6499-4FDE-A4EF-BC65BE2CEB6D}"/>
    <cellStyle name="20% - Accent6 3 2 3 4" xfId="11566" xr:uid="{0F02350E-23B5-40FC-8FA1-DF74BED3C93B}"/>
    <cellStyle name="20% - Accent6 3 2 3 4 2" xfId="11567" xr:uid="{DB3E9DB0-CC34-4703-84BC-7A48AA9EF04A}"/>
    <cellStyle name="20% - Accent6 3 2 3 4 2 2" xfId="41335" xr:uid="{70613E64-E2C4-4E2D-BCA3-B1CD301F7E57}"/>
    <cellStyle name="20% - Accent6 3 2 3 4 3" xfId="11568" xr:uid="{EF0DE4D6-169A-428F-8D14-5180F7C6A3B1}"/>
    <cellStyle name="20% - Accent6 3 2 3 4 3 2" xfId="41336" xr:uid="{8FF44347-A978-434D-84AC-6AE326BDB4C7}"/>
    <cellStyle name="20% - Accent6 3 2 3 4 4" xfId="30286" xr:uid="{BF5DDC17-AC26-4A3E-9C6B-7340A1D4414A}"/>
    <cellStyle name="20% - Accent6 3 2 3 4 4 2" xfId="58776" xr:uid="{C5260795-B71E-4868-A8AF-F829A317281B}"/>
    <cellStyle name="20% - Accent6 3 2 3 4 5" xfId="41334" xr:uid="{B3E4F31F-0BC0-42FB-8B72-FE3C5610910D}"/>
    <cellStyle name="20% - Accent6 3 2 3 5" xfId="11569" xr:uid="{22359D71-8FC2-4FA9-940D-083AA6DA48E9}"/>
    <cellStyle name="20% - Accent6 3 2 3 5 2" xfId="41337" xr:uid="{CA7F238D-44E2-485E-B373-90DDC24FC921}"/>
    <cellStyle name="20% - Accent6 3 2 3 6" xfId="11570" xr:uid="{609517E6-F589-4230-914C-3B39BB5AB0DE}"/>
    <cellStyle name="20% - Accent6 3 2 3 6 2" xfId="41338" xr:uid="{E01FE712-FC69-404C-BF9A-05E7B1861A60}"/>
    <cellStyle name="20% - Accent6 3 2 3 7" xfId="11571" xr:uid="{1A0F22FB-2E3C-4F74-A584-902517D1057C}"/>
    <cellStyle name="20% - Accent6 3 2 3 7 2" xfId="41339" xr:uid="{044D1D2E-559E-4858-9520-4FE6D5E08EB4}"/>
    <cellStyle name="20% - Accent6 3 2 3 8" xfId="24376" xr:uid="{94CF20F5-FC6A-4A3F-B08F-93AC3F0E1379}"/>
    <cellStyle name="20% - Accent6 3 2 3 8 2" xfId="52868" xr:uid="{52F73F7E-5EE4-43C7-8D86-AFB85D851D17}"/>
    <cellStyle name="20% - Accent6 3 2 3 9" xfId="11551" xr:uid="{475CC877-8EC5-40F7-A36F-D507303E31F4}"/>
    <cellStyle name="20% - Accent6 3 2 3 9 2" xfId="41319" xr:uid="{1F80A682-0D5E-4E0A-8A0E-D8D7448A936C}"/>
    <cellStyle name="20% - Accent6 3 2 4" xfId="1650" xr:uid="{289C94AC-E0F0-4F63-85C0-BE8E33576140}"/>
    <cellStyle name="20% - Accent6 3 2 4 2" xfId="2871" xr:uid="{0F23F813-0449-4EF3-9A56-B7C1F1C284FA}"/>
    <cellStyle name="20% - Accent6 3 2 4 2 2" xfId="11574" xr:uid="{F520A432-19FD-460C-8A2C-F00D83A43622}"/>
    <cellStyle name="20% - Accent6 3 2 4 2 2 2" xfId="29096" xr:uid="{8EB7F74F-2F77-429C-BDC5-C2262708CB57}"/>
    <cellStyle name="20% - Accent6 3 2 4 2 2 2 2" xfId="57586" xr:uid="{18757ADC-8707-4E53-B6ED-FD426759871F}"/>
    <cellStyle name="20% - Accent6 3 2 4 2 2 3" xfId="41342" xr:uid="{E3E7F254-14D6-4779-9991-F06CE57A3C39}"/>
    <cellStyle name="20% - Accent6 3 2 4 2 3" xfId="11575" xr:uid="{4F77F74D-6E2A-4846-842B-13C4AC304378}"/>
    <cellStyle name="20% - Accent6 3 2 4 2 3 2" xfId="41343" xr:uid="{01E46C24-6251-4E6A-9C31-0FA1297AF498}"/>
    <cellStyle name="20% - Accent6 3 2 4 2 4" xfId="26112" xr:uid="{A05FE627-EEE2-459E-A3E1-886524E9D9B0}"/>
    <cellStyle name="20% - Accent6 3 2 4 2 4 2" xfId="54603" xr:uid="{E9F4F8C0-DBFA-430F-A599-8287C284FCC3}"/>
    <cellStyle name="20% - Accent6 3 2 4 2 5" xfId="11573" xr:uid="{7DF00467-DE41-4021-B2EC-B54C8B8888EC}"/>
    <cellStyle name="20% - Accent6 3 2 4 2 5 2" xfId="41341" xr:uid="{4413B8A7-5386-44CD-9402-730566188E14}"/>
    <cellStyle name="20% - Accent6 3 2 4 2 6" xfId="33849" xr:uid="{16E77BCD-523B-4215-B9EA-BD6BA0F0A3E5}"/>
    <cellStyle name="20% - Accent6 3 2 4 3" xfId="11576" xr:uid="{99A64EC5-9383-4A67-9885-28C70A6AFA56}"/>
    <cellStyle name="20% - Accent6 3 2 4 3 2" xfId="27585" xr:uid="{24C4E62B-165F-478B-AEE1-B2457BE690DF}"/>
    <cellStyle name="20% - Accent6 3 2 4 3 2 2" xfId="56075" xr:uid="{A8766B54-8EBD-4431-BDEC-B647DF3ED61B}"/>
    <cellStyle name="20% - Accent6 3 2 4 3 3" xfId="41344" xr:uid="{BF703F2E-B18B-4863-BD8D-F351366B16D4}"/>
    <cellStyle name="20% - Accent6 3 2 4 4" xfId="11577" xr:uid="{191EAACA-E0CD-4569-9DFF-1A1C2CF10F00}"/>
    <cellStyle name="20% - Accent6 3 2 4 4 2" xfId="30584" xr:uid="{FC5A02F6-56DD-4715-AF19-4728FA895D8C}"/>
    <cellStyle name="20% - Accent6 3 2 4 4 2 2" xfId="59074" xr:uid="{5A8F455A-4E31-4322-B1CD-43AD919EE748}"/>
    <cellStyle name="20% - Accent6 3 2 4 4 3" xfId="41345" xr:uid="{1B8300B2-C1A1-4814-B4CC-E59B87888E75}"/>
    <cellStyle name="20% - Accent6 3 2 4 5" xfId="11578" xr:uid="{AB554090-4DB0-4228-8C8E-F4FECAED35D7}"/>
    <cellStyle name="20% - Accent6 3 2 4 5 2" xfId="41346" xr:uid="{68C23C52-872E-46B6-83EA-84CB8522B464}"/>
    <cellStyle name="20% - Accent6 3 2 4 6" xfId="24655" xr:uid="{51C8B976-0A73-415A-96CF-802FEF05DA90}"/>
    <cellStyle name="20% - Accent6 3 2 4 6 2" xfId="53147" xr:uid="{1BA25518-25E8-4603-A954-D2974467D6DC}"/>
    <cellStyle name="20% - Accent6 3 2 4 7" xfId="11572" xr:uid="{C920ED7F-4DC3-48F0-8F73-A182B5F92EF2}"/>
    <cellStyle name="20% - Accent6 3 2 4 7 2" xfId="41340" xr:uid="{DDDFA33C-8AF4-461D-B0D4-BEA37115602D}"/>
    <cellStyle name="20% - Accent6 3 2 4 8" xfId="32652" xr:uid="{753AE3BB-B7A2-4CA2-B6D5-44A9CCB752D2}"/>
    <cellStyle name="20% - Accent6 3 2 5" xfId="2208" xr:uid="{B1837E03-8F7C-4EBD-997E-7C003906E91F}"/>
    <cellStyle name="20% - Accent6 3 2 5 2" xfId="11580" xr:uid="{111C35B3-7B3C-46FF-9C76-0ED260C3C0F5}"/>
    <cellStyle name="20% - Accent6 3 2 5 2 2" xfId="11581" xr:uid="{C5FE3BA7-2B6F-4AC2-A551-5F1B0449E54D}"/>
    <cellStyle name="20% - Accent6 3 2 5 2 2 2" xfId="29405" xr:uid="{AF745637-D6AC-4040-AAAF-29B3E98B1B54}"/>
    <cellStyle name="20% - Accent6 3 2 5 2 2 2 2" xfId="57895" xr:uid="{496C0FB6-115D-4E0B-A567-FB7D11A83A48}"/>
    <cellStyle name="20% - Accent6 3 2 5 2 2 3" xfId="41349" xr:uid="{54C8BC92-9BB6-41A6-8CE0-88AB6F32EDB9}"/>
    <cellStyle name="20% - Accent6 3 2 5 2 3" xfId="11582" xr:uid="{2B207D0D-331B-4D0A-89D1-C94534858474}"/>
    <cellStyle name="20% - Accent6 3 2 5 2 3 2" xfId="41350" xr:uid="{A25DA53E-DB6E-4AC9-AE71-B678E4D2DD9D}"/>
    <cellStyle name="20% - Accent6 3 2 5 2 4" xfId="26421" xr:uid="{E54785EC-4B80-459E-BF1A-FF387DA9065C}"/>
    <cellStyle name="20% - Accent6 3 2 5 2 4 2" xfId="54912" xr:uid="{39516B4C-B133-4E02-8D48-0C2A16D442FB}"/>
    <cellStyle name="20% - Accent6 3 2 5 2 5" xfId="41348" xr:uid="{D6F2743E-E4A8-4BD2-BDA7-18505E331C0D}"/>
    <cellStyle name="20% - Accent6 3 2 5 3" xfId="11583" xr:uid="{CA596F76-6C83-48C1-AE84-10DD363A21C2}"/>
    <cellStyle name="20% - Accent6 3 2 5 3 2" xfId="27894" xr:uid="{743144D8-ACA4-4664-86D2-61F86BF3D794}"/>
    <cellStyle name="20% - Accent6 3 2 5 3 2 2" xfId="56384" xr:uid="{76681DEF-C14B-43B3-81D6-D63A302DADBE}"/>
    <cellStyle name="20% - Accent6 3 2 5 3 3" xfId="41351" xr:uid="{D50AE8BF-53B2-4BF0-BB61-27BA3CD5AA8A}"/>
    <cellStyle name="20% - Accent6 3 2 5 4" xfId="11584" xr:uid="{B42CE73C-DD98-4E0A-AB72-CDA3F4FD59D5}"/>
    <cellStyle name="20% - Accent6 3 2 5 4 2" xfId="30894" xr:uid="{A1886769-3781-47DE-BCBE-FFE921E8DDBA}"/>
    <cellStyle name="20% - Accent6 3 2 5 4 2 2" xfId="59384" xr:uid="{DC8D6D75-5334-4322-8A84-9F0E52B17A07}"/>
    <cellStyle name="20% - Accent6 3 2 5 4 3" xfId="41352" xr:uid="{7504F004-27ED-4722-A301-66542C3EF3AD}"/>
    <cellStyle name="20% - Accent6 3 2 5 5" xfId="11585" xr:uid="{94D30165-F705-4DB3-8739-4B1716EA8DBE}"/>
    <cellStyle name="20% - Accent6 3 2 5 5 2" xfId="41353" xr:uid="{4E718584-1EE8-4D12-8F95-E66B340F8AAC}"/>
    <cellStyle name="20% - Accent6 3 2 5 6" xfId="24952" xr:uid="{DFF51920-DDFC-447D-9016-BFE878FA368C}"/>
    <cellStyle name="20% - Accent6 3 2 5 6 2" xfId="53443" xr:uid="{C400416C-102A-4AD6-812B-02FCF3723FC2}"/>
    <cellStyle name="20% - Accent6 3 2 5 7" xfId="11579" xr:uid="{1B02B0B2-A1CC-4E5B-A8CA-FF8BA1B77B02}"/>
    <cellStyle name="20% - Accent6 3 2 5 7 2" xfId="41347" xr:uid="{8DED3E31-6A9C-4130-95B3-70C68B341E81}"/>
    <cellStyle name="20% - Accent6 3 2 5 8" xfId="33190" xr:uid="{C1BC7B14-6840-400B-8184-0AD4BB8735EA}"/>
    <cellStyle name="20% - Accent6 3 2 6" xfId="11586" xr:uid="{C3D868B3-F2EF-4BA9-BDF2-2B42BCFA5183}"/>
    <cellStyle name="20% - Accent6 3 2 6 2" xfId="11587" xr:uid="{2E2C55B8-5540-4D5F-8C7D-847B0A7F9275}"/>
    <cellStyle name="20% - Accent6 3 2 6 2 2" xfId="28219" xr:uid="{9BE4378C-D068-4487-A0C0-38969AAD83FF}"/>
    <cellStyle name="20% - Accent6 3 2 6 2 2 2" xfId="56709" xr:uid="{5A4BF55E-125B-46D4-8883-335B28455F72}"/>
    <cellStyle name="20% - Accent6 3 2 6 2 3" xfId="41355" xr:uid="{B71EAD86-DFBC-44E4-98FA-D3CECED005B8}"/>
    <cellStyle name="20% - Accent6 3 2 6 3" xfId="11588" xr:uid="{40B8F7B3-D146-47C6-A7A0-CA77C36E62FD}"/>
    <cellStyle name="20% - Accent6 3 2 6 3 2" xfId="41356" xr:uid="{F8865764-11AF-4BA6-B3C5-947104A753DC}"/>
    <cellStyle name="20% - Accent6 3 2 6 4" xfId="25253" xr:uid="{14A93154-101D-4CEC-83EE-72D2D20011D4}"/>
    <cellStyle name="20% - Accent6 3 2 6 4 2" xfId="53744" xr:uid="{35BE1673-CAE9-45A7-8C09-428A91305787}"/>
    <cellStyle name="20% - Accent6 3 2 6 5" xfId="41354" xr:uid="{1CC36CF6-97C0-4AB9-A5BC-C35577F7A0F2}"/>
    <cellStyle name="20% - Accent6 3 2 7" xfId="11589" xr:uid="{CB689CE9-2BCC-48DC-A2CA-33BAFB67B000}"/>
    <cellStyle name="20% - Accent6 3 2 7 2" xfId="26704" xr:uid="{17B296F5-E4A2-4927-891D-054C1EDBEB84}"/>
    <cellStyle name="20% - Accent6 3 2 7 2 2" xfId="55194" xr:uid="{4753FE2E-824B-4A3B-811E-3679287049EC}"/>
    <cellStyle name="20% - Accent6 3 2 7 3" xfId="41357" xr:uid="{72A25957-DEE7-435C-89F2-A4F5B2CEF1BF}"/>
    <cellStyle name="20% - Accent6 3 2 8" xfId="11590" xr:uid="{6D60A2A4-BB19-42E7-835E-E17D3B44E86B}"/>
    <cellStyle name="20% - Accent6 3 2 8 2" xfId="29698" xr:uid="{38C3F517-4E0C-4DFD-8404-B6EC6C877820}"/>
    <cellStyle name="20% - Accent6 3 2 8 2 2" xfId="58188" xr:uid="{21721D1C-8A3E-4399-A6A5-C5C1138BFB50}"/>
    <cellStyle name="20% - Accent6 3 2 8 3" xfId="41358" xr:uid="{1CF0BF44-2B14-4252-8D1A-268C10A2EFE4}"/>
    <cellStyle name="20% - Accent6 3 2 9" xfId="11591" xr:uid="{6B11FC7D-4333-44A2-A5A4-036EC04C844E}"/>
    <cellStyle name="20% - Accent6 3 2 9 2" xfId="41359" xr:uid="{0714BE1A-5B60-4413-B567-7FE335D15139}"/>
    <cellStyle name="20% - Accent6 3 3" xfId="835" xr:uid="{4552D1C8-8C3B-4324-A92E-E7FDEE4BB7DF}"/>
    <cellStyle name="20% - Accent6 3 3 10" xfId="23749" xr:uid="{3D095F07-42A7-4AA0-B50E-B164A15FFABA}"/>
    <cellStyle name="20% - Accent6 3 3 11" xfId="32072" xr:uid="{0726B729-95E3-4897-B585-806F4E7A7032}"/>
    <cellStyle name="20% - Accent6 3 3 2" xfId="1280" xr:uid="{FD3B52F4-FEEC-4FAF-89E8-5928BF6A6898}"/>
    <cellStyle name="20% - Accent6 3 3 2 2" xfId="1942" xr:uid="{80311FA7-F876-4607-B763-49E4AE7F23C1}"/>
    <cellStyle name="20% - Accent6 3 3 2 2 2" xfId="3177" xr:uid="{1C0E5FFF-741E-46D1-AE7D-0DF888689D53}"/>
    <cellStyle name="20% - Accent6 3 3 2 2 2 2" xfId="11595" xr:uid="{E390473E-9162-424D-BA79-6E952BB7EEBD}"/>
    <cellStyle name="20% - Accent6 3 3 2 2 2 2 2" xfId="41363" xr:uid="{84BF7160-6B2C-4F6C-9396-B1B7253195CB}"/>
    <cellStyle name="20% - Accent6 3 3 2 2 2 3" xfId="34154" xr:uid="{2D5A2AED-4566-4843-9B01-4469650BDE23}"/>
    <cellStyle name="20% - Accent6 3 3 2 2 3" xfId="11596" xr:uid="{F022BAC6-909C-4E7B-9CB6-D1FF4505842C}"/>
    <cellStyle name="20% - Accent6 3 3 2 2 3 2" xfId="41364" xr:uid="{090C4495-4085-4E08-B164-7834019676C8}"/>
    <cellStyle name="20% - Accent6 3 3 2 2 4" xfId="11594" xr:uid="{893ECBD4-F4E9-42D5-9271-E588426CDB05}"/>
    <cellStyle name="20% - Accent6 3 3 2 2 4 2" xfId="41362" xr:uid="{DDD95E6E-72F8-4F6E-AA91-403F7C303C43}"/>
    <cellStyle name="20% - Accent6 3 3 2 2 5" xfId="32944" xr:uid="{19D534AC-9A85-4D4A-B4B3-EE68E745008B}"/>
    <cellStyle name="20% - Accent6 3 3 2 3" xfId="2552" xr:uid="{FCE69F52-8D45-4FBD-8E83-FD68C6B4D6EA}"/>
    <cellStyle name="20% - Accent6 3 3 2 3 2" xfId="11597" xr:uid="{AD3F1617-1DE7-40B4-AF6F-47FB8C24186A}"/>
    <cellStyle name="20% - Accent6 3 3 2 3 2 2" xfId="41365" xr:uid="{6AE0C938-B324-4D70-9F2F-A9D88A1A43F2}"/>
    <cellStyle name="20% - Accent6 3 3 2 3 3" xfId="33532" xr:uid="{64188DCB-332D-496F-AAA8-7F0BECDBF8D1}"/>
    <cellStyle name="20% - Accent6 3 3 2 4" xfId="11598" xr:uid="{DDAE11A1-C85D-4632-83AE-EB80453AF270}"/>
    <cellStyle name="20% - Accent6 3 3 2 4 2" xfId="41366" xr:uid="{A4C291F1-0EC1-40DA-8095-F3B4716E6EDD}"/>
    <cellStyle name="20% - Accent6 3 3 2 5" xfId="11599" xr:uid="{E845D57D-78C8-46E5-82A6-72168D1705F0}"/>
    <cellStyle name="20% - Accent6 3 3 2 5 2" xfId="41367" xr:uid="{861DCBA1-8D80-42EE-9F10-8D4BC3F5C34C}"/>
    <cellStyle name="20% - Accent6 3 3 2 6" xfId="22109" xr:uid="{638F80A0-AA26-4AD2-BF0F-3C230E11F148}"/>
    <cellStyle name="20% - Accent6 3 3 2 6 2" xfId="51534" xr:uid="{87538DE9-39A3-458F-A00B-10F4647A5FCB}"/>
    <cellStyle name="20% - Accent6 3 3 2 7" xfId="11593" xr:uid="{5476B916-817E-41E9-A93D-D42AA03E5E92}"/>
    <cellStyle name="20% - Accent6 3 3 2 7 2" xfId="41361" xr:uid="{2B54203F-D7EE-4128-967B-D2347E2B5F03}"/>
    <cellStyle name="20% - Accent6 3 3 2 8" xfId="31132" xr:uid="{0E470211-03D0-42C4-978E-3DA2F9BCBEA9}"/>
    <cellStyle name="20% - Accent6 3 3 2 8 2" xfId="59598" xr:uid="{0CFFCECA-A648-4ED8-AB3C-51B59E4E4E67}"/>
    <cellStyle name="20% - Accent6 3 3 2 9" xfId="32330" xr:uid="{D9A8635F-313E-4A92-9120-46C12CE06EE6}"/>
    <cellStyle name="20% - Accent6 3 3 3" xfId="1652" xr:uid="{032E19C3-DB83-42A3-B40D-121A802BF219}"/>
    <cellStyle name="20% - Accent6 3 3 3 2" xfId="2873" xr:uid="{257430F2-A813-410B-8F29-A5130174B83A}"/>
    <cellStyle name="20% - Accent6 3 3 3 2 2" xfId="11602" xr:uid="{C0FD574F-529D-4ED6-B657-08363CFDDE60}"/>
    <cellStyle name="20% - Accent6 3 3 3 2 2 2" xfId="41370" xr:uid="{7D7269C7-809C-4629-82A0-C66F0E05FBE5}"/>
    <cellStyle name="20% - Accent6 3 3 3 2 3" xfId="11603" xr:uid="{9E40E944-6EC5-4AFE-B88F-0EAFAC5BF20C}"/>
    <cellStyle name="20% - Accent6 3 3 3 2 3 2" xfId="41371" xr:uid="{7F1E3179-B21F-4F38-BD3D-662DC92D208F}"/>
    <cellStyle name="20% - Accent6 3 3 3 2 4" xfId="11601" xr:uid="{61E3DA19-AB46-4BA1-902F-368A2FE2DC8B}"/>
    <cellStyle name="20% - Accent6 3 3 3 2 4 2" xfId="41369" xr:uid="{0DEC6BB4-5369-488B-A496-2D73C5860531}"/>
    <cellStyle name="20% - Accent6 3 3 3 2 5" xfId="33851" xr:uid="{7BB23DA7-9EE9-4E66-BA80-3F26B25E99BC}"/>
    <cellStyle name="20% - Accent6 3 3 3 3" xfId="11604" xr:uid="{13604EFF-E6F2-4EBD-AB4B-3742D5D68AB5}"/>
    <cellStyle name="20% - Accent6 3 3 3 3 2" xfId="41372" xr:uid="{451A55EC-594B-4DBC-AB41-9AD240EFED12}"/>
    <cellStyle name="20% - Accent6 3 3 3 4" xfId="11605" xr:uid="{7498CFC3-D696-44C3-AC46-375FF1419F04}"/>
    <cellStyle name="20% - Accent6 3 3 3 4 2" xfId="41373" xr:uid="{B76C1939-5D02-4F1E-97A7-92D4C9B60A2E}"/>
    <cellStyle name="20% - Accent6 3 3 3 5" xfId="11606" xr:uid="{96560429-E839-415E-8D00-06CAB7306C6F}"/>
    <cellStyle name="20% - Accent6 3 3 3 5 2" xfId="41374" xr:uid="{679286C2-6DBB-4BCB-A9AC-E3BFCE33CED6}"/>
    <cellStyle name="20% - Accent6 3 3 3 6" xfId="31082" xr:uid="{1CAEA968-318D-4FDD-8781-451EC956C900}"/>
    <cellStyle name="20% - Accent6 3 3 3 6 2" xfId="59561" xr:uid="{AFCC7D68-8EC0-436C-90D2-113283DC3FC4}"/>
    <cellStyle name="20% - Accent6 3 3 3 7" xfId="11600" xr:uid="{D155AEC0-73FA-43F1-B822-035F5BBC2025}"/>
    <cellStyle name="20% - Accent6 3 3 3 7 2" xfId="41368" xr:uid="{2EE3AF2A-E8CC-4891-A4F3-126FCEC38D50}"/>
    <cellStyle name="20% - Accent6 3 3 3 8" xfId="32654" xr:uid="{4E96D72F-B20E-4212-8D1E-F26F58EC9EE6}"/>
    <cellStyle name="20% - Accent6 3 3 4" xfId="2279" xr:uid="{239FF708-6E7A-4111-BB91-57CAEDAE122A}"/>
    <cellStyle name="20% - Accent6 3 3 4 2" xfId="11608" xr:uid="{BC72F84E-601E-4807-81B9-FF0FDB9CCE9D}"/>
    <cellStyle name="20% - Accent6 3 3 4 2 2" xfId="41376" xr:uid="{CCF9CA7C-3C7D-493C-A362-B85208AF8127}"/>
    <cellStyle name="20% - Accent6 3 3 4 3" xfId="11609" xr:uid="{3A3C5387-CE4E-4CB8-9B78-E11205F12370}"/>
    <cellStyle name="20% - Accent6 3 3 4 3 2" xfId="41377" xr:uid="{E8B0FB92-50CA-488F-BE18-540C0A996295}"/>
    <cellStyle name="20% - Accent6 3 3 4 4" xfId="11607" xr:uid="{87FFFA84-99A8-4746-B680-033566BF3137}"/>
    <cellStyle name="20% - Accent6 3 3 4 4 2" xfId="41375" xr:uid="{666CE5F4-AF1A-4EB8-8D72-715A69FC13A4}"/>
    <cellStyle name="20% - Accent6 3 3 4 5" xfId="33259" xr:uid="{DCD653B9-3133-4DB9-9370-3E1F22C8A71F}"/>
    <cellStyle name="20% - Accent6 3 3 5" xfId="11610" xr:uid="{AB13C68D-2548-4A61-AEA7-1E2977F5F1DE}"/>
    <cellStyle name="20% - Accent6 3 3 5 2" xfId="41378" xr:uid="{3FE35DD8-7E30-4E0E-8C3F-10FB95F129FA}"/>
    <cellStyle name="20% - Accent6 3 3 6" xfId="11611" xr:uid="{A780E31E-B85E-48C9-92F5-7B63CA21DA6F}"/>
    <cellStyle name="20% - Accent6 3 3 6 2" xfId="41379" xr:uid="{00E46866-8117-4E3D-BB75-E5BEE265BE3B}"/>
    <cellStyle name="20% - Accent6 3 3 7" xfId="11612" xr:uid="{A11A2C8D-BAC3-42D7-BB4A-346FB309F297}"/>
    <cellStyle name="20% - Accent6 3 3 7 2" xfId="41380" xr:uid="{1A9277E6-A19B-4C37-AC46-FB2A85634740}"/>
    <cellStyle name="20% - Accent6 3 3 8" xfId="21125" xr:uid="{80E08E4D-C1B2-403D-8D7E-978109A60F4A}"/>
    <cellStyle name="20% - Accent6 3 3 8 2" xfId="50551" xr:uid="{CD6E3C8D-0455-4FD6-B04E-1E458350E7EF}"/>
    <cellStyle name="20% - Accent6 3 3 9" xfId="11592" xr:uid="{2DD8DCF9-AC9D-4647-B1F7-78B03F60F4D6}"/>
    <cellStyle name="20% - Accent6 3 3 9 2" xfId="41360" xr:uid="{D664F50E-9A9A-4C30-8586-D48B3EC5D1AE}"/>
    <cellStyle name="20% - Accent6 3 4" xfId="706" xr:uid="{7E783E85-4999-4585-B0DA-FC284A9F22E9}"/>
    <cellStyle name="20% - Accent6 3 4 10" xfId="23984" xr:uid="{B71A90EC-D3A2-42D6-9A11-91F8EE6B29C1}"/>
    <cellStyle name="20% - Accent6 3 4 10 2" xfId="52547" xr:uid="{86B5AD3A-A0BA-488F-B12F-E261AD7B5266}"/>
    <cellStyle name="20% - Accent6 3 4 11" xfId="31958" xr:uid="{B759844A-303F-47A9-9DFF-BE529ED03E08}"/>
    <cellStyle name="20% - Accent6 3 4 2" xfId="1277" xr:uid="{C7F7D197-1309-4248-ABA9-7094866072A1}"/>
    <cellStyle name="20% - Accent6 3 4 2 2" xfId="1939" xr:uid="{4B3F5D09-BE2C-45B2-93A2-8BC84BFCD779}"/>
    <cellStyle name="20% - Accent6 3 4 2 2 2" xfId="3174" xr:uid="{2BAEFF59-FF0D-4FC1-9E47-42555183C91F}"/>
    <cellStyle name="20% - Accent6 3 4 2 2 2 2" xfId="11616" xr:uid="{5CE3E8D8-6E55-43F3-85E4-C11B955E3093}"/>
    <cellStyle name="20% - Accent6 3 4 2 2 2 2 2" xfId="41384" xr:uid="{0636B8CE-D220-4EC6-A065-C626DB926D09}"/>
    <cellStyle name="20% - Accent6 3 4 2 2 2 3" xfId="34151" xr:uid="{8AD87001-7CA0-4491-AD93-953C36C4E524}"/>
    <cellStyle name="20% - Accent6 3 4 2 2 3" xfId="11617" xr:uid="{A1B80392-F54A-4CD5-970D-DC5018832FA0}"/>
    <cellStyle name="20% - Accent6 3 4 2 2 3 2" xfId="41385" xr:uid="{0D4BA010-CFED-444A-887B-B976AFC5C61B}"/>
    <cellStyle name="20% - Accent6 3 4 2 2 4" xfId="28442" xr:uid="{8E8DB97A-CAF8-4AA7-8E30-93C2212DDF33}"/>
    <cellStyle name="20% - Accent6 3 4 2 2 4 2" xfId="56932" xr:uid="{CBCEBD27-209D-4A86-9B53-6607F0B1D015}"/>
    <cellStyle name="20% - Accent6 3 4 2 2 5" xfId="11615" xr:uid="{503B293A-F345-4FD6-8263-FFCF84C5C559}"/>
    <cellStyle name="20% - Accent6 3 4 2 2 5 2" xfId="41383" xr:uid="{9595736E-8981-4998-807B-5F7450DCD9DC}"/>
    <cellStyle name="20% - Accent6 3 4 2 2 6" xfId="32941" xr:uid="{3CBBF4D8-9E9D-4683-881F-BEE68E12B6FE}"/>
    <cellStyle name="20% - Accent6 3 4 2 3" xfId="2553" xr:uid="{CBE9A7A3-9F20-40C0-99CD-DB7B2CFAB49E}"/>
    <cellStyle name="20% - Accent6 3 4 2 3 2" xfId="11618" xr:uid="{0B3DA809-9F33-421A-AD4F-B9845B651263}"/>
    <cellStyle name="20% - Accent6 3 4 2 3 2 2" xfId="41386" xr:uid="{384015A9-4724-4A51-B06B-44E45AA7C904}"/>
    <cellStyle name="20% - Accent6 3 4 2 3 3" xfId="33533" xr:uid="{3860FF9C-8032-439A-B223-3CAC220760FD}"/>
    <cellStyle name="20% - Accent6 3 4 2 4" xfId="11619" xr:uid="{A5CB9ABF-5665-482D-B6E9-5C47AD3FA990}"/>
    <cellStyle name="20% - Accent6 3 4 2 4 2" xfId="41387" xr:uid="{A6F7117C-8342-4E75-8FCB-77710C484626}"/>
    <cellStyle name="20% - Accent6 3 4 2 5" xfId="11620" xr:uid="{E510E6ED-65AF-45B3-BA3B-36B4E1BA72E0}"/>
    <cellStyle name="20% - Accent6 3 4 2 5 2" xfId="41388" xr:uid="{62130093-7D7A-4C1C-9F0F-36DB62DA8264}"/>
    <cellStyle name="20% - Accent6 3 4 2 6" xfId="25465" xr:uid="{F5DE67F0-B2EF-421C-9A63-60749CD7053E}"/>
    <cellStyle name="20% - Accent6 3 4 2 6 2" xfId="53956" xr:uid="{53E04EB1-5318-4F3F-8F37-32FEEEA22089}"/>
    <cellStyle name="20% - Accent6 3 4 2 7" xfId="11614" xr:uid="{178A9C62-19EC-4085-BA04-B943EDF34890}"/>
    <cellStyle name="20% - Accent6 3 4 2 7 2" xfId="41382" xr:uid="{1707752A-21B0-4450-8319-5CC195CC9365}"/>
    <cellStyle name="20% - Accent6 3 4 2 8" xfId="32327" xr:uid="{3D6FDD84-AE63-4A56-BFF9-B594C9E062C7}"/>
    <cellStyle name="20% - Accent6 3 4 3" xfId="1649" xr:uid="{AEB71EFB-E308-424A-AC9A-A38EF5F07434}"/>
    <cellStyle name="20% - Accent6 3 4 3 2" xfId="2870" xr:uid="{9B348559-FD71-4563-89B4-2D8BB3ABBDE2}"/>
    <cellStyle name="20% - Accent6 3 4 3 2 2" xfId="11623" xr:uid="{683AD0ED-6BF4-4086-ACB3-C69555436968}"/>
    <cellStyle name="20% - Accent6 3 4 3 2 2 2" xfId="41391" xr:uid="{5FAFCF80-51C7-4C41-BEC8-08BCF3F360EB}"/>
    <cellStyle name="20% - Accent6 3 4 3 2 3" xfId="11624" xr:uid="{2C974E93-9A61-41BB-B4DC-7BBA2ED8DBF5}"/>
    <cellStyle name="20% - Accent6 3 4 3 2 3 2" xfId="41392" xr:uid="{604AAACD-2181-449C-8BF8-62D78ADD8F10}"/>
    <cellStyle name="20% - Accent6 3 4 3 2 4" xfId="11622" xr:uid="{33F87860-9DC1-4539-B64E-3A0F88156702}"/>
    <cellStyle name="20% - Accent6 3 4 3 2 4 2" xfId="41390" xr:uid="{7EE07205-EC45-4E0D-BB0F-8FFC56C36EB4}"/>
    <cellStyle name="20% - Accent6 3 4 3 2 5" xfId="33848" xr:uid="{EED5A663-377F-4806-8122-CBC3AD6FE542}"/>
    <cellStyle name="20% - Accent6 3 4 3 3" xfId="11625" xr:uid="{A8257BF0-5102-4B85-BE49-7AD800275932}"/>
    <cellStyle name="20% - Accent6 3 4 3 3 2" xfId="41393" xr:uid="{394B8C7D-D480-4A9B-A5F4-2BB6E352BAD4}"/>
    <cellStyle name="20% - Accent6 3 4 3 4" xfId="11626" xr:uid="{BE4EE441-CF12-4B53-B2C6-D580942255C3}"/>
    <cellStyle name="20% - Accent6 3 4 3 4 2" xfId="41394" xr:uid="{88A5ED40-76B8-4408-BDF9-E9D51C143999}"/>
    <cellStyle name="20% - Accent6 3 4 3 5" xfId="11627" xr:uid="{E61822D2-576E-425D-9D5D-4F31780D12E3}"/>
    <cellStyle name="20% - Accent6 3 4 3 5 2" xfId="41395" xr:uid="{2AB95518-6C92-4A46-88C0-542134DD265F}"/>
    <cellStyle name="20% - Accent6 3 4 3 6" xfId="26928" xr:uid="{39F491FA-3FB1-4F04-8090-3FAB6552BF82}"/>
    <cellStyle name="20% - Accent6 3 4 3 6 2" xfId="55418" xr:uid="{F603A899-168B-452A-8DFE-EA2653032202}"/>
    <cellStyle name="20% - Accent6 3 4 3 7" xfId="11621" xr:uid="{74E67D8E-0614-4DCC-8003-B8182AD4DF32}"/>
    <cellStyle name="20% - Accent6 3 4 3 7 2" xfId="41389" xr:uid="{B4081C4A-D8DF-4B6E-9D8D-4C6B1F2ECC5C}"/>
    <cellStyle name="20% - Accent6 3 4 3 8" xfId="32651" xr:uid="{5C50F8A8-2C4E-467E-B743-29CDF2F38330}"/>
    <cellStyle name="20% - Accent6 3 4 4" xfId="2380" xr:uid="{ABE04231-B070-4958-BB07-EE3A32B2539F}"/>
    <cellStyle name="20% - Accent6 3 4 4 2" xfId="11629" xr:uid="{85E571C9-BED5-436E-B5DF-DCFAB997FEBE}"/>
    <cellStyle name="20% - Accent6 3 4 4 2 2" xfId="41397" xr:uid="{839D6356-A0E3-44DC-AD3B-8535683A9A0C}"/>
    <cellStyle name="20% - Accent6 3 4 4 3" xfId="11630" xr:uid="{85FF6262-8DF1-4067-A936-6913E8DA7EE0}"/>
    <cellStyle name="20% - Accent6 3 4 4 3 2" xfId="41398" xr:uid="{AE766F05-4A2C-4A8A-964D-58213AF0F735}"/>
    <cellStyle name="20% - Accent6 3 4 4 4" xfId="29922" xr:uid="{FE666E73-A9B5-4ACA-B88D-1D398CD1B835}"/>
    <cellStyle name="20% - Accent6 3 4 4 4 2" xfId="58412" xr:uid="{7D4A02CD-7826-40AE-9AFB-BE6B176948B5}"/>
    <cellStyle name="20% - Accent6 3 4 4 5" xfId="11628" xr:uid="{E8C7FEFF-948C-4B3A-A14F-53C4C885E1CC}"/>
    <cellStyle name="20% - Accent6 3 4 4 5 2" xfId="41396" xr:uid="{1BA4D5B4-42A4-441D-8594-E5A8A47F69F8}"/>
    <cellStyle name="20% - Accent6 3 4 4 6" xfId="33360" xr:uid="{345D48FD-FF3F-4CB5-8676-868AF36649C1}"/>
    <cellStyle name="20% - Accent6 3 4 5" xfId="11631" xr:uid="{53CB9D50-2F7D-4D53-B571-A5D4348BAC69}"/>
    <cellStyle name="20% - Accent6 3 4 5 2" xfId="41399" xr:uid="{B511DBF2-6251-4BBE-9A73-9FAA964A9A3E}"/>
    <cellStyle name="20% - Accent6 3 4 6" xfId="11632" xr:uid="{FE52CFFA-7FAF-4C70-BC63-E31801546AD9}"/>
    <cellStyle name="20% - Accent6 3 4 6 2" xfId="41400" xr:uid="{F67124D9-101C-4C3E-BB10-D45EACEC0155}"/>
    <cellStyle name="20% - Accent6 3 4 7" xfId="11633" xr:uid="{1D9849BF-9DFE-475A-AEE7-609512D246DE}"/>
    <cellStyle name="20% - Accent6 3 4 7 2" xfId="41401" xr:uid="{43DE0C02-4BA8-4D92-A119-2DA759CF2439}"/>
    <cellStyle name="20% - Accent6 3 4 8" xfId="21610" xr:uid="{EC7CDBDB-FA14-48EB-ADBE-1F7466B6FB5E}"/>
    <cellStyle name="20% - Accent6 3 4 8 2" xfId="51035" xr:uid="{D4C3B5C6-8E03-4595-A777-1598AAEFE3CA}"/>
    <cellStyle name="20% - Accent6 3 4 9" xfId="11613" xr:uid="{17A17956-F2E1-456E-8408-B18549A377CF}"/>
    <cellStyle name="20% - Accent6 3 4 9 2" xfId="41381" xr:uid="{64F1D1E3-359F-4B39-B4A4-B47A25825041}"/>
    <cellStyle name="20% - Accent6 3 5" xfId="1167" xr:uid="{AF38CE8A-C9FC-4F80-90B4-6EB09617F67C}"/>
    <cellStyle name="20% - Accent6 3 5 10" xfId="32217" xr:uid="{1FDB10F4-87ED-4DF0-BBC4-1FF60759EC2B}"/>
    <cellStyle name="20% - Accent6 3 5 2" xfId="1829" xr:uid="{4AEFC5A5-E92A-4A38-957B-3433F35B2F64}"/>
    <cellStyle name="20% - Accent6 3 5 2 2" xfId="3064" xr:uid="{CCA7D7BC-1080-456D-8D2D-45768D73114C}"/>
    <cellStyle name="20% - Accent6 3 5 2 2 2" xfId="11637" xr:uid="{4B584AD3-3548-4365-A8E7-3FE056BC491E}"/>
    <cellStyle name="20% - Accent6 3 5 2 2 2 2" xfId="41405" xr:uid="{19075E9F-F9ED-44BC-9C5C-F0A14E92E84F}"/>
    <cellStyle name="20% - Accent6 3 5 2 2 3" xfId="11638" xr:uid="{BF889779-B7BA-4B67-B2A1-105DB9B2EE54}"/>
    <cellStyle name="20% - Accent6 3 5 2 2 3 2" xfId="41406" xr:uid="{FBE0E451-4A58-46CD-84F4-3258220EF2D9}"/>
    <cellStyle name="20% - Accent6 3 5 2 2 4" xfId="28731" xr:uid="{2CE8805A-A102-46A7-AFBF-B47FDCD4CD66}"/>
    <cellStyle name="20% - Accent6 3 5 2 2 4 2" xfId="57221" xr:uid="{1B30BEBE-6099-49F8-86B4-28F41A4B1B6B}"/>
    <cellStyle name="20% - Accent6 3 5 2 2 5" xfId="11636" xr:uid="{8B254061-9902-42BF-A8CE-63C3713E0B28}"/>
    <cellStyle name="20% - Accent6 3 5 2 2 5 2" xfId="41404" xr:uid="{6D34DDA1-AA1C-4115-8042-B8814C4CDBD0}"/>
    <cellStyle name="20% - Accent6 3 5 2 2 6" xfId="34041" xr:uid="{27A4C175-40E5-4B16-9FBF-25FFEE6D4924}"/>
    <cellStyle name="20% - Accent6 3 5 2 3" xfId="11639" xr:uid="{0F997A3F-F712-4ED0-8DD2-FC94D7D88E66}"/>
    <cellStyle name="20% - Accent6 3 5 2 3 2" xfId="41407" xr:uid="{398BBAB8-C2C0-4B5A-BFB3-CD293414DE2C}"/>
    <cellStyle name="20% - Accent6 3 5 2 4" xfId="11640" xr:uid="{F79F320E-C6BC-446E-AD49-E5399D793514}"/>
    <cellStyle name="20% - Accent6 3 5 2 4 2" xfId="41408" xr:uid="{44EE9243-8608-420A-B922-C115438C8F15}"/>
    <cellStyle name="20% - Accent6 3 5 2 5" xfId="11641" xr:uid="{6BC4FB4A-2064-4957-933A-15C107C2E83B}"/>
    <cellStyle name="20% - Accent6 3 5 2 5 2" xfId="41409" xr:uid="{878987B8-3AA2-438E-BF77-AF53A5ED2112}"/>
    <cellStyle name="20% - Accent6 3 5 2 6" xfId="25752" xr:uid="{966740E3-7432-45C6-A323-CA9625AB7E47}"/>
    <cellStyle name="20% - Accent6 3 5 2 6 2" xfId="54243" xr:uid="{54C8BFCA-48D7-4B07-85EB-95FBE5F637E1}"/>
    <cellStyle name="20% - Accent6 3 5 2 7" xfId="11635" xr:uid="{B287A81F-59C7-44AA-B23C-0896E775726D}"/>
    <cellStyle name="20% - Accent6 3 5 2 7 2" xfId="41403" xr:uid="{60EA450C-E8CB-492D-92E5-805D7B4D08C6}"/>
    <cellStyle name="20% - Accent6 3 5 2 8" xfId="32831" xr:uid="{E817737B-9B7D-4CFF-92DB-2042AF669755}"/>
    <cellStyle name="20% - Accent6 3 5 3" xfId="2549" xr:uid="{1A3AFF6D-3AD0-495A-94E1-9D2FD2A2BB92}"/>
    <cellStyle name="20% - Accent6 3 5 3 2" xfId="11643" xr:uid="{3173954F-1431-41E6-A9AE-6F9ABCB2E607}"/>
    <cellStyle name="20% - Accent6 3 5 3 2 2" xfId="11644" xr:uid="{339898ED-983C-4EFD-9E31-F40BB47C4CD4}"/>
    <cellStyle name="20% - Accent6 3 5 3 2 2 2" xfId="41412" xr:uid="{06EB6228-BD8F-44AF-AB4A-CAA25A04CB48}"/>
    <cellStyle name="20% - Accent6 3 5 3 2 3" xfId="11645" xr:uid="{690A2F8F-DBA7-4B62-B01C-572F80F2BCFD}"/>
    <cellStyle name="20% - Accent6 3 5 3 2 3 2" xfId="41413" xr:uid="{F8E36ADB-B883-4C27-9A5D-0CEBA600E15D}"/>
    <cellStyle name="20% - Accent6 3 5 3 2 4" xfId="41411" xr:uid="{4703DA9E-7F33-4D26-9794-0BB61CFEA7E5}"/>
    <cellStyle name="20% - Accent6 3 5 3 3" xfId="11646" xr:uid="{515F3D75-0877-4B01-879C-A14359442B07}"/>
    <cellStyle name="20% - Accent6 3 5 3 3 2" xfId="41414" xr:uid="{61A8E01A-1D16-44C3-9A9B-2F601780C767}"/>
    <cellStyle name="20% - Accent6 3 5 3 4" xfId="11647" xr:uid="{BFB44EFD-6FF0-40A9-8628-D20AB420456A}"/>
    <cellStyle name="20% - Accent6 3 5 3 4 2" xfId="41415" xr:uid="{11B28FFF-2A35-488A-8B2E-8CC049995056}"/>
    <cellStyle name="20% - Accent6 3 5 3 5" xfId="11648" xr:uid="{48A4BAC6-3A1E-490B-BBB4-CE32B13AEC3F}"/>
    <cellStyle name="20% - Accent6 3 5 3 5 2" xfId="41416" xr:uid="{F267EB3B-91D1-4D80-A766-F32B59160BD5}"/>
    <cellStyle name="20% - Accent6 3 5 3 6" xfId="27220" xr:uid="{6A9D632F-3077-4BC2-8D2C-269270E80A99}"/>
    <cellStyle name="20% - Accent6 3 5 3 6 2" xfId="55710" xr:uid="{DD7D4CE8-541D-47EE-B9DB-DA280424046C}"/>
    <cellStyle name="20% - Accent6 3 5 3 7" xfId="11642" xr:uid="{C8E98C2D-6BDB-4BDA-BBDC-160D19F53373}"/>
    <cellStyle name="20% - Accent6 3 5 3 7 2" xfId="41410" xr:uid="{0663C5D4-BF84-470F-92FB-92CFC2676AEE}"/>
    <cellStyle name="20% - Accent6 3 5 3 8" xfId="33529" xr:uid="{2685100E-2BD2-42C8-B278-523660A4333B}"/>
    <cellStyle name="20% - Accent6 3 5 4" xfId="11649" xr:uid="{C67AB2EA-8AF2-40C9-9E32-FBAE3C056001}"/>
    <cellStyle name="20% - Accent6 3 5 4 2" xfId="11650" xr:uid="{6950691A-7AB9-4748-A483-FC736890C14B}"/>
    <cellStyle name="20% - Accent6 3 5 4 2 2" xfId="41418" xr:uid="{38D8FF1A-4175-45C5-9F13-04B2F5931476}"/>
    <cellStyle name="20% - Accent6 3 5 4 3" xfId="11651" xr:uid="{FB25563F-A54C-498F-A97A-2178FD58F3F7}"/>
    <cellStyle name="20% - Accent6 3 5 4 3 2" xfId="41419" xr:uid="{FA94625A-850D-4ED2-ADF4-CA0FD5E30C23}"/>
    <cellStyle name="20% - Accent6 3 5 4 4" xfId="30217" xr:uid="{959F797C-F3AB-499F-A051-686F8AF43F6F}"/>
    <cellStyle name="20% - Accent6 3 5 4 4 2" xfId="58707" xr:uid="{53256225-659F-4EAD-AB44-D4F67CDD41E9}"/>
    <cellStyle name="20% - Accent6 3 5 4 5" xfId="41417" xr:uid="{86845E0F-7C2B-4076-8B1A-871787B341FF}"/>
    <cellStyle name="20% - Accent6 3 5 5" xfId="11652" xr:uid="{E216B7BC-88C9-4702-8329-D746B065B3E1}"/>
    <cellStyle name="20% - Accent6 3 5 5 2" xfId="41420" xr:uid="{DCABAAFD-6CAF-4687-8494-CB9FC6843332}"/>
    <cellStyle name="20% - Accent6 3 5 6" xfId="11653" xr:uid="{65D50D85-EA93-4C5F-AADE-487234CD88BF}"/>
    <cellStyle name="20% - Accent6 3 5 6 2" xfId="41421" xr:uid="{F85193C7-6C87-480F-8A1A-9D4FA7C99506}"/>
    <cellStyle name="20% - Accent6 3 5 7" xfId="11654" xr:uid="{F0405015-D5D6-4578-8004-6F9B2D66A46E}"/>
    <cellStyle name="20% - Accent6 3 5 7 2" xfId="41422" xr:uid="{6326DA48-AEE9-49FB-B1C2-9B1143E5A3E3}"/>
    <cellStyle name="20% - Accent6 3 5 8" xfId="24307" xr:uid="{627763CE-C4AE-4B05-91A4-02985184A6C6}"/>
    <cellStyle name="20% - Accent6 3 5 8 2" xfId="52799" xr:uid="{1C3F40FC-3738-4531-8A4E-C5AB0DC70CD5}"/>
    <cellStyle name="20% - Accent6 3 5 9" xfId="11634" xr:uid="{024F5C4C-1FFB-4C7B-AD22-A08FFE1AC99B}"/>
    <cellStyle name="20% - Accent6 3 5 9 2" xfId="41402" xr:uid="{A55FD00B-2E46-40CC-9725-041D1B5FA59A}"/>
    <cellStyle name="20% - Accent6 3 6" xfId="1539" xr:uid="{F698A2F0-485D-4680-882F-BE6ACFC2AB92}"/>
    <cellStyle name="20% - Accent6 3 6 2" xfId="2760" xr:uid="{FA030AFB-9495-4272-9E12-B58F94D0AB4F}"/>
    <cellStyle name="20% - Accent6 3 6 2 2" xfId="11657" xr:uid="{83284F26-CD8D-4BCA-9F63-61A8BE774FCC}"/>
    <cellStyle name="20% - Accent6 3 6 2 2 2" xfId="29027" xr:uid="{0FA88B11-AECC-4B44-BF07-DE3D5A203BC9}"/>
    <cellStyle name="20% - Accent6 3 6 2 2 2 2" xfId="57517" xr:uid="{135B7F49-DDD7-4B20-B0E2-F11F720A860B}"/>
    <cellStyle name="20% - Accent6 3 6 2 2 3" xfId="41424" xr:uid="{3C086565-D816-419D-A785-C5615B3E3505}"/>
    <cellStyle name="20% - Accent6 3 6 2 3" xfId="11658" xr:uid="{96F83C5E-27C2-4BF9-BD2B-BD4261CD4653}"/>
    <cellStyle name="20% - Accent6 3 6 2 3 2" xfId="41425" xr:uid="{A0475FA2-1CAE-4F55-90A9-E922A7A3DE6B}"/>
    <cellStyle name="20% - Accent6 3 6 2 4" xfId="26043" xr:uid="{410B60A2-271A-491C-809E-9EB9B0977E18}"/>
    <cellStyle name="20% - Accent6 3 6 2 4 2" xfId="54534" xr:uid="{8512646B-B652-45BA-98F5-2781B12978E2}"/>
    <cellStyle name="20% - Accent6 3 6 2 5" xfId="11656" xr:uid="{5C33D4DB-8852-42E6-B134-580120BDAFB5}"/>
    <cellStyle name="20% - Accent6 3 6 2 5 2" xfId="41423" xr:uid="{DD2B0AD8-8C1A-467A-A40D-A41888FECC10}"/>
    <cellStyle name="20% - Accent6 3 6 2 6" xfId="33738" xr:uid="{6F8FA9C4-52E4-412B-85B3-3F13F42AE55A}"/>
    <cellStyle name="20% - Accent6 3 6 3" xfId="11659" xr:uid="{77B360A6-F0A8-40B6-B20F-EA6ED0823524}"/>
    <cellStyle name="20% - Accent6 3 6 3 2" xfId="27516" xr:uid="{DADD7773-7FDD-40F6-8812-6F99E8618D3A}"/>
    <cellStyle name="20% - Accent6 3 6 3 2 2" xfId="56006" xr:uid="{0B782724-9186-46DF-936C-486519A6FCE0}"/>
    <cellStyle name="20% - Accent6 3 6 3 3" xfId="41426" xr:uid="{54CBD067-F752-45B5-A4C7-9772AEB27F27}"/>
    <cellStyle name="20% - Accent6 3 6 4" xfId="11660" xr:uid="{8385B341-530B-475C-B7BB-461A13AB2FD0}"/>
    <cellStyle name="20% - Accent6 3 6 4 2" xfId="30514" xr:uid="{F3EF06F3-62E0-4559-82C8-0257B3F0B383}"/>
    <cellStyle name="20% - Accent6 3 6 4 2 2" xfId="59004" xr:uid="{DFF50F51-17C9-4FF6-A5FE-055123D21DBB}"/>
    <cellStyle name="20% - Accent6 3 6 4 3" xfId="41427" xr:uid="{32DA09DF-DA35-41C0-90D5-E169677F0E0E}"/>
    <cellStyle name="20% - Accent6 3 6 5" xfId="11661" xr:uid="{4CF9416A-2F16-4E11-893C-FA6CB030B0EA}"/>
    <cellStyle name="20% - Accent6 3 6 5 2" xfId="41428" xr:uid="{60E9DA8F-9E6C-42D4-9B1C-D97BCA6E0B2E}"/>
    <cellStyle name="20% - Accent6 3 6 6" xfId="11662" xr:uid="{E65B779F-3C6B-4FD9-B1C7-3E02B5D772B6}"/>
    <cellStyle name="20% - Accent6 3 6 6 2" xfId="41429" xr:uid="{70885E62-F9B1-4D75-9DD9-BEB4A69660BC}"/>
    <cellStyle name="20% - Accent6 3 6 7" xfId="24586" xr:uid="{9F6B079F-CF10-4BD5-9F8B-A3CF44C21FE7}"/>
    <cellStyle name="20% - Accent6 3 6 7 2" xfId="53078" xr:uid="{660B8E00-1DF6-4761-BA9A-A93CC8B35590}"/>
    <cellStyle name="20% - Accent6 3 6 8" xfId="11655" xr:uid="{14C0E1BF-DD8F-4F39-8EB6-1E5F86C00BFD}"/>
    <cellStyle name="20% - Accent6 3 6 9" xfId="32541" xr:uid="{43511F45-3AC5-45E0-903A-E56C7E90266D}"/>
    <cellStyle name="20% - Accent6 3 7" xfId="2159" xr:uid="{8CFE1BEE-BE2E-4359-A088-2A5318239BD5}"/>
    <cellStyle name="20% - Accent6 3 7 2" xfId="11664" xr:uid="{40883D19-A9BC-4070-91E1-C6E01EC64FF8}"/>
    <cellStyle name="20% - Accent6 3 7 2 2" xfId="11665" xr:uid="{2D7F0462-D453-4BFB-B86E-308D8D2D17B9}"/>
    <cellStyle name="20% - Accent6 3 7 2 2 2" xfId="29337" xr:uid="{31431D88-A9F0-4657-8EF5-C1AFECBB8D07}"/>
    <cellStyle name="20% - Accent6 3 7 2 2 2 2" xfId="57827" xr:uid="{07C319E3-BE86-43AC-B1B4-966DCB7BBB0B}"/>
    <cellStyle name="20% - Accent6 3 7 2 2 3" xfId="41432" xr:uid="{C25999DB-B3C9-4FDB-8DCE-62AEC94C3317}"/>
    <cellStyle name="20% - Accent6 3 7 2 3" xfId="11666" xr:uid="{8221A106-14EB-44E6-A670-EA3EBF16B433}"/>
    <cellStyle name="20% - Accent6 3 7 2 3 2" xfId="41433" xr:uid="{352BBEF2-541D-4755-A6D0-29D1E3FC3C7B}"/>
    <cellStyle name="20% - Accent6 3 7 2 4" xfId="26353" xr:uid="{512EBB6C-8455-4F60-B79B-8F90241B0AAD}"/>
    <cellStyle name="20% - Accent6 3 7 2 4 2" xfId="54844" xr:uid="{FDA431B4-86D5-42C7-AF0D-2747B66057EC}"/>
    <cellStyle name="20% - Accent6 3 7 2 5" xfId="41431" xr:uid="{FD9430A6-9BF5-4686-8333-F91BF2B9FCCC}"/>
    <cellStyle name="20% - Accent6 3 7 3" xfId="11667" xr:uid="{043BA708-8F72-44A5-95DB-A0A1D252EA6E}"/>
    <cellStyle name="20% - Accent6 3 7 3 2" xfId="27826" xr:uid="{43EEE907-3A21-4F09-9516-9BF1214CCCD0}"/>
    <cellStyle name="20% - Accent6 3 7 3 2 2" xfId="56316" xr:uid="{75DD9F59-89D6-4F27-B432-92D26941715A}"/>
    <cellStyle name="20% - Accent6 3 7 3 3" xfId="41434" xr:uid="{E8366307-CD2A-40A8-8A32-458EE3716F19}"/>
    <cellStyle name="20% - Accent6 3 7 4" xfId="11668" xr:uid="{BDFCA5E7-A556-49C1-926E-80DB43B5B645}"/>
    <cellStyle name="20% - Accent6 3 7 4 2" xfId="30825" xr:uid="{692DBC0E-F61C-474E-A524-DD9C7F5620F3}"/>
    <cellStyle name="20% - Accent6 3 7 4 2 2" xfId="59315" xr:uid="{879FDD14-A4DF-464B-B074-F3DB17FA26E7}"/>
    <cellStyle name="20% - Accent6 3 7 4 3" xfId="41435" xr:uid="{1FE96F3D-4160-4C62-8935-008040B2ACA3}"/>
    <cellStyle name="20% - Accent6 3 7 5" xfId="11669" xr:uid="{6BBB7DA0-BE11-4E74-AB26-984ECF6DBEB0}"/>
    <cellStyle name="20% - Accent6 3 7 5 2" xfId="41436" xr:uid="{B575799E-0ADB-418D-AFA9-A19B90716A8A}"/>
    <cellStyle name="20% - Accent6 3 7 6" xfId="24883" xr:uid="{5719BAE3-44FB-44CD-914D-E61B23439711}"/>
    <cellStyle name="20% - Accent6 3 7 6 2" xfId="53374" xr:uid="{C0FA39A5-E051-4F04-9986-D47022A914E9}"/>
    <cellStyle name="20% - Accent6 3 7 7" xfId="11663" xr:uid="{472EC128-2A05-4E69-8592-567FC43BF276}"/>
    <cellStyle name="20% - Accent6 3 7 7 2" xfId="41430" xr:uid="{31B90C15-F522-4C09-B6F8-1E98B3B368B8}"/>
    <cellStyle name="20% - Accent6 3 7 8" xfId="33143" xr:uid="{1E210C14-52FA-40B7-AC00-F01763028FBF}"/>
    <cellStyle name="20% - Accent6 3 8" xfId="11670" xr:uid="{38F13B47-B6D5-428B-96B5-5A39DA3DBA31}"/>
    <cellStyle name="20% - Accent6 3 8 2" xfId="11671" xr:uid="{377B4AD2-A7A5-4077-8F35-AF1E257AA578}"/>
    <cellStyle name="20% - Accent6 3 8 2 2" xfId="28151" xr:uid="{C96F4CBB-336C-4F5A-9801-11FC61F81226}"/>
    <cellStyle name="20% - Accent6 3 8 2 2 2" xfId="56641" xr:uid="{5DE4C389-23D4-4C09-8AE8-B5305B827662}"/>
    <cellStyle name="20% - Accent6 3 8 2 3" xfId="41438" xr:uid="{57B1617C-208A-4BF6-9BDA-1E8F262A1589}"/>
    <cellStyle name="20% - Accent6 3 8 3" xfId="11672" xr:uid="{629DAF8C-4DB2-4049-99DA-B893FBDAEBF3}"/>
    <cellStyle name="20% - Accent6 3 8 3 2" xfId="41439" xr:uid="{E2B0B236-2418-4ABB-A8D4-44B89437614F}"/>
    <cellStyle name="20% - Accent6 3 8 4" xfId="25184" xr:uid="{728054EE-598D-4D7E-99D0-B764851D4639}"/>
    <cellStyle name="20% - Accent6 3 8 4 2" xfId="53675" xr:uid="{4CF24D71-3DF2-4930-95C6-41A5FE94CAC4}"/>
    <cellStyle name="20% - Accent6 3 8 5" xfId="41437" xr:uid="{AE69366C-1192-4F44-BAE8-26D65B0BA835}"/>
    <cellStyle name="20% - Accent6 3 9" xfId="11673" xr:uid="{F4E60289-D917-4AC3-9D54-2A01B84B7798}"/>
    <cellStyle name="20% - Accent6 3 9 2" xfId="26635" xr:uid="{A738104E-3287-4737-9B5D-6397C011E1B8}"/>
    <cellStyle name="20% - Accent6 3 9 2 2" xfId="55125" xr:uid="{4AFADED9-59BE-4408-B128-8E347C055318}"/>
    <cellStyle name="20% - Accent6 3 9 3" xfId="41440" xr:uid="{2B2DD2E9-0D25-4678-BCC6-46A0F9D039B2}"/>
    <cellStyle name="20% - Accent6 30" xfId="11674" xr:uid="{630369B6-CA20-4FE8-8668-9703765408D3}"/>
    <cellStyle name="20% - Accent6 30 2" xfId="41441" xr:uid="{D4BFC712-2412-475D-B1CF-6504175907C5}"/>
    <cellStyle name="20% - Accent6 31" xfId="11675" xr:uid="{7B5096AB-3973-407E-8DB7-C10BD1F9C391}"/>
    <cellStyle name="20% - Accent6 31 2" xfId="41442" xr:uid="{57BD30A8-0D57-4724-A089-9CDE0CDFBB6E}"/>
    <cellStyle name="20% - Accent6 32" xfId="11676" xr:uid="{0ED43D78-1823-4BD0-ACD0-E2A5D137E3D4}"/>
    <cellStyle name="20% - Accent6 32 2" xfId="41443" xr:uid="{7A936004-5515-4DBC-BEC4-7C51416271C5}"/>
    <cellStyle name="20% - Accent6 33" xfId="11677" xr:uid="{2BCEE972-6391-40CB-AD74-D357F8F2CC36}"/>
    <cellStyle name="20% - Accent6 33 2" xfId="41444" xr:uid="{09ADBE60-E019-4F3E-97D9-9C88BE38388D}"/>
    <cellStyle name="20% - Accent6 34" xfId="11678" xr:uid="{CB1DB21D-6C9A-461B-8630-1EE4DC8E1620}"/>
    <cellStyle name="20% - Accent6 34 2" xfId="41445" xr:uid="{14C4B0B5-1C41-4615-93F5-6648F5EFD6D7}"/>
    <cellStyle name="20% - Accent6 35" xfId="11679" xr:uid="{474E025D-BB2C-4DCF-BB89-864DC3DB13C9}"/>
    <cellStyle name="20% - Accent6 35 2" xfId="41446" xr:uid="{6E011970-BE66-4769-8212-E395E3546C3B}"/>
    <cellStyle name="20% - Accent6 36" xfId="11201" xr:uid="{9E4C6EDD-A8A6-4128-8642-32602E422A17}"/>
    <cellStyle name="20% - Accent6 36 2" xfId="40970" xr:uid="{B255C0B3-2AA4-4D1F-B9A4-F9B94D983EC8}"/>
    <cellStyle name="20% - Accent6 37" xfId="6310" xr:uid="{8AEB0BCE-51F1-4D70-891A-2BE36B10381E}"/>
    <cellStyle name="20% - Accent6 37 2" xfId="36144" xr:uid="{291C5040-5C63-45F0-A6F2-3D7D6A10BA3C}"/>
    <cellStyle name="20% - Accent6 38" xfId="4560" xr:uid="{5CB6B128-671E-4745-9EA2-CE62510D48AE}"/>
    <cellStyle name="20% - Accent6 38 2" xfId="34512" xr:uid="{F0AD6B19-07B9-4B44-BBB4-115B72964BF0}"/>
    <cellStyle name="20% - Accent6 39" xfId="22535" xr:uid="{D6CF8C07-DD74-4600-8775-563246604E1C}"/>
    <cellStyle name="20% - Accent6 39 2" xfId="51824" xr:uid="{5F9E367B-9DCB-4901-99C7-67093F3B739A}"/>
    <cellStyle name="20% - Accent6 4" xfId="823" xr:uid="{D2880F86-362C-495A-9199-6DC5EC6051D0}"/>
    <cellStyle name="20% - Accent6 4 10" xfId="11681" xr:uid="{81983061-84F7-4C1E-B956-5276310047F8}"/>
    <cellStyle name="20% - Accent6 4 10 2" xfId="41448" xr:uid="{688B6B81-7FB7-47C3-9C10-6A81B58B21A1}"/>
    <cellStyle name="20% - Accent6 4 11" xfId="11682" xr:uid="{455C1C3A-3582-4720-AD4A-065672FFDB94}"/>
    <cellStyle name="20% - Accent6 4 11 2" xfId="41449" xr:uid="{44852F8C-21F1-4A16-B9BD-D23A2630B746}"/>
    <cellStyle name="20% - Accent6 4 12" xfId="11680" xr:uid="{4052303F-B0A1-494D-870F-43C2A73C9074}"/>
    <cellStyle name="20% - Accent6 4 12 2" xfId="41447" xr:uid="{D0111D21-F362-48C2-B824-BB581410CE26}"/>
    <cellStyle name="20% - Accent6 4 13" xfId="6399" xr:uid="{12B5F44D-35C1-453B-AAA6-5E35CFD5D021}"/>
    <cellStyle name="20% - Accent6 4 13 2" xfId="36178" xr:uid="{6B8D8CD4-F963-4C73-BE0E-10E541708F0E}"/>
    <cellStyle name="20% - Accent6 4 14" xfId="4786" xr:uid="{54496E23-AFAF-477B-A3C0-676699DEAEC9}"/>
    <cellStyle name="20% - Accent6 4 14 2" xfId="34670" xr:uid="{8506529C-BE11-44EC-8350-3F993A5945A6}"/>
    <cellStyle name="20% - Accent6 4 15" xfId="22676" xr:uid="{9842315E-3D37-48DB-8B3E-23E26E195C9B}"/>
    <cellStyle name="20% - Accent6 4 15 2" xfId="51961" xr:uid="{01041FFD-7A35-4C15-8B4A-D134953952DE}"/>
    <cellStyle name="20% - Accent6 4 16" xfId="32062" xr:uid="{48704EEA-4F9E-491F-9A16-B0AE68231CF6}"/>
    <cellStyle name="20% - Accent6 4 2" xfId="705" xr:uid="{3B115E7F-11D6-4B54-A8D7-2EC8D25B30B3}"/>
    <cellStyle name="20% - Accent6 4 2 10" xfId="20896" xr:uid="{6010033B-B899-4F95-8567-4371C6D21A8E}"/>
    <cellStyle name="20% - Accent6 4 2 10 2" xfId="50324" xr:uid="{2E9EDBCE-BF05-4C43-97DF-0628402ACBA4}"/>
    <cellStyle name="20% - Accent6 4 2 11" xfId="11683" xr:uid="{0398BF1F-E766-4D9F-AEB5-A5238264255D}"/>
    <cellStyle name="20% - Accent6 4 2 11 2" xfId="41450" xr:uid="{EF241903-09B2-4403-B7C8-605FBB756959}"/>
    <cellStyle name="20% - Accent6 4 2 12" xfId="5052" xr:uid="{AD34E098-24CB-440E-98E3-F3C2E21E5D76}"/>
    <cellStyle name="20% - Accent6 4 2 12 2" xfId="34919" xr:uid="{26AAD7C1-AAC5-4543-B9D1-80CF63A6A890}"/>
    <cellStyle name="20% - Accent6 4 2 13" xfId="22722" xr:uid="{448F4B15-4408-4C1F-A468-68752C49903B}"/>
    <cellStyle name="20% - Accent6 4 2 13 2" xfId="52007" xr:uid="{DA29B5B1-BAF2-444C-A919-A1EDE653D883}"/>
    <cellStyle name="20% - Accent6 4 2 14" xfId="31957" xr:uid="{BD6D0C4A-8954-4DAF-8285-D9C98167211C}"/>
    <cellStyle name="20% - Accent6 4 2 2" xfId="1282" xr:uid="{7EB6A19F-D794-472B-B575-E6D7CF8F1011}"/>
    <cellStyle name="20% - Accent6 4 2 2 10" xfId="25523" xr:uid="{B1130592-113A-4F3A-9088-20B8CE24CD77}"/>
    <cellStyle name="20% - Accent6 4 2 2 10 2" xfId="54014" xr:uid="{9990E729-373F-47CC-890A-09138566E5AB}"/>
    <cellStyle name="20% - Accent6 4 2 2 11" xfId="32332" xr:uid="{5390EBFE-9295-45D6-9BA4-1D5FEE663436}"/>
    <cellStyle name="20% - Accent6 4 2 2 2" xfId="1944" xr:uid="{408931A0-B304-421B-BF32-433DF923F91F}"/>
    <cellStyle name="20% - Accent6 4 2 2 2 2" xfId="3179" xr:uid="{19B54A43-B5CD-45B0-8805-318718D4D8AC}"/>
    <cellStyle name="20% - Accent6 4 2 2 2 2 2" xfId="11687" xr:uid="{7D554AFF-E17C-4AC6-A3AC-44473DA333FF}"/>
    <cellStyle name="20% - Accent6 4 2 2 2 2 2 2" xfId="41454" xr:uid="{263F0F4A-D2CF-439E-BFAE-2947466203FB}"/>
    <cellStyle name="20% - Accent6 4 2 2 2 2 3" xfId="11688" xr:uid="{5E542935-3A3D-4640-A7B1-AEAE4C789F1C}"/>
    <cellStyle name="20% - Accent6 4 2 2 2 2 3 2" xfId="41455" xr:uid="{6F1DF382-1DD3-4961-A040-3796EFF2C44E}"/>
    <cellStyle name="20% - Accent6 4 2 2 2 2 4" xfId="11686" xr:uid="{6EA558B2-D00E-4F54-87C6-46B646335982}"/>
    <cellStyle name="20% - Accent6 4 2 2 2 2 4 2" xfId="41453" xr:uid="{F9D88620-A0C0-4ADE-9C46-6E4A761A67B1}"/>
    <cellStyle name="20% - Accent6 4 2 2 2 2 5" xfId="34156" xr:uid="{EE560E8D-7564-4177-82FF-7D41D727DB4E}"/>
    <cellStyle name="20% - Accent6 4 2 2 2 3" xfId="11689" xr:uid="{523574A4-C94C-4383-B191-7C7B06EFEB5F}"/>
    <cellStyle name="20% - Accent6 4 2 2 2 3 2" xfId="41456" xr:uid="{AC4C269E-D07E-459F-B485-E7E327C187F4}"/>
    <cellStyle name="20% - Accent6 4 2 2 2 4" xfId="11690" xr:uid="{E44F82AE-ED68-40A2-9F9E-47F113EE1186}"/>
    <cellStyle name="20% - Accent6 4 2 2 2 4 2" xfId="41457" xr:uid="{7B53D35D-33E1-4C96-B87E-AB5FE2CE932B}"/>
    <cellStyle name="20% - Accent6 4 2 2 2 5" xfId="11691" xr:uid="{1F358E85-6CCB-4ACF-B7F9-FD3442124952}"/>
    <cellStyle name="20% - Accent6 4 2 2 2 5 2" xfId="41458" xr:uid="{684B0929-9389-4FB5-96C7-19485E692CD2}"/>
    <cellStyle name="20% - Accent6 4 2 2 2 6" xfId="28500" xr:uid="{B1BFBFE1-D8CE-4264-8D21-F20476428E84}"/>
    <cellStyle name="20% - Accent6 4 2 2 2 6 2" xfId="56990" xr:uid="{CE1436A9-F51C-4104-9982-382B7F1F1A69}"/>
    <cellStyle name="20% - Accent6 4 2 2 2 7" xfId="11685" xr:uid="{1E0A315E-CD73-448B-B147-61D6E836DBF1}"/>
    <cellStyle name="20% - Accent6 4 2 2 2 7 2" xfId="41452" xr:uid="{837FAD79-16BE-4916-BE3B-8ECFB12C2B1B}"/>
    <cellStyle name="20% - Accent6 4 2 2 2 8" xfId="32946" xr:uid="{54653F50-8EE5-487E-BAC6-FF779C32F55C}"/>
    <cellStyle name="20% - Accent6 4 2 2 3" xfId="2555" xr:uid="{372D168F-5FFB-4C25-A570-0ACDC2B48773}"/>
    <cellStyle name="20% - Accent6 4 2 2 3 2" xfId="11693" xr:uid="{206E978B-4A88-4898-B3BB-D20237227A20}"/>
    <cellStyle name="20% - Accent6 4 2 2 3 2 2" xfId="11694" xr:uid="{42C6F807-2188-42A4-89A2-74CB7FBC1D9D}"/>
    <cellStyle name="20% - Accent6 4 2 2 3 2 2 2" xfId="41461" xr:uid="{C28E7CAC-EF93-43C5-AC76-3CE96C69EC18}"/>
    <cellStyle name="20% - Accent6 4 2 2 3 2 3" xfId="11695" xr:uid="{6CA0ABFE-C480-4DE1-9317-9C9EC681C614}"/>
    <cellStyle name="20% - Accent6 4 2 2 3 2 3 2" xfId="41462" xr:uid="{17EF6395-99FC-4915-B03C-4E44B49D3B03}"/>
    <cellStyle name="20% - Accent6 4 2 2 3 2 4" xfId="41460" xr:uid="{5FDE91BE-FD23-4418-9C25-3095C2047F48}"/>
    <cellStyle name="20% - Accent6 4 2 2 3 3" xfId="11696" xr:uid="{E2A4CE57-B005-429E-8455-5756480ED979}"/>
    <cellStyle name="20% - Accent6 4 2 2 3 3 2" xfId="41463" xr:uid="{F58A672B-AA71-4637-84CD-130761130C6B}"/>
    <cellStyle name="20% - Accent6 4 2 2 3 4" xfId="11697" xr:uid="{A145AE58-1288-4B00-AA6D-57F9B71A21B3}"/>
    <cellStyle name="20% - Accent6 4 2 2 3 4 2" xfId="41464" xr:uid="{7AF3FC99-F9F4-49C8-87A8-CFDB43BDCC17}"/>
    <cellStyle name="20% - Accent6 4 2 2 3 5" xfId="11698" xr:uid="{11A84843-F273-4E77-A40C-4F3471088853}"/>
    <cellStyle name="20% - Accent6 4 2 2 3 5 2" xfId="41465" xr:uid="{5B5C1707-C74B-4B79-B560-5B6E6CA557CF}"/>
    <cellStyle name="20% - Accent6 4 2 2 3 6" xfId="11692" xr:uid="{C9F2C230-A13F-4167-9061-004AD5E7DFFB}"/>
    <cellStyle name="20% - Accent6 4 2 2 3 6 2" xfId="41459" xr:uid="{9ABB8238-7D9A-4198-97DB-E3587778329C}"/>
    <cellStyle name="20% - Accent6 4 2 2 3 7" xfId="33535" xr:uid="{C4568F6D-1F8A-406B-92F8-96497C79A17C}"/>
    <cellStyle name="20% - Accent6 4 2 2 4" xfId="11699" xr:uid="{3A13E0FF-A575-4180-B3CC-C3460B7C41A5}"/>
    <cellStyle name="20% - Accent6 4 2 2 4 2" xfId="11700" xr:uid="{F52E3BA5-BF68-485F-A60F-DF4CC97C5229}"/>
    <cellStyle name="20% - Accent6 4 2 2 4 2 2" xfId="41467" xr:uid="{20186E9E-BAA8-4E74-B6B0-3FD41A2110CD}"/>
    <cellStyle name="20% - Accent6 4 2 2 4 3" xfId="11701" xr:uid="{CA05402F-5706-4D76-A632-061185F489DE}"/>
    <cellStyle name="20% - Accent6 4 2 2 4 3 2" xfId="41468" xr:uid="{C1FD42FE-A1F9-420E-B71F-8031DA08FBCD}"/>
    <cellStyle name="20% - Accent6 4 2 2 4 4" xfId="41466" xr:uid="{0193F7FA-666D-4DDB-A193-34F19376DA5D}"/>
    <cellStyle name="20% - Accent6 4 2 2 5" xfId="11702" xr:uid="{173DA070-C52A-4D70-B0B4-537F1F59DBBE}"/>
    <cellStyle name="20% - Accent6 4 2 2 5 2" xfId="41469" xr:uid="{E3744765-13A2-45F2-B8D9-57C59B9C7F8A}"/>
    <cellStyle name="20% - Accent6 4 2 2 6" xfId="11703" xr:uid="{091D9D50-CCC7-47AB-8C69-7976C1968DC8}"/>
    <cellStyle name="20% - Accent6 4 2 2 6 2" xfId="41470" xr:uid="{3F02CA9B-2FD2-47EF-8440-E1141C5045E6}"/>
    <cellStyle name="20% - Accent6 4 2 2 7" xfId="11704" xr:uid="{7E689256-89D2-47DB-9231-EFD81BD07989}"/>
    <cellStyle name="20% - Accent6 4 2 2 7 2" xfId="41471" xr:uid="{791FFEDB-9E94-4A63-92F6-1582DB1A87F6}"/>
    <cellStyle name="20% - Accent6 4 2 2 8" xfId="21868" xr:uid="{48665C70-5936-40EC-98C1-859876F0614C}"/>
    <cellStyle name="20% - Accent6 4 2 2 8 2" xfId="51293" xr:uid="{71F519CF-98E6-4525-A5DD-57704BF717AC}"/>
    <cellStyle name="20% - Accent6 4 2 2 9" xfId="11684" xr:uid="{2DC7F1D3-918D-4E8B-A697-3B3379EB4F18}"/>
    <cellStyle name="20% - Accent6 4 2 2 9 2" xfId="41451" xr:uid="{9B001033-D389-46C9-8E94-E1F22F575451}"/>
    <cellStyle name="20% - Accent6 4 2 3" xfId="1654" xr:uid="{4DD49AC5-8EA8-4068-9E87-F4ED3FDCCC0D}"/>
    <cellStyle name="20% - Accent6 4 2 3 10" xfId="32656" xr:uid="{C0A0939E-59CA-4B24-B143-60A213ADEF30}"/>
    <cellStyle name="20% - Accent6 4 2 3 2" xfId="2875" xr:uid="{A8F3BF9A-0190-4D74-8874-EDC9CBAB4E7A}"/>
    <cellStyle name="20% - Accent6 4 2 3 2 2" xfId="11707" xr:uid="{CDA0627F-C275-49CC-AB2D-AE8AF4041C62}"/>
    <cellStyle name="20% - Accent6 4 2 3 2 2 2" xfId="11708" xr:uid="{34DBD3E0-5888-41BA-B6AB-A6F53C92947F}"/>
    <cellStyle name="20% - Accent6 4 2 3 2 2 2 2" xfId="41475" xr:uid="{5AE1DB48-0F85-4A14-B022-3421CC50CF7F}"/>
    <cellStyle name="20% - Accent6 4 2 3 2 2 3" xfId="11709" xr:uid="{EB6AAE38-EA90-45CE-9C4F-9222186AA132}"/>
    <cellStyle name="20% - Accent6 4 2 3 2 2 3 2" xfId="41476" xr:uid="{8C7F80A9-9A7B-47D7-B9AC-DA208D3A0444}"/>
    <cellStyle name="20% - Accent6 4 2 3 2 2 4" xfId="41474" xr:uid="{A7FBA7BF-98BB-4C7A-B173-BE0C4ED9B31A}"/>
    <cellStyle name="20% - Accent6 4 2 3 2 3" xfId="11710" xr:uid="{9570FE5D-ECB4-4DC4-B1E4-22886A78F450}"/>
    <cellStyle name="20% - Accent6 4 2 3 2 3 2" xfId="41477" xr:uid="{0A7E2B3E-A27C-490C-BA0D-68274EC63E0F}"/>
    <cellStyle name="20% - Accent6 4 2 3 2 4" xfId="11711" xr:uid="{2C97A370-10AA-4AF6-84F4-4740ADC69169}"/>
    <cellStyle name="20% - Accent6 4 2 3 2 4 2" xfId="41478" xr:uid="{F3BD622E-F2DB-4E76-85D3-7A2EA4F403FC}"/>
    <cellStyle name="20% - Accent6 4 2 3 2 5" xfId="11712" xr:uid="{6D2C1546-5715-4873-A2FE-90CDFF71DFFD}"/>
    <cellStyle name="20% - Accent6 4 2 3 2 5 2" xfId="41479" xr:uid="{34E5C453-64FA-4CC3-AC23-EB46737D5D35}"/>
    <cellStyle name="20% - Accent6 4 2 3 2 6" xfId="11706" xr:uid="{16C32F4E-1E3B-4DC6-A580-21B27198B1E0}"/>
    <cellStyle name="20% - Accent6 4 2 3 2 6 2" xfId="41473" xr:uid="{882B41CC-5E86-4A48-815A-4D9DBE82C3B9}"/>
    <cellStyle name="20% - Accent6 4 2 3 2 7" xfId="33853" xr:uid="{414BF22E-868D-4D6B-8390-7445A12948CF}"/>
    <cellStyle name="20% - Accent6 4 2 3 3" xfId="11713" xr:uid="{71380DA2-F15A-4882-B5FA-5FFF57C7D2FB}"/>
    <cellStyle name="20% - Accent6 4 2 3 3 2" xfId="11714" xr:uid="{E6078127-3FAA-414B-89A4-B531620D4407}"/>
    <cellStyle name="20% - Accent6 4 2 3 3 2 2" xfId="11715" xr:uid="{959D7DF3-2BDD-43E7-A357-8E9B55A90645}"/>
    <cellStyle name="20% - Accent6 4 2 3 3 2 2 2" xfId="41482" xr:uid="{F282C712-C9E9-43DB-82B6-0B01468BE50A}"/>
    <cellStyle name="20% - Accent6 4 2 3 3 2 3" xfId="11716" xr:uid="{5530E244-716A-4EE6-9333-8CB262F31E4C}"/>
    <cellStyle name="20% - Accent6 4 2 3 3 2 3 2" xfId="41483" xr:uid="{08D2FE3C-127B-44F9-BB72-5AEF80A163C9}"/>
    <cellStyle name="20% - Accent6 4 2 3 3 2 4" xfId="41481" xr:uid="{6798903E-675C-497F-B488-B65A6650F1F2}"/>
    <cellStyle name="20% - Accent6 4 2 3 3 3" xfId="11717" xr:uid="{DC28B407-4FCD-4D36-B725-09DEF837F1AE}"/>
    <cellStyle name="20% - Accent6 4 2 3 3 3 2" xfId="41484" xr:uid="{CF51709F-445A-4D3D-9F43-99404C527A87}"/>
    <cellStyle name="20% - Accent6 4 2 3 3 4" xfId="11718" xr:uid="{E2C360C3-6081-499E-BE84-359E56642ECA}"/>
    <cellStyle name="20% - Accent6 4 2 3 3 4 2" xfId="41485" xr:uid="{94F58637-6177-4C59-96D9-60F4F49D5381}"/>
    <cellStyle name="20% - Accent6 4 2 3 3 5" xfId="11719" xr:uid="{08FB573E-ECB3-403A-9D24-578C5757CCB1}"/>
    <cellStyle name="20% - Accent6 4 2 3 3 5 2" xfId="41486" xr:uid="{761888E5-AA6D-460B-833B-A16CFFF6478D}"/>
    <cellStyle name="20% - Accent6 4 2 3 3 6" xfId="41480" xr:uid="{C222448E-051A-4EA9-8757-79BB7BB58C2E}"/>
    <cellStyle name="20% - Accent6 4 2 3 4" xfId="11720" xr:uid="{0D3F6D0E-0F3C-4A5C-A1BA-F05959CB6C05}"/>
    <cellStyle name="20% - Accent6 4 2 3 4 2" xfId="11721" xr:uid="{F1C21479-04DF-439E-9AF4-B707ED4D4D72}"/>
    <cellStyle name="20% - Accent6 4 2 3 4 2 2" xfId="41488" xr:uid="{B6C61719-9AFE-47E5-A912-72940198DBFC}"/>
    <cellStyle name="20% - Accent6 4 2 3 4 3" xfId="11722" xr:uid="{9B0DF8E2-F6E0-4503-A3FA-3A7663166520}"/>
    <cellStyle name="20% - Accent6 4 2 3 4 3 2" xfId="41489" xr:uid="{4E662988-58AA-42AE-9A4F-3E332B5A7B81}"/>
    <cellStyle name="20% - Accent6 4 2 3 4 4" xfId="41487" xr:uid="{82EBF2E0-5229-437B-BD18-BC9B54944111}"/>
    <cellStyle name="20% - Accent6 4 2 3 5" xfId="11723" xr:uid="{C2ECD5E9-4B33-4DC7-B002-8AAE1D6F65FD}"/>
    <cellStyle name="20% - Accent6 4 2 3 5 2" xfId="41490" xr:uid="{7BE4FAC1-5821-4445-9B74-A4AD1BE0B766}"/>
    <cellStyle name="20% - Accent6 4 2 3 6" xfId="11724" xr:uid="{7422AF82-8C69-4556-BA0F-C08F551CA178}"/>
    <cellStyle name="20% - Accent6 4 2 3 6 2" xfId="41491" xr:uid="{27819196-9B11-43F2-8952-0772F717A4EE}"/>
    <cellStyle name="20% - Accent6 4 2 3 7" xfId="11725" xr:uid="{3F6EB2BE-40C4-4B8F-8F43-E6B0AB9E7612}"/>
    <cellStyle name="20% - Accent6 4 2 3 7 2" xfId="41492" xr:uid="{29C48680-338B-44D6-B942-16FC5299A80C}"/>
    <cellStyle name="20% - Accent6 4 2 3 8" xfId="26986" xr:uid="{EC414689-E0DC-4A4E-90CD-AA57F9C139DE}"/>
    <cellStyle name="20% - Accent6 4 2 3 8 2" xfId="55476" xr:uid="{465A811B-4E05-4BCF-B04C-CBEF1F326B01}"/>
    <cellStyle name="20% - Accent6 4 2 3 9" xfId="11705" xr:uid="{AA351AEB-D4ED-4E29-9CBC-6E03C966D510}"/>
    <cellStyle name="20% - Accent6 4 2 3 9 2" xfId="41472" xr:uid="{43E48A43-4D16-4F15-98FF-6E515262087C}"/>
    <cellStyle name="20% - Accent6 4 2 4" xfId="2306" xr:uid="{B5D2F75A-9BA4-40E8-98F3-AC2A53DE6FC2}"/>
    <cellStyle name="20% - Accent6 4 2 4 2" xfId="11727" xr:uid="{B981187F-1DAF-4C28-ADE3-CC35CA759C2D}"/>
    <cellStyle name="20% - Accent6 4 2 4 2 2" xfId="11728" xr:uid="{BA065E6C-AE33-4CEE-9822-40678BCE6ECB}"/>
    <cellStyle name="20% - Accent6 4 2 4 2 2 2" xfId="41495" xr:uid="{16234D64-FDC8-46EB-8FA3-372A4319E4D7}"/>
    <cellStyle name="20% - Accent6 4 2 4 2 3" xfId="11729" xr:uid="{E6645240-DB0D-4DBB-9403-E3D5248C7CDA}"/>
    <cellStyle name="20% - Accent6 4 2 4 2 3 2" xfId="41496" xr:uid="{34426A96-CB50-48D6-85A3-AD0BC2CEFEB3}"/>
    <cellStyle name="20% - Accent6 4 2 4 2 4" xfId="41494" xr:uid="{74033DCD-AE01-40C2-98E9-E6033434F6A6}"/>
    <cellStyle name="20% - Accent6 4 2 4 3" xfId="11730" xr:uid="{8ABCCF6A-6514-49E4-95EE-5C452DD761D7}"/>
    <cellStyle name="20% - Accent6 4 2 4 3 2" xfId="41497" xr:uid="{4DA1FA35-2E43-4D6F-9832-CA86B5B374E8}"/>
    <cellStyle name="20% - Accent6 4 2 4 4" xfId="11731" xr:uid="{689418A2-8C50-40DC-96CC-96BD14A37A2F}"/>
    <cellStyle name="20% - Accent6 4 2 4 4 2" xfId="41498" xr:uid="{A395A7FE-DBD2-4F06-A992-D888DA262678}"/>
    <cellStyle name="20% - Accent6 4 2 4 5" xfId="11732" xr:uid="{0C016C03-E7E4-4F42-A961-9BB3E47F5C80}"/>
    <cellStyle name="20% - Accent6 4 2 4 5 2" xfId="41499" xr:uid="{85EC8ADF-C869-46ED-AE00-721B5BD754A7}"/>
    <cellStyle name="20% - Accent6 4 2 4 6" xfId="29980" xr:uid="{83E0944F-8546-40AE-8D8E-9BC5EAC5B50E}"/>
    <cellStyle name="20% - Accent6 4 2 4 6 2" xfId="58470" xr:uid="{B2A9CAC8-E22E-44A6-AECD-D7FA1E59EDEF}"/>
    <cellStyle name="20% - Accent6 4 2 4 7" xfId="11726" xr:uid="{4C67FDF5-23C0-49ED-8FF5-BC887B25E37E}"/>
    <cellStyle name="20% - Accent6 4 2 4 7 2" xfId="41493" xr:uid="{E65C1682-3F8B-41A5-98C6-4BA11015AAF4}"/>
    <cellStyle name="20% - Accent6 4 2 4 8" xfId="33286" xr:uid="{97F9E9A1-1CC7-4223-BD74-2AA711A7E30E}"/>
    <cellStyle name="20% - Accent6 4 2 5" xfId="11733" xr:uid="{19097D87-CBE2-4DCB-B29A-F39125AE961B}"/>
    <cellStyle name="20% - Accent6 4 2 5 2" xfId="11734" xr:uid="{BBD2D4B2-D662-4C91-A83B-5F7FB78D5325}"/>
    <cellStyle name="20% - Accent6 4 2 5 2 2" xfId="11735" xr:uid="{A4C57AEF-70A0-4756-BC51-7A958B1B6DE4}"/>
    <cellStyle name="20% - Accent6 4 2 5 2 2 2" xfId="41502" xr:uid="{C735C14C-93C5-4098-9CD6-D18AE5C25BE7}"/>
    <cellStyle name="20% - Accent6 4 2 5 2 3" xfId="11736" xr:uid="{D08C6350-4F70-4DB8-B8B4-50FC0EECEFBB}"/>
    <cellStyle name="20% - Accent6 4 2 5 2 3 2" xfId="41503" xr:uid="{48BE0E75-773A-43BA-8F80-F9F00B8642C7}"/>
    <cellStyle name="20% - Accent6 4 2 5 2 4" xfId="41501" xr:uid="{EFB8715A-3EC6-425C-A17E-405984D4F5C6}"/>
    <cellStyle name="20% - Accent6 4 2 5 3" xfId="11737" xr:uid="{8190C5B3-9B31-4463-8C30-7F638AE91B1A}"/>
    <cellStyle name="20% - Accent6 4 2 5 3 2" xfId="41504" xr:uid="{C39CF091-B33B-45DC-B73F-1DCE281E8E87}"/>
    <cellStyle name="20% - Accent6 4 2 5 4" xfId="11738" xr:uid="{8B9DBACE-AE9F-4C09-AD84-699F979B06FE}"/>
    <cellStyle name="20% - Accent6 4 2 5 4 2" xfId="41505" xr:uid="{81ADF132-E973-45F9-BB87-996A9FA14FDC}"/>
    <cellStyle name="20% - Accent6 4 2 5 5" xfId="11739" xr:uid="{F25721EF-7547-4112-A851-4D184E58977C}"/>
    <cellStyle name="20% - Accent6 4 2 5 5 2" xfId="41506" xr:uid="{8BC639E7-DC77-4D07-9651-14FA5E2410B0}"/>
    <cellStyle name="20% - Accent6 4 2 5 6" xfId="41500" xr:uid="{D80F92DF-D81A-48ED-BE76-1DC836B88A1B}"/>
    <cellStyle name="20% - Accent6 4 2 6" xfId="11740" xr:uid="{64698D2F-7CDB-4489-B888-FF500B50680D}"/>
    <cellStyle name="20% - Accent6 4 2 6 2" xfId="11741" xr:uid="{2656CB4B-8704-43EC-8422-2D47A7A50D3E}"/>
    <cellStyle name="20% - Accent6 4 2 6 2 2" xfId="41508" xr:uid="{E56D0B3C-86D9-42D9-90CF-C3A37CD4C86D}"/>
    <cellStyle name="20% - Accent6 4 2 6 3" xfId="11742" xr:uid="{747A96DA-81BA-4D8D-A7B0-4597A9132882}"/>
    <cellStyle name="20% - Accent6 4 2 6 3 2" xfId="41509" xr:uid="{45ADAF85-036D-490A-BCDC-BD507764E029}"/>
    <cellStyle name="20% - Accent6 4 2 6 4" xfId="41507" xr:uid="{1A24A387-CECE-4E71-B875-B6F955CF15FF}"/>
    <cellStyle name="20% - Accent6 4 2 7" xfId="11743" xr:uid="{7EC2ACE5-0252-421B-846A-755F14D16FDC}"/>
    <cellStyle name="20% - Accent6 4 2 7 2" xfId="41510" xr:uid="{F461B69D-7016-40EF-B59A-480CF37749E6}"/>
    <cellStyle name="20% - Accent6 4 2 8" xfId="11744" xr:uid="{080115D1-4EAF-4B47-A469-8B80FDCB264B}"/>
    <cellStyle name="20% - Accent6 4 2 8 2" xfId="41511" xr:uid="{E1866B3A-DD1F-4671-8A57-E1A4BC13D573}"/>
    <cellStyle name="20% - Accent6 4 2 9" xfId="11745" xr:uid="{163D3EDB-0E3E-4CF9-BC57-1BF7B7E080CB}"/>
    <cellStyle name="20% - Accent6 4 2 9 2" xfId="41512" xr:uid="{21FF790E-AACB-4B99-944D-122F10328CDA}"/>
    <cellStyle name="20% - Accent6 4 3" xfId="1281" xr:uid="{F55B4DA2-6C91-47C7-BD7C-9E17DEC70229}"/>
    <cellStyle name="20% - Accent6 4 3 10" xfId="24365" xr:uid="{A9D7C0C0-BF43-48DA-854C-FB807C893AA1}"/>
    <cellStyle name="20% - Accent6 4 3 10 2" xfId="52857" xr:uid="{5A54664C-CA89-4282-B8B2-FE6F85F0732B}"/>
    <cellStyle name="20% - Accent6 4 3 11" xfId="32331" xr:uid="{E9F799E9-A88D-4ECD-85A0-A3372B7AF573}"/>
    <cellStyle name="20% - Accent6 4 3 2" xfId="1943" xr:uid="{3A20AF0F-A3ED-4C27-B1DF-737F0A6A31E5}"/>
    <cellStyle name="20% - Accent6 4 3 2 2" xfId="3178" xr:uid="{ADEF6E1A-473D-4E65-876B-43ED07974F00}"/>
    <cellStyle name="20% - Accent6 4 3 2 2 2" xfId="11749" xr:uid="{33EBCC7C-81CE-481D-9751-85FD0E0257BA}"/>
    <cellStyle name="20% - Accent6 4 3 2 2 2 2" xfId="41516" xr:uid="{87CAC2EC-E8AE-407D-B9D1-0D28005902E4}"/>
    <cellStyle name="20% - Accent6 4 3 2 2 3" xfId="11750" xr:uid="{D774E8B9-5444-4A19-BD11-C7C0E15266FC}"/>
    <cellStyle name="20% - Accent6 4 3 2 2 3 2" xfId="41517" xr:uid="{B4B72BBB-AB53-4E48-A352-15969DF8508F}"/>
    <cellStyle name="20% - Accent6 4 3 2 2 4" xfId="28789" xr:uid="{B89CA7FA-54CE-4934-965C-EB68F062E401}"/>
    <cellStyle name="20% - Accent6 4 3 2 2 4 2" xfId="57279" xr:uid="{86C4BD1D-D329-4801-8A4A-95250F073009}"/>
    <cellStyle name="20% - Accent6 4 3 2 2 5" xfId="11748" xr:uid="{A8C2E4CD-03A4-42BB-A099-823490124474}"/>
    <cellStyle name="20% - Accent6 4 3 2 2 5 2" xfId="41515" xr:uid="{9F8BEDD9-5025-415A-BBAE-42DA30D642BE}"/>
    <cellStyle name="20% - Accent6 4 3 2 2 6" xfId="34155" xr:uid="{C3EB3AC1-6E95-44C7-8E23-097E60675465}"/>
    <cellStyle name="20% - Accent6 4 3 2 3" xfId="11751" xr:uid="{C507B77F-37C7-4D12-A3F5-A9295EF3B5FD}"/>
    <cellStyle name="20% - Accent6 4 3 2 3 2" xfId="41518" xr:uid="{7E7E9DC0-AC3B-4CBC-9D80-26EC4E6D6085}"/>
    <cellStyle name="20% - Accent6 4 3 2 4" xfId="11752" xr:uid="{69BE3040-A4D6-43F9-93CF-74A9E439B9ED}"/>
    <cellStyle name="20% - Accent6 4 3 2 4 2" xfId="41519" xr:uid="{1C623512-4B19-4C66-8417-47C37A362F26}"/>
    <cellStyle name="20% - Accent6 4 3 2 5" xfId="11753" xr:uid="{C9987B56-49BB-45EA-8D68-129970644C47}"/>
    <cellStyle name="20% - Accent6 4 3 2 5 2" xfId="41520" xr:uid="{854C092A-6C01-4AE9-8FE9-E1E0CBE3C5E6}"/>
    <cellStyle name="20% - Accent6 4 3 2 6" xfId="22126" xr:uid="{1B31591E-B7F9-4DBC-834A-562CAA31DFE2}"/>
    <cellStyle name="20% - Accent6 4 3 2 6 2" xfId="51551" xr:uid="{79CAB8FD-1C70-42F8-8D27-EC02B43017A7}"/>
    <cellStyle name="20% - Accent6 4 3 2 7" xfId="11747" xr:uid="{0DAD3465-9B3D-4D40-AEEE-6B35855599B7}"/>
    <cellStyle name="20% - Accent6 4 3 2 7 2" xfId="41514" xr:uid="{AE68E505-E337-443B-B746-D1EBEA23F490}"/>
    <cellStyle name="20% - Accent6 4 3 2 8" xfId="25810" xr:uid="{25AB82A9-265C-49AC-9252-BA9DDDF763C8}"/>
    <cellStyle name="20% - Accent6 4 3 2 8 2" xfId="54301" xr:uid="{985E2FA0-B667-4275-86D1-7B5590738276}"/>
    <cellStyle name="20% - Accent6 4 3 2 9" xfId="32945" xr:uid="{9EB9110F-0D05-4DDC-80C4-F4081DA4884F}"/>
    <cellStyle name="20% - Accent6 4 3 3" xfId="2554" xr:uid="{02DE3B9F-DC9A-48E3-8C77-AA50212FEB37}"/>
    <cellStyle name="20% - Accent6 4 3 3 2" xfId="11755" xr:uid="{4816EBA3-45C2-4540-8A55-6E60038CE2B0}"/>
    <cellStyle name="20% - Accent6 4 3 3 2 2" xfId="11756" xr:uid="{F3480D58-D6B3-41ED-B766-5C2F22C599A1}"/>
    <cellStyle name="20% - Accent6 4 3 3 2 2 2" xfId="41523" xr:uid="{523F833D-0581-41EA-89A0-95221D0F5C68}"/>
    <cellStyle name="20% - Accent6 4 3 3 2 3" xfId="11757" xr:uid="{7F0DCDEF-C634-4E4A-914E-60D716C77919}"/>
    <cellStyle name="20% - Accent6 4 3 3 2 3 2" xfId="41524" xr:uid="{C7F8FD56-B155-4616-A997-FD59BB008473}"/>
    <cellStyle name="20% - Accent6 4 3 3 2 4" xfId="41522" xr:uid="{2D42E82F-A193-491D-B675-7ED63DD1F0FF}"/>
    <cellStyle name="20% - Accent6 4 3 3 3" xfId="11758" xr:uid="{62AD9FD1-BDB4-4B56-9FE6-6D2D7795255D}"/>
    <cellStyle name="20% - Accent6 4 3 3 3 2" xfId="41525" xr:uid="{3E3C3781-0119-46B3-8E5D-22E4281B32F1}"/>
    <cellStyle name="20% - Accent6 4 3 3 4" xfId="11759" xr:uid="{2FCFC211-B3F7-4AF3-9ADF-DD15902F84F3}"/>
    <cellStyle name="20% - Accent6 4 3 3 4 2" xfId="41526" xr:uid="{8F1A7CE5-E1C7-47BC-B80E-88E175C10A5E}"/>
    <cellStyle name="20% - Accent6 4 3 3 5" xfId="11760" xr:uid="{91E11AD3-CBB9-48EB-8B23-03C9EAFB3BC2}"/>
    <cellStyle name="20% - Accent6 4 3 3 5 2" xfId="41527" xr:uid="{FF946B85-3F4D-4305-B9BB-CDFC669F68C2}"/>
    <cellStyle name="20% - Accent6 4 3 3 6" xfId="27278" xr:uid="{46417938-875A-4C8F-B130-D75E436A72F6}"/>
    <cellStyle name="20% - Accent6 4 3 3 6 2" xfId="55768" xr:uid="{86893604-1BF3-495A-8876-58F6F25E018A}"/>
    <cellStyle name="20% - Accent6 4 3 3 7" xfId="11754" xr:uid="{5DBFE2E9-5805-4F74-8E18-AF64F3015075}"/>
    <cellStyle name="20% - Accent6 4 3 3 7 2" xfId="41521" xr:uid="{AFD4BF64-0E9B-4ADE-B8B7-FB419BF5AA3E}"/>
    <cellStyle name="20% - Accent6 4 3 3 8" xfId="33534" xr:uid="{BE849CEC-7ADD-4D3B-806E-91248A0D7DED}"/>
    <cellStyle name="20% - Accent6 4 3 4" xfId="11761" xr:uid="{82F3B09A-32CC-4C31-B7E0-3DE12C5192B7}"/>
    <cellStyle name="20% - Accent6 4 3 4 2" xfId="11762" xr:uid="{F08A4162-8E4C-4860-840C-76C461245A13}"/>
    <cellStyle name="20% - Accent6 4 3 4 2 2" xfId="41529" xr:uid="{52E65C8B-E680-4E52-9952-9881596454A7}"/>
    <cellStyle name="20% - Accent6 4 3 4 3" xfId="11763" xr:uid="{44E04C78-CF01-4F6F-872B-10279A7DEF42}"/>
    <cellStyle name="20% - Accent6 4 3 4 3 2" xfId="41530" xr:uid="{209466F0-BCCE-4A06-A978-2BC3B5B3F846}"/>
    <cellStyle name="20% - Accent6 4 3 4 4" xfId="30275" xr:uid="{E4F3F4AF-96D5-4CD9-9646-0D1FFA54C005}"/>
    <cellStyle name="20% - Accent6 4 3 4 4 2" xfId="58765" xr:uid="{FA58E6CA-ABCB-4E95-BBA2-30B3D5E9CB53}"/>
    <cellStyle name="20% - Accent6 4 3 4 5" xfId="41528" xr:uid="{5F675550-CDEB-47D2-BD5C-0419043D15FE}"/>
    <cellStyle name="20% - Accent6 4 3 5" xfId="11764" xr:uid="{C33E1B44-8A82-4E49-B6F2-40A39A994F4A}"/>
    <cellStyle name="20% - Accent6 4 3 5 2" xfId="41531" xr:uid="{591D3F4A-0AEC-4230-9074-4EE499550C43}"/>
    <cellStyle name="20% - Accent6 4 3 6" xfId="11765" xr:uid="{FF8E46A8-7970-41D5-BA3E-253983D199F0}"/>
    <cellStyle name="20% - Accent6 4 3 6 2" xfId="41532" xr:uid="{3DC630C1-F321-407C-B070-AEED8B5A1C83}"/>
    <cellStyle name="20% - Accent6 4 3 7" xfId="11766" xr:uid="{CF20F29A-7384-4E3B-A733-D9760F9F22D3}"/>
    <cellStyle name="20% - Accent6 4 3 7 2" xfId="41533" xr:uid="{6637F012-DC20-4DFE-A626-A9202DCEBB22}"/>
    <cellStyle name="20% - Accent6 4 3 8" xfId="21142" xr:uid="{C9AB1BAA-F83D-4FA1-8EC8-8D5751C7FD23}"/>
    <cellStyle name="20% - Accent6 4 3 8 2" xfId="50568" xr:uid="{01F901F6-42D2-4023-8499-3C65564FD7C8}"/>
    <cellStyle name="20% - Accent6 4 3 9" xfId="11746" xr:uid="{F0160AF6-C65D-4C19-88D5-5A6B1465F71C}"/>
    <cellStyle name="20% - Accent6 4 3 9 2" xfId="41513" xr:uid="{AD4C3F21-217D-4B6C-96E8-E418E62F4B7D}"/>
    <cellStyle name="20% - Accent6 4 4" xfId="1653" xr:uid="{5BA97CDE-CA05-4DFF-AD0C-F687DA49A641}"/>
    <cellStyle name="20% - Accent6 4 4 10" xfId="24644" xr:uid="{D6A69517-8699-4FA4-AD4A-375CE0E99D16}"/>
    <cellStyle name="20% - Accent6 4 4 10 2" xfId="53136" xr:uid="{74041981-34E1-4748-8DC0-E7661678D17B}"/>
    <cellStyle name="20% - Accent6 4 4 11" xfId="32655" xr:uid="{E8D4ADBF-8CFC-450B-8C05-210CFB0D4E28}"/>
    <cellStyle name="20% - Accent6 4 4 2" xfId="2874" xr:uid="{84474217-7DF3-4F7C-9B64-F307DC0C9B32}"/>
    <cellStyle name="20% - Accent6 4 4 2 2" xfId="11769" xr:uid="{C4543ACD-D65A-4EFF-9B12-BAF9E33695D3}"/>
    <cellStyle name="20% - Accent6 4 4 2 2 2" xfId="11770" xr:uid="{C77BD827-238E-4D2B-B8D5-3322E7664756}"/>
    <cellStyle name="20% - Accent6 4 4 2 2 2 2" xfId="41537" xr:uid="{9CC7853F-6FC2-4165-9851-00CCD96FDFF2}"/>
    <cellStyle name="20% - Accent6 4 4 2 2 3" xfId="11771" xr:uid="{96E3934B-A4A6-4A09-AA23-D5F894E99700}"/>
    <cellStyle name="20% - Accent6 4 4 2 2 3 2" xfId="41538" xr:uid="{324C5E10-D913-4F7E-B6C2-37FCBB4F3333}"/>
    <cellStyle name="20% - Accent6 4 4 2 2 4" xfId="29086" xr:uid="{136D8114-C868-4974-BC03-633FAE7CB241}"/>
    <cellStyle name="20% - Accent6 4 4 2 2 4 2" xfId="57576" xr:uid="{B4402871-6185-49F9-93DD-9A71AE9DF9B1}"/>
    <cellStyle name="20% - Accent6 4 4 2 2 5" xfId="41536" xr:uid="{77BA750C-CE00-4816-94B7-B8FD01B05256}"/>
    <cellStyle name="20% - Accent6 4 4 2 3" xfId="11772" xr:uid="{62348A70-D92F-404B-9BF0-2FA92530FE7C}"/>
    <cellStyle name="20% - Accent6 4 4 2 3 2" xfId="41539" xr:uid="{0E38C461-97C3-40E1-9AD6-BF4EB0B99DCE}"/>
    <cellStyle name="20% - Accent6 4 4 2 4" xfId="11773" xr:uid="{A9681F0C-3052-421F-9D31-D07E418A115A}"/>
    <cellStyle name="20% - Accent6 4 4 2 4 2" xfId="41540" xr:uid="{17D28579-D6D1-4DF0-9F30-343BA66C7BC8}"/>
    <cellStyle name="20% - Accent6 4 4 2 5" xfId="11774" xr:uid="{CEF4097C-CB1B-4092-849A-E5D3B78D5D25}"/>
    <cellStyle name="20% - Accent6 4 4 2 5 2" xfId="41541" xr:uid="{41E69DCE-49C1-4AD5-80F4-E775203834BE}"/>
    <cellStyle name="20% - Accent6 4 4 2 6" xfId="26102" xr:uid="{6DDAA88B-A4F8-40EB-A032-9983A4AA42B7}"/>
    <cellStyle name="20% - Accent6 4 4 2 6 2" xfId="54593" xr:uid="{25D88F1B-1A85-42CC-82E6-CCD02AEC1590}"/>
    <cellStyle name="20% - Accent6 4 4 2 7" xfId="11768" xr:uid="{0F1EBF30-F817-4E3E-852E-233801C64669}"/>
    <cellStyle name="20% - Accent6 4 4 2 7 2" xfId="41535" xr:uid="{EB989075-75C0-4E6D-8BB9-42F4E96D95EA}"/>
    <cellStyle name="20% - Accent6 4 4 2 8" xfId="33852" xr:uid="{D533D192-8FC2-4250-BB8A-5DEFC616EABA}"/>
    <cellStyle name="20% - Accent6 4 4 3" xfId="11775" xr:uid="{E1A6DC55-EC1F-40A6-A055-E8F2D3A8F274}"/>
    <cellStyle name="20% - Accent6 4 4 3 2" xfId="11776" xr:uid="{7B1A6F93-D968-4C3D-8CE6-D75BEC896C00}"/>
    <cellStyle name="20% - Accent6 4 4 3 2 2" xfId="11777" xr:uid="{18B5F19D-838C-48AD-9377-5A75C3D0457B}"/>
    <cellStyle name="20% - Accent6 4 4 3 2 2 2" xfId="41544" xr:uid="{389AC035-B495-4FA0-BFBC-8545DFC2F7C7}"/>
    <cellStyle name="20% - Accent6 4 4 3 2 3" xfId="11778" xr:uid="{B37A237C-AEC4-4357-B4EB-1E8B60E8C8CD}"/>
    <cellStyle name="20% - Accent6 4 4 3 2 3 2" xfId="41545" xr:uid="{DB0640BF-2D42-4395-8409-C864AFA71F5B}"/>
    <cellStyle name="20% - Accent6 4 4 3 2 4" xfId="41543" xr:uid="{41C622BD-5EF1-445E-A6F3-656C891EF136}"/>
    <cellStyle name="20% - Accent6 4 4 3 3" xfId="11779" xr:uid="{13CCEED8-95BD-4FB2-923A-18BBA1D78B2D}"/>
    <cellStyle name="20% - Accent6 4 4 3 3 2" xfId="41546" xr:uid="{089C7392-99C2-4E79-A6DA-A2BE8559EA8F}"/>
    <cellStyle name="20% - Accent6 4 4 3 4" xfId="11780" xr:uid="{AC5D6CD7-4D48-4982-9828-5AA11C85B753}"/>
    <cellStyle name="20% - Accent6 4 4 3 4 2" xfId="41547" xr:uid="{887611B1-3B96-4A4A-AB98-E2BFEBE11CD8}"/>
    <cellStyle name="20% - Accent6 4 4 3 5" xfId="11781" xr:uid="{A3BF0299-D75D-4624-8EF1-B6923C605C46}"/>
    <cellStyle name="20% - Accent6 4 4 3 5 2" xfId="41548" xr:uid="{D7232FA8-1EC2-47BD-82F5-85F99EDAC374}"/>
    <cellStyle name="20% - Accent6 4 4 3 6" xfId="27575" xr:uid="{6D151424-558C-457A-B5BE-92820D557084}"/>
    <cellStyle name="20% - Accent6 4 4 3 6 2" xfId="56065" xr:uid="{2F814045-94DE-46D9-A45E-70DF8D50C751}"/>
    <cellStyle name="20% - Accent6 4 4 3 7" xfId="41542" xr:uid="{64E5E2AC-2391-456B-A87C-8E159FA4C14C}"/>
    <cellStyle name="20% - Accent6 4 4 4" xfId="11782" xr:uid="{A7DC2193-B2A6-48D4-AE4B-F2C3A8C46B49}"/>
    <cellStyle name="20% - Accent6 4 4 4 2" xfId="11783" xr:uid="{472B5FFB-F604-412E-AAF9-9D2144BAE9AF}"/>
    <cellStyle name="20% - Accent6 4 4 4 2 2" xfId="41550" xr:uid="{22359D6A-93E1-4D04-BD39-7393D24B9C22}"/>
    <cellStyle name="20% - Accent6 4 4 4 3" xfId="11784" xr:uid="{14774643-1CFD-41EA-A0BD-8CBC5005E0C2}"/>
    <cellStyle name="20% - Accent6 4 4 4 3 2" xfId="41551" xr:uid="{50BF795D-5794-450E-899F-DA84E9332F54}"/>
    <cellStyle name="20% - Accent6 4 4 4 4" xfId="30573" xr:uid="{9FAB421D-A0B6-4499-9CBD-CA86021E54D5}"/>
    <cellStyle name="20% - Accent6 4 4 4 4 2" xfId="59063" xr:uid="{F74514E4-8A1E-4179-B021-6F0136EA201D}"/>
    <cellStyle name="20% - Accent6 4 4 4 5" xfId="41549" xr:uid="{A7F0067F-9C4A-47F4-838C-E52249D6ECDD}"/>
    <cellStyle name="20% - Accent6 4 4 5" xfId="11785" xr:uid="{DFBCCBFE-4755-4487-9072-51424D54C28B}"/>
    <cellStyle name="20% - Accent6 4 4 5 2" xfId="41552" xr:uid="{92F3A2DB-CBBB-4A27-958A-B0A40EB6589E}"/>
    <cellStyle name="20% - Accent6 4 4 6" xfId="11786" xr:uid="{C01A0262-BDF7-4F1D-81C1-139FADB8D1EA}"/>
    <cellStyle name="20% - Accent6 4 4 6 2" xfId="41553" xr:uid="{D3C141FD-F72F-4D0E-B9AD-56E6C9FEC289}"/>
    <cellStyle name="20% - Accent6 4 4 7" xfId="11787" xr:uid="{5738339D-17DF-4A9E-820B-97EF082025FE}"/>
    <cellStyle name="20% - Accent6 4 4 7 2" xfId="41554" xr:uid="{4E99BB37-D011-46FE-A064-8BEB26480586}"/>
    <cellStyle name="20% - Accent6 4 4 8" xfId="21626" xr:uid="{482ED39B-F1A6-48BB-ACA9-D53F314C7990}"/>
    <cellStyle name="20% - Accent6 4 4 8 2" xfId="51051" xr:uid="{30706EEB-F6F6-40AE-896F-F8284C4C65FE}"/>
    <cellStyle name="20% - Accent6 4 4 9" xfId="11767" xr:uid="{4DA9F169-9DDF-47FE-8E2C-7684CB344022}"/>
    <cellStyle name="20% - Accent6 4 4 9 2" xfId="41534" xr:uid="{FB550348-E480-4C0A-A053-22D61B75AC6B}"/>
    <cellStyle name="20% - Accent6 4 5" xfId="2188" xr:uid="{AA933B83-ECC4-4519-8C60-77F5C8A273C1}"/>
    <cellStyle name="20% - Accent6 4 5 10" xfId="33170" xr:uid="{8B13855F-1D25-4A23-952C-4620C546C527}"/>
    <cellStyle name="20% - Accent6 4 5 2" xfId="11789" xr:uid="{022CCB2C-3313-4387-84B5-56BF4FAADF66}"/>
    <cellStyle name="20% - Accent6 4 5 2 2" xfId="11790" xr:uid="{F7943EEF-16F3-4600-9D5D-7065E8B88D51}"/>
    <cellStyle name="20% - Accent6 4 5 2 2 2" xfId="11791" xr:uid="{616BC698-6AAE-4700-9391-E3C844B74554}"/>
    <cellStyle name="20% - Accent6 4 5 2 2 2 2" xfId="41558" xr:uid="{9EA26B74-805F-410F-8319-87EC544A79BB}"/>
    <cellStyle name="20% - Accent6 4 5 2 2 3" xfId="11792" xr:uid="{7B431CF5-FCB2-4B0A-9956-49B7BC76B8E7}"/>
    <cellStyle name="20% - Accent6 4 5 2 2 3 2" xfId="41559" xr:uid="{CD3693CB-5C5C-4C57-9D3A-085903CFE0F9}"/>
    <cellStyle name="20% - Accent6 4 5 2 2 4" xfId="29395" xr:uid="{B183E597-D349-49F8-809C-D494B474140E}"/>
    <cellStyle name="20% - Accent6 4 5 2 2 4 2" xfId="57885" xr:uid="{CD99FCA5-F158-44E7-B9AC-435FEC5D239E}"/>
    <cellStyle name="20% - Accent6 4 5 2 2 5" xfId="41557" xr:uid="{A2D357DF-C667-425B-BABD-88435FD922B0}"/>
    <cellStyle name="20% - Accent6 4 5 2 3" xfId="11793" xr:uid="{78C2DD67-CC80-45D6-953A-E72DCB212A33}"/>
    <cellStyle name="20% - Accent6 4 5 2 3 2" xfId="41560" xr:uid="{F76B850A-B434-4DBF-B434-A1DC6EF26B68}"/>
    <cellStyle name="20% - Accent6 4 5 2 4" xfId="11794" xr:uid="{EA355673-9B89-41F4-B349-9A3B346EEF24}"/>
    <cellStyle name="20% - Accent6 4 5 2 4 2" xfId="41561" xr:uid="{4AD80B21-02EB-4A47-83F5-EC974F5010C2}"/>
    <cellStyle name="20% - Accent6 4 5 2 5" xfId="11795" xr:uid="{9EFFE0DE-B38F-4773-A9CD-09C6E2BB1372}"/>
    <cellStyle name="20% - Accent6 4 5 2 5 2" xfId="41562" xr:uid="{1261F207-B634-4F8E-9FA3-91FFFA34C03C}"/>
    <cellStyle name="20% - Accent6 4 5 2 6" xfId="26411" xr:uid="{329FF1A1-472C-4DA5-BDD4-8BD54B08F4B7}"/>
    <cellStyle name="20% - Accent6 4 5 2 6 2" xfId="54902" xr:uid="{2614BDDE-EE5A-419E-A6ED-4A6952CCC497}"/>
    <cellStyle name="20% - Accent6 4 5 2 7" xfId="41556" xr:uid="{894B0174-F971-4864-B269-E4819780404D}"/>
    <cellStyle name="20% - Accent6 4 5 3" xfId="11796" xr:uid="{4C1464A1-A702-4886-9C09-4FF185DB7C33}"/>
    <cellStyle name="20% - Accent6 4 5 3 2" xfId="11797" xr:uid="{FA8E7A73-A86F-4FD3-8D1E-344AD22EBAE2}"/>
    <cellStyle name="20% - Accent6 4 5 3 2 2" xfId="11798" xr:uid="{DC63A4AA-DB28-4846-8572-58358AF40A89}"/>
    <cellStyle name="20% - Accent6 4 5 3 2 2 2" xfId="41565" xr:uid="{4054AC67-7922-4EDD-8DF2-41210CE14911}"/>
    <cellStyle name="20% - Accent6 4 5 3 2 3" xfId="11799" xr:uid="{04C09AA5-F9C4-48D5-A45E-67530DC5155C}"/>
    <cellStyle name="20% - Accent6 4 5 3 2 3 2" xfId="41566" xr:uid="{737C2790-D784-4D63-84B8-EDCAA2BD53B4}"/>
    <cellStyle name="20% - Accent6 4 5 3 2 4" xfId="41564" xr:uid="{CFB619E6-F9CF-4B4B-84B5-0CCF70BEC63F}"/>
    <cellStyle name="20% - Accent6 4 5 3 3" xfId="11800" xr:uid="{8A2C4D41-89C5-4607-9124-8E952A8A0B44}"/>
    <cellStyle name="20% - Accent6 4 5 3 3 2" xfId="41567" xr:uid="{FCCFA015-3B17-4DDB-A99F-96F10E401F90}"/>
    <cellStyle name="20% - Accent6 4 5 3 4" xfId="11801" xr:uid="{4B06FDB5-B48F-49D8-8C99-5FCDEBC3D186}"/>
    <cellStyle name="20% - Accent6 4 5 3 4 2" xfId="41568" xr:uid="{98E93CE3-BB73-4A02-AB8C-8CE240DFFF64}"/>
    <cellStyle name="20% - Accent6 4 5 3 5" xfId="11802" xr:uid="{3A206A55-2FAB-4CDC-95CB-512741CE863D}"/>
    <cellStyle name="20% - Accent6 4 5 3 5 2" xfId="41569" xr:uid="{3622AF12-EAF5-473E-BEF1-DD1888CBD55C}"/>
    <cellStyle name="20% - Accent6 4 5 3 6" xfId="27884" xr:uid="{6B66F6CE-2D30-47C5-B8F3-892393580E32}"/>
    <cellStyle name="20% - Accent6 4 5 3 6 2" xfId="56374" xr:uid="{2827189B-F539-4D2E-B84C-67D4B365E53E}"/>
    <cellStyle name="20% - Accent6 4 5 3 7" xfId="41563" xr:uid="{80A04925-1FF7-4526-92A8-1D1370997ED0}"/>
    <cellStyle name="20% - Accent6 4 5 4" xfId="11803" xr:uid="{CDE1E17F-C7D4-4340-9D14-77494636D488}"/>
    <cellStyle name="20% - Accent6 4 5 4 2" xfId="11804" xr:uid="{58B5865A-210D-4E6C-A5B1-F60A0759EFA5}"/>
    <cellStyle name="20% - Accent6 4 5 4 2 2" xfId="41571" xr:uid="{6C6129E4-74F7-4813-BF01-61517F5E917C}"/>
    <cellStyle name="20% - Accent6 4 5 4 3" xfId="11805" xr:uid="{191DF931-CC55-4148-8C88-063E0F206C24}"/>
    <cellStyle name="20% - Accent6 4 5 4 3 2" xfId="41572" xr:uid="{7A8084C0-4C55-4F35-AEB5-43081F1EF8CD}"/>
    <cellStyle name="20% - Accent6 4 5 4 4" xfId="30883" xr:uid="{54CF99AF-CAAE-44C2-84C9-2CC40E6E198C}"/>
    <cellStyle name="20% - Accent6 4 5 4 4 2" xfId="59373" xr:uid="{DDB2C276-EBEA-4FD7-8E21-0C6D9152E56D}"/>
    <cellStyle name="20% - Accent6 4 5 4 5" xfId="41570" xr:uid="{6350E961-A9A1-4DB3-AC09-61AA2DB12E65}"/>
    <cellStyle name="20% - Accent6 4 5 5" xfId="11806" xr:uid="{631D4E31-2586-444E-B4A9-7547D6E9BABE}"/>
    <cellStyle name="20% - Accent6 4 5 5 2" xfId="41573" xr:uid="{08A7666B-C1FC-4870-BA30-48BDBD2E8EED}"/>
    <cellStyle name="20% - Accent6 4 5 6" xfId="11807" xr:uid="{4FBE318B-980B-45CD-A5E7-998D5216BC2D}"/>
    <cellStyle name="20% - Accent6 4 5 6 2" xfId="41574" xr:uid="{10446F4B-C7BA-4178-937C-65D4F93B29F6}"/>
    <cellStyle name="20% - Accent6 4 5 7" xfId="11808" xr:uid="{BABEB7DE-ED9C-4F44-8F72-29CEA229CA5A}"/>
    <cellStyle name="20% - Accent6 4 5 7 2" xfId="41575" xr:uid="{E2D2D12F-F610-426A-ABAC-BC212F0C35BD}"/>
    <cellStyle name="20% - Accent6 4 5 8" xfId="24941" xr:uid="{E965F294-F2C7-4BC4-9B24-FBC525C2FE00}"/>
    <cellStyle name="20% - Accent6 4 5 8 2" xfId="53432" xr:uid="{9CAB1272-C4C5-4547-867F-D7E40A96DA23}"/>
    <cellStyle name="20% - Accent6 4 5 9" xfId="11788" xr:uid="{328D761D-5051-47E2-9DEC-66522231303A}"/>
    <cellStyle name="20% - Accent6 4 5 9 2" xfId="41555" xr:uid="{25C7590D-8AFC-4533-8548-A5E6F59B0261}"/>
    <cellStyle name="20% - Accent6 4 6" xfId="11809" xr:uid="{C8290C9D-7C84-471A-AC31-CB8E43DFD447}"/>
    <cellStyle name="20% - Accent6 4 6 2" xfId="11810" xr:uid="{77211D30-A637-487A-84FC-F62219DECD53}"/>
    <cellStyle name="20% - Accent6 4 6 2 2" xfId="11811" xr:uid="{322C48D6-446E-4D60-8285-563CC46C70FF}"/>
    <cellStyle name="20% - Accent6 4 6 2 2 2" xfId="41578" xr:uid="{035FFE85-793B-45BA-9E47-9B84C6679991}"/>
    <cellStyle name="20% - Accent6 4 6 2 3" xfId="11812" xr:uid="{9AF473F7-C112-413A-A161-E0CF6D18789B}"/>
    <cellStyle name="20% - Accent6 4 6 2 3 2" xfId="41579" xr:uid="{984933F5-BE03-4BEE-A4B2-B4181284BFB1}"/>
    <cellStyle name="20% - Accent6 4 6 2 4" xfId="28209" xr:uid="{9EB0B667-6D59-4A9E-A6A1-10EF8B7F6B1E}"/>
    <cellStyle name="20% - Accent6 4 6 2 4 2" xfId="56699" xr:uid="{568514D3-ACFE-494B-9E5F-9B18ED755726}"/>
    <cellStyle name="20% - Accent6 4 6 2 5" xfId="41577" xr:uid="{D99A4AF1-18A7-4098-8BE6-8490ED8D37D7}"/>
    <cellStyle name="20% - Accent6 4 6 3" xfId="11813" xr:uid="{789E477E-6CBA-4FB1-B4FE-9E2E5B35F951}"/>
    <cellStyle name="20% - Accent6 4 6 3 2" xfId="41580" xr:uid="{6672BD67-9A5A-451F-BA6D-ADA330141F60}"/>
    <cellStyle name="20% - Accent6 4 6 4" xfId="11814" xr:uid="{70E2D92C-42E6-433E-86DA-AB99FA0158F1}"/>
    <cellStyle name="20% - Accent6 4 6 4 2" xfId="41581" xr:uid="{80B27309-D5BA-4C9C-8B6D-E5BA4B2BB823}"/>
    <cellStyle name="20% - Accent6 4 6 5" xfId="11815" xr:uid="{D7163F83-05F7-4000-9D74-2ACCAD1531B2}"/>
    <cellStyle name="20% - Accent6 4 6 5 2" xfId="41582" xr:uid="{A2602094-9C0A-458E-9AFB-FC948641458B}"/>
    <cellStyle name="20% - Accent6 4 6 6" xfId="25242" xr:uid="{EE5ED9D1-BB77-4A11-A8F0-0AE78D20B534}"/>
    <cellStyle name="20% - Accent6 4 6 6 2" xfId="53733" xr:uid="{88514B1F-D47B-47C4-A512-ACD52BA23B99}"/>
    <cellStyle name="20% - Accent6 4 6 7" xfId="41576" xr:uid="{032848B4-451B-4184-B599-24CDC7DC78B5}"/>
    <cellStyle name="20% - Accent6 4 7" xfId="11816" xr:uid="{62295C50-71E4-472A-B656-93446040C202}"/>
    <cellStyle name="20% - Accent6 4 7 2" xfId="11817" xr:uid="{74A1554D-C1B9-4310-803F-B45CA084A956}"/>
    <cellStyle name="20% - Accent6 4 7 2 2" xfId="11818" xr:uid="{74F1AEC2-C340-4C2A-AA3E-9FA30F39E7C4}"/>
    <cellStyle name="20% - Accent6 4 7 2 2 2" xfId="41585" xr:uid="{066DE509-B30B-415F-98A0-18E124FA2FBE}"/>
    <cellStyle name="20% - Accent6 4 7 2 3" xfId="11819" xr:uid="{F8E99A20-D698-452D-8068-5BD887F74A76}"/>
    <cellStyle name="20% - Accent6 4 7 2 3 2" xfId="41586" xr:uid="{06014B85-ECAF-4ACD-8F4F-2572DD8C6377}"/>
    <cellStyle name="20% - Accent6 4 7 2 4" xfId="41584" xr:uid="{72830A84-A665-48B5-BD2D-1AABC19C5233}"/>
    <cellStyle name="20% - Accent6 4 7 3" xfId="11820" xr:uid="{C2A85DC3-0C1A-4602-BBA6-0FFB66FABCB7}"/>
    <cellStyle name="20% - Accent6 4 7 3 2" xfId="41587" xr:uid="{64529291-6FC4-480C-AE6E-DFF204D20A7F}"/>
    <cellStyle name="20% - Accent6 4 7 4" xfId="11821" xr:uid="{7B230607-BB0F-4307-A28B-E396C29C074A}"/>
    <cellStyle name="20% - Accent6 4 7 4 2" xfId="41588" xr:uid="{9D61E44D-9822-4484-9B18-685C22C79330}"/>
    <cellStyle name="20% - Accent6 4 7 5" xfId="11822" xr:uid="{B03F497A-CD95-4EBD-BFAC-C3889CB7A6B3}"/>
    <cellStyle name="20% - Accent6 4 7 5 2" xfId="41589" xr:uid="{70DF2F1C-AB65-414C-A780-68EEF93CEC8D}"/>
    <cellStyle name="20% - Accent6 4 7 6" xfId="26693" xr:uid="{2DAC78B4-1739-4AF8-801F-B07AA10F128F}"/>
    <cellStyle name="20% - Accent6 4 7 6 2" xfId="55183" xr:uid="{7AC8E96E-A8E8-4FFE-9908-32DACBF83EF0}"/>
    <cellStyle name="20% - Accent6 4 7 7" xfId="41583" xr:uid="{7AC33545-7D12-4589-9F24-1A7A4D93926D}"/>
    <cellStyle name="20% - Accent6 4 8" xfId="11823" xr:uid="{F4663BC9-4F29-41CE-8BD6-378716865D71}"/>
    <cellStyle name="20% - Accent6 4 8 2" xfId="11824" xr:uid="{BDF7BE32-5C8B-4DB6-B499-A955118C3082}"/>
    <cellStyle name="20% - Accent6 4 8 2 2" xfId="41591" xr:uid="{C6B0695E-8972-461F-8492-5945A145DE63}"/>
    <cellStyle name="20% - Accent6 4 8 3" xfId="11825" xr:uid="{70B20EDF-0C72-4129-9CE7-D04FC8FA8529}"/>
    <cellStyle name="20% - Accent6 4 8 3 2" xfId="41592" xr:uid="{17351108-8BED-4246-A2F3-DB55EC02A50B}"/>
    <cellStyle name="20% - Accent6 4 8 4" xfId="29687" xr:uid="{122263AE-27A1-43D7-AE29-B790D32B26EA}"/>
    <cellStyle name="20% - Accent6 4 8 4 2" xfId="58177" xr:uid="{F2F2C57C-1B19-4AAC-BAF1-ABE8EFF4C168}"/>
    <cellStyle name="20% - Accent6 4 8 5" xfId="41590" xr:uid="{A6768843-0A62-4B38-B253-5C045E2BEB1B}"/>
    <cellStyle name="20% - Accent6 4 9" xfId="11826" xr:uid="{08992478-C19C-47DB-893A-A8E774F788D3}"/>
    <cellStyle name="20% - Accent6 4 9 2" xfId="41593" xr:uid="{1B3B98BD-2B1B-4C0F-B70E-318F2E1BE91A}"/>
    <cellStyle name="20% - Accent6 40" xfId="22575" xr:uid="{15573621-EFF8-4026-97F3-1E90B2D4D843}"/>
    <cellStyle name="20% - Accent6 40 2" xfId="51860" xr:uid="{2E8B025D-51C6-4396-A2B5-D732909E2520}"/>
    <cellStyle name="20% - Accent6 41" xfId="4105" xr:uid="{513569EC-8F7B-4B37-BAA3-2D50ADD7FF42}"/>
    <cellStyle name="20% - Accent6 42" xfId="31595" xr:uid="{91EAD8BA-CBAF-4050-B694-EAA68D1B20BA}"/>
    <cellStyle name="20% - Accent6 43" xfId="31731" xr:uid="{6C1502FF-F0E4-4BEB-972C-C7E484693C40}"/>
    <cellStyle name="20% - Accent6 5" xfId="1012" xr:uid="{F66454E8-ECAD-4EC9-865C-218B6ABF0422}"/>
    <cellStyle name="20% - Accent6 5 10" xfId="11828" xr:uid="{F91D82D6-12C9-468A-9696-1F8129475D4B}"/>
    <cellStyle name="20% - Accent6 5 10 2" xfId="41595" xr:uid="{08C539DF-4206-4A00-B2B2-308501A3159A}"/>
    <cellStyle name="20% - Accent6 5 11" xfId="11829" xr:uid="{7EE5C361-28D6-4491-A479-E038241B1A60}"/>
    <cellStyle name="20% - Accent6 5 11 2" xfId="41596" xr:uid="{754A37E2-E39A-45D0-9DEF-9C64C5A6BF50}"/>
    <cellStyle name="20% - Accent6 5 12" xfId="20673" xr:uid="{BC9E6D7B-4608-4C04-BEA4-78E7F7BF57E8}"/>
    <cellStyle name="20% - Accent6 5 12 2" xfId="50112" xr:uid="{12705B36-AC20-4BC1-880F-1038EC89849F}"/>
    <cellStyle name="20% - Accent6 5 13" xfId="11827" xr:uid="{4A41D8F4-3597-4B06-9657-389A21A063D6}"/>
    <cellStyle name="20% - Accent6 5 13 2" xfId="41594" xr:uid="{0A20DAA9-3E0E-4E6C-A440-919EA6E3B844}"/>
    <cellStyle name="20% - Accent6 5 14" xfId="4803" xr:uid="{77A7078D-D4AB-4376-97C1-0BBEA34D7156}"/>
    <cellStyle name="20% - Accent6 5 14 2" xfId="34687" xr:uid="{73E02B94-31FA-417B-9B65-628A1457150D}"/>
    <cellStyle name="20% - Accent6 5 15" xfId="22690" xr:uid="{62EFF8D0-341C-4006-ADED-6F4CD7503D69}"/>
    <cellStyle name="20% - Accent6 5 15 2" xfId="51975" xr:uid="{AA30A14F-712C-4560-9912-7B7B1E4EC2D2}"/>
    <cellStyle name="20% - Accent6 5 16" xfId="32201" xr:uid="{1B3D3115-8E85-47FC-B4D0-CB766AD0C7C1}"/>
    <cellStyle name="20% - Accent6 5 2" xfId="1011" xr:uid="{4AF4CE9F-2EC1-42E9-8DA5-1F2F86622CD3}"/>
    <cellStyle name="20% - Accent6 5 2 10" xfId="20914" xr:uid="{46307D7A-6B0F-4AF3-8C6D-9A0EE281A863}"/>
    <cellStyle name="20% - Accent6 5 2 10 2" xfId="50342" xr:uid="{7C11767A-9335-44AD-97C0-5C95CC2A07FF}"/>
    <cellStyle name="20% - Accent6 5 2 11" xfId="11830" xr:uid="{14418FBA-895B-4714-8073-85207FD3FD54}"/>
    <cellStyle name="20% - Accent6 5 2 11 2" xfId="41597" xr:uid="{4B0E0888-198A-408F-A255-020DEB6921EA}"/>
    <cellStyle name="20% - Accent6 5 2 12" xfId="5069" xr:uid="{0F3A229A-A8FB-4344-9BE7-BD2713BDFAF9}"/>
    <cellStyle name="20% - Accent6 5 2 12 2" xfId="34936" xr:uid="{18EA86B2-966F-456D-BB68-282ECB7B316C}"/>
    <cellStyle name="20% - Accent6 5 2 13" xfId="22738" xr:uid="{62A17AF6-E6C8-447C-BE17-2F8CC04ECE26}"/>
    <cellStyle name="20% - Accent6 5 2 13 2" xfId="52023" xr:uid="{EED7296C-6D20-4E92-81FD-CE8303E7A0C0}"/>
    <cellStyle name="20% - Accent6 5 2 14" xfId="32200" xr:uid="{802E84AD-C29E-47A3-BAC9-29DB4D05434E}"/>
    <cellStyle name="20% - Accent6 5 2 2" xfId="1284" xr:uid="{4EBFDAF2-FE85-41F5-A2E9-85E6E9FC0868}"/>
    <cellStyle name="20% - Accent6 5 2 2 10" xfId="25641" xr:uid="{5FA90338-1F3A-4BD1-9E8D-21118D70B6B9}"/>
    <cellStyle name="20% - Accent6 5 2 2 10 2" xfId="54132" xr:uid="{1090D723-2D50-479C-AE91-95BDD40B0F7C}"/>
    <cellStyle name="20% - Accent6 5 2 2 11" xfId="32334" xr:uid="{AE325D6D-FD3F-4017-B0DD-F46A90C26FA1}"/>
    <cellStyle name="20% - Accent6 5 2 2 2" xfId="1946" xr:uid="{8807A142-61F2-4213-A597-D891E2CEFEF2}"/>
    <cellStyle name="20% - Accent6 5 2 2 2 2" xfId="3181" xr:uid="{A1112818-A624-471A-944A-2D3962E80CBD}"/>
    <cellStyle name="20% - Accent6 5 2 2 2 2 2" xfId="11834" xr:uid="{9797F2AF-6CE9-4F2E-A484-4ADA5B6AA95A}"/>
    <cellStyle name="20% - Accent6 5 2 2 2 2 2 2" xfId="41601" xr:uid="{FAF4A588-A799-42A0-8C5B-248DA427CACB}"/>
    <cellStyle name="20% - Accent6 5 2 2 2 2 3" xfId="11835" xr:uid="{E25E7991-D319-4BF6-B085-EB1ED1C44204}"/>
    <cellStyle name="20% - Accent6 5 2 2 2 2 3 2" xfId="41602" xr:uid="{8A906631-E9FB-4286-A622-B949B2029888}"/>
    <cellStyle name="20% - Accent6 5 2 2 2 2 4" xfId="11833" xr:uid="{AFA866FE-5F10-48F3-A0B4-AE28A7047CCE}"/>
    <cellStyle name="20% - Accent6 5 2 2 2 2 4 2" xfId="41600" xr:uid="{193F76A8-CBCA-435A-BC43-A9967AC6C2C2}"/>
    <cellStyle name="20% - Accent6 5 2 2 2 2 5" xfId="34158" xr:uid="{2D3A4196-F4E1-49E2-A382-0BC727873C64}"/>
    <cellStyle name="20% - Accent6 5 2 2 2 3" xfId="11836" xr:uid="{A2580140-FADC-491B-984E-EEBFE42F5ADA}"/>
    <cellStyle name="20% - Accent6 5 2 2 2 3 2" xfId="41603" xr:uid="{82FA4EED-69C4-4F86-B0FC-873A017118BF}"/>
    <cellStyle name="20% - Accent6 5 2 2 2 4" xfId="11837" xr:uid="{B583262B-FA73-4A5B-BE4D-1D189199A710}"/>
    <cellStyle name="20% - Accent6 5 2 2 2 4 2" xfId="41604" xr:uid="{2ECB251A-EE66-448C-8200-D7946D17A8E1}"/>
    <cellStyle name="20% - Accent6 5 2 2 2 5" xfId="11838" xr:uid="{4021C808-9DEA-4D9E-9F92-C002BED515CD}"/>
    <cellStyle name="20% - Accent6 5 2 2 2 5 2" xfId="41605" xr:uid="{6D2C8E21-5DD6-419B-8A16-12F7CF2B9531}"/>
    <cellStyle name="20% - Accent6 5 2 2 2 6" xfId="28618" xr:uid="{59B620ED-3F1A-4AE1-B64B-BF12885A8BDF}"/>
    <cellStyle name="20% - Accent6 5 2 2 2 6 2" xfId="57108" xr:uid="{68DD7CA0-2917-4534-9592-30D3271FFC0F}"/>
    <cellStyle name="20% - Accent6 5 2 2 2 7" xfId="11832" xr:uid="{92B14542-6EBF-4D44-A7D9-C248CDF7DDB8}"/>
    <cellStyle name="20% - Accent6 5 2 2 2 7 2" xfId="41599" xr:uid="{324CD8F0-31E2-4D3B-B5FD-6F05F9294F42}"/>
    <cellStyle name="20% - Accent6 5 2 2 2 8" xfId="32948" xr:uid="{D4DB1A5F-66A5-4DE4-A82C-AACC5A9F01B2}"/>
    <cellStyle name="20% - Accent6 5 2 2 3" xfId="2557" xr:uid="{1297F109-8DB2-4B63-87A5-896F6AE5C5DD}"/>
    <cellStyle name="20% - Accent6 5 2 2 3 2" xfId="11840" xr:uid="{4DDD4CAA-D422-462E-B567-3C8A9E1C1109}"/>
    <cellStyle name="20% - Accent6 5 2 2 3 2 2" xfId="11841" xr:uid="{7734FBA3-65A7-4F00-878A-6EAB900D1070}"/>
    <cellStyle name="20% - Accent6 5 2 2 3 2 2 2" xfId="41608" xr:uid="{BF042438-F50B-489E-BE8A-C56CD9582B49}"/>
    <cellStyle name="20% - Accent6 5 2 2 3 2 3" xfId="11842" xr:uid="{1A5E7E2E-3679-41F6-9591-0DF09E3AE5B3}"/>
    <cellStyle name="20% - Accent6 5 2 2 3 2 3 2" xfId="41609" xr:uid="{46BBD906-2DD3-4746-865F-DC9860097FE1}"/>
    <cellStyle name="20% - Accent6 5 2 2 3 2 4" xfId="41607" xr:uid="{E5E918EC-C012-4DC9-9F79-B351B20E7C00}"/>
    <cellStyle name="20% - Accent6 5 2 2 3 3" xfId="11843" xr:uid="{3111AC70-C5F0-440B-A5CD-C663AC04B55D}"/>
    <cellStyle name="20% - Accent6 5 2 2 3 3 2" xfId="41610" xr:uid="{B7D65F5A-EF81-4A81-8E79-2DFC5AE83619}"/>
    <cellStyle name="20% - Accent6 5 2 2 3 4" xfId="11844" xr:uid="{D41F624D-B069-418E-8842-EF3908F231BB}"/>
    <cellStyle name="20% - Accent6 5 2 2 3 4 2" xfId="41611" xr:uid="{40F70F64-13EA-4B82-9A21-FDE6353B16B6}"/>
    <cellStyle name="20% - Accent6 5 2 2 3 5" xfId="11845" xr:uid="{A086278C-3E95-4F2C-97D3-CF67FE63DD5C}"/>
    <cellStyle name="20% - Accent6 5 2 2 3 5 2" xfId="41612" xr:uid="{F6568586-5C46-44B5-A709-F02361E31042}"/>
    <cellStyle name="20% - Accent6 5 2 2 3 6" xfId="11839" xr:uid="{B1F43BC7-7F95-43B9-A594-CF2D55C6BA17}"/>
    <cellStyle name="20% - Accent6 5 2 2 3 6 2" xfId="41606" xr:uid="{74BB1103-289C-43FD-9E27-FAFAD30F6798}"/>
    <cellStyle name="20% - Accent6 5 2 2 3 7" xfId="33537" xr:uid="{93A1E7D6-75B4-4ED6-AE0D-C9D7A00A767A}"/>
    <cellStyle name="20% - Accent6 5 2 2 4" xfId="11846" xr:uid="{AE6CC446-9CD0-4449-9205-AD6CA5FC6011}"/>
    <cellStyle name="20% - Accent6 5 2 2 4 2" xfId="11847" xr:uid="{20F9ABEA-5AF8-40F2-8FAD-90FD5E2B87AD}"/>
    <cellStyle name="20% - Accent6 5 2 2 4 2 2" xfId="41614" xr:uid="{8E523795-AE6A-401A-B363-8F305C036048}"/>
    <cellStyle name="20% - Accent6 5 2 2 4 3" xfId="11848" xr:uid="{1F71CE53-C4E4-4020-A6BE-6ED51DB88E87}"/>
    <cellStyle name="20% - Accent6 5 2 2 4 3 2" xfId="41615" xr:uid="{05DAB883-1225-4B38-9299-9CDBF7C722D0}"/>
    <cellStyle name="20% - Accent6 5 2 2 4 4" xfId="41613" xr:uid="{F5E2B2F6-B849-40BA-AAF7-AFFD3DC1EB22}"/>
    <cellStyle name="20% - Accent6 5 2 2 5" xfId="11849" xr:uid="{EDF4F51B-DD42-41E5-8EDB-3E0FE998D8B9}"/>
    <cellStyle name="20% - Accent6 5 2 2 5 2" xfId="41616" xr:uid="{4DA7CE1E-B24C-4BF5-B40E-24CEE3F6AB3A}"/>
    <cellStyle name="20% - Accent6 5 2 2 6" xfId="11850" xr:uid="{A1BD4564-04EF-4FFE-9CF7-3EF8E1F1E6FE}"/>
    <cellStyle name="20% - Accent6 5 2 2 6 2" xfId="41617" xr:uid="{7A77B4EF-0BDD-4A21-92A6-A0CD204836B2}"/>
    <cellStyle name="20% - Accent6 5 2 2 7" xfId="11851" xr:uid="{8FA30AEA-C5F8-4613-8D35-AB83B709F54C}"/>
    <cellStyle name="20% - Accent6 5 2 2 7 2" xfId="41618" xr:uid="{6FED7A39-316E-4B06-B9C3-C8263FDEE1E0}"/>
    <cellStyle name="20% - Accent6 5 2 2 8" xfId="21886" xr:uid="{5AD739AC-B0D7-4BD9-BDF9-0067EE1E1DC1}"/>
    <cellStyle name="20% - Accent6 5 2 2 8 2" xfId="51311" xr:uid="{5A5D5D42-0013-4159-9C83-90E4BCB69710}"/>
    <cellStyle name="20% - Accent6 5 2 2 9" xfId="11831" xr:uid="{3A28C55B-576F-4D63-8154-D061D154386B}"/>
    <cellStyle name="20% - Accent6 5 2 2 9 2" xfId="41598" xr:uid="{170B13AE-A3C4-486D-94F9-327BBF66B4E1}"/>
    <cellStyle name="20% - Accent6 5 2 3" xfId="1656" xr:uid="{A436103E-2696-44FB-BAD5-55F77C2EC278}"/>
    <cellStyle name="20% - Accent6 5 2 3 10" xfId="32658" xr:uid="{76DD81EC-A755-4082-9854-E92DB99B8B6D}"/>
    <cellStyle name="20% - Accent6 5 2 3 2" xfId="2877" xr:uid="{194DE567-5878-49DB-8AF3-6EAE28F47209}"/>
    <cellStyle name="20% - Accent6 5 2 3 2 2" xfId="11854" xr:uid="{1EDB76A0-008C-4E0E-84C0-C1D95DCA23BF}"/>
    <cellStyle name="20% - Accent6 5 2 3 2 2 2" xfId="11855" xr:uid="{1B2E2719-A113-4DF5-8A6B-1FCA75CEF6AD}"/>
    <cellStyle name="20% - Accent6 5 2 3 2 2 2 2" xfId="41622" xr:uid="{B347CB21-CC3E-41B1-BFC9-0D73842F7A61}"/>
    <cellStyle name="20% - Accent6 5 2 3 2 2 3" xfId="11856" xr:uid="{5F42D8FF-203F-4B22-BA41-10E4129A13FF}"/>
    <cellStyle name="20% - Accent6 5 2 3 2 2 3 2" xfId="41623" xr:uid="{82D4606E-FF72-4D96-9B50-60D7E50860AA}"/>
    <cellStyle name="20% - Accent6 5 2 3 2 2 4" xfId="41621" xr:uid="{9CE6B87E-B9AC-4AB5-BE4F-A23047BFDD41}"/>
    <cellStyle name="20% - Accent6 5 2 3 2 3" xfId="11857" xr:uid="{9922BB3A-5761-43FD-81A3-6267DC46246E}"/>
    <cellStyle name="20% - Accent6 5 2 3 2 3 2" xfId="41624" xr:uid="{0F47AE28-5566-4C93-A501-82B89599586A}"/>
    <cellStyle name="20% - Accent6 5 2 3 2 4" xfId="11858" xr:uid="{E81B8901-3AC2-4B7E-8FB1-0EF2F6571CB5}"/>
    <cellStyle name="20% - Accent6 5 2 3 2 4 2" xfId="41625" xr:uid="{0E76F733-262B-430D-A89C-B7C683B4CA2B}"/>
    <cellStyle name="20% - Accent6 5 2 3 2 5" xfId="11859" xr:uid="{87CD3DD6-1E74-47BF-B4A7-5FBCA8A66973}"/>
    <cellStyle name="20% - Accent6 5 2 3 2 5 2" xfId="41626" xr:uid="{340DEDA6-9D5C-4E1E-BE41-0902F37AF235}"/>
    <cellStyle name="20% - Accent6 5 2 3 2 6" xfId="11853" xr:uid="{36DD0576-931D-4DFC-9B7F-548FE2F8083F}"/>
    <cellStyle name="20% - Accent6 5 2 3 2 6 2" xfId="41620" xr:uid="{B86F76C1-F7BB-4012-9847-A67809CD73D3}"/>
    <cellStyle name="20% - Accent6 5 2 3 2 7" xfId="33855" xr:uid="{43D9AE79-A8E0-46A0-A844-B9B7258AF8D5}"/>
    <cellStyle name="20% - Accent6 5 2 3 3" xfId="11860" xr:uid="{54922D11-F5C6-4760-AFAA-14E9D02B8A95}"/>
    <cellStyle name="20% - Accent6 5 2 3 3 2" xfId="11861" xr:uid="{2362AC38-A84E-4734-8052-4AB8ED585648}"/>
    <cellStyle name="20% - Accent6 5 2 3 3 2 2" xfId="11862" xr:uid="{913000BA-B602-40DB-A380-510C2FF547F2}"/>
    <cellStyle name="20% - Accent6 5 2 3 3 2 2 2" xfId="41629" xr:uid="{A411E538-7DBC-4B34-9F5D-343ABE85EF9F}"/>
    <cellStyle name="20% - Accent6 5 2 3 3 2 3" xfId="11863" xr:uid="{00FD7625-2238-4503-BA01-9C3C23FC12A4}"/>
    <cellStyle name="20% - Accent6 5 2 3 3 2 3 2" xfId="41630" xr:uid="{9952F4B7-31FC-44E0-9090-75477CEBD3A2}"/>
    <cellStyle name="20% - Accent6 5 2 3 3 2 4" xfId="41628" xr:uid="{82622F01-2D74-4AF7-B7DC-0CC4FCA6DCB0}"/>
    <cellStyle name="20% - Accent6 5 2 3 3 3" xfId="11864" xr:uid="{8A3DFA6A-DB7D-4615-9895-DF8B01CDB612}"/>
    <cellStyle name="20% - Accent6 5 2 3 3 3 2" xfId="41631" xr:uid="{5C05FD77-9AA4-4D01-A1B8-AE8861FC6704}"/>
    <cellStyle name="20% - Accent6 5 2 3 3 4" xfId="11865" xr:uid="{63C84109-A3AC-45F0-9021-E3ABBE7E406B}"/>
    <cellStyle name="20% - Accent6 5 2 3 3 4 2" xfId="41632" xr:uid="{151E2EB8-EACD-4E3D-B19B-8C42A5BB9512}"/>
    <cellStyle name="20% - Accent6 5 2 3 3 5" xfId="11866" xr:uid="{6D324BA1-ABC2-4236-A3F9-3B89F2D6BC78}"/>
    <cellStyle name="20% - Accent6 5 2 3 3 5 2" xfId="41633" xr:uid="{9B553BFD-0933-4CB1-8F57-D2D45B429BE8}"/>
    <cellStyle name="20% - Accent6 5 2 3 3 6" xfId="41627" xr:uid="{04A38131-E03A-4497-90F5-CA7589C016EE}"/>
    <cellStyle name="20% - Accent6 5 2 3 4" xfId="11867" xr:uid="{5326D25D-0E14-4C63-8CC3-8A4E27023519}"/>
    <cellStyle name="20% - Accent6 5 2 3 4 2" xfId="11868" xr:uid="{9D00DD03-1178-434B-9027-6ED812791885}"/>
    <cellStyle name="20% - Accent6 5 2 3 4 2 2" xfId="41635" xr:uid="{491B2CC8-0C5C-46EB-9F92-3FCC98777239}"/>
    <cellStyle name="20% - Accent6 5 2 3 4 3" xfId="11869" xr:uid="{B5EF0B40-D30D-4E20-9587-9011406C8846}"/>
    <cellStyle name="20% - Accent6 5 2 3 4 3 2" xfId="41636" xr:uid="{6198CF45-64EC-4119-BC70-1759A4928BA3}"/>
    <cellStyle name="20% - Accent6 5 2 3 4 4" xfId="41634" xr:uid="{46726D2D-0892-470B-8B4E-A8EA29511B7F}"/>
    <cellStyle name="20% - Accent6 5 2 3 5" xfId="11870" xr:uid="{1334ACD8-F770-4BBF-99A2-EF0D3DB0BE4F}"/>
    <cellStyle name="20% - Accent6 5 2 3 5 2" xfId="41637" xr:uid="{0EA94304-FFD4-40A3-9C7A-FE892B7FEBA5}"/>
    <cellStyle name="20% - Accent6 5 2 3 6" xfId="11871" xr:uid="{5295D4BE-A316-4EA5-82A8-8FE1168D9E27}"/>
    <cellStyle name="20% - Accent6 5 2 3 6 2" xfId="41638" xr:uid="{391A445A-733E-4C9D-8028-2EE7E68FE04C}"/>
    <cellStyle name="20% - Accent6 5 2 3 7" xfId="11872" xr:uid="{03C79396-FEBD-4050-84E1-EB2E11600BC9}"/>
    <cellStyle name="20% - Accent6 5 2 3 7 2" xfId="41639" xr:uid="{1C34F346-D083-4D36-98EC-1AB6D61878D0}"/>
    <cellStyle name="20% - Accent6 5 2 3 8" xfId="27107" xr:uid="{70BDA9DE-3B0D-48EF-B77B-69CE4095D726}"/>
    <cellStyle name="20% - Accent6 5 2 3 8 2" xfId="55597" xr:uid="{866603CF-DF69-4DEF-A786-5471D5FD0187}"/>
    <cellStyle name="20% - Accent6 5 2 3 9" xfId="11852" xr:uid="{8BA5BFFA-4B33-4C81-A5AA-EC2E0020E4F3}"/>
    <cellStyle name="20% - Accent6 5 2 3 9 2" xfId="41619" xr:uid="{31362FB4-05D8-4920-943C-DB56D3820610}"/>
    <cellStyle name="20% - Accent6 5 2 4" xfId="2362" xr:uid="{F2B7172E-FF2D-4BE7-A11F-9CD1737590EB}"/>
    <cellStyle name="20% - Accent6 5 2 4 2" xfId="11874" xr:uid="{249FE2DF-18A5-4C2D-BBE5-209D55720BE6}"/>
    <cellStyle name="20% - Accent6 5 2 4 2 2" xfId="11875" xr:uid="{CB5B336C-2FEB-405D-BC8F-4793772A4492}"/>
    <cellStyle name="20% - Accent6 5 2 4 2 2 2" xfId="41642" xr:uid="{590CCEDB-FBF9-4F3A-B4B9-1B15A13C5210}"/>
    <cellStyle name="20% - Accent6 5 2 4 2 3" xfId="11876" xr:uid="{2CFEAE4B-E2A5-4B27-8225-A1A1F4D58CF0}"/>
    <cellStyle name="20% - Accent6 5 2 4 2 3 2" xfId="41643" xr:uid="{81E754DE-A21F-47C5-97BF-7729AEF7DBD4}"/>
    <cellStyle name="20% - Accent6 5 2 4 2 4" xfId="41641" xr:uid="{98042AB0-E0C2-43AF-A70E-8EBC742BFD99}"/>
    <cellStyle name="20% - Accent6 5 2 4 3" xfId="11877" xr:uid="{9A8BC448-F52A-455B-87C0-E3F547BAC48A}"/>
    <cellStyle name="20% - Accent6 5 2 4 3 2" xfId="41644" xr:uid="{14F96A97-5787-4A81-9451-B7387C69D773}"/>
    <cellStyle name="20% - Accent6 5 2 4 4" xfId="11878" xr:uid="{31F1C8ED-94E5-452A-9444-54CD8C0D1F0C}"/>
    <cellStyle name="20% - Accent6 5 2 4 4 2" xfId="41645" xr:uid="{F9EC75D9-76B7-4FA7-AEE3-DDAA60328FB9}"/>
    <cellStyle name="20% - Accent6 5 2 4 5" xfId="11879" xr:uid="{47156B24-76B4-420D-8C73-CC6E9A887B17}"/>
    <cellStyle name="20% - Accent6 5 2 4 5 2" xfId="41646" xr:uid="{F8BD582C-2555-4340-BD42-51C4F23228BC}"/>
    <cellStyle name="20% - Accent6 5 2 4 6" xfId="30102" xr:uid="{9F2584E5-6D1B-4754-A10D-BEDD755646F1}"/>
    <cellStyle name="20% - Accent6 5 2 4 6 2" xfId="58592" xr:uid="{8C43770C-B598-424B-9F76-228C0C9591C4}"/>
    <cellStyle name="20% - Accent6 5 2 4 7" xfId="11873" xr:uid="{D8314A63-1F46-43F6-882C-06287F57E1B8}"/>
    <cellStyle name="20% - Accent6 5 2 4 7 2" xfId="41640" xr:uid="{DABAD332-63BE-4ABA-8710-44DF2515A251}"/>
    <cellStyle name="20% - Accent6 5 2 4 8" xfId="33342" xr:uid="{714A0F39-B753-40D5-BA4E-30A6D6CE5AB8}"/>
    <cellStyle name="20% - Accent6 5 2 5" xfId="11880" xr:uid="{051C37E9-3494-4FAF-B95F-F546F9A9925C}"/>
    <cellStyle name="20% - Accent6 5 2 5 2" xfId="11881" xr:uid="{8042E9E0-01E1-487C-B8F1-38854546A31A}"/>
    <cellStyle name="20% - Accent6 5 2 5 2 2" xfId="11882" xr:uid="{0880D514-5CC9-4955-AC7B-CEFB16A75B25}"/>
    <cellStyle name="20% - Accent6 5 2 5 2 2 2" xfId="41649" xr:uid="{FFF25D88-878E-4229-9D88-C6248ADCC96B}"/>
    <cellStyle name="20% - Accent6 5 2 5 2 3" xfId="11883" xr:uid="{E5AAE8E7-C356-4516-8F69-ECF1DD2A21EE}"/>
    <cellStyle name="20% - Accent6 5 2 5 2 3 2" xfId="41650" xr:uid="{B1499B9E-65D9-48B5-979B-1B39C262BE83}"/>
    <cellStyle name="20% - Accent6 5 2 5 2 4" xfId="41648" xr:uid="{B4428506-96FD-4EFB-91B9-BFB834D78DFC}"/>
    <cellStyle name="20% - Accent6 5 2 5 3" xfId="11884" xr:uid="{A57B8B02-8558-434C-8E67-F35215056F1C}"/>
    <cellStyle name="20% - Accent6 5 2 5 3 2" xfId="41651" xr:uid="{6C0F6F72-F859-48D4-9A14-6084B446C3C8}"/>
    <cellStyle name="20% - Accent6 5 2 5 4" xfId="11885" xr:uid="{4013E91D-52B5-436B-BD2E-766A0BD90864}"/>
    <cellStyle name="20% - Accent6 5 2 5 4 2" xfId="41652" xr:uid="{C590086B-9ECB-4B88-8EEB-4D9192E2BF59}"/>
    <cellStyle name="20% - Accent6 5 2 5 5" xfId="11886" xr:uid="{5AF9CD79-633D-47FC-97B3-82C1A68A7879}"/>
    <cellStyle name="20% - Accent6 5 2 5 5 2" xfId="41653" xr:uid="{364724AB-4E5F-4B72-B043-1C12C71C2E52}"/>
    <cellStyle name="20% - Accent6 5 2 5 6" xfId="41647" xr:uid="{182130BB-E08C-48A5-9CC6-6A89C6BEBCD5}"/>
    <cellStyle name="20% - Accent6 5 2 6" xfId="11887" xr:uid="{7D14B787-720A-424E-913E-AFCA9D76D096}"/>
    <cellStyle name="20% - Accent6 5 2 6 2" xfId="11888" xr:uid="{B6C2C6B7-2538-4F2B-8354-85A6AB70DFA3}"/>
    <cellStyle name="20% - Accent6 5 2 6 2 2" xfId="41655" xr:uid="{65FACF2D-BCD9-4589-A08F-A849B2F7485A}"/>
    <cellStyle name="20% - Accent6 5 2 6 3" xfId="11889" xr:uid="{B376DECA-DA50-4B3F-956B-AA768838E237}"/>
    <cellStyle name="20% - Accent6 5 2 6 3 2" xfId="41656" xr:uid="{4E6085EF-FB8F-448A-86C0-BC9191707668}"/>
    <cellStyle name="20% - Accent6 5 2 6 4" xfId="41654" xr:uid="{B166D213-A16C-4DBC-82DA-4B4E02E5E721}"/>
    <cellStyle name="20% - Accent6 5 2 7" xfId="11890" xr:uid="{C7DA3BBF-38DA-4C10-AD4E-E954D0FDC0EB}"/>
    <cellStyle name="20% - Accent6 5 2 7 2" xfId="41657" xr:uid="{2B4071F0-A40E-4E79-AB38-FF67B0FE4D93}"/>
    <cellStyle name="20% - Accent6 5 2 8" xfId="11891" xr:uid="{9DE61121-30E2-4CC6-B512-3545D0D09B1D}"/>
    <cellStyle name="20% - Accent6 5 2 8 2" xfId="41658" xr:uid="{C9BA682B-F5DA-4DB6-BAD2-44D1BAA162DD}"/>
    <cellStyle name="20% - Accent6 5 2 9" xfId="11892" xr:uid="{34523725-CD14-4A40-911D-AC0D71140AC0}"/>
    <cellStyle name="20% - Accent6 5 2 9 2" xfId="41659" xr:uid="{FFACB63F-3A05-41B8-9C24-BC5C624CF205}"/>
    <cellStyle name="20% - Accent6 5 3" xfId="1283" xr:uid="{E24EF21F-5B99-4AF2-B323-16AF4D5BD943}"/>
    <cellStyle name="20% - Accent6 5 3 10" xfId="24485" xr:uid="{DB101637-3014-4121-AB03-21B12F148745}"/>
    <cellStyle name="20% - Accent6 5 3 10 2" xfId="52977" xr:uid="{58CB84D3-118D-427F-ADD3-0B5A40D335D5}"/>
    <cellStyle name="20% - Accent6 5 3 11" xfId="32333" xr:uid="{024D6D4C-7A1D-4BAF-99A7-6711963D2E3D}"/>
    <cellStyle name="20% - Accent6 5 3 2" xfId="1945" xr:uid="{8ED7C6B2-6C4C-4BA9-84F1-1C8A50EB649C}"/>
    <cellStyle name="20% - Accent6 5 3 2 2" xfId="3180" xr:uid="{EA7EAAD7-CEE0-4137-8058-2E2A177EC600}"/>
    <cellStyle name="20% - Accent6 5 3 2 2 2" xfId="11896" xr:uid="{CC89D7F4-EDF8-48FD-ADC1-CDA7B8C4E04C}"/>
    <cellStyle name="20% - Accent6 5 3 2 2 2 2" xfId="41663" xr:uid="{6D789F72-0852-456A-9D88-0A74572E42EE}"/>
    <cellStyle name="20% - Accent6 5 3 2 2 3" xfId="11897" xr:uid="{11FC127D-A599-4CD0-B155-65317E6C4583}"/>
    <cellStyle name="20% - Accent6 5 3 2 2 3 2" xfId="41664" xr:uid="{8FF32202-A7F8-455D-98DF-19DA8A56C4EC}"/>
    <cellStyle name="20% - Accent6 5 3 2 2 4" xfId="28911" xr:uid="{EE18241C-CD8F-4584-8C8B-AD9D3C61B28A}"/>
    <cellStyle name="20% - Accent6 5 3 2 2 4 2" xfId="57401" xr:uid="{10E879DC-41C7-437B-8135-7B378B570251}"/>
    <cellStyle name="20% - Accent6 5 3 2 2 5" xfId="11895" xr:uid="{AECA6870-4658-4F5F-9CD4-1AFD61034CBD}"/>
    <cellStyle name="20% - Accent6 5 3 2 2 5 2" xfId="41662" xr:uid="{37AFCBB3-5711-4EBA-B669-960EBAEA4715}"/>
    <cellStyle name="20% - Accent6 5 3 2 2 6" xfId="34157" xr:uid="{00A344E3-C78E-4FDA-B96C-22BCA0E8FDFC}"/>
    <cellStyle name="20% - Accent6 5 3 2 3" xfId="11898" xr:uid="{EE616658-80BE-4BF5-870E-36CAB9CCBD15}"/>
    <cellStyle name="20% - Accent6 5 3 2 3 2" xfId="41665" xr:uid="{1F664582-6B14-44F4-ACA8-8CD9B3F61065}"/>
    <cellStyle name="20% - Accent6 5 3 2 4" xfId="11899" xr:uid="{C78FAB3A-B94C-4DCE-B009-09F80B25791B}"/>
    <cellStyle name="20% - Accent6 5 3 2 4 2" xfId="41666" xr:uid="{0FAA44A4-0107-4EB3-88FE-37FE38276A5D}"/>
    <cellStyle name="20% - Accent6 5 3 2 5" xfId="11900" xr:uid="{79CD86B4-3C79-4740-810C-BBBE3D4093C5}"/>
    <cellStyle name="20% - Accent6 5 3 2 5 2" xfId="41667" xr:uid="{7035D2D2-CD56-4850-A0FA-F45D510A9577}"/>
    <cellStyle name="20% - Accent6 5 3 2 6" xfId="22145" xr:uid="{476CE723-661D-40D4-8817-AADA126B5DE2}"/>
    <cellStyle name="20% - Accent6 5 3 2 6 2" xfId="51570" xr:uid="{94ACC4F7-363F-431E-AD9C-A1099F5AB435}"/>
    <cellStyle name="20% - Accent6 5 3 2 7" xfId="11894" xr:uid="{72950A40-B345-471D-BC6E-B3368C6F57BA}"/>
    <cellStyle name="20% - Accent6 5 3 2 7 2" xfId="41661" xr:uid="{2AFDC2E9-A922-4808-8A33-13C1886FE49C}"/>
    <cellStyle name="20% - Accent6 5 3 2 8" xfId="25929" xr:uid="{5C956720-7CA1-42C1-9338-FBB8BFA19509}"/>
    <cellStyle name="20% - Accent6 5 3 2 8 2" xfId="54420" xr:uid="{0865EF08-E4C9-4693-A075-6FFF69983996}"/>
    <cellStyle name="20% - Accent6 5 3 2 9" xfId="32947" xr:uid="{7AF66F55-7285-44B9-AB21-92AEA2062093}"/>
    <cellStyle name="20% - Accent6 5 3 3" xfId="2556" xr:uid="{63EF9EB4-FDFA-42BC-9F7E-9DF72D937F8A}"/>
    <cellStyle name="20% - Accent6 5 3 3 2" xfId="11902" xr:uid="{0434EB93-D157-432B-98D4-760F6F3671E0}"/>
    <cellStyle name="20% - Accent6 5 3 3 2 2" xfId="11903" xr:uid="{DE5A6A44-FCE7-41B0-9763-B11932100BBC}"/>
    <cellStyle name="20% - Accent6 5 3 3 2 2 2" xfId="41670" xr:uid="{07666C32-B4D1-446E-B858-8D16C5EB1082}"/>
    <cellStyle name="20% - Accent6 5 3 3 2 3" xfId="11904" xr:uid="{0B0E7520-CE74-4E70-B18E-EF07B73D3EE4}"/>
    <cellStyle name="20% - Accent6 5 3 3 2 3 2" xfId="41671" xr:uid="{DBD9EB6A-9884-4C40-99AB-1D760A7C0E2E}"/>
    <cellStyle name="20% - Accent6 5 3 3 2 4" xfId="41669" xr:uid="{94CC4CED-726D-4C6A-8B41-1D17DD6C9485}"/>
    <cellStyle name="20% - Accent6 5 3 3 3" xfId="11905" xr:uid="{34DBD2BA-1294-4FB4-95DC-76F365D0121B}"/>
    <cellStyle name="20% - Accent6 5 3 3 3 2" xfId="41672" xr:uid="{85F12824-451C-444A-AF07-B9C148EB1857}"/>
    <cellStyle name="20% - Accent6 5 3 3 4" xfId="11906" xr:uid="{FE81F32C-DDB7-4B25-813E-E1618FA548DB}"/>
    <cellStyle name="20% - Accent6 5 3 3 4 2" xfId="41673" xr:uid="{BC232DC5-2092-4EA8-AC2A-27A58BC031C6}"/>
    <cellStyle name="20% - Accent6 5 3 3 5" xfId="11907" xr:uid="{0DF65FED-AB7D-4146-BB13-8BD9EC23F288}"/>
    <cellStyle name="20% - Accent6 5 3 3 5 2" xfId="41674" xr:uid="{233202D4-7239-47EF-92D1-864E72989F13}"/>
    <cellStyle name="20% - Accent6 5 3 3 6" xfId="27400" xr:uid="{20E53A5D-E5D1-4F77-94CD-46658A704F1A}"/>
    <cellStyle name="20% - Accent6 5 3 3 6 2" xfId="55890" xr:uid="{3AE65763-45F0-4409-921D-A2F7B7DA100C}"/>
    <cellStyle name="20% - Accent6 5 3 3 7" xfId="11901" xr:uid="{10E96ED2-9178-4E65-B10C-C58D497B7468}"/>
    <cellStyle name="20% - Accent6 5 3 3 7 2" xfId="41668" xr:uid="{71394ECD-5AAD-470B-8AD8-F525AC610923}"/>
    <cellStyle name="20% - Accent6 5 3 3 8" xfId="33536" xr:uid="{49E8573C-C366-4254-9CE7-467D88DA1FD0}"/>
    <cellStyle name="20% - Accent6 5 3 4" xfId="11908" xr:uid="{3488523F-5583-4857-BB11-2C1826CB0C84}"/>
    <cellStyle name="20% - Accent6 5 3 4 2" xfId="11909" xr:uid="{2649CF4F-5F0F-49B2-AAB8-09BD309AAD73}"/>
    <cellStyle name="20% - Accent6 5 3 4 2 2" xfId="41676" xr:uid="{CE6086CA-EFBE-4F3B-97E1-3AA698CAC684}"/>
    <cellStyle name="20% - Accent6 5 3 4 3" xfId="11910" xr:uid="{504C4622-F980-469A-9281-52EFA7F2CBF3}"/>
    <cellStyle name="20% - Accent6 5 3 4 3 2" xfId="41677" xr:uid="{A240C192-49B9-4AAF-BCD9-427ABAFCE1CB}"/>
    <cellStyle name="20% - Accent6 5 3 4 4" xfId="30398" xr:uid="{F6CE1F8A-EA85-4017-ADE8-5CD8DF3422A6}"/>
    <cellStyle name="20% - Accent6 5 3 4 4 2" xfId="58888" xr:uid="{61C07F6E-C473-4A9F-A932-2889C49DA1B7}"/>
    <cellStyle name="20% - Accent6 5 3 4 5" xfId="41675" xr:uid="{BAACEB6C-99B7-4DA9-8B27-22BFD098B08D}"/>
    <cellStyle name="20% - Accent6 5 3 5" xfId="11911" xr:uid="{D0E1C392-9136-4FE5-970A-62AE2141C519}"/>
    <cellStyle name="20% - Accent6 5 3 5 2" xfId="41678" xr:uid="{C7827BFA-DE74-49DC-933F-37724C34C2D2}"/>
    <cellStyle name="20% - Accent6 5 3 6" xfId="11912" xr:uid="{F4CBF02E-B6A3-41EE-BE6D-A35B9677F878}"/>
    <cellStyle name="20% - Accent6 5 3 6 2" xfId="41679" xr:uid="{2E415292-9EA8-445E-9518-CD8110E89F4D}"/>
    <cellStyle name="20% - Accent6 5 3 7" xfId="11913" xr:uid="{B92A516E-233F-48A0-81EB-777F838809A5}"/>
    <cellStyle name="20% - Accent6 5 3 7 2" xfId="41680" xr:uid="{1ACA330F-2117-4D64-85FF-D2D15841F75F}"/>
    <cellStyle name="20% - Accent6 5 3 8" xfId="21160" xr:uid="{ED1E8689-C8E1-4305-85AF-405CFDBCF81E}"/>
    <cellStyle name="20% - Accent6 5 3 8 2" xfId="50586" xr:uid="{BD993A41-1CDE-42EB-BFFD-9F3FF170D03E}"/>
    <cellStyle name="20% - Accent6 5 3 9" xfId="11893" xr:uid="{6D7E6BE3-9F1A-41C3-978D-4727D839D5A5}"/>
    <cellStyle name="20% - Accent6 5 3 9 2" xfId="41660" xr:uid="{10D31C3D-0E3C-4C67-B9AC-D83C0E0ACD6C}"/>
    <cellStyle name="20% - Accent6 5 4" xfId="1655" xr:uid="{1B873B22-9501-4A4B-BD6D-211F969582F3}"/>
    <cellStyle name="20% - Accent6 5 4 10" xfId="24771" xr:uid="{C17FFE07-ED5A-4539-B6A7-DB73A20857CE}"/>
    <cellStyle name="20% - Accent6 5 4 10 2" xfId="53263" xr:uid="{664452D2-714D-4390-BF8D-B2F2056E3902}"/>
    <cellStyle name="20% - Accent6 5 4 11" xfId="32657" xr:uid="{7C813E20-715F-474F-9BF3-BDC4F53966E3}"/>
    <cellStyle name="20% - Accent6 5 4 2" xfId="2876" xr:uid="{A672065F-74F9-48F2-93EA-5E944A9FF9CC}"/>
    <cellStyle name="20% - Accent6 5 4 2 2" xfId="11916" xr:uid="{5D807631-1DEC-4843-94D1-B357B2E3D9B3}"/>
    <cellStyle name="20% - Accent6 5 4 2 2 2" xfId="11917" xr:uid="{E1CD7DE7-9F7C-46F1-82A2-F6CEAE780126}"/>
    <cellStyle name="20% - Accent6 5 4 2 2 2 2" xfId="41684" xr:uid="{421C9AAE-89E2-4A6C-96D5-9DE00D1FC483}"/>
    <cellStyle name="20% - Accent6 5 4 2 2 3" xfId="11918" xr:uid="{D80CC897-6593-431F-90DF-C6F41BAAF3E5}"/>
    <cellStyle name="20% - Accent6 5 4 2 2 3 2" xfId="41685" xr:uid="{BA579820-605C-4859-8080-8987AE7ABD22}"/>
    <cellStyle name="20% - Accent6 5 4 2 2 4" xfId="29213" xr:uid="{61355962-A06C-4B6B-B01E-3B5CD9665ACF}"/>
    <cellStyle name="20% - Accent6 5 4 2 2 4 2" xfId="57703" xr:uid="{2120BFD9-AC2D-43A4-977A-25045234FBE4}"/>
    <cellStyle name="20% - Accent6 5 4 2 2 5" xfId="41683" xr:uid="{364859D9-AD49-482E-8D0E-860762971802}"/>
    <cellStyle name="20% - Accent6 5 4 2 3" xfId="11919" xr:uid="{BD322F27-C0E3-406A-9B39-083D4B5170BD}"/>
    <cellStyle name="20% - Accent6 5 4 2 3 2" xfId="41686" xr:uid="{E39598E6-3AEE-435B-8ACF-5A25F867CB3D}"/>
    <cellStyle name="20% - Accent6 5 4 2 4" xfId="11920" xr:uid="{8D03D052-6EC7-4143-BBF0-967516841DB6}"/>
    <cellStyle name="20% - Accent6 5 4 2 4 2" xfId="41687" xr:uid="{69820624-9F63-42AE-BE74-86D64C2BA308}"/>
    <cellStyle name="20% - Accent6 5 4 2 5" xfId="11921" xr:uid="{858EA6AF-43D9-4716-ADD2-9BAD694BA364}"/>
    <cellStyle name="20% - Accent6 5 4 2 5 2" xfId="41688" xr:uid="{AB60C9E1-12E7-44FB-AD77-77036B26DC68}"/>
    <cellStyle name="20% - Accent6 5 4 2 6" xfId="26229" xr:uid="{5DD43177-424A-4755-9A80-2B03346BD0A1}"/>
    <cellStyle name="20% - Accent6 5 4 2 6 2" xfId="54720" xr:uid="{087E917D-8551-48A9-8C54-11DDFF01A3B6}"/>
    <cellStyle name="20% - Accent6 5 4 2 7" xfId="11915" xr:uid="{E94982E5-D227-4944-A1F0-23B6FD8A0023}"/>
    <cellStyle name="20% - Accent6 5 4 2 7 2" xfId="41682" xr:uid="{DED8475C-9403-45F4-8AB7-47DD576FBFB7}"/>
    <cellStyle name="20% - Accent6 5 4 2 8" xfId="33854" xr:uid="{C0FC9CC2-E3AE-491C-8EF8-BEBCAE3D864E}"/>
    <cellStyle name="20% - Accent6 5 4 3" xfId="11922" xr:uid="{D95F5B4D-266F-4D56-898C-E185A76A0AF9}"/>
    <cellStyle name="20% - Accent6 5 4 3 2" xfId="11923" xr:uid="{5BE306BC-5DA4-4EC0-845D-136403517290}"/>
    <cellStyle name="20% - Accent6 5 4 3 2 2" xfId="11924" xr:uid="{23140BB5-7021-4F48-AD6B-41E92B4D528B}"/>
    <cellStyle name="20% - Accent6 5 4 3 2 2 2" xfId="41691" xr:uid="{2A1D061E-9782-4E61-B485-B4568EBF8C8C}"/>
    <cellStyle name="20% - Accent6 5 4 3 2 3" xfId="11925" xr:uid="{E800662E-B7AE-4689-9454-59ECF5E971BF}"/>
    <cellStyle name="20% - Accent6 5 4 3 2 3 2" xfId="41692" xr:uid="{4006CC2D-8F2C-4FF8-AACD-88B7150B3707}"/>
    <cellStyle name="20% - Accent6 5 4 3 2 4" xfId="41690" xr:uid="{9C311CF1-9A9A-470F-BD18-DDF6965FD96D}"/>
    <cellStyle name="20% - Accent6 5 4 3 3" xfId="11926" xr:uid="{70157D89-4DBA-43EF-BDC2-CF9302F509AE}"/>
    <cellStyle name="20% - Accent6 5 4 3 3 2" xfId="41693" xr:uid="{F1D306FC-016C-440F-8B43-9EFE4480E476}"/>
    <cellStyle name="20% - Accent6 5 4 3 4" xfId="11927" xr:uid="{8EB741D2-6A61-4D38-B65F-C0DF198D7D48}"/>
    <cellStyle name="20% - Accent6 5 4 3 4 2" xfId="41694" xr:uid="{173D4114-083B-4155-91B5-3DCC2929C298}"/>
    <cellStyle name="20% - Accent6 5 4 3 5" xfId="11928" xr:uid="{346C4524-707D-4A91-9368-9F23DF2CD9B4}"/>
    <cellStyle name="20% - Accent6 5 4 3 5 2" xfId="41695" xr:uid="{271F9B67-2083-49FC-BA2D-26AA5D9C50D3}"/>
    <cellStyle name="20% - Accent6 5 4 3 6" xfId="27702" xr:uid="{48842E8A-CE9A-431A-9981-2259E7153321}"/>
    <cellStyle name="20% - Accent6 5 4 3 6 2" xfId="56192" xr:uid="{15BE2810-DD6E-457E-8069-8AAB4F0F0349}"/>
    <cellStyle name="20% - Accent6 5 4 3 7" xfId="41689" xr:uid="{51D4284D-755A-4F14-884D-23370D29B548}"/>
    <cellStyle name="20% - Accent6 5 4 4" xfId="11929" xr:uid="{064DE831-E481-4CC7-B330-7E2B5AAE0955}"/>
    <cellStyle name="20% - Accent6 5 4 4 2" xfId="11930" xr:uid="{59B729C7-6AF9-40B4-93AB-39425E85985B}"/>
    <cellStyle name="20% - Accent6 5 4 4 2 2" xfId="41697" xr:uid="{98331697-7CCB-4CB0-8540-35DAA94FFE5A}"/>
    <cellStyle name="20% - Accent6 5 4 4 3" xfId="11931" xr:uid="{FA117C3E-B44A-4A73-B519-913E52580FFF}"/>
    <cellStyle name="20% - Accent6 5 4 4 3 2" xfId="41698" xr:uid="{C39B5A34-B539-4DDF-A8AF-E60D8AEEF18C}"/>
    <cellStyle name="20% - Accent6 5 4 4 4" xfId="30701" xr:uid="{6B7353C0-5F42-4961-93D3-9B1D4697611A}"/>
    <cellStyle name="20% - Accent6 5 4 4 4 2" xfId="59191" xr:uid="{AA1972D9-DE86-4061-828B-2F6CED4EC569}"/>
    <cellStyle name="20% - Accent6 5 4 4 5" xfId="41696" xr:uid="{26D4F1D6-44CF-4356-AE65-2EA28BE78AE5}"/>
    <cellStyle name="20% - Accent6 5 4 5" xfId="11932" xr:uid="{B664BA45-37B2-4D2F-87E5-7E4925DB76D1}"/>
    <cellStyle name="20% - Accent6 5 4 5 2" xfId="41699" xr:uid="{CB21C4B9-599A-44F9-ABF2-33C58744B595}"/>
    <cellStyle name="20% - Accent6 5 4 6" xfId="11933" xr:uid="{44005571-3289-47BF-A5BE-DFFFDB369D42}"/>
    <cellStyle name="20% - Accent6 5 4 6 2" xfId="41700" xr:uid="{A69A6FFE-7AC9-410B-B819-1DAFBB0E6352}"/>
    <cellStyle name="20% - Accent6 5 4 7" xfId="11934" xr:uid="{66FD43C6-F217-421E-BB95-246DEDB0C90B}"/>
    <cellStyle name="20% - Accent6 5 4 7 2" xfId="41701" xr:uid="{434F296B-840C-4971-BB8C-58073CFECA50}"/>
    <cellStyle name="20% - Accent6 5 4 8" xfId="21644" xr:uid="{8C39A8E4-24BB-428F-A1B9-D605EA45095D}"/>
    <cellStyle name="20% - Accent6 5 4 8 2" xfId="51069" xr:uid="{508A0A32-B21B-4A1A-A676-2ABBB970A863}"/>
    <cellStyle name="20% - Accent6 5 4 9" xfId="11914" xr:uid="{D9E6DCCB-C35E-4551-82B5-FB61382EF1E4}"/>
    <cellStyle name="20% - Accent6 5 4 9 2" xfId="41681" xr:uid="{7CBB7662-8473-4569-9FE5-FA431D57EB33}"/>
    <cellStyle name="20% - Accent6 5 5" xfId="2249" xr:uid="{5641C8A1-F935-4C2F-A139-D22E2AB61AC7}"/>
    <cellStyle name="20% - Accent6 5 5 10" xfId="33229" xr:uid="{AEFFFFE6-E1C5-4162-B5E9-89DF0516D0BD}"/>
    <cellStyle name="20% - Accent6 5 5 2" xfId="11936" xr:uid="{23B3EC27-A88F-48B2-B3BC-97B4F3ABC369}"/>
    <cellStyle name="20% - Accent6 5 5 2 2" xfId="11937" xr:uid="{96FA1C98-CC81-4101-8242-18F3A02BFC81}"/>
    <cellStyle name="20% - Accent6 5 5 2 2 2" xfId="11938" xr:uid="{2EC6E010-CAF2-4D46-B527-D73CDDC167A6}"/>
    <cellStyle name="20% - Accent6 5 5 2 2 2 2" xfId="41705" xr:uid="{4FE5E69C-0F4D-449B-BA63-9BF58D0622EB}"/>
    <cellStyle name="20% - Accent6 5 5 2 2 3" xfId="11939" xr:uid="{5E98988A-C748-44EA-804C-EC9B5616E258}"/>
    <cellStyle name="20% - Accent6 5 5 2 2 3 2" xfId="41706" xr:uid="{0EC2D5E4-096D-464B-B58F-827CE8C677CF}"/>
    <cellStyle name="20% - Accent6 5 5 2 2 4" xfId="29517" xr:uid="{04BD8E12-DBF9-4070-A0A8-EDCD04B28BF9}"/>
    <cellStyle name="20% - Accent6 5 5 2 2 4 2" xfId="58007" xr:uid="{B13C7E9C-14B7-471E-A8B0-8523682A44C7}"/>
    <cellStyle name="20% - Accent6 5 5 2 2 5" xfId="41704" xr:uid="{0F4FE951-8986-4C33-9217-7A336CCDF67E}"/>
    <cellStyle name="20% - Accent6 5 5 2 3" xfId="11940" xr:uid="{CA762C2B-8C52-4FB3-9ABA-31D5D09E4BB0}"/>
    <cellStyle name="20% - Accent6 5 5 2 3 2" xfId="41707" xr:uid="{F7BCF655-F86F-4691-A815-ECCC7FED0896}"/>
    <cellStyle name="20% - Accent6 5 5 2 4" xfId="11941" xr:uid="{10C8433C-20DC-45C2-B764-A2E39B5D73D7}"/>
    <cellStyle name="20% - Accent6 5 5 2 4 2" xfId="41708" xr:uid="{BDD19D8B-D9DD-4D4D-B77E-02449F2E034B}"/>
    <cellStyle name="20% - Accent6 5 5 2 5" xfId="11942" xr:uid="{A1BA0455-3C7B-4AEC-B195-996CC5ABB101}"/>
    <cellStyle name="20% - Accent6 5 5 2 5 2" xfId="41709" xr:uid="{FA5670C1-7C8E-4E52-9A61-2C49829D3BD6}"/>
    <cellStyle name="20% - Accent6 5 5 2 6" xfId="26533" xr:uid="{87737111-5795-46E5-80B8-687F14B232DC}"/>
    <cellStyle name="20% - Accent6 5 5 2 6 2" xfId="55024" xr:uid="{EE062B48-0220-4796-AC3E-4F87A82961E9}"/>
    <cellStyle name="20% - Accent6 5 5 2 7" xfId="41703" xr:uid="{A9270D21-DB30-439E-A3B1-D61655B1628E}"/>
    <cellStyle name="20% - Accent6 5 5 3" xfId="11943" xr:uid="{9A8F5C09-8B6C-4DD6-982C-E5F8DB4C7B85}"/>
    <cellStyle name="20% - Accent6 5 5 3 2" xfId="11944" xr:uid="{3513E9CB-5AE1-4DFF-958E-306664807F03}"/>
    <cellStyle name="20% - Accent6 5 5 3 2 2" xfId="11945" xr:uid="{D5575846-46DE-4DAD-ACAC-BD59610E3014}"/>
    <cellStyle name="20% - Accent6 5 5 3 2 2 2" xfId="41712" xr:uid="{C3168C6C-5D3A-4D74-82A4-3D38410456F0}"/>
    <cellStyle name="20% - Accent6 5 5 3 2 3" xfId="11946" xr:uid="{7B66D0BE-9F25-4C82-A39D-CBA67557E9DC}"/>
    <cellStyle name="20% - Accent6 5 5 3 2 3 2" xfId="41713" xr:uid="{7A7C8D22-52F8-4D04-A7A5-4938408D4E12}"/>
    <cellStyle name="20% - Accent6 5 5 3 2 4" xfId="41711" xr:uid="{3CFB52D2-DF1C-4007-8D44-92C7E3F3C318}"/>
    <cellStyle name="20% - Accent6 5 5 3 3" xfId="11947" xr:uid="{3474FC29-B1F0-41D9-80CF-573483615DE1}"/>
    <cellStyle name="20% - Accent6 5 5 3 3 2" xfId="41714" xr:uid="{641FAB44-4660-4456-9268-10299D7BEA92}"/>
    <cellStyle name="20% - Accent6 5 5 3 4" xfId="11948" xr:uid="{46542E16-19B0-431D-BF88-BC92A41A55FE}"/>
    <cellStyle name="20% - Accent6 5 5 3 4 2" xfId="41715" xr:uid="{2FD649A3-808C-450C-858F-28E983EAC616}"/>
    <cellStyle name="20% - Accent6 5 5 3 5" xfId="11949" xr:uid="{8D6BB611-A137-4FC1-82ED-A307D133C0A9}"/>
    <cellStyle name="20% - Accent6 5 5 3 5 2" xfId="41716" xr:uid="{DC6A6F5F-0407-4925-A311-2EA775D868D8}"/>
    <cellStyle name="20% - Accent6 5 5 3 6" xfId="28006" xr:uid="{A410F359-EE0C-4D1D-91BD-9C4D46257E0C}"/>
    <cellStyle name="20% - Accent6 5 5 3 6 2" xfId="56496" xr:uid="{1F199C9C-EE11-470C-8ED6-E80F90CB7B97}"/>
    <cellStyle name="20% - Accent6 5 5 3 7" xfId="41710" xr:uid="{DE0E87D8-C441-497A-A475-9E93F7766EC0}"/>
    <cellStyle name="20% - Accent6 5 5 4" xfId="11950" xr:uid="{03314D94-3478-4C99-A0F7-7EF5539B0781}"/>
    <cellStyle name="20% - Accent6 5 5 4 2" xfId="11951" xr:uid="{0D936A7E-31F3-4F80-BDFC-5527068D8E6F}"/>
    <cellStyle name="20% - Accent6 5 5 4 2 2" xfId="41718" xr:uid="{64052B82-39CE-4B51-9988-330E995DC27A}"/>
    <cellStyle name="20% - Accent6 5 5 4 3" xfId="11952" xr:uid="{7B23A79B-B5D9-42C3-9305-A48A0CCD74C1}"/>
    <cellStyle name="20% - Accent6 5 5 4 3 2" xfId="41719" xr:uid="{8C5A06AB-BD9F-4BAC-929E-4C81F7499B64}"/>
    <cellStyle name="20% - Accent6 5 5 4 4" xfId="31006" xr:uid="{69E915B8-02B7-4ABC-AED6-EA9BB305D575}"/>
    <cellStyle name="20% - Accent6 5 5 4 4 2" xfId="59496" xr:uid="{6434AAC2-9EA9-4ED9-9561-7038F2FB048A}"/>
    <cellStyle name="20% - Accent6 5 5 4 5" xfId="41717" xr:uid="{3BFA92DA-77DF-4495-9B2C-5CB0E701A406}"/>
    <cellStyle name="20% - Accent6 5 5 5" xfId="11953" xr:uid="{E2FB5ED9-0A0F-4EA1-99FA-8CA687AC8F92}"/>
    <cellStyle name="20% - Accent6 5 5 5 2" xfId="41720" xr:uid="{81998D0F-4E9E-43AF-8341-6D8E05B681CF}"/>
    <cellStyle name="20% - Accent6 5 5 6" xfId="11954" xr:uid="{7F51C793-F211-4A37-BA6C-AC3760FA6ADE}"/>
    <cellStyle name="20% - Accent6 5 5 6 2" xfId="41721" xr:uid="{ADA4090A-7728-4F8B-B5AE-A744D6141413}"/>
    <cellStyle name="20% - Accent6 5 5 7" xfId="11955" xr:uid="{1414CDC5-9DD1-4983-8759-44493CAFAF80}"/>
    <cellStyle name="20% - Accent6 5 5 7 2" xfId="41722" xr:uid="{CD1C08AE-F7F8-4B86-906A-2FB7E5F634BC}"/>
    <cellStyle name="20% - Accent6 5 5 8" xfId="25064" xr:uid="{B3649F20-9B9C-494F-9DBD-50434BABD48A}"/>
    <cellStyle name="20% - Accent6 5 5 8 2" xfId="53555" xr:uid="{70021526-5466-44FF-857A-467EF2974BC2}"/>
    <cellStyle name="20% - Accent6 5 5 9" xfId="11935" xr:uid="{D1E7E92E-6E40-4898-AF56-8D37D52A509F}"/>
    <cellStyle name="20% - Accent6 5 5 9 2" xfId="41702" xr:uid="{711CB7E1-2646-44C5-9BA0-6CE248851EF1}"/>
    <cellStyle name="20% - Accent6 5 6" xfId="11956" xr:uid="{AFD54555-1492-4691-B7BE-7A10814DA37D}"/>
    <cellStyle name="20% - Accent6 5 6 2" xfId="11957" xr:uid="{21B2DED1-AE2D-4F01-9F57-7CF6549E4729}"/>
    <cellStyle name="20% - Accent6 5 6 2 2" xfId="11958" xr:uid="{AFA543B0-2C11-4BE1-A575-BA3CCAB8FADF}"/>
    <cellStyle name="20% - Accent6 5 6 2 2 2" xfId="41725" xr:uid="{86AD8604-9A4F-4495-8BED-86D633BFFD69}"/>
    <cellStyle name="20% - Accent6 5 6 2 3" xfId="11959" xr:uid="{DDCEE605-EC76-49CC-A9CC-D04CB565344D}"/>
    <cellStyle name="20% - Accent6 5 6 2 3 2" xfId="41726" xr:uid="{1E0DF3F8-7326-4B72-BA53-7169D2DCF7A2}"/>
    <cellStyle name="20% - Accent6 5 6 2 4" xfId="28331" xr:uid="{B7197CD9-47CC-4D63-9C49-1B511F35E6BD}"/>
    <cellStyle name="20% - Accent6 5 6 2 4 2" xfId="56821" xr:uid="{69537B86-D235-49C3-B9BF-E39D0BE7C8E0}"/>
    <cellStyle name="20% - Accent6 5 6 2 5" xfId="41724" xr:uid="{66F744A8-6653-4376-ADB4-17797A205921}"/>
    <cellStyle name="20% - Accent6 5 6 3" xfId="11960" xr:uid="{3EF20589-E0AB-4EB4-A835-A099E5A3D616}"/>
    <cellStyle name="20% - Accent6 5 6 3 2" xfId="41727" xr:uid="{2C677C35-A071-44B1-82C8-D4B8CF26151D}"/>
    <cellStyle name="20% - Accent6 5 6 4" xfId="11961" xr:uid="{5717DB27-D6ED-4F41-B1DD-89D2D52A6A65}"/>
    <cellStyle name="20% - Accent6 5 6 4 2" xfId="41728" xr:uid="{55617620-050F-4F30-B765-8E50145493B6}"/>
    <cellStyle name="20% - Accent6 5 6 5" xfId="11962" xr:uid="{A35C5881-28CA-44FE-ACD0-1C2EAE89E24F}"/>
    <cellStyle name="20% - Accent6 5 6 5 2" xfId="41729" xr:uid="{7C28102C-71E5-4E5E-B128-E7D6742AC38D}"/>
    <cellStyle name="20% - Accent6 5 6 6" xfId="25365" xr:uid="{CB162083-ABE5-495F-B035-05717F6391CA}"/>
    <cellStyle name="20% - Accent6 5 6 6 2" xfId="53856" xr:uid="{EF820A45-7F1C-48AC-AE0E-24CBF7AFF35C}"/>
    <cellStyle name="20% - Accent6 5 6 7" xfId="41723" xr:uid="{A8E1F776-0332-4781-B84C-30AD85ADFBEB}"/>
    <cellStyle name="20% - Accent6 5 7" xfId="11963" xr:uid="{72D9125D-27F7-4721-93DD-4F096D3C04A2}"/>
    <cellStyle name="20% - Accent6 5 7 2" xfId="11964" xr:uid="{AB5263AC-826E-4825-B19B-BA95E1233E2B}"/>
    <cellStyle name="20% - Accent6 5 7 2 2" xfId="11965" xr:uid="{58B4F0CD-775E-486F-A97A-B2678733C721}"/>
    <cellStyle name="20% - Accent6 5 7 2 2 2" xfId="41732" xr:uid="{34D00BBA-3719-4D2A-B914-3F208CA5BE4C}"/>
    <cellStyle name="20% - Accent6 5 7 2 3" xfId="11966" xr:uid="{49733308-941C-49CD-ADDC-5EA0C0526B8B}"/>
    <cellStyle name="20% - Accent6 5 7 2 3 2" xfId="41733" xr:uid="{A3455075-33AB-4A66-81CC-216D2E04B342}"/>
    <cellStyle name="20% - Accent6 5 7 2 4" xfId="41731" xr:uid="{AF1310CF-3700-4D80-9FB8-6FDCD33ED0E0}"/>
    <cellStyle name="20% - Accent6 5 7 3" xfId="11967" xr:uid="{56F0AF98-0EC6-4904-AC2A-E6246254512B}"/>
    <cellStyle name="20% - Accent6 5 7 3 2" xfId="41734" xr:uid="{A581DEE3-C260-4B45-BA67-2CD0B52DCEAD}"/>
    <cellStyle name="20% - Accent6 5 7 4" xfId="11968" xr:uid="{3F735485-6532-4EC3-A3E2-EC3308223FD1}"/>
    <cellStyle name="20% - Accent6 5 7 4 2" xfId="41735" xr:uid="{8DC97452-D03F-49F2-8887-859151D203C2}"/>
    <cellStyle name="20% - Accent6 5 7 5" xfId="11969" xr:uid="{32658E7B-EF1F-4DAE-BD2E-222F7395DEAA}"/>
    <cellStyle name="20% - Accent6 5 7 5 2" xfId="41736" xr:uid="{F3B2E203-37F8-47A6-B5B8-A3240D26A7B2}"/>
    <cellStyle name="20% - Accent6 5 7 6" xfId="26816" xr:uid="{047A02B4-4501-4468-8620-DB3251A1C11B}"/>
    <cellStyle name="20% - Accent6 5 7 6 2" xfId="55306" xr:uid="{CDF27E90-471F-45D1-A8F2-EBB45AE22627}"/>
    <cellStyle name="20% - Accent6 5 7 7" xfId="41730" xr:uid="{655CFAE6-05B5-4D32-A2AC-8966765DCCCB}"/>
    <cellStyle name="20% - Accent6 5 8" xfId="11970" xr:uid="{EDEF04D6-7616-4600-B22B-C89086351B23}"/>
    <cellStyle name="20% - Accent6 5 8 2" xfId="11971" xr:uid="{991831B2-85D3-4F25-95DC-084BAA1615A8}"/>
    <cellStyle name="20% - Accent6 5 8 2 2" xfId="41738" xr:uid="{3DA28F9F-0ACE-49D4-B9C3-79670E2E6B55}"/>
    <cellStyle name="20% - Accent6 5 8 3" xfId="11972" xr:uid="{A867365D-20BC-4A20-9086-89E114490BAA}"/>
    <cellStyle name="20% - Accent6 5 8 3 2" xfId="41739" xr:uid="{DF3DC042-7792-4D4A-A2DE-CB288791ECBB}"/>
    <cellStyle name="20% - Accent6 5 8 4" xfId="29810" xr:uid="{3ADA7C85-858C-49B5-BF28-47EFC9C7B054}"/>
    <cellStyle name="20% - Accent6 5 8 4 2" xfId="58300" xr:uid="{D3442CB4-810B-4077-BC54-B839F68917A7}"/>
    <cellStyle name="20% - Accent6 5 8 5" xfId="41737" xr:uid="{67E8D1EF-CA6D-4CF4-A454-0BF2326DF092}"/>
    <cellStyle name="20% - Accent6 5 9" xfId="11973" xr:uid="{A9AF020F-6E92-4987-970C-EF591E7DE030}"/>
    <cellStyle name="20% - Accent6 5 9 2" xfId="41740" xr:uid="{AC84B981-36F4-4E96-921A-E7EC443765C3}"/>
    <cellStyle name="20% - Accent6 6" xfId="1010" xr:uid="{555E502E-0019-43E7-8DF1-EA1C2054C9B7}"/>
    <cellStyle name="20% - Accent6 6 10" xfId="11975" xr:uid="{B442EB8A-4093-4CBB-A90C-D4404EAA614D}"/>
    <cellStyle name="20% - Accent6 6 10 2" xfId="41742" xr:uid="{482BA30F-5927-46FE-9AD5-3898FE6DF6D6}"/>
    <cellStyle name="20% - Accent6 6 11" xfId="20690" xr:uid="{12C373AF-EF2F-40EA-8D48-88EECA5C3BDA}"/>
    <cellStyle name="20% - Accent6 6 11 2" xfId="50129" xr:uid="{DCD0F1B9-6705-46EE-A27F-9BD085956DDD}"/>
    <cellStyle name="20% - Accent6 6 12" xfId="11974" xr:uid="{36A5A82D-FFF8-463E-A8D3-51768D1D1BBC}"/>
    <cellStyle name="20% - Accent6 6 12 2" xfId="41741" xr:uid="{25E8FAA0-72ED-449D-9502-D1C9CB6BF13A}"/>
    <cellStyle name="20% - Accent6 6 13" xfId="4820" xr:uid="{8BAD858A-1FE4-4E8B-A4AF-2FC46A555F41}"/>
    <cellStyle name="20% - Accent6 6 13 2" xfId="34704" xr:uid="{FEE8D7E6-08F2-493F-BF5D-0B0B91950C72}"/>
    <cellStyle name="20% - Accent6 6 14" xfId="4269" xr:uid="{732C01F4-A5D0-4D1F-BEB8-18315E5AE0C9}"/>
    <cellStyle name="20% - Accent6 6 15" xfId="32199" xr:uid="{6C9CF110-0825-434C-8E78-4EC28B117580}"/>
    <cellStyle name="20% - Accent6 6 2" xfId="1285" xr:uid="{431BBA4E-ACB9-4C0F-A771-C1CC719DAA3A}"/>
    <cellStyle name="20% - Accent6 6 2 10" xfId="5088" xr:uid="{F29D8E89-24CB-4E97-A0A0-868A3E52EE95}"/>
    <cellStyle name="20% - Accent6 6 2 10 2" xfId="34955" xr:uid="{1796E3C0-F077-4545-9FA3-18407C84A462}"/>
    <cellStyle name="20% - Accent6 6 2 11" xfId="22765" xr:uid="{03E461AA-B579-4E3C-BBFD-3859DFAEC709}"/>
    <cellStyle name="20% - Accent6 6 2 11 2" xfId="52050" xr:uid="{EF47AFA2-3AEE-477A-A1DE-854AF8F71206}"/>
    <cellStyle name="20% - Accent6 6 2 12" xfId="32335" xr:uid="{7A84C042-4420-4E29-8993-2AD7945A49BA}"/>
    <cellStyle name="20% - Accent6 6 2 2" xfId="1947" xr:uid="{27C981AA-22A0-4558-B975-5E98C44E66EE}"/>
    <cellStyle name="20% - Accent6 6 2 2 2" xfId="3182" xr:uid="{888C066F-66CC-4182-9975-66F07590E2F2}"/>
    <cellStyle name="20% - Accent6 6 2 2 2 2" xfId="11979" xr:uid="{9C19960E-DFF6-40BB-96E0-CAF4DD4CF064}"/>
    <cellStyle name="20% - Accent6 6 2 2 2 2 2" xfId="41746" xr:uid="{C4E7971F-8E04-4DCF-B395-C9755E8765F4}"/>
    <cellStyle name="20% - Accent6 6 2 2 2 3" xfId="11980" xr:uid="{00607FD8-7F8E-4F7A-88DE-0B50DDEAC4C2}"/>
    <cellStyle name="20% - Accent6 6 2 2 2 3 2" xfId="41747" xr:uid="{8A2EB2AE-6FCB-47C5-8B20-5E1AB9039F11}"/>
    <cellStyle name="20% - Accent6 6 2 2 2 4" xfId="11978" xr:uid="{E3173D42-C88B-434A-A4A0-EDA0719369A6}"/>
    <cellStyle name="20% - Accent6 6 2 2 2 4 2" xfId="41745" xr:uid="{72E39F4E-C21A-432F-BF77-2AE3F2E0D4FA}"/>
    <cellStyle name="20% - Accent6 6 2 2 2 5" xfId="34159" xr:uid="{A895AB14-DFD3-4644-BF99-5D4CBAF698DC}"/>
    <cellStyle name="20% - Accent6 6 2 2 3" xfId="11981" xr:uid="{8427566E-5425-4B7B-B862-4A63DDF7EEDB}"/>
    <cellStyle name="20% - Accent6 6 2 2 3 2" xfId="41748" xr:uid="{D24E05D5-4726-4F39-8A4D-9B146A98A490}"/>
    <cellStyle name="20% - Accent6 6 2 2 4" xfId="11982" xr:uid="{CAEC2E8D-4FF3-4756-BBAC-37FBDCCAE0EE}"/>
    <cellStyle name="20% - Accent6 6 2 2 4 2" xfId="41749" xr:uid="{B60AF4B5-886E-4A2D-A478-07FA3ACF4192}"/>
    <cellStyle name="20% - Accent6 6 2 2 5" xfId="11983" xr:uid="{532F4464-EB27-4A43-AABF-B70902DE4769}"/>
    <cellStyle name="20% - Accent6 6 2 2 5 2" xfId="41750" xr:uid="{6917CC52-DF63-4E07-A141-9525469BDC4D}"/>
    <cellStyle name="20% - Accent6 6 2 2 6" xfId="21906" xr:uid="{D9B4A6B3-9659-46A9-B8C3-315EF12156AD}"/>
    <cellStyle name="20% - Accent6 6 2 2 6 2" xfId="51331" xr:uid="{6EA24390-71F1-48AC-BA90-E5D319D4A72B}"/>
    <cellStyle name="20% - Accent6 6 2 2 7" xfId="11977" xr:uid="{C1B31AAC-4B88-4262-BF6C-D352F053110A}"/>
    <cellStyle name="20% - Accent6 6 2 2 7 2" xfId="41744" xr:uid="{46BAE349-5774-4721-84A9-B4D913ACF491}"/>
    <cellStyle name="20% - Accent6 6 2 2 8" xfId="28424" xr:uid="{08C8B0E8-DA31-4E3B-A06E-CB1A62B82CCB}"/>
    <cellStyle name="20% - Accent6 6 2 2 8 2" xfId="56914" xr:uid="{C2A56419-792E-4281-BE9A-026A390252F2}"/>
    <cellStyle name="20% - Accent6 6 2 2 9" xfId="32949" xr:uid="{1ADDD5E4-4181-4CAA-85E8-BFB30170F757}"/>
    <cellStyle name="20% - Accent6 6 2 3" xfId="2558" xr:uid="{DE8634C5-7C82-4D1E-804B-26BE8E678ADC}"/>
    <cellStyle name="20% - Accent6 6 2 3 2" xfId="11985" xr:uid="{DDB26032-EDF6-43CD-B50D-78D53F1880B8}"/>
    <cellStyle name="20% - Accent6 6 2 3 2 2" xfId="11986" xr:uid="{0EB4CA97-FD4F-4729-BB84-2C4056CC5BBC}"/>
    <cellStyle name="20% - Accent6 6 2 3 2 2 2" xfId="41753" xr:uid="{38D3D20F-F862-4FB5-A253-2F3CC4F0559D}"/>
    <cellStyle name="20% - Accent6 6 2 3 2 3" xfId="11987" xr:uid="{B65A5256-1C8B-451D-A1AE-59CE9821B8EF}"/>
    <cellStyle name="20% - Accent6 6 2 3 2 3 2" xfId="41754" xr:uid="{9636B9CB-E121-4C2C-8A0F-589E9F3764F6}"/>
    <cellStyle name="20% - Accent6 6 2 3 2 4" xfId="41752" xr:uid="{5E84B346-ED5F-4C58-B0DC-182D2DFB2DFD}"/>
    <cellStyle name="20% - Accent6 6 2 3 3" xfId="11988" xr:uid="{4F36BAE2-2EB3-497E-B256-8BE9959B490A}"/>
    <cellStyle name="20% - Accent6 6 2 3 3 2" xfId="41755" xr:uid="{457FE9CF-472A-4C60-8794-FE43971AE381}"/>
    <cellStyle name="20% - Accent6 6 2 3 4" xfId="11989" xr:uid="{1E7D2C50-E9FE-42AE-922E-5A1C49E4F384}"/>
    <cellStyle name="20% - Accent6 6 2 3 4 2" xfId="41756" xr:uid="{6E7FCE5B-1401-4A66-8D73-6E379DEAD54D}"/>
    <cellStyle name="20% - Accent6 6 2 3 5" xfId="11990" xr:uid="{1829002F-7DCD-401F-97A6-22E4FB0D527B}"/>
    <cellStyle name="20% - Accent6 6 2 3 5 2" xfId="41757" xr:uid="{1978EC23-97B2-474E-A90F-88687C7C8C36}"/>
    <cellStyle name="20% - Accent6 6 2 3 6" xfId="11984" xr:uid="{BB0EB2D6-AFBB-4F5D-98F1-908D34732B85}"/>
    <cellStyle name="20% - Accent6 6 2 3 6 2" xfId="41751" xr:uid="{4207E94E-3494-457D-943B-C12C2E471E39}"/>
    <cellStyle name="20% - Accent6 6 2 3 7" xfId="33538" xr:uid="{99BF9E34-F3F9-455C-9404-0B794E2DC708}"/>
    <cellStyle name="20% - Accent6 6 2 4" xfId="11991" xr:uid="{6D5278DD-55F4-428C-915E-CB63AB02782B}"/>
    <cellStyle name="20% - Accent6 6 2 4 2" xfId="11992" xr:uid="{18FA82BA-41D7-4B09-9801-59AE6C9B179D}"/>
    <cellStyle name="20% - Accent6 6 2 4 2 2" xfId="41759" xr:uid="{C937CAFF-3B8C-48AD-B145-B907B6712678}"/>
    <cellStyle name="20% - Accent6 6 2 4 3" xfId="11993" xr:uid="{B979095C-0647-4B23-A7A0-2EFD5FA96C6A}"/>
    <cellStyle name="20% - Accent6 6 2 4 3 2" xfId="41760" xr:uid="{DC026DD9-B324-4CC5-9A52-7A3DBEEDE1AC}"/>
    <cellStyle name="20% - Accent6 6 2 4 4" xfId="41758" xr:uid="{C34E2C45-5A05-4780-A4AC-E36DD6CB5E81}"/>
    <cellStyle name="20% - Accent6 6 2 5" xfId="11994" xr:uid="{9D6A11AA-DDB0-4E74-840D-18D4C13D5D7E}"/>
    <cellStyle name="20% - Accent6 6 2 5 2" xfId="41761" xr:uid="{723C82A2-B4FF-4821-9F1C-F17493E7A45B}"/>
    <cellStyle name="20% - Accent6 6 2 6" xfId="11995" xr:uid="{2DC9CD69-356B-4A9F-89A0-9FC7C5A25B9A}"/>
    <cellStyle name="20% - Accent6 6 2 6 2" xfId="41762" xr:uid="{E6DBCFC5-FBC0-4B93-8496-E4810E8ED72D}"/>
    <cellStyle name="20% - Accent6 6 2 7" xfId="11996" xr:uid="{14C6FB51-0953-45FC-84C6-162225A0A84B}"/>
    <cellStyle name="20% - Accent6 6 2 7 2" xfId="41763" xr:uid="{7C40B10F-F7A0-498E-8719-AD57FAA01728}"/>
    <cellStyle name="20% - Accent6 6 2 8" xfId="20933" xr:uid="{6A5E570F-9460-4DA3-AB54-FFC666C588C9}"/>
    <cellStyle name="20% - Accent6 6 2 8 2" xfId="50361" xr:uid="{DEB225F1-CF3F-4E7B-BE24-5BF2D9405DE5}"/>
    <cellStyle name="20% - Accent6 6 2 9" xfId="11976" xr:uid="{15DF8F6B-3727-4123-974C-DD1E3CB715A1}"/>
    <cellStyle name="20% - Accent6 6 2 9 2" xfId="41743" xr:uid="{880ED1CA-DBE1-4DFA-BF41-0A00887072AC}"/>
    <cellStyle name="20% - Accent6 6 3" xfId="1657" xr:uid="{3407B9FD-B099-432E-B0E1-47E17FFE276D}"/>
    <cellStyle name="20% - Accent6 6 3 10" xfId="26910" xr:uid="{7A988ABB-E501-4C3D-A817-77BF4F15D8E7}"/>
    <cellStyle name="20% - Accent6 6 3 10 2" xfId="55400" xr:uid="{8994F203-AB77-45F5-B082-518F3E9DD3C9}"/>
    <cellStyle name="20% - Accent6 6 3 11" xfId="32659" xr:uid="{5719BF2B-3921-4B60-BE02-3F8471FDFED9}"/>
    <cellStyle name="20% - Accent6 6 3 2" xfId="2878" xr:uid="{7A2E9CF1-27C8-4CE2-A90C-0BCCC4653549}"/>
    <cellStyle name="20% - Accent6 6 3 2 2" xfId="11999" xr:uid="{D697F333-3F56-44AE-B428-5306B9F115D2}"/>
    <cellStyle name="20% - Accent6 6 3 2 2 2" xfId="12000" xr:uid="{36437947-BC77-4277-A961-316C014F1FCE}"/>
    <cellStyle name="20% - Accent6 6 3 2 2 2 2" xfId="41767" xr:uid="{8C9166A8-3EB2-4F72-980A-2A01BB7B85D8}"/>
    <cellStyle name="20% - Accent6 6 3 2 2 3" xfId="12001" xr:uid="{B86B8CB9-96DE-49A1-9802-009894865897}"/>
    <cellStyle name="20% - Accent6 6 3 2 2 3 2" xfId="41768" xr:uid="{F0B0ECD0-0EF6-4C00-A11E-74AD4726E86A}"/>
    <cellStyle name="20% - Accent6 6 3 2 2 4" xfId="41766" xr:uid="{40E74DA5-B96F-43CE-B2B9-5C3B3DA3758F}"/>
    <cellStyle name="20% - Accent6 6 3 2 3" xfId="12002" xr:uid="{31A3E230-E26D-434B-8AE1-1DCEFFB1FE00}"/>
    <cellStyle name="20% - Accent6 6 3 2 3 2" xfId="41769" xr:uid="{F7AFFA52-EA9F-4EA1-B07B-3E7E28B242B1}"/>
    <cellStyle name="20% - Accent6 6 3 2 4" xfId="12003" xr:uid="{639FE898-7FC1-4E2A-B3F5-C15B43B6D2CE}"/>
    <cellStyle name="20% - Accent6 6 3 2 4 2" xfId="41770" xr:uid="{C137CDFC-371B-44C3-A934-B77E95B48D18}"/>
    <cellStyle name="20% - Accent6 6 3 2 5" xfId="12004" xr:uid="{6BAA295D-56D6-4D29-808B-88F54CF8ADEB}"/>
    <cellStyle name="20% - Accent6 6 3 2 5 2" xfId="41771" xr:uid="{EAAE9141-B924-4170-96E1-F9E43EE9C88D}"/>
    <cellStyle name="20% - Accent6 6 3 2 6" xfId="22166" xr:uid="{135E06F0-FF26-49FB-A0D8-77707180DA9A}"/>
    <cellStyle name="20% - Accent6 6 3 2 6 2" xfId="51591" xr:uid="{335E77D4-4DA1-4461-9A01-D7E1E887901A}"/>
    <cellStyle name="20% - Accent6 6 3 2 7" xfId="11998" xr:uid="{C9595340-44C2-4A1A-BE90-906FC877C6B7}"/>
    <cellStyle name="20% - Accent6 6 3 2 7 2" xfId="41765" xr:uid="{8399F85F-9C9A-49E4-8ADA-ED6203836B34}"/>
    <cellStyle name="20% - Accent6 6 3 2 8" xfId="33856" xr:uid="{E43D3C3D-DA94-4F11-B45F-D2CBE79B4EB3}"/>
    <cellStyle name="20% - Accent6 6 3 3" xfId="12005" xr:uid="{7BFEAAD4-2C20-4FD5-9159-34C292CACD28}"/>
    <cellStyle name="20% - Accent6 6 3 3 2" xfId="12006" xr:uid="{9ACB5CAE-B200-4599-974A-C56CBDEFF276}"/>
    <cellStyle name="20% - Accent6 6 3 3 2 2" xfId="12007" xr:uid="{DF06306D-083A-4EC7-B15C-7E9D7CE38EB6}"/>
    <cellStyle name="20% - Accent6 6 3 3 2 2 2" xfId="41774" xr:uid="{9EC252B1-2BA9-49EE-B890-BB47DA17D9C1}"/>
    <cellStyle name="20% - Accent6 6 3 3 2 3" xfId="12008" xr:uid="{6A9B351E-C0FF-489B-91B5-6B5BF6F4134C}"/>
    <cellStyle name="20% - Accent6 6 3 3 2 3 2" xfId="41775" xr:uid="{BE16118F-A98E-40BA-94EB-F527CA92F576}"/>
    <cellStyle name="20% - Accent6 6 3 3 2 4" xfId="41773" xr:uid="{09B49AD0-15B9-4B55-86C8-1119EAB1BD6F}"/>
    <cellStyle name="20% - Accent6 6 3 3 3" xfId="12009" xr:uid="{119195FC-056E-4476-A88A-49BBF83D0008}"/>
    <cellStyle name="20% - Accent6 6 3 3 3 2" xfId="41776" xr:uid="{280B74E8-197C-4920-B11F-20ABF6FFC7AB}"/>
    <cellStyle name="20% - Accent6 6 3 3 4" xfId="12010" xr:uid="{40B8F004-8733-4D4D-87FA-B12173ADCBB6}"/>
    <cellStyle name="20% - Accent6 6 3 3 4 2" xfId="41777" xr:uid="{2518F257-4EF5-46BD-AAAC-1854FB6DDA5A}"/>
    <cellStyle name="20% - Accent6 6 3 3 5" xfId="12011" xr:uid="{9B5E1115-2AE1-414B-BC77-EBD41E7F59B9}"/>
    <cellStyle name="20% - Accent6 6 3 3 5 2" xfId="41778" xr:uid="{A58ED8DD-A34C-43B6-A994-D92955911315}"/>
    <cellStyle name="20% - Accent6 6 3 3 6" xfId="41772" xr:uid="{DDEEB33E-E52C-423B-A7D2-E61628B3FFA1}"/>
    <cellStyle name="20% - Accent6 6 3 4" xfId="12012" xr:uid="{59ADF1EB-4B54-44D1-8FE1-C81F244F95E4}"/>
    <cellStyle name="20% - Accent6 6 3 4 2" xfId="12013" xr:uid="{4F04A39B-E7F2-4EB2-8962-E3D25C94026E}"/>
    <cellStyle name="20% - Accent6 6 3 4 2 2" xfId="41780" xr:uid="{F8893F28-8357-4B43-8799-9C8A16066359}"/>
    <cellStyle name="20% - Accent6 6 3 4 3" xfId="12014" xr:uid="{C2DBCAD5-C66B-45D2-BBDE-AB5B13C8E98E}"/>
    <cellStyle name="20% - Accent6 6 3 4 3 2" xfId="41781" xr:uid="{3AF8E442-31FC-43D7-8BF9-ADD79226D668}"/>
    <cellStyle name="20% - Accent6 6 3 4 4" xfId="41779" xr:uid="{BAF16D9E-E2F4-4878-A7AF-C0DEFE1BD778}"/>
    <cellStyle name="20% - Accent6 6 3 5" xfId="12015" xr:uid="{AA50DC2E-1808-49B2-BE4D-02D2925587E2}"/>
    <cellStyle name="20% - Accent6 6 3 5 2" xfId="41782" xr:uid="{D7116AEC-1FED-47D3-BCCC-1ED5FCFDB6B2}"/>
    <cellStyle name="20% - Accent6 6 3 6" xfId="12016" xr:uid="{E613367B-8A75-43C5-BD80-A77980C30BF6}"/>
    <cellStyle name="20% - Accent6 6 3 6 2" xfId="41783" xr:uid="{F3FEEB93-B070-41A7-942C-7EFCCFCAD923}"/>
    <cellStyle name="20% - Accent6 6 3 7" xfId="12017" xr:uid="{688BED51-8AF8-405B-88CC-A0DDADF72E7E}"/>
    <cellStyle name="20% - Accent6 6 3 7 2" xfId="41784" xr:uid="{C07FB3C4-CA5F-4049-9D07-C8E487B260EE}"/>
    <cellStyle name="20% - Accent6 6 3 8" xfId="21180" xr:uid="{87110738-ABF9-47F5-A9A7-02F8A5CB8E50}"/>
    <cellStyle name="20% - Accent6 6 3 8 2" xfId="50606" xr:uid="{F2234321-B5EB-483D-BD80-1AA7621717EF}"/>
    <cellStyle name="20% - Accent6 6 3 9" xfId="11997" xr:uid="{1AE49BF7-BF94-46E8-B1AD-D877A604867C}"/>
    <cellStyle name="20% - Accent6 6 3 9 2" xfId="41764" xr:uid="{AEF46F98-D84B-4874-B5DE-44F17375AF35}"/>
    <cellStyle name="20% - Accent6 6 4" xfId="2407" xr:uid="{5DF34592-1144-4A49-A8EA-B8CB918E4F60}"/>
    <cellStyle name="20% - Accent6 6 4 10" xfId="29903" xr:uid="{940D0874-1864-4F8C-9B39-3292CACC0FD2}"/>
    <cellStyle name="20% - Accent6 6 4 10 2" xfId="58393" xr:uid="{32816E76-75D7-41B4-B618-81EA47BD0FC4}"/>
    <cellStyle name="20% - Accent6 6 4 11" xfId="33387" xr:uid="{BD5C290F-CD4F-4893-8A4A-26AE393B87AE}"/>
    <cellStyle name="20% - Accent6 6 4 2" xfId="12019" xr:uid="{AE57788D-BFEF-4CBF-A897-3114BE67DD55}"/>
    <cellStyle name="20% - Accent6 6 4 2 2" xfId="12020" xr:uid="{535624B5-1AB7-4463-B17F-C10E1E08C5A5}"/>
    <cellStyle name="20% - Accent6 6 4 2 2 2" xfId="12021" xr:uid="{0A36FF08-1948-4226-B8D6-570B0A1BADE3}"/>
    <cellStyle name="20% - Accent6 6 4 2 2 2 2" xfId="41788" xr:uid="{E058683F-A297-464F-8DF9-DD02A0DFF910}"/>
    <cellStyle name="20% - Accent6 6 4 2 2 3" xfId="12022" xr:uid="{97DBEBAE-BBB0-444A-BCDF-DDE02D1AE28B}"/>
    <cellStyle name="20% - Accent6 6 4 2 2 3 2" xfId="41789" xr:uid="{D355646B-29AB-43E7-80FC-354B0EF6CA54}"/>
    <cellStyle name="20% - Accent6 6 4 2 2 4" xfId="41787" xr:uid="{9C6F6D73-733D-4E61-A57A-07BD63D279DC}"/>
    <cellStyle name="20% - Accent6 6 4 2 3" xfId="12023" xr:uid="{94B24EE4-3296-4802-A193-6C095861A9A9}"/>
    <cellStyle name="20% - Accent6 6 4 2 3 2" xfId="41790" xr:uid="{1E3BF2F2-7649-43B3-BE74-047A741218CB}"/>
    <cellStyle name="20% - Accent6 6 4 2 4" xfId="12024" xr:uid="{0FDFAE25-4A10-4C64-8D04-5DB5E17B905A}"/>
    <cellStyle name="20% - Accent6 6 4 2 4 2" xfId="41791" xr:uid="{0F077E74-BEFB-4BB0-9973-F95079769F8D}"/>
    <cellStyle name="20% - Accent6 6 4 2 5" xfId="12025" xr:uid="{9A78A45A-85C2-4B24-9B91-46FEFF06DBD9}"/>
    <cellStyle name="20% - Accent6 6 4 2 5 2" xfId="41792" xr:uid="{D09ECBC7-6ED5-466B-B480-CB34056311B1}"/>
    <cellStyle name="20% - Accent6 6 4 2 6" xfId="41786" xr:uid="{68209BBB-0C76-4BA9-B91F-A2C23195987D}"/>
    <cellStyle name="20% - Accent6 6 4 3" xfId="12026" xr:uid="{AC0C4472-FDE1-4D1B-96FD-8C1EDC5019BF}"/>
    <cellStyle name="20% - Accent6 6 4 3 2" xfId="12027" xr:uid="{E70E4905-A00F-4A23-BA6D-E6F102ABD51D}"/>
    <cellStyle name="20% - Accent6 6 4 3 2 2" xfId="12028" xr:uid="{1E54C876-52BC-473C-B7D1-6F7373DBBB11}"/>
    <cellStyle name="20% - Accent6 6 4 3 2 2 2" xfId="41795" xr:uid="{AFDB5010-519B-49E1-9918-AC2A30329BCD}"/>
    <cellStyle name="20% - Accent6 6 4 3 2 3" xfId="12029" xr:uid="{30E0DAB9-2313-451C-B896-0CA0B8081270}"/>
    <cellStyle name="20% - Accent6 6 4 3 2 3 2" xfId="41796" xr:uid="{28297733-6EDF-4D87-B748-AA2329ED7889}"/>
    <cellStyle name="20% - Accent6 6 4 3 2 4" xfId="41794" xr:uid="{F91A7201-8930-4432-B522-5D71E30FC1D3}"/>
    <cellStyle name="20% - Accent6 6 4 3 3" xfId="12030" xr:uid="{69C9E39F-1686-4394-9817-E7A53F031F7E}"/>
    <cellStyle name="20% - Accent6 6 4 3 3 2" xfId="41797" xr:uid="{DACC5F0D-7A70-4B36-B104-22313255297A}"/>
    <cellStyle name="20% - Accent6 6 4 3 4" xfId="12031" xr:uid="{CC6FABA2-218C-4AAB-B092-CB58DB232629}"/>
    <cellStyle name="20% - Accent6 6 4 3 4 2" xfId="41798" xr:uid="{16935F18-0B14-40DC-B550-AB23DCFD7B5C}"/>
    <cellStyle name="20% - Accent6 6 4 3 5" xfId="12032" xr:uid="{70A9B24C-368F-4491-9BDA-CEB36FAC92F4}"/>
    <cellStyle name="20% - Accent6 6 4 3 5 2" xfId="41799" xr:uid="{0E57BD45-6A5A-472C-B822-AC34A9CCC0F8}"/>
    <cellStyle name="20% - Accent6 6 4 3 6" xfId="41793" xr:uid="{61D3C011-2901-40B1-9F01-B670132C7F21}"/>
    <cellStyle name="20% - Accent6 6 4 4" xfId="12033" xr:uid="{3F995246-BF14-4F31-9BF1-506E8E812490}"/>
    <cellStyle name="20% - Accent6 6 4 4 2" xfId="12034" xr:uid="{FEBC2494-B17E-44A4-8682-DF86BDAF74E5}"/>
    <cellStyle name="20% - Accent6 6 4 4 2 2" xfId="41801" xr:uid="{B8AA1071-30B8-405B-AD9F-31177724006D}"/>
    <cellStyle name="20% - Accent6 6 4 4 3" xfId="12035" xr:uid="{F4976817-14E2-48FE-9260-E472F9B226B8}"/>
    <cellStyle name="20% - Accent6 6 4 4 3 2" xfId="41802" xr:uid="{0D604F8A-9E66-4414-B80D-7583D1B8A7DE}"/>
    <cellStyle name="20% - Accent6 6 4 4 4" xfId="41800" xr:uid="{5B8DD66C-860A-416D-AD72-C94CFAAEBDB2}"/>
    <cellStyle name="20% - Accent6 6 4 5" xfId="12036" xr:uid="{17AE4461-DB41-4954-8ABC-913AB70C6321}"/>
    <cellStyle name="20% - Accent6 6 4 5 2" xfId="41803" xr:uid="{065CE6BF-D978-4ED8-8393-7F9CB01186C1}"/>
    <cellStyle name="20% - Accent6 6 4 6" xfId="12037" xr:uid="{13DA67D2-A9FB-4313-8A87-A671483A7F4E}"/>
    <cellStyle name="20% - Accent6 6 4 6 2" xfId="41804" xr:uid="{AD44FB4A-290B-413E-AD36-B3D0ACD43739}"/>
    <cellStyle name="20% - Accent6 6 4 7" xfId="12038" xr:uid="{8AFE05FA-FB9E-4161-87E3-A2EC52E652B3}"/>
    <cellStyle name="20% - Accent6 6 4 7 2" xfId="41805" xr:uid="{45E457F0-8A3E-44CA-BEE3-BAC8661C7E0D}"/>
    <cellStyle name="20% - Accent6 6 4 8" xfId="21661" xr:uid="{455367E4-363B-4695-91B3-88584753CC20}"/>
    <cellStyle name="20% - Accent6 6 4 8 2" xfId="51086" xr:uid="{1408C95B-6718-4800-98A1-0137F2E5D847}"/>
    <cellStyle name="20% - Accent6 6 4 9" xfId="12018" xr:uid="{03E99CA5-3FC5-47DA-B8E9-E7C604FB5A91}"/>
    <cellStyle name="20% - Accent6 6 4 9 2" xfId="41785" xr:uid="{E0F217D7-367F-4317-972B-AC137DF7E51F}"/>
    <cellStyle name="20% - Accent6 6 5" xfId="12039" xr:uid="{77ACE9F1-CAC0-4033-97FC-E18B72D59BF8}"/>
    <cellStyle name="20% - Accent6 6 5 2" xfId="12040" xr:uid="{2DDA393A-0DFC-4CA0-833D-9F1357E2078B}"/>
    <cellStyle name="20% - Accent6 6 5 2 2" xfId="12041" xr:uid="{20CA9EFE-F3ED-44A8-90D8-26C8716D64DD}"/>
    <cellStyle name="20% - Accent6 6 5 2 2 2" xfId="41808" xr:uid="{A5DAF4BC-538A-441B-BA79-0A227D6C6EBE}"/>
    <cellStyle name="20% - Accent6 6 5 2 3" xfId="12042" xr:uid="{A3F2A0ED-E36C-4FCE-A8FF-06558156B09D}"/>
    <cellStyle name="20% - Accent6 6 5 2 3 2" xfId="41809" xr:uid="{8ABC8A58-8542-40F7-8236-F486F66C8F86}"/>
    <cellStyle name="20% - Accent6 6 5 2 4" xfId="41807" xr:uid="{8D9F2CE7-5DDE-4455-BD38-21D557AEBEA2}"/>
    <cellStyle name="20% - Accent6 6 5 3" xfId="12043" xr:uid="{C6AD2AE0-475F-4840-97C9-112DD27AFF23}"/>
    <cellStyle name="20% - Accent6 6 5 3 2" xfId="41810" xr:uid="{071651F3-33C6-4B95-9AEF-65D783B8A9A3}"/>
    <cellStyle name="20% - Accent6 6 5 4" xfId="12044" xr:uid="{B395EAF2-2FAB-46C3-93A4-EC931DB7F618}"/>
    <cellStyle name="20% - Accent6 6 5 4 2" xfId="41811" xr:uid="{979C4490-17FE-4D4B-8494-E70CFAC52F2D}"/>
    <cellStyle name="20% - Accent6 6 5 5" xfId="12045" xr:uid="{15DD0E78-4481-4A75-8F38-FC2BAACB9086}"/>
    <cellStyle name="20% - Accent6 6 5 5 2" xfId="41812" xr:uid="{F590FAC2-5711-4BED-A704-57D9961D83BE}"/>
    <cellStyle name="20% - Accent6 6 5 6" xfId="41806" xr:uid="{707940B0-7267-4BBD-82AA-E047259AC3B3}"/>
    <cellStyle name="20% - Accent6 6 6" xfId="12046" xr:uid="{FA8F0222-8A7C-43BA-BBE9-51AFE55CE57B}"/>
    <cellStyle name="20% - Accent6 6 6 2" xfId="12047" xr:uid="{1A52B3F5-1A60-4E32-8180-05F6F34A2E8B}"/>
    <cellStyle name="20% - Accent6 6 6 2 2" xfId="12048" xr:uid="{50896344-9117-4FB9-839C-D718FE3B65DC}"/>
    <cellStyle name="20% - Accent6 6 6 2 2 2" xfId="41815" xr:uid="{55A8BF01-4F56-43CE-A907-536B40119B44}"/>
    <cellStyle name="20% - Accent6 6 6 2 3" xfId="12049" xr:uid="{93D15D1E-F26B-4F7C-BE2A-AE5B2D7B27D9}"/>
    <cellStyle name="20% - Accent6 6 6 2 3 2" xfId="41816" xr:uid="{D4BB240F-F7B4-443C-85A3-84BBA0684954}"/>
    <cellStyle name="20% - Accent6 6 6 2 4" xfId="41814" xr:uid="{338C84F0-D15D-46A4-9ED2-BE092DD989B3}"/>
    <cellStyle name="20% - Accent6 6 6 3" xfId="12050" xr:uid="{6BB9C869-2C52-46FD-909F-9FBDBDFDEBF2}"/>
    <cellStyle name="20% - Accent6 6 6 3 2" xfId="41817" xr:uid="{C1B5B6E0-4804-4FA8-B0C6-018D70EE5FA0}"/>
    <cellStyle name="20% - Accent6 6 6 4" xfId="12051" xr:uid="{7E6588C6-4DA1-4884-A2EA-2B90798ACE1C}"/>
    <cellStyle name="20% - Accent6 6 6 4 2" xfId="41818" xr:uid="{E34087A8-CD31-4C09-9317-ED87074DECCA}"/>
    <cellStyle name="20% - Accent6 6 6 5" xfId="12052" xr:uid="{257201F3-3189-4D7D-9966-77C68572896C}"/>
    <cellStyle name="20% - Accent6 6 6 5 2" xfId="41819" xr:uid="{596D9BA1-82D2-4E17-8E75-2949ECC9E244}"/>
    <cellStyle name="20% - Accent6 6 6 6" xfId="41813" xr:uid="{B3FAE066-8F14-4751-B187-7BC650D05A6F}"/>
    <cellStyle name="20% - Accent6 6 7" xfId="12053" xr:uid="{A4DAAE87-9631-4099-A057-202D873A3936}"/>
    <cellStyle name="20% - Accent6 6 7 2" xfId="12054" xr:uid="{28093AE5-7446-4A94-A5B3-00E30BDB9B20}"/>
    <cellStyle name="20% - Accent6 6 7 2 2" xfId="41821" xr:uid="{5C7AF47C-E2FE-4FEE-B2DD-8F6B2AC0A1B3}"/>
    <cellStyle name="20% - Accent6 6 7 3" xfId="12055" xr:uid="{E3BB342F-FC31-49E7-B815-8DA097C82546}"/>
    <cellStyle name="20% - Accent6 6 7 3 2" xfId="41822" xr:uid="{E90C9F03-6C26-491B-A208-8C1AFC96DA02}"/>
    <cellStyle name="20% - Accent6 6 7 4" xfId="41820" xr:uid="{6E5F3BCE-E66D-430B-83F4-80A73EA33A21}"/>
    <cellStyle name="20% - Accent6 6 8" xfId="12056" xr:uid="{E76489C8-F29A-4B48-A112-C1D79554215C}"/>
    <cellStyle name="20% - Accent6 6 8 2" xfId="41823" xr:uid="{8801BCBE-7028-41F9-A66C-17944AFA4456}"/>
    <cellStyle name="20% - Accent6 6 9" xfId="12057" xr:uid="{E1577726-EDB5-4239-8F39-F6169F5FDADA}"/>
    <cellStyle name="20% - Accent6 6 9 2" xfId="41824" xr:uid="{F49AA7FB-CD81-408E-81CB-B2AAC3E7EFAE}"/>
    <cellStyle name="20% - Accent6 7" xfId="135" xr:uid="{33C0D50C-A698-430E-ACFC-63373544BAD2}"/>
    <cellStyle name="20% - Accent6 7 10" xfId="20709" xr:uid="{F512DFB8-49B8-41E9-98EA-157328720CBD}"/>
    <cellStyle name="20% - Accent6 7 10 2" xfId="50147" xr:uid="{3DAB6B75-C7B0-40B7-B045-5187372E7B99}"/>
    <cellStyle name="20% - Accent6 7 11" xfId="12058" xr:uid="{E53050A3-B76E-4D12-B463-C88C054B19D8}"/>
    <cellStyle name="20% - Accent6 7 11 2" xfId="41825" xr:uid="{03F31485-0060-42A7-98E4-1455721CE56D}"/>
    <cellStyle name="20% - Accent6 7 12" xfId="4841" xr:uid="{86CF3A4D-5E8E-47CE-870C-4E20DC35B34E}"/>
    <cellStyle name="20% - Accent6 7 12 2" xfId="34724" xr:uid="{C440E862-3A1C-4C29-9761-A70D64B9AD26}"/>
    <cellStyle name="20% - Accent6 7 13" xfId="22779" xr:uid="{C2BD0E3B-3ECB-4EE4-BA9F-855E9EB7B4E6}"/>
    <cellStyle name="20% - Accent6 7 13 2" xfId="52064" xr:uid="{B6904C88-08E9-4615-AB00-28D171873D73}"/>
    <cellStyle name="20% - Accent6 7 14" xfId="31771" xr:uid="{1614DF59-F19D-498E-8865-897EC10A7792}"/>
    <cellStyle name="20% - Accent6 7 2" xfId="3034" xr:uid="{9779F462-8441-4E29-8B44-11363A991150}"/>
    <cellStyle name="20% - Accent6 7 2 10" xfId="25735" xr:uid="{2E9596A8-D38A-4E93-B7E3-F496428F74D5}"/>
    <cellStyle name="20% - Accent6 7 2 10 2" xfId="54226" xr:uid="{44C86913-2888-4E73-AE2E-9D93A7F5173D}"/>
    <cellStyle name="20% - Accent6 7 2 11" xfId="34011" xr:uid="{988C7E59-AD63-4C88-8DAD-A8E2CDE03B31}"/>
    <cellStyle name="20% - Accent6 7 2 2" xfId="5884" xr:uid="{E44860E4-7A60-461C-8917-6168DEEC5E6B}"/>
    <cellStyle name="20% - Accent6 7 2 2 2" xfId="12061" xr:uid="{BA1BE741-0EC9-47CD-AC2C-7BEFB3387F51}"/>
    <cellStyle name="20% - Accent6 7 2 2 2 2" xfId="12062" xr:uid="{2070B482-2E2F-4A71-912F-571F4E125CB0}"/>
    <cellStyle name="20% - Accent6 7 2 2 2 2 2" xfId="41829" xr:uid="{2CA78D1B-8561-4C06-8993-FFDA083D507A}"/>
    <cellStyle name="20% - Accent6 7 2 2 2 3" xfId="12063" xr:uid="{D07DAC51-5A28-4086-A83A-4D48982C4C0C}"/>
    <cellStyle name="20% - Accent6 7 2 2 2 3 2" xfId="41830" xr:uid="{189B8D11-0FA5-4C05-8893-F05253710FB7}"/>
    <cellStyle name="20% - Accent6 7 2 2 2 4" xfId="41828" xr:uid="{7B50545A-F6A1-4170-9331-4B8136A00840}"/>
    <cellStyle name="20% - Accent6 7 2 2 3" xfId="12064" xr:uid="{37BAC906-F1CF-47E1-8122-861118B90CDD}"/>
    <cellStyle name="20% - Accent6 7 2 2 3 2" xfId="41831" xr:uid="{907F6495-4087-465F-A893-819AD1DE024D}"/>
    <cellStyle name="20% - Accent6 7 2 2 4" xfId="12065" xr:uid="{4CF21751-ABC5-4F2F-8C54-CE56E9C76C9A}"/>
    <cellStyle name="20% - Accent6 7 2 2 4 2" xfId="41832" xr:uid="{071CA99A-B44A-42CD-AAA6-C060309C1B72}"/>
    <cellStyle name="20% - Accent6 7 2 2 5" xfId="12066" xr:uid="{B523D8E0-F48A-4C21-A152-654827C8C505}"/>
    <cellStyle name="20% - Accent6 7 2 2 5 2" xfId="41833" xr:uid="{FE98F727-03E8-4EB4-B5ED-5DFEC695E231}"/>
    <cellStyle name="20% - Accent6 7 2 2 6" xfId="21931" xr:uid="{081A464E-CAC1-4E1C-B86B-EB2B1FC05633}"/>
    <cellStyle name="20% - Accent6 7 2 2 6 2" xfId="51356" xr:uid="{C188137B-F0F0-4820-9E8A-CCE1ADBA9D31}"/>
    <cellStyle name="20% - Accent6 7 2 2 7" xfId="12060" xr:uid="{3DBACAB7-B040-4FEF-A22B-D1C8B25E3046}"/>
    <cellStyle name="20% - Accent6 7 2 2 7 2" xfId="41827" xr:uid="{2B29334D-6FB0-48AB-8A4A-0BE74DB1AA65}"/>
    <cellStyle name="20% - Accent6 7 2 2 8" xfId="28714" xr:uid="{DDC09F94-C4FB-4150-ABDB-7846BB260A63}"/>
    <cellStyle name="20% - Accent6 7 2 2 8 2" xfId="57204" xr:uid="{553B71E7-3EB6-4E63-8E34-41867C234CE8}"/>
    <cellStyle name="20% - Accent6 7 2 2 9" xfId="35743" xr:uid="{862E2F97-F5B9-4B83-AF69-A45504F04564}"/>
    <cellStyle name="20% - Accent6 7 2 3" xfId="12067" xr:uid="{ED3A4D22-482A-46C8-918C-E837DA4609B7}"/>
    <cellStyle name="20% - Accent6 7 2 3 2" xfId="12068" xr:uid="{9BCF0D39-B758-43E6-A8D0-60C841A9523B}"/>
    <cellStyle name="20% - Accent6 7 2 3 2 2" xfId="12069" xr:uid="{8FC1FC71-849D-49BF-9B97-688176E60CDF}"/>
    <cellStyle name="20% - Accent6 7 2 3 2 2 2" xfId="41836" xr:uid="{70B5BC20-875D-4DA4-BD8F-7B0827B12427}"/>
    <cellStyle name="20% - Accent6 7 2 3 2 3" xfId="12070" xr:uid="{ADAF8319-975A-42A2-BB73-08F37CCEF1B8}"/>
    <cellStyle name="20% - Accent6 7 2 3 2 3 2" xfId="41837" xr:uid="{8055B24E-9D65-4AC7-BAA9-7F4AEE45B210}"/>
    <cellStyle name="20% - Accent6 7 2 3 2 4" xfId="41835" xr:uid="{34F96E02-5487-41FF-B9EC-2C4C2B3E1FF3}"/>
    <cellStyle name="20% - Accent6 7 2 3 3" xfId="12071" xr:uid="{E6948F3B-5C61-4469-ACA4-4C8F35A6AE0D}"/>
    <cellStyle name="20% - Accent6 7 2 3 3 2" xfId="41838" xr:uid="{C6DFCF0F-1330-457A-AD07-4A8FC412FBF3}"/>
    <cellStyle name="20% - Accent6 7 2 3 4" xfId="12072" xr:uid="{9D19E246-AD7C-4D20-9215-0D46D4DACCFC}"/>
    <cellStyle name="20% - Accent6 7 2 3 4 2" xfId="41839" xr:uid="{79E91DBA-8513-4DC7-BE4A-26B5849D7E00}"/>
    <cellStyle name="20% - Accent6 7 2 3 5" xfId="12073" xr:uid="{99DE16E0-3890-4240-9661-3C2D868FA2DF}"/>
    <cellStyle name="20% - Accent6 7 2 3 5 2" xfId="41840" xr:uid="{29A513C3-ACC7-49A4-88F7-CD4F78A24349}"/>
    <cellStyle name="20% - Accent6 7 2 3 6" xfId="41834" xr:uid="{10D3B82C-EC07-4B9D-8236-63F21F37B0F9}"/>
    <cellStyle name="20% - Accent6 7 2 4" xfId="12074" xr:uid="{164E8033-291B-4CEB-AA90-2B8FCEBE0E54}"/>
    <cellStyle name="20% - Accent6 7 2 4 2" xfId="12075" xr:uid="{01350177-EE42-4260-8A25-E486212C7D20}"/>
    <cellStyle name="20% - Accent6 7 2 4 2 2" xfId="41842" xr:uid="{E1B2D0B4-0A24-4A70-9625-4783770A635A}"/>
    <cellStyle name="20% - Accent6 7 2 4 3" xfId="12076" xr:uid="{2776AC11-1F92-4FE7-9DA9-22EB66421192}"/>
    <cellStyle name="20% - Accent6 7 2 4 3 2" xfId="41843" xr:uid="{6336EC89-B628-4017-B05B-F8F3D2E5F2A1}"/>
    <cellStyle name="20% - Accent6 7 2 4 4" xfId="41841" xr:uid="{D57E7BA1-3402-456B-9BA6-508DFEE36250}"/>
    <cellStyle name="20% - Accent6 7 2 5" xfId="12077" xr:uid="{813E6FB3-FAE1-4F30-AF08-8A4440B4ACDC}"/>
    <cellStyle name="20% - Accent6 7 2 5 2" xfId="41844" xr:uid="{5E40572A-5DC1-4AB6-84E2-3D47BF3B0F81}"/>
    <cellStyle name="20% - Accent6 7 2 6" xfId="12078" xr:uid="{966D6D89-9D00-4AD6-A7EB-55CEF7EAACC3}"/>
    <cellStyle name="20% - Accent6 7 2 6 2" xfId="41845" xr:uid="{DFE877A4-3905-44C9-AFAC-A60B98E2C42F}"/>
    <cellStyle name="20% - Accent6 7 2 7" xfId="12079" xr:uid="{D95D8D2B-8647-49BF-8E09-BE522C22EFE1}"/>
    <cellStyle name="20% - Accent6 7 2 7 2" xfId="41846" xr:uid="{C6FDABD4-0D5B-4F26-AF6D-14DE46F1F0E9}"/>
    <cellStyle name="20% - Accent6 7 2 8" xfId="20957" xr:uid="{8DE36F29-6F08-4431-9127-27229A32236E}"/>
    <cellStyle name="20% - Accent6 7 2 8 2" xfId="50385" xr:uid="{E67418C2-1872-4B88-9ACE-C134231C1B1A}"/>
    <cellStyle name="20% - Accent6 7 2 9" xfId="12059" xr:uid="{E83F2ABC-0521-42C9-82A6-0035E3F3AD08}"/>
    <cellStyle name="20% - Accent6 7 2 9 2" xfId="41826" xr:uid="{ADC733E1-7ED9-4CE7-9E2A-4A7D84E197E1}"/>
    <cellStyle name="20% - Accent6 7 3" xfId="5292" xr:uid="{2487E66A-FBD9-4918-8D54-78FB0240321E}"/>
    <cellStyle name="20% - Accent6 7 3 10" xfId="27203" xr:uid="{E4BA5801-046A-4B69-8394-9E9BC86662C4}"/>
    <cellStyle name="20% - Accent6 7 3 10 2" xfId="55693" xr:uid="{AA7B8391-6126-4454-A482-FFB18EC529B3}"/>
    <cellStyle name="20% - Accent6 7 3 11" xfId="35155" xr:uid="{804691DF-2921-4D95-8170-4E6B541BFEEC}"/>
    <cellStyle name="20% - Accent6 7 3 2" xfId="6075" xr:uid="{7F2C4E3B-3440-40AD-B156-417FF0376D00}"/>
    <cellStyle name="20% - Accent6 7 3 2 2" xfId="12082" xr:uid="{11C91A22-4AFA-48D7-B1F2-F0364393A40C}"/>
    <cellStyle name="20% - Accent6 7 3 2 2 2" xfId="12083" xr:uid="{40CAC129-0020-4721-A037-72212612D78E}"/>
    <cellStyle name="20% - Accent6 7 3 2 2 2 2" xfId="41850" xr:uid="{760755AB-A24E-4DFF-AEB7-F5D605445055}"/>
    <cellStyle name="20% - Accent6 7 3 2 2 3" xfId="12084" xr:uid="{E75B715E-356D-4687-AEBB-C5BD6490BBB6}"/>
    <cellStyle name="20% - Accent6 7 3 2 2 3 2" xfId="41851" xr:uid="{60241EDD-8B1C-400E-B76B-1C8901FFD924}"/>
    <cellStyle name="20% - Accent6 7 3 2 2 4" xfId="41849" xr:uid="{4A581D99-FC0F-47B9-8ECA-9248213524A7}"/>
    <cellStyle name="20% - Accent6 7 3 2 3" xfId="12085" xr:uid="{DA17DD12-F863-402D-8ACE-BC169CD46D3D}"/>
    <cellStyle name="20% - Accent6 7 3 2 3 2" xfId="41852" xr:uid="{8FEF7194-BFFB-42B5-8928-2D14C75B571C}"/>
    <cellStyle name="20% - Accent6 7 3 2 4" xfId="12086" xr:uid="{4A40F74B-F3FE-4B48-9E36-6734B66DEE3E}"/>
    <cellStyle name="20% - Accent6 7 3 2 4 2" xfId="41853" xr:uid="{E656AA36-EEF2-4E5C-8775-DC05C71DC538}"/>
    <cellStyle name="20% - Accent6 7 3 2 5" xfId="12087" xr:uid="{C22F5D6B-BD73-4640-9E4F-7772E125A527}"/>
    <cellStyle name="20% - Accent6 7 3 2 5 2" xfId="41854" xr:uid="{5E7E1297-8A89-4496-9845-CCB3E9C9B4B6}"/>
    <cellStyle name="20% - Accent6 7 3 2 6" xfId="22192" xr:uid="{2253FCA1-1E81-4105-9949-22919218690D}"/>
    <cellStyle name="20% - Accent6 7 3 2 6 2" xfId="51617" xr:uid="{5BD1F5A6-D7F0-46B3-8675-0496331F0E8A}"/>
    <cellStyle name="20% - Accent6 7 3 2 7" xfId="12081" xr:uid="{65E15360-F201-4A94-ADDF-52B35C7BB75D}"/>
    <cellStyle name="20% - Accent6 7 3 2 7 2" xfId="41848" xr:uid="{0084F759-B276-4688-816C-AC09DE2AF9E2}"/>
    <cellStyle name="20% - Accent6 7 3 2 8" xfId="35934" xr:uid="{FF61DE8A-3249-418E-8089-663D8CA4CC81}"/>
    <cellStyle name="20% - Accent6 7 3 3" xfId="12088" xr:uid="{44FD825E-7FEF-4661-935A-BA463F7DEA62}"/>
    <cellStyle name="20% - Accent6 7 3 3 2" xfId="12089" xr:uid="{6CA39D23-8CD2-4499-9DD9-870C75CCCEFF}"/>
    <cellStyle name="20% - Accent6 7 3 3 2 2" xfId="12090" xr:uid="{E094714F-DAA0-4561-886B-9330951915DA}"/>
    <cellStyle name="20% - Accent6 7 3 3 2 2 2" xfId="41857" xr:uid="{CAF26745-268C-44E3-8F2C-5E2960A0327C}"/>
    <cellStyle name="20% - Accent6 7 3 3 2 3" xfId="12091" xr:uid="{FA2E87B1-52E0-44A0-898C-09F1D7CC98EA}"/>
    <cellStyle name="20% - Accent6 7 3 3 2 3 2" xfId="41858" xr:uid="{7171F1CA-6219-4185-851C-BAFF4D03DBCD}"/>
    <cellStyle name="20% - Accent6 7 3 3 2 4" xfId="41856" xr:uid="{97D6CE70-9BF5-4BE6-8C26-A2F9DD2C19CD}"/>
    <cellStyle name="20% - Accent6 7 3 3 3" xfId="12092" xr:uid="{3C26DDB2-B418-4A92-93A8-2161DAE2D9B0}"/>
    <cellStyle name="20% - Accent6 7 3 3 3 2" xfId="41859" xr:uid="{B1B4D6F7-AE28-4B14-BADE-34C30FE734FE}"/>
    <cellStyle name="20% - Accent6 7 3 3 4" xfId="12093" xr:uid="{6C8AA839-A395-4F48-9DED-810CF5D8767F}"/>
    <cellStyle name="20% - Accent6 7 3 3 4 2" xfId="41860" xr:uid="{4EF9D885-0F40-44F1-8EF7-CB82088EB188}"/>
    <cellStyle name="20% - Accent6 7 3 3 5" xfId="12094" xr:uid="{9C275526-FE0B-4B5E-9A38-3768B2981719}"/>
    <cellStyle name="20% - Accent6 7 3 3 5 2" xfId="41861" xr:uid="{5138AD6C-5210-4761-897B-D2AF2F6D4F59}"/>
    <cellStyle name="20% - Accent6 7 3 3 6" xfId="41855" xr:uid="{63542D1F-FD41-4E24-90A1-B67E54862681}"/>
    <cellStyle name="20% - Accent6 7 3 4" xfId="12095" xr:uid="{F71C6F1C-7B8F-4E25-AABC-11576EE0C8E3}"/>
    <cellStyle name="20% - Accent6 7 3 4 2" xfId="12096" xr:uid="{EAAF3B1D-5E7B-4446-BA9A-EFB09CB7F8AC}"/>
    <cellStyle name="20% - Accent6 7 3 4 2 2" xfId="41863" xr:uid="{1699F3E7-E712-44C7-BB0E-C5DD55C50DA7}"/>
    <cellStyle name="20% - Accent6 7 3 4 3" xfId="12097" xr:uid="{E5109C76-6B7D-4D0C-A400-9A014A2F66A3}"/>
    <cellStyle name="20% - Accent6 7 3 4 3 2" xfId="41864" xr:uid="{B68BD4A0-74A3-4D82-8F45-82C5221D0EB6}"/>
    <cellStyle name="20% - Accent6 7 3 4 4" xfId="41862" xr:uid="{846C0EB1-BE49-44C2-B450-26B002EFD5D2}"/>
    <cellStyle name="20% - Accent6 7 3 5" xfId="12098" xr:uid="{C8F5448A-6434-4F38-A273-FDDCEF8D60E8}"/>
    <cellStyle name="20% - Accent6 7 3 5 2" xfId="41865" xr:uid="{40D21A98-1C45-4ECB-ACCE-E8D7336D7B5B}"/>
    <cellStyle name="20% - Accent6 7 3 6" xfId="12099" xr:uid="{91EF2DEF-EBCA-49CB-AF86-9CE8E5C9C724}"/>
    <cellStyle name="20% - Accent6 7 3 6 2" xfId="41866" xr:uid="{B23322E9-3A1A-4CC3-9E51-45292C591CF0}"/>
    <cellStyle name="20% - Accent6 7 3 7" xfId="12100" xr:uid="{A52530A9-5B03-44CA-AA68-ABB5D80AEC08}"/>
    <cellStyle name="20% - Accent6 7 3 7 2" xfId="41867" xr:uid="{E4BAD9E8-E0D9-4949-BE50-CEB189EC3E7D}"/>
    <cellStyle name="20% - Accent6 7 3 8" xfId="21205" xr:uid="{ACA989FA-FEE9-4F19-AA04-96A7E51EDDFE}"/>
    <cellStyle name="20% - Accent6 7 3 8 2" xfId="50631" xr:uid="{4465332A-81C7-41AA-9F36-FA3016685974}"/>
    <cellStyle name="20% - Accent6 7 3 9" xfId="12080" xr:uid="{A1E1DE5E-371F-4788-A31F-D307D7B85002}"/>
    <cellStyle name="20% - Accent6 7 3 9 2" xfId="41847" xr:uid="{89624ACF-AAC9-4DE6-A8F7-BB268A926833}"/>
    <cellStyle name="20% - Accent6 7 4" xfId="5675" xr:uid="{6FEDD98D-28D2-4A2F-9A40-4E89B260FCAB}"/>
    <cellStyle name="20% - Accent6 7 4 2" xfId="12102" xr:uid="{C0A6BB8A-5274-43A3-B67F-2075C4C90717}"/>
    <cellStyle name="20% - Accent6 7 4 2 2" xfId="12103" xr:uid="{91C45B3D-1CFF-4851-8396-7E85E14107A5}"/>
    <cellStyle name="20% - Accent6 7 4 2 2 2" xfId="41870" xr:uid="{BA69047A-8F4E-48B3-AF55-2ED01D587FB7}"/>
    <cellStyle name="20% - Accent6 7 4 2 3" xfId="12104" xr:uid="{D22152B1-A570-4D3D-AD7E-AEA2459844A1}"/>
    <cellStyle name="20% - Accent6 7 4 2 3 2" xfId="41871" xr:uid="{8E5270AD-686C-4FB1-9AD8-DEA37ECBA6BC}"/>
    <cellStyle name="20% - Accent6 7 4 2 4" xfId="41869" xr:uid="{261D5869-E9B0-469C-9981-E611F738CD7A}"/>
    <cellStyle name="20% - Accent6 7 4 3" xfId="12105" xr:uid="{14C56706-D66E-4BD6-8F8C-F0165E0454C4}"/>
    <cellStyle name="20% - Accent6 7 4 3 2" xfId="41872" xr:uid="{DEEE4D3F-5639-4133-BCC1-9007716B34CC}"/>
    <cellStyle name="20% - Accent6 7 4 4" xfId="12106" xr:uid="{A683377B-65BA-4A25-A3DD-E93C4ECA3D0D}"/>
    <cellStyle name="20% - Accent6 7 4 4 2" xfId="41873" xr:uid="{0A37706C-7C93-43A7-9A7C-BEB1F0EF9DBE}"/>
    <cellStyle name="20% - Accent6 7 4 5" xfId="12107" xr:uid="{49F8D67C-5768-4AD6-967C-06256E02A885}"/>
    <cellStyle name="20% - Accent6 7 4 5 2" xfId="41874" xr:uid="{905EF688-28DD-4218-940E-F639C5556726}"/>
    <cellStyle name="20% - Accent6 7 4 6" xfId="21681" xr:uid="{BEB5343B-5F3E-4024-885F-C3125EF713BC}"/>
    <cellStyle name="20% - Accent6 7 4 6 2" xfId="51106" xr:uid="{C627817B-FD8B-45D7-A807-803E51564643}"/>
    <cellStyle name="20% - Accent6 7 4 7" xfId="12101" xr:uid="{BF04B246-2D40-42E0-8939-910E22A77DD6}"/>
    <cellStyle name="20% - Accent6 7 4 7 2" xfId="41868" xr:uid="{98F42B7E-ADF7-457F-9EA1-E8DAE1C92DAF}"/>
    <cellStyle name="20% - Accent6 7 4 8" xfId="30199" xr:uid="{AD798FB9-514C-4768-954F-C9DE63E3DB99}"/>
    <cellStyle name="20% - Accent6 7 4 8 2" xfId="58689" xr:uid="{ED76B3DF-89E6-4258-BCC7-59119AD33480}"/>
    <cellStyle name="20% - Accent6 7 4 9" xfId="35534" xr:uid="{0C334BEA-2C97-4AD2-819A-ABC8E32E2CB5}"/>
    <cellStyle name="20% - Accent6 7 5" xfId="12108" xr:uid="{F35B3916-F552-4E2C-80E5-32B6A393A182}"/>
    <cellStyle name="20% - Accent6 7 5 2" xfId="12109" xr:uid="{8BDC660A-59E7-4158-AEE3-45ACC737E956}"/>
    <cellStyle name="20% - Accent6 7 5 2 2" xfId="12110" xr:uid="{3F48B344-B48C-4FB2-BF7B-76E1501A955B}"/>
    <cellStyle name="20% - Accent6 7 5 2 2 2" xfId="41877" xr:uid="{51642764-7518-49FE-9FB9-DB655DCABE41}"/>
    <cellStyle name="20% - Accent6 7 5 2 3" xfId="12111" xr:uid="{54F283D3-EBFF-4422-84AC-A2D293BE392A}"/>
    <cellStyle name="20% - Accent6 7 5 2 3 2" xfId="41878" xr:uid="{0D6055D8-FA75-402B-A535-CC0CC28AA13E}"/>
    <cellStyle name="20% - Accent6 7 5 2 4" xfId="41876" xr:uid="{6998ACA4-9EBF-4F6A-8869-CB731FB8574F}"/>
    <cellStyle name="20% - Accent6 7 5 3" xfId="12112" xr:uid="{EE6C37AB-96EF-4DBE-A027-EF041793CBA8}"/>
    <cellStyle name="20% - Accent6 7 5 3 2" xfId="41879" xr:uid="{7FBEB019-AADD-49DF-B5B6-DD4B1FFF0F1E}"/>
    <cellStyle name="20% - Accent6 7 5 4" xfId="12113" xr:uid="{F26B92E0-B0CF-4742-A49F-DC8076093309}"/>
    <cellStyle name="20% - Accent6 7 5 4 2" xfId="41880" xr:uid="{DF925B3A-F6B4-4678-8AEF-CAFA74BF00A8}"/>
    <cellStyle name="20% - Accent6 7 5 5" xfId="12114" xr:uid="{0D1387FA-3088-4AD3-A0C2-E03E30A0601F}"/>
    <cellStyle name="20% - Accent6 7 5 5 2" xfId="41881" xr:uid="{1302B4B4-915B-4E63-8C41-778FF0BB1E01}"/>
    <cellStyle name="20% - Accent6 7 5 6" xfId="41875" xr:uid="{80FC22D4-11E8-406B-8D52-2DBA48E78573}"/>
    <cellStyle name="20% - Accent6 7 6" xfId="12115" xr:uid="{6B378113-F2AF-4421-A004-45B228D13725}"/>
    <cellStyle name="20% - Accent6 7 6 2" xfId="12116" xr:uid="{C10A8224-26D4-45AC-AFDC-7237C450A437}"/>
    <cellStyle name="20% - Accent6 7 6 2 2" xfId="41883" xr:uid="{EE807485-A346-4A60-AB6B-AC3588DC3FC5}"/>
    <cellStyle name="20% - Accent6 7 6 3" xfId="12117" xr:uid="{19C0631D-C26A-4BE3-A6CA-225362BC437D}"/>
    <cellStyle name="20% - Accent6 7 6 3 2" xfId="41884" xr:uid="{DBC92B3C-1F55-487F-9A0F-78944C4D8423}"/>
    <cellStyle name="20% - Accent6 7 6 4" xfId="41882" xr:uid="{28B9C85F-8831-4FE9-9696-156D32ED5191}"/>
    <cellStyle name="20% - Accent6 7 7" xfId="12118" xr:uid="{3B2E2E4D-9FAA-48F3-9BEB-9067EE1E28EB}"/>
    <cellStyle name="20% - Accent6 7 7 2" xfId="41885" xr:uid="{5E3E0A83-6540-4E01-BF22-3F27BF4D08C1}"/>
    <cellStyle name="20% - Accent6 7 8" xfId="12119" xr:uid="{C519E8E5-948A-4094-9415-AB5E6F566A33}"/>
    <cellStyle name="20% - Accent6 7 8 2" xfId="41886" xr:uid="{0E857086-DA73-4E04-BEAB-9A702C3C7CBE}"/>
    <cellStyle name="20% - Accent6 7 9" xfId="12120" xr:uid="{3E759306-1525-4284-A5EA-6C92EC27D293}"/>
    <cellStyle name="20% - Accent6 7 9 2" xfId="41887" xr:uid="{D8956337-7E1A-4CD9-805F-882B48A93EF8}"/>
    <cellStyle name="20% - Accent6 8" xfId="2116" xr:uid="{361E5ABC-8AA1-4D79-B198-FE4CF9619BFF}"/>
    <cellStyle name="20% - Accent6 8 10" xfId="4868" xr:uid="{8FDF548C-03FF-4201-84BC-3329DE5CE739}"/>
    <cellStyle name="20% - Accent6 8 10 2" xfId="34747" xr:uid="{E64FAF6F-5230-46C6-9B0D-37DA3724EFC2}"/>
    <cellStyle name="20% - Accent6 8 11" xfId="22794" xr:uid="{1136E30C-713E-4B03-8061-2AD422DAF595}"/>
    <cellStyle name="20% - Accent6 8 11 2" xfId="52079" xr:uid="{03D1DE0D-2E12-48F3-99E2-6A6FAE2687ED}"/>
    <cellStyle name="20% - Accent6 8 12" xfId="33105" xr:uid="{74E31801-1297-4D83-9792-DEA485A3DA08}"/>
    <cellStyle name="20% - Accent6 8 2" xfId="5118" xr:uid="{40D7B17C-1141-435A-B15D-189EB53CBE60}"/>
    <cellStyle name="20% - Accent6 8 2 2" xfId="5901" xr:uid="{9879FBF8-1F18-4574-A7F7-B968477B7D1C}"/>
    <cellStyle name="20% - Accent6 8 2 2 2" xfId="12124" xr:uid="{88265C7E-B388-404F-BC0A-834650277C14}"/>
    <cellStyle name="20% - Accent6 8 2 2 2 2" xfId="41891" xr:uid="{305FBAE5-0EDC-4592-90B5-C411A1F67B6F}"/>
    <cellStyle name="20% - Accent6 8 2 2 3" xfId="12125" xr:uid="{0AFA8019-B385-4F02-821D-73322DD7FA0F}"/>
    <cellStyle name="20% - Accent6 8 2 2 3 2" xfId="41892" xr:uid="{8C929D6D-A1EB-46AA-B18D-82F477EE29F9}"/>
    <cellStyle name="20% - Accent6 8 2 2 4" xfId="21948" xr:uid="{926868A5-7009-4C73-BB22-7EFC05490063}"/>
    <cellStyle name="20% - Accent6 8 2 2 4 2" xfId="51373" xr:uid="{1E621B96-5151-4DF2-B480-C6B4A85FCCFA}"/>
    <cellStyle name="20% - Accent6 8 2 2 5" xfId="12123" xr:uid="{78C6E8F4-F192-4047-940C-07CE87052C3C}"/>
    <cellStyle name="20% - Accent6 8 2 2 5 2" xfId="41890" xr:uid="{C015DF04-DEBF-4727-A0C5-45534D37FBF0}"/>
    <cellStyle name="20% - Accent6 8 2 2 6" xfId="29008" xr:uid="{5407B23F-E6F8-4A00-BA0B-4D129CFF04F1}"/>
    <cellStyle name="20% - Accent6 8 2 2 6 2" xfId="57498" xr:uid="{1578FBFD-2C54-4329-85F2-4A64EAC79612}"/>
    <cellStyle name="20% - Accent6 8 2 2 7" xfId="35760" xr:uid="{64271695-F99E-4FB3-87F6-706C85AC2CB8}"/>
    <cellStyle name="20% - Accent6 8 2 3" xfId="12126" xr:uid="{B6C99571-4257-44ED-89B6-402C14470BB0}"/>
    <cellStyle name="20% - Accent6 8 2 3 2" xfId="41893" xr:uid="{95E66804-9108-4971-9C04-28F42B750553}"/>
    <cellStyle name="20% - Accent6 8 2 4" xfId="12127" xr:uid="{D8D0246F-8545-4D49-95FB-D09A98274734}"/>
    <cellStyle name="20% - Accent6 8 2 4 2" xfId="41894" xr:uid="{57AF0756-29B6-45D8-8CFE-3576251244B7}"/>
    <cellStyle name="20% - Accent6 8 2 5" xfId="12128" xr:uid="{F41FD355-B641-4CC8-A339-F14754158BD4}"/>
    <cellStyle name="20% - Accent6 8 2 5 2" xfId="41895" xr:uid="{0C1C0FC4-4B4F-49DD-A109-B7D39BFE0488}"/>
    <cellStyle name="20% - Accent6 8 2 6" xfId="20977" xr:uid="{DD4A6289-DEB0-4BA7-9E76-707D1C1E54F5}"/>
    <cellStyle name="20% - Accent6 8 2 6 2" xfId="50403" xr:uid="{1D248420-FA61-4F11-BCE4-37C426965A79}"/>
    <cellStyle name="20% - Accent6 8 2 7" xfId="12122" xr:uid="{6F603F38-F3C6-4062-936D-C3D03733465D}"/>
    <cellStyle name="20% - Accent6 8 2 7 2" xfId="41889" xr:uid="{D00DD8DF-3A74-425B-8888-00FCF706503C}"/>
    <cellStyle name="20% - Accent6 8 2 8" xfId="26025" xr:uid="{D1904880-5531-422A-84D9-0E53663DC9C2}"/>
    <cellStyle name="20% - Accent6 8 2 8 2" xfId="54516" xr:uid="{19B42F81-0872-49CE-8E48-575367A8F4F2}"/>
    <cellStyle name="20% - Accent6 8 2 9" xfId="34981" xr:uid="{91391FB2-976E-4B31-B15F-AEC8FD3099B7}"/>
    <cellStyle name="20% - Accent6 8 3" xfId="5309" xr:uid="{8985DA37-8281-49E9-9534-ACA5B47A1886}"/>
    <cellStyle name="20% - Accent6 8 3 2" xfId="6092" xr:uid="{03D94628-83F5-4324-AF8C-EC7B908D1E15}"/>
    <cellStyle name="20% - Accent6 8 3 2 2" xfId="12131" xr:uid="{DF5ECC55-8E95-4A4B-AAAD-D4C3CFB2A8C6}"/>
    <cellStyle name="20% - Accent6 8 3 2 2 2" xfId="41898" xr:uid="{61F5D730-5A1B-4703-83B9-9E79B07BF7E2}"/>
    <cellStyle name="20% - Accent6 8 3 2 3" xfId="12132" xr:uid="{D75A4781-3DD7-4C38-8B2B-D1F8DA406EA4}"/>
    <cellStyle name="20% - Accent6 8 3 2 3 2" xfId="41899" xr:uid="{94E5C23F-571E-40C4-A791-5D6EA85E6CA6}"/>
    <cellStyle name="20% - Accent6 8 3 2 4" xfId="22210" xr:uid="{DAAAAF0A-5E5B-43C3-9A22-75ECED4CB406}"/>
    <cellStyle name="20% - Accent6 8 3 2 4 2" xfId="51635" xr:uid="{F713CA28-14F0-4E8B-B202-39B81E3DA666}"/>
    <cellStyle name="20% - Accent6 8 3 2 5" xfId="12130" xr:uid="{7D84F63D-9A2E-456A-867B-EAAEE1350F4A}"/>
    <cellStyle name="20% - Accent6 8 3 2 5 2" xfId="41897" xr:uid="{589B8CA5-4AC5-43B8-9A8B-1575C71B040D}"/>
    <cellStyle name="20% - Accent6 8 3 2 6" xfId="35951" xr:uid="{F2354CE1-1C8B-4738-8A58-9C644695A767}"/>
    <cellStyle name="20% - Accent6 8 3 3" xfId="12133" xr:uid="{9B9F1A75-022C-48F4-936E-27C1EC678801}"/>
    <cellStyle name="20% - Accent6 8 3 3 2" xfId="41900" xr:uid="{A5506A92-D632-49D0-9AC6-1D62AB88402F}"/>
    <cellStyle name="20% - Accent6 8 3 4" xfId="12134" xr:uid="{611B5DAD-5DE5-4399-B9FE-DBF3B10D80FD}"/>
    <cellStyle name="20% - Accent6 8 3 4 2" xfId="41901" xr:uid="{1107B4D1-0B0F-4534-AFD9-C73BF004A1CC}"/>
    <cellStyle name="20% - Accent6 8 3 5" xfId="12135" xr:uid="{B9A0C314-8F2C-431C-881D-6249AB5FA466}"/>
    <cellStyle name="20% - Accent6 8 3 5 2" xfId="41902" xr:uid="{8FF71EF6-5B34-49F4-968F-7F635E09E069}"/>
    <cellStyle name="20% - Accent6 8 3 6" xfId="21223" xr:uid="{9F43BCD2-C30F-4DCC-882F-69F91266B5D4}"/>
    <cellStyle name="20% - Accent6 8 3 6 2" xfId="50649" xr:uid="{113C7892-9C1B-4362-B82B-718C1502FA19}"/>
    <cellStyle name="20% - Accent6 8 3 7" xfId="12129" xr:uid="{A51B710F-7551-4B25-8256-6B25DF291737}"/>
    <cellStyle name="20% - Accent6 8 3 7 2" xfId="41896" xr:uid="{AFC6E4F6-41CC-4C32-AB2A-966BE88DFEA5}"/>
    <cellStyle name="20% - Accent6 8 3 8" xfId="27497" xr:uid="{AED345FF-79EF-4568-8112-608558A8DDEF}"/>
    <cellStyle name="20% - Accent6 8 3 8 2" xfId="55987" xr:uid="{572D21BD-EF9C-4664-A4B5-696F3AE21C0F}"/>
    <cellStyle name="20% - Accent6 8 3 9" xfId="35172" xr:uid="{22B66107-6900-48AE-8B3F-5BD2ADD8BF10}"/>
    <cellStyle name="20% - Accent6 8 4" xfId="5696" xr:uid="{29AEE286-76FA-4741-BB8C-2824CFC47972}"/>
    <cellStyle name="20% - Accent6 8 4 2" xfId="12137" xr:uid="{7439A03B-9C3A-4D1B-9120-9B4B5382B437}"/>
    <cellStyle name="20% - Accent6 8 4 2 2" xfId="41904" xr:uid="{23820101-0404-417F-ABC7-B0CD41564E70}"/>
    <cellStyle name="20% - Accent6 8 4 3" xfId="12138" xr:uid="{A7680130-9C03-4ADE-9B85-9FFD07A13A36}"/>
    <cellStyle name="20% - Accent6 8 4 3 2" xfId="41905" xr:uid="{52FEBFFE-09F1-4FBA-9A86-1911AB1B98A4}"/>
    <cellStyle name="20% - Accent6 8 4 4" xfId="21705" xr:uid="{D31BF3AB-5A77-44ED-9424-DE97FC4D2439}"/>
    <cellStyle name="20% - Accent6 8 4 4 2" xfId="51130" xr:uid="{2EB603E0-ACC3-4205-98D5-790CC80F6870}"/>
    <cellStyle name="20% - Accent6 8 4 5" xfId="12136" xr:uid="{7109B120-6B41-4243-9080-F83F609FA09F}"/>
    <cellStyle name="20% - Accent6 8 4 5 2" xfId="41903" xr:uid="{35814CCF-1191-41B0-8EFD-E555DB5D9139}"/>
    <cellStyle name="20% - Accent6 8 4 6" xfId="30495" xr:uid="{15DB74C9-591C-4EF1-9799-C7F4AB036D0E}"/>
    <cellStyle name="20% - Accent6 8 4 6 2" xfId="58985" xr:uid="{49FE3BC2-A0BC-4B4E-A60C-68F6777CD11C}"/>
    <cellStyle name="20% - Accent6 8 4 7" xfId="35555" xr:uid="{7785F271-F072-4D66-8DD9-00E42EC2D3DF}"/>
    <cellStyle name="20% - Accent6 8 5" xfId="12139" xr:uid="{9FA976E9-2ABA-4B00-9563-3636F4CA7FD9}"/>
    <cellStyle name="20% - Accent6 8 5 2" xfId="41906" xr:uid="{5BDADC7D-88F3-45F0-828C-CC4E9AACED82}"/>
    <cellStyle name="20% - Accent6 8 6" xfId="12140" xr:uid="{8B1EDF1D-79C3-490D-BB55-F1B431BE5E2B}"/>
    <cellStyle name="20% - Accent6 8 6 2" xfId="41907" xr:uid="{0ADB318D-E0D6-4C3C-B4E8-EDEF5F5D15F7}"/>
    <cellStyle name="20% - Accent6 8 7" xfId="12141" xr:uid="{DAE07D07-4D23-4DBF-8246-77A6FDF575AA}"/>
    <cellStyle name="20% - Accent6 8 7 2" xfId="41908" xr:uid="{2FA34EC9-3915-49E7-BB28-5EB839945452}"/>
    <cellStyle name="20% - Accent6 8 8" xfId="20735" xr:uid="{81633EB4-2FA7-4EF4-B622-FAD025B9E3F1}"/>
    <cellStyle name="20% - Accent6 8 8 2" xfId="50167" xr:uid="{C99AB018-50DB-4F88-BEB7-37A11F75938D}"/>
    <cellStyle name="20% - Accent6 8 9" xfId="12121" xr:uid="{47A40801-AFC5-4575-BC50-9791C8060934}"/>
    <cellStyle name="20% - Accent6 8 9 2" xfId="41888" xr:uid="{035CA709-40A4-4DC4-9680-4A9F9D999BA2}"/>
    <cellStyle name="20% - Accent6 9" xfId="919" xr:uid="{40FDBAFB-F738-4AC6-B5D2-4C215837AEC9}"/>
    <cellStyle name="20% - Accent6 9 10" xfId="4889" xr:uid="{31DA431F-9907-4E7C-8BAC-4DE1A39688C1}"/>
    <cellStyle name="20% - Accent6 9 10 2" xfId="34768" xr:uid="{2BD20033-CE20-41D7-A6A0-BF475D606365}"/>
    <cellStyle name="20% - Accent6 9 11" xfId="22810" xr:uid="{59AF2C50-9BA7-43BA-ACB5-5A31B0E35A66}"/>
    <cellStyle name="20% - Accent6 9 11 2" xfId="52095" xr:uid="{6D27FC65-A4B3-4C62-9439-874757311879}"/>
    <cellStyle name="20% - Accent6 9 12" xfId="32133" xr:uid="{0CCA28D3-8D2F-42D7-BA22-CF010D264419}"/>
    <cellStyle name="20% - Accent6 9 2" xfId="5137" xr:uid="{09C8C933-8E68-499A-AD5D-ABF872A9369C}"/>
    <cellStyle name="20% - Accent6 9 2 2" xfId="5921" xr:uid="{600385A5-8164-4B86-BD25-88EB2DA9DC38}"/>
    <cellStyle name="20% - Accent6 9 2 2 2" xfId="12145" xr:uid="{325CDED9-DB88-409D-AE74-666B93FF06AF}"/>
    <cellStyle name="20% - Accent6 9 2 2 2 2" xfId="41912" xr:uid="{555B1B96-88E5-4CCE-821A-6802EA309DD0}"/>
    <cellStyle name="20% - Accent6 9 2 2 3" xfId="12146" xr:uid="{D8B79332-6BA1-432B-996D-45AD2AE476C1}"/>
    <cellStyle name="20% - Accent6 9 2 2 3 2" xfId="41913" xr:uid="{B1FFD9BF-68CD-4DE7-AF54-D81E46FFDA73}"/>
    <cellStyle name="20% - Accent6 9 2 2 4" xfId="21969" xr:uid="{D6DA8FFE-B9C3-4EAF-9B1F-D4378AFBA84A}"/>
    <cellStyle name="20% - Accent6 9 2 2 4 2" xfId="51394" xr:uid="{2239C404-2754-4817-9689-618B3AE8DE83}"/>
    <cellStyle name="20% - Accent6 9 2 2 5" xfId="12144" xr:uid="{0023DEE2-C901-4CED-9D4C-0104093A74AB}"/>
    <cellStyle name="20% - Accent6 9 2 2 5 2" xfId="41911" xr:uid="{478FDDF1-E960-4929-AA12-11B414935D08}"/>
    <cellStyle name="20% - Accent6 9 2 2 6" xfId="29319" xr:uid="{53808423-763F-462C-9961-3309395703A7}"/>
    <cellStyle name="20% - Accent6 9 2 2 6 2" xfId="57809" xr:uid="{0393EFE2-B373-4B66-99D9-EB3A0D46F394}"/>
    <cellStyle name="20% - Accent6 9 2 2 7" xfId="35780" xr:uid="{352E8B1B-FB66-4324-960A-DD7B4715500A}"/>
    <cellStyle name="20% - Accent6 9 2 3" xfId="12147" xr:uid="{2F6C9E14-EF2E-491A-86CC-40BBC28D8F93}"/>
    <cellStyle name="20% - Accent6 9 2 3 2" xfId="41914" xr:uid="{05D79665-7FB8-4FED-A6A0-1B8900E5AA34}"/>
    <cellStyle name="20% - Accent6 9 2 4" xfId="12148" xr:uid="{30A6BCD0-401B-46E6-996F-DD55189BFF56}"/>
    <cellStyle name="20% - Accent6 9 2 4 2" xfId="41915" xr:uid="{FBDE1F32-88DE-494C-A02F-2482893C1D21}"/>
    <cellStyle name="20% - Accent6 9 2 5" xfId="12149" xr:uid="{719E2971-7E90-4070-9303-23C6C959B770}"/>
    <cellStyle name="20% - Accent6 9 2 5 2" xfId="41916" xr:uid="{1DD11699-0A5B-4FB4-9F24-986CED14334F}"/>
    <cellStyle name="20% - Accent6 9 2 6" xfId="20997" xr:uid="{BD16C1DA-70FB-4DF2-80B0-F5F6BBCC87FD}"/>
    <cellStyle name="20% - Accent6 9 2 6 2" xfId="50423" xr:uid="{24313472-672D-4F27-87C7-E6F7C6120F8E}"/>
    <cellStyle name="20% - Accent6 9 2 7" xfId="12143" xr:uid="{A31625E6-EFDC-484C-94A4-8B9923ABCE05}"/>
    <cellStyle name="20% - Accent6 9 2 7 2" xfId="41910" xr:uid="{80CA2E5F-FD6F-4C6D-B915-20BDDD97755B}"/>
    <cellStyle name="20% - Accent6 9 2 8" xfId="26335" xr:uid="{EE4D85D3-A701-4DE0-B0C9-562815AF470F}"/>
    <cellStyle name="20% - Accent6 9 2 8 2" xfId="54826" xr:uid="{C1EC4919-C95E-488A-BC0D-A1D929AB7226}"/>
    <cellStyle name="20% - Accent6 9 2 9" xfId="35000" xr:uid="{B6629BBB-E208-46C1-AC70-8D01D0067C11}"/>
    <cellStyle name="20% - Accent6 9 3" xfId="5329" xr:uid="{76023DDD-74BA-4021-8693-906842607CE4}"/>
    <cellStyle name="20% - Accent6 9 3 2" xfId="6113" xr:uid="{C6A2E117-6DF0-4D03-B18B-64A55BCD0275}"/>
    <cellStyle name="20% - Accent6 9 3 2 2" xfId="12152" xr:uid="{BBF9BE0B-5BD9-463F-9C42-C63AC8AF6973}"/>
    <cellStyle name="20% - Accent6 9 3 2 2 2" xfId="41919" xr:uid="{39DC1A0C-5EE1-49F4-A9AC-80805138ADA5}"/>
    <cellStyle name="20% - Accent6 9 3 2 3" xfId="12153" xr:uid="{9A4E5ACA-FE4E-4810-9807-8051B266C351}"/>
    <cellStyle name="20% - Accent6 9 3 2 3 2" xfId="41920" xr:uid="{3D76863C-4586-48F8-BC55-FCA2A87D63C5}"/>
    <cellStyle name="20% - Accent6 9 3 2 4" xfId="22231" xr:uid="{022B9884-2695-4763-A314-899FFB50475F}"/>
    <cellStyle name="20% - Accent6 9 3 2 4 2" xfId="51656" xr:uid="{D53F2D25-5838-425C-A451-3380D1A9AEB5}"/>
    <cellStyle name="20% - Accent6 9 3 2 5" xfId="12151" xr:uid="{1FDAE0BC-848C-48A0-8E4C-A4BB309C6DA4}"/>
    <cellStyle name="20% - Accent6 9 3 2 5 2" xfId="41918" xr:uid="{8263FD26-F714-4EB2-858D-A2EA3D8C70D0}"/>
    <cellStyle name="20% - Accent6 9 3 2 6" xfId="35972" xr:uid="{C7802E67-7FE0-4075-B9E1-9F457E2C9A52}"/>
    <cellStyle name="20% - Accent6 9 3 3" xfId="12154" xr:uid="{9E2B9513-FFAB-4B5C-A623-B31047061294}"/>
    <cellStyle name="20% - Accent6 9 3 3 2" xfId="41921" xr:uid="{AC91F3F7-55AD-4DB4-8584-347F9DBE7AC5}"/>
    <cellStyle name="20% - Accent6 9 3 4" xfId="12155" xr:uid="{FDF848B3-FDAB-4C18-BBBA-A2376244401F}"/>
    <cellStyle name="20% - Accent6 9 3 4 2" xfId="41922" xr:uid="{82EF7B60-ACFB-460E-9D87-AAC11086DD22}"/>
    <cellStyle name="20% - Accent6 9 3 5" xfId="12156" xr:uid="{D1D62DA7-EC8C-45AA-A50F-C9BE7382A91E}"/>
    <cellStyle name="20% - Accent6 9 3 5 2" xfId="41923" xr:uid="{D4D57974-331D-4262-B782-259DD3361022}"/>
    <cellStyle name="20% - Accent6 9 3 6" xfId="21244" xr:uid="{2AEEA58B-3F40-4A41-B45D-69A2BF6CCA64}"/>
    <cellStyle name="20% - Accent6 9 3 6 2" xfId="50670" xr:uid="{10C63DDF-11E3-4AE9-BC46-2F6F07895A2F}"/>
    <cellStyle name="20% - Accent6 9 3 7" xfId="12150" xr:uid="{2C3C59BE-6725-465C-9F25-59CA93697985}"/>
    <cellStyle name="20% - Accent6 9 3 7 2" xfId="41917" xr:uid="{689D53B7-BF60-4BCB-922E-6EC4CD6054DD}"/>
    <cellStyle name="20% - Accent6 9 3 8" xfId="27808" xr:uid="{FB435814-A9A1-4D7D-89A3-DDE716271D03}"/>
    <cellStyle name="20% - Accent6 9 3 8 2" xfId="56298" xr:uid="{B1DD716D-743A-4E89-A349-5961679FF7BF}"/>
    <cellStyle name="20% - Accent6 9 3 9" xfId="35192" xr:uid="{F412BA2C-E19A-43C3-90FD-B83BE423E42D}"/>
    <cellStyle name="20% - Accent6 9 4" xfId="5718" xr:uid="{068F5DE8-FEFA-4ECF-B9B3-F75C2BDC03F9}"/>
    <cellStyle name="20% - Accent6 9 4 2" xfId="12158" xr:uid="{B514CBEF-63F9-43D0-86BB-84F57824241D}"/>
    <cellStyle name="20% - Accent6 9 4 2 2" xfId="41925" xr:uid="{D2921043-BB00-49BB-BEF0-296C36507F8D}"/>
    <cellStyle name="20% - Accent6 9 4 3" xfId="12159" xr:uid="{6AFDE7B2-0660-40A9-A6A3-0A6447B8CA19}"/>
    <cellStyle name="20% - Accent6 9 4 3 2" xfId="41926" xr:uid="{9110CF11-0985-4D19-B287-98A6FC41404E}"/>
    <cellStyle name="20% - Accent6 9 4 4" xfId="21728" xr:uid="{FF4B27BC-0EE7-45FA-A1B2-08573C73D8EB}"/>
    <cellStyle name="20% - Accent6 9 4 4 2" xfId="51153" xr:uid="{77AC9E23-5D85-4058-ADEE-490182CA1B85}"/>
    <cellStyle name="20% - Accent6 9 4 5" xfId="12157" xr:uid="{6F4418E5-03F0-4F24-B7CC-89BE7A83F678}"/>
    <cellStyle name="20% - Accent6 9 4 5 2" xfId="41924" xr:uid="{F887D3C4-743B-40BB-8726-86F9E865C9D2}"/>
    <cellStyle name="20% - Accent6 9 4 6" xfId="30807" xr:uid="{4313C0C3-7174-4737-9AFB-FC9162CF4AAC}"/>
    <cellStyle name="20% - Accent6 9 4 6 2" xfId="59297" xr:uid="{F00A7B12-F445-43E6-BD74-7EAE7005AA53}"/>
    <cellStyle name="20% - Accent6 9 4 7" xfId="35577" xr:uid="{59508DA6-486B-4F6C-8459-C8017DEADE09}"/>
    <cellStyle name="20% - Accent6 9 5" xfId="12160" xr:uid="{21264579-E8FB-4075-AA62-B5C76E6FC756}"/>
    <cellStyle name="20% - Accent6 9 5 2" xfId="41927" xr:uid="{60D24CA3-7A34-44CC-9E3A-C03BBEDBA015}"/>
    <cellStyle name="20% - Accent6 9 6" xfId="12161" xr:uid="{BE28C265-59F1-4C72-BAE0-DA2D6F7EC21E}"/>
    <cellStyle name="20% - Accent6 9 6 2" xfId="41928" xr:uid="{ABCEBE92-64D6-4AA5-B35E-4EFF99057E86}"/>
    <cellStyle name="20% - Accent6 9 7" xfId="12162" xr:uid="{2C326D3B-2FB3-4AC4-97E2-3068CE2C299D}"/>
    <cellStyle name="20% - Accent6 9 7 2" xfId="41929" xr:uid="{B6CBCFF2-E5D2-4BE3-828E-59BBAA76618C}"/>
    <cellStyle name="20% - Accent6 9 8" xfId="20755" xr:uid="{D3636841-0066-435E-9CE7-BADF76CE6331}"/>
    <cellStyle name="20% - Accent6 9 8 2" xfId="50187" xr:uid="{BA4155CF-D5F8-4BB3-B18D-90B1288043AB}"/>
    <cellStyle name="20% - Accent6 9 9" xfId="12142" xr:uid="{F8869E1C-E772-4AAD-BBDB-C9E72DEE218F}"/>
    <cellStyle name="20% - Accent6 9 9 2" xfId="41909" xr:uid="{5C2BC0B2-2F5E-4579-AADA-B73D77B3E919}"/>
    <cellStyle name="40% - Accent1" xfId="25" builtinId="31" customBuiltin="1"/>
    <cellStyle name="40% - Accent1 10" xfId="4476" xr:uid="{12B65238-5DFB-485B-B500-6F67CF3921AB}"/>
    <cellStyle name="40% - Accent1 10 10" xfId="4902" xr:uid="{5E666ACF-5CE1-411D-8D7E-9A99C8C1C502}"/>
    <cellStyle name="40% - Accent1 10 10 2" xfId="34781" xr:uid="{87D43FA6-E77F-4F68-8A8F-FE3500E01804}"/>
    <cellStyle name="40% - Accent1 10 11" xfId="22818" xr:uid="{A31417D0-EF2B-4CA8-929A-330AFA32D67F}"/>
    <cellStyle name="40% - Accent1 10 11 2" xfId="52103" xr:uid="{4638EDA4-E755-4F81-9E45-965B2BD95D74}"/>
    <cellStyle name="40% - Accent1 10 12" xfId="34470" xr:uid="{31DE281C-1FD8-43C5-9F84-BBB93D579602}"/>
    <cellStyle name="40% - Accent1 10 2" xfId="5733" xr:uid="{C7993E79-2C48-44D3-B548-284036D000A1}"/>
    <cellStyle name="40% - Accent1 10 2 2" xfId="12166" xr:uid="{F6A46A54-E677-4B84-8199-4D3C55E988BA}"/>
    <cellStyle name="40% - Accent1 10 2 2 2" xfId="12167" xr:uid="{60385942-0C7F-4CDB-B286-4585E6E77B27}"/>
    <cellStyle name="40% - Accent1 10 2 2 2 2" xfId="41934" xr:uid="{15E8F512-BB60-4664-AC2E-FBA939B64ACC}"/>
    <cellStyle name="40% - Accent1 10 2 2 3" xfId="12168" xr:uid="{0C13119E-3947-4692-901E-C67C1FD0EDFF}"/>
    <cellStyle name="40% - Accent1 10 2 2 3 2" xfId="41935" xr:uid="{7AF54E83-5A5F-44B0-A87A-D045F8869CED}"/>
    <cellStyle name="40% - Accent1 10 2 2 4" xfId="41933" xr:uid="{85768BDD-2872-48F3-9B9A-7839C2771564}"/>
    <cellStyle name="40% - Accent1 10 2 3" xfId="12169" xr:uid="{50077466-8872-4CAB-A4B4-4A689B3D0BE6}"/>
    <cellStyle name="40% - Accent1 10 2 3 2" xfId="41936" xr:uid="{1DF15FD2-9332-4593-B01E-7CFDB3364AB8}"/>
    <cellStyle name="40% - Accent1 10 2 4" xfId="12170" xr:uid="{C44B129B-3802-4072-BE29-F43A365706B4}"/>
    <cellStyle name="40% - Accent1 10 2 4 2" xfId="41937" xr:uid="{A4C517D0-3E97-4C61-8655-6F0D280FEF50}"/>
    <cellStyle name="40% - Accent1 10 2 5" xfId="12171" xr:uid="{88263338-539A-4FFE-A8FF-47CE1C8B7517}"/>
    <cellStyle name="40% - Accent1 10 2 5 2" xfId="41938" xr:uid="{DE3DBF4C-B19D-4844-8D74-AC65A5E2C4BD}"/>
    <cellStyle name="40% - Accent1 10 2 6" xfId="21743" xr:uid="{3285FB46-84BC-4A7A-A0D9-11DF35868515}"/>
    <cellStyle name="40% - Accent1 10 2 6 2" xfId="51168" xr:uid="{4C5ACCB3-F168-4F06-BAB8-9433EF19FF8D}"/>
    <cellStyle name="40% - Accent1 10 2 7" xfId="12165" xr:uid="{D8FDA324-ACAB-4B8E-9A44-6AC4F6EA5797}"/>
    <cellStyle name="40% - Accent1 10 2 7 2" xfId="41932" xr:uid="{6533666C-C183-4731-BAD6-28F589BF24C2}"/>
    <cellStyle name="40% - Accent1 10 2 8" xfId="28051" xr:uid="{88076F11-1722-4010-A44D-983E140F0B60}"/>
    <cellStyle name="40% - Accent1 10 2 8 2" xfId="56541" xr:uid="{BF4E56F3-AFF1-4B10-A1E8-9B19AFCA8700}"/>
    <cellStyle name="40% - Accent1 10 2 9" xfId="35592" xr:uid="{CAFEE3F3-C427-4B8B-8C8C-B2851EE5C883}"/>
    <cellStyle name="40% - Accent1 10 3" xfId="12172" xr:uid="{C730DEE5-9352-4D79-8636-CC6C92E2DA24}"/>
    <cellStyle name="40% - Accent1 10 3 2" xfId="12173" xr:uid="{880B7681-562B-416D-A440-56C9705BA5E9}"/>
    <cellStyle name="40% - Accent1 10 3 2 2" xfId="12174" xr:uid="{EC28DF45-AAD8-4E3F-BE40-EFBC56AF7B14}"/>
    <cellStyle name="40% - Accent1 10 3 2 2 2" xfId="41941" xr:uid="{790AF507-D03F-4471-B4C7-38B1044FA8A5}"/>
    <cellStyle name="40% - Accent1 10 3 2 3" xfId="12175" xr:uid="{CDC654C0-8B18-48D8-A314-5C42D49C3EA8}"/>
    <cellStyle name="40% - Accent1 10 3 2 3 2" xfId="41942" xr:uid="{6DDFF95E-42D7-420F-A7FA-E6EDB0F6AEA6}"/>
    <cellStyle name="40% - Accent1 10 3 2 4" xfId="41940" xr:uid="{5F8D17E1-3085-46E5-9CD4-07D81F6AF566}"/>
    <cellStyle name="40% - Accent1 10 3 3" xfId="12176" xr:uid="{4A93B4AF-1284-498A-9661-BFA1860362F9}"/>
    <cellStyle name="40% - Accent1 10 3 3 2" xfId="41943" xr:uid="{9CC2AFE2-838B-4AB2-88CA-6A069A4F4B5C}"/>
    <cellStyle name="40% - Accent1 10 3 4" xfId="12177" xr:uid="{D604C9E4-FA45-424A-A1C4-7A9B21F0ADE1}"/>
    <cellStyle name="40% - Accent1 10 3 4 2" xfId="41944" xr:uid="{81E5BC25-7329-4D2C-8813-43A3F8294F6B}"/>
    <cellStyle name="40% - Accent1 10 3 5" xfId="12178" xr:uid="{6E238EDF-F5DB-497D-9558-210A8ADC0CD1}"/>
    <cellStyle name="40% - Accent1 10 3 5 2" xfId="41945" xr:uid="{F36ED9FA-19A1-4F69-BDAB-D0E991EDF397}"/>
    <cellStyle name="40% - Accent1 10 3 6" xfId="41939" xr:uid="{2818B09F-6170-4C19-8057-AF68EACC5F18}"/>
    <cellStyle name="40% - Accent1 10 4" xfId="12179" xr:uid="{33B1CD17-1D77-47F7-B1FD-0E5C318C7785}"/>
    <cellStyle name="40% - Accent1 10 4 2" xfId="12180" xr:uid="{304E67CC-064C-4DA0-AA11-ADE409ACC4CB}"/>
    <cellStyle name="40% - Accent1 10 4 2 2" xfId="41947" xr:uid="{80C0385E-D263-413F-AE03-BF280EC9AE48}"/>
    <cellStyle name="40% - Accent1 10 4 3" xfId="12181" xr:uid="{876E3A9F-321C-4267-BFAD-31A2089A7C37}"/>
    <cellStyle name="40% - Accent1 10 4 3 2" xfId="41948" xr:uid="{EA2E1D52-16D1-4B47-A718-7E284758276F}"/>
    <cellStyle name="40% - Accent1 10 4 4" xfId="41946" xr:uid="{E7975C6D-9A1D-4AFE-B2BA-369222BB9430}"/>
    <cellStyle name="40% - Accent1 10 5" xfId="12182" xr:uid="{BAE59264-6FDF-4F74-838C-8C5D29F02952}"/>
    <cellStyle name="40% - Accent1 10 5 2" xfId="41949" xr:uid="{3F59078C-8C55-4994-9DAB-86B6E56E5A01}"/>
    <cellStyle name="40% - Accent1 10 6" xfId="12183" xr:uid="{72CF74B2-BAC4-4AA3-8D2C-2981EDDB5BD6}"/>
    <cellStyle name="40% - Accent1 10 6 2" xfId="41950" xr:uid="{1675A49B-DA9D-434F-823B-8472A47BA875}"/>
    <cellStyle name="40% - Accent1 10 7" xfId="12184" xr:uid="{FA8C0613-B1A8-4DCF-8F5B-163DB9C353D2}"/>
    <cellStyle name="40% - Accent1 10 7 2" xfId="41951" xr:uid="{762FA3B9-E8F6-4A4F-858C-B89D884C78DF}"/>
    <cellStyle name="40% - Accent1 10 8" xfId="20767" xr:uid="{B73412F9-A733-403F-8C33-13480D8B6C03}"/>
    <cellStyle name="40% - Accent1 10 8 2" xfId="50199" xr:uid="{E4BBE123-8FA9-4BE0-981C-87DBB0D88AEB}"/>
    <cellStyle name="40% - Accent1 10 9" xfId="12164" xr:uid="{71292C18-CF18-4ACB-9088-FF47E3E8183B}"/>
    <cellStyle name="40% - Accent1 10 9 2" xfId="41931" xr:uid="{10AC763C-06C9-49B3-8E77-39DE6D121065}"/>
    <cellStyle name="40% - Accent1 11" xfId="4491" xr:uid="{EE49F009-5F0C-4368-AF4A-97AC77237F38}"/>
    <cellStyle name="40% - Accent1 11 10" xfId="5150" xr:uid="{345F8404-901C-46E2-A5EC-F3AA192B9D91}"/>
    <cellStyle name="40% - Accent1 11 10 2" xfId="35013" xr:uid="{6DA34D08-C7E0-401D-8D8D-744F720B7274}"/>
    <cellStyle name="40% - Accent1 11 11" xfId="22835" xr:uid="{CCC5B99D-AD99-4829-AC0D-59D171D2AE99}"/>
    <cellStyle name="40% - Accent1 11 11 2" xfId="52120" xr:uid="{7937C5FB-B512-4382-BB21-6F070A8E1CBE}"/>
    <cellStyle name="40% - Accent1 11 12" xfId="34485" xr:uid="{F0C93F27-D5F9-4E49-B326-442E096518A6}"/>
    <cellStyle name="40% - Accent1 11 2" xfId="5936" xr:uid="{485B5E79-9796-42FE-8B45-AC3E15BC447F}"/>
    <cellStyle name="40% - Accent1 11 2 2" xfId="12187" xr:uid="{AFD72511-FA15-4A8C-8D39-F2A3D68DA842}"/>
    <cellStyle name="40% - Accent1 11 2 2 2" xfId="12188" xr:uid="{86A9B720-CB20-4B21-8F51-5E20F9584AE7}"/>
    <cellStyle name="40% - Accent1 11 2 2 2 2" xfId="41955" xr:uid="{3294B01C-070B-4F11-AB7E-F0DF3B8A054E}"/>
    <cellStyle name="40% - Accent1 11 2 2 3" xfId="12189" xr:uid="{21EA22CC-AD47-4C33-8C53-FA95012AA42A}"/>
    <cellStyle name="40% - Accent1 11 2 2 3 2" xfId="41956" xr:uid="{805C8506-B3A7-408B-8E1B-7F952F8554E8}"/>
    <cellStyle name="40% - Accent1 11 2 2 4" xfId="41954" xr:uid="{30A7F52D-F5D6-4336-B732-6A15D7E35507}"/>
    <cellStyle name="40% - Accent1 11 2 3" xfId="12190" xr:uid="{128BD84F-9CEA-4A0F-9BA3-765713BC4A98}"/>
    <cellStyle name="40% - Accent1 11 2 3 2" xfId="41957" xr:uid="{2ED1CD52-831A-4CCC-8D97-38A089DEEA87}"/>
    <cellStyle name="40% - Accent1 11 2 4" xfId="12191" xr:uid="{544414B3-69EF-4F78-BBAE-08FA85E5F73C}"/>
    <cellStyle name="40% - Accent1 11 2 4 2" xfId="41958" xr:uid="{D11852AB-E407-409E-8CBB-FA469AF6736F}"/>
    <cellStyle name="40% - Accent1 11 2 5" xfId="12192" xr:uid="{9F362DE6-524D-4F2E-A7DB-1BA1E09DF95B}"/>
    <cellStyle name="40% - Accent1 11 2 5 2" xfId="41959" xr:uid="{33780AE9-86A1-4FCB-98A5-2B4F3D4B134A}"/>
    <cellStyle name="40% - Accent1 11 2 6" xfId="21984" xr:uid="{9BF16A8E-E51B-4F6D-8D9A-648411A966B3}"/>
    <cellStyle name="40% - Accent1 11 2 6 2" xfId="51409" xr:uid="{71CBF812-F39C-4B14-BB00-A4F6FB7ADD35}"/>
    <cellStyle name="40% - Accent1 11 2 7" xfId="12186" xr:uid="{C6350716-E590-4BDE-9F93-A55DD3A35637}"/>
    <cellStyle name="40% - Accent1 11 2 7 2" xfId="41953" xr:uid="{37F4443B-FD1A-436A-98B6-F64AB5E232A1}"/>
    <cellStyle name="40% - Accent1 11 2 8" xfId="28124" xr:uid="{995D5C36-3522-473E-99D3-04979F9DB11C}"/>
    <cellStyle name="40% - Accent1 11 2 8 2" xfId="56614" xr:uid="{B51C9F84-D5B7-4823-BBF4-CF5B96C447CC}"/>
    <cellStyle name="40% - Accent1 11 2 9" xfId="35795" xr:uid="{F0F82FCC-2766-4DB3-AA4E-B109D1AEB7C8}"/>
    <cellStyle name="40% - Accent1 11 3" xfId="12193" xr:uid="{04D09FF1-3374-42F2-9143-CB06645409A1}"/>
    <cellStyle name="40% - Accent1 11 3 2" xfId="12194" xr:uid="{20BC90A1-E235-43E7-83F2-68543FACB914}"/>
    <cellStyle name="40% - Accent1 11 3 2 2" xfId="12195" xr:uid="{829D2EC6-DF8D-4A9A-A9A1-BB3C06AD901C}"/>
    <cellStyle name="40% - Accent1 11 3 2 2 2" xfId="41962" xr:uid="{E0274FFA-C2AF-4DDF-BFFC-77E82952C1ED}"/>
    <cellStyle name="40% - Accent1 11 3 2 3" xfId="12196" xr:uid="{7EE6C043-8242-44F9-A99A-EE11765089B5}"/>
    <cellStyle name="40% - Accent1 11 3 2 3 2" xfId="41963" xr:uid="{474D1D95-D65D-4346-B9CD-7C54A91613DC}"/>
    <cellStyle name="40% - Accent1 11 3 2 4" xfId="41961" xr:uid="{19CF022E-6559-45AE-BD8D-D3E4AF799C12}"/>
    <cellStyle name="40% - Accent1 11 3 3" xfId="12197" xr:uid="{ABAF15C7-4746-4175-B06B-D0619B9AD439}"/>
    <cellStyle name="40% - Accent1 11 3 3 2" xfId="41964" xr:uid="{48D265D5-4929-4197-93F0-7FE34497E499}"/>
    <cellStyle name="40% - Accent1 11 3 4" xfId="12198" xr:uid="{EB256818-FA2D-4FE6-908A-DEC99717F2B8}"/>
    <cellStyle name="40% - Accent1 11 3 4 2" xfId="41965" xr:uid="{73331B3C-E330-47FA-8DF9-E2E3A6A86FCD}"/>
    <cellStyle name="40% - Accent1 11 3 5" xfId="12199" xr:uid="{3FC602DE-C6A4-42EC-9F52-10D95163910F}"/>
    <cellStyle name="40% - Accent1 11 3 5 2" xfId="41966" xr:uid="{8A0E031F-2503-4F94-AEDD-38BB0AFAB414}"/>
    <cellStyle name="40% - Accent1 11 3 6" xfId="41960" xr:uid="{04F7204A-109C-471F-921C-8D56E09D631B}"/>
    <cellStyle name="40% - Accent1 11 4" xfId="12200" xr:uid="{39986DBA-068D-406A-8752-55B0F77A8D3F}"/>
    <cellStyle name="40% - Accent1 11 4 2" xfId="12201" xr:uid="{3CD7A5B0-3438-4924-B586-140D76EF40CA}"/>
    <cellStyle name="40% - Accent1 11 4 2 2" xfId="41968" xr:uid="{97E288F7-3BE1-40E3-B033-38DE71654188}"/>
    <cellStyle name="40% - Accent1 11 4 3" xfId="12202" xr:uid="{9E92CF78-0839-4416-923D-B95678FF2B10}"/>
    <cellStyle name="40% - Accent1 11 4 3 2" xfId="41969" xr:uid="{2C03B248-508E-4EE5-B7CD-CB73FC804917}"/>
    <cellStyle name="40% - Accent1 11 4 4" xfId="41967" xr:uid="{0BAD0AA3-DD6A-487E-8A72-055C54225D59}"/>
    <cellStyle name="40% - Accent1 11 5" xfId="12203" xr:uid="{E3B901CF-DF22-4FFF-80B0-24C8F5B2CD8A}"/>
    <cellStyle name="40% - Accent1 11 5 2" xfId="41970" xr:uid="{0E941360-912F-4725-A07B-5E50BB65B718}"/>
    <cellStyle name="40% - Accent1 11 6" xfId="12204" xr:uid="{93011A31-DE16-4EC1-8F19-5591F647642C}"/>
    <cellStyle name="40% - Accent1 11 6 2" xfId="41971" xr:uid="{0C041827-1B62-4AED-8BF5-FE1155C8F852}"/>
    <cellStyle name="40% - Accent1 11 7" xfId="12205" xr:uid="{E9B54A0E-8D76-4D23-92F6-77C769978880}"/>
    <cellStyle name="40% - Accent1 11 7 2" xfId="41972" xr:uid="{FEE27DF4-AA35-4E92-87BA-413B94043FCB}"/>
    <cellStyle name="40% - Accent1 11 8" xfId="21012" xr:uid="{1498B453-A35D-4379-8FDC-3E8C1AA1DE1D}"/>
    <cellStyle name="40% - Accent1 11 8 2" xfId="50438" xr:uid="{0FDAB341-D869-4334-8685-D0F07D082BFB}"/>
    <cellStyle name="40% - Accent1 11 9" xfId="12185" xr:uid="{896BDFD0-046D-4193-8BDE-93B00D35CA19}"/>
    <cellStyle name="40% - Accent1 11 9 2" xfId="41952" xr:uid="{9021A28A-E00B-4142-A837-131A067ED1E5}"/>
    <cellStyle name="40% - Accent1 12" xfId="4129" xr:uid="{2A062BDA-1F5C-4E04-8628-F91C85360B72}"/>
    <cellStyle name="40% - Accent1 12 10" xfId="5346" xr:uid="{19BB2927-1191-4F82-83D1-FEB39F209660}"/>
    <cellStyle name="40% - Accent1 12 10 2" xfId="35209" xr:uid="{B66D27DF-BC18-407D-B715-2B8729D2924B}"/>
    <cellStyle name="40% - Accent1 12 11" xfId="22911" xr:uid="{13449AB2-B30A-4D67-BD76-92E2D7056D18}"/>
    <cellStyle name="40% - Accent1 12 11 2" xfId="52145" xr:uid="{F44ED619-E3B3-4168-A1E7-47E11499133C}"/>
    <cellStyle name="40% - Accent1 12 12" xfId="34407" xr:uid="{29A22CD8-FFDB-4EC3-A7EA-89F083E06A53}"/>
    <cellStyle name="40% - Accent1 12 2" xfId="6130" xr:uid="{4C81EC77-529B-442A-A46F-4474E3ED40F5}"/>
    <cellStyle name="40% - Accent1 12 2 2" xfId="12208" xr:uid="{C486D6EA-9E18-4E50-9EBF-B9B5145D4783}"/>
    <cellStyle name="40% - Accent1 12 2 2 2" xfId="12209" xr:uid="{8FD72CBE-334A-47A2-849F-60DD11E74E42}"/>
    <cellStyle name="40% - Accent1 12 2 2 2 2" xfId="41976" xr:uid="{84F777EC-6786-4874-8401-EB0345C9E7CE}"/>
    <cellStyle name="40% - Accent1 12 2 2 3" xfId="12210" xr:uid="{90DA70B3-A833-4DB5-B3F8-CDAA37C7F9DC}"/>
    <cellStyle name="40% - Accent1 12 2 2 3 2" xfId="41977" xr:uid="{9A275135-1F37-4071-92D0-1897E8D9463E}"/>
    <cellStyle name="40% - Accent1 12 2 2 4" xfId="41975" xr:uid="{99365E15-A3F5-434F-B77A-9503528B5831}"/>
    <cellStyle name="40% - Accent1 12 2 3" xfId="12211" xr:uid="{9AB38BEB-DFB1-48B9-B699-633412D6CFEF}"/>
    <cellStyle name="40% - Accent1 12 2 3 2" xfId="41978" xr:uid="{9E3560D6-5700-432F-AFD5-86A915357DE4}"/>
    <cellStyle name="40% - Accent1 12 2 4" xfId="12212" xr:uid="{75EA196D-E7EA-4191-A4F1-484732CB3676}"/>
    <cellStyle name="40% - Accent1 12 2 4 2" xfId="41979" xr:uid="{537056E7-DA4F-4193-9695-F45692101549}"/>
    <cellStyle name="40% - Accent1 12 2 5" xfId="12213" xr:uid="{4BAB403D-4242-4248-9737-AC22731C63D2}"/>
    <cellStyle name="40% - Accent1 12 2 5 2" xfId="41980" xr:uid="{203D56F9-2AE0-4A3E-9172-A962148E54D7}"/>
    <cellStyle name="40% - Accent1 12 2 6" xfId="22248" xr:uid="{A6554380-6737-4240-B881-1C0B17C15D44}"/>
    <cellStyle name="40% - Accent1 12 2 6 2" xfId="51673" xr:uid="{184443C3-E65D-407F-BB56-C2F87AF890A2}"/>
    <cellStyle name="40% - Accent1 12 2 7" xfId="12207" xr:uid="{84FB4CE1-711F-40FD-8988-FD2DA9611990}"/>
    <cellStyle name="40% - Accent1 12 2 7 2" xfId="41974" xr:uid="{804FAD79-DA69-4CF3-95AE-5B3BAD116FF7}"/>
    <cellStyle name="40% - Accent1 12 2 8" xfId="35989" xr:uid="{0FB13D24-CADC-4D93-912F-AAC3A7B23BFD}"/>
    <cellStyle name="40% - Accent1 12 3" xfId="12214" xr:uid="{6097F319-FC47-4BAB-AABE-6FC5DAE615A7}"/>
    <cellStyle name="40% - Accent1 12 3 2" xfId="12215" xr:uid="{06B30E8E-7B2F-4613-B27F-D9CB8D9D996E}"/>
    <cellStyle name="40% - Accent1 12 3 2 2" xfId="12216" xr:uid="{3F8E3333-48E1-4DCD-B9A0-FF673EB83A90}"/>
    <cellStyle name="40% - Accent1 12 3 2 2 2" xfId="41983" xr:uid="{AC47BE86-BE43-4AD0-8891-EDF5919B53E0}"/>
    <cellStyle name="40% - Accent1 12 3 2 3" xfId="12217" xr:uid="{B8F4704D-C551-4AAA-8504-DB3CCFA98C59}"/>
    <cellStyle name="40% - Accent1 12 3 2 3 2" xfId="41984" xr:uid="{E6BA9B06-E347-4DBC-A293-8E7762E6D267}"/>
    <cellStyle name="40% - Accent1 12 3 2 4" xfId="41982" xr:uid="{A9467CC8-B696-4EA0-ABFA-C9E29AA2EBFE}"/>
    <cellStyle name="40% - Accent1 12 3 3" xfId="12218" xr:uid="{259AE873-E593-4241-80B2-4E4D4D612257}"/>
    <cellStyle name="40% - Accent1 12 3 3 2" xfId="41985" xr:uid="{2B26CB1A-8076-4EBC-A970-3E61F2F4E77D}"/>
    <cellStyle name="40% - Accent1 12 3 4" xfId="12219" xr:uid="{936190F0-E2DA-494C-81A0-B1092C00816A}"/>
    <cellStyle name="40% - Accent1 12 3 4 2" xfId="41986" xr:uid="{87C2DA34-CA81-40E0-A23B-DAE5FEE4E194}"/>
    <cellStyle name="40% - Accent1 12 3 5" xfId="12220" xr:uid="{587E7D5F-8A5C-4F79-BA59-AB864B0B5BFD}"/>
    <cellStyle name="40% - Accent1 12 3 5 2" xfId="41987" xr:uid="{B76B14A5-47CC-4889-8591-A673F5A35DA1}"/>
    <cellStyle name="40% - Accent1 12 3 6" xfId="41981" xr:uid="{AA413A03-1653-4614-80B9-DAAC6EE7753A}"/>
    <cellStyle name="40% - Accent1 12 4" xfId="12221" xr:uid="{FE7A2F4F-29BD-4D79-8C1C-343CAB07EC90}"/>
    <cellStyle name="40% - Accent1 12 4 2" xfId="12222" xr:uid="{EC28C687-9C38-4B86-ACD4-95D5962041A3}"/>
    <cellStyle name="40% - Accent1 12 4 2 2" xfId="41989" xr:uid="{0AD16600-F259-47F9-804E-0373DF891799}"/>
    <cellStyle name="40% - Accent1 12 4 3" xfId="12223" xr:uid="{83D9139F-9A8C-439A-B5A9-71628B93F781}"/>
    <cellStyle name="40% - Accent1 12 4 3 2" xfId="41990" xr:uid="{DC8E3EE2-8D8C-4DE9-9923-61B6B0BE6C83}"/>
    <cellStyle name="40% - Accent1 12 4 4" xfId="41988" xr:uid="{3DABFA13-FC21-4ED0-B6E8-713AC7469820}"/>
    <cellStyle name="40% - Accent1 12 5" xfId="12224" xr:uid="{04BE52B4-129A-40AC-9206-573106E6565C}"/>
    <cellStyle name="40% - Accent1 12 5 2" xfId="41991" xr:uid="{455E60CD-1486-4D88-BFCE-E48E3335AA28}"/>
    <cellStyle name="40% - Accent1 12 6" xfId="12225" xr:uid="{111CB24D-B6D3-41DF-92A9-9589268D70BF}"/>
    <cellStyle name="40% - Accent1 12 6 2" xfId="41992" xr:uid="{2428D3A6-E4A9-467D-B00E-93A6AAF3729E}"/>
    <cellStyle name="40% - Accent1 12 7" xfId="12226" xr:uid="{962FC426-798B-4840-9052-7F29E0965EC3}"/>
    <cellStyle name="40% - Accent1 12 7 2" xfId="41993" xr:uid="{D89B416C-6E6B-47AE-85E7-1411EF117BDF}"/>
    <cellStyle name="40% - Accent1 12 8" xfId="21261" xr:uid="{A5D9DA3D-146C-4EEE-AA6A-7E39E2FBF326}"/>
    <cellStyle name="40% - Accent1 12 8 2" xfId="50687" xr:uid="{90B33E87-BE08-4DE6-9CC4-CEF3438C44ED}"/>
    <cellStyle name="40% - Accent1 12 9" xfId="12206" xr:uid="{17808447-AFC3-46E1-9863-765CC53CC426}"/>
    <cellStyle name="40% - Accent1 12 9 2" xfId="41973" xr:uid="{019D242A-06B0-4F3D-A462-ABC816968EEA}"/>
    <cellStyle name="40% - Accent1 13" xfId="5371" xr:uid="{3BC2A3E0-9543-4B0D-9A54-D049120E038D}"/>
    <cellStyle name="40% - Accent1 13 10" xfId="22884" xr:uid="{7F186FE2-490D-4567-ADA6-05CD29F4E1AB}"/>
    <cellStyle name="40% - Accent1 13 11" xfId="35234" xr:uid="{10A7459D-C461-4A89-8DD0-1217C66D4A7E}"/>
    <cellStyle name="40% - Accent1 13 2" xfId="6155" xr:uid="{2BF16B80-DEFB-46CF-80D4-0A1F7BDB2FA9}"/>
    <cellStyle name="40% - Accent1 13 2 2" xfId="12229" xr:uid="{2F2CC57E-4FE3-4CE0-A962-D99B89D5740B}"/>
    <cellStyle name="40% - Accent1 13 2 2 2" xfId="12230" xr:uid="{5E74483F-3750-4B4B-8F95-9EE31B698D65}"/>
    <cellStyle name="40% - Accent1 13 2 2 2 2" xfId="41997" xr:uid="{8B0A8B3A-0EC2-4AEE-BDAD-2172F0DE1001}"/>
    <cellStyle name="40% - Accent1 13 2 2 3" xfId="12231" xr:uid="{48110C1A-9778-437A-85BB-EB45DEF8B4E4}"/>
    <cellStyle name="40% - Accent1 13 2 2 3 2" xfId="41998" xr:uid="{E7D609AC-75CA-4D4D-8FE1-BC90083AADD2}"/>
    <cellStyle name="40% - Accent1 13 2 2 4" xfId="41996" xr:uid="{D3EC7A14-F3CE-4C72-B288-E1E3F8A3B29F}"/>
    <cellStyle name="40% - Accent1 13 2 3" xfId="12232" xr:uid="{B037983D-8A09-4A53-93A4-03CAA6AB1CC6}"/>
    <cellStyle name="40% - Accent1 13 2 3 2" xfId="41999" xr:uid="{46694328-3424-4D48-903F-AB5ED434CD71}"/>
    <cellStyle name="40% - Accent1 13 2 4" xfId="12233" xr:uid="{39470D48-80DF-4DAB-9F3A-50686E81A49E}"/>
    <cellStyle name="40% - Accent1 13 2 4 2" xfId="42000" xr:uid="{44AF4457-6069-424A-9F29-02E4BDEC0F44}"/>
    <cellStyle name="40% - Accent1 13 2 5" xfId="12234" xr:uid="{88975091-4949-4213-BE8C-16E0107F19D7}"/>
    <cellStyle name="40% - Accent1 13 2 5 2" xfId="42001" xr:uid="{5A2420B0-3807-450D-9336-51A226911C43}"/>
    <cellStyle name="40% - Accent1 13 2 6" xfId="22272" xr:uid="{5D7682D8-6FF6-4E18-BAA6-C3EB16A23E7B}"/>
    <cellStyle name="40% - Accent1 13 2 6 2" xfId="51697" xr:uid="{E322EB81-1D50-4C5D-AA96-AC4448D74B77}"/>
    <cellStyle name="40% - Accent1 13 2 7" xfId="12228" xr:uid="{612E6126-A6C4-4569-89CC-C96521BF4C71}"/>
    <cellStyle name="40% - Accent1 13 2 7 2" xfId="41995" xr:uid="{CD1EF16D-9E34-4E4E-8D08-699F60CA9E1B}"/>
    <cellStyle name="40% - Accent1 13 2 8" xfId="29602" xr:uid="{CCE536C7-14AF-4026-ACE9-2E17D46993F1}"/>
    <cellStyle name="40% - Accent1 13 2 8 2" xfId="58092" xr:uid="{B9BEFB26-A6FE-469A-9446-6D19DF992310}"/>
    <cellStyle name="40% - Accent1 13 2 9" xfId="36014" xr:uid="{64969FDE-BC6D-4688-B510-DA86B9C252B7}"/>
    <cellStyle name="40% - Accent1 13 3" xfId="12235" xr:uid="{24156EDF-949A-4F65-86B3-E615A998B39A}"/>
    <cellStyle name="40% - Accent1 13 3 2" xfId="12236" xr:uid="{40CF7074-4123-47E9-A2D8-E9EA225180A3}"/>
    <cellStyle name="40% - Accent1 13 3 2 2" xfId="12237" xr:uid="{7324C85E-FBA5-476D-8CD4-19841106AB1A}"/>
    <cellStyle name="40% - Accent1 13 3 2 2 2" xfId="42004" xr:uid="{602F0B83-409F-434F-A1A9-D9353F7766F6}"/>
    <cellStyle name="40% - Accent1 13 3 2 3" xfId="12238" xr:uid="{9C2EA499-6AB1-4D32-A7F2-7DD0A33215A8}"/>
    <cellStyle name="40% - Accent1 13 3 2 3 2" xfId="42005" xr:uid="{D96F2AC0-ECAD-4E0A-A1A8-CAA52F4F277E}"/>
    <cellStyle name="40% - Accent1 13 3 2 4" xfId="42003" xr:uid="{7459E143-338A-4EE2-BFDA-53576AF47B90}"/>
    <cellStyle name="40% - Accent1 13 3 3" xfId="12239" xr:uid="{F64E2A2B-609B-4BF6-9320-C65E84231018}"/>
    <cellStyle name="40% - Accent1 13 3 3 2" xfId="42006" xr:uid="{0A980F35-FB44-47D3-AF1A-B51C0012FCF4}"/>
    <cellStyle name="40% - Accent1 13 3 4" xfId="12240" xr:uid="{BDF6A672-4533-4F80-8BDC-735C45938CDD}"/>
    <cellStyle name="40% - Accent1 13 3 4 2" xfId="42007" xr:uid="{5420F4E6-B6E8-40FB-9FFC-76462C8F1665}"/>
    <cellStyle name="40% - Accent1 13 3 5" xfId="12241" xr:uid="{F7D06237-6E3E-4BAC-BD1E-F3105EA91AF1}"/>
    <cellStyle name="40% - Accent1 13 3 5 2" xfId="42008" xr:uid="{8EC8C237-161A-471F-9CA7-0329C1306B3A}"/>
    <cellStyle name="40% - Accent1 13 3 6" xfId="42002" xr:uid="{17F1EB04-9B4F-44DC-BE33-D078012E201D}"/>
    <cellStyle name="40% - Accent1 13 4" xfId="12242" xr:uid="{55CB6A46-D5B9-41F7-84DF-4DEFD14DB4CE}"/>
    <cellStyle name="40% - Accent1 13 4 2" xfId="12243" xr:uid="{5211CE3A-B21B-4AFC-A11D-FCE775E0C2C4}"/>
    <cellStyle name="40% - Accent1 13 4 2 2" xfId="42010" xr:uid="{7DBD657C-6FF0-41D5-8AF3-86E8298C13AD}"/>
    <cellStyle name="40% - Accent1 13 4 3" xfId="12244" xr:uid="{95730009-97DA-49EE-838B-EE272D81D1F7}"/>
    <cellStyle name="40% - Accent1 13 4 3 2" xfId="42011" xr:uid="{B591F5D3-D171-4EED-8C4A-45F820E3DCBD}"/>
    <cellStyle name="40% - Accent1 13 4 4" xfId="42009" xr:uid="{0E30CEAB-846D-48E4-BAA7-C90B7F365D89}"/>
    <cellStyle name="40% - Accent1 13 5" xfId="12245" xr:uid="{1BC72D5F-91AE-42B1-8F09-FF5F201B683B}"/>
    <cellStyle name="40% - Accent1 13 5 2" xfId="42012" xr:uid="{3057BBBB-93C2-4DF7-9173-EEAC089C0985}"/>
    <cellStyle name="40% - Accent1 13 6" xfId="12246" xr:uid="{E905E8C9-2948-4F6F-9A22-A9981BBC2A30}"/>
    <cellStyle name="40% - Accent1 13 6 2" xfId="42013" xr:uid="{4CBCF45F-992B-41CE-9A81-11581097E11E}"/>
    <cellStyle name="40% - Accent1 13 7" xfId="12247" xr:uid="{4742AF3F-47ED-4152-A01F-C4784E66EF8C}"/>
    <cellStyle name="40% - Accent1 13 7 2" xfId="42014" xr:uid="{C4202E13-4637-4B3E-A3F8-5AA30F77401A}"/>
    <cellStyle name="40% - Accent1 13 8" xfId="21284" xr:uid="{9DAA47B7-F22D-4D42-B3CD-7DE75FA18057}"/>
    <cellStyle name="40% - Accent1 13 8 2" xfId="50710" xr:uid="{FB6F00BE-1F08-4ED6-B877-3183846A6C89}"/>
    <cellStyle name="40% - Accent1 13 9" xfId="12227" xr:uid="{C90DCDC6-43A0-43B8-A8D6-5C8F9CF31767}"/>
    <cellStyle name="40% - Accent1 13 9 2" xfId="41994" xr:uid="{BD12FED8-D4F3-41BF-BB7F-9D535DB08184}"/>
    <cellStyle name="40% - Accent1 14" xfId="5396" xr:uid="{340B3E03-FD65-47C6-92EC-463ECF706F84}"/>
    <cellStyle name="40% - Accent1 14 10" xfId="35259" xr:uid="{1F85387E-4384-41BF-A844-8CC24A1F56B8}"/>
    <cellStyle name="40% - Accent1 14 2" xfId="6180" xr:uid="{953980FA-98EF-4B4F-ABE3-0BFA5B594C49}"/>
    <cellStyle name="40% - Accent1 14 2 2" xfId="12250" xr:uid="{865DA8E5-4BDE-4D7F-8CDC-33CBABDEAF05}"/>
    <cellStyle name="40% - Accent1 14 2 2 2" xfId="12251" xr:uid="{BCA5237A-2A36-4560-A387-B19EA850A978}"/>
    <cellStyle name="40% - Accent1 14 2 2 2 2" xfId="42018" xr:uid="{CC919DA5-72B1-423F-B503-D6EB16BB98FC}"/>
    <cellStyle name="40% - Accent1 14 2 2 3" xfId="12252" xr:uid="{C0C883D1-BFFD-4A91-AF2E-41FFA89AF1C5}"/>
    <cellStyle name="40% - Accent1 14 2 2 3 2" xfId="42019" xr:uid="{EA4FE011-EE9C-4714-BAA5-F45E80ECCE4F}"/>
    <cellStyle name="40% - Accent1 14 2 2 4" xfId="42017" xr:uid="{C5127D9A-835D-4CCE-A0BA-0923C11ED4BD}"/>
    <cellStyle name="40% - Accent1 14 2 3" xfId="12253" xr:uid="{9D5A311F-BDD7-4A6F-9727-8C85606D57D7}"/>
    <cellStyle name="40% - Accent1 14 2 3 2" xfId="42020" xr:uid="{710BDD5B-F7CC-4E77-95F9-DAABCBE88232}"/>
    <cellStyle name="40% - Accent1 14 2 4" xfId="12254" xr:uid="{8D54D2EA-59C7-4D16-BD9D-CF3174CDA9BC}"/>
    <cellStyle name="40% - Accent1 14 2 4 2" xfId="42021" xr:uid="{9031B475-EE22-4C17-9F1A-A226BB0D941C}"/>
    <cellStyle name="40% - Accent1 14 2 5" xfId="12255" xr:uid="{F2EBF95F-3B64-40DF-AA74-62857238C5F0}"/>
    <cellStyle name="40% - Accent1 14 2 5 2" xfId="42022" xr:uid="{68245842-56FD-47F3-83D1-20C3EE726B5B}"/>
    <cellStyle name="40% - Accent1 14 2 6" xfId="22296" xr:uid="{D090061C-3805-4F3D-AB6A-24AACD51B529}"/>
    <cellStyle name="40% - Accent1 14 2 6 2" xfId="51721" xr:uid="{6BA2E507-EAF3-464D-8491-9F82F04DE9C3}"/>
    <cellStyle name="40% - Accent1 14 2 7" xfId="12249" xr:uid="{0D662195-B4EA-4844-9179-DBD0DC6004D5}"/>
    <cellStyle name="40% - Accent1 14 2 7 2" xfId="42016" xr:uid="{31EFBE80-882B-4AAA-8E8A-7E24DEE505B8}"/>
    <cellStyle name="40% - Accent1 14 2 8" xfId="36039" xr:uid="{E91F1A22-15DE-4B5D-9EA8-EBFD4B621B5E}"/>
    <cellStyle name="40% - Accent1 14 3" xfId="12256" xr:uid="{496CA156-1E35-4242-B8EA-121657E9F28C}"/>
    <cellStyle name="40% - Accent1 14 3 2" xfId="12257" xr:uid="{2827CFA8-B465-4E4D-84C3-E1F1706B1DD7}"/>
    <cellStyle name="40% - Accent1 14 3 2 2" xfId="12258" xr:uid="{4C1B1DD9-483D-4007-A04D-0C4DD84372EE}"/>
    <cellStyle name="40% - Accent1 14 3 2 2 2" xfId="42025" xr:uid="{07546E50-23F4-4C74-BF71-532BA7B0A755}"/>
    <cellStyle name="40% - Accent1 14 3 2 3" xfId="12259" xr:uid="{F29BEA2F-060F-4A77-8094-894DF729EBF0}"/>
    <cellStyle name="40% - Accent1 14 3 2 3 2" xfId="42026" xr:uid="{49165735-DD9C-474D-BED6-FBD33550B809}"/>
    <cellStyle name="40% - Accent1 14 3 2 4" xfId="42024" xr:uid="{045543E0-E4A4-47AE-AAFC-5D4BB9758E09}"/>
    <cellStyle name="40% - Accent1 14 3 3" xfId="12260" xr:uid="{223045B1-7DF3-4BDE-B71A-A984FE37AA15}"/>
    <cellStyle name="40% - Accent1 14 3 3 2" xfId="42027" xr:uid="{160BA349-91DA-4233-A0A0-B80F0B05C093}"/>
    <cellStyle name="40% - Accent1 14 3 4" xfId="12261" xr:uid="{47C0CE91-B65E-487A-BA95-766CB145B653}"/>
    <cellStyle name="40% - Accent1 14 3 4 2" xfId="42028" xr:uid="{F694BC26-006D-416E-A128-550A2DFDAA4E}"/>
    <cellStyle name="40% - Accent1 14 3 5" xfId="12262" xr:uid="{1ECD1F0D-5402-4798-9AD2-CFB8C6BC50FB}"/>
    <cellStyle name="40% - Accent1 14 3 5 2" xfId="42029" xr:uid="{DC25BB7B-BCFD-4289-A26C-91D95E5FE095}"/>
    <cellStyle name="40% - Accent1 14 3 6" xfId="42023" xr:uid="{92A2E9AC-EECD-4BA6-830C-EA33D671B2A0}"/>
    <cellStyle name="40% - Accent1 14 4" xfId="12263" xr:uid="{3A409A00-D6F3-47B3-896D-9C1BA6FAC78F}"/>
    <cellStyle name="40% - Accent1 14 4 2" xfId="12264" xr:uid="{BC5D0D6F-61D8-4F72-83C4-85FD5B62CEE9}"/>
    <cellStyle name="40% - Accent1 14 4 2 2" xfId="42031" xr:uid="{4E1FC240-F81F-45FA-A3F9-27D6109C63D5}"/>
    <cellStyle name="40% - Accent1 14 4 3" xfId="12265" xr:uid="{3C07FA85-28FB-441B-939B-8ACC147528E7}"/>
    <cellStyle name="40% - Accent1 14 4 3 2" xfId="42032" xr:uid="{33C66500-4ACB-4A3B-B653-36DBFC1185F1}"/>
    <cellStyle name="40% - Accent1 14 4 4" xfId="42030" xr:uid="{1BB89C23-CFE8-40C5-8270-458561F6B642}"/>
    <cellStyle name="40% - Accent1 14 5" xfId="12266" xr:uid="{FC86E409-5C7B-45F4-ACAD-D150911DB5AC}"/>
    <cellStyle name="40% - Accent1 14 5 2" xfId="42033" xr:uid="{9D0DDD24-2C7D-4373-92AA-B25CBF8F266A}"/>
    <cellStyle name="40% - Accent1 14 6" xfId="12267" xr:uid="{FC93C19D-2A46-4943-BED8-6722E16502D3}"/>
    <cellStyle name="40% - Accent1 14 6 2" xfId="42034" xr:uid="{0332C0E0-C8CE-4258-BE54-B76E8887FA0A}"/>
    <cellStyle name="40% - Accent1 14 7" xfId="12268" xr:uid="{AEA4C373-AAA8-42FB-AF4F-54DD89588615}"/>
    <cellStyle name="40% - Accent1 14 7 2" xfId="42035" xr:uid="{4DCCF177-2801-40E5-8AF1-FBEEA65CD047}"/>
    <cellStyle name="40% - Accent1 14 8" xfId="21307" xr:uid="{053E6E85-14D4-4A02-B730-EC79B8AA294D}"/>
    <cellStyle name="40% - Accent1 14 8 2" xfId="50733" xr:uid="{3D26121B-0720-4D14-AF8A-018EC60DE937}"/>
    <cellStyle name="40% - Accent1 14 9" xfId="12248" xr:uid="{27B6490B-ECF1-4926-B1B2-8AC07B098A28}"/>
    <cellStyle name="40% - Accent1 14 9 2" xfId="42015" xr:uid="{44AB8A06-AF12-46EC-B797-AA2FD898BACA}"/>
    <cellStyle name="40% - Accent1 15" xfId="5419" xr:uid="{0026E825-6D6F-4601-80C5-8647DCB0C73E}"/>
    <cellStyle name="40% - Accent1 15 10" xfId="35282" xr:uid="{1D87DD5C-120E-47A9-87FF-7180A25DA3FE}"/>
    <cellStyle name="40% - Accent1 15 2" xfId="6203" xr:uid="{918819D3-E0FF-4454-859F-981FBB2FEBEC}"/>
    <cellStyle name="40% - Accent1 15 2 2" xfId="12271" xr:uid="{D366F821-C9CC-43B2-816B-72FC8DACB309}"/>
    <cellStyle name="40% - Accent1 15 2 2 2" xfId="12272" xr:uid="{10501DC6-96C8-467F-B243-59A9D7B4DF59}"/>
    <cellStyle name="40% - Accent1 15 2 2 2 2" xfId="42039" xr:uid="{467A05B1-3609-4B45-8CAE-DF6577C29125}"/>
    <cellStyle name="40% - Accent1 15 2 2 3" xfId="12273" xr:uid="{C29626C2-A58B-438A-9570-BF8B7B95667C}"/>
    <cellStyle name="40% - Accent1 15 2 2 3 2" xfId="42040" xr:uid="{EF6A8EE3-397D-48E5-B027-10EFE60533B3}"/>
    <cellStyle name="40% - Accent1 15 2 2 4" xfId="42038" xr:uid="{B8767C1D-2441-444F-A1DE-86082D85D5F8}"/>
    <cellStyle name="40% - Accent1 15 2 3" xfId="12274" xr:uid="{064A9EC9-3C9B-4E4E-B957-C54859757914}"/>
    <cellStyle name="40% - Accent1 15 2 3 2" xfId="42041" xr:uid="{C3968564-09BD-4741-9C21-804B5D30137A}"/>
    <cellStyle name="40% - Accent1 15 2 4" xfId="12275" xr:uid="{C993A4F2-9C7B-4066-A8E2-929CF9407404}"/>
    <cellStyle name="40% - Accent1 15 2 4 2" xfId="42042" xr:uid="{DF01B109-9DAC-40CA-9DEB-7BACEB2E012F}"/>
    <cellStyle name="40% - Accent1 15 2 5" xfId="12276" xr:uid="{438B50FA-FF31-483D-997A-14DCC240DC5A}"/>
    <cellStyle name="40% - Accent1 15 2 5 2" xfId="42043" xr:uid="{930E91CC-ED27-4612-99C6-EB0B6F7A9300}"/>
    <cellStyle name="40% - Accent1 15 2 6" xfId="22318" xr:uid="{421488FD-B9E5-440A-BA3E-F22717C38A9C}"/>
    <cellStyle name="40% - Accent1 15 2 6 2" xfId="51743" xr:uid="{B0A694C3-AD96-4D06-A207-888D148197FB}"/>
    <cellStyle name="40% - Accent1 15 2 7" xfId="12270" xr:uid="{74CCB189-C45E-4ED1-B9E1-84E6B91D9302}"/>
    <cellStyle name="40% - Accent1 15 2 7 2" xfId="42037" xr:uid="{C848FE25-9B2D-4751-934F-B886526719FA}"/>
    <cellStyle name="40% - Accent1 15 2 8" xfId="36062" xr:uid="{70327CEE-8E8A-4CA0-A6C6-B792FA18A973}"/>
    <cellStyle name="40% - Accent1 15 3" xfId="12277" xr:uid="{64F214F9-803F-40D1-8928-0C2A0F6F62EE}"/>
    <cellStyle name="40% - Accent1 15 3 2" xfId="12278" xr:uid="{BA3AF138-AEE3-4435-A89C-7739AE09DA8D}"/>
    <cellStyle name="40% - Accent1 15 3 2 2" xfId="12279" xr:uid="{A1DF0DDB-DB7F-4256-8422-FFF3FFED06B0}"/>
    <cellStyle name="40% - Accent1 15 3 2 2 2" xfId="42046" xr:uid="{3BAE8963-DAAC-4754-A405-65DA48A88C42}"/>
    <cellStyle name="40% - Accent1 15 3 2 3" xfId="12280" xr:uid="{EE11208A-1C65-4360-8498-639BC6DE01CB}"/>
    <cellStyle name="40% - Accent1 15 3 2 3 2" xfId="42047" xr:uid="{BBDE1847-F269-45ED-BFE9-39F8C21355C0}"/>
    <cellStyle name="40% - Accent1 15 3 2 4" xfId="42045" xr:uid="{8C7D960D-7C5D-4C44-9F8E-8309C0A48571}"/>
    <cellStyle name="40% - Accent1 15 3 3" xfId="12281" xr:uid="{20D9A402-49C0-4A65-A36C-329F7727D4A1}"/>
    <cellStyle name="40% - Accent1 15 3 3 2" xfId="42048" xr:uid="{1F685B15-DEC2-4056-AFE5-6BB73A93EA2C}"/>
    <cellStyle name="40% - Accent1 15 3 4" xfId="12282" xr:uid="{44BE0E16-A41A-4DEE-9B13-B4CD3371C3AE}"/>
    <cellStyle name="40% - Accent1 15 3 4 2" xfId="42049" xr:uid="{744D9438-727D-4A09-AF84-BA4CAFBC2C2A}"/>
    <cellStyle name="40% - Accent1 15 3 5" xfId="12283" xr:uid="{F4070C57-F903-4D9F-A0AF-9F909E2A9DAE}"/>
    <cellStyle name="40% - Accent1 15 3 5 2" xfId="42050" xr:uid="{8B6725D8-6B82-42CB-8E0B-80C636123B7B}"/>
    <cellStyle name="40% - Accent1 15 3 6" xfId="42044" xr:uid="{A88C17DD-3AFC-4994-9A17-23C9FB928A6F}"/>
    <cellStyle name="40% - Accent1 15 4" xfId="12284" xr:uid="{E67324B6-3FF3-4B31-815D-12B07C776793}"/>
    <cellStyle name="40% - Accent1 15 4 2" xfId="12285" xr:uid="{D1C45AAD-4292-434F-9E6F-AE8E205999D2}"/>
    <cellStyle name="40% - Accent1 15 4 2 2" xfId="42052" xr:uid="{DEBC1A14-84AA-4F65-B369-FE2F0B70E9C2}"/>
    <cellStyle name="40% - Accent1 15 4 3" xfId="12286" xr:uid="{29778BA3-81DD-4995-8AE9-9A60616790F3}"/>
    <cellStyle name="40% - Accent1 15 4 3 2" xfId="42053" xr:uid="{6E3A1FE0-1A4E-4EA8-B786-077B6154FD95}"/>
    <cellStyle name="40% - Accent1 15 4 4" xfId="42051" xr:uid="{DC4D3B8C-1E48-4B29-80BD-772CF5C6F070}"/>
    <cellStyle name="40% - Accent1 15 5" xfId="12287" xr:uid="{96CB5A24-5F72-4329-88CC-2950A9341825}"/>
    <cellStyle name="40% - Accent1 15 5 2" xfId="42054" xr:uid="{D1F3D8D5-40C7-4FFF-A993-93508F7DA91C}"/>
    <cellStyle name="40% - Accent1 15 6" xfId="12288" xr:uid="{D6D309D7-21F4-430C-AC9F-C64ECCE9406C}"/>
    <cellStyle name="40% - Accent1 15 6 2" xfId="42055" xr:uid="{58867BD0-B535-40A8-B6B5-47F90DF14026}"/>
    <cellStyle name="40% - Accent1 15 7" xfId="12289" xr:uid="{D5563645-619D-4DC2-8919-1D925243F401}"/>
    <cellStyle name="40% - Accent1 15 7 2" xfId="42056" xr:uid="{481CE6DA-8361-45E8-BB7B-201159115463}"/>
    <cellStyle name="40% - Accent1 15 8" xfId="21329" xr:uid="{6C4647E3-69A6-40AE-931E-2790FAFAC6CF}"/>
    <cellStyle name="40% - Accent1 15 8 2" xfId="50755" xr:uid="{882B018A-9F8A-4EC2-9944-67778BADAFFD}"/>
    <cellStyle name="40% - Accent1 15 9" xfId="12269" xr:uid="{A5D153BE-6F31-4CAB-B863-A206F7EBA8A3}"/>
    <cellStyle name="40% - Accent1 15 9 2" xfId="42036" xr:uid="{19D72AA6-A25D-4DA4-B637-7F29533F5634}"/>
    <cellStyle name="40% - Accent1 16" xfId="5443" xr:uid="{9C9691D7-A73D-4CE6-A798-060A738638F0}"/>
    <cellStyle name="40% - Accent1 16 10" xfId="35306" xr:uid="{EBC1087D-0090-475B-9A99-745CA468D01C}"/>
    <cellStyle name="40% - Accent1 16 2" xfId="6227" xr:uid="{DB71495C-1666-4580-8E48-04960CA503AA}"/>
    <cellStyle name="40% - Accent1 16 2 2" xfId="12292" xr:uid="{0ECBA262-5C69-465E-87BC-C2F0A4B0A740}"/>
    <cellStyle name="40% - Accent1 16 2 2 2" xfId="12293" xr:uid="{9A5890A1-773A-4070-9B4E-A42AA771D66A}"/>
    <cellStyle name="40% - Accent1 16 2 2 2 2" xfId="42060" xr:uid="{B2B8802C-B95C-40D8-AED0-EC2C54D94A27}"/>
    <cellStyle name="40% - Accent1 16 2 2 3" xfId="12294" xr:uid="{FEA432A6-595E-43C0-A6D2-E1E7C4A2DA96}"/>
    <cellStyle name="40% - Accent1 16 2 2 3 2" xfId="42061" xr:uid="{5F064942-590C-4CD3-80AF-ED9C94E317D1}"/>
    <cellStyle name="40% - Accent1 16 2 2 4" xfId="42059" xr:uid="{469EEFB5-3DF6-45AB-A11B-3C21E373D55C}"/>
    <cellStyle name="40% - Accent1 16 2 3" xfId="12295" xr:uid="{26535263-96D4-4D6B-AD03-B7DB250934F5}"/>
    <cellStyle name="40% - Accent1 16 2 3 2" xfId="42062" xr:uid="{FAF5BAA6-BB2A-4224-B1A7-CC624D467AEA}"/>
    <cellStyle name="40% - Accent1 16 2 4" xfId="12296" xr:uid="{9929AFEE-888D-4827-A744-6E4AE75BD76B}"/>
    <cellStyle name="40% - Accent1 16 2 4 2" xfId="42063" xr:uid="{3E97A1B3-813A-44AA-B892-D6867A1C44F2}"/>
    <cellStyle name="40% - Accent1 16 2 5" xfId="12297" xr:uid="{1A2FE04A-7265-4017-8950-94AB195BABDD}"/>
    <cellStyle name="40% - Accent1 16 2 5 2" xfId="42064" xr:uid="{70FA2D5C-FF92-4CAE-9390-17781C7E7F91}"/>
    <cellStyle name="40% - Accent1 16 2 6" xfId="22341" xr:uid="{CD2F278C-FE03-44F0-8FF7-9F365C913443}"/>
    <cellStyle name="40% - Accent1 16 2 6 2" xfId="51766" xr:uid="{CFFC2905-A9A4-4367-844C-6C4643D16E22}"/>
    <cellStyle name="40% - Accent1 16 2 7" xfId="12291" xr:uid="{6B9E2230-1BA8-4DA6-BA56-96D8CC4D7C0B}"/>
    <cellStyle name="40% - Accent1 16 2 7 2" xfId="42058" xr:uid="{8D9F34E0-9F22-4D9A-A4F9-C6D13D1A7CB6}"/>
    <cellStyle name="40% - Accent1 16 2 8" xfId="36086" xr:uid="{72AAB712-A9E3-4CCE-A16C-8857D5C15D8F}"/>
    <cellStyle name="40% - Accent1 16 3" xfId="12298" xr:uid="{7A254755-82A7-48A5-ABC1-8545EB91D336}"/>
    <cellStyle name="40% - Accent1 16 3 2" xfId="12299" xr:uid="{AD67B957-A7EB-43B1-A17C-7BDD782DFE67}"/>
    <cellStyle name="40% - Accent1 16 3 2 2" xfId="12300" xr:uid="{CA352FAB-0662-4764-B759-ACFD81459882}"/>
    <cellStyle name="40% - Accent1 16 3 2 2 2" xfId="42067" xr:uid="{F88D5DD1-912E-4D56-B57B-E2DF001A03C1}"/>
    <cellStyle name="40% - Accent1 16 3 2 3" xfId="12301" xr:uid="{49AE9598-214C-4887-ACED-60E6852A34A0}"/>
    <cellStyle name="40% - Accent1 16 3 2 3 2" xfId="42068" xr:uid="{B1B41D5F-2DEC-4D3A-A023-C21BF61EABF3}"/>
    <cellStyle name="40% - Accent1 16 3 2 4" xfId="42066" xr:uid="{01C41ADE-96E0-4DC4-A19D-E0DE2783F2B3}"/>
    <cellStyle name="40% - Accent1 16 3 3" xfId="12302" xr:uid="{17297D1A-41AF-421B-B409-300DB3C5901A}"/>
    <cellStyle name="40% - Accent1 16 3 3 2" xfId="42069" xr:uid="{1602DBCA-21A2-4762-863E-946508AD471E}"/>
    <cellStyle name="40% - Accent1 16 3 4" xfId="12303" xr:uid="{6E9449C0-891D-43F3-9FF6-111DF503880B}"/>
    <cellStyle name="40% - Accent1 16 3 4 2" xfId="42070" xr:uid="{61D1156E-2E8D-4847-99CA-88F1300B64C8}"/>
    <cellStyle name="40% - Accent1 16 3 5" xfId="12304" xr:uid="{A3C660D4-8FCE-4282-AD3E-E6BDE8C2E658}"/>
    <cellStyle name="40% - Accent1 16 3 5 2" xfId="42071" xr:uid="{A1280D74-EF64-4E13-B169-DD0E63DB06FC}"/>
    <cellStyle name="40% - Accent1 16 3 6" xfId="42065" xr:uid="{65AA7938-9FE2-4221-A2A1-E1AB3E4BF2EF}"/>
    <cellStyle name="40% - Accent1 16 4" xfId="12305" xr:uid="{122C3B8C-8223-4580-9D35-21D91BD59D7B}"/>
    <cellStyle name="40% - Accent1 16 4 2" xfId="12306" xr:uid="{5FD3717C-0092-4EEB-BC68-03B575CF8D37}"/>
    <cellStyle name="40% - Accent1 16 4 2 2" xfId="42073" xr:uid="{59074483-BCE8-4AFC-B1C6-6E244BBEB92A}"/>
    <cellStyle name="40% - Accent1 16 4 3" xfId="12307" xr:uid="{E9F57E78-2FAA-460F-B3C3-9F685527FBDF}"/>
    <cellStyle name="40% - Accent1 16 4 3 2" xfId="42074" xr:uid="{E3308F80-DC86-4B29-B371-B83B6EA28553}"/>
    <cellStyle name="40% - Accent1 16 4 4" xfId="42072" xr:uid="{692E8A6C-37D0-4CB4-8733-0A7F1A520A25}"/>
    <cellStyle name="40% - Accent1 16 5" xfId="12308" xr:uid="{1A684978-DE49-4F70-A463-96D6592F4E36}"/>
    <cellStyle name="40% - Accent1 16 5 2" xfId="42075" xr:uid="{581942A0-2951-4635-B6F0-F5AA51501CA9}"/>
    <cellStyle name="40% - Accent1 16 6" xfId="12309" xr:uid="{426E9444-58AD-47E7-A08F-D9749059E11A}"/>
    <cellStyle name="40% - Accent1 16 6 2" xfId="42076" xr:uid="{6F245DF8-96C6-4A65-B628-35595172B708}"/>
    <cellStyle name="40% - Accent1 16 7" xfId="12310" xr:uid="{25C087D6-0EB7-4F58-A8A4-B7C2C197F43F}"/>
    <cellStyle name="40% - Accent1 16 7 2" xfId="42077" xr:uid="{F9F8B3C0-DB25-4313-A8E5-9BC644337E79}"/>
    <cellStyle name="40% - Accent1 16 8" xfId="21352" xr:uid="{35811B53-C572-49D8-A6F3-C659BC4A735B}"/>
    <cellStyle name="40% - Accent1 16 8 2" xfId="50778" xr:uid="{D113FA35-A1A4-4D61-8C93-99D2B321AEA0}"/>
    <cellStyle name="40% - Accent1 16 9" xfId="12290" xr:uid="{9713327D-D74B-48D3-BE83-5F7341D5CE08}"/>
    <cellStyle name="40% - Accent1 16 9 2" xfId="42057" xr:uid="{96B8CB59-CBC0-4195-BC39-615B96542EEF}"/>
    <cellStyle name="40% - Accent1 17" xfId="5467" xr:uid="{361691B0-1B4E-4ED9-A912-9887C96C3BCF}"/>
    <cellStyle name="40% - Accent1 17 2" xfId="6251" xr:uid="{CEC593D5-A6BB-4E92-A8D3-59CE1B5BCE65}"/>
    <cellStyle name="40% - Accent1 17 2 2" xfId="12313" xr:uid="{1187971B-CB82-427C-9457-CE06C23A7B19}"/>
    <cellStyle name="40% - Accent1 17 2 2 2" xfId="42080" xr:uid="{B3263E89-6739-4865-90C5-D853F6ADDF73}"/>
    <cellStyle name="40% - Accent1 17 2 3" xfId="12314" xr:uid="{68F47BF2-357D-491A-9068-2704DD3733B8}"/>
    <cellStyle name="40% - Accent1 17 2 3 2" xfId="42081" xr:uid="{3E2974A7-AEE7-429B-83BB-812D0494FC94}"/>
    <cellStyle name="40% - Accent1 17 2 4" xfId="22364" xr:uid="{79BD9683-4499-4BFB-9AD2-BF3765AAEB8C}"/>
    <cellStyle name="40% - Accent1 17 2 4 2" xfId="51789" xr:uid="{0BBFC79F-9D45-42A6-9B38-4A35003C902C}"/>
    <cellStyle name="40% - Accent1 17 2 5" xfId="12312" xr:uid="{3BCE7E0A-8958-4025-8819-B6ED5132BB55}"/>
    <cellStyle name="40% - Accent1 17 2 5 2" xfId="42079" xr:uid="{6E2AC166-0A44-49DB-844F-46B2B6052005}"/>
    <cellStyle name="40% - Accent1 17 2 6" xfId="36110" xr:uid="{E2002075-17D5-4FD3-8F96-B8CD83FF6D6F}"/>
    <cellStyle name="40% - Accent1 17 3" xfId="12315" xr:uid="{50A125A8-55D8-42FF-A1AF-25CD84B19A5A}"/>
    <cellStyle name="40% - Accent1 17 3 2" xfId="42082" xr:uid="{9BCBAC88-420A-4DA6-A937-63A9F0FEC803}"/>
    <cellStyle name="40% - Accent1 17 4" xfId="12316" xr:uid="{83F5C496-CB3C-442B-9E0A-D29B50EF567C}"/>
    <cellStyle name="40% - Accent1 17 4 2" xfId="42083" xr:uid="{9F412A3B-285D-4433-A980-C31DCB6CBD97}"/>
    <cellStyle name="40% - Accent1 17 5" xfId="12317" xr:uid="{F87064FF-FB91-499C-A135-DF08B815E809}"/>
    <cellStyle name="40% - Accent1 17 5 2" xfId="42084" xr:uid="{F30A038E-6979-4F8C-9D1E-25CE33CC0086}"/>
    <cellStyle name="40% - Accent1 17 6" xfId="21375" xr:uid="{39CBDEF5-9BED-4418-AFE2-20731DA6132F}"/>
    <cellStyle name="40% - Accent1 17 6 2" xfId="50801" xr:uid="{A186F0F6-F08E-4A3B-8299-C9790503E98C}"/>
    <cellStyle name="40% - Accent1 17 7" xfId="12311" xr:uid="{77650195-D36E-41A3-8B9D-3BD3629DB92A}"/>
    <cellStyle name="40% - Accent1 17 7 2" xfId="42078" xr:uid="{D8761EED-A14C-4045-915B-8398DD9353C8}"/>
    <cellStyle name="40% - Accent1 17 8" xfId="35330" xr:uid="{7309509A-1FD5-4E9E-B667-2F4DA155B581}"/>
    <cellStyle name="40% - Accent1 18" xfId="5492" xr:uid="{31DE8B8A-00CA-46EF-865D-68CD6DD9DF35}"/>
    <cellStyle name="40% - Accent1 18 2" xfId="12319" xr:uid="{9E77D4DF-5381-4C3A-A313-08006F485F57}"/>
    <cellStyle name="40% - Accent1 18 2 2" xfId="12320" xr:uid="{34BC411C-4C1A-455B-BA2A-1F2884CFED1F}"/>
    <cellStyle name="40% - Accent1 18 2 2 2" xfId="42087" xr:uid="{04A9119B-894A-4579-BC1E-5453C918B985}"/>
    <cellStyle name="40% - Accent1 18 2 3" xfId="12321" xr:uid="{3B41C067-CA0C-4928-9BC4-A38546C0E6D8}"/>
    <cellStyle name="40% - Accent1 18 2 3 2" xfId="42088" xr:uid="{EBE1D566-3702-4095-A616-D5D97694425D}"/>
    <cellStyle name="40% - Accent1 18 2 4" xfId="42086" xr:uid="{13E06239-C63C-49F8-A57D-C9BE8CC72A28}"/>
    <cellStyle name="40% - Accent1 18 3" xfId="12322" xr:uid="{AC0815FE-D7CD-42A2-8214-4548F85B0AF9}"/>
    <cellStyle name="40% - Accent1 18 3 2" xfId="42089" xr:uid="{8443E12F-5167-4E56-820F-6C60FF96EF4A}"/>
    <cellStyle name="40% - Accent1 18 4" xfId="12323" xr:uid="{90A24766-1AE9-442D-A795-158D6AAD1A4A}"/>
    <cellStyle name="40% - Accent1 18 4 2" xfId="42090" xr:uid="{7737B472-14AD-460A-9E4A-93B27BDEBA9E}"/>
    <cellStyle name="40% - Accent1 18 5" xfId="12324" xr:uid="{EC850F53-82E2-450B-BA9C-6559D4458FB0}"/>
    <cellStyle name="40% - Accent1 18 5 2" xfId="42091" xr:uid="{2E8A0669-7657-4FFD-A6D7-25AB580361A7}"/>
    <cellStyle name="40% - Accent1 18 6" xfId="21399" xr:uid="{F796FE9E-97EE-4759-B963-712BD40683AD}"/>
    <cellStyle name="40% - Accent1 18 6 2" xfId="50825" xr:uid="{A484E16D-B5FE-4FDE-8C42-A843D762B1F4}"/>
    <cellStyle name="40% - Accent1 18 7" xfId="12318" xr:uid="{E85E2C0E-4903-4ED3-9B5D-40A53BE92283}"/>
    <cellStyle name="40% - Accent1 18 7 2" xfId="42085" xr:uid="{0E378EA3-FB36-4AC8-BFF5-89F2398FFF15}"/>
    <cellStyle name="40% - Accent1 18 8" xfId="35355" xr:uid="{E204A93E-B65D-44BA-A06B-397266555B59}"/>
    <cellStyle name="40% - Accent1 19" xfId="5516" xr:uid="{8E7CB5FC-FC81-4919-BBC7-635EE7B3FBF4}"/>
    <cellStyle name="40% - Accent1 19 2" xfId="12326" xr:uid="{0E3F42EA-07CB-4B0C-92B2-56212CD49DA6}"/>
    <cellStyle name="40% - Accent1 19 2 2" xfId="42093" xr:uid="{431D700A-A6E0-496B-BE11-19323F9D0B14}"/>
    <cellStyle name="40% - Accent1 19 3" xfId="12327" xr:uid="{C97DFCDD-CE42-4DBD-8A0A-D0544AE0FAAF}"/>
    <cellStyle name="40% - Accent1 19 3 2" xfId="42094" xr:uid="{922D1B19-C4F2-4D08-B43D-7850F31421B7}"/>
    <cellStyle name="40% - Accent1 19 4" xfId="12328" xr:uid="{5B7FA971-8371-4910-8D36-CFF043C5825C}"/>
    <cellStyle name="40% - Accent1 19 4 2" xfId="42095" xr:uid="{1BB08190-9A89-4EA4-9E78-C70D04155497}"/>
    <cellStyle name="40% - Accent1 19 5" xfId="21422" xr:uid="{BC5E3BB2-D21E-4EC5-AA10-E674CB05749F}"/>
    <cellStyle name="40% - Accent1 19 5 2" xfId="50848" xr:uid="{E2A4D75C-164A-414E-A9FF-C22CDB5417A1}"/>
    <cellStyle name="40% - Accent1 19 6" xfId="12325" xr:uid="{E7271EFB-50CA-44F5-84B4-4DD5C76BBE5E}"/>
    <cellStyle name="40% - Accent1 19 6 2" xfId="42092" xr:uid="{D003F0F9-1BD2-4882-A0D9-2D58782608B4}"/>
    <cellStyle name="40% - Accent1 19 7" xfId="35379" xr:uid="{14E0E367-EC92-4094-A293-498C26775D47}"/>
    <cellStyle name="40% - Accent1 2" xfId="352" xr:uid="{053976F6-1BDD-41B4-B8B0-31279ECC2563}"/>
    <cellStyle name="40% - Accent1 2 10" xfId="12330" xr:uid="{17E51519-231B-42DA-864A-8D0B98F8F82E}"/>
    <cellStyle name="40% - Accent1 2 10 2" xfId="42097" xr:uid="{ADABD7B5-9273-46D7-925D-E520A410F3F3}"/>
    <cellStyle name="40% - Accent1 2 11" xfId="12331" xr:uid="{05E7135E-4222-4BD9-8673-213E21960739}"/>
    <cellStyle name="40% - Accent1 2 11 2" xfId="42098" xr:uid="{02F5F4BA-14B0-4F73-B5E8-E8A45FF8F401}"/>
    <cellStyle name="40% - Accent1 2 12" xfId="12332" xr:uid="{B590134B-8FE8-4B35-9BA7-17E7FFE47BC6}"/>
    <cellStyle name="40% - Accent1 2 12 2" xfId="42099" xr:uid="{5A1F96C5-3A59-4309-8B66-5B66226EEBF8}"/>
    <cellStyle name="40% - Accent1 2 13" xfId="20312" xr:uid="{AB60FF4C-B32B-4353-AFAD-35B29804526D}"/>
    <cellStyle name="40% - Accent1 2 13 2" xfId="49943" xr:uid="{9AF9CCD1-D897-4BA7-A86E-B7ECF29D4108}"/>
    <cellStyle name="40% - Accent1 2 14" xfId="12329" xr:uid="{0FA51799-79A7-483A-A200-0B30675B99B6}"/>
    <cellStyle name="40% - Accent1 2 14 2" xfId="42096" xr:uid="{924F9F86-72DF-434E-97BC-4C5FF6AAA2E2}"/>
    <cellStyle name="40% - Accent1 2 15" xfId="6330" xr:uid="{A779F302-CB62-4C5E-BC06-45C1A44583E7}"/>
    <cellStyle name="40% - Accent1 2 15 2" xfId="36157" xr:uid="{A840736F-4227-4FA5-8642-59BDDA55E258}"/>
    <cellStyle name="40% - Accent1 2 16" xfId="4717" xr:uid="{9DD7A467-02B9-4AD4-883E-41F6C45E5682}"/>
    <cellStyle name="40% - Accent1 2 16 2" xfId="34611" xr:uid="{EE1F59FB-7423-4240-98A8-9D5B5EA09CA4}"/>
    <cellStyle name="40% - Accent1 2 17" xfId="22546" xr:uid="{6901035A-D372-448A-82A3-CADD2948BA3C}"/>
    <cellStyle name="40% - Accent1 2 17 2" xfId="51834" xr:uid="{4F095948-1E1B-4641-ADA7-33887D69A19F}"/>
    <cellStyle name="40% - Accent1 2 18" xfId="4190" xr:uid="{C4A4CC68-8480-4FB6-B6CB-2F1DE082C5EE}"/>
    <cellStyle name="40% - Accent1 2 19" xfId="31619" xr:uid="{152E682B-F8E6-4B4E-B64B-12016AE548D5}"/>
    <cellStyle name="40% - Accent1 2 2" xfId="852" xr:uid="{407D1E4C-0277-43C4-A0BA-8FE445D58452}"/>
    <cellStyle name="40% - Accent1 2 2 10" xfId="20313" xr:uid="{FA8764EE-9AE0-47AB-B64C-DF77836026E4}"/>
    <cellStyle name="40% - Accent1 2 2 10 2" xfId="49944" xr:uid="{F684CCC6-B86D-4785-9C95-3A3EFAF99527}"/>
    <cellStyle name="40% - Accent1 2 2 11" xfId="12333" xr:uid="{81753049-C703-4A7C-97F2-195D4C6C96B2}"/>
    <cellStyle name="40% - Accent1 2 2 11 2" xfId="42100" xr:uid="{976A8649-857E-454B-A057-8A488C27C89C}"/>
    <cellStyle name="40% - Accent1 2 2 12" xfId="4939" xr:uid="{FBA62A92-2168-4130-8E6F-E4B892274B78}"/>
    <cellStyle name="40% - Accent1 2 2 12 2" xfId="34808" xr:uid="{568B56FF-C2F5-443D-A45B-A9320651A6DD}"/>
    <cellStyle name="40% - Accent1 2 2 13" xfId="4313" xr:uid="{C2CF8E33-CD7F-4F90-8989-037A7661B788}"/>
    <cellStyle name="40% - Accent1 2 2 14" xfId="32082" xr:uid="{278DA62A-69CA-4D66-858B-A02E3A27B8B5}"/>
    <cellStyle name="40% - Accent1 2 2 2" xfId="1007" xr:uid="{8D830B9B-2A10-4D65-B815-DCD2FC687601}"/>
    <cellStyle name="40% - Accent1 2 2 2 10" xfId="5760" xr:uid="{1068A542-75EC-4750-808C-D22E893057FD}"/>
    <cellStyle name="40% - Accent1 2 2 2 10 2" xfId="35619" xr:uid="{80BAF981-D5F2-4116-88A0-70585CCC3982}"/>
    <cellStyle name="40% - Accent1 2 2 2 11" xfId="4424" xr:uid="{E07360B0-C407-4B58-A018-6066D34A9645}"/>
    <cellStyle name="40% - Accent1 2 2 2 12" xfId="32196" xr:uid="{46E74D1F-4E89-4306-A5A7-202736540EBD}"/>
    <cellStyle name="40% - Accent1 2 2 2 2" xfId="1006" xr:uid="{B1092C40-64FE-4C76-99E7-A667F2921580}"/>
    <cellStyle name="40% - Accent1 2 2 2 2 2" xfId="1289" xr:uid="{B1EC4F34-5C8F-44B0-8374-DECE50E1BC2A}"/>
    <cellStyle name="40% - Accent1 2 2 2 2 2 2" xfId="1951" xr:uid="{BDA71DA4-7157-491F-9753-151E5FEA7CEE}"/>
    <cellStyle name="40% - Accent1 2 2 2 2 2 2 2" xfId="3186" xr:uid="{CCEB1C66-F59F-4184-B8CB-643442A55D1E}"/>
    <cellStyle name="40% - Accent1 2 2 2 2 2 2 2 2" xfId="34163" xr:uid="{83D69CB5-08DF-4A7D-8F6C-FF07F21B53B7}"/>
    <cellStyle name="40% - Accent1 2 2 2 2 2 2 3" xfId="12337" xr:uid="{DBCF7359-9A63-471C-84F4-EBE0B09F9446}"/>
    <cellStyle name="40% - Accent1 2 2 2 2 2 2 3 2" xfId="42104" xr:uid="{652A90E0-C76F-4F42-90DB-D1E923748B04}"/>
    <cellStyle name="40% - Accent1 2 2 2 2 2 2 4" xfId="32953" xr:uid="{938D4CF8-C16B-4499-A532-C7DB6DDD0DE0}"/>
    <cellStyle name="40% - Accent1 2 2 2 2 2 3" xfId="2562" xr:uid="{B94A3409-CBAA-4091-B71E-6115D7870FB7}"/>
    <cellStyle name="40% - Accent1 2 2 2 2 2 3 2" xfId="12338" xr:uid="{CD063526-D227-4F8F-B470-2870C1DBD40D}"/>
    <cellStyle name="40% - Accent1 2 2 2 2 2 3 2 2" xfId="42105" xr:uid="{9CAE31DA-AFF8-4412-ACB3-5141C11C28A5}"/>
    <cellStyle name="40% - Accent1 2 2 2 2 2 3 3" xfId="33542" xr:uid="{484DAE46-7CC1-4E86-93FF-39451D9F9EB1}"/>
    <cellStyle name="40% - Accent1 2 2 2 2 2 4" xfId="12336" xr:uid="{E6BB885B-3988-4CD9-BCD1-08288C65DC6E}"/>
    <cellStyle name="40% - Accent1 2 2 2 2 2 4 2" xfId="42103" xr:uid="{A27C2ED1-E704-4CAF-B6F6-4C356851A34A}"/>
    <cellStyle name="40% - Accent1 2 2 2 2 2 5" xfId="32339" xr:uid="{1E585C0E-B99F-407E-99F5-3A922DF58647}"/>
    <cellStyle name="40% - Accent1 2 2 2 2 3" xfId="1661" xr:uid="{A64731D1-DF1C-4190-9507-281E603819A1}"/>
    <cellStyle name="40% - Accent1 2 2 2 2 3 2" xfId="2882" xr:uid="{281D0274-CE35-481F-AF7A-0933C975EA77}"/>
    <cellStyle name="40% - Accent1 2 2 2 2 3 2 2" xfId="33860" xr:uid="{2D174853-C0B8-49C2-ACED-F18AB1173EB0}"/>
    <cellStyle name="40% - Accent1 2 2 2 2 3 3" xfId="12339" xr:uid="{C9666735-A67E-4B25-970E-201FB46DBDD2}"/>
    <cellStyle name="40% - Accent1 2 2 2 2 3 3 2" xfId="42106" xr:uid="{38DAE0C6-7B15-4C63-A1CD-A0E5DB3A7876}"/>
    <cellStyle name="40% - Accent1 2 2 2 2 3 4" xfId="32663" xr:uid="{1945844E-05AB-444B-8073-00A89F4648D9}"/>
    <cellStyle name="40% - Accent1 2 2 2 2 4" xfId="2327" xr:uid="{1F0089C1-04F3-44E5-9C81-E3CE77515B73}"/>
    <cellStyle name="40% - Accent1 2 2 2 2 4 2" xfId="12340" xr:uid="{A1ED424C-F9B1-4937-90E7-C5B87A4B8608}"/>
    <cellStyle name="40% - Accent1 2 2 2 2 4 2 2" xfId="42107" xr:uid="{D4C9015F-F009-40F5-9715-C48E8DBD1294}"/>
    <cellStyle name="40% - Accent1 2 2 2 2 4 3" xfId="33307" xr:uid="{1E70B01C-628C-40AD-BE51-2A8BCB3A6604}"/>
    <cellStyle name="40% - Accent1 2 2 2 2 5" xfId="12341" xr:uid="{2315AB16-0CBD-497D-82C8-86305615F498}"/>
    <cellStyle name="40% - Accent1 2 2 2 2 5 2" xfId="42108" xr:uid="{B6E05B26-6599-4265-B338-0483E820ADDA}"/>
    <cellStyle name="40% - Accent1 2 2 2 2 6" xfId="31136" xr:uid="{902E0CB3-649E-4149-A4D2-48B43BAEE858}"/>
    <cellStyle name="40% - Accent1 2 2 2 2 7" xfId="12335" xr:uid="{24A67D77-D4E0-4984-A814-DFB704CB073B}"/>
    <cellStyle name="40% - Accent1 2 2 2 2 7 2" xfId="42102" xr:uid="{BF36A949-0D69-4ADC-9F43-86D1F5B48F14}"/>
    <cellStyle name="40% - Accent1 2 2 2 2 8" xfId="32195" xr:uid="{F95F9E04-CADC-4B8D-A84A-0613445F7429}"/>
    <cellStyle name="40% - Accent1 2 2 2 3" xfId="1288" xr:uid="{B1CB895D-5BB0-40D0-B42E-37484E9B071F}"/>
    <cellStyle name="40% - Accent1 2 2 2 3 2" xfId="1950" xr:uid="{B75FADE5-8365-4BBD-AEF0-FF6413579152}"/>
    <cellStyle name="40% - Accent1 2 2 2 3 2 2" xfId="3185" xr:uid="{4FAAABC3-C539-4A03-AF1B-F687B6A69FA3}"/>
    <cellStyle name="40% - Accent1 2 2 2 3 2 2 2" xfId="12344" xr:uid="{CE446A17-99B4-471B-A504-2D05C400971E}"/>
    <cellStyle name="40% - Accent1 2 2 2 3 2 2 2 2" xfId="42111" xr:uid="{309297BF-014D-4D36-80DF-2955D83C0552}"/>
    <cellStyle name="40% - Accent1 2 2 2 3 2 2 3" xfId="34162" xr:uid="{B5DE2A49-90FB-4E60-9B72-A61E297D3387}"/>
    <cellStyle name="40% - Accent1 2 2 2 3 2 3" xfId="12345" xr:uid="{126081A8-4598-4BBA-9531-33C0CF72BB37}"/>
    <cellStyle name="40% - Accent1 2 2 2 3 2 3 2" xfId="42112" xr:uid="{4C3302C5-D1E6-48AF-8931-C4C43A71D467}"/>
    <cellStyle name="40% - Accent1 2 2 2 3 2 4" xfId="12343" xr:uid="{02BCE81C-74DD-4B65-8505-0C186295D69F}"/>
    <cellStyle name="40% - Accent1 2 2 2 3 2 4 2" xfId="42110" xr:uid="{0B9EC84D-C86F-4B13-92D1-E2A1A4299012}"/>
    <cellStyle name="40% - Accent1 2 2 2 3 2 5" xfId="32952" xr:uid="{56F47A27-094A-490C-811C-D0FF25B5A70B}"/>
    <cellStyle name="40% - Accent1 2 2 2 3 3" xfId="2561" xr:uid="{8BCCE62F-D6EA-4EC4-A9E7-AAFC5AA26C4B}"/>
    <cellStyle name="40% - Accent1 2 2 2 3 3 2" xfId="12346" xr:uid="{5D95BEE0-31B1-4589-ACB1-009C5E7A05D7}"/>
    <cellStyle name="40% - Accent1 2 2 2 3 3 2 2" xfId="42113" xr:uid="{D10B0365-DBF5-46EE-A279-4F7FF0780620}"/>
    <cellStyle name="40% - Accent1 2 2 2 3 3 3" xfId="33541" xr:uid="{B410A492-CE35-412B-8F41-85FCDEEAB37B}"/>
    <cellStyle name="40% - Accent1 2 2 2 3 4" xfId="12347" xr:uid="{6D664BDD-0DAB-4042-B88F-6705EF786B8A}"/>
    <cellStyle name="40% - Accent1 2 2 2 3 4 2" xfId="42114" xr:uid="{06B0E36C-1667-4DAC-96B0-35705C2AB573}"/>
    <cellStyle name="40% - Accent1 2 2 2 3 5" xfId="12348" xr:uid="{53EF8DBE-60CA-4F4E-A9EE-1ADFAC6C06AE}"/>
    <cellStyle name="40% - Accent1 2 2 2 3 5 2" xfId="42115" xr:uid="{1E1EBC5F-3404-4A7F-A7A1-65417795B7DA}"/>
    <cellStyle name="40% - Accent1 2 2 2 3 6" xfId="12342" xr:uid="{AF321468-8A85-45E5-BD53-3B953E83938E}"/>
    <cellStyle name="40% - Accent1 2 2 2 3 6 2" xfId="42109" xr:uid="{C927CC5F-3932-43B8-A36A-AF1E2D07CB37}"/>
    <cellStyle name="40% - Accent1 2 2 2 3 7" xfId="32338" xr:uid="{7B4A5FB0-17B4-4B84-AA2C-BD53349AE539}"/>
    <cellStyle name="40% - Accent1 2 2 2 4" xfId="1660" xr:uid="{844906A9-8806-40D8-B8B2-38E793F8B1F5}"/>
    <cellStyle name="40% - Accent1 2 2 2 4 2" xfId="2881" xr:uid="{E0813ACA-7815-4EA3-A048-79F83D382581}"/>
    <cellStyle name="40% - Accent1 2 2 2 4 2 2" xfId="12350" xr:uid="{A8BC1D7A-88BF-4AEB-A376-ED7D1FC558B7}"/>
    <cellStyle name="40% - Accent1 2 2 2 4 2 2 2" xfId="42117" xr:uid="{5BE4E0D4-3D51-432A-80C7-6838DF67CE2F}"/>
    <cellStyle name="40% - Accent1 2 2 2 4 2 3" xfId="33859" xr:uid="{102556F1-BAE4-4453-A7F9-853699CCF827}"/>
    <cellStyle name="40% - Accent1 2 2 2 4 3" xfId="12351" xr:uid="{74403BE9-2645-42B1-923C-FB34A203C9E3}"/>
    <cellStyle name="40% - Accent1 2 2 2 4 3 2" xfId="42118" xr:uid="{534E1207-EA25-486B-A6D9-8C058632A8BF}"/>
    <cellStyle name="40% - Accent1 2 2 2 4 4" xfId="12349" xr:uid="{FC35DA41-C082-4951-B8BD-F3ABA37CCDDF}"/>
    <cellStyle name="40% - Accent1 2 2 2 4 4 2" xfId="42116" xr:uid="{19C8EF10-57C5-40B3-8CF8-5C2CC24A0463}"/>
    <cellStyle name="40% - Accent1 2 2 2 4 5" xfId="32662" xr:uid="{40A831EA-1320-4443-8E8A-3834BC1B5330}"/>
    <cellStyle name="40% - Accent1 2 2 2 5" xfId="2210" xr:uid="{EC5C4D69-2BDE-4106-A7BC-1FC5A55E4979}"/>
    <cellStyle name="40% - Accent1 2 2 2 5 2" xfId="12352" xr:uid="{C201A4CA-BC5E-4F4D-ADB7-1182D67ECDF9}"/>
    <cellStyle name="40% - Accent1 2 2 2 5 2 2" xfId="42119" xr:uid="{EFE1662F-7A38-4975-A72F-49CC7E0E6CC1}"/>
    <cellStyle name="40% - Accent1 2 2 2 5 3" xfId="33192" xr:uid="{07F42D32-C774-4CB6-AD60-95008656BD69}"/>
    <cellStyle name="40% - Accent1 2 2 2 6" xfId="12353" xr:uid="{3DF90FA8-323B-4F5A-AAEB-BBF88BD90AD7}"/>
    <cellStyle name="40% - Accent1 2 2 2 6 2" xfId="42120" xr:uid="{9ED3792C-0E32-49D2-AB47-8EB6A6AF696B}"/>
    <cellStyle name="40% - Accent1 2 2 2 7" xfId="12354" xr:uid="{28BE4FD3-CF72-4B24-9873-EBAE78185138}"/>
    <cellStyle name="40% - Accent1 2 2 2 7 2" xfId="42121" xr:uid="{EF8B06E1-456E-48B2-A6CD-EC6AD24ACA32}"/>
    <cellStyle name="40% - Accent1 2 2 2 8" xfId="20415" xr:uid="{BED3C9D1-3918-4ED9-A87A-6BD28A77196D}"/>
    <cellStyle name="40% - Accent1 2 2 2 8 2" xfId="49982" xr:uid="{C5392A71-E589-4D6E-9BE9-9C0327789689}"/>
    <cellStyle name="40% - Accent1 2 2 2 9" xfId="12334" xr:uid="{ED00A94D-6CC1-4D97-8616-694BBF664114}"/>
    <cellStyle name="40% - Accent1 2 2 2 9 2" xfId="42101" xr:uid="{D890235F-B625-4826-9144-30C64B6DCF34}"/>
    <cellStyle name="40% - Accent1 2 2 3" xfId="1005" xr:uid="{B98343D2-F9D1-46EA-97FD-937206ADA98B}"/>
    <cellStyle name="40% - Accent1 2 2 3 10" xfId="32194" xr:uid="{9D6BA1D2-8160-4E78-BD41-8E40BAD2117C}"/>
    <cellStyle name="40% - Accent1 2 2 3 2" xfId="1290" xr:uid="{21A4D2F9-ABFF-4822-A719-4067EC425516}"/>
    <cellStyle name="40% - Accent1 2 2 3 2 2" xfId="1952" xr:uid="{75AAD31F-70F2-472C-96F3-384FDAD1F726}"/>
    <cellStyle name="40% - Accent1 2 2 3 2 2 2" xfId="3187" xr:uid="{1DA366AB-5611-4C05-B799-925E4BF41650}"/>
    <cellStyle name="40% - Accent1 2 2 3 2 2 2 2" xfId="12358" xr:uid="{15325D1F-EF02-4625-9A07-D481EF1A9088}"/>
    <cellStyle name="40% - Accent1 2 2 3 2 2 2 2 2" xfId="42125" xr:uid="{03EF2F9C-D6C0-455B-B020-A9900254DA6E}"/>
    <cellStyle name="40% - Accent1 2 2 3 2 2 2 3" xfId="34164" xr:uid="{9ED7416B-37ED-4931-B6A5-5BD9A286CE7B}"/>
    <cellStyle name="40% - Accent1 2 2 3 2 2 3" xfId="12359" xr:uid="{12A12C66-0549-43A2-A03B-E07A7AA9F8AE}"/>
    <cellStyle name="40% - Accent1 2 2 3 2 2 3 2" xfId="42126" xr:uid="{D5761CBA-88DF-49E0-A471-B0A777B4E4B1}"/>
    <cellStyle name="40% - Accent1 2 2 3 2 2 4" xfId="12357" xr:uid="{0D989616-73E2-4328-9698-298D5FCEBFCC}"/>
    <cellStyle name="40% - Accent1 2 2 3 2 2 4 2" xfId="42124" xr:uid="{109777E4-DE05-47D2-A64F-CD0B4B96E281}"/>
    <cellStyle name="40% - Accent1 2 2 3 2 2 5" xfId="32954" xr:uid="{697CE812-5990-4E83-8FD4-28A363AE119E}"/>
    <cellStyle name="40% - Accent1 2 2 3 2 3" xfId="2563" xr:uid="{B1F45542-71A5-47C1-9CE8-7E4F12B3EFE1}"/>
    <cellStyle name="40% - Accent1 2 2 3 2 3 2" xfId="12360" xr:uid="{024B4705-3834-47D2-A877-02BC94A6E3A1}"/>
    <cellStyle name="40% - Accent1 2 2 3 2 3 2 2" xfId="42127" xr:uid="{D32F9CBF-C4B5-41C2-911C-57199C10FDE4}"/>
    <cellStyle name="40% - Accent1 2 2 3 2 3 3" xfId="33543" xr:uid="{19CFE9CE-F234-4256-A3DE-51A242973EFF}"/>
    <cellStyle name="40% - Accent1 2 2 3 2 4" xfId="12361" xr:uid="{DF6B36A6-05F7-491C-82E3-0BDEBBEAE9D2}"/>
    <cellStyle name="40% - Accent1 2 2 3 2 4 2" xfId="42128" xr:uid="{82610C75-EFAB-429A-BF9C-4BACF1ACAC94}"/>
    <cellStyle name="40% - Accent1 2 2 3 2 5" xfId="12362" xr:uid="{4CA674B2-2831-46B5-A8AF-7AF57251745D}"/>
    <cellStyle name="40% - Accent1 2 2 3 2 5 2" xfId="42129" xr:uid="{1AEF89EE-7068-4484-B4F1-C861CDAA8556}"/>
    <cellStyle name="40% - Accent1 2 2 3 2 6" xfId="12356" xr:uid="{EFD3E57A-38FB-46C5-842E-D0CA5DD0EE35}"/>
    <cellStyle name="40% - Accent1 2 2 3 2 6 2" xfId="42123" xr:uid="{44551817-02D5-46AF-BA4C-72507F281F0D}"/>
    <cellStyle name="40% - Accent1 2 2 3 2 7" xfId="32340" xr:uid="{76A3AEE9-3BC0-4565-B92E-24AAF03CC039}"/>
    <cellStyle name="40% - Accent1 2 2 3 3" xfId="1662" xr:uid="{BF124C47-BAFE-4488-BCE1-D0DF8EACDE77}"/>
    <cellStyle name="40% - Accent1 2 2 3 3 2" xfId="2883" xr:uid="{3BD50F4C-744F-48B3-AC6F-DFE2A8EB5CA7}"/>
    <cellStyle name="40% - Accent1 2 2 3 3 2 2" xfId="12365" xr:uid="{01926CB7-E2BA-4A4F-9CB0-458EF56CB332}"/>
    <cellStyle name="40% - Accent1 2 2 3 3 2 2 2" xfId="42132" xr:uid="{8F459775-9A4F-4842-98E3-D4EFF46B8303}"/>
    <cellStyle name="40% - Accent1 2 2 3 3 2 3" xfId="12366" xr:uid="{DBE4DF6B-47EA-4F04-8595-B245A87651B0}"/>
    <cellStyle name="40% - Accent1 2 2 3 3 2 3 2" xfId="42133" xr:uid="{E6923738-CA09-4C60-AA94-45539098C829}"/>
    <cellStyle name="40% - Accent1 2 2 3 3 2 4" xfId="12364" xr:uid="{B627AAB4-88BC-4464-BA21-BBE2719B7619}"/>
    <cellStyle name="40% - Accent1 2 2 3 3 2 4 2" xfId="42131" xr:uid="{B56B9637-39F7-49D4-AC05-AC5AB4C1743D}"/>
    <cellStyle name="40% - Accent1 2 2 3 3 2 5" xfId="33861" xr:uid="{79347EE7-2DF9-4817-BAEE-03A9577A1706}"/>
    <cellStyle name="40% - Accent1 2 2 3 3 3" xfId="12367" xr:uid="{3834E212-8675-4D60-B547-10C8B1D3BEDB}"/>
    <cellStyle name="40% - Accent1 2 2 3 3 3 2" xfId="42134" xr:uid="{7A5F4880-A3E2-46B3-8677-8C53A7C80712}"/>
    <cellStyle name="40% - Accent1 2 2 3 3 4" xfId="12368" xr:uid="{0EAA600A-8716-479C-A919-87590FF565DC}"/>
    <cellStyle name="40% - Accent1 2 2 3 3 4 2" xfId="42135" xr:uid="{9043F97E-4A01-40B0-930F-0A693565E040}"/>
    <cellStyle name="40% - Accent1 2 2 3 3 5" xfId="12369" xr:uid="{C9300629-855A-46F2-9D30-88203207609D}"/>
    <cellStyle name="40% - Accent1 2 2 3 3 5 2" xfId="42136" xr:uid="{691B4648-AED5-414C-A99C-E7A1E7322C84}"/>
    <cellStyle name="40% - Accent1 2 2 3 3 6" xfId="12363" xr:uid="{F50F461D-23D9-494F-83CD-FA2D55DB4137}"/>
    <cellStyle name="40% - Accent1 2 2 3 3 6 2" xfId="42130" xr:uid="{F46CD252-12C6-463E-BE84-9AF172195351}"/>
    <cellStyle name="40% - Accent1 2 2 3 3 7" xfId="32664" xr:uid="{C773E432-FF97-4A02-87A6-F6873FCA6301}"/>
    <cellStyle name="40% - Accent1 2 2 3 4" xfId="2289" xr:uid="{947F20F8-005E-45F7-A7C1-F6744059BBCC}"/>
    <cellStyle name="40% - Accent1 2 2 3 4 2" xfId="12371" xr:uid="{493DAC18-14DF-475D-AAE3-0422E7106936}"/>
    <cellStyle name="40% - Accent1 2 2 3 4 2 2" xfId="42138" xr:uid="{16013289-DBE0-47C3-B2BB-1407A6AD4FCE}"/>
    <cellStyle name="40% - Accent1 2 2 3 4 3" xfId="12372" xr:uid="{4B30E73D-71D0-4756-8C78-FB46C0BC25FE}"/>
    <cellStyle name="40% - Accent1 2 2 3 4 3 2" xfId="42139" xr:uid="{5FCDC51F-60D9-4AB7-8AA1-B024D1C3A2AF}"/>
    <cellStyle name="40% - Accent1 2 2 3 4 4" xfId="12370" xr:uid="{6E7F76B6-26C6-4B6A-B715-754A8B47FF04}"/>
    <cellStyle name="40% - Accent1 2 2 3 4 4 2" xfId="42137" xr:uid="{6300A62E-9EEC-490B-8565-96E343C478A2}"/>
    <cellStyle name="40% - Accent1 2 2 3 4 5" xfId="33269" xr:uid="{5A3AFBCD-BB1D-44E1-9E84-212A9087888A}"/>
    <cellStyle name="40% - Accent1 2 2 3 5" xfId="12373" xr:uid="{0EEA2A39-768C-432F-99EA-3D5990FA99E9}"/>
    <cellStyle name="40% - Accent1 2 2 3 5 2" xfId="42140" xr:uid="{8CA81CC4-E84C-4C3F-8B42-4B1A3A386B61}"/>
    <cellStyle name="40% - Accent1 2 2 3 6" xfId="12374" xr:uid="{B44A02FC-A380-45F1-8820-A2B8051FA88F}"/>
    <cellStyle name="40% - Accent1 2 2 3 6 2" xfId="42141" xr:uid="{23CF95C1-CD12-43E1-A4C8-69A0134F37CB}"/>
    <cellStyle name="40% - Accent1 2 2 3 7" xfId="12375" xr:uid="{F6BAD239-E0E2-4D4B-99FB-C1979CEA603D}"/>
    <cellStyle name="40% - Accent1 2 2 3 7 2" xfId="42142" xr:uid="{6953C1B7-5DC0-432A-8043-C89A35E1381D}"/>
    <cellStyle name="40% - Accent1 2 2 3 8" xfId="23132" xr:uid="{560844F7-65E0-4FAA-90CE-7D16872B4E74}"/>
    <cellStyle name="40% - Accent1 2 2 3 8 2" xfId="52196" xr:uid="{1B175902-1E2A-47E9-B631-096425E4CBFC}"/>
    <cellStyle name="40% - Accent1 2 2 3 9" xfId="12355" xr:uid="{9F30B3CF-CDE0-4411-A0D7-A72D6261E7C2}"/>
    <cellStyle name="40% - Accent1 2 2 3 9 2" xfId="42122" xr:uid="{AE7B75F3-C3DD-4702-A24A-D96245256E01}"/>
    <cellStyle name="40% - Accent1 2 2 4" xfId="1008" xr:uid="{323B1307-8346-4001-80E0-DDFE26983A83}"/>
    <cellStyle name="40% - Accent1 2 2 4 2" xfId="1287" xr:uid="{F2295277-2D5A-4A48-9E01-81A69BE8FEE4}"/>
    <cellStyle name="40% - Accent1 2 2 4 2 2" xfId="1949" xr:uid="{EFA64ADC-5EFD-4006-9AD3-0457F546030E}"/>
    <cellStyle name="40% - Accent1 2 2 4 2 2 2" xfId="3184" xr:uid="{C9FA588C-AC59-4C60-8849-6049CE4A2E19}"/>
    <cellStyle name="40% - Accent1 2 2 4 2 2 2 2" xfId="34161" xr:uid="{B0370B40-2176-49BE-AF80-9839FF7383C5}"/>
    <cellStyle name="40% - Accent1 2 2 4 2 2 3" xfId="12378" xr:uid="{AD9AD47F-6628-441B-8214-3A62CC8DB0F2}"/>
    <cellStyle name="40% - Accent1 2 2 4 2 2 3 2" xfId="42145" xr:uid="{B45C2574-D596-446D-AF08-5E6E2E141B6B}"/>
    <cellStyle name="40% - Accent1 2 2 4 2 2 4" xfId="32951" xr:uid="{85861A9A-0DCC-491B-899E-242A0DA80126}"/>
    <cellStyle name="40% - Accent1 2 2 4 2 3" xfId="2564" xr:uid="{BE492569-03F5-482C-B2CF-4D0A75B7E2B8}"/>
    <cellStyle name="40% - Accent1 2 2 4 2 3 2" xfId="12379" xr:uid="{13C7CDE8-32FB-468C-946F-7A74B4D46F69}"/>
    <cellStyle name="40% - Accent1 2 2 4 2 3 2 2" xfId="42146" xr:uid="{1E16B765-8950-4AEC-B94C-AD5BADDE146B}"/>
    <cellStyle name="40% - Accent1 2 2 4 2 3 3" xfId="33544" xr:uid="{21B71122-6C27-45A3-B202-C79AD51A1F7B}"/>
    <cellStyle name="40% - Accent1 2 2 4 2 4" xfId="12377" xr:uid="{EC49E168-FD65-48AA-9F78-EBAD26377E3A}"/>
    <cellStyle name="40% - Accent1 2 2 4 2 4 2" xfId="42144" xr:uid="{66CF7C99-6B60-42E9-8DE1-EC00D10D2E6B}"/>
    <cellStyle name="40% - Accent1 2 2 4 2 5" xfId="32337" xr:uid="{8B9E2C75-8AF1-48AA-B6D8-3A42BEA1A0ED}"/>
    <cellStyle name="40% - Accent1 2 2 4 3" xfId="1659" xr:uid="{FB24A04A-4221-4125-998F-336523F6132D}"/>
    <cellStyle name="40% - Accent1 2 2 4 3 2" xfId="2880" xr:uid="{37A99A72-DC44-4A43-9D85-711A84BE2880}"/>
    <cellStyle name="40% - Accent1 2 2 4 3 2 2" xfId="33858" xr:uid="{F4F2EBB5-5FD7-4824-AB2A-4AB1A37ED65A}"/>
    <cellStyle name="40% - Accent1 2 2 4 3 3" xfId="12380" xr:uid="{B3382B6C-0C37-4561-9917-9B268C5867EB}"/>
    <cellStyle name="40% - Accent1 2 2 4 3 3 2" xfId="42147" xr:uid="{97F86F6C-3978-4949-AB7D-67B96D08D2AE}"/>
    <cellStyle name="40% - Accent1 2 2 4 3 4" xfId="32661" xr:uid="{20BFB389-8446-4691-9367-BCEF3E5D6311}"/>
    <cellStyle name="40% - Accent1 2 2 4 4" xfId="2405" xr:uid="{8B234F3A-D493-4318-993B-6ABFC7B51160}"/>
    <cellStyle name="40% - Accent1 2 2 4 4 2" xfId="12381" xr:uid="{CF2B8F46-34C2-4376-BE12-51675DAB56A3}"/>
    <cellStyle name="40% - Accent1 2 2 4 4 2 2" xfId="42148" xr:uid="{506AED59-8306-4BB8-AFC6-5C010DA33256}"/>
    <cellStyle name="40% - Accent1 2 2 4 4 3" xfId="33385" xr:uid="{B42342A3-1E9F-4C9E-874B-389F5C6DC20B}"/>
    <cellStyle name="40% - Accent1 2 2 4 5" xfId="12382" xr:uid="{7EF707E5-22EA-411E-8568-9ED0BA86FC0E}"/>
    <cellStyle name="40% - Accent1 2 2 4 5 2" xfId="42149" xr:uid="{A63F8BCC-FB94-4519-9FA3-18CFA510A553}"/>
    <cellStyle name="40% - Accent1 2 2 4 6" xfId="12376" xr:uid="{969A4682-CED5-427C-97CB-91B6EC1D1E62}"/>
    <cellStyle name="40% - Accent1 2 2 4 6 2" xfId="42143" xr:uid="{DE92BF9A-2886-4DA3-B75E-EEFA0F028FCE}"/>
    <cellStyle name="40% - Accent1 2 2 4 7" xfId="32197" xr:uid="{4AAD6ACD-38B7-4A79-BBDC-70FBCD0DBE7C}"/>
    <cellStyle name="40% - Accent1 2 2 5" xfId="1177" xr:uid="{3C31FA5B-A374-48AC-BB7F-03B264AD698C}"/>
    <cellStyle name="40% - Accent1 2 2 5 2" xfId="1839" xr:uid="{AF277185-44F7-4E05-AAB7-5171A2076211}"/>
    <cellStyle name="40% - Accent1 2 2 5 2 2" xfId="3074" xr:uid="{55F1B0B4-8050-468D-857E-25E5A7D4CC20}"/>
    <cellStyle name="40% - Accent1 2 2 5 2 2 2" xfId="12385" xr:uid="{17CD0327-2D6B-4B8B-A87C-E1448C1AB609}"/>
    <cellStyle name="40% - Accent1 2 2 5 2 2 2 2" xfId="42152" xr:uid="{61E34A45-2B9F-4940-9A40-AB407BADC0DD}"/>
    <cellStyle name="40% - Accent1 2 2 5 2 2 3" xfId="34051" xr:uid="{E6D065FF-597E-47A7-BE41-2297319E9A45}"/>
    <cellStyle name="40% - Accent1 2 2 5 2 3" xfId="12386" xr:uid="{59E94E1A-AF6A-4B3A-BAE9-9A5D6226FE37}"/>
    <cellStyle name="40% - Accent1 2 2 5 2 3 2" xfId="42153" xr:uid="{9148201A-0098-484A-831A-003F05FF61E5}"/>
    <cellStyle name="40% - Accent1 2 2 5 2 4" xfId="12384" xr:uid="{637CB782-18AD-4682-BE1E-F9B7B804D931}"/>
    <cellStyle name="40% - Accent1 2 2 5 2 4 2" xfId="42151" xr:uid="{0F449E14-6B95-40C3-92BB-27085ACB41D9}"/>
    <cellStyle name="40% - Accent1 2 2 5 2 5" xfId="32841" xr:uid="{AF2D46ED-B3B4-4B35-A06C-3E2110DA3684}"/>
    <cellStyle name="40% - Accent1 2 2 5 3" xfId="2560" xr:uid="{AE15CCD3-964A-4880-8647-DC7557E2949C}"/>
    <cellStyle name="40% - Accent1 2 2 5 3 2" xfId="12387" xr:uid="{B1767CF1-CB44-4C7B-8F0C-70DB307A341C}"/>
    <cellStyle name="40% - Accent1 2 2 5 3 2 2" xfId="42154" xr:uid="{13975FA9-6B0B-41A1-AF1C-82D3D9EA8F72}"/>
    <cellStyle name="40% - Accent1 2 2 5 3 3" xfId="33540" xr:uid="{B4E6227E-6898-4DF9-BE5A-947F9ABEFD2F}"/>
    <cellStyle name="40% - Accent1 2 2 5 4" xfId="12388" xr:uid="{84FC8D39-B364-4654-9135-72408E708993}"/>
    <cellStyle name="40% - Accent1 2 2 5 4 2" xfId="42155" xr:uid="{6013DA0C-1C9D-4B08-A621-52DE0AF09EE7}"/>
    <cellStyle name="40% - Accent1 2 2 5 5" xfId="12389" xr:uid="{DE0B9ECC-CB83-4E00-A097-48F22645C381}"/>
    <cellStyle name="40% - Accent1 2 2 5 5 2" xfId="42156" xr:uid="{29BA4111-B3FC-40A6-AF98-309F345564A8}"/>
    <cellStyle name="40% - Accent1 2 2 5 6" xfId="12383" xr:uid="{C52D7228-676E-4A65-A3C7-BFBA7CE09225}"/>
    <cellStyle name="40% - Accent1 2 2 5 6 2" xfId="42150" xr:uid="{762FCA04-6186-4015-B603-CC30B72A519A}"/>
    <cellStyle name="40% - Accent1 2 2 5 7" xfId="32227" xr:uid="{AB228C16-DC14-4D29-A7E6-560D82F325B2}"/>
    <cellStyle name="40% - Accent1 2 2 6" xfId="1549" xr:uid="{7D428D14-17DD-4D81-9F46-B4D928B72B4F}"/>
    <cellStyle name="40% - Accent1 2 2 6 2" xfId="2770" xr:uid="{6500AC5E-2AD2-4674-BCC5-7E1541D411D1}"/>
    <cellStyle name="40% - Accent1 2 2 6 2 2" xfId="12391" xr:uid="{3E221A81-941D-4627-B3F6-3C2C8ACC322B}"/>
    <cellStyle name="40% - Accent1 2 2 6 2 2 2" xfId="42158" xr:uid="{D2664FD3-A31F-469E-8DB9-5BBDE60AC48B}"/>
    <cellStyle name="40% - Accent1 2 2 6 2 3" xfId="33748" xr:uid="{350E5F71-924F-4E81-AC9E-48755947E4C7}"/>
    <cellStyle name="40% - Accent1 2 2 6 3" xfId="12392" xr:uid="{992C139B-5986-4B29-941E-CB372A76A506}"/>
    <cellStyle name="40% - Accent1 2 2 6 3 2" xfId="42159" xr:uid="{CDBF3541-CEE8-4E0D-AA94-E29BF1F2B7EB}"/>
    <cellStyle name="40% - Accent1 2 2 6 4" xfId="12390" xr:uid="{95762EE3-BABB-4618-8CD3-48A4AE6E87D6}"/>
    <cellStyle name="40% - Accent1 2 2 6 4 2" xfId="42157" xr:uid="{4D6C3F8E-81D3-4685-B6A6-D91C80C30BD3}"/>
    <cellStyle name="40% - Accent1 2 2 6 5" xfId="32551" xr:uid="{E08C8858-E6B5-475E-B0AF-43D8510BACBA}"/>
    <cellStyle name="40% - Accent1 2 2 7" xfId="2170" xr:uid="{C8A050E3-F552-485D-B197-650E2CFACB01}"/>
    <cellStyle name="40% - Accent1 2 2 7 2" xfId="12393" xr:uid="{3DB89283-EC91-4BE2-9AAA-83566F9E4497}"/>
    <cellStyle name="40% - Accent1 2 2 7 2 2" xfId="42160" xr:uid="{8FF30255-1B40-4336-9223-23A5835E8A95}"/>
    <cellStyle name="40% - Accent1 2 2 7 3" xfId="33152" xr:uid="{09F7D401-A471-4A24-A1DC-01B68C457AE5}"/>
    <cellStyle name="40% - Accent1 2 2 8" xfId="3454" xr:uid="{AA17E34B-3A3C-428E-B9CB-5055D2A3A1B5}"/>
    <cellStyle name="40% - Accent1 2 2 8 2" xfId="12394" xr:uid="{6468FEE1-887E-4877-9FD6-396E394D696E}"/>
    <cellStyle name="40% - Accent1 2 2 8 2 2" xfId="42161" xr:uid="{C7261D0E-8383-4A52-AF8F-20A523C6605A}"/>
    <cellStyle name="40% - Accent1 2 2 8 3" xfId="34343" xr:uid="{8894A11F-A8FB-49B1-860D-C6CC35E340F8}"/>
    <cellStyle name="40% - Accent1 2 2 9" xfId="910" xr:uid="{9A679D09-CB12-4A68-BAF1-24C5C3D384D1}"/>
    <cellStyle name="40% - Accent1 2 2 9 2" xfId="12395" xr:uid="{60AF74CF-2075-469B-BBDA-EF6572899D50}"/>
    <cellStyle name="40% - Accent1 2 2 9 2 2" xfId="42162" xr:uid="{80F4D41F-B37C-40A5-ADD1-56B9404AC863}"/>
    <cellStyle name="40% - Accent1 2 2 9 3" xfId="32126" xr:uid="{607B0D62-7861-47EA-A629-8C52A813A82C}"/>
    <cellStyle name="40% - Accent1 2 20" xfId="31862" xr:uid="{0D793CB8-F97D-45F9-850C-7279FA08AFEB}"/>
    <cellStyle name="40% - Accent1 2 3" xfId="626" xr:uid="{57CE63EC-3C3E-4FB8-A812-C6D8F288AF84}"/>
    <cellStyle name="40% - Accent1 2 3 10" xfId="5176" xr:uid="{EB90E1A9-85C1-4034-952B-CFA943EF818F}"/>
    <cellStyle name="40% - Accent1 2 3 10 2" xfId="35039" xr:uid="{F29B7801-E0A5-4930-ADDE-E585DFF0F8E1}"/>
    <cellStyle name="40% - Accent1 2 3 11" xfId="22747" xr:uid="{57BAB8C6-D4AD-4EDE-A0BE-043A7F1083EE}"/>
    <cellStyle name="40% - Accent1 2 3 11 2" xfId="52032" xr:uid="{3BB4F06E-121F-4AF0-9239-77449A6A460C}"/>
    <cellStyle name="40% - Accent1 2 3 12" xfId="4379" xr:uid="{D362B498-604A-41C0-A36A-DFB522BF8714}"/>
    <cellStyle name="40% - Accent1 2 3 12 2" xfId="34452" xr:uid="{F886D73E-D954-406E-B1CB-374FCA732F5B}"/>
    <cellStyle name="40% - Accent1 2 3 13" xfId="31892" xr:uid="{EE2A7EDB-882C-45A2-B458-01E8DD0E3CE3}"/>
    <cellStyle name="40% - Accent1 2 3 2" xfId="1004" xr:uid="{E3E97355-36FD-451C-87BB-4110AA3326BD}"/>
    <cellStyle name="40% - Accent1 2 3 2 2" xfId="1292" xr:uid="{5E179B8D-77EC-4ABE-898F-F613C2BBAD0C}"/>
    <cellStyle name="40% - Accent1 2 3 2 2 2" xfId="1954" xr:uid="{91F388F6-F7DC-4263-87B5-F05B2B0A2B32}"/>
    <cellStyle name="40% - Accent1 2 3 2 2 2 2" xfId="3189" xr:uid="{CF5EF503-49D6-445F-9659-74301F9493DA}"/>
    <cellStyle name="40% - Accent1 2 3 2 2 2 2 2" xfId="34166" xr:uid="{94A6C9EA-035A-48CD-935B-0CF457AC6D23}"/>
    <cellStyle name="40% - Accent1 2 3 2 2 2 3" xfId="12399" xr:uid="{25CB0C67-0FD0-4970-B524-386D563027E9}"/>
    <cellStyle name="40% - Accent1 2 3 2 2 2 3 2" xfId="42166" xr:uid="{2EFC8EAD-9EFE-4C60-9A97-64C37C626B24}"/>
    <cellStyle name="40% - Accent1 2 3 2 2 2 4" xfId="32956" xr:uid="{1461A422-2D26-416A-8A36-597146C51266}"/>
    <cellStyle name="40% - Accent1 2 3 2 2 3" xfId="2566" xr:uid="{6F1C5C24-EA0F-441F-B622-9CB502517C16}"/>
    <cellStyle name="40% - Accent1 2 3 2 2 3 2" xfId="12400" xr:uid="{589710CF-5097-491A-87DD-380E2186BF78}"/>
    <cellStyle name="40% - Accent1 2 3 2 2 3 2 2" xfId="42167" xr:uid="{3EDAA24D-CFDB-4B29-B641-8C54494A751C}"/>
    <cellStyle name="40% - Accent1 2 3 2 2 3 3" xfId="33546" xr:uid="{03CAF1FA-4A3D-4C0E-8496-AF33AB911A1B}"/>
    <cellStyle name="40% - Accent1 2 3 2 2 4" xfId="12398" xr:uid="{A63D7D5A-A544-4E2E-83C1-7336B5E67A4E}"/>
    <cellStyle name="40% - Accent1 2 3 2 2 4 2" xfId="42165" xr:uid="{D6E1760A-4A7D-4D52-AFB6-130506628907}"/>
    <cellStyle name="40% - Accent1 2 3 2 2 5" xfId="32342" xr:uid="{70B144B6-F368-4412-A51E-78589A8BD272}"/>
    <cellStyle name="40% - Accent1 2 3 2 3" xfId="1664" xr:uid="{267A6924-6747-423E-925A-FB76FDD256D4}"/>
    <cellStyle name="40% - Accent1 2 3 2 3 2" xfId="2885" xr:uid="{2A04E2F6-B736-42EF-9660-0D0403A85D0E}"/>
    <cellStyle name="40% - Accent1 2 3 2 3 2 2" xfId="33863" xr:uid="{E8192A3B-2C7D-46AF-9ED5-32D803C6D81C}"/>
    <cellStyle name="40% - Accent1 2 3 2 3 3" xfId="12401" xr:uid="{58C786EE-774D-4999-8B35-E8935277FE62}"/>
    <cellStyle name="40% - Accent1 2 3 2 3 3 2" xfId="42168" xr:uid="{E418B65C-E755-40FF-83E3-7FBCBD867EDB}"/>
    <cellStyle name="40% - Accent1 2 3 2 3 4" xfId="32666" xr:uid="{9EDBA9A3-0412-447A-AC9F-6289C0BDFEC3}"/>
    <cellStyle name="40% - Accent1 2 3 2 4" xfId="2326" xr:uid="{E32B4417-3B01-4362-BB5E-C18BFADAAFA9}"/>
    <cellStyle name="40% - Accent1 2 3 2 4 2" xfId="12402" xr:uid="{AD800DBB-4ACC-47B4-AFFA-3C5A63832FFD}"/>
    <cellStyle name="40% - Accent1 2 3 2 4 2 2" xfId="42169" xr:uid="{E6B5FF51-74FA-4E92-8794-45757C11DA8E}"/>
    <cellStyle name="40% - Accent1 2 3 2 4 3" xfId="33306" xr:uid="{5853C284-10EA-4E2F-B1C6-20715D24091D}"/>
    <cellStyle name="40% - Accent1 2 3 2 5" xfId="12403" xr:uid="{3DDC5202-AB1A-4BA0-9CA2-A4B25D3F27D2}"/>
    <cellStyle name="40% - Accent1 2 3 2 5 2" xfId="42170" xr:uid="{2A1BC481-244A-48B5-A291-D1C369680103}"/>
    <cellStyle name="40% - Accent1 2 3 2 6" xfId="22010" xr:uid="{C8B4783E-8C12-4D55-A4EB-CBC78CF76155}"/>
    <cellStyle name="40% - Accent1 2 3 2 6 2" xfId="51435" xr:uid="{A7F4ED8C-ED94-40D9-922B-485C232AA37A}"/>
    <cellStyle name="40% - Accent1 2 3 2 7" xfId="12397" xr:uid="{011F6EC0-26C9-468A-9C1B-E58D85F56635}"/>
    <cellStyle name="40% - Accent1 2 3 2 7 2" xfId="42164" xr:uid="{07E37A4F-91CF-422C-9B90-1BA4101BA7C8}"/>
    <cellStyle name="40% - Accent1 2 3 2 8" xfId="31135" xr:uid="{5EC03453-34C1-4E71-ACD9-1FC5E68E00C3}"/>
    <cellStyle name="40% - Accent1 2 3 2 9" xfId="32193" xr:uid="{D46F720A-F0C8-499E-A3BC-2F0BCF3B776B}"/>
    <cellStyle name="40% - Accent1 2 3 3" xfId="1291" xr:uid="{3CB7041D-FB8C-47A4-BCF8-BDFCA4045DF9}"/>
    <cellStyle name="40% - Accent1 2 3 3 2" xfId="1953" xr:uid="{FCD25485-F8AE-47A9-8385-92DD41DAAEEC}"/>
    <cellStyle name="40% - Accent1 2 3 3 2 2" xfId="3188" xr:uid="{F2F92A39-95A7-4466-83F9-63D5498210D8}"/>
    <cellStyle name="40% - Accent1 2 3 3 2 2 2" xfId="12406" xr:uid="{DC0D5611-D1EB-4DD3-8E0F-E7BC1C4A9896}"/>
    <cellStyle name="40% - Accent1 2 3 3 2 2 2 2" xfId="42173" xr:uid="{2BE0FB99-C1AE-4540-B9CB-C502F989A3AF}"/>
    <cellStyle name="40% - Accent1 2 3 3 2 2 3" xfId="34165" xr:uid="{5BDE94D2-F381-4B8C-A999-6F3436B95ED2}"/>
    <cellStyle name="40% - Accent1 2 3 3 2 3" xfId="12407" xr:uid="{BDE4A88D-E32A-4887-9785-AC27BBE89299}"/>
    <cellStyle name="40% - Accent1 2 3 3 2 3 2" xfId="42174" xr:uid="{C7A58B41-3E65-40A1-BA95-F2610FD29CDE}"/>
    <cellStyle name="40% - Accent1 2 3 3 2 4" xfId="12405" xr:uid="{F57EB9A9-E242-4EDF-A6BF-CEF234638DBC}"/>
    <cellStyle name="40% - Accent1 2 3 3 2 4 2" xfId="42172" xr:uid="{6D74A05D-F877-4754-94ED-8168AC95C034}"/>
    <cellStyle name="40% - Accent1 2 3 3 2 5" xfId="32955" xr:uid="{4D561AEC-544E-4237-AA3B-E787BD5A5F41}"/>
    <cellStyle name="40% - Accent1 2 3 3 3" xfId="2565" xr:uid="{EBAC1E8A-AB90-4943-8CA2-EB939A8C03C0}"/>
    <cellStyle name="40% - Accent1 2 3 3 3 2" xfId="12408" xr:uid="{D71A04AB-79CA-47A7-8646-D8160B2B6832}"/>
    <cellStyle name="40% - Accent1 2 3 3 3 2 2" xfId="42175" xr:uid="{175889ED-1698-4182-9D1B-D758A5F62A6E}"/>
    <cellStyle name="40% - Accent1 2 3 3 3 3" xfId="33545" xr:uid="{7B3D6ED2-65A2-43EB-9944-C3D9808216D1}"/>
    <cellStyle name="40% - Accent1 2 3 3 4" xfId="12409" xr:uid="{788EF72F-3CD9-4B69-832D-CBC66554DCDC}"/>
    <cellStyle name="40% - Accent1 2 3 3 4 2" xfId="42176" xr:uid="{337F2AE7-F192-4758-866F-A70A0EDC31BD}"/>
    <cellStyle name="40% - Accent1 2 3 3 5" xfId="12410" xr:uid="{6B82F869-D148-40AF-8ED6-82B42A50C2DA}"/>
    <cellStyle name="40% - Accent1 2 3 3 5 2" xfId="42177" xr:uid="{6068BF87-DE80-4E1B-B7D3-0FC0625A391B}"/>
    <cellStyle name="40% - Accent1 2 3 3 6" xfId="23572" xr:uid="{996AA0EC-3F9F-4235-9F4F-85AE55964DE7}"/>
    <cellStyle name="40% - Accent1 2 3 3 7" xfId="12404" xr:uid="{E15D13DA-E990-42F1-A527-8CF1BEF348E6}"/>
    <cellStyle name="40% - Accent1 2 3 3 7 2" xfId="42171" xr:uid="{C7E5266B-59A1-4553-97FE-46B21E9514EE}"/>
    <cellStyle name="40% - Accent1 2 3 3 8" xfId="32341" xr:uid="{409F3287-ADC6-41C9-AE29-32E95F4417CD}"/>
    <cellStyle name="40% - Accent1 2 3 4" xfId="1663" xr:uid="{FB5D87FC-5073-41B7-9E58-E263DA086697}"/>
    <cellStyle name="40% - Accent1 2 3 4 2" xfId="2884" xr:uid="{B94993E7-DD46-49C2-A9B3-8367ED73E42D}"/>
    <cellStyle name="40% - Accent1 2 3 4 2 2" xfId="12412" xr:uid="{D716EF39-CF86-4150-AB2E-34B118775534}"/>
    <cellStyle name="40% - Accent1 2 3 4 2 2 2" xfId="42179" xr:uid="{97B1E3B3-6CDA-417E-957A-6E3869E155AF}"/>
    <cellStyle name="40% - Accent1 2 3 4 2 3" xfId="33862" xr:uid="{F0A51962-98F9-4631-A81C-B679B7789DF2}"/>
    <cellStyle name="40% - Accent1 2 3 4 3" xfId="12413" xr:uid="{F413AF3E-2919-422E-851A-C6DEBD51BCB9}"/>
    <cellStyle name="40% - Accent1 2 3 4 3 2" xfId="42180" xr:uid="{67E95D39-630A-47AA-9131-FD8D84F152B3}"/>
    <cellStyle name="40% - Accent1 2 3 4 4" xfId="12411" xr:uid="{00E1F1FB-719C-49DA-8DAD-B6BC97D40ADD}"/>
    <cellStyle name="40% - Accent1 2 3 4 4 2" xfId="42178" xr:uid="{4835E22D-0FB3-4CDE-A818-82B8AF66CB7E}"/>
    <cellStyle name="40% - Accent1 2 3 4 5" xfId="32665" xr:uid="{0A04A05F-A6E0-4E5D-8A45-0CF4FC2E2B52}"/>
    <cellStyle name="40% - Accent1 2 3 5" xfId="2209" xr:uid="{346D6B6F-E66D-4A41-ACC2-D3C04989D607}"/>
    <cellStyle name="40% - Accent1 2 3 5 2" xfId="12414" xr:uid="{6F083417-235C-4E3A-813B-461F189CFF14}"/>
    <cellStyle name="40% - Accent1 2 3 5 2 2" xfId="42181" xr:uid="{9B3273CF-2D35-4B75-B222-4307684EFB84}"/>
    <cellStyle name="40% - Accent1 2 3 5 3" xfId="33191" xr:uid="{2E8F8CC5-E4D5-4525-B35F-B50AA304D431}"/>
    <cellStyle name="40% - Accent1 2 3 6" xfId="12415" xr:uid="{8DEC922C-016C-47BB-8755-27E91E4919CA}"/>
    <cellStyle name="40% - Accent1 2 3 6 2" xfId="42182" xr:uid="{D4B131FD-4F46-4498-99EF-66F80B0720A5}"/>
    <cellStyle name="40% - Accent1 2 3 7" xfId="12416" xr:uid="{9723AF44-BED6-4ABF-8B24-3F73592D0BAA}"/>
    <cellStyle name="40% - Accent1 2 3 7 2" xfId="42183" xr:uid="{7259952B-7C67-4C64-899E-75445D9B2E12}"/>
    <cellStyle name="40% - Accent1 2 3 8" xfId="20414" xr:uid="{6CA05CBB-8DF0-4D25-8EA7-23E58D197657}"/>
    <cellStyle name="40% - Accent1 2 3 8 2" xfId="49981" xr:uid="{B66500CB-951F-44DE-9303-1811EC4284FC}"/>
    <cellStyle name="40% - Accent1 2 3 9" xfId="12396" xr:uid="{95C883DF-AA20-4FA2-9777-C7B2D5D218EB}"/>
    <cellStyle name="40% - Accent1 2 3 9 2" xfId="42163" xr:uid="{6BEB18EB-B702-4D0E-8285-AAFD4736B5AD}"/>
    <cellStyle name="40% - Accent1 2 4" xfId="783" xr:uid="{B60F08DD-D483-4222-9701-822BBE6C1CA7}"/>
    <cellStyle name="40% - Accent1 2 4 10" xfId="32029" xr:uid="{253E212D-F5DF-416B-80A1-943417064B09}"/>
    <cellStyle name="40% - Accent1 2 4 2" xfId="1293" xr:uid="{D62F140B-B717-4602-82E7-BEFB0882996B}"/>
    <cellStyle name="40% - Accent1 2 4 2 2" xfId="1955" xr:uid="{994A1C08-2647-4E86-8287-46B2854D27E7}"/>
    <cellStyle name="40% - Accent1 2 4 2 2 2" xfId="3190" xr:uid="{16713380-DEEF-4AA1-94CA-AD9DA224C25A}"/>
    <cellStyle name="40% - Accent1 2 4 2 2 2 2" xfId="12420" xr:uid="{E89AF94E-7BBA-439B-95AF-EA7046F2B8DC}"/>
    <cellStyle name="40% - Accent1 2 4 2 2 2 2 2" xfId="42187" xr:uid="{657169B0-E3A2-43B6-9C97-B32B8EFD8C6B}"/>
    <cellStyle name="40% - Accent1 2 4 2 2 2 3" xfId="34167" xr:uid="{2DF4AF67-F2C8-4427-959D-4CF5E4B5354D}"/>
    <cellStyle name="40% - Accent1 2 4 2 2 3" xfId="12421" xr:uid="{BB6AC04F-A368-4AAD-A2C0-87B33133DBF1}"/>
    <cellStyle name="40% - Accent1 2 4 2 2 3 2" xfId="42188" xr:uid="{3B70B87A-52EC-446B-8015-8786EC6F3C02}"/>
    <cellStyle name="40% - Accent1 2 4 2 2 4" xfId="12419" xr:uid="{73511CC7-F1B6-43DA-B42D-D52C900AD5A1}"/>
    <cellStyle name="40% - Accent1 2 4 2 2 4 2" xfId="42186" xr:uid="{4B81E4A6-91C0-4839-9F5E-B3BC8AE7A3CB}"/>
    <cellStyle name="40% - Accent1 2 4 2 2 5" xfId="32957" xr:uid="{80AA0AA7-B825-474C-B529-61890B66A5D0}"/>
    <cellStyle name="40% - Accent1 2 4 2 3" xfId="2567" xr:uid="{EE511857-CF1E-462D-A5CB-7823C2070AA2}"/>
    <cellStyle name="40% - Accent1 2 4 2 3 2" xfId="12422" xr:uid="{8A5103D3-ACCF-44BE-A08E-894BDB25051F}"/>
    <cellStyle name="40% - Accent1 2 4 2 3 2 2" xfId="42189" xr:uid="{3B4E5F77-0766-4DA8-A98D-BE174651AA69}"/>
    <cellStyle name="40% - Accent1 2 4 2 3 3" xfId="33547" xr:uid="{435D82EC-CA59-429C-804D-F87A7D762B2B}"/>
    <cellStyle name="40% - Accent1 2 4 2 4" xfId="12423" xr:uid="{4648F666-6827-49F0-9A06-A0E4767E5197}"/>
    <cellStyle name="40% - Accent1 2 4 2 4 2" xfId="42190" xr:uid="{8D195F03-A654-4DD7-8A26-A96384F35BA0}"/>
    <cellStyle name="40% - Accent1 2 4 2 5" xfId="12424" xr:uid="{F8537603-D6CA-4A18-8640-DDBBA18D9B93}"/>
    <cellStyle name="40% - Accent1 2 4 2 5 2" xfId="42191" xr:uid="{9A85CEA0-0C38-4376-B6AD-665FB54E8107}"/>
    <cellStyle name="40% - Accent1 2 4 2 6" xfId="12418" xr:uid="{20D84F3F-D2BF-47C2-A0D4-0A9508840134}"/>
    <cellStyle name="40% - Accent1 2 4 2 6 2" xfId="42185" xr:uid="{BAA8EBF8-5AB1-4B31-B8FE-4A8C9100AAEF}"/>
    <cellStyle name="40% - Accent1 2 4 2 7" xfId="32343" xr:uid="{76A5F4A4-689F-45DC-8364-DAE389129988}"/>
    <cellStyle name="40% - Accent1 2 4 3" xfId="1665" xr:uid="{E13091E4-79B6-4CBD-8D34-4EC3BCE371E9}"/>
    <cellStyle name="40% - Accent1 2 4 3 2" xfId="2886" xr:uid="{FD5E3801-7B9A-46B5-93B4-0614089CEABD}"/>
    <cellStyle name="40% - Accent1 2 4 3 2 2" xfId="12427" xr:uid="{5431B356-6B70-44FF-BA50-6785ED274EBC}"/>
    <cellStyle name="40% - Accent1 2 4 3 2 2 2" xfId="42194" xr:uid="{4BC6FA44-9A8F-4611-A83B-41EACCE14BAF}"/>
    <cellStyle name="40% - Accent1 2 4 3 2 3" xfId="12428" xr:uid="{B341446C-3D08-4479-B14F-B312FE3473FC}"/>
    <cellStyle name="40% - Accent1 2 4 3 2 3 2" xfId="42195" xr:uid="{8FD131ED-59E2-467B-93B1-FF331D096ED7}"/>
    <cellStyle name="40% - Accent1 2 4 3 2 4" xfId="12426" xr:uid="{25E20F35-42A7-4F0F-AC9F-6993522C2826}"/>
    <cellStyle name="40% - Accent1 2 4 3 2 4 2" xfId="42193" xr:uid="{A1755C2C-4149-4BD2-9329-67815ED4F9F6}"/>
    <cellStyle name="40% - Accent1 2 4 3 2 5" xfId="33864" xr:uid="{F4DECA02-5DB8-4C9E-ACF4-572DFACB4D2D}"/>
    <cellStyle name="40% - Accent1 2 4 3 3" xfId="12429" xr:uid="{3BDAF371-3979-426A-AFC3-86924357182B}"/>
    <cellStyle name="40% - Accent1 2 4 3 3 2" xfId="42196" xr:uid="{E4E60815-6B19-44B9-8BBE-0E5D02791069}"/>
    <cellStyle name="40% - Accent1 2 4 3 4" xfId="12430" xr:uid="{AD3FE536-A3C1-4CF4-A16A-29A531A67881}"/>
    <cellStyle name="40% - Accent1 2 4 3 4 2" xfId="42197" xr:uid="{3E9F6997-6722-4DAF-94B9-13B3A291B2F3}"/>
    <cellStyle name="40% - Accent1 2 4 3 5" xfId="12431" xr:uid="{C24962FD-9A96-4F81-BE5F-445AE2FC5E6D}"/>
    <cellStyle name="40% - Accent1 2 4 3 5 2" xfId="42198" xr:uid="{B1CD14BD-E750-49BA-BE33-7D95FD743D15}"/>
    <cellStyle name="40% - Accent1 2 4 3 6" xfId="12425" xr:uid="{F093F53E-5088-4761-9836-ED1E9868EB21}"/>
    <cellStyle name="40% - Accent1 2 4 3 6 2" xfId="42192" xr:uid="{928E6B7C-CDDD-475C-9BF2-08D870F6510C}"/>
    <cellStyle name="40% - Accent1 2 4 3 7" xfId="32667" xr:uid="{1CC9429C-541F-4E84-AA0C-9385A8504D4D}"/>
    <cellStyle name="40% - Accent1 2 4 4" xfId="2259" xr:uid="{75E6BF33-E1C0-4FB6-997B-3387FC3BC1DD}"/>
    <cellStyle name="40% - Accent1 2 4 4 2" xfId="12433" xr:uid="{977D348E-4E57-4CBB-9F66-7494B4C2F72C}"/>
    <cellStyle name="40% - Accent1 2 4 4 2 2" xfId="42200" xr:uid="{A0EB1B21-0D8C-43C5-8F5B-AF5DE63BB89C}"/>
    <cellStyle name="40% - Accent1 2 4 4 3" xfId="12434" xr:uid="{A1E99AFD-3DCF-4D0B-8E04-9864BBADB3C5}"/>
    <cellStyle name="40% - Accent1 2 4 4 3 2" xfId="42201" xr:uid="{33AA161B-C3D0-4B34-A3A5-6142E95393CA}"/>
    <cellStyle name="40% - Accent1 2 4 4 4" xfId="12432" xr:uid="{00341832-55E5-4EAF-AB45-14190AF9D370}"/>
    <cellStyle name="40% - Accent1 2 4 4 4 2" xfId="42199" xr:uid="{3111A857-4B05-4847-960D-53E44EE86671}"/>
    <cellStyle name="40% - Accent1 2 4 4 5" xfId="33239" xr:uid="{B59F3A3D-7DBE-4FBB-893E-211C2DF0340E}"/>
    <cellStyle name="40% - Accent1 2 4 5" xfId="12435" xr:uid="{E87CD3C0-3BE2-4A30-BA22-D5B060D97D37}"/>
    <cellStyle name="40% - Accent1 2 4 5 2" xfId="42202" xr:uid="{015CC438-D821-4F63-A48E-8152D7929BAF}"/>
    <cellStyle name="40% - Accent1 2 4 6" xfId="12436" xr:uid="{5F1C2D64-654E-4079-B0D9-74BC8DD46E07}"/>
    <cellStyle name="40% - Accent1 2 4 6 2" xfId="42203" xr:uid="{7390F89F-724A-4EA4-B569-970ED49DEF50}"/>
    <cellStyle name="40% - Accent1 2 4 7" xfId="12437" xr:uid="{12672563-0FE4-449B-B963-4101C881D3BE}"/>
    <cellStyle name="40% - Accent1 2 4 7 2" xfId="42204" xr:uid="{AE38D7BE-2B98-43CB-A377-F2FBF0248542}"/>
    <cellStyle name="40% - Accent1 2 4 8" xfId="21510" xr:uid="{59FAB09F-22F4-45D0-B3E0-A19FABF3DC61}"/>
    <cellStyle name="40% - Accent1 2 4 8 2" xfId="50935" xr:uid="{A392D8DC-BD75-468E-8510-713A29E7DEB0}"/>
    <cellStyle name="40% - Accent1 2 4 9" xfId="12417" xr:uid="{76DA1945-5BDE-4DF1-99B8-B75908F86852}"/>
    <cellStyle name="40% - Accent1 2 4 9 2" xfId="42184" xr:uid="{5007F59F-7D8B-4216-A461-5DB4C3B9D51B}"/>
    <cellStyle name="40% - Accent1 2 5" xfId="1009" xr:uid="{5696EAD7-4E82-44EE-A5E4-8808E4A5962B}"/>
    <cellStyle name="40% - Accent1 2 5 2" xfId="1286" xr:uid="{09B71D36-FF4F-4584-8B0B-2E81FF3BD83E}"/>
    <cellStyle name="40% - Accent1 2 5 2 2" xfId="1948" xr:uid="{98600D85-900A-4773-B6BB-9DEA95A660F2}"/>
    <cellStyle name="40% - Accent1 2 5 2 2 2" xfId="3183" xr:uid="{869EA7AB-8782-47BE-A127-3CD00D465663}"/>
    <cellStyle name="40% - Accent1 2 5 2 2 2 2" xfId="12441" xr:uid="{BECF5C23-02DA-478F-A5C5-6386A0C23462}"/>
    <cellStyle name="40% - Accent1 2 5 2 2 2 2 2" xfId="42208" xr:uid="{7408C1DB-23C0-4F33-9213-DD9DBC005242}"/>
    <cellStyle name="40% - Accent1 2 5 2 2 2 3" xfId="34160" xr:uid="{3A3F5E56-2F2B-45F7-A7FC-B8571876314B}"/>
    <cellStyle name="40% - Accent1 2 5 2 2 3" xfId="12442" xr:uid="{710A7809-406A-4E07-901F-78A97A7D9B4B}"/>
    <cellStyle name="40% - Accent1 2 5 2 2 3 2" xfId="42209" xr:uid="{0D88CC68-B954-486A-AFF6-3975F540D33E}"/>
    <cellStyle name="40% - Accent1 2 5 2 2 4" xfId="12440" xr:uid="{37B8C5C8-58BD-4ECA-A6C9-C0465101329D}"/>
    <cellStyle name="40% - Accent1 2 5 2 2 4 2" xfId="42207" xr:uid="{3C8BC203-6E85-43D5-A6B2-7192AB5E6CAA}"/>
    <cellStyle name="40% - Accent1 2 5 2 2 5" xfId="32950" xr:uid="{56B8444A-5A98-4C34-9FEA-C27C2DA3CBF4}"/>
    <cellStyle name="40% - Accent1 2 5 2 3" xfId="2568" xr:uid="{9870AE33-152E-40AD-B1F4-D0B8C81392E7}"/>
    <cellStyle name="40% - Accent1 2 5 2 3 2" xfId="12443" xr:uid="{1244AAAD-6F32-4554-8061-1280C30C6DB2}"/>
    <cellStyle name="40% - Accent1 2 5 2 3 2 2" xfId="42210" xr:uid="{588F01B5-F4BD-4D64-8C4D-64AA0781C357}"/>
    <cellStyle name="40% - Accent1 2 5 2 3 3" xfId="33548" xr:uid="{4D252D05-3C45-44C7-AD98-82279A0A8FE9}"/>
    <cellStyle name="40% - Accent1 2 5 2 4" xfId="12444" xr:uid="{8541AC79-C05E-4697-B7DB-16C2DAB9F5DC}"/>
    <cellStyle name="40% - Accent1 2 5 2 4 2" xfId="42211" xr:uid="{277F5842-9FDD-42BB-B47F-8C419C87A1CE}"/>
    <cellStyle name="40% - Accent1 2 5 2 5" xfId="12445" xr:uid="{84C1F53A-7F1D-4B98-9740-C58336231B25}"/>
    <cellStyle name="40% - Accent1 2 5 2 5 2" xfId="42212" xr:uid="{9CC064E3-3067-478F-BC74-B2DB954390B0}"/>
    <cellStyle name="40% - Accent1 2 5 2 6" xfId="12439" xr:uid="{AAC9ABCB-D08C-4127-8809-77731F063AF4}"/>
    <cellStyle name="40% - Accent1 2 5 2 6 2" xfId="42206" xr:uid="{B34B8DDA-D60D-497B-8FA6-43A7347FB2FE}"/>
    <cellStyle name="40% - Accent1 2 5 2 7" xfId="32336" xr:uid="{B5584774-9543-4476-BFA0-A6936CE95D26}"/>
    <cellStyle name="40% - Accent1 2 5 3" xfId="1658" xr:uid="{EB4262BF-6CF0-4A2F-B2F4-3FDCCF3806A5}"/>
    <cellStyle name="40% - Accent1 2 5 3 2" xfId="2879" xr:uid="{0F7A7080-F18A-4925-A028-1AAFC1E73D24}"/>
    <cellStyle name="40% - Accent1 2 5 3 2 2" xfId="12448" xr:uid="{28CBB0A4-F880-457E-8914-2778EAC6976B}"/>
    <cellStyle name="40% - Accent1 2 5 3 2 2 2" xfId="42215" xr:uid="{0D4B9A76-13FD-4449-BA60-19847007C529}"/>
    <cellStyle name="40% - Accent1 2 5 3 2 3" xfId="12449" xr:uid="{8DD3A072-CDC5-433A-AF2C-B0E1B7D12F5C}"/>
    <cellStyle name="40% - Accent1 2 5 3 2 3 2" xfId="42216" xr:uid="{72A1F9FA-62A0-4D05-8C78-D1CA3F156C65}"/>
    <cellStyle name="40% - Accent1 2 5 3 2 4" xfId="12447" xr:uid="{DC084C08-21F0-4F88-AAB2-B7EC6D6D04EF}"/>
    <cellStyle name="40% - Accent1 2 5 3 2 4 2" xfId="42214" xr:uid="{E8998A41-6043-4818-8B0E-20C1A176EE0C}"/>
    <cellStyle name="40% - Accent1 2 5 3 2 5" xfId="33857" xr:uid="{E99B90E1-1E7A-4E73-A3B9-B27681B5D720}"/>
    <cellStyle name="40% - Accent1 2 5 3 3" xfId="12450" xr:uid="{7FAFB7FB-87E5-43F0-B4AD-A991C255C0DA}"/>
    <cellStyle name="40% - Accent1 2 5 3 3 2" xfId="42217" xr:uid="{EA2A2E60-AFE2-4507-9CB5-6A37F636C3C2}"/>
    <cellStyle name="40% - Accent1 2 5 3 4" xfId="12451" xr:uid="{9191A40A-C1B9-44DC-A19C-9761826FF558}"/>
    <cellStyle name="40% - Accent1 2 5 3 4 2" xfId="42218" xr:uid="{D434A4C2-184D-46B0-B248-321FBEDC7A4D}"/>
    <cellStyle name="40% - Accent1 2 5 3 5" xfId="12452" xr:uid="{E981A091-F4F2-4706-8071-72C1ADD66274}"/>
    <cellStyle name="40% - Accent1 2 5 3 5 2" xfId="42219" xr:uid="{84FCA219-88B4-4DB8-A3C7-C03E6C5113DF}"/>
    <cellStyle name="40% - Accent1 2 5 3 6" xfId="12446" xr:uid="{48C3E702-49C7-4165-B435-7F576770F178}"/>
    <cellStyle name="40% - Accent1 2 5 3 6 2" xfId="42213" xr:uid="{FED32099-0B44-49BF-8AC8-78928E7FDAE1}"/>
    <cellStyle name="40% - Accent1 2 5 3 7" xfId="32660" xr:uid="{990E7E65-AEE4-42B2-8530-220D45B817B6}"/>
    <cellStyle name="40% - Accent1 2 5 4" xfId="2373" xr:uid="{DD952844-A74A-4330-B0AF-CE62A3A7CB68}"/>
    <cellStyle name="40% - Accent1 2 5 4 2" xfId="12454" xr:uid="{2001F6C4-7135-4F3F-B0FC-DD9FCEF87A4E}"/>
    <cellStyle name="40% - Accent1 2 5 4 2 2" xfId="42221" xr:uid="{7B442F53-656D-411A-BE3C-193805031A7B}"/>
    <cellStyle name="40% - Accent1 2 5 4 3" xfId="12455" xr:uid="{84DA647C-F0D0-4298-BE6E-7F75B35092C3}"/>
    <cellStyle name="40% - Accent1 2 5 4 3 2" xfId="42222" xr:uid="{2ECCE065-C8C7-4695-8C44-27542D4914E3}"/>
    <cellStyle name="40% - Accent1 2 5 4 4" xfId="12453" xr:uid="{5715F39D-E466-4C19-9EDD-4D2BF0915D38}"/>
    <cellStyle name="40% - Accent1 2 5 4 4 2" xfId="42220" xr:uid="{E06FE21B-56A4-4FB3-8A7A-17DF326CF53B}"/>
    <cellStyle name="40% - Accent1 2 5 4 5" xfId="33353" xr:uid="{C22891E4-B1B0-4B16-B83C-14ACD2116610}"/>
    <cellStyle name="40% - Accent1 2 5 5" xfId="12456" xr:uid="{B3B1365E-E972-4336-8DA5-C503666A0344}"/>
    <cellStyle name="40% - Accent1 2 5 5 2" xfId="42223" xr:uid="{B83349C7-5C71-4537-BA9D-B897347A4954}"/>
    <cellStyle name="40% - Accent1 2 5 6" xfId="12457" xr:uid="{E4606E5E-5CED-4713-A480-D6FDB3CDDBE4}"/>
    <cellStyle name="40% - Accent1 2 5 6 2" xfId="42224" xr:uid="{B95EA7A6-FA4F-4C57-A49D-BC0953C0CF1F}"/>
    <cellStyle name="40% - Accent1 2 5 7" xfId="12458" xr:uid="{1267601D-CF70-4207-A727-BC5547CB26EA}"/>
    <cellStyle name="40% - Accent1 2 5 7 2" xfId="42225" xr:uid="{18CD14E5-35DD-4E15-9FA9-F12EBECE2D9A}"/>
    <cellStyle name="40% - Accent1 2 5 8" xfId="12438" xr:uid="{E8FF6EEB-737C-443E-8736-02C5C1BA208A}"/>
    <cellStyle name="40% - Accent1 2 5 8 2" xfId="42205" xr:uid="{1BC8E79B-87D5-49EF-AEF6-271490CA771A}"/>
    <cellStyle name="40% - Accent1 2 5 9" xfId="32198" xr:uid="{54D6A6AD-1C6A-4B6B-AAD1-D564E6501397}"/>
    <cellStyle name="40% - Accent1 2 6" xfId="132" xr:uid="{F9B1E1B1-52C3-405B-932B-C6851BA5BB9A}"/>
    <cellStyle name="40% - Accent1 2 6 2" xfId="1810" xr:uid="{A4918102-72DA-41C4-B4F5-3AC738C2E6A9}"/>
    <cellStyle name="40% - Accent1 2 6 2 2" xfId="3044" xr:uid="{72C284B8-A660-4E99-B661-02ACE087A81D}"/>
    <cellStyle name="40% - Accent1 2 6 2 2 2" xfId="12461" xr:uid="{F4A6A319-417C-4E89-B633-0047EA0AECA5}"/>
    <cellStyle name="40% - Accent1 2 6 2 2 2 2" xfId="42228" xr:uid="{561C4480-D752-4257-A023-9CD6E0331906}"/>
    <cellStyle name="40% - Accent1 2 6 2 2 3" xfId="34021" xr:uid="{DBE149FA-6BB9-49A5-9FC4-24140331A89A}"/>
    <cellStyle name="40% - Accent1 2 6 2 3" xfId="12462" xr:uid="{3E0917F6-65EA-494E-B7D3-3A98DCF22E5E}"/>
    <cellStyle name="40% - Accent1 2 6 2 3 2" xfId="42229" xr:uid="{544720C7-F115-46C1-AB23-1CDAAFFF2B87}"/>
    <cellStyle name="40% - Accent1 2 6 2 4" xfId="12460" xr:uid="{FD4C2DD9-9779-415F-94FD-74CD692B5526}"/>
    <cellStyle name="40% - Accent1 2 6 2 4 2" xfId="42227" xr:uid="{F22F439A-6E93-404A-957F-51ED23E091BF}"/>
    <cellStyle name="40% - Accent1 2 6 2 5" xfId="32812" xr:uid="{4865DE36-3358-49E6-841C-E8CA08EE611A}"/>
    <cellStyle name="40% - Accent1 2 6 3" xfId="2559" xr:uid="{E453B554-6794-4931-935E-61FAB69DA369}"/>
    <cellStyle name="40% - Accent1 2 6 3 2" xfId="12463" xr:uid="{393EB8F0-D3F7-41BC-804A-AE4D5ED28E37}"/>
    <cellStyle name="40% - Accent1 2 6 3 2 2" xfId="42230" xr:uid="{BEF9AEDF-9A1F-4AC8-9F10-C62708EDEC22}"/>
    <cellStyle name="40% - Accent1 2 6 3 3" xfId="33539" xr:uid="{B016DD65-D1CB-49AC-9A33-B2C2CD14C390}"/>
    <cellStyle name="40% - Accent1 2 6 4" xfId="12464" xr:uid="{CBF35E06-A176-46EE-A018-40738ED6E99B}"/>
    <cellStyle name="40% - Accent1 2 6 4 2" xfId="42231" xr:uid="{D8D997A5-B57B-4743-B0B5-CF6C77308458}"/>
    <cellStyle name="40% - Accent1 2 6 5" xfId="12465" xr:uid="{948681AD-0926-4CF2-9E5B-8B52F3703372}"/>
    <cellStyle name="40% - Accent1 2 6 5 2" xfId="42232" xr:uid="{183340F1-DE04-4D80-8F43-B56EFF613514}"/>
    <cellStyle name="40% - Accent1 2 6 6" xfId="12459" xr:uid="{F1D2E138-7E9A-4E4D-A96E-6D3DED596926}"/>
    <cellStyle name="40% - Accent1 2 6 6 2" xfId="42226" xr:uid="{7599B5FA-EF40-4028-A34D-CCD24C5B4968}"/>
    <cellStyle name="40% - Accent1 2 6 7" xfId="31768" xr:uid="{C5B56B03-6ACE-46C5-A12D-4388062EACDF}"/>
    <cellStyle name="40% - Accent1 2 7" xfId="1519" xr:uid="{25D420FC-6FC2-49EB-B51B-31FCA0A133CC}"/>
    <cellStyle name="40% - Accent1 2 7 2" xfId="2739" xr:uid="{17822399-057A-446E-A50F-0AD10DE1F3E0}"/>
    <cellStyle name="40% - Accent1 2 7 2 2" xfId="12468" xr:uid="{38AD635A-ACCF-4542-A765-7092A5F45E83}"/>
    <cellStyle name="40% - Accent1 2 7 2 2 2" xfId="42235" xr:uid="{FDED2EAF-6C93-4091-B8EC-C77088164C6B}"/>
    <cellStyle name="40% - Accent1 2 7 2 3" xfId="12469" xr:uid="{3C93C3DA-8480-497A-8B60-932D12CBC5F9}"/>
    <cellStyle name="40% - Accent1 2 7 2 3 2" xfId="42236" xr:uid="{3B1A08A6-168E-4D19-9D7C-EB679F11C891}"/>
    <cellStyle name="40% - Accent1 2 7 2 4" xfId="12467" xr:uid="{40EDD44C-FB36-4756-A831-33FC82B6BA36}"/>
    <cellStyle name="40% - Accent1 2 7 2 4 2" xfId="42234" xr:uid="{8B03491C-1940-441F-853B-D57EF8D2D657}"/>
    <cellStyle name="40% - Accent1 2 7 2 5" xfId="33718" xr:uid="{188AE27E-8C08-4487-82A5-E6F47D4E3E61}"/>
    <cellStyle name="40% - Accent1 2 7 3" xfId="12470" xr:uid="{365FD38D-F634-47A9-AA6F-29860179F733}"/>
    <cellStyle name="40% - Accent1 2 7 3 2" xfId="42237" xr:uid="{C9E48F55-A77D-4A6D-B072-8F28EAC0E6A0}"/>
    <cellStyle name="40% - Accent1 2 7 4" xfId="12471" xr:uid="{EBC27911-F760-45AF-851F-1E21933F1330}"/>
    <cellStyle name="40% - Accent1 2 7 4 2" xfId="42238" xr:uid="{29E42E9B-F38E-4803-94F3-2F7497CC94FE}"/>
    <cellStyle name="40% - Accent1 2 7 5" xfId="12472" xr:uid="{26B10E46-6ADB-47B0-BDD6-432CC268708A}"/>
    <cellStyle name="40% - Accent1 2 7 5 2" xfId="42239" xr:uid="{0F808DFB-9C8F-4879-8647-1BA1F71EC64C}"/>
    <cellStyle name="40% - Accent1 2 7 6" xfId="12466" xr:uid="{FCB65E3A-7D09-47D5-81B1-C0F0BB429DCD}"/>
    <cellStyle name="40% - Accent1 2 7 6 2" xfId="42233" xr:uid="{4D934E6B-D330-45D0-9252-AC26F58D1B92}"/>
    <cellStyle name="40% - Accent1 2 7 7" xfId="32521" xr:uid="{23619848-A27F-4641-A9AC-3F210CB842E0}"/>
    <cellStyle name="40% - Accent1 2 8" xfId="2139" xr:uid="{FEF61FF7-911A-4216-B212-E82780610E42}"/>
    <cellStyle name="40% - Accent1 2 8 2" xfId="12474" xr:uid="{5527DCFD-4996-4D14-8A3F-55A6B1ECA96B}"/>
    <cellStyle name="40% - Accent1 2 8 2 2" xfId="42241" xr:uid="{8618B44D-9461-40D9-B6F2-BE00E9668432}"/>
    <cellStyle name="40% - Accent1 2 8 3" xfId="12475" xr:uid="{7C093C8F-783A-4FC0-A81B-97AE76807DC5}"/>
    <cellStyle name="40% - Accent1 2 8 3 2" xfId="42242" xr:uid="{24D5DFDD-B43B-4D37-99BB-45073F157DEF}"/>
    <cellStyle name="40% - Accent1 2 8 4" xfId="12473" xr:uid="{596CECF3-CC0F-40F0-8392-69F2B7969B46}"/>
    <cellStyle name="40% - Accent1 2 8 4 2" xfId="42240" xr:uid="{CDCEA667-A73E-4E0D-8C24-C7AD36435274}"/>
    <cellStyle name="40% - Accent1 2 8 5" xfId="33123" xr:uid="{2CE2E4BA-203F-44A6-B003-D9418DDA68F6}"/>
    <cellStyle name="40% - Accent1 2 9" xfId="12476" xr:uid="{6C203A2C-0BD9-41AC-9C5F-CCC26B7C22DD}"/>
    <cellStyle name="40% - Accent1 2 9 2" xfId="42243" xr:uid="{117B10A2-D061-4ACB-BF94-27C45B5FE55E}"/>
    <cellStyle name="40% - Accent1 20" xfId="5539" xr:uid="{0F00E3C1-706C-4491-853B-E97EF9DEB3DB}"/>
    <cellStyle name="40% - Accent1 20 2" xfId="21444" xr:uid="{49B9497E-340A-4102-A016-F4901D85A58F}"/>
    <cellStyle name="40% - Accent1 20 2 2" xfId="50870" xr:uid="{0AE6F3B7-68E1-49FE-B169-859DC2788A75}"/>
    <cellStyle name="40% - Accent1 20 3" xfId="12477" xr:uid="{701ED8DE-D2CF-4D95-AB80-67E713816AB6}"/>
    <cellStyle name="40% - Accent1 20 3 2" xfId="42244" xr:uid="{0DCB33B3-C2F1-47C4-BE18-3D9556A572CF}"/>
    <cellStyle name="40% - Accent1 20 4" xfId="35402" xr:uid="{657FABB5-0BBC-4882-AA45-43843C60136B}"/>
    <cellStyle name="40% - Accent1 21" xfId="5562" xr:uid="{DAFE278B-53B9-42BB-B0A2-F391C3DF40AB}"/>
    <cellStyle name="40% - Accent1 21 2" xfId="21467" xr:uid="{D1478C1D-8691-46F3-AB93-C545C17D5D22}"/>
    <cellStyle name="40% - Accent1 21 2 2" xfId="50893" xr:uid="{32CDC75D-7949-4802-A1A7-9EA189AEEF3B}"/>
    <cellStyle name="40% - Accent1 21 3" xfId="12478" xr:uid="{5D46BEB0-1930-460F-9FAA-CAC365740435}"/>
    <cellStyle name="40% - Accent1 21 3 2" xfId="42245" xr:uid="{5723962E-ACFE-41F9-AA6A-56381F2C3DC9}"/>
    <cellStyle name="40% - Accent1 21 4" xfId="35425" xr:uid="{AC164B46-6020-4D90-AC50-CCF044BE83A8}"/>
    <cellStyle name="40% - Accent1 22" xfId="5588" xr:uid="{52BE7ADC-CB99-4BA2-965C-A33F6D2F0B44}"/>
    <cellStyle name="40% - Accent1 22 2" xfId="21492" xr:uid="{8EC6F01F-5296-410A-AF51-FA2A135FD9D4}"/>
    <cellStyle name="40% - Accent1 22 2 2" xfId="50917" xr:uid="{B34865B0-CBC4-4447-99BE-A5FA69B3F2FB}"/>
    <cellStyle name="40% - Accent1 22 3" xfId="12479" xr:uid="{37BF3AEC-1A90-49E1-AE63-ADBA4D4666B1}"/>
    <cellStyle name="40% - Accent1 22 3 2" xfId="42246" xr:uid="{D65DAEA4-13F8-4D9C-B736-3D25C15DFDEF}"/>
    <cellStyle name="40% - Accent1 22 4" xfId="35449" xr:uid="{F4B4B8FD-FA63-42BC-8C9C-EB38EAB17985}"/>
    <cellStyle name="40% - Accent1 23" xfId="4588" xr:uid="{DE260178-CDC4-4BF1-A1A2-DFE3656264B5}"/>
    <cellStyle name="40% - Accent1 23 2" xfId="12480" xr:uid="{8B275165-AA14-451F-85DA-8BE3048D43EC}"/>
    <cellStyle name="40% - Accent1 23 2 2" xfId="42247" xr:uid="{52246781-8075-4CEB-96F7-BF483D1060D4}"/>
    <cellStyle name="40% - Accent1 23 3" xfId="34527" xr:uid="{023D2D34-17BF-40E9-8DE5-0A07356B7674}"/>
    <cellStyle name="40% - Accent1 24" xfId="12481" xr:uid="{308A0596-C58F-49F8-A899-F295691EC4EF}"/>
    <cellStyle name="40% - Accent1 24 2" xfId="42248" xr:uid="{E2B0885A-C62C-4CCC-B2FA-EBC60ED0E84F}"/>
    <cellStyle name="40% - Accent1 25" xfId="12482" xr:uid="{70E783D7-9781-4F70-982F-68848A2A2035}"/>
    <cellStyle name="40% - Accent1 25 2" xfId="42249" xr:uid="{718FA59B-C33D-44E9-AC01-BB11749A6C2E}"/>
    <cellStyle name="40% - Accent1 26" xfId="12483" xr:uid="{FF07745C-0FBA-4847-896F-2780C83576D1}"/>
    <cellStyle name="40% - Accent1 26 2" xfId="42250" xr:uid="{B5BAA766-90E3-4CAE-9832-D2E990B06288}"/>
    <cellStyle name="40% - Accent1 27" xfId="12484" xr:uid="{CB741C75-1506-4143-869E-FF802C7F874D}"/>
    <cellStyle name="40% - Accent1 27 2" xfId="42251" xr:uid="{56B7CF3F-7E72-433D-8BD1-81E317FE5D3F}"/>
    <cellStyle name="40% - Accent1 28" xfId="12485" xr:uid="{665C4B3E-C2C2-4213-8C9C-2F58BA1CD211}"/>
    <cellStyle name="40% - Accent1 28 2" xfId="42252" xr:uid="{9B226AF2-3FA9-43A0-9BEC-0167052EB22B}"/>
    <cellStyle name="40% - Accent1 29" xfId="12486" xr:uid="{F68C2DD4-F685-4461-816F-3931472635AC}"/>
    <cellStyle name="40% - Accent1 29 2" xfId="42253" xr:uid="{B43AC19B-93A0-45F0-9402-ED712F1B0E66}"/>
    <cellStyle name="40% - Accent1 3" xfId="643" xr:uid="{0CCCCC3C-DFDA-49FB-BABA-18C5944B91C1}"/>
    <cellStyle name="40% - Accent1 3 10" xfId="12488" xr:uid="{E92E6A60-A7CC-43BC-9896-FE6CA9084781}"/>
    <cellStyle name="40% - Accent1 3 10 2" xfId="29635" xr:uid="{734E6751-54A8-4E08-8510-AB0830002859}"/>
    <cellStyle name="40% - Accent1 3 10 2 2" xfId="58125" xr:uid="{22C531B9-732A-4ED5-9AFC-BEB1C79E3D53}"/>
    <cellStyle name="40% - Accent1 3 10 3" xfId="42255" xr:uid="{07084FE8-1F53-4B3C-8E2A-4F666640A437}"/>
    <cellStyle name="40% - Accent1 3 11" xfId="12489" xr:uid="{567A5FC9-0FC8-4698-B0B7-53747425CDE0}"/>
    <cellStyle name="40% - Accent1 3 11 2" xfId="42256" xr:uid="{52AC578F-C7F5-4D6C-B38F-AF89D37855D1}"/>
    <cellStyle name="40% - Accent1 3 12" xfId="12490" xr:uid="{E77B2804-C88E-4CDD-8751-83A5048A1938}"/>
    <cellStyle name="40% - Accent1 3 13" xfId="12487" xr:uid="{1BE49971-7A4F-4EFB-AB78-4E6F3FA59696}"/>
    <cellStyle name="40% - Accent1 3 13 2" xfId="42254" xr:uid="{C01BCECA-883A-4648-8747-B5BD791C9417}"/>
    <cellStyle name="40% - Accent1 3 14" xfId="20644" xr:uid="{9B54FD33-C028-4256-94C5-CFC80538D790}"/>
    <cellStyle name="40% - Accent1 3 14 2" xfId="50083" xr:uid="{F1A61C53-3D9E-4947-A991-8D6564593C57}"/>
    <cellStyle name="40% - Accent1 3 15" xfId="6331" xr:uid="{D2035630-BC1F-42FD-A455-1F81FFB534FE}"/>
    <cellStyle name="40% - Accent1 3 16" xfId="4759" xr:uid="{02ACF370-7E47-4315-8BEF-92D758E6B571}"/>
    <cellStyle name="40% - Accent1 3 16 2" xfId="34643" xr:uid="{3316B3C4-3905-4063-8B07-5C741D6B4FE5}"/>
    <cellStyle name="40% - Accent1 3 17" xfId="22652" xr:uid="{9735EA1A-0897-4F85-91EE-2BC331E56A46}"/>
    <cellStyle name="40% - Accent1 3 17 2" xfId="51937" xr:uid="{41722051-9765-4C34-91C8-AABA6CEB3594}"/>
    <cellStyle name="40% - Accent1 3 18" xfId="31648" xr:uid="{45E1FE70-90A0-4AFE-A7C8-1CB861125E83}"/>
    <cellStyle name="40% - Accent1 3 19" xfId="31909" xr:uid="{53070AA9-D681-46E5-A9C7-E4DBA88F205E}"/>
    <cellStyle name="40% - Accent1 3 2" xfId="1003" xr:uid="{5B643FC7-5ED2-477E-8677-6B3DA64F3D9D}"/>
    <cellStyle name="40% - Accent1 3 2 10" xfId="20871" xr:uid="{4EBFBA0F-8187-49BD-83A7-5DE6B8C863FE}"/>
    <cellStyle name="40% - Accent1 3 2 10 2" xfId="50299" xr:uid="{5E54FF1A-F91B-4992-B353-6DAA391AFA86}"/>
    <cellStyle name="40% - Accent1 3 2 11" xfId="12491" xr:uid="{E1AA3F00-6EB9-4981-9D65-5B1BED8D4EEE}"/>
    <cellStyle name="40% - Accent1 3 2 11 2" xfId="42257" xr:uid="{90B36186-90FE-4E52-8376-89073BB19DC2}"/>
    <cellStyle name="40% - Accent1 3 2 12" xfId="5028" xr:uid="{B4AC34D5-AA98-4C8E-B2CE-F5F222802A06}"/>
    <cellStyle name="40% - Accent1 3 2 12 2" xfId="34895" xr:uid="{5F38620D-0331-4A75-BA3E-D72E4E344166}"/>
    <cellStyle name="40% - Accent1 3 2 13" xfId="22697" xr:uid="{73C20606-12CC-4812-A0BE-B7F31B71B3F9}"/>
    <cellStyle name="40% - Accent1 3 2 13 2" xfId="51982" xr:uid="{EF094CAD-E92D-4473-9F7F-25DF87EB95CA}"/>
    <cellStyle name="40% - Accent1 3 2 14" xfId="32192" xr:uid="{C5E7AD55-D866-49CB-A0E0-0E21F87645ED}"/>
    <cellStyle name="40% - Accent1 3 2 2" xfId="1002" xr:uid="{362A2F03-B086-4091-96E8-6EDEAEF56164}"/>
    <cellStyle name="40% - Accent1 3 2 2 10" xfId="24069" xr:uid="{07BF681A-2245-40BB-B84C-E23E479D1A4A}"/>
    <cellStyle name="40% - Accent1 3 2 2 10 2" xfId="52610" xr:uid="{85A9314A-895A-4C6C-BE5F-E80535E64CA5}"/>
    <cellStyle name="40% - Accent1 3 2 2 11" xfId="32191" xr:uid="{1CF78E8C-E474-4761-AEE1-9B234F3602D2}"/>
    <cellStyle name="40% - Accent1 3 2 2 2" xfId="1296" xr:uid="{DF98E59C-6F6F-4A53-B1A1-D4AA4039A6D5}"/>
    <cellStyle name="40% - Accent1 3 2 2 2 2" xfId="1958" xr:uid="{92D2B784-6679-4F72-AF79-10DC070CEC27}"/>
    <cellStyle name="40% - Accent1 3 2 2 2 2 2" xfId="3193" xr:uid="{2EA0B7E9-9F65-478A-8AC4-3EAA63A2FA18}"/>
    <cellStyle name="40% - Accent1 3 2 2 2 2 2 2" xfId="12495" xr:uid="{998E0D83-0D00-491B-91BC-3253489AB1A1}"/>
    <cellStyle name="40% - Accent1 3 2 2 2 2 2 2 2" xfId="42261" xr:uid="{60852649-DA70-4CE0-ABC5-012B006A427E}"/>
    <cellStyle name="40% - Accent1 3 2 2 2 2 2 3" xfId="34170" xr:uid="{78184F0C-D23E-4211-88B4-6F9E68AAA043}"/>
    <cellStyle name="40% - Accent1 3 2 2 2 2 3" xfId="12496" xr:uid="{83E3F78C-5DD6-478F-80A7-C7255F7BA715}"/>
    <cellStyle name="40% - Accent1 3 2 2 2 2 3 2" xfId="42262" xr:uid="{88ED4941-1CEF-4F66-B1D3-E0A1FE6BF33F}"/>
    <cellStyle name="40% - Accent1 3 2 2 2 2 4" xfId="28515" xr:uid="{741B735F-F092-4AD7-B014-6E80916A8758}"/>
    <cellStyle name="40% - Accent1 3 2 2 2 2 4 2" xfId="57005" xr:uid="{54806521-1B0A-4704-A35C-4F90331739D7}"/>
    <cellStyle name="40% - Accent1 3 2 2 2 2 5" xfId="12494" xr:uid="{08FFFF22-04F3-4972-B02C-C333CA30EC08}"/>
    <cellStyle name="40% - Accent1 3 2 2 2 2 5 2" xfId="42260" xr:uid="{250BD9EF-6AEA-4D05-B6E4-0BCAB7FF2354}"/>
    <cellStyle name="40% - Accent1 3 2 2 2 2 6" xfId="32960" xr:uid="{25C5DFBC-31D3-4B5B-849C-D31F01F13747}"/>
    <cellStyle name="40% - Accent1 3 2 2 2 3" xfId="2571" xr:uid="{0778FAC6-E13E-4CEC-89D5-D5D05C7A2BD6}"/>
    <cellStyle name="40% - Accent1 3 2 2 2 3 2" xfId="12497" xr:uid="{03F69C57-CD18-4B77-9733-DC5CBB2BE999}"/>
    <cellStyle name="40% - Accent1 3 2 2 2 3 2 2" xfId="42263" xr:uid="{FEEC349D-E6A8-473A-BBE1-B16374F478E9}"/>
    <cellStyle name="40% - Accent1 3 2 2 2 3 3" xfId="33551" xr:uid="{5EAB4B4D-7546-4F25-8751-01549FC23555}"/>
    <cellStyle name="40% - Accent1 3 2 2 2 4" xfId="12498" xr:uid="{E42CE5A9-DFDA-468C-A162-D068337831A8}"/>
    <cellStyle name="40% - Accent1 3 2 2 2 4 2" xfId="42264" xr:uid="{E392E733-4FCD-4221-B5F4-EECF1576F171}"/>
    <cellStyle name="40% - Accent1 3 2 2 2 5" xfId="12499" xr:uid="{7B871F31-214F-43C8-9BD9-4108C0BF2C36}"/>
    <cellStyle name="40% - Accent1 3 2 2 2 5 2" xfId="42265" xr:uid="{09A580BD-FAB2-432F-8EB9-7BCA549EC4B7}"/>
    <cellStyle name="40% - Accent1 3 2 2 2 6" xfId="25540" xr:uid="{1BF73641-C2C6-4D99-AD8A-E85A571CE3B1}"/>
    <cellStyle name="40% - Accent1 3 2 2 2 6 2" xfId="54031" xr:uid="{606C1FDE-08BF-4A30-9C80-2EE83F39D132}"/>
    <cellStyle name="40% - Accent1 3 2 2 2 7" xfId="12493" xr:uid="{32719AD6-0677-4DC6-B805-7F6BF9C578A2}"/>
    <cellStyle name="40% - Accent1 3 2 2 2 7 2" xfId="42259" xr:uid="{AE463609-7628-471D-9FF4-351D03D524FA}"/>
    <cellStyle name="40% - Accent1 3 2 2 2 8" xfId="32346" xr:uid="{5FD27861-FE61-43E0-8922-08CB9B92AD73}"/>
    <cellStyle name="40% - Accent1 3 2 2 3" xfId="1668" xr:uid="{97BE7F27-6085-47FD-9B28-30E4596AC8F1}"/>
    <cellStyle name="40% - Accent1 3 2 2 3 2" xfId="2889" xr:uid="{EF1FDD77-1305-435C-B933-CF8160A6D1AB}"/>
    <cellStyle name="40% - Accent1 3 2 2 3 2 2" xfId="12502" xr:uid="{74F92A8F-9FDC-432E-86DC-E7B76273CFFD}"/>
    <cellStyle name="40% - Accent1 3 2 2 3 2 2 2" xfId="42268" xr:uid="{9AAC016C-A019-4BFE-938F-5B51FFF09E0E}"/>
    <cellStyle name="40% - Accent1 3 2 2 3 2 3" xfId="12503" xr:uid="{7C1DA744-5540-467A-BEC4-963DA7A4921D}"/>
    <cellStyle name="40% - Accent1 3 2 2 3 2 3 2" xfId="42269" xr:uid="{1F00DCB7-DA70-410A-9700-045BD3410ECE}"/>
    <cellStyle name="40% - Accent1 3 2 2 3 2 4" xfId="12501" xr:uid="{7AAB1112-5640-45B8-BFFA-62A4712A2CEF}"/>
    <cellStyle name="40% - Accent1 3 2 2 3 2 4 2" xfId="42267" xr:uid="{8488A050-6E06-4060-BBC0-0CCF44889C4F}"/>
    <cellStyle name="40% - Accent1 3 2 2 3 2 5" xfId="33867" xr:uid="{165CFC06-47F6-4087-9C65-5CF2C1503299}"/>
    <cellStyle name="40% - Accent1 3 2 2 3 3" xfId="12504" xr:uid="{00F5AE1D-761E-4923-BE5F-F5ED7FB040A9}"/>
    <cellStyle name="40% - Accent1 3 2 2 3 3 2" xfId="42270" xr:uid="{48CB1A5F-B918-4822-BD60-D9DDFD19766C}"/>
    <cellStyle name="40% - Accent1 3 2 2 3 4" xfId="12505" xr:uid="{14B916FC-9D0F-4556-9B4F-7A0F822AAF05}"/>
    <cellStyle name="40% - Accent1 3 2 2 3 4 2" xfId="42271" xr:uid="{7E2CC7B3-C3E1-46A0-BA4E-C602607015B9}"/>
    <cellStyle name="40% - Accent1 3 2 2 3 5" xfId="12506" xr:uid="{EC5DA0CA-6934-4076-A36F-A5B0FEB912A5}"/>
    <cellStyle name="40% - Accent1 3 2 2 3 5 2" xfId="42272" xr:uid="{71C2BDDC-7BF4-456B-BB68-031FF8DB995E}"/>
    <cellStyle name="40% - Accent1 3 2 2 3 6" xfId="27001" xr:uid="{31830EFE-B1EC-431F-8C93-91B9A928A3DF}"/>
    <cellStyle name="40% - Accent1 3 2 2 3 6 2" xfId="55491" xr:uid="{CCC8F14C-687F-45B4-A82F-F9A993BAD4FE}"/>
    <cellStyle name="40% - Accent1 3 2 2 3 7" xfId="12500" xr:uid="{4167A7CF-11B7-45AF-8CE6-7A07F739DECA}"/>
    <cellStyle name="40% - Accent1 3 2 2 3 7 2" xfId="42266" xr:uid="{743C0A38-5859-402F-98F0-818036B65D58}"/>
    <cellStyle name="40% - Accent1 3 2 2 3 8" xfId="32670" xr:uid="{9F3E2E5A-DB25-4F4F-9CF8-A100A7A42B1E}"/>
    <cellStyle name="40% - Accent1 3 2 2 4" xfId="2328" xr:uid="{4F08B462-FFB6-4851-9F2F-535B5E41FE3F}"/>
    <cellStyle name="40% - Accent1 3 2 2 4 2" xfId="12508" xr:uid="{4ACBC042-DD77-4BBD-96DD-E5FDA9909F05}"/>
    <cellStyle name="40% - Accent1 3 2 2 4 2 2" xfId="42274" xr:uid="{9FB89488-5005-439D-9D93-8AE6FBDAA8C4}"/>
    <cellStyle name="40% - Accent1 3 2 2 4 3" xfId="12509" xr:uid="{7FB9B93E-AE73-44DF-8D17-2FAC76DDF440}"/>
    <cellStyle name="40% - Accent1 3 2 2 4 3 2" xfId="42275" xr:uid="{88977488-3123-49EB-A0B0-842E549AEF5E}"/>
    <cellStyle name="40% - Accent1 3 2 2 4 4" xfId="29996" xr:uid="{3B8486F6-0A8C-49B5-B020-7A90E2A87725}"/>
    <cellStyle name="40% - Accent1 3 2 2 4 4 2" xfId="58486" xr:uid="{754D6EC8-1998-4985-B452-18BB5FBA735A}"/>
    <cellStyle name="40% - Accent1 3 2 2 4 5" xfId="12507" xr:uid="{AD0F3F19-E8D3-47E4-BDF9-ECC2C95C84AD}"/>
    <cellStyle name="40% - Accent1 3 2 2 4 5 2" xfId="42273" xr:uid="{897C29C4-3089-4670-A04B-DB7F72470E2B}"/>
    <cellStyle name="40% - Accent1 3 2 2 4 6" xfId="33308" xr:uid="{25699D79-EA82-4A75-A3F5-E71A1CB69B63}"/>
    <cellStyle name="40% - Accent1 3 2 2 5" xfId="12510" xr:uid="{198A38CE-379F-40CB-8CBB-F522C598DB3C}"/>
    <cellStyle name="40% - Accent1 3 2 2 5 2" xfId="42276" xr:uid="{C4DE8207-3B58-4796-82A5-324CBAED34B0}"/>
    <cellStyle name="40% - Accent1 3 2 2 6" xfId="12511" xr:uid="{6BC77237-382D-479C-AE11-C6ADBB92F32E}"/>
    <cellStyle name="40% - Accent1 3 2 2 6 2" xfId="42277" xr:uid="{99BE5D7C-793D-4AED-B1A5-4140D664C3CC}"/>
    <cellStyle name="40% - Accent1 3 2 2 7" xfId="12512" xr:uid="{8E8ABF19-FF16-42FC-9C59-82B991F3D791}"/>
    <cellStyle name="40% - Accent1 3 2 2 7 2" xfId="42278" xr:uid="{E10A4AF1-C76C-490E-BA15-E79F14E54CD9}"/>
    <cellStyle name="40% - Accent1 3 2 2 8" xfId="21844" xr:uid="{A473AB63-2323-4C32-83BA-C57B8C2CD77B}"/>
    <cellStyle name="40% - Accent1 3 2 2 8 2" xfId="51269" xr:uid="{D0D728D8-E5DE-4EA1-819D-2BA44E040A6F}"/>
    <cellStyle name="40% - Accent1 3 2 2 9" xfId="12492" xr:uid="{0097B66F-BFA9-4ADD-9825-1395EF8C7EAA}"/>
    <cellStyle name="40% - Accent1 3 2 2 9 2" xfId="42258" xr:uid="{E33C9349-AF55-466A-B153-F42F80B67D5E}"/>
    <cellStyle name="40% - Accent1 3 2 3" xfId="1295" xr:uid="{F4F1DF68-D359-4F77-8B50-BEC911CACDCE}"/>
    <cellStyle name="40% - Accent1 3 2 3 10" xfId="32345" xr:uid="{2BB208FC-A1CD-491B-82D2-14F495730C88}"/>
    <cellStyle name="40% - Accent1 3 2 3 2" xfId="1957" xr:uid="{FE8E4858-BBE4-4832-AAAE-1617CE1517BA}"/>
    <cellStyle name="40% - Accent1 3 2 3 2 2" xfId="3192" xr:uid="{62C8C1FB-77EC-44D9-B60C-FB3C55D30622}"/>
    <cellStyle name="40% - Accent1 3 2 3 2 2 2" xfId="12516" xr:uid="{FC66BA18-4798-42EC-AEE3-A83AD9D8FD85}"/>
    <cellStyle name="40% - Accent1 3 2 3 2 2 2 2" xfId="42282" xr:uid="{8A0CBAAA-84C6-499B-8F9D-876CC7DA333C}"/>
    <cellStyle name="40% - Accent1 3 2 3 2 2 3" xfId="12517" xr:uid="{30C1EFE4-88F2-4EE4-A73B-A58183B67B03}"/>
    <cellStyle name="40% - Accent1 3 2 3 2 2 3 2" xfId="42283" xr:uid="{98A48159-1122-4E56-8E47-FDE3A8447352}"/>
    <cellStyle name="40% - Accent1 3 2 3 2 2 4" xfId="28805" xr:uid="{618364DF-7B98-490E-AB1C-362447689371}"/>
    <cellStyle name="40% - Accent1 3 2 3 2 2 4 2" xfId="57295" xr:uid="{33211A1F-EEF5-4D3B-9AC0-6624F5B3B320}"/>
    <cellStyle name="40% - Accent1 3 2 3 2 2 5" xfId="12515" xr:uid="{473231A4-8588-4452-8DF7-AFC5FDA7F106}"/>
    <cellStyle name="40% - Accent1 3 2 3 2 2 5 2" xfId="42281" xr:uid="{80CD46F4-D0B7-4665-AE1C-BB62D7B83DCD}"/>
    <cellStyle name="40% - Accent1 3 2 3 2 2 6" xfId="34169" xr:uid="{510F9C3E-AEE7-4795-8206-F62D1C5B19E5}"/>
    <cellStyle name="40% - Accent1 3 2 3 2 3" xfId="12518" xr:uid="{9F399E51-1597-4A7D-A399-57EB976C8D24}"/>
    <cellStyle name="40% - Accent1 3 2 3 2 3 2" xfId="42284" xr:uid="{40EAEA96-CE39-47B3-90EB-06E046FCD6A6}"/>
    <cellStyle name="40% - Accent1 3 2 3 2 4" xfId="12519" xr:uid="{7761BCCC-20DD-431D-A569-C5B7E563C03A}"/>
    <cellStyle name="40% - Accent1 3 2 3 2 4 2" xfId="42285" xr:uid="{727288F8-919F-4CC2-BC3E-B4FFA4C4E67D}"/>
    <cellStyle name="40% - Accent1 3 2 3 2 5" xfId="12520" xr:uid="{C57BDCF7-0D68-4157-82BB-FF54231C3DBC}"/>
    <cellStyle name="40% - Accent1 3 2 3 2 5 2" xfId="42286" xr:uid="{E1520E84-6161-4D8F-96BC-3AA595E75521}"/>
    <cellStyle name="40% - Accent1 3 2 3 2 6" xfId="25827" xr:uid="{6FCEFA00-B30B-4D07-9281-C414CF3EF785}"/>
    <cellStyle name="40% - Accent1 3 2 3 2 6 2" xfId="54318" xr:uid="{70D60F69-A33B-47FF-BA6B-DC693F2BAEB1}"/>
    <cellStyle name="40% - Accent1 3 2 3 2 7" xfId="12514" xr:uid="{A4056599-F222-440D-899B-E7D009593650}"/>
    <cellStyle name="40% - Accent1 3 2 3 2 7 2" xfId="42280" xr:uid="{CD82251E-00D0-4F84-8408-287B29C14CF3}"/>
    <cellStyle name="40% - Accent1 3 2 3 2 8" xfId="32959" xr:uid="{8E45E779-61CA-48E9-9AAF-1A3AAA2C74C4}"/>
    <cellStyle name="40% - Accent1 3 2 3 3" xfId="2570" xr:uid="{A88A7B14-A477-465B-965C-BB7429583F78}"/>
    <cellStyle name="40% - Accent1 3 2 3 3 2" xfId="12522" xr:uid="{2CB3EA7F-7B9B-4162-AF88-BCFE397EB334}"/>
    <cellStyle name="40% - Accent1 3 2 3 3 2 2" xfId="12523" xr:uid="{0D382A83-DC21-4FCB-9EA7-9C9861B9E81C}"/>
    <cellStyle name="40% - Accent1 3 2 3 3 2 2 2" xfId="42289" xr:uid="{60EF84F8-0D87-45F4-9405-2E2BED207A4D}"/>
    <cellStyle name="40% - Accent1 3 2 3 3 2 3" xfId="12524" xr:uid="{089E45FB-2A0E-42E6-9C34-08D90620F93D}"/>
    <cellStyle name="40% - Accent1 3 2 3 3 2 3 2" xfId="42290" xr:uid="{28088A13-E1D3-49AC-BBAC-393050454504}"/>
    <cellStyle name="40% - Accent1 3 2 3 3 2 4" xfId="42288" xr:uid="{11663C51-0C37-40FD-8E35-E51E257578D6}"/>
    <cellStyle name="40% - Accent1 3 2 3 3 3" xfId="12525" xr:uid="{2ABB6395-8CCA-42F6-83BF-4BF1B505FAA2}"/>
    <cellStyle name="40% - Accent1 3 2 3 3 3 2" xfId="42291" xr:uid="{35F873E7-7AD9-4318-92BD-9E860E68013C}"/>
    <cellStyle name="40% - Accent1 3 2 3 3 4" xfId="12526" xr:uid="{4F788E45-07F0-4163-AFC5-90B101E5F376}"/>
    <cellStyle name="40% - Accent1 3 2 3 3 4 2" xfId="42292" xr:uid="{551C1E6E-B798-4AA1-8456-DFA708F61EF7}"/>
    <cellStyle name="40% - Accent1 3 2 3 3 5" xfId="12527" xr:uid="{502C3712-C0B6-4D6F-A04E-984D5BA2FFDA}"/>
    <cellStyle name="40% - Accent1 3 2 3 3 5 2" xfId="42293" xr:uid="{A62ED555-B34C-450E-957D-EB3234557A82}"/>
    <cellStyle name="40% - Accent1 3 2 3 3 6" xfId="27294" xr:uid="{EE3113A9-8098-4FB8-A4EA-635ECE37BDF7}"/>
    <cellStyle name="40% - Accent1 3 2 3 3 6 2" xfId="55784" xr:uid="{F6373F6B-1C7B-48AE-BAE6-AE3656205782}"/>
    <cellStyle name="40% - Accent1 3 2 3 3 7" xfId="12521" xr:uid="{F27BF26C-55E6-4815-9B2A-C72BC9D1D5F6}"/>
    <cellStyle name="40% - Accent1 3 2 3 3 7 2" xfId="42287" xr:uid="{733D9CB8-1EEE-4B6C-8C98-75EFDE088D89}"/>
    <cellStyle name="40% - Accent1 3 2 3 3 8" xfId="33550" xr:uid="{AD68C745-E1CE-4D79-A77A-A51219DDEE44}"/>
    <cellStyle name="40% - Accent1 3 2 3 4" xfId="12528" xr:uid="{792AC220-3C23-4262-B74F-73431F612CBA}"/>
    <cellStyle name="40% - Accent1 3 2 3 4 2" xfId="12529" xr:uid="{E7AD9FF0-1B27-4585-98DA-4C1F568E58A8}"/>
    <cellStyle name="40% - Accent1 3 2 3 4 2 2" xfId="42295" xr:uid="{ADA9F135-29DB-4BA0-B761-2DF1BE0425F9}"/>
    <cellStyle name="40% - Accent1 3 2 3 4 3" xfId="12530" xr:uid="{2E2FF107-3342-4815-B885-AE0E63711D56}"/>
    <cellStyle name="40% - Accent1 3 2 3 4 3 2" xfId="42296" xr:uid="{06A3A66A-FB50-40EC-BBF1-E6FF2343CD10}"/>
    <cellStyle name="40% - Accent1 3 2 3 4 4" xfId="30292" xr:uid="{232C0A02-7A86-4C22-BA25-3CDF61E4DE54}"/>
    <cellStyle name="40% - Accent1 3 2 3 4 4 2" xfId="58782" xr:uid="{5B4F0611-514D-41F8-A1BD-7F895BA8BF71}"/>
    <cellStyle name="40% - Accent1 3 2 3 4 5" xfId="42294" xr:uid="{FCEFD478-C070-4DF4-99C4-70BEC7E5CC08}"/>
    <cellStyle name="40% - Accent1 3 2 3 5" xfId="12531" xr:uid="{9DADB33B-02A3-4BDA-825C-A3B051B96BCB}"/>
    <cellStyle name="40% - Accent1 3 2 3 5 2" xfId="42297" xr:uid="{A5CD8CA0-DC77-41C6-8716-596A3AA8B223}"/>
    <cellStyle name="40% - Accent1 3 2 3 6" xfId="12532" xr:uid="{7755CCE6-A17C-40EB-8ED8-73F3AC07BA67}"/>
    <cellStyle name="40% - Accent1 3 2 3 6 2" xfId="42298" xr:uid="{A4AE4C5C-109D-47D5-AD55-6F048CE73AE7}"/>
    <cellStyle name="40% - Accent1 3 2 3 7" xfId="12533" xr:uid="{A32B799D-6D06-48C7-97F2-B07E82D68316}"/>
    <cellStyle name="40% - Accent1 3 2 3 7 2" xfId="42299" xr:uid="{53C7F194-4A21-4E06-9B00-CC20ADCA10A1}"/>
    <cellStyle name="40% - Accent1 3 2 3 8" xfId="24382" xr:uid="{46F24795-A237-4B4F-8DDA-B704229C9271}"/>
    <cellStyle name="40% - Accent1 3 2 3 8 2" xfId="52874" xr:uid="{93362B04-1620-463A-AE3E-57B16AC5DF1D}"/>
    <cellStyle name="40% - Accent1 3 2 3 9" xfId="12513" xr:uid="{29518C1A-9CAA-4045-BD3F-45918EED8DE7}"/>
    <cellStyle name="40% - Accent1 3 2 3 9 2" xfId="42279" xr:uid="{CE4609AF-BB03-4D51-B1AD-BC40F1378510}"/>
    <cellStyle name="40% - Accent1 3 2 4" xfId="1667" xr:uid="{6B8C37C2-B12F-48C5-A1F3-136439F50CDD}"/>
    <cellStyle name="40% - Accent1 3 2 4 2" xfId="2888" xr:uid="{4D5C22D0-F154-4C8A-8A34-7ECF29186E6E}"/>
    <cellStyle name="40% - Accent1 3 2 4 2 2" xfId="12536" xr:uid="{37DF0DF4-BC6A-47FB-8377-1F37FB73B3F8}"/>
    <cellStyle name="40% - Accent1 3 2 4 2 2 2" xfId="29102" xr:uid="{F77CBD0C-22B0-4CB1-AFC0-EE353828B9DF}"/>
    <cellStyle name="40% - Accent1 3 2 4 2 2 2 2" xfId="57592" xr:uid="{AED093AB-96BD-4FA9-94E3-B900FDC5AC3C}"/>
    <cellStyle name="40% - Accent1 3 2 4 2 2 3" xfId="42302" xr:uid="{7E0612D8-6D42-40A7-8787-48BD3B679707}"/>
    <cellStyle name="40% - Accent1 3 2 4 2 3" xfId="12537" xr:uid="{719E0DE5-D9B0-429D-8327-58B1DB64E282}"/>
    <cellStyle name="40% - Accent1 3 2 4 2 3 2" xfId="42303" xr:uid="{AA130773-D527-49B0-B6C6-7C8869FB1F46}"/>
    <cellStyle name="40% - Accent1 3 2 4 2 4" xfId="26118" xr:uid="{6C25E6B2-0D69-4741-AE88-7B319E2435FE}"/>
    <cellStyle name="40% - Accent1 3 2 4 2 4 2" xfId="54609" xr:uid="{45477798-963A-46E5-B0A2-4CB74E49C39E}"/>
    <cellStyle name="40% - Accent1 3 2 4 2 5" xfId="12535" xr:uid="{AB11CE99-6B30-471A-A080-4E6F58FF175E}"/>
    <cellStyle name="40% - Accent1 3 2 4 2 5 2" xfId="42301" xr:uid="{1A252448-A4C0-45EE-AAD9-7B61C0681E6D}"/>
    <cellStyle name="40% - Accent1 3 2 4 2 6" xfId="33866" xr:uid="{CF02732B-CC25-457E-8F95-F8DC0623BBD8}"/>
    <cellStyle name="40% - Accent1 3 2 4 3" xfId="12538" xr:uid="{A7EA75A6-6543-440E-912D-806AEF9B7D77}"/>
    <cellStyle name="40% - Accent1 3 2 4 3 2" xfId="27591" xr:uid="{A55491C0-567C-4EC1-ADBF-C38E5F09E9F3}"/>
    <cellStyle name="40% - Accent1 3 2 4 3 2 2" xfId="56081" xr:uid="{CC58D8CC-5E57-4AFC-82C2-8A0DB661E633}"/>
    <cellStyle name="40% - Accent1 3 2 4 3 3" xfId="42304" xr:uid="{88F583DD-C588-43FA-A995-5CE6FEA5F536}"/>
    <cellStyle name="40% - Accent1 3 2 4 4" xfId="12539" xr:uid="{24F060EF-1593-42FD-97D5-C4E84F1434D5}"/>
    <cellStyle name="40% - Accent1 3 2 4 4 2" xfId="30590" xr:uid="{03329C00-1D23-4E43-8DB5-9BE2CB1B43A6}"/>
    <cellStyle name="40% - Accent1 3 2 4 4 2 2" xfId="59080" xr:uid="{732ED667-1622-457D-8AE6-960E3A84A416}"/>
    <cellStyle name="40% - Accent1 3 2 4 4 3" xfId="42305" xr:uid="{FE84B04F-D6A1-45DB-9A8A-168148542EBE}"/>
    <cellStyle name="40% - Accent1 3 2 4 5" xfId="12540" xr:uid="{BB2EE34F-085C-4684-BD8E-C9DD01CF63A6}"/>
    <cellStyle name="40% - Accent1 3 2 4 5 2" xfId="42306" xr:uid="{876EC906-EDC7-485C-AF47-CFDFD3D9128D}"/>
    <cellStyle name="40% - Accent1 3 2 4 6" xfId="24661" xr:uid="{909CB7D1-7E76-402F-9E0D-2C1B8469D23C}"/>
    <cellStyle name="40% - Accent1 3 2 4 6 2" xfId="53153" xr:uid="{96C45106-1626-464D-AAEB-9B9401904C73}"/>
    <cellStyle name="40% - Accent1 3 2 4 7" xfId="12534" xr:uid="{56378FAD-EF6C-415A-927C-D3C1E2F134F2}"/>
    <cellStyle name="40% - Accent1 3 2 4 7 2" xfId="42300" xr:uid="{9C303AD7-1D65-4DA4-866D-9412AEF646DB}"/>
    <cellStyle name="40% - Accent1 3 2 4 8" xfId="32669" xr:uid="{68FF3810-DDCC-4BF6-B7D6-95FE02035307}"/>
    <cellStyle name="40% - Accent1 3 2 5" xfId="2211" xr:uid="{3E4C8DC8-1F9B-4526-9449-A5699F67CF40}"/>
    <cellStyle name="40% - Accent1 3 2 5 2" xfId="12542" xr:uid="{627D4459-21D2-4973-A716-24DED74823D7}"/>
    <cellStyle name="40% - Accent1 3 2 5 2 2" xfId="12543" xr:uid="{56D7F065-9039-4603-A1D4-215614461C75}"/>
    <cellStyle name="40% - Accent1 3 2 5 2 2 2" xfId="29411" xr:uid="{9D9C14A7-416B-4977-9CE0-42EA03C8443E}"/>
    <cellStyle name="40% - Accent1 3 2 5 2 2 2 2" xfId="57901" xr:uid="{D87099E2-3884-4A92-ACD2-90BC3E31FEB1}"/>
    <cellStyle name="40% - Accent1 3 2 5 2 2 3" xfId="42309" xr:uid="{BC7C7AB0-CE13-4C91-8D06-9EA367F53E9C}"/>
    <cellStyle name="40% - Accent1 3 2 5 2 3" xfId="12544" xr:uid="{F0766CEA-BA97-4071-B5A3-FA23672164C5}"/>
    <cellStyle name="40% - Accent1 3 2 5 2 3 2" xfId="42310" xr:uid="{0526FC00-77D3-4BC4-A15F-0CE2195460F1}"/>
    <cellStyle name="40% - Accent1 3 2 5 2 4" xfId="26427" xr:uid="{552621FE-857D-4F7A-B7F1-651D0F0F0A0F}"/>
    <cellStyle name="40% - Accent1 3 2 5 2 4 2" xfId="54918" xr:uid="{2744E514-1707-4C5A-8644-3528132AD7DD}"/>
    <cellStyle name="40% - Accent1 3 2 5 2 5" xfId="42308" xr:uid="{319DFE74-F9FF-4F2C-A75E-2090C53ABB9E}"/>
    <cellStyle name="40% - Accent1 3 2 5 3" xfId="12545" xr:uid="{F928AE5B-19B8-4DFB-ABA5-3B438C87F5F6}"/>
    <cellStyle name="40% - Accent1 3 2 5 3 2" xfId="27900" xr:uid="{E14D0108-49BF-44F9-8481-CA4F7C8BD9DA}"/>
    <cellStyle name="40% - Accent1 3 2 5 3 2 2" xfId="56390" xr:uid="{919FD091-BA06-4C7A-B0BD-015D2F6BAF7E}"/>
    <cellStyle name="40% - Accent1 3 2 5 3 3" xfId="42311" xr:uid="{BF46E88B-E231-4F88-A2B0-137A5A8C9A55}"/>
    <cellStyle name="40% - Accent1 3 2 5 4" xfId="12546" xr:uid="{D32A640A-F9B5-4739-9A3E-D83AF957E174}"/>
    <cellStyle name="40% - Accent1 3 2 5 4 2" xfId="30900" xr:uid="{4672939D-8A76-4036-ACD4-AD36BBBF3A21}"/>
    <cellStyle name="40% - Accent1 3 2 5 4 2 2" xfId="59390" xr:uid="{25DE0DAA-B5BA-4A4A-B402-2D0D9B521C6A}"/>
    <cellStyle name="40% - Accent1 3 2 5 4 3" xfId="42312" xr:uid="{2B607EF6-078C-416E-BB65-83699914B56C}"/>
    <cellStyle name="40% - Accent1 3 2 5 5" xfId="12547" xr:uid="{E5B9EDB4-47B8-4A31-B410-3B8F9AB77F7F}"/>
    <cellStyle name="40% - Accent1 3 2 5 5 2" xfId="42313" xr:uid="{026DC863-7615-41FE-9BA4-9A0FCF1225C4}"/>
    <cellStyle name="40% - Accent1 3 2 5 6" xfId="24958" xr:uid="{8C543491-411B-4758-8D31-4072AEA1E423}"/>
    <cellStyle name="40% - Accent1 3 2 5 6 2" xfId="53449" xr:uid="{717287CA-76A0-4469-9142-C7F752498CA8}"/>
    <cellStyle name="40% - Accent1 3 2 5 7" xfId="12541" xr:uid="{72800DD4-3B8D-4411-A9A7-77CEF0109CA9}"/>
    <cellStyle name="40% - Accent1 3 2 5 7 2" xfId="42307" xr:uid="{1FDC9B63-F40F-4B46-B4E5-377C755EC8B1}"/>
    <cellStyle name="40% - Accent1 3 2 5 8" xfId="33193" xr:uid="{2800834C-BDD7-4718-AE6C-7A81A2AA05FC}"/>
    <cellStyle name="40% - Accent1 3 2 6" xfId="12548" xr:uid="{F8D89572-552E-4BD1-B00A-B2FBABB63996}"/>
    <cellStyle name="40% - Accent1 3 2 6 2" xfId="12549" xr:uid="{ECDADF15-C590-4168-8935-A95784087CAF}"/>
    <cellStyle name="40% - Accent1 3 2 6 2 2" xfId="28225" xr:uid="{1C38F1A4-5952-459D-B425-DF54DC6DA4BD}"/>
    <cellStyle name="40% - Accent1 3 2 6 2 2 2" xfId="56715" xr:uid="{4A40D3CE-984E-4DD5-B1B5-AC9F8BBDB0B5}"/>
    <cellStyle name="40% - Accent1 3 2 6 2 3" xfId="42315" xr:uid="{9AD7E86D-1C26-4A94-B139-1C3A4509AB0F}"/>
    <cellStyle name="40% - Accent1 3 2 6 3" xfId="12550" xr:uid="{9B478A9E-168E-41F6-A521-8DE6CA1BBF32}"/>
    <cellStyle name="40% - Accent1 3 2 6 3 2" xfId="42316" xr:uid="{FD1E1A28-532D-425C-99B7-161B4394EDCF}"/>
    <cellStyle name="40% - Accent1 3 2 6 4" xfId="25259" xr:uid="{8C110F99-CA93-4D1C-96DC-890A527D3CC6}"/>
    <cellStyle name="40% - Accent1 3 2 6 4 2" xfId="53750" xr:uid="{D9E9732D-5D85-4B7A-98BD-0EA7A970BC35}"/>
    <cellStyle name="40% - Accent1 3 2 6 5" xfId="42314" xr:uid="{AC4663A4-8C95-4B3A-8FFF-493FD5427EFE}"/>
    <cellStyle name="40% - Accent1 3 2 7" xfId="12551" xr:uid="{47E334BA-2A20-4A71-92C3-CDA5B3936697}"/>
    <cellStyle name="40% - Accent1 3 2 7 2" xfId="26710" xr:uid="{19E7F1B8-4EEB-4B70-ACCD-AAB19B4C6E9E}"/>
    <cellStyle name="40% - Accent1 3 2 7 2 2" xfId="55200" xr:uid="{ABD6E20E-7B4E-48AD-B722-815ECA3A15D1}"/>
    <cellStyle name="40% - Accent1 3 2 7 3" xfId="42317" xr:uid="{97A95B91-91AE-407E-98F5-A1BCA66504B2}"/>
    <cellStyle name="40% - Accent1 3 2 8" xfId="12552" xr:uid="{76045630-918C-413B-8069-2840BAD2014A}"/>
    <cellStyle name="40% - Accent1 3 2 8 2" xfId="29704" xr:uid="{963C3EA1-A198-4970-9502-55FB9FC46F1E}"/>
    <cellStyle name="40% - Accent1 3 2 8 2 2" xfId="58194" xr:uid="{191E3D75-C303-483A-BB28-337463D15713}"/>
    <cellStyle name="40% - Accent1 3 2 8 3" xfId="42318" xr:uid="{99746A57-9E4F-451C-8D5B-B9BC144AB84D}"/>
    <cellStyle name="40% - Accent1 3 2 9" xfId="12553" xr:uid="{17585FDF-BFDE-40DA-938A-22CF1BA19CF9}"/>
    <cellStyle name="40% - Accent1 3 2 9 2" xfId="42319" xr:uid="{7DFD2C0C-4FEC-464E-847C-2B2A967C8A37}"/>
    <cellStyle name="40% - Accent1 3 3" xfId="1001" xr:uid="{07935357-E0BC-4D14-80A6-EE3B460048DF}"/>
    <cellStyle name="40% - Accent1 3 3 10" xfId="23750" xr:uid="{7434FD5A-6B1B-4053-A121-34A32F681B8B}"/>
    <cellStyle name="40% - Accent1 3 3 11" xfId="32190" xr:uid="{F205C6E6-A111-4845-A282-42F968B049EC}"/>
    <cellStyle name="40% - Accent1 3 3 2" xfId="1297" xr:uid="{289DB4FD-21EF-445F-8FF0-153D768DFA70}"/>
    <cellStyle name="40% - Accent1 3 3 2 2" xfId="1959" xr:uid="{40333881-F690-4409-919D-81DC00C372E6}"/>
    <cellStyle name="40% - Accent1 3 3 2 2 2" xfId="3194" xr:uid="{FC8E3E78-1CAA-46A3-83F2-CE4848CE4036}"/>
    <cellStyle name="40% - Accent1 3 3 2 2 2 2" xfId="12557" xr:uid="{7F16E4A3-5B9C-4A3C-A01C-2935AAABFCF1}"/>
    <cellStyle name="40% - Accent1 3 3 2 2 2 2 2" xfId="42323" xr:uid="{ED2F8D4D-3C12-48BC-A7D5-D3EE0B977C6A}"/>
    <cellStyle name="40% - Accent1 3 3 2 2 2 3" xfId="34171" xr:uid="{A8D1D0C7-EC1D-41EC-A6E8-39423F05CA07}"/>
    <cellStyle name="40% - Accent1 3 3 2 2 3" xfId="12558" xr:uid="{14ABC389-EC7F-41C2-87BF-723A21DB197E}"/>
    <cellStyle name="40% - Accent1 3 3 2 2 3 2" xfId="42324" xr:uid="{C238E09F-69B4-4B43-9516-1BB09E877C23}"/>
    <cellStyle name="40% - Accent1 3 3 2 2 4" xfId="12556" xr:uid="{72AF64BC-384D-419B-9880-D3A76547D14E}"/>
    <cellStyle name="40% - Accent1 3 3 2 2 4 2" xfId="42322" xr:uid="{8C4F916C-694F-49A0-B3D4-D60684BB5EAA}"/>
    <cellStyle name="40% - Accent1 3 3 2 2 5" xfId="32961" xr:uid="{289F44F5-3E30-4CF1-956D-1D467087D891}"/>
    <cellStyle name="40% - Accent1 3 3 2 3" xfId="2572" xr:uid="{9EF28F72-745A-423F-8F17-840B9E89DF0D}"/>
    <cellStyle name="40% - Accent1 3 3 2 3 2" xfId="12559" xr:uid="{C54ACD71-AD6F-40DA-9FCA-0C78A0B0497D}"/>
    <cellStyle name="40% - Accent1 3 3 2 3 2 2" xfId="42325" xr:uid="{46C357CF-09F9-4F03-AFE3-E41CA204FB1C}"/>
    <cellStyle name="40% - Accent1 3 3 2 3 3" xfId="33552" xr:uid="{1D501CD4-7E0E-4687-B145-35105583EC3E}"/>
    <cellStyle name="40% - Accent1 3 3 2 4" xfId="12560" xr:uid="{485E8B80-BCA7-4558-8C39-18A51DC7B138}"/>
    <cellStyle name="40% - Accent1 3 3 2 4 2" xfId="42326" xr:uid="{64EA633B-3DD0-4D4B-BEFB-EA41EDD743EE}"/>
    <cellStyle name="40% - Accent1 3 3 2 5" xfId="12561" xr:uid="{1687C870-93EA-4786-BCC3-7C0413E9FBBE}"/>
    <cellStyle name="40% - Accent1 3 3 2 5 2" xfId="42327" xr:uid="{551C534D-943A-4F9F-B1E6-A77E50522931}"/>
    <cellStyle name="40% - Accent1 3 3 2 6" xfId="22100" xr:uid="{B1C82DC0-52EE-4E22-B0B8-5A3825E4E078}"/>
    <cellStyle name="40% - Accent1 3 3 2 6 2" xfId="51525" xr:uid="{573F0860-29C9-4B87-967D-85BE468C2411}"/>
    <cellStyle name="40% - Accent1 3 3 2 7" xfId="12555" xr:uid="{401406BF-4318-4321-AE67-31DAD0FBF531}"/>
    <cellStyle name="40% - Accent1 3 3 2 7 2" xfId="42321" xr:uid="{E8BBAEA3-2888-4F7E-9C83-A4054B1B45E2}"/>
    <cellStyle name="40% - Accent1 3 3 2 8" xfId="31067" xr:uid="{FAFD2895-8920-422D-89AD-F205BE191809}"/>
    <cellStyle name="40% - Accent1 3 3 2 8 2" xfId="59548" xr:uid="{A77D8758-AB5D-41FC-BE6F-161F20DCF71D}"/>
    <cellStyle name="40% - Accent1 3 3 2 9" xfId="32347" xr:uid="{0C3FDC53-F5A6-4200-887D-27423F3E2049}"/>
    <cellStyle name="40% - Accent1 3 3 3" xfId="1669" xr:uid="{A551CADB-D648-4799-9114-CBDA4004D806}"/>
    <cellStyle name="40% - Accent1 3 3 3 2" xfId="2890" xr:uid="{4AF167FB-F87D-4519-A327-C0D93C2F0786}"/>
    <cellStyle name="40% - Accent1 3 3 3 2 2" xfId="12564" xr:uid="{D1431D67-1A83-4CAD-A17A-85C9582494A5}"/>
    <cellStyle name="40% - Accent1 3 3 3 2 2 2" xfId="42330" xr:uid="{23F07FD2-900A-410B-8418-F44273CCA0CF}"/>
    <cellStyle name="40% - Accent1 3 3 3 2 3" xfId="12565" xr:uid="{28EB598D-F027-4A90-AE6C-FC1EE59CA789}"/>
    <cellStyle name="40% - Accent1 3 3 3 2 3 2" xfId="42331" xr:uid="{B8FF6AA3-9621-4428-8198-5C4B8D99B26C}"/>
    <cellStyle name="40% - Accent1 3 3 3 2 4" xfId="12563" xr:uid="{30FF672B-BAF2-4507-B9FE-5D72EC4DC5D2}"/>
    <cellStyle name="40% - Accent1 3 3 3 2 4 2" xfId="42329" xr:uid="{C789C6A3-9D84-45F3-A8AB-BA30E999E8A8}"/>
    <cellStyle name="40% - Accent1 3 3 3 2 5" xfId="33868" xr:uid="{1B0D6AE1-EFB6-4025-B533-F2AC287A0D7D}"/>
    <cellStyle name="40% - Accent1 3 3 3 3" xfId="12566" xr:uid="{08C24833-9299-4B0B-B8F1-5A89D105779F}"/>
    <cellStyle name="40% - Accent1 3 3 3 3 2" xfId="42332" xr:uid="{DCF7885E-EE6B-40B3-8B78-A56B45A62C03}"/>
    <cellStyle name="40% - Accent1 3 3 3 4" xfId="12567" xr:uid="{C9A1043D-E2DE-4F3B-A18E-374D8D7988BA}"/>
    <cellStyle name="40% - Accent1 3 3 3 4 2" xfId="42333" xr:uid="{76023778-55E0-44C1-BA58-70A3A64FFFB1}"/>
    <cellStyle name="40% - Accent1 3 3 3 5" xfId="12568" xr:uid="{7C25C4E0-B24E-4D17-A3B2-59CB440F8B80}"/>
    <cellStyle name="40% - Accent1 3 3 3 5 2" xfId="42334" xr:uid="{7BEF297F-CF46-432E-ABEF-6DF7662F99F3}"/>
    <cellStyle name="40% - Accent1 3 3 3 6" xfId="31057" xr:uid="{78C30E0E-4725-40C7-B31C-7804FAA7A9A0}"/>
    <cellStyle name="40% - Accent1 3 3 3 6 2" xfId="59538" xr:uid="{3B47266A-2914-47C9-A520-15678FB9C912}"/>
    <cellStyle name="40% - Accent1 3 3 3 7" xfId="12562" xr:uid="{3B56F740-13A7-462D-8EE0-AC46584D908C}"/>
    <cellStyle name="40% - Accent1 3 3 3 7 2" xfId="42328" xr:uid="{81347A7F-F463-4624-890E-C9235164F99F}"/>
    <cellStyle name="40% - Accent1 3 3 3 8" xfId="32671" xr:uid="{C15302AB-8C9C-4A95-B05D-69A72C471457}"/>
    <cellStyle name="40% - Accent1 3 3 4" xfId="2270" xr:uid="{EB8D6034-88F7-4E90-B6D2-2083A99642F6}"/>
    <cellStyle name="40% - Accent1 3 3 4 2" xfId="12570" xr:uid="{E0501B8F-ED10-41AE-82C3-A97659C7F136}"/>
    <cellStyle name="40% - Accent1 3 3 4 2 2" xfId="42336" xr:uid="{65194F74-8850-4433-8163-A0B90773C9A8}"/>
    <cellStyle name="40% - Accent1 3 3 4 3" xfId="12571" xr:uid="{A4F3045C-7527-4A99-929D-0E4689A15BD8}"/>
    <cellStyle name="40% - Accent1 3 3 4 3 2" xfId="42337" xr:uid="{B7A77CB3-2F14-45C3-A730-3A752DA44A53}"/>
    <cellStyle name="40% - Accent1 3 3 4 4" xfId="12569" xr:uid="{C9DFC857-E0E0-4D20-84FE-00CC5C05A395}"/>
    <cellStyle name="40% - Accent1 3 3 4 4 2" xfId="42335" xr:uid="{0A7C2B7F-6737-4075-9760-2E96AE2035CD}"/>
    <cellStyle name="40% - Accent1 3 3 4 5" xfId="33250" xr:uid="{B14B4AFE-01A3-4390-8C23-FF7C1D7C7B39}"/>
    <cellStyle name="40% - Accent1 3 3 5" xfId="12572" xr:uid="{A6D5F4DD-5675-4B49-A2B1-7227A07DFFE4}"/>
    <cellStyle name="40% - Accent1 3 3 5 2" xfId="42338" xr:uid="{20401B25-B176-40D0-8B5D-8246434B51F4}"/>
    <cellStyle name="40% - Accent1 3 3 6" xfId="12573" xr:uid="{7C7BA844-E85C-4F27-9590-EBAE3A45202B}"/>
    <cellStyle name="40% - Accent1 3 3 6 2" xfId="42339" xr:uid="{5C694205-E3C2-4A99-9146-7C6492E9E638}"/>
    <cellStyle name="40% - Accent1 3 3 7" xfId="12574" xr:uid="{BD087937-88C3-4CD8-BF71-D016C7367741}"/>
    <cellStyle name="40% - Accent1 3 3 7 2" xfId="42340" xr:uid="{A0744BCE-1299-4D94-9E27-02B9BB65529E}"/>
    <cellStyle name="40% - Accent1 3 3 8" xfId="21116" xr:uid="{73A08C2E-582E-4628-8918-C174A733FBE2}"/>
    <cellStyle name="40% - Accent1 3 3 8 2" xfId="50542" xr:uid="{38F879A1-E24B-42F3-95A7-A603220C3098}"/>
    <cellStyle name="40% - Accent1 3 3 9" xfId="12554" xr:uid="{A27523F5-F177-4C93-8B96-1783F6950EAA}"/>
    <cellStyle name="40% - Accent1 3 3 9 2" xfId="42320" xr:uid="{E3F4F73F-84B7-4A68-829B-A8391CC81869}"/>
    <cellStyle name="40% - Accent1 3 4" xfId="704" xr:uid="{BBCDC0D9-A8F2-4A30-BC57-D12E882564CE}"/>
    <cellStyle name="40% - Accent1 3 4 10" xfId="23990" xr:uid="{D1CC3A38-91B5-4274-BD75-ADB8DF559EBE}"/>
    <cellStyle name="40% - Accent1 3 4 10 2" xfId="52553" xr:uid="{61A77C6A-73CD-4F34-8D16-3738F514FF36}"/>
    <cellStyle name="40% - Accent1 3 4 11" xfId="31956" xr:uid="{C386821E-DC6A-4ADF-A1A3-5FF749375384}"/>
    <cellStyle name="40% - Accent1 3 4 2" xfId="1294" xr:uid="{B09C713F-BDF1-463B-97AB-86E1723A7E53}"/>
    <cellStyle name="40% - Accent1 3 4 2 2" xfId="1956" xr:uid="{E25E9704-74FD-47B8-9346-13818EE27511}"/>
    <cellStyle name="40% - Accent1 3 4 2 2 2" xfId="3191" xr:uid="{A13C9B81-46A1-402F-A9FE-20CC82866B9D}"/>
    <cellStyle name="40% - Accent1 3 4 2 2 2 2" xfId="12578" xr:uid="{64FEC343-72F0-4DF4-94BE-CCA8CB3AFD7E}"/>
    <cellStyle name="40% - Accent1 3 4 2 2 2 2 2" xfId="42344" xr:uid="{4DAB235F-34CF-4C8E-BAFF-192CB6BBF8D6}"/>
    <cellStyle name="40% - Accent1 3 4 2 2 2 3" xfId="34168" xr:uid="{2BCF2873-1AF2-42A8-BEED-4FE1C7AF6F98}"/>
    <cellStyle name="40% - Accent1 3 4 2 2 3" xfId="12579" xr:uid="{34DC3AE4-79B3-4CAD-85E2-5D19011FBF27}"/>
    <cellStyle name="40% - Accent1 3 4 2 2 3 2" xfId="42345" xr:uid="{9C3C6697-BE98-4D0A-BAEB-B5C10E2B949D}"/>
    <cellStyle name="40% - Accent1 3 4 2 2 4" xfId="28448" xr:uid="{9751CC50-F3A8-4022-B837-23C76DAD2D5D}"/>
    <cellStyle name="40% - Accent1 3 4 2 2 4 2" xfId="56938" xr:uid="{22307F0F-F93B-4CAF-9AD7-DD76ABCCF2B8}"/>
    <cellStyle name="40% - Accent1 3 4 2 2 5" xfId="12577" xr:uid="{B5CF57DE-DF4F-46CE-ADF2-BBDC409AFDD5}"/>
    <cellStyle name="40% - Accent1 3 4 2 2 5 2" xfId="42343" xr:uid="{70D68B29-0A0A-499F-9C1C-D044007AC7EB}"/>
    <cellStyle name="40% - Accent1 3 4 2 2 6" xfId="32958" xr:uid="{D8ADADD0-3C7F-4EAE-B592-247AD3D4F41A}"/>
    <cellStyle name="40% - Accent1 3 4 2 3" xfId="2573" xr:uid="{8508806E-5B6E-495E-9D50-6E650180CB91}"/>
    <cellStyle name="40% - Accent1 3 4 2 3 2" xfId="12580" xr:uid="{BA9B2606-E671-497D-996C-DF02E1DEE7A0}"/>
    <cellStyle name="40% - Accent1 3 4 2 3 2 2" xfId="42346" xr:uid="{ABEE6B9D-26D0-4488-8CC9-1AE9630C8DC2}"/>
    <cellStyle name="40% - Accent1 3 4 2 3 3" xfId="33553" xr:uid="{FC455985-7301-4E43-95BE-3B6091D9668E}"/>
    <cellStyle name="40% - Accent1 3 4 2 4" xfId="12581" xr:uid="{A6DCF9A2-B6EF-41FE-B6E2-49580EBFBF65}"/>
    <cellStyle name="40% - Accent1 3 4 2 4 2" xfId="42347" xr:uid="{A17EE557-2FD1-48F6-A6DC-5F1F1BB9F108}"/>
    <cellStyle name="40% - Accent1 3 4 2 5" xfId="12582" xr:uid="{652DA2CB-D09C-44AA-8194-0EC4FE92736D}"/>
    <cellStyle name="40% - Accent1 3 4 2 5 2" xfId="42348" xr:uid="{0A49715A-9D2F-4937-926E-615F29ECE4E9}"/>
    <cellStyle name="40% - Accent1 3 4 2 6" xfId="25471" xr:uid="{CB3218C1-FC6D-49B8-AEF7-CFE6DD87FCC6}"/>
    <cellStyle name="40% - Accent1 3 4 2 6 2" xfId="53962" xr:uid="{FD700C10-2DB4-45BE-AC87-CEBDEABEAB71}"/>
    <cellStyle name="40% - Accent1 3 4 2 7" xfId="12576" xr:uid="{249FB03C-5201-46A1-9C1B-00A42FE18EEB}"/>
    <cellStyle name="40% - Accent1 3 4 2 7 2" xfId="42342" xr:uid="{5A89D1AA-9C92-4E85-A01B-186343A2176E}"/>
    <cellStyle name="40% - Accent1 3 4 2 8" xfId="32344" xr:uid="{5761B21F-BAB5-4328-92EC-C65744B70D5A}"/>
    <cellStyle name="40% - Accent1 3 4 3" xfId="1666" xr:uid="{6F3B6A59-1BE2-4729-8061-2C47C77FEA43}"/>
    <cellStyle name="40% - Accent1 3 4 3 2" xfId="2887" xr:uid="{809BAB78-B89B-4FEC-8D52-2013966F3378}"/>
    <cellStyle name="40% - Accent1 3 4 3 2 2" xfId="12585" xr:uid="{782C5896-9056-46CB-8A66-8893E7727FA7}"/>
    <cellStyle name="40% - Accent1 3 4 3 2 2 2" xfId="42351" xr:uid="{AB8F47B0-8D1E-4A5A-BF31-C6876F46915A}"/>
    <cellStyle name="40% - Accent1 3 4 3 2 3" xfId="12586" xr:uid="{0D7C802A-E7B5-4678-AC01-46CE60FC1C91}"/>
    <cellStyle name="40% - Accent1 3 4 3 2 3 2" xfId="42352" xr:uid="{A1364DD3-4A5E-4BA5-B489-D5E2C1969FC2}"/>
    <cellStyle name="40% - Accent1 3 4 3 2 4" xfId="12584" xr:uid="{EB793292-B0B5-47F0-B735-F0D49041C752}"/>
    <cellStyle name="40% - Accent1 3 4 3 2 4 2" xfId="42350" xr:uid="{FA698523-3DEB-4113-852A-49B7D01CB273}"/>
    <cellStyle name="40% - Accent1 3 4 3 2 5" xfId="33865" xr:uid="{5DA14F93-8C34-4A94-BC9F-A8DB222C8671}"/>
    <cellStyle name="40% - Accent1 3 4 3 3" xfId="12587" xr:uid="{2831B3E5-D59A-4F36-8E2D-B3D7CCCF88D1}"/>
    <cellStyle name="40% - Accent1 3 4 3 3 2" xfId="42353" xr:uid="{2B4C1108-4B67-49C1-8F5F-4679E65CBBBA}"/>
    <cellStyle name="40% - Accent1 3 4 3 4" xfId="12588" xr:uid="{F9E679C6-19B0-4C6E-947D-169129E23F3A}"/>
    <cellStyle name="40% - Accent1 3 4 3 4 2" xfId="42354" xr:uid="{22B12A16-E387-4966-BEDE-ED76670C538A}"/>
    <cellStyle name="40% - Accent1 3 4 3 5" xfId="12589" xr:uid="{FC0F9D0A-8F41-4D20-98C7-D4C1EB9CDC8C}"/>
    <cellStyle name="40% - Accent1 3 4 3 5 2" xfId="42355" xr:uid="{9B852C4F-84DA-48C2-9B34-F256BD548E88}"/>
    <cellStyle name="40% - Accent1 3 4 3 6" xfId="26934" xr:uid="{5200E6F7-23C5-4098-8477-5E806A855D86}"/>
    <cellStyle name="40% - Accent1 3 4 3 6 2" xfId="55424" xr:uid="{39CB93B3-1144-4ADF-9CFD-0100166BEA2F}"/>
    <cellStyle name="40% - Accent1 3 4 3 7" xfId="12583" xr:uid="{A71E1B30-0335-4BFA-B08C-24036F466B3A}"/>
    <cellStyle name="40% - Accent1 3 4 3 7 2" xfId="42349" xr:uid="{C8482EEC-D2B5-40EB-B80B-B17E4D64E6B9}"/>
    <cellStyle name="40% - Accent1 3 4 3 8" xfId="32668" xr:uid="{F25E702B-AE90-4629-8AE4-FD40F23987D8}"/>
    <cellStyle name="40% - Accent1 3 4 4" xfId="2383" xr:uid="{B59DC24C-1CE7-491C-AB68-F112F04442ED}"/>
    <cellStyle name="40% - Accent1 3 4 4 2" xfId="12591" xr:uid="{75E36FE5-6509-4F5C-84A5-ED3651951F4A}"/>
    <cellStyle name="40% - Accent1 3 4 4 2 2" xfId="42357" xr:uid="{08708FED-A6A6-4746-9994-F913D1932294}"/>
    <cellStyle name="40% - Accent1 3 4 4 3" xfId="12592" xr:uid="{169A9D22-A05E-4AC4-A1F6-5FE62151FA31}"/>
    <cellStyle name="40% - Accent1 3 4 4 3 2" xfId="42358" xr:uid="{0B319856-9A5B-4DCE-8248-631BF8B229D7}"/>
    <cellStyle name="40% - Accent1 3 4 4 4" xfId="29928" xr:uid="{57CB0837-2934-4CB7-858D-14233877AE5F}"/>
    <cellStyle name="40% - Accent1 3 4 4 4 2" xfId="58418" xr:uid="{184EED91-4FC7-4595-BF66-BDAFC5A2C131}"/>
    <cellStyle name="40% - Accent1 3 4 4 5" xfId="12590" xr:uid="{8A136921-F217-4F82-999F-89ACCCD1DC0F}"/>
    <cellStyle name="40% - Accent1 3 4 4 5 2" xfId="42356" xr:uid="{FF69B777-B504-449D-82B3-9AC2D0F0882F}"/>
    <cellStyle name="40% - Accent1 3 4 4 6" xfId="33363" xr:uid="{047203C9-CCF7-4C71-BB42-663BAC59C784}"/>
    <cellStyle name="40% - Accent1 3 4 5" xfId="12593" xr:uid="{C91F20A7-E490-4DE9-8141-D39528AA930E}"/>
    <cellStyle name="40% - Accent1 3 4 5 2" xfId="42359" xr:uid="{71A86991-A8F5-4ED9-A8C7-92F92CE84D90}"/>
    <cellStyle name="40% - Accent1 3 4 6" xfId="12594" xr:uid="{FA8122C8-AB86-4B76-886C-455E13627086}"/>
    <cellStyle name="40% - Accent1 3 4 6 2" xfId="42360" xr:uid="{9CC58292-D78D-449D-83E2-0B06DB025179}"/>
    <cellStyle name="40% - Accent1 3 4 7" xfId="12595" xr:uid="{C746C763-AD05-43E0-984F-C46EB67F644F}"/>
    <cellStyle name="40% - Accent1 3 4 7 2" xfId="42361" xr:uid="{D2B32EE4-D937-4F58-836B-704FA187D079}"/>
    <cellStyle name="40% - Accent1 3 4 8" xfId="21601" xr:uid="{A0EA5478-CBC4-4E0F-9D06-72B424C7FCD3}"/>
    <cellStyle name="40% - Accent1 3 4 8 2" xfId="51026" xr:uid="{0EB8431B-D015-4E05-96EF-C828A9BA07A1}"/>
    <cellStyle name="40% - Accent1 3 4 9" xfId="12575" xr:uid="{AF8E94C2-67BB-4381-83F4-14096109668D}"/>
    <cellStyle name="40% - Accent1 3 4 9 2" xfId="42341" xr:uid="{686C23A6-B518-409E-8078-0949E7E8813A}"/>
    <cellStyle name="40% - Accent1 3 5" xfId="1158" xr:uid="{CC54066D-64C3-4594-AD74-47A80446B9F9}"/>
    <cellStyle name="40% - Accent1 3 5 10" xfId="32208" xr:uid="{12FE68B6-8BA6-40B1-AB89-549925B329F2}"/>
    <cellStyle name="40% - Accent1 3 5 2" xfId="1820" xr:uid="{490F5BC0-E382-4FF5-970E-5ABFFB47B28B}"/>
    <cellStyle name="40% - Accent1 3 5 2 2" xfId="3055" xr:uid="{62F7D28A-D25A-4E50-A7C6-700B2D2635E7}"/>
    <cellStyle name="40% - Accent1 3 5 2 2 2" xfId="12599" xr:uid="{50D78D90-A4A8-46AE-9D9E-9C5D47065E21}"/>
    <cellStyle name="40% - Accent1 3 5 2 2 2 2" xfId="42365" xr:uid="{4BD3CC5D-198D-470B-B781-D57816115C4D}"/>
    <cellStyle name="40% - Accent1 3 5 2 2 3" xfId="12600" xr:uid="{C681DF9B-725A-463C-8198-953C6E91AE0E}"/>
    <cellStyle name="40% - Accent1 3 5 2 2 3 2" xfId="42366" xr:uid="{B1F044EF-CEEC-49A8-8853-C901521AB6C6}"/>
    <cellStyle name="40% - Accent1 3 5 2 2 4" xfId="28737" xr:uid="{19604B46-1516-4EB5-A533-F3BCF656ED7C}"/>
    <cellStyle name="40% - Accent1 3 5 2 2 4 2" xfId="57227" xr:uid="{F4EDC0F8-A0E5-42AD-B94A-AB3D26734122}"/>
    <cellStyle name="40% - Accent1 3 5 2 2 5" xfId="12598" xr:uid="{0B4EFF78-C760-4114-961F-9E0C6F943491}"/>
    <cellStyle name="40% - Accent1 3 5 2 2 5 2" xfId="42364" xr:uid="{54C6C3A2-6AD5-4A1F-9FF0-603F7971D9BE}"/>
    <cellStyle name="40% - Accent1 3 5 2 2 6" xfId="34032" xr:uid="{E8E12043-EFEA-46DD-9037-BEE2CCF784C7}"/>
    <cellStyle name="40% - Accent1 3 5 2 3" xfId="12601" xr:uid="{50DD2844-AB01-4503-B266-CA1B2274866F}"/>
    <cellStyle name="40% - Accent1 3 5 2 3 2" xfId="42367" xr:uid="{BE78E579-BA61-454F-BD53-A221668DD385}"/>
    <cellStyle name="40% - Accent1 3 5 2 4" xfId="12602" xr:uid="{CC0581F0-D5B6-4349-BF72-BBB4F89F74A8}"/>
    <cellStyle name="40% - Accent1 3 5 2 4 2" xfId="42368" xr:uid="{47BD3731-6D2A-4D62-BD50-11D44D1BBA15}"/>
    <cellStyle name="40% - Accent1 3 5 2 5" xfId="12603" xr:uid="{7DAEB8FF-A8CD-4AF4-8E1B-8FCFC83C866B}"/>
    <cellStyle name="40% - Accent1 3 5 2 5 2" xfId="42369" xr:uid="{FDCEF5A6-C3F3-41D7-AE24-918573229E69}"/>
    <cellStyle name="40% - Accent1 3 5 2 6" xfId="25758" xr:uid="{F3997A01-1850-4058-83A3-2EC9C32A3617}"/>
    <cellStyle name="40% - Accent1 3 5 2 6 2" xfId="54249" xr:uid="{07D33D74-1F25-42EF-B1FE-0375E9D51600}"/>
    <cellStyle name="40% - Accent1 3 5 2 7" xfId="12597" xr:uid="{E26FDEB4-A4B6-48AF-A40E-65861ABE3888}"/>
    <cellStyle name="40% - Accent1 3 5 2 7 2" xfId="42363" xr:uid="{AD32A815-E56B-459D-AB10-7BF96D580437}"/>
    <cellStyle name="40% - Accent1 3 5 2 8" xfId="32822" xr:uid="{21F5F227-3DD2-483A-9A43-B2CF0211BF84}"/>
    <cellStyle name="40% - Accent1 3 5 3" xfId="2569" xr:uid="{DBD7E147-3284-46F2-8350-6A559CBC5C03}"/>
    <cellStyle name="40% - Accent1 3 5 3 2" xfId="12605" xr:uid="{0056CB59-C562-469D-A1AE-9363D9F800EE}"/>
    <cellStyle name="40% - Accent1 3 5 3 2 2" xfId="12606" xr:uid="{E3E9E306-7627-4260-A019-D110027275AB}"/>
    <cellStyle name="40% - Accent1 3 5 3 2 2 2" xfId="42372" xr:uid="{6ACF4F38-9DDF-4BD1-B198-20FF63D1F2BB}"/>
    <cellStyle name="40% - Accent1 3 5 3 2 3" xfId="12607" xr:uid="{3B682771-56DA-4E86-AE88-750FACDF3748}"/>
    <cellStyle name="40% - Accent1 3 5 3 2 3 2" xfId="42373" xr:uid="{302CDC63-D129-4C34-9158-E78FC048C3A2}"/>
    <cellStyle name="40% - Accent1 3 5 3 2 4" xfId="42371" xr:uid="{A291E599-A85C-47AC-9AD8-CC8C5CACD587}"/>
    <cellStyle name="40% - Accent1 3 5 3 3" xfId="12608" xr:uid="{DCB69959-D52F-48AB-B004-943563DE0A02}"/>
    <cellStyle name="40% - Accent1 3 5 3 3 2" xfId="42374" xr:uid="{D19A5BA6-E2C9-49B0-B7F5-5C386CAC5C0B}"/>
    <cellStyle name="40% - Accent1 3 5 3 4" xfId="12609" xr:uid="{F395900A-7A05-4ADA-880C-B40B081E4FB5}"/>
    <cellStyle name="40% - Accent1 3 5 3 4 2" xfId="42375" xr:uid="{A27FC7C8-4EEE-4787-8D3B-ED3B020BB9FC}"/>
    <cellStyle name="40% - Accent1 3 5 3 5" xfId="12610" xr:uid="{C9A6FBFA-F66A-437B-BC56-171A0AEDF3BA}"/>
    <cellStyle name="40% - Accent1 3 5 3 5 2" xfId="42376" xr:uid="{15701ED7-91FB-4432-AE5C-68A4276EE69C}"/>
    <cellStyle name="40% - Accent1 3 5 3 6" xfId="27226" xr:uid="{2B00B9D4-9186-4CA0-BBE9-C2F2A841A2AE}"/>
    <cellStyle name="40% - Accent1 3 5 3 6 2" xfId="55716" xr:uid="{05A187EF-0851-47A6-83EA-1C729B2C33D7}"/>
    <cellStyle name="40% - Accent1 3 5 3 7" xfId="12604" xr:uid="{161860C5-D483-4CA7-92D9-3FD3CF7FC131}"/>
    <cellStyle name="40% - Accent1 3 5 3 7 2" xfId="42370" xr:uid="{38A705F1-CC85-463E-8ED1-35FD8F72786F}"/>
    <cellStyle name="40% - Accent1 3 5 3 8" xfId="33549" xr:uid="{27D7CF09-D070-4AA4-8D6A-0FC3C205E60A}"/>
    <cellStyle name="40% - Accent1 3 5 4" xfId="12611" xr:uid="{1393D7C2-BD4E-4234-A1B3-F6B0BB4452DB}"/>
    <cellStyle name="40% - Accent1 3 5 4 2" xfId="12612" xr:uid="{BA17A74E-4604-46A6-9287-A9B3EAE7210A}"/>
    <cellStyle name="40% - Accent1 3 5 4 2 2" xfId="42378" xr:uid="{67C6EF36-7291-40C6-B62F-D5B14AA5FF35}"/>
    <cellStyle name="40% - Accent1 3 5 4 3" xfId="12613" xr:uid="{11C146B5-A2E6-435E-8624-E2278CC3EAA4}"/>
    <cellStyle name="40% - Accent1 3 5 4 3 2" xfId="42379" xr:uid="{D377F08B-5BBE-4CEE-A8B9-B5DE900B820F}"/>
    <cellStyle name="40% - Accent1 3 5 4 4" xfId="30223" xr:uid="{C11CBF6F-24F4-45C5-B620-A2A049537A28}"/>
    <cellStyle name="40% - Accent1 3 5 4 4 2" xfId="58713" xr:uid="{CFDF3E88-01D1-4EDD-BF66-26A5C4108BD9}"/>
    <cellStyle name="40% - Accent1 3 5 4 5" xfId="42377" xr:uid="{C6401374-16D5-4B7E-9003-6A9B3CB8DC6A}"/>
    <cellStyle name="40% - Accent1 3 5 5" xfId="12614" xr:uid="{A655A226-7D68-4E95-9205-C9EC5287FFF3}"/>
    <cellStyle name="40% - Accent1 3 5 5 2" xfId="42380" xr:uid="{E86FEE30-1D26-4DD0-9133-47623BFEDCF9}"/>
    <cellStyle name="40% - Accent1 3 5 6" xfId="12615" xr:uid="{EA2A562C-0315-4612-827D-764CF63B9D82}"/>
    <cellStyle name="40% - Accent1 3 5 6 2" xfId="42381" xr:uid="{882D4D01-1DC8-493F-BA43-782C535A0DC2}"/>
    <cellStyle name="40% - Accent1 3 5 7" xfId="12616" xr:uid="{1BD49DCB-DC1C-417C-BB2F-F813D34FBA19}"/>
    <cellStyle name="40% - Accent1 3 5 7 2" xfId="42382" xr:uid="{717AE80E-950D-4E29-82E0-3EC8C8880B2F}"/>
    <cellStyle name="40% - Accent1 3 5 8" xfId="24313" xr:uid="{FBB5A7B9-145E-484B-A1AF-AAE99EFFD22F}"/>
    <cellStyle name="40% - Accent1 3 5 8 2" xfId="52805" xr:uid="{F1B09370-DD41-4A90-87C9-296EAF0C51C3}"/>
    <cellStyle name="40% - Accent1 3 5 9" xfId="12596" xr:uid="{0EF23144-9222-4350-96A3-74C06A58C15A}"/>
    <cellStyle name="40% - Accent1 3 5 9 2" xfId="42362" xr:uid="{EE2C47A5-D870-483F-B909-9C59B9D1B2DB}"/>
    <cellStyle name="40% - Accent1 3 6" xfId="1530" xr:uid="{B6D9B366-1B28-4CB0-836A-2745D25D56F4}"/>
    <cellStyle name="40% - Accent1 3 6 2" xfId="2751" xr:uid="{6D65E004-D33B-47F3-A3E1-6758DA981B51}"/>
    <cellStyle name="40% - Accent1 3 6 2 2" xfId="12619" xr:uid="{5F2E4CAE-00DD-4BD1-A096-334E7B5D2583}"/>
    <cellStyle name="40% - Accent1 3 6 2 2 2" xfId="29033" xr:uid="{DC475F95-7985-400B-AA6A-7218016F5ECA}"/>
    <cellStyle name="40% - Accent1 3 6 2 2 2 2" xfId="57523" xr:uid="{B51D5E6D-D3C5-4134-B440-614E96A42707}"/>
    <cellStyle name="40% - Accent1 3 6 2 2 3" xfId="42384" xr:uid="{DC8F9981-9FF5-4762-B5A7-9B73E91E3F18}"/>
    <cellStyle name="40% - Accent1 3 6 2 3" xfId="12620" xr:uid="{2E2432FD-545A-4ABE-ACFF-7626ECD3BE0E}"/>
    <cellStyle name="40% - Accent1 3 6 2 3 2" xfId="42385" xr:uid="{9F0E68E2-E630-49DD-AF69-A80DC57FD7AA}"/>
    <cellStyle name="40% - Accent1 3 6 2 4" xfId="26049" xr:uid="{16A374DB-0109-48E8-BC0C-089C4D0ED48D}"/>
    <cellStyle name="40% - Accent1 3 6 2 4 2" xfId="54540" xr:uid="{0EDBA190-35F7-4EBA-9613-8A91F7F9C48E}"/>
    <cellStyle name="40% - Accent1 3 6 2 5" xfId="12618" xr:uid="{6E0927E0-91D6-4C86-8948-7B8A161D5F2C}"/>
    <cellStyle name="40% - Accent1 3 6 2 5 2" xfId="42383" xr:uid="{8D78EA2E-3AEA-43DE-87B4-8B7AF104994D}"/>
    <cellStyle name="40% - Accent1 3 6 2 6" xfId="33729" xr:uid="{1F8E7617-CC36-43E1-AA0D-DCE6CAC14A6C}"/>
    <cellStyle name="40% - Accent1 3 6 3" xfId="12621" xr:uid="{D7FEE572-5D8C-4C82-85C0-E9F868905EA2}"/>
    <cellStyle name="40% - Accent1 3 6 3 2" xfId="27522" xr:uid="{1E615000-1C19-424A-B2CA-E5E210CA0182}"/>
    <cellStyle name="40% - Accent1 3 6 3 2 2" xfId="56012" xr:uid="{A2FF4838-2AD7-4003-9C92-B83DE8DECA4F}"/>
    <cellStyle name="40% - Accent1 3 6 3 3" xfId="42386" xr:uid="{AC59576E-BEDD-487D-A934-28F407202A10}"/>
    <cellStyle name="40% - Accent1 3 6 4" xfId="12622" xr:uid="{9C4B695A-4E4F-408B-A12B-D0F3D322E2FC}"/>
    <cellStyle name="40% - Accent1 3 6 4 2" xfId="30520" xr:uid="{F1FD62D1-B24B-40AD-BCAE-C77E0B2F4D26}"/>
    <cellStyle name="40% - Accent1 3 6 4 2 2" xfId="59010" xr:uid="{2654B9E1-9CE6-49BC-BDC7-63D0A8CDCE9E}"/>
    <cellStyle name="40% - Accent1 3 6 4 3" xfId="42387" xr:uid="{DF8F0C6C-C5FE-4F9E-B5A5-BB9BCA1C120C}"/>
    <cellStyle name="40% - Accent1 3 6 5" xfId="12623" xr:uid="{5858ED99-803F-40C6-915C-760385D67A2F}"/>
    <cellStyle name="40% - Accent1 3 6 5 2" xfId="42388" xr:uid="{C6F56A3C-E08B-4EA8-ABA3-A5EE9DFFC44E}"/>
    <cellStyle name="40% - Accent1 3 6 6" xfId="12624" xr:uid="{15DFA223-6CC5-4E94-A57E-935C4453F760}"/>
    <cellStyle name="40% - Accent1 3 6 6 2" xfId="42389" xr:uid="{C20B91C2-2696-4285-B269-6D4C6C25594B}"/>
    <cellStyle name="40% - Accent1 3 6 7" xfId="24592" xr:uid="{F606D8F7-3997-4323-BD62-6658295DD9C6}"/>
    <cellStyle name="40% - Accent1 3 6 7 2" xfId="53084" xr:uid="{63871175-A4C2-4D29-A1B2-3697F855C262}"/>
    <cellStyle name="40% - Accent1 3 6 8" xfId="12617" xr:uid="{C9DFA7E2-29A4-4090-BE49-83FCDCD3502D}"/>
    <cellStyle name="40% - Accent1 3 6 9" xfId="32532" xr:uid="{19F44DA3-DABF-4099-8E4C-55521A25843B}"/>
    <cellStyle name="40% - Accent1 3 7" xfId="2150" xr:uid="{D1FAED03-A598-4712-AD4E-A4508CC6A44B}"/>
    <cellStyle name="40% - Accent1 3 7 2" xfId="12626" xr:uid="{7C239B0A-998E-41C8-9964-9C81571DF678}"/>
    <cellStyle name="40% - Accent1 3 7 2 2" xfId="12627" xr:uid="{50C2E007-FF1B-4898-868D-84E1E202AFB4}"/>
    <cellStyle name="40% - Accent1 3 7 2 2 2" xfId="29343" xr:uid="{1D0D54B0-690A-4164-82F6-FE074ECAABED}"/>
    <cellStyle name="40% - Accent1 3 7 2 2 2 2" xfId="57833" xr:uid="{5A9020DC-E5B8-42AE-BE78-02BDBCC6990E}"/>
    <cellStyle name="40% - Accent1 3 7 2 2 3" xfId="42392" xr:uid="{9FEBD7F1-567E-47D0-AF78-EF1B136D2988}"/>
    <cellStyle name="40% - Accent1 3 7 2 3" xfId="12628" xr:uid="{5A6BE841-DE3F-406F-8CDB-7B2ABF56DF24}"/>
    <cellStyle name="40% - Accent1 3 7 2 3 2" xfId="42393" xr:uid="{A01CB4CD-10B7-4AC5-A681-CE70BCECC05E}"/>
    <cellStyle name="40% - Accent1 3 7 2 4" xfId="26359" xr:uid="{C6597CBA-EB25-4B7B-8D1A-A90CC222C580}"/>
    <cellStyle name="40% - Accent1 3 7 2 4 2" xfId="54850" xr:uid="{E22CFD98-CAB8-4B1B-A981-E725A67B5D52}"/>
    <cellStyle name="40% - Accent1 3 7 2 5" xfId="42391" xr:uid="{573312A4-F270-406A-95B1-CFB1CA0E3282}"/>
    <cellStyle name="40% - Accent1 3 7 3" xfId="12629" xr:uid="{AAD49B01-A0DA-4374-A27E-1A76A72189A3}"/>
    <cellStyle name="40% - Accent1 3 7 3 2" xfId="27832" xr:uid="{438810E4-EA8F-4E50-B1A8-377C2D3F57B1}"/>
    <cellStyle name="40% - Accent1 3 7 3 2 2" xfId="56322" xr:uid="{B8FAC30F-CF20-4527-9A4D-652484663CC2}"/>
    <cellStyle name="40% - Accent1 3 7 3 3" xfId="42394" xr:uid="{1D8058CA-5108-4746-B5CA-F94024E6F639}"/>
    <cellStyle name="40% - Accent1 3 7 4" xfId="12630" xr:uid="{0EC97E65-DC8D-4F96-B71B-22067A89BC2E}"/>
    <cellStyle name="40% - Accent1 3 7 4 2" xfId="30831" xr:uid="{DA71868B-9779-48B6-A003-CFD1BC5BDCAC}"/>
    <cellStyle name="40% - Accent1 3 7 4 2 2" xfId="59321" xr:uid="{69BC29CB-C454-45BD-A9E2-F84849D55A4D}"/>
    <cellStyle name="40% - Accent1 3 7 4 3" xfId="42395" xr:uid="{65E11E33-6B7B-4665-81B7-1108964ADF2F}"/>
    <cellStyle name="40% - Accent1 3 7 5" xfId="12631" xr:uid="{F4687E87-51CD-46D0-9984-EAC4F49A324A}"/>
    <cellStyle name="40% - Accent1 3 7 5 2" xfId="42396" xr:uid="{1655BB0D-4F01-472A-B88E-41C4AB05E7E6}"/>
    <cellStyle name="40% - Accent1 3 7 6" xfId="24889" xr:uid="{DD567B72-BAB6-46D0-B3F8-54AF8D8623BF}"/>
    <cellStyle name="40% - Accent1 3 7 6 2" xfId="53380" xr:uid="{9B9459A5-1CC9-44CB-93C0-70A2FB5F554B}"/>
    <cellStyle name="40% - Accent1 3 7 7" xfId="12625" xr:uid="{A64F0F58-27C3-4BB3-9D21-E25571FC2340}"/>
    <cellStyle name="40% - Accent1 3 7 7 2" xfId="42390" xr:uid="{CEB3D91E-2AE3-41B2-8950-512108CD1E9B}"/>
    <cellStyle name="40% - Accent1 3 7 8" xfId="33134" xr:uid="{C8DE1D74-6D85-4B15-96C8-7ABD730FC4DE}"/>
    <cellStyle name="40% - Accent1 3 8" xfId="12632" xr:uid="{E158BDA9-FFDE-4A86-92D6-774BA7B6BDAC}"/>
    <cellStyle name="40% - Accent1 3 8 2" xfId="12633" xr:uid="{833C06AA-C7C9-4DDE-BE65-0597E632035D}"/>
    <cellStyle name="40% - Accent1 3 8 2 2" xfId="28157" xr:uid="{6BD9F801-0392-4D5B-A129-143B42364820}"/>
    <cellStyle name="40% - Accent1 3 8 2 2 2" xfId="56647" xr:uid="{F2231CB4-9545-4BDF-9017-92B56733B6F8}"/>
    <cellStyle name="40% - Accent1 3 8 2 3" xfId="42398" xr:uid="{B027EEF2-A9D9-4B35-97AE-9BBF191C21CA}"/>
    <cellStyle name="40% - Accent1 3 8 3" xfId="12634" xr:uid="{1E8D0368-A171-4917-BB75-EED43E713EB3}"/>
    <cellStyle name="40% - Accent1 3 8 3 2" xfId="42399" xr:uid="{26F0BFCC-EC0C-4EAE-959C-A1DEE8EC0DD9}"/>
    <cellStyle name="40% - Accent1 3 8 4" xfId="25190" xr:uid="{553AD078-D8AD-49CB-972B-80BB9740AB5A}"/>
    <cellStyle name="40% - Accent1 3 8 4 2" xfId="53681" xr:uid="{B9CB4632-0D13-4D5F-AF46-DCDFA52333BE}"/>
    <cellStyle name="40% - Accent1 3 8 5" xfId="42397" xr:uid="{40EAEAAF-1047-4ACF-8857-5EF8DA6B38EA}"/>
    <cellStyle name="40% - Accent1 3 9" xfId="12635" xr:uid="{947831C3-AB83-449F-8522-429607C6DF81}"/>
    <cellStyle name="40% - Accent1 3 9 2" xfId="26641" xr:uid="{85DC8471-060D-4571-A280-89754B2E8471}"/>
    <cellStyle name="40% - Accent1 3 9 2 2" xfId="55131" xr:uid="{FD9B154B-DA2C-4D2B-847F-43CB8EB10CFC}"/>
    <cellStyle name="40% - Accent1 3 9 3" xfId="42400" xr:uid="{F1266D95-9A0E-4568-AC43-E799ECEC9269}"/>
    <cellStyle name="40% - Accent1 30" xfId="12636" xr:uid="{29715EDE-C517-4B18-A0D6-6CB38B14A2E5}"/>
    <cellStyle name="40% - Accent1 30 2" xfId="42401" xr:uid="{8B359C71-A040-44FC-9B7B-61A51CB03B11}"/>
    <cellStyle name="40% - Accent1 31" xfId="12637" xr:uid="{86D44DA3-2D69-423F-8D29-1F170094BBC9}"/>
    <cellStyle name="40% - Accent1 31 2" xfId="42402" xr:uid="{9716D751-F774-4D91-ADB4-F4A73E74F18E}"/>
    <cellStyle name="40% - Accent1 32" xfId="12638" xr:uid="{62A7604D-26A3-498D-9C3A-F52428461D04}"/>
    <cellStyle name="40% - Accent1 32 2" xfId="42403" xr:uid="{B9D5A257-F905-4D27-9AE9-72383787BADD}"/>
    <cellStyle name="40% - Accent1 33" xfId="12639" xr:uid="{ED4D5EE5-2737-4896-9B2F-4E8E7F9D6861}"/>
    <cellStyle name="40% - Accent1 33 2" xfId="42404" xr:uid="{8EC5E3AD-95DB-4835-88DD-2B055061D9EC}"/>
    <cellStyle name="40% - Accent1 34" xfId="12640" xr:uid="{017C3ABA-6326-49BF-877D-7BE73802026D}"/>
    <cellStyle name="40% - Accent1 34 2" xfId="42405" xr:uid="{E2A02CF5-4E12-4543-B6E2-8DAEB2AB1B15}"/>
    <cellStyle name="40% - Accent1 35" xfId="12641" xr:uid="{6258898B-0674-4E9D-B848-5BF79B58C2B0}"/>
    <cellStyle name="40% - Accent1 35 2" xfId="42406" xr:uid="{E68CDFF3-3AC2-4B51-AED4-4D72C6F6CFE7}"/>
    <cellStyle name="40% - Accent1 36" xfId="12163" xr:uid="{99582A5B-3C94-4FC3-B12F-7B4B62C7B7D9}"/>
    <cellStyle name="40% - Accent1 36 2" xfId="41930" xr:uid="{539DAA19-E29A-4924-A8D0-8151DEE93CFE}"/>
    <cellStyle name="40% - Accent1 37" xfId="6301" xr:uid="{E5B6C858-6504-4CE0-A290-55F24ACE52EB}"/>
    <cellStyle name="40% - Accent1 37 2" xfId="36135" xr:uid="{90924D0A-A8B7-4269-9AEC-E37CB8438B3B}"/>
    <cellStyle name="40% - Accent1 38" xfId="4551" xr:uid="{D6945F49-148A-47C5-84AE-67AD503FDE00}"/>
    <cellStyle name="40% - Accent1 38 2" xfId="34503" xr:uid="{ECCC9782-7DE8-489D-A810-D94267BEDEA0}"/>
    <cellStyle name="40% - Accent1 39" xfId="22526" xr:uid="{749B3801-81C3-4C0D-BBDE-DB932664FD15}"/>
    <cellStyle name="40% - Accent1 39 2" xfId="51815" xr:uid="{75A72A38-AA27-4518-950F-31B420B27C62}"/>
    <cellStyle name="40% - Accent1 4" xfId="1000" xr:uid="{C0C54BC9-1C6D-4E48-BDD6-96FE4FB37A1C}"/>
    <cellStyle name="40% - Accent1 4 10" xfId="12643" xr:uid="{3D71FD8C-996B-4498-B528-EAB499B3AFCF}"/>
    <cellStyle name="40% - Accent1 4 10 2" xfId="42408" xr:uid="{A5F9D018-ECF6-4949-AF18-C2602DF234C9}"/>
    <cellStyle name="40% - Accent1 4 11" xfId="12644" xr:uid="{ACEF001A-6F4E-4AEF-89EC-B87A0CFAAE8A}"/>
    <cellStyle name="40% - Accent1 4 11 2" xfId="42409" xr:uid="{CB94C769-2813-4568-A2AB-66435E7DFF19}"/>
    <cellStyle name="40% - Accent1 4 12" xfId="12642" xr:uid="{8CD12976-D835-4C56-AA01-4B85626D1218}"/>
    <cellStyle name="40% - Accent1 4 12 2" xfId="42407" xr:uid="{C841ECDA-B5B3-4D23-8121-477C16775818}"/>
    <cellStyle name="40% - Accent1 4 13" xfId="6390" xr:uid="{A672350D-4821-490D-864A-0096820ECCB1}"/>
    <cellStyle name="40% - Accent1 4 13 2" xfId="36169" xr:uid="{EE1A3E64-8CB4-4262-9729-4D077BCE4D87}"/>
    <cellStyle name="40% - Accent1 4 14" xfId="4777" xr:uid="{2B0EC600-7B2D-4506-A2A0-1654C08CBB3C}"/>
    <cellStyle name="40% - Accent1 4 14 2" xfId="34661" xr:uid="{58BF789F-643F-4902-80BE-F9827427B908}"/>
    <cellStyle name="40% - Accent1 4 15" xfId="22667" xr:uid="{F67146DA-25D1-47DB-A4AC-1FFFADD09DF8}"/>
    <cellStyle name="40% - Accent1 4 15 2" xfId="51952" xr:uid="{A4778169-042F-488C-8540-9C08EE752631}"/>
    <cellStyle name="40% - Accent1 4 16" xfId="32189" xr:uid="{A9444AB5-E57C-4118-9A6E-620D4F12A79C}"/>
    <cellStyle name="40% - Accent1 4 2" xfId="999" xr:uid="{742B1F4D-9AD0-4708-8D66-15A98F4DA8CF}"/>
    <cellStyle name="40% - Accent1 4 2 10" xfId="20887" xr:uid="{53CF3365-5F65-44CB-A088-8EBF9F714BB9}"/>
    <cellStyle name="40% - Accent1 4 2 10 2" xfId="50315" xr:uid="{C657D1DE-8423-4F73-964E-32B9FAC3DCC3}"/>
    <cellStyle name="40% - Accent1 4 2 11" xfId="12645" xr:uid="{86E8F7BB-F58E-4A3A-AE1C-DFBA1421EE37}"/>
    <cellStyle name="40% - Accent1 4 2 11 2" xfId="42410" xr:uid="{349A2CD2-D490-44CB-B63A-AAF744A6994B}"/>
    <cellStyle name="40% - Accent1 4 2 12" xfId="5043" xr:uid="{07AF1B80-9322-4DD2-A78B-3F8CE86AC6A9}"/>
    <cellStyle name="40% - Accent1 4 2 12 2" xfId="34910" xr:uid="{EAA10FCB-5366-4093-AB8B-B46E00B3C994}"/>
    <cellStyle name="40% - Accent1 4 2 13" xfId="22713" xr:uid="{026694D4-BF00-45F1-8AEC-9B865D4F0CB3}"/>
    <cellStyle name="40% - Accent1 4 2 13 2" xfId="51998" xr:uid="{87523DBA-636B-4F30-A537-932BFEE46AE3}"/>
    <cellStyle name="40% - Accent1 4 2 14" xfId="32188" xr:uid="{B7AC2847-F3DD-4844-A0D9-C95F45F6C060}"/>
    <cellStyle name="40% - Accent1 4 2 2" xfId="1299" xr:uid="{E1C26265-0789-44F3-9A4C-D19C6351A04C}"/>
    <cellStyle name="40% - Accent1 4 2 2 10" xfId="25514" xr:uid="{C3CDD0F7-9562-45B1-83ED-04C0C753C20A}"/>
    <cellStyle name="40% - Accent1 4 2 2 10 2" xfId="54005" xr:uid="{53D79ACC-63E6-4F2B-B67E-EDE65C4D7355}"/>
    <cellStyle name="40% - Accent1 4 2 2 11" xfId="32349" xr:uid="{81A9931F-D896-4841-8E24-BC326504BAA5}"/>
    <cellStyle name="40% - Accent1 4 2 2 2" xfId="1961" xr:uid="{8D0DB9D1-EE2A-474A-BD33-1EF10281719A}"/>
    <cellStyle name="40% - Accent1 4 2 2 2 2" xfId="3196" xr:uid="{EB81E19D-A577-4BA9-AE8C-9655EDD578B1}"/>
    <cellStyle name="40% - Accent1 4 2 2 2 2 2" xfId="12649" xr:uid="{5A842D7C-D3E1-454E-BD60-FDE834F96935}"/>
    <cellStyle name="40% - Accent1 4 2 2 2 2 2 2" xfId="42414" xr:uid="{94EAA46E-1098-427A-9384-0987B56D9737}"/>
    <cellStyle name="40% - Accent1 4 2 2 2 2 3" xfId="12650" xr:uid="{CD043CB7-17C8-48FA-9953-0B16B638B7B6}"/>
    <cellStyle name="40% - Accent1 4 2 2 2 2 3 2" xfId="42415" xr:uid="{4D9385E0-11A3-4962-9C43-A9BA06320D3F}"/>
    <cellStyle name="40% - Accent1 4 2 2 2 2 4" xfId="12648" xr:uid="{72E343E7-54A5-4888-8C48-362E10775428}"/>
    <cellStyle name="40% - Accent1 4 2 2 2 2 4 2" xfId="42413" xr:uid="{76E76889-B583-4DE2-B50C-47568ED5CE81}"/>
    <cellStyle name="40% - Accent1 4 2 2 2 2 5" xfId="34173" xr:uid="{4888BB18-1D9C-49D5-9F72-D39BF68CB050}"/>
    <cellStyle name="40% - Accent1 4 2 2 2 3" xfId="12651" xr:uid="{AE812B02-05F0-418C-A6E3-FFA14D5BC38F}"/>
    <cellStyle name="40% - Accent1 4 2 2 2 3 2" xfId="42416" xr:uid="{B5FD2906-A396-4748-910F-EAFE6D0BE785}"/>
    <cellStyle name="40% - Accent1 4 2 2 2 4" xfId="12652" xr:uid="{C98DC901-9A05-41C5-BC18-29DC1DEF3F33}"/>
    <cellStyle name="40% - Accent1 4 2 2 2 4 2" xfId="42417" xr:uid="{419898A4-C85C-492B-9C81-C22F322B8E8F}"/>
    <cellStyle name="40% - Accent1 4 2 2 2 5" xfId="12653" xr:uid="{10387B00-5BA1-41CE-8EC1-3096FFCAA70F}"/>
    <cellStyle name="40% - Accent1 4 2 2 2 5 2" xfId="42418" xr:uid="{27730EFC-5599-4DCA-8BA1-E605FB16EF38}"/>
    <cellStyle name="40% - Accent1 4 2 2 2 6" xfId="28491" xr:uid="{14078F44-F440-4ADB-A026-25F8B662F7CF}"/>
    <cellStyle name="40% - Accent1 4 2 2 2 6 2" xfId="56981" xr:uid="{725D3D5E-0FD9-481B-A4B7-60EDD135E492}"/>
    <cellStyle name="40% - Accent1 4 2 2 2 7" xfId="12647" xr:uid="{6B0F611A-17E7-4718-88C5-7329AA9B00E0}"/>
    <cellStyle name="40% - Accent1 4 2 2 2 7 2" xfId="42412" xr:uid="{8F624EBC-5C3C-44D4-90DC-976C0E7204CF}"/>
    <cellStyle name="40% - Accent1 4 2 2 2 8" xfId="32963" xr:uid="{B4278B21-EFF4-4032-ADC0-2B70ABAE05CB}"/>
    <cellStyle name="40% - Accent1 4 2 2 3" xfId="2575" xr:uid="{7C9857D2-7CDB-4521-A664-671332C711A8}"/>
    <cellStyle name="40% - Accent1 4 2 2 3 2" xfId="12655" xr:uid="{634CB627-C2BB-4FBC-91C6-E849215943CD}"/>
    <cellStyle name="40% - Accent1 4 2 2 3 2 2" xfId="12656" xr:uid="{01FB23DF-0D15-4F5E-969D-60AAE1EB1173}"/>
    <cellStyle name="40% - Accent1 4 2 2 3 2 2 2" xfId="42421" xr:uid="{F0B5F0EC-DD6D-466B-B392-BAD4690D36B2}"/>
    <cellStyle name="40% - Accent1 4 2 2 3 2 3" xfId="12657" xr:uid="{D0399659-20BB-46B8-8651-812031931705}"/>
    <cellStyle name="40% - Accent1 4 2 2 3 2 3 2" xfId="42422" xr:uid="{1F7D17A2-28B9-4FE3-A037-FE10D0162234}"/>
    <cellStyle name="40% - Accent1 4 2 2 3 2 4" xfId="42420" xr:uid="{7393DAAF-A4E3-4279-8326-F8424247A38E}"/>
    <cellStyle name="40% - Accent1 4 2 2 3 3" xfId="12658" xr:uid="{23162E3A-9A37-4AE3-BA3D-23A8E06444E2}"/>
    <cellStyle name="40% - Accent1 4 2 2 3 3 2" xfId="42423" xr:uid="{108FFA65-547C-4E0F-AF0B-E46C1E1004DF}"/>
    <cellStyle name="40% - Accent1 4 2 2 3 4" xfId="12659" xr:uid="{58106D08-BF25-468E-99C1-4FEA2E2160FC}"/>
    <cellStyle name="40% - Accent1 4 2 2 3 4 2" xfId="42424" xr:uid="{B8732C45-2763-485B-BD6E-39AAD5FEAAC7}"/>
    <cellStyle name="40% - Accent1 4 2 2 3 5" xfId="12660" xr:uid="{425D42B7-9EC3-4390-9DE0-E2C0ADB1F9BB}"/>
    <cellStyle name="40% - Accent1 4 2 2 3 5 2" xfId="42425" xr:uid="{79F4676A-6288-41FE-A216-77F6BC5A9337}"/>
    <cellStyle name="40% - Accent1 4 2 2 3 6" xfId="12654" xr:uid="{8C4311A2-1C38-4D02-BBA4-5EAA4C503544}"/>
    <cellStyle name="40% - Accent1 4 2 2 3 6 2" xfId="42419" xr:uid="{1582644C-84FD-4168-84C5-DC708EA56B2B}"/>
    <cellStyle name="40% - Accent1 4 2 2 3 7" xfId="33555" xr:uid="{15C6D1FE-D063-4C62-AA23-6EA2D31316EF}"/>
    <cellStyle name="40% - Accent1 4 2 2 4" xfId="12661" xr:uid="{19CFC686-2033-47A3-845E-EBE8380F9C9B}"/>
    <cellStyle name="40% - Accent1 4 2 2 4 2" xfId="12662" xr:uid="{B9910518-1B78-4812-94C2-D7ECB7690D4E}"/>
    <cellStyle name="40% - Accent1 4 2 2 4 2 2" xfId="42427" xr:uid="{081FB392-69EB-4BC1-8EF7-CD6503BEAAFB}"/>
    <cellStyle name="40% - Accent1 4 2 2 4 3" xfId="12663" xr:uid="{D5531F42-BB81-4881-83BA-B5D3B684DDCD}"/>
    <cellStyle name="40% - Accent1 4 2 2 4 3 2" xfId="42428" xr:uid="{45C0116E-D462-442D-B5F5-47C5C39A4B66}"/>
    <cellStyle name="40% - Accent1 4 2 2 4 4" xfId="42426" xr:uid="{B2FB5CC6-9B90-4001-82BB-97870DB535F4}"/>
    <cellStyle name="40% - Accent1 4 2 2 5" xfId="12664" xr:uid="{8A07BD5E-2389-4D58-90AE-A1A1854D2227}"/>
    <cellStyle name="40% - Accent1 4 2 2 5 2" xfId="42429" xr:uid="{EAFA1B65-5CE6-4540-97B8-EFD1390B09DF}"/>
    <cellStyle name="40% - Accent1 4 2 2 6" xfId="12665" xr:uid="{A1854F07-3012-416D-9E96-74F0EA705CD9}"/>
    <cellStyle name="40% - Accent1 4 2 2 6 2" xfId="42430" xr:uid="{AE662C74-5E5B-4663-9B12-46135FA616E4}"/>
    <cellStyle name="40% - Accent1 4 2 2 7" xfId="12666" xr:uid="{683CA962-5FDD-4C33-A679-9D3C5FEEF46D}"/>
    <cellStyle name="40% - Accent1 4 2 2 7 2" xfId="42431" xr:uid="{25B8761E-33C1-4BF6-9C3B-F91D6D0822A6}"/>
    <cellStyle name="40% - Accent1 4 2 2 8" xfId="21859" xr:uid="{24DE2D68-BCD3-4921-9F79-9CD5F24187FB}"/>
    <cellStyle name="40% - Accent1 4 2 2 8 2" xfId="51284" xr:uid="{A78ECCF8-187E-4EB6-854D-4085D9731F1D}"/>
    <cellStyle name="40% - Accent1 4 2 2 9" xfId="12646" xr:uid="{2BBE5717-D1A3-4638-A5D1-A431D0CB7E31}"/>
    <cellStyle name="40% - Accent1 4 2 2 9 2" xfId="42411" xr:uid="{737B6E76-D23A-442C-9EF2-171F85F49CED}"/>
    <cellStyle name="40% - Accent1 4 2 3" xfId="1671" xr:uid="{0A81C309-F8F3-4751-B89A-B9F2347FB7EB}"/>
    <cellStyle name="40% - Accent1 4 2 3 10" xfId="32673" xr:uid="{A6FDBA0F-5D11-4306-99A7-7A85FD475ADC}"/>
    <cellStyle name="40% - Accent1 4 2 3 2" xfId="2892" xr:uid="{21E9E2E0-68E8-4A44-85A6-40E47917ECB3}"/>
    <cellStyle name="40% - Accent1 4 2 3 2 2" xfId="12669" xr:uid="{F582D7A0-ADE6-47B1-9771-9A2FC664A672}"/>
    <cellStyle name="40% - Accent1 4 2 3 2 2 2" xfId="12670" xr:uid="{0BA7FE47-3994-49CC-8A5A-63434315981F}"/>
    <cellStyle name="40% - Accent1 4 2 3 2 2 2 2" xfId="42435" xr:uid="{2BA1F042-DE01-4450-B7E7-07A53CDAC83B}"/>
    <cellStyle name="40% - Accent1 4 2 3 2 2 3" xfId="12671" xr:uid="{C58312BD-72F7-4761-B431-30746E2FFAB9}"/>
    <cellStyle name="40% - Accent1 4 2 3 2 2 3 2" xfId="42436" xr:uid="{B1DC0A6C-47DC-462C-8B2A-951C7DDF2C66}"/>
    <cellStyle name="40% - Accent1 4 2 3 2 2 4" xfId="42434" xr:uid="{5221432B-6B6B-4A55-874D-586F7B12C745}"/>
    <cellStyle name="40% - Accent1 4 2 3 2 3" xfId="12672" xr:uid="{F36113F9-A69A-4A85-AFAE-6342E856120B}"/>
    <cellStyle name="40% - Accent1 4 2 3 2 3 2" xfId="42437" xr:uid="{EB107970-B0C2-4A69-A6B7-3BDE3E7D49DC}"/>
    <cellStyle name="40% - Accent1 4 2 3 2 4" xfId="12673" xr:uid="{A0E92DB9-6B45-4EF5-A171-80E9D0BED592}"/>
    <cellStyle name="40% - Accent1 4 2 3 2 4 2" xfId="42438" xr:uid="{27A00B74-3AE1-422E-BF4F-041B54ECEBB5}"/>
    <cellStyle name="40% - Accent1 4 2 3 2 5" xfId="12674" xr:uid="{979AFF84-F4CC-426B-B23F-901F562C31C1}"/>
    <cellStyle name="40% - Accent1 4 2 3 2 5 2" xfId="42439" xr:uid="{C412B5EB-50FA-491F-B242-0DA2A66BF509}"/>
    <cellStyle name="40% - Accent1 4 2 3 2 6" xfId="12668" xr:uid="{8E7CDD34-19D8-4206-8280-D211BEC4A459}"/>
    <cellStyle name="40% - Accent1 4 2 3 2 6 2" xfId="42433" xr:uid="{A611D887-9EBC-459B-9B0B-CDD670CB6362}"/>
    <cellStyle name="40% - Accent1 4 2 3 2 7" xfId="33870" xr:uid="{C5653853-7B21-4A9A-ACC8-07958743B59F}"/>
    <cellStyle name="40% - Accent1 4 2 3 3" xfId="12675" xr:uid="{563E8BEC-36A6-4AF9-BCFD-CE277FDD069A}"/>
    <cellStyle name="40% - Accent1 4 2 3 3 2" xfId="12676" xr:uid="{20E29B7F-2593-48E5-AB38-60CE4506A4C9}"/>
    <cellStyle name="40% - Accent1 4 2 3 3 2 2" xfId="12677" xr:uid="{F9A708FE-FFA7-4F72-9DD1-5150C9760645}"/>
    <cellStyle name="40% - Accent1 4 2 3 3 2 2 2" xfId="42442" xr:uid="{DC274A80-4BED-420D-9756-7952282C7168}"/>
    <cellStyle name="40% - Accent1 4 2 3 3 2 3" xfId="12678" xr:uid="{6B2913F6-ED5C-4C40-BE0A-BF8D2DD5A8C3}"/>
    <cellStyle name="40% - Accent1 4 2 3 3 2 3 2" xfId="42443" xr:uid="{18BD0142-E537-4376-A98D-ABD4324A4701}"/>
    <cellStyle name="40% - Accent1 4 2 3 3 2 4" xfId="42441" xr:uid="{9CE2173F-04DF-47FB-8A2C-17C84AD2DD65}"/>
    <cellStyle name="40% - Accent1 4 2 3 3 3" xfId="12679" xr:uid="{14D9201E-7B9A-4EE3-BB25-3849442618AD}"/>
    <cellStyle name="40% - Accent1 4 2 3 3 3 2" xfId="42444" xr:uid="{774A00F5-5B1E-42DA-8F02-385554D2DF26}"/>
    <cellStyle name="40% - Accent1 4 2 3 3 4" xfId="12680" xr:uid="{5B407FFE-1232-4CD2-85EE-760B6B0FE9DA}"/>
    <cellStyle name="40% - Accent1 4 2 3 3 4 2" xfId="42445" xr:uid="{936E4ABF-A037-4AB9-8070-48274D07D712}"/>
    <cellStyle name="40% - Accent1 4 2 3 3 5" xfId="12681" xr:uid="{39A1281B-5268-4A2A-AA4B-6658E188A7A0}"/>
    <cellStyle name="40% - Accent1 4 2 3 3 5 2" xfId="42446" xr:uid="{549D2641-3A1D-47D2-800F-92CD3C65A2B7}"/>
    <cellStyle name="40% - Accent1 4 2 3 3 6" xfId="42440" xr:uid="{7A681597-E851-4C23-9B64-83AF99EAF61F}"/>
    <cellStyle name="40% - Accent1 4 2 3 4" xfId="12682" xr:uid="{F61F6701-6118-4FC7-9D04-03C829BDDCA9}"/>
    <cellStyle name="40% - Accent1 4 2 3 4 2" xfId="12683" xr:uid="{1319BFC2-CA1A-4957-A555-D71711D68423}"/>
    <cellStyle name="40% - Accent1 4 2 3 4 2 2" xfId="42448" xr:uid="{E14FEA05-4400-4BB9-B83A-8D920DE8A4FD}"/>
    <cellStyle name="40% - Accent1 4 2 3 4 3" xfId="12684" xr:uid="{18D67722-C676-431C-BC29-4E1BE1DAB32B}"/>
    <cellStyle name="40% - Accent1 4 2 3 4 3 2" xfId="42449" xr:uid="{648AE37B-FDE1-430F-939A-07154A2E86F8}"/>
    <cellStyle name="40% - Accent1 4 2 3 4 4" xfId="42447" xr:uid="{74163AAC-10F9-4C01-8E31-693594901AFE}"/>
    <cellStyle name="40% - Accent1 4 2 3 5" xfId="12685" xr:uid="{BBFC59AD-FB68-414B-B110-5CB6A44FF6C6}"/>
    <cellStyle name="40% - Accent1 4 2 3 5 2" xfId="42450" xr:uid="{8AEA8818-0710-4728-8149-302C18F4D456}"/>
    <cellStyle name="40% - Accent1 4 2 3 6" xfId="12686" xr:uid="{DF6BB156-E075-4792-9CE7-61DE3C70D506}"/>
    <cellStyle name="40% - Accent1 4 2 3 6 2" xfId="42451" xr:uid="{E2649999-4FFD-4298-BEA6-1C5D35D592D1}"/>
    <cellStyle name="40% - Accent1 4 2 3 7" xfId="12687" xr:uid="{7F2A5A02-7E07-4641-91D6-BCE6AF9845C3}"/>
    <cellStyle name="40% - Accent1 4 2 3 7 2" xfId="42452" xr:uid="{7BDC6587-F07D-4838-93E6-9EAF68B45ADF}"/>
    <cellStyle name="40% - Accent1 4 2 3 8" xfId="26977" xr:uid="{631C3F30-1630-456A-AA12-0661CC0A2756}"/>
    <cellStyle name="40% - Accent1 4 2 3 8 2" xfId="55467" xr:uid="{80E47165-E6E7-4633-BCB3-AC6AB18D6DFC}"/>
    <cellStyle name="40% - Accent1 4 2 3 9" xfId="12667" xr:uid="{E93DEBC7-13E1-4CBF-94AE-381651177620}"/>
    <cellStyle name="40% - Accent1 4 2 3 9 2" xfId="42432" xr:uid="{0BF15BDF-A234-43C3-8922-3FD1F309EF69}"/>
    <cellStyle name="40% - Accent1 4 2 4" xfId="2297" xr:uid="{7B4634C6-B990-4E6E-8E01-C1241A0839FC}"/>
    <cellStyle name="40% - Accent1 4 2 4 2" xfId="12689" xr:uid="{9CEF7D6C-9A89-474A-8898-F7691D7D083C}"/>
    <cellStyle name="40% - Accent1 4 2 4 2 2" xfId="12690" xr:uid="{7C8D1D81-1985-4890-968A-016C8B947CEE}"/>
    <cellStyle name="40% - Accent1 4 2 4 2 2 2" xfId="42455" xr:uid="{467B31BA-76F3-41C7-A2DC-508C96932A40}"/>
    <cellStyle name="40% - Accent1 4 2 4 2 3" xfId="12691" xr:uid="{C871D905-6945-41FF-A4B2-062B56CC7072}"/>
    <cellStyle name="40% - Accent1 4 2 4 2 3 2" xfId="42456" xr:uid="{AC6FE136-AA23-48E0-BB84-909024E5B254}"/>
    <cellStyle name="40% - Accent1 4 2 4 2 4" xfId="42454" xr:uid="{741ECD56-69A6-4FFA-A539-25E7461C44BF}"/>
    <cellStyle name="40% - Accent1 4 2 4 3" xfId="12692" xr:uid="{B4F472BB-558E-4699-A7F9-A7BED154FC9B}"/>
    <cellStyle name="40% - Accent1 4 2 4 3 2" xfId="42457" xr:uid="{99BD7517-10A1-4039-90F7-6E09A31202B8}"/>
    <cellStyle name="40% - Accent1 4 2 4 4" xfId="12693" xr:uid="{C2C137E3-A74D-4284-B866-608878714EBA}"/>
    <cellStyle name="40% - Accent1 4 2 4 4 2" xfId="42458" xr:uid="{49FD007E-ECA2-4C64-8781-51BF1E9509ED}"/>
    <cellStyle name="40% - Accent1 4 2 4 5" xfId="12694" xr:uid="{9D6E1960-BE66-4F22-8D0E-9A0C4316706A}"/>
    <cellStyle name="40% - Accent1 4 2 4 5 2" xfId="42459" xr:uid="{EE7A73A4-E664-4405-B571-84D95D4BE6E6}"/>
    <cellStyle name="40% - Accent1 4 2 4 6" xfId="29971" xr:uid="{174B1372-F117-451C-AF12-1D98BEEC8669}"/>
    <cellStyle name="40% - Accent1 4 2 4 6 2" xfId="58461" xr:uid="{02368E56-9557-4AFB-B772-A02CE132208D}"/>
    <cellStyle name="40% - Accent1 4 2 4 7" xfId="12688" xr:uid="{549E38C4-4B4C-484A-B961-579DC9710A22}"/>
    <cellStyle name="40% - Accent1 4 2 4 7 2" xfId="42453" xr:uid="{9408507A-A00F-4A29-8AE2-BDE6D1704331}"/>
    <cellStyle name="40% - Accent1 4 2 4 8" xfId="33277" xr:uid="{95AED996-FD6D-4EB7-9C84-023BA7E4CD3B}"/>
    <cellStyle name="40% - Accent1 4 2 5" xfId="12695" xr:uid="{02B02EA9-FB49-4443-8F18-CA512AE0D206}"/>
    <cellStyle name="40% - Accent1 4 2 5 2" xfId="12696" xr:uid="{00656BAB-5E1A-455F-9A45-54941CDA2238}"/>
    <cellStyle name="40% - Accent1 4 2 5 2 2" xfId="12697" xr:uid="{FD1E97D4-29F8-4D2A-9ACB-F8D70C79139D}"/>
    <cellStyle name="40% - Accent1 4 2 5 2 2 2" xfId="42462" xr:uid="{96B551B5-315E-4ECA-9E75-20ADD57682EE}"/>
    <cellStyle name="40% - Accent1 4 2 5 2 3" xfId="12698" xr:uid="{775F7C87-ABFF-47C4-AB88-0109982B2FCC}"/>
    <cellStyle name="40% - Accent1 4 2 5 2 3 2" xfId="42463" xr:uid="{D6B91137-9126-4E5D-BB79-CE77AEFD4E5C}"/>
    <cellStyle name="40% - Accent1 4 2 5 2 4" xfId="42461" xr:uid="{D9A314BB-B317-4D44-9FF1-76722BDE78D9}"/>
    <cellStyle name="40% - Accent1 4 2 5 3" xfId="12699" xr:uid="{5EF61862-D114-495B-97AA-285E61EA96F3}"/>
    <cellStyle name="40% - Accent1 4 2 5 3 2" xfId="42464" xr:uid="{D34E2AF2-8DBC-4C3F-9497-B4505F575ED4}"/>
    <cellStyle name="40% - Accent1 4 2 5 4" xfId="12700" xr:uid="{BA585A48-E22D-42C3-9372-2D76EEC29848}"/>
    <cellStyle name="40% - Accent1 4 2 5 4 2" xfId="42465" xr:uid="{4C44F432-93BD-4B94-BDB9-73D6D5B98C90}"/>
    <cellStyle name="40% - Accent1 4 2 5 5" xfId="12701" xr:uid="{B374AC4E-9443-423D-BD4A-30D382513750}"/>
    <cellStyle name="40% - Accent1 4 2 5 5 2" xfId="42466" xr:uid="{05D0EDDD-F767-4FEB-B674-2E16DCA6A67B}"/>
    <cellStyle name="40% - Accent1 4 2 5 6" xfId="42460" xr:uid="{2415C2EA-303D-463B-B867-BE2B0466502A}"/>
    <cellStyle name="40% - Accent1 4 2 6" xfId="12702" xr:uid="{AD9B6C2E-A8A1-465F-8319-46A067711C6A}"/>
    <cellStyle name="40% - Accent1 4 2 6 2" xfId="12703" xr:uid="{DF933577-F128-424C-8D62-EA3AF04E462D}"/>
    <cellStyle name="40% - Accent1 4 2 6 2 2" xfId="42468" xr:uid="{9E4E4BFE-F73F-482D-8ACB-A5FAD1959258}"/>
    <cellStyle name="40% - Accent1 4 2 6 3" xfId="12704" xr:uid="{8D883969-A01D-4392-9CCB-0EAB1198B612}"/>
    <cellStyle name="40% - Accent1 4 2 6 3 2" xfId="42469" xr:uid="{D64EA77B-02A4-44F7-9ADC-B6AE770DCE8A}"/>
    <cellStyle name="40% - Accent1 4 2 6 4" xfId="42467" xr:uid="{F47CE99C-431F-4616-A7C9-FB2E084D46BE}"/>
    <cellStyle name="40% - Accent1 4 2 7" xfId="12705" xr:uid="{7F4C8C1B-8DDD-4AAD-9285-88D1EE13C03F}"/>
    <cellStyle name="40% - Accent1 4 2 7 2" xfId="42470" xr:uid="{ADC4E193-4F6D-4BD6-83C2-0DFE0ADBF349}"/>
    <cellStyle name="40% - Accent1 4 2 8" xfId="12706" xr:uid="{4A887154-BB6E-4836-AC4E-D0DDDD49BE46}"/>
    <cellStyle name="40% - Accent1 4 2 8 2" xfId="42471" xr:uid="{F328A5C6-72A7-4773-A1FA-1CAA4BEBFD0C}"/>
    <cellStyle name="40% - Accent1 4 2 9" xfId="12707" xr:uid="{F6F3F410-98D7-4692-9B98-8DD66FDCE556}"/>
    <cellStyle name="40% - Accent1 4 2 9 2" xfId="42472" xr:uid="{5CC16C11-2530-48AC-BD7D-321FA073821F}"/>
    <cellStyle name="40% - Accent1 4 3" xfId="1298" xr:uid="{1240799B-1DB8-4CE8-AC94-500F6C8E4D08}"/>
    <cellStyle name="40% - Accent1 4 3 10" xfId="24356" xr:uid="{B3ABB8B3-7EB5-4703-A11C-7A49EAD9692C}"/>
    <cellStyle name="40% - Accent1 4 3 10 2" xfId="52848" xr:uid="{C4E9F9D7-E9DB-4AB1-91BD-A6192B73F02A}"/>
    <cellStyle name="40% - Accent1 4 3 11" xfId="32348" xr:uid="{49EE1659-17D7-4EDC-A8F9-998ADBAB2279}"/>
    <cellStyle name="40% - Accent1 4 3 2" xfId="1960" xr:uid="{571F2FF0-B261-4C86-B206-E24BCBF5CB11}"/>
    <cellStyle name="40% - Accent1 4 3 2 2" xfId="3195" xr:uid="{5C79AEED-006D-4B3D-9344-3DC3D5096504}"/>
    <cellStyle name="40% - Accent1 4 3 2 2 2" xfId="12711" xr:uid="{1F930510-C5D7-4077-8CE6-E67C7A3E6509}"/>
    <cellStyle name="40% - Accent1 4 3 2 2 2 2" xfId="42476" xr:uid="{125A8CD0-164B-4DA9-93D9-DAF551C7FE3A}"/>
    <cellStyle name="40% - Accent1 4 3 2 2 3" xfId="12712" xr:uid="{1987BE9F-3D73-4916-AF59-CAC8B210DBE0}"/>
    <cellStyle name="40% - Accent1 4 3 2 2 3 2" xfId="42477" xr:uid="{0C195F8F-D408-4E3C-9D25-3B6CEA8AF153}"/>
    <cellStyle name="40% - Accent1 4 3 2 2 4" xfId="28780" xr:uid="{5BA4D9F2-FFD2-4FE0-83F5-0C22CEABDFC1}"/>
    <cellStyle name="40% - Accent1 4 3 2 2 4 2" xfId="57270" xr:uid="{F91D5FDB-71E6-4326-B0CD-A18A59E99538}"/>
    <cellStyle name="40% - Accent1 4 3 2 2 5" xfId="12710" xr:uid="{411D9FB1-11FC-47CC-9E44-CDBA65460216}"/>
    <cellStyle name="40% - Accent1 4 3 2 2 5 2" xfId="42475" xr:uid="{DC422669-906B-4A45-8D73-0864373E0A17}"/>
    <cellStyle name="40% - Accent1 4 3 2 2 6" xfId="34172" xr:uid="{134D6AAB-B393-4639-8286-DD6248179AFA}"/>
    <cellStyle name="40% - Accent1 4 3 2 3" xfId="12713" xr:uid="{B969E091-042B-40A8-812E-7764C3F733B5}"/>
    <cellStyle name="40% - Accent1 4 3 2 3 2" xfId="42478" xr:uid="{97A6625E-2D79-499A-935F-E7518A5EE790}"/>
    <cellStyle name="40% - Accent1 4 3 2 4" xfId="12714" xr:uid="{4F1BE7B2-6741-4042-B599-E94D4C081893}"/>
    <cellStyle name="40% - Accent1 4 3 2 4 2" xfId="42479" xr:uid="{F32789DA-3BD2-42A9-8CDF-2A6826F0B6DC}"/>
    <cellStyle name="40% - Accent1 4 3 2 5" xfId="12715" xr:uid="{10B1ABB7-09FD-4597-9147-E7BEE1E03227}"/>
    <cellStyle name="40% - Accent1 4 3 2 5 2" xfId="42480" xr:uid="{6FF2FC98-0DE8-4E2C-B97A-C493B239E931}"/>
    <cellStyle name="40% - Accent1 4 3 2 6" xfId="22117" xr:uid="{3AF632B6-AD55-4C67-BF5B-7EF4038BDC50}"/>
    <cellStyle name="40% - Accent1 4 3 2 6 2" xfId="51542" xr:uid="{5F7956A6-7B6E-474E-99D4-275135FD7D7D}"/>
    <cellStyle name="40% - Accent1 4 3 2 7" xfId="12709" xr:uid="{D7F1BA12-4A79-4766-B4EA-DB86E53DC1DA}"/>
    <cellStyle name="40% - Accent1 4 3 2 7 2" xfId="42474" xr:uid="{FB8DBB1C-9C18-4EBC-9F98-13E07C505C63}"/>
    <cellStyle name="40% - Accent1 4 3 2 8" xfId="25801" xr:uid="{6FD9F3CA-D7B2-4867-8E69-2BE9A02FD329}"/>
    <cellStyle name="40% - Accent1 4 3 2 8 2" xfId="54292" xr:uid="{237D5FF9-9810-4A56-AB06-88DD18E0AE07}"/>
    <cellStyle name="40% - Accent1 4 3 2 9" xfId="32962" xr:uid="{BE157810-FF8A-4588-9B3B-D0937EA16313}"/>
    <cellStyle name="40% - Accent1 4 3 3" xfId="2574" xr:uid="{8C748272-7E4D-40C6-B9C2-CDD9D1970C43}"/>
    <cellStyle name="40% - Accent1 4 3 3 2" xfId="12717" xr:uid="{DBEC19A1-EE4E-415A-9F30-D8B189388459}"/>
    <cellStyle name="40% - Accent1 4 3 3 2 2" xfId="12718" xr:uid="{19053B6D-8175-4CB2-95A3-1E27D536FFB5}"/>
    <cellStyle name="40% - Accent1 4 3 3 2 2 2" xfId="42483" xr:uid="{45FF0D8B-2D24-4B2A-B313-CB6E79EB65C7}"/>
    <cellStyle name="40% - Accent1 4 3 3 2 3" xfId="12719" xr:uid="{61B4A880-6DA7-4DE6-A190-914D334E242C}"/>
    <cellStyle name="40% - Accent1 4 3 3 2 3 2" xfId="42484" xr:uid="{6B1DC59E-18E2-4C9F-B69C-B094BCB0DEC9}"/>
    <cellStyle name="40% - Accent1 4 3 3 2 4" xfId="42482" xr:uid="{4899BEBD-EA45-4D90-A982-6ED31DE2B584}"/>
    <cellStyle name="40% - Accent1 4 3 3 3" xfId="12720" xr:uid="{BEE1744E-2637-4E29-AD9C-235A702303C7}"/>
    <cellStyle name="40% - Accent1 4 3 3 3 2" xfId="42485" xr:uid="{15F10A2B-E5EA-4BD8-9459-467FD937F6AE}"/>
    <cellStyle name="40% - Accent1 4 3 3 4" xfId="12721" xr:uid="{B2F2BB9B-5135-4655-940C-673E5F3D4C2C}"/>
    <cellStyle name="40% - Accent1 4 3 3 4 2" xfId="42486" xr:uid="{E24DEBC3-086B-4146-9180-5B4A56D7157E}"/>
    <cellStyle name="40% - Accent1 4 3 3 5" xfId="12722" xr:uid="{991C679D-DC49-45F6-B3FD-4DC475FF93C5}"/>
    <cellStyle name="40% - Accent1 4 3 3 5 2" xfId="42487" xr:uid="{7A3B749B-8E49-4B45-BD93-62E83B86DA45}"/>
    <cellStyle name="40% - Accent1 4 3 3 6" xfId="27269" xr:uid="{76DCCB9F-91EC-4A70-8F8A-CDD68310FAC8}"/>
    <cellStyle name="40% - Accent1 4 3 3 6 2" xfId="55759" xr:uid="{3DF4B623-F7D7-46D6-B130-45A84110FCC5}"/>
    <cellStyle name="40% - Accent1 4 3 3 7" xfId="12716" xr:uid="{914F7FA8-E66D-4BE0-9392-911652EE3445}"/>
    <cellStyle name="40% - Accent1 4 3 3 7 2" xfId="42481" xr:uid="{4149AFDB-6928-4008-9087-3FEC58AB2343}"/>
    <cellStyle name="40% - Accent1 4 3 3 8" xfId="33554" xr:uid="{8EB3AC64-664B-4777-A403-6E1934C56572}"/>
    <cellStyle name="40% - Accent1 4 3 4" xfId="12723" xr:uid="{C9331FCF-8743-4D80-A39F-A6EAD5FCC186}"/>
    <cellStyle name="40% - Accent1 4 3 4 2" xfId="12724" xr:uid="{396ACB05-2097-4FAC-99FB-13AE839B4F95}"/>
    <cellStyle name="40% - Accent1 4 3 4 2 2" xfId="42489" xr:uid="{81555AEC-0C9B-490F-A992-C21F240B4761}"/>
    <cellStyle name="40% - Accent1 4 3 4 3" xfId="12725" xr:uid="{662CB1E9-E93B-4285-B8DC-75A49F5E312F}"/>
    <cellStyle name="40% - Accent1 4 3 4 3 2" xfId="42490" xr:uid="{7E3295A0-A874-48ED-9260-47B6E83685AA}"/>
    <cellStyle name="40% - Accent1 4 3 4 4" xfId="30266" xr:uid="{E72A8BAA-D380-4AC0-94DC-18F7028C7616}"/>
    <cellStyle name="40% - Accent1 4 3 4 4 2" xfId="58756" xr:uid="{EC4905EF-4C33-4973-B1F9-BEB403FBE4FF}"/>
    <cellStyle name="40% - Accent1 4 3 4 5" xfId="42488" xr:uid="{AF469211-D374-4557-A1AA-13761E448BCE}"/>
    <cellStyle name="40% - Accent1 4 3 5" xfId="12726" xr:uid="{88DA275F-7CD4-40D1-A8D8-DB796349A20B}"/>
    <cellStyle name="40% - Accent1 4 3 5 2" xfId="42491" xr:uid="{409B12E1-A305-4D2A-AA47-6B180229BC86}"/>
    <cellStyle name="40% - Accent1 4 3 6" xfId="12727" xr:uid="{3F1681D5-63F4-4350-8607-4A39A421FF19}"/>
    <cellStyle name="40% - Accent1 4 3 6 2" xfId="42492" xr:uid="{44E571A8-6611-4141-A859-045B67ACD136}"/>
    <cellStyle name="40% - Accent1 4 3 7" xfId="12728" xr:uid="{C4C52CB0-09B1-4599-8540-527DA36E9ABF}"/>
    <cellStyle name="40% - Accent1 4 3 7 2" xfId="42493" xr:uid="{0AFB4023-3509-47E5-BD3B-9B0B63A11E37}"/>
    <cellStyle name="40% - Accent1 4 3 8" xfId="21133" xr:uid="{A0F5BE29-1542-4E97-959F-4B742CA50DEF}"/>
    <cellStyle name="40% - Accent1 4 3 8 2" xfId="50559" xr:uid="{16A1170C-8ECB-4FFA-AC39-7C960DA198AB}"/>
    <cellStyle name="40% - Accent1 4 3 9" xfId="12708" xr:uid="{CCF40914-ABE0-4E13-A2D9-9D498820D45A}"/>
    <cellStyle name="40% - Accent1 4 3 9 2" xfId="42473" xr:uid="{9CFC15E8-FB1C-40EC-A763-CCF28FC81593}"/>
    <cellStyle name="40% - Accent1 4 4" xfId="1670" xr:uid="{513B0923-5432-4E87-B68B-86021997383E}"/>
    <cellStyle name="40% - Accent1 4 4 10" xfId="24635" xr:uid="{136B8E18-8975-4AEE-AEAD-086AA56566D0}"/>
    <cellStyle name="40% - Accent1 4 4 10 2" xfId="53127" xr:uid="{180E0133-AF80-4A00-824B-2BD48D8CB6BD}"/>
    <cellStyle name="40% - Accent1 4 4 11" xfId="32672" xr:uid="{A41A2636-0B18-4FF5-8FE7-63116A272F5E}"/>
    <cellStyle name="40% - Accent1 4 4 2" xfId="2891" xr:uid="{981379FE-9019-41B1-B641-3CE20384BDA8}"/>
    <cellStyle name="40% - Accent1 4 4 2 2" xfId="12731" xr:uid="{D62DC862-D35B-4833-93ED-249799D87E86}"/>
    <cellStyle name="40% - Accent1 4 4 2 2 2" xfId="12732" xr:uid="{88133FBC-7B27-45C5-9092-37B10AABC15B}"/>
    <cellStyle name="40% - Accent1 4 4 2 2 2 2" xfId="42497" xr:uid="{B6CE205D-7D25-4656-8A9A-BF9CECEB758A}"/>
    <cellStyle name="40% - Accent1 4 4 2 2 3" xfId="12733" xr:uid="{81BB367E-5666-49BF-B7CA-10627C76C2C0}"/>
    <cellStyle name="40% - Accent1 4 4 2 2 3 2" xfId="42498" xr:uid="{21F73B4F-5C5D-462E-9BA0-7B80624D975C}"/>
    <cellStyle name="40% - Accent1 4 4 2 2 4" xfId="29077" xr:uid="{D32BB1F0-3018-42C6-A269-790B240E315E}"/>
    <cellStyle name="40% - Accent1 4 4 2 2 4 2" xfId="57567" xr:uid="{F17E107C-4FD7-4552-AFC6-5C905F4F9FE0}"/>
    <cellStyle name="40% - Accent1 4 4 2 2 5" xfId="42496" xr:uid="{A8E7D943-EDCE-4C39-8354-AC8211B66CCF}"/>
    <cellStyle name="40% - Accent1 4 4 2 3" xfId="12734" xr:uid="{800E0A94-6997-4E8B-9471-55405FACC94D}"/>
    <cellStyle name="40% - Accent1 4 4 2 3 2" xfId="42499" xr:uid="{BCCDB28E-6AD6-49A1-A572-48FF0B8E5D9D}"/>
    <cellStyle name="40% - Accent1 4 4 2 4" xfId="12735" xr:uid="{A67159A8-784A-4513-8E37-C4E4D238040B}"/>
    <cellStyle name="40% - Accent1 4 4 2 4 2" xfId="42500" xr:uid="{B4F50926-B433-4B33-88FE-A32B91E01C2D}"/>
    <cellStyle name="40% - Accent1 4 4 2 5" xfId="12736" xr:uid="{B7D5B6AB-BB46-4D82-959E-BB7D027ACCDA}"/>
    <cellStyle name="40% - Accent1 4 4 2 5 2" xfId="42501" xr:uid="{5A7522F6-C270-4DE7-A773-F635F6EDF4CA}"/>
    <cellStyle name="40% - Accent1 4 4 2 6" xfId="26093" xr:uid="{B6CC0E8F-00B2-492C-9B9D-10CA5423B664}"/>
    <cellStyle name="40% - Accent1 4 4 2 6 2" xfId="54584" xr:uid="{75351DD8-46F0-4EED-896E-011B869EDDC7}"/>
    <cellStyle name="40% - Accent1 4 4 2 7" xfId="12730" xr:uid="{8C801D59-A64C-441D-ADF5-F611F3ED2174}"/>
    <cellStyle name="40% - Accent1 4 4 2 7 2" xfId="42495" xr:uid="{BE33D8F1-C14B-44A3-89D9-E3DF2C0BD0DF}"/>
    <cellStyle name="40% - Accent1 4 4 2 8" xfId="33869" xr:uid="{9FF28450-73CE-4B43-AC5E-2B2F7DBC94CB}"/>
    <cellStyle name="40% - Accent1 4 4 3" xfId="12737" xr:uid="{FA928CD4-1287-4AFE-81E1-0E4F20BF7D80}"/>
    <cellStyle name="40% - Accent1 4 4 3 2" xfId="12738" xr:uid="{A8B675B8-5F40-4FD0-87DA-F92D0DDF6D45}"/>
    <cellStyle name="40% - Accent1 4 4 3 2 2" xfId="12739" xr:uid="{66882FE8-A263-45DF-B06B-B0899D14FFCA}"/>
    <cellStyle name="40% - Accent1 4 4 3 2 2 2" xfId="42504" xr:uid="{E9D36110-96A8-4F44-A061-B0782495DF2B}"/>
    <cellStyle name="40% - Accent1 4 4 3 2 3" xfId="12740" xr:uid="{3F6EC739-3247-4B64-9B43-D7FB7CB5B340}"/>
    <cellStyle name="40% - Accent1 4 4 3 2 3 2" xfId="42505" xr:uid="{D3D65670-DFB2-4483-B070-96FECE5F9ACA}"/>
    <cellStyle name="40% - Accent1 4 4 3 2 4" xfId="42503" xr:uid="{06A1BA57-4C9C-4E2D-98FD-F0FD20A66EC7}"/>
    <cellStyle name="40% - Accent1 4 4 3 3" xfId="12741" xr:uid="{EFBDB027-62B4-42CC-A905-0D8FEEC11BE2}"/>
    <cellStyle name="40% - Accent1 4 4 3 3 2" xfId="42506" xr:uid="{79CCA67B-FE2B-47B1-87A5-4CEBC8B8F72B}"/>
    <cellStyle name="40% - Accent1 4 4 3 4" xfId="12742" xr:uid="{FC0B6EF9-3457-40DA-8645-B6C79598E947}"/>
    <cellStyle name="40% - Accent1 4 4 3 4 2" xfId="42507" xr:uid="{FBCFE4F2-F171-400B-AE85-BF93E202FC40}"/>
    <cellStyle name="40% - Accent1 4 4 3 5" xfId="12743" xr:uid="{1845A2E1-4CA9-49E4-90A7-8C4CFB72C84B}"/>
    <cellStyle name="40% - Accent1 4 4 3 5 2" xfId="42508" xr:uid="{75712BC7-9A0C-4E88-8A72-368B602D8206}"/>
    <cellStyle name="40% - Accent1 4 4 3 6" xfId="27566" xr:uid="{BA707E55-A371-4596-B9E6-198FD3C2A77D}"/>
    <cellStyle name="40% - Accent1 4 4 3 6 2" xfId="56056" xr:uid="{2A995468-1F5E-4EEE-B26E-AE5BF966EA81}"/>
    <cellStyle name="40% - Accent1 4 4 3 7" xfId="42502" xr:uid="{F97837CB-5878-43D3-85E3-A4020DF194CD}"/>
    <cellStyle name="40% - Accent1 4 4 4" xfId="12744" xr:uid="{21A7FB07-F52F-48A6-BC82-3FF6F2F3DCBC}"/>
    <cellStyle name="40% - Accent1 4 4 4 2" xfId="12745" xr:uid="{F92BF072-99F4-45F5-A34C-34FA8EA87304}"/>
    <cellStyle name="40% - Accent1 4 4 4 2 2" xfId="42510" xr:uid="{8E64A19A-A204-4606-B090-6680515EF333}"/>
    <cellStyle name="40% - Accent1 4 4 4 3" xfId="12746" xr:uid="{22808BB8-60B8-40D1-98B5-F3AB084B7CFD}"/>
    <cellStyle name="40% - Accent1 4 4 4 3 2" xfId="42511" xr:uid="{BBF66309-53BA-4CA7-A536-4BE8B2064AF2}"/>
    <cellStyle name="40% - Accent1 4 4 4 4" xfId="30564" xr:uid="{1D0879A6-128E-465A-8BEA-1EFDBE36CF6D}"/>
    <cellStyle name="40% - Accent1 4 4 4 4 2" xfId="59054" xr:uid="{43A83735-38CA-44E1-8ABB-9D4A96C3D05F}"/>
    <cellStyle name="40% - Accent1 4 4 4 5" xfId="42509" xr:uid="{5DAA17D7-DA22-418D-98BD-88F49A0ADEF9}"/>
    <cellStyle name="40% - Accent1 4 4 5" xfId="12747" xr:uid="{9C3BECBD-7D4E-461F-9BE2-554B1BA32722}"/>
    <cellStyle name="40% - Accent1 4 4 5 2" xfId="42512" xr:uid="{195B06FB-54DE-4855-94BD-9969AD707318}"/>
    <cellStyle name="40% - Accent1 4 4 6" xfId="12748" xr:uid="{3B205822-3BB1-494A-B823-ACA9302556BC}"/>
    <cellStyle name="40% - Accent1 4 4 6 2" xfId="42513" xr:uid="{B1067ADE-202D-43CD-A179-F04E17C83874}"/>
    <cellStyle name="40% - Accent1 4 4 7" xfId="12749" xr:uid="{11EE595F-EB2D-436F-A8FE-B2A07608F3CF}"/>
    <cellStyle name="40% - Accent1 4 4 7 2" xfId="42514" xr:uid="{1A12F3E4-347C-463D-98E4-3935A302CD5D}"/>
    <cellStyle name="40% - Accent1 4 4 8" xfId="21617" xr:uid="{A2F9ADDF-F481-4D34-B76D-A5C0F1892465}"/>
    <cellStyle name="40% - Accent1 4 4 8 2" xfId="51042" xr:uid="{BCB58759-9E5A-422E-98A4-095DB72AD6AE}"/>
    <cellStyle name="40% - Accent1 4 4 9" xfId="12729" xr:uid="{EFA5756D-2E44-480A-B1C9-DBFB77CF5884}"/>
    <cellStyle name="40% - Accent1 4 4 9 2" xfId="42494" xr:uid="{F598E9A8-A6E6-43AA-9427-2DD2695DD424}"/>
    <cellStyle name="40% - Accent1 4 5" xfId="2179" xr:uid="{BDE5FFAE-65D1-4AC9-B662-0C997D442F48}"/>
    <cellStyle name="40% - Accent1 4 5 10" xfId="33161" xr:uid="{255A6D3C-0839-46E2-8E41-F507F2C003E4}"/>
    <cellStyle name="40% - Accent1 4 5 2" xfId="12751" xr:uid="{724EB81F-F684-4EF0-8D7D-0EB8860751B4}"/>
    <cellStyle name="40% - Accent1 4 5 2 2" xfId="12752" xr:uid="{41E65E6C-994D-43F0-A085-E8CA2C0BB07E}"/>
    <cellStyle name="40% - Accent1 4 5 2 2 2" xfId="12753" xr:uid="{75B868AE-D7E1-4B43-9186-B132001C83D6}"/>
    <cellStyle name="40% - Accent1 4 5 2 2 2 2" xfId="42518" xr:uid="{582A870B-E703-4FBD-9EDB-18E0A44FE40F}"/>
    <cellStyle name="40% - Accent1 4 5 2 2 3" xfId="12754" xr:uid="{27783334-5072-44C4-A957-51AC8A30840C}"/>
    <cellStyle name="40% - Accent1 4 5 2 2 3 2" xfId="42519" xr:uid="{0831C6E4-2E4F-412D-A518-6B1553199D04}"/>
    <cellStyle name="40% - Accent1 4 5 2 2 4" xfId="29386" xr:uid="{B3314972-C752-42A5-B477-3994D89E0349}"/>
    <cellStyle name="40% - Accent1 4 5 2 2 4 2" xfId="57876" xr:uid="{B7BED737-7D2B-4F89-B573-E553FB24065A}"/>
    <cellStyle name="40% - Accent1 4 5 2 2 5" xfId="42517" xr:uid="{55579FFE-8299-4C5A-89F4-56026DF6C4DA}"/>
    <cellStyle name="40% - Accent1 4 5 2 3" xfId="12755" xr:uid="{61C192B8-E9FB-4D56-A1EF-91EA90564BB0}"/>
    <cellStyle name="40% - Accent1 4 5 2 3 2" xfId="42520" xr:uid="{032847BC-05AA-44C4-B24A-75999F11A837}"/>
    <cellStyle name="40% - Accent1 4 5 2 4" xfId="12756" xr:uid="{10553927-0EF8-4422-84AB-AB4CFF754021}"/>
    <cellStyle name="40% - Accent1 4 5 2 4 2" xfId="42521" xr:uid="{AA54B308-1878-4E1F-88AF-F7DAA58375A8}"/>
    <cellStyle name="40% - Accent1 4 5 2 5" xfId="12757" xr:uid="{851C078C-7E8A-4FE5-B0A5-05664B0DCAD9}"/>
    <cellStyle name="40% - Accent1 4 5 2 5 2" xfId="42522" xr:uid="{5C9AD4A3-AB76-4BA9-A9AC-3378304DE89B}"/>
    <cellStyle name="40% - Accent1 4 5 2 6" xfId="26402" xr:uid="{FD5D1CC1-C50A-456E-A195-C1B038F6DF3A}"/>
    <cellStyle name="40% - Accent1 4 5 2 6 2" xfId="54893" xr:uid="{E782B69C-225C-4CE5-9018-FDDFC9CAE15A}"/>
    <cellStyle name="40% - Accent1 4 5 2 7" xfId="42516" xr:uid="{3A568D04-779C-449C-8589-A1231F74B297}"/>
    <cellStyle name="40% - Accent1 4 5 3" xfId="12758" xr:uid="{4342E67F-DA36-4F01-95B2-245FCA74C164}"/>
    <cellStyle name="40% - Accent1 4 5 3 2" xfId="12759" xr:uid="{1436501B-F796-427A-A0A0-ABB573923E08}"/>
    <cellStyle name="40% - Accent1 4 5 3 2 2" xfId="12760" xr:uid="{C72AB8B4-F7C4-4041-A250-5F204800D1CA}"/>
    <cellStyle name="40% - Accent1 4 5 3 2 2 2" xfId="42525" xr:uid="{1CFDF374-4262-4704-8864-11D12BDC0C95}"/>
    <cellStyle name="40% - Accent1 4 5 3 2 3" xfId="12761" xr:uid="{14E1622E-8995-4443-A8A6-1310A5697111}"/>
    <cellStyle name="40% - Accent1 4 5 3 2 3 2" xfId="42526" xr:uid="{F1983300-63C1-4334-B439-CC0E4A848E8F}"/>
    <cellStyle name="40% - Accent1 4 5 3 2 4" xfId="42524" xr:uid="{EA0A8394-55E4-4566-B69B-6E54070588A1}"/>
    <cellStyle name="40% - Accent1 4 5 3 3" xfId="12762" xr:uid="{5D213AA1-894D-491F-A61E-E0437F818609}"/>
    <cellStyle name="40% - Accent1 4 5 3 3 2" xfId="42527" xr:uid="{1B9D8EC4-EA2F-41F6-8A5D-F1252B42A310}"/>
    <cellStyle name="40% - Accent1 4 5 3 4" xfId="12763" xr:uid="{13CF1E67-819B-4E47-AC73-50300D4143E7}"/>
    <cellStyle name="40% - Accent1 4 5 3 4 2" xfId="42528" xr:uid="{643199A7-D625-4EC2-BEE5-F397AA16FE20}"/>
    <cellStyle name="40% - Accent1 4 5 3 5" xfId="12764" xr:uid="{335DA727-BBDC-4FD0-A431-6F23D91B43A3}"/>
    <cellStyle name="40% - Accent1 4 5 3 5 2" xfId="42529" xr:uid="{7C55C23A-5898-4083-8472-367AC0E15B65}"/>
    <cellStyle name="40% - Accent1 4 5 3 6" xfId="27875" xr:uid="{CFE8D66C-4558-4955-95F6-63C2DD71982C}"/>
    <cellStyle name="40% - Accent1 4 5 3 6 2" xfId="56365" xr:uid="{B41D7140-903B-4C00-BC9D-387E95407D9E}"/>
    <cellStyle name="40% - Accent1 4 5 3 7" xfId="42523" xr:uid="{3C29CC5A-0C92-4230-92BF-DBA8E3211CEB}"/>
    <cellStyle name="40% - Accent1 4 5 4" xfId="12765" xr:uid="{F16B92D1-1E26-4381-A330-EB9EA644E4B9}"/>
    <cellStyle name="40% - Accent1 4 5 4 2" xfId="12766" xr:uid="{2C4A0F5B-7835-453B-8E3A-62DE17B643B6}"/>
    <cellStyle name="40% - Accent1 4 5 4 2 2" xfId="42531" xr:uid="{9C94ABB8-3A7A-40F1-8D46-511F3C8EE116}"/>
    <cellStyle name="40% - Accent1 4 5 4 3" xfId="12767" xr:uid="{483E35C9-C99B-42C0-879F-BC470132AE3C}"/>
    <cellStyle name="40% - Accent1 4 5 4 3 2" xfId="42532" xr:uid="{1CD355DF-E130-4C02-8945-BC820D4E482D}"/>
    <cellStyle name="40% - Accent1 4 5 4 4" xfId="30874" xr:uid="{3AC5BF2F-C531-4F04-8D95-2F852DBC72C7}"/>
    <cellStyle name="40% - Accent1 4 5 4 4 2" xfId="59364" xr:uid="{13D0ACD8-51AA-452E-B934-C75A68326024}"/>
    <cellStyle name="40% - Accent1 4 5 4 5" xfId="42530" xr:uid="{B2DC469B-DE03-4F0B-9C93-9FB6AD66B116}"/>
    <cellStyle name="40% - Accent1 4 5 5" xfId="12768" xr:uid="{946ED47D-1B2E-4135-9BCA-496CB2C48D66}"/>
    <cellStyle name="40% - Accent1 4 5 5 2" xfId="42533" xr:uid="{18D387B0-2FCE-44CE-BD14-F3F3ACBCE62F}"/>
    <cellStyle name="40% - Accent1 4 5 6" xfId="12769" xr:uid="{ED71BC6D-0617-423D-BE9E-780EE6CF88BB}"/>
    <cellStyle name="40% - Accent1 4 5 6 2" xfId="42534" xr:uid="{4929CDF1-A54D-4B96-A13F-ECDED1FBADEC}"/>
    <cellStyle name="40% - Accent1 4 5 7" xfId="12770" xr:uid="{76274F1B-6284-49A6-9CCC-1A037CA47C6D}"/>
    <cellStyle name="40% - Accent1 4 5 7 2" xfId="42535" xr:uid="{E9F023AD-FC09-472C-ACB1-F2395C300650}"/>
    <cellStyle name="40% - Accent1 4 5 8" xfId="24932" xr:uid="{5CF0CBCF-D518-4546-9BD4-A3CCD93BDA41}"/>
    <cellStyle name="40% - Accent1 4 5 8 2" xfId="53423" xr:uid="{D42C85B4-847C-4381-84F5-E4820DA90F15}"/>
    <cellStyle name="40% - Accent1 4 5 9" xfId="12750" xr:uid="{DD286159-4CDB-4ADD-99E1-3825C8A9625C}"/>
    <cellStyle name="40% - Accent1 4 5 9 2" xfId="42515" xr:uid="{29A6596A-2788-4AF0-ACCA-ABFEFC6DF0C3}"/>
    <cellStyle name="40% - Accent1 4 6" xfId="12771" xr:uid="{0D9D7D1D-473A-4534-8283-186A4EFE89FC}"/>
    <cellStyle name="40% - Accent1 4 6 2" xfId="12772" xr:uid="{C4355499-D3A0-46C5-A899-7F569B539FCD}"/>
    <cellStyle name="40% - Accent1 4 6 2 2" xfId="12773" xr:uid="{BAD18E83-F4B4-4B05-BE96-A04960212866}"/>
    <cellStyle name="40% - Accent1 4 6 2 2 2" xfId="42538" xr:uid="{B04B4458-FF04-4819-8D14-EE34594A9445}"/>
    <cellStyle name="40% - Accent1 4 6 2 3" xfId="12774" xr:uid="{5383BB76-CCDE-4A28-A1EE-C190E948E09E}"/>
    <cellStyle name="40% - Accent1 4 6 2 3 2" xfId="42539" xr:uid="{4514DB60-82C2-4813-A350-B6E946AA7AED}"/>
    <cellStyle name="40% - Accent1 4 6 2 4" xfId="28200" xr:uid="{7BE0A8B5-EC3C-4B85-A5C1-EFFC00EAFCA7}"/>
    <cellStyle name="40% - Accent1 4 6 2 4 2" xfId="56690" xr:uid="{6A72B5AF-2B4E-49BF-8168-56C8144D31CA}"/>
    <cellStyle name="40% - Accent1 4 6 2 5" xfId="42537" xr:uid="{3641DD69-5E9F-4C92-8394-2811E9CFAD32}"/>
    <cellStyle name="40% - Accent1 4 6 3" xfId="12775" xr:uid="{70503F40-56EF-4990-B606-21C2E9C17C53}"/>
    <cellStyle name="40% - Accent1 4 6 3 2" xfId="42540" xr:uid="{812847F2-C00F-47E1-9509-B5D92527F9B1}"/>
    <cellStyle name="40% - Accent1 4 6 4" xfId="12776" xr:uid="{8F88AF8B-8077-4961-A64A-507627DC2BC6}"/>
    <cellStyle name="40% - Accent1 4 6 4 2" xfId="42541" xr:uid="{7EDB478F-674D-483D-ABA4-C91E56A93131}"/>
    <cellStyle name="40% - Accent1 4 6 5" xfId="12777" xr:uid="{E9339CD4-B72F-4F93-AF37-A86F0ABA9161}"/>
    <cellStyle name="40% - Accent1 4 6 5 2" xfId="42542" xr:uid="{AF3B479E-AEC7-4669-A0E9-57E975378F75}"/>
    <cellStyle name="40% - Accent1 4 6 6" xfId="25233" xr:uid="{F8D6E66E-CFF4-4A89-BF70-F30F84827917}"/>
    <cellStyle name="40% - Accent1 4 6 6 2" xfId="53724" xr:uid="{D9C8E1D0-48E5-4770-A466-00F278E447F4}"/>
    <cellStyle name="40% - Accent1 4 6 7" xfId="42536" xr:uid="{0B524F35-E711-4842-A1B3-C17E50D55726}"/>
    <cellStyle name="40% - Accent1 4 7" xfId="12778" xr:uid="{7467C0CB-9C93-4294-A227-BDFD1D23A586}"/>
    <cellStyle name="40% - Accent1 4 7 2" xfId="12779" xr:uid="{1F7DB517-D97F-417E-B4E2-84AC7AFE9F75}"/>
    <cellStyle name="40% - Accent1 4 7 2 2" xfId="12780" xr:uid="{EEBA4CA3-C629-4E66-A10B-1AF8BFE4DB04}"/>
    <cellStyle name="40% - Accent1 4 7 2 2 2" xfId="42545" xr:uid="{4D94779A-CAD8-4BB5-A02F-83759C31134A}"/>
    <cellStyle name="40% - Accent1 4 7 2 3" xfId="12781" xr:uid="{E1DBD67C-B5E3-4C3B-9D18-0D688A1120D8}"/>
    <cellStyle name="40% - Accent1 4 7 2 3 2" xfId="42546" xr:uid="{6FEDC574-D52D-4C9D-BE99-E470921612D8}"/>
    <cellStyle name="40% - Accent1 4 7 2 4" xfId="42544" xr:uid="{52783AFF-E7A5-4F5E-9C85-34EDE26EAA1A}"/>
    <cellStyle name="40% - Accent1 4 7 3" xfId="12782" xr:uid="{3C398092-992E-4715-8CBA-F20BF4F6AE9C}"/>
    <cellStyle name="40% - Accent1 4 7 3 2" xfId="42547" xr:uid="{FEEBB915-A189-4E0D-931F-0E56D978F6C5}"/>
    <cellStyle name="40% - Accent1 4 7 4" xfId="12783" xr:uid="{2BEA4E60-15F6-4558-ABAF-16448E879B1E}"/>
    <cellStyle name="40% - Accent1 4 7 4 2" xfId="42548" xr:uid="{3E4FE14E-392A-45C8-8DB8-B3B6FE2C3786}"/>
    <cellStyle name="40% - Accent1 4 7 5" xfId="12784" xr:uid="{6BEBBA72-8A34-4A4D-B083-27CC75484AEC}"/>
    <cellStyle name="40% - Accent1 4 7 5 2" xfId="42549" xr:uid="{8292C381-0970-4048-B5CC-90E2AF5AEB31}"/>
    <cellStyle name="40% - Accent1 4 7 6" xfId="26684" xr:uid="{4DBA6712-4ECE-4EFB-A21C-97900EEE6C1A}"/>
    <cellStyle name="40% - Accent1 4 7 6 2" xfId="55174" xr:uid="{64862F24-E60C-4134-864A-C840484C0664}"/>
    <cellStyle name="40% - Accent1 4 7 7" xfId="42543" xr:uid="{7B96A591-6310-49DF-B69A-F3829ACC7092}"/>
    <cellStyle name="40% - Accent1 4 8" xfId="12785" xr:uid="{287ABF8A-2EB1-482D-BD5B-703B09E1BFCE}"/>
    <cellStyle name="40% - Accent1 4 8 2" xfId="12786" xr:uid="{184EB3AD-D029-4AF1-87B2-7F4355E20604}"/>
    <cellStyle name="40% - Accent1 4 8 2 2" xfId="42551" xr:uid="{C1F3BA8A-3190-4A32-80E1-71261BE28040}"/>
    <cellStyle name="40% - Accent1 4 8 3" xfId="12787" xr:uid="{C9A75404-E822-4E2D-A5A7-D412CED35103}"/>
    <cellStyle name="40% - Accent1 4 8 3 2" xfId="42552" xr:uid="{D882D2FD-2E2D-460A-8B12-0C2E8C2A467B}"/>
    <cellStyle name="40% - Accent1 4 8 4" xfId="29678" xr:uid="{737391E3-C442-4BC6-A52D-80BB913F1F92}"/>
    <cellStyle name="40% - Accent1 4 8 4 2" xfId="58168" xr:uid="{57600323-4FA8-4355-AB1C-03E400A47203}"/>
    <cellStyle name="40% - Accent1 4 8 5" xfId="42550" xr:uid="{74AADFE4-CE7A-4B71-A782-FCA80AE2759A}"/>
    <cellStyle name="40% - Accent1 4 9" xfId="12788" xr:uid="{373556A2-0C00-4708-A664-26BC4BD3D4A2}"/>
    <cellStyle name="40% - Accent1 4 9 2" xfId="42553" xr:uid="{009E2F1C-C133-49FB-A83F-8F8698D837CE}"/>
    <cellStyle name="40% - Accent1 40" xfId="22566" xr:uid="{BB5EF8D8-7F72-4D13-A33F-54F99D3BC41A}"/>
    <cellStyle name="40% - Accent1 40 2" xfId="51851" xr:uid="{5D7B4526-0367-43F3-8BDD-2622624EFA32}"/>
    <cellStyle name="40% - Accent1 41" xfId="4086" xr:uid="{4AE6A4C9-106D-4B04-AD87-1C359B73DF89}"/>
    <cellStyle name="40% - Accent1 42" xfId="31586" xr:uid="{271CA200-D904-45E2-9CAA-D26C83D78A11}"/>
    <cellStyle name="40% - Accent1 43" xfId="31722" xr:uid="{C89446A5-C4B4-4DE9-B090-90E3485A555C}"/>
    <cellStyle name="40% - Accent1 5" xfId="998" xr:uid="{A4D3468B-8443-4FDD-955E-5B71C5649569}"/>
    <cellStyle name="40% - Accent1 5 10" xfId="12790" xr:uid="{2E687355-79A5-4228-B75F-8E89A339BBF3}"/>
    <cellStyle name="40% - Accent1 5 10 2" xfId="42555" xr:uid="{6E883C67-D5A4-4FBE-97C0-4F39F23E1EA9}"/>
    <cellStyle name="40% - Accent1 5 11" xfId="12791" xr:uid="{A7122158-9A69-416F-A0D3-B9F3FE45AC8C}"/>
    <cellStyle name="40% - Accent1 5 11 2" xfId="42556" xr:uid="{0C570C2E-7B42-4C27-82E2-4BF252834E6D}"/>
    <cellStyle name="40% - Accent1 5 12" xfId="20664" xr:uid="{228F1283-98B1-4777-88C4-9845D5A52E78}"/>
    <cellStyle name="40% - Accent1 5 12 2" xfId="50103" xr:uid="{ECC68725-C357-4FC5-B3E7-7A1AF363AC7C}"/>
    <cellStyle name="40% - Accent1 5 13" xfId="12789" xr:uid="{080D2948-48F0-4DBA-B149-CADD4E0BD407}"/>
    <cellStyle name="40% - Accent1 5 13 2" xfId="42554" xr:uid="{0D41F482-31B5-4418-9B5C-CD6B68915280}"/>
    <cellStyle name="40% - Accent1 5 14" xfId="4794" xr:uid="{2651D286-547D-4E36-AB97-3E5C808E1619}"/>
    <cellStyle name="40% - Accent1 5 14 2" xfId="34678" xr:uid="{975DBD05-919D-4934-8BBE-98D2035DBA1C}"/>
    <cellStyle name="40% - Accent1 5 15" xfId="22681" xr:uid="{64C750FB-03C5-477D-A053-A57564143966}"/>
    <cellStyle name="40% - Accent1 5 15 2" xfId="51966" xr:uid="{89225091-3F8E-4293-A6CD-029FF9B9EE6D}"/>
    <cellStyle name="40% - Accent1 5 16" xfId="32187" xr:uid="{20440B65-65AC-4AD8-9042-3D76977BC752}"/>
    <cellStyle name="40% - Accent1 5 2" xfId="997" xr:uid="{FA9F3CB6-F784-428C-AADF-B074844E37E5}"/>
    <cellStyle name="40% - Accent1 5 2 10" xfId="20905" xr:uid="{2A54B732-DBA6-49CF-BF61-9DA8244A42E2}"/>
    <cellStyle name="40% - Accent1 5 2 10 2" xfId="50333" xr:uid="{0BA22F30-E992-44E4-9987-FF609FFEA442}"/>
    <cellStyle name="40% - Accent1 5 2 11" xfId="12792" xr:uid="{384F6982-6BEA-443E-9A72-7ED98B4895C9}"/>
    <cellStyle name="40% - Accent1 5 2 11 2" xfId="42557" xr:uid="{487D6E39-22D7-41E1-8A57-749BB3090600}"/>
    <cellStyle name="40% - Accent1 5 2 12" xfId="5060" xr:uid="{D65DF603-A7A8-44AC-A96D-C9224B66E179}"/>
    <cellStyle name="40% - Accent1 5 2 12 2" xfId="34927" xr:uid="{1D9DA41D-4351-409A-8064-4EE2B3148016}"/>
    <cellStyle name="40% - Accent1 5 2 13" xfId="22729" xr:uid="{5FB1B37B-9BD1-491A-90C4-BE0FA0E4BB00}"/>
    <cellStyle name="40% - Accent1 5 2 13 2" xfId="52014" xr:uid="{B1B35F3F-1E1B-4AF8-B06C-D83DC1AE5E96}"/>
    <cellStyle name="40% - Accent1 5 2 14" xfId="32186" xr:uid="{7EF15557-37D2-4E7F-8E55-8073EBB4D7C9}"/>
    <cellStyle name="40% - Accent1 5 2 2" xfId="1301" xr:uid="{F457D154-2110-4396-B070-D29112A80A59}"/>
    <cellStyle name="40% - Accent1 5 2 2 10" xfId="25654" xr:uid="{FBDBEB09-E076-4342-8EC0-391C8D828732}"/>
    <cellStyle name="40% - Accent1 5 2 2 10 2" xfId="54145" xr:uid="{7612EB8C-9A5B-4E02-9B4C-9D0883761E7B}"/>
    <cellStyle name="40% - Accent1 5 2 2 11" xfId="32351" xr:uid="{7FFCE401-8E1D-4ACD-9B8E-E5FC9360B514}"/>
    <cellStyle name="40% - Accent1 5 2 2 2" xfId="1963" xr:uid="{75A305E7-1379-4256-B395-A4DA729E3900}"/>
    <cellStyle name="40% - Accent1 5 2 2 2 2" xfId="3198" xr:uid="{0D3F9533-4BBF-42EC-9951-B438D3C7BD4C}"/>
    <cellStyle name="40% - Accent1 5 2 2 2 2 2" xfId="12796" xr:uid="{84941406-64F3-4C6A-8ED8-245DBC9A8D0A}"/>
    <cellStyle name="40% - Accent1 5 2 2 2 2 2 2" xfId="42561" xr:uid="{B23D5A61-5979-47C8-93BD-3411588DE195}"/>
    <cellStyle name="40% - Accent1 5 2 2 2 2 3" xfId="12797" xr:uid="{4A5274E3-CC97-41F2-A017-1340A437B83B}"/>
    <cellStyle name="40% - Accent1 5 2 2 2 2 3 2" xfId="42562" xr:uid="{82ED2EC5-B18D-4E4C-B5F2-B8634517F037}"/>
    <cellStyle name="40% - Accent1 5 2 2 2 2 4" xfId="12795" xr:uid="{A5A5C41A-E565-44B8-AAC8-E8E31D7D152F}"/>
    <cellStyle name="40% - Accent1 5 2 2 2 2 4 2" xfId="42560" xr:uid="{195A3AF2-D580-4B5D-AD9A-C92F28463AEE}"/>
    <cellStyle name="40% - Accent1 5 2 2 2 2 5" xfId="34175" xr:uid="{2937912B-86B5-4586-9FCF-89985D2B1405}"/>
    <cellStyle name="40% - Accent1 5 2 2 2 3" xfId="12798" xr:uid="{D958F192-F63F-4255-881E-C87596047F40}"/>
    <cellStyle name="40% - Accent1 5 2 2 2 3 2" xfId="42563" xr:uid="{37F744AF-2123-468F-B256-7CE5372A62BF}"/>
    <cellStyle name="40% - Accent1 5 2 2 2 4" xfId="12799" xr:uid="{3D95F5D8-43B0-425B-9806-F59BC1D00678}"/>
    <cellStyle name="40% - Accent1 5 2 2 2 4 2" xfId="42564" xr:uid="{B38C8510-0BAA-4C6E-AB82-D92F4F2D4C77}"/>
    <cellStyle name="40% - Accent1 5 2 2 2 5" xfId="12800" xr:uid="{4F314E2C-E2C7-46EC-8DFF-D40A6E5FE4E7}"/>
    <cellStyle name="40% - Accent1 5 2 2 2 5 2" xfId="42565" xr:uid="{6E145B15-423B-499E-A832-4ED7733DC245}"/>
    <cellStyle name="40% - Accent1 5 2 2 2 6" xfId="28631" xr:uid="{88B00460-1B08-4620-B2AF-773840F8EEBD}"/>
    <cellStyle name="40% - Accent1 5 2 2 2 6 2" xfId="57121" xr:uid="{88A8F2FB-7716-4CE5-94C1-D70640FFD7B5}"/>
    <cellStyle name="40% - Accent1 5 2 2 2 7" xfId="12794" xr:uid="{79EC4EB8-754C-45B8-91D1-618945C6B051}"/>
    <cellStyle name="40% - Accent1 5 2 2 2 7 2" xfId="42559" xr:uid="{01FD74D0-6D18-45C1-9698-22B82A9C2C80}"/>
    <cellStyle name="40% - Accent1 5 2 2 2 8" xfId="32965" xr:uid="{D1BC637C-FC4A-460C-A162-CA0279D1D67D}"/>
    <cellStyle name="40% - Accent1 5 2 2 3" xfId="2577" xr:uid="{E4B19AD5-51CB-4582-8E60-E64A8034ADD8}"/>
    <cellStyle name="40% - Accent1 5 2 2 3 2" xfId="12802" xr:uid="{C59F2B65-3B91-4395-9259-F8CE5D26A850}"/>
    <cellStyle name="40% - Accent1 5 2 2 3 2 2" xfId="12803" xr:uid="{5D993850-33A5-433E-8BFC-5F2321005F5C}"/>
    <cellStyle name="40% - Accent1 5 2 2 3 2 2 2" xfId="42568" xr:uid="{87017991-0BED-4AEA-BDC6-0B0DFEF9C7A5}"/>
    <cellStyle name="40% - Accent1 5 2 2 3 2 3" xfId="12804" xr:uid="{1AE6D5D1-3250-4DC8-930B-47C08631F836}"/>
    <cellStyle name="40% - Accent1 5 2 2 3 2 3 2" xfId="42569" xr:uid="{1A36E485-44BA-4226-9678-2867110AE1E2}"/>
    <cellStyle name="40% - Accent1 5 2 2 3 2 4" xfId="42567" xr:uid="{556BA922-E9FB-4F00-BA15-D89DE304586E}"/>
    <cellStyle name="40% - Accent1 5 2 2 3 3" xfId="12805" xr:uid="{0FAEC462-0F54-42AA-AE78-237AB0F07F31}"/>
    <cellStyle name="40% - Accent1 5 2 2 3 3 2" xfId="42570" xr:uid="{63642BCD-BFC3-41FF-88C2-AACDAD4B59B0}"/>
    <cellStyle name="40% - Accent1 5 2 2 3 4" xfId="12806" xr:uid="{2D4DE1D8-90DC-474F-9726-FA7DA4685A24}"/>
    <cellStyle name="40% - Accent1 5 2 2 3 4 2" xfId="42571" xr:uid="{7B74D02A-A661-4458-8C91-5234EA27D80D}"/>
    <cellStyle name="40% - Accent1 5 2 2 3 5" xfId="12807" xr:uid="{896CB15D-7700-423D-871C-EA2FE512D61B}"/>
    <cellStyle name="40% - Accent1 5 2 2 3 5 2" xfId="42572" xr:uid="{F655AF12-A578-43FE-B649-D1C9C26C0FBB}"/>
    <cellStyle name="40% - Accent1 5 2 2 3 6" xfId="12801" xr:uid="{ACB2A625-166E-4751-9864-EA9BE9F40C50}"/>
    <cellStyle name="40% - Accent1 5 2 2 3 6 2" xfId="42566" xr:uid="{222EF797-7A0B-4540-A7BA-A1E1D4F92C0C}"/>
    <cellStyle name="40% - Accent1 5 2 2 3 7" xfId="33557" xr:uid="{D7FAA703-30AD-4BBE-9C72-C50B661496A6}"/>
    <cellStyle name="40% - Accent1 5 2 2 4" xfId="12808" xr:uid="{A28B4873-1209-4D8B-97DD-4E51D66E9D86}"/>
    <cellStyle name="40% - Accent1 5 2 2 4 2" xfId="12809" xr:uid="{519E12D5-522C-40BA-9FBA-F03B22464A21}"/>
    <cellStyle name="40% - Accent1 5 2 2 4 2 2" xfId="42574" xr:uid="{CD2BD6ED-62A3-48AE-94A5-6622703F959E}"/>
    <cellStyle name="40% - Accent1 5 2 2 4 3" xfId="12810" xr:uid="{0CC75928-FF07-4665-A8CC-6F7E9A271A79}"/>
    <cellStyle name="40% - Accent1 5 2 2 4 3 2" xfId="42575" xr:uid="{C97860FB-E4BD-47A0-8E70-21040D82D0BE}"/>
    <cellStyle name="40% - Accent1 5 2 2 4 4" xfId="42573" xr:uid="{73B97127-7042-4179-B519-51A1427B034B}"/>
    <cellStyle name="40% - Accent1 5 2 2 5" xfId="12811" xr:uid="{29D30854-6248-4397-87DB-DB7E4FCC0EE8}"/>
    <cellStyle name="40% - Accent1 5 2 2 5 2" xfId="42576" xr:uid="{485C4B20-A7AC-401D-B495-173B1CA5CDAE}"/>
    <cellStyle name="40% - Accent1 5 2 2 6" xfId="12812" xr:uid="{2582A0D5-2108-4D7E-AC4E-9504D1C65155}"/>
    <cellStyle name="40% - Accent1 5 2 2 6 2" xfId="42577" xr:uid="{E56EBCC6-1245-4617-BCA0-656DF735DABE}"/>
    <cellStyle name="40% - Accent1 5 2 2 7" xfId="12813" xr:uid="{3E2E8CDA-8A5B-407C-AD67-A2F464B58D40}"/>
    <cellStyle name="40% - Accent1 5 2 2 7 2" xfId="42578" xr:uid="{4AF7E56A-73D5-4331-8E85-713CBFBBB508}"/>
    <cellStyle name="40% - Accent1 5 2 2 8" xfId="21877" xr:uid="{9538D400-3E12-483E-99F5-DD96BFA9E287}"/>
    <cellStyle name="40% - Accent1 5 2 2 8 2" xfId="51302" xr:uid="{9A9E88D6-0A24-4822-A04E-7DCF73646C65}"/>
    <cellStyle name="40% - Accent1 5 2 2 9" xfId="12793" xr:uid="{437E40D0-E760-4A1F-BC9C-EB1781BC1EC6}"/>
    <cellStyle name="40% - Accent1 5 2 2 9 2" xfId="42558" xr:uid="{8EDD71A5-8C98-4D6F-8F82-D3A45745E7D6}"/>
    <cellStyle name="40% - Accent1 5 2 3" xfId="1673" xr:uid="{6775610F-5970-475F-9018-AB271177A367}"/>
    <cellStyle name="40% - Accent1 5 2 3 10" xfId="32675" xr:uid="{28DFBAD4-A54D-494E-B70D-5C01C29D3F19}"/>
    <cellStyle name="40% - Accent1 5 2 3 2" xfId="2894" xr:uid="{4E364790-8740-438B-899A-F1885229F297}"/>
    <cellStyle name="40% - Accent1 5 2 3 2 2" xfId="12816" xr:uid="{085C7469-8C8F-420E-98BB-5D112A29C7EC}"/>
    <cellStyle name="40% - Accent1 5 2 3 2 2 2" xfId="12817" xr:uid="{937697D3-6BC1-4543-A237-D6A56B112620}"/>
    <cellStyle name="40% - Accent1 5 2 3 2 2 2 2" xfId="42582" xr:uid="{CD30E4F7-9834-46CF-AA01-21BDD2A7200D}"/>
    <cellStyle name="40% - Accent1 5 2 3 2 2 3" xfId="12818" xr:uid="{8ADCAFAD-2BE6-4602-BED6-E0ECAEBBA565}"/>
    <cellStyle name="40% - Accent1 5 2 3 2 2 3 2" xfId="42583" xr:uid="{E910D637-8B68-4C09-BA99-D48362B6463D}"/>
    <cellStyle name="40% - Accent1 5 2 3 2 2 4" xfId="42581" xr:uid="{44593DBF-351D-4E6D-B413-057C61C3EB55}"/>
    <cellStyle name="40% - Accent1 5 2 3 2 3" xfId="12819" xr:uid="{0C5911BE-5BE4-4BEA-848E-FB5F7C9E7220}"/>
    <cellStyle name="40% - Accent1 5 2 3 2 3 2" xfId="42584" xr:uid="{72E033EA-A8A5-4B42-9C07-D7D67FF96ADF}"/>
    <cellStyle name="40% - Accent1 5 2 3 2 4" xfId="12820" xr:uid="{5470DF1D-4D0D-4682-AEFE-67FDF1DCB021}"/>
    <cellStyle name="40% - Accent1 5 2 3 2 4 2" xfId="42585" xr:uid="{8441A263-CF05-4319-BA57-92D97343223C}"/>
    <cellStyle name="40% - Accent1 5 2 3 2 5" xfId="12821" xr:uid="{9DDEBF67-79CA-4C15-B388-AD6670DD4454}"/>
    <cellStyle name="40% - Accent1 5 2 3 2 5 2" xfId="42586" xr:uid="{925F2F1A-08BA-4187-9011-FD7498BDEEB9}"/>
    <cellStyle name="40% - Accent1 5 2 3 2 6" xfId="12815" xr:uid="{8CC6851F-F461-410A-A5BB-4EACCA7B51E8}"/>
    <cellStyle name="40% - Accent1 5 2 3 2 6 2" xfId="42580" xr:uid="{FBB58C47-B2F4-46A8-B2C6-C9B51A004B9E}"/>
    <cellStyle name="40% - Accent1 5 2 3 2 7" xfId="33872" xr:uid="{0D4E721C-E67E-4EB4-A13B-97785C406EB0}"/>
    <cellStyle name="40% - Accent1 5 2 3 3" xfId="12822" xr:uid="{01D26134-13DD-4240-966F-607222407D07}"/>
    <cellStyle name="40% - Accent1 5 2 3 3 2" xfId="12823" xr:uid="{9C4B2BDA-39F3-4747-B182-6D9F55EA52B8}"/>
    <cellStyle name="40% - Accent1 5 2 3 3 2 2" xfId="12824" xr:uid="{A4B94C78-87DA-436A-8FC9-300B3B3EFFC0}"/>
    <cellStyle name="40% - Accent1 5 2 3 3 2 2 2" xfId="42589" xr:uid="{FB2F9DC2-4849-4E65-822F-0E722D4B1E25}"/>
    <cellStyle name="40% - Accent1 5 2 3 3 2 3" xfId="12825" xr:uid="{3C38912C-398B-4EED-89AC-B384B3DCCDE7}"/>
    <cellStyle name="40% - Accent1 5 2 3 3 2 3 2" xfId="42590" xr:uid="{1817651E-8984-4235-A0AA-D3FC9E310AEE}"/>
    <cellStyle name="40% - Accent1 5 2 3 3 2 4" xfId="42588" xr:uid="{1110D2C6-BE6F-4AF8-BDAA-A31E23DEA992}"/>
    <cellStyle name="40% - Accent1 5 2 3 3 3" xfId="12826" xr:uid="{F2D7C00F-EC27-4EF4-92D0-97AC3DD36724}"/>
    <cellStyle name="40% - Accent1 5 2 3 3 3 2" xfId="42591" xr:uid="{FB5F96A6-1159-4156-841F-8BDCC98D80AA}"/>
    <cellStyle name="40% - Accent1 5 2 3 3 4" xfId="12827" xr:uid="{0B99798F-288E-404A-9ACA-E957BAAF8146}"/>
    <cellStyle name="40% - Accent1 5 2 3 3 4 2" xfId="42592" xr:uid="{99838736-1369-4644-8BC8-2477CA87C2A5}"/>
    <cellStyle name="40% - Accent1 5 2 3 3 5" xfId="12828" xr:uid="{A310AC2D-70DE-4F93-8E6E-B3BF99E25206}"/>
    <cellStyle name="40% - Accent1 5 2 3 3 5 2" xfId="42593" xr:uid="{1582F689-058F-429B-AEA9-C71B94E437A3}"/>
    <cellStyle name="40% - Accent1 5 2 3 3 6" xfId="42587" xr:uid="{905BA768-0FA4-4123-A758-D40138C6FDC2}"/>
    <cellStyle name="40% - Accent1 5 2 3 4" xfId="12829" xr:uid="{4C3C002F-017A-4615-830C-0750BC1CD355}"/>
    <cellStyle name="40% - Accent1 5 2 3 4 2" xfId="12830" xr:uid="{E1A0800A-ED7D-4FD3-946B-11792D5B3D18}"/>
    <cellStyle name="40% - Accent1 5 2 3 4 2 2" xfId="42595" xr:uid="{BF9BE43D-1E3F-4A59-BD41-FE29F9B2B281}"/>
    <cellStyle name="40% - Accent1 5 2 3 4 3" xfId="12831" xr:uid="{AF3DFBA8-08BE-4360-BFD4-04658FE0B096}"/>
    <cellStyle name="40% - Accent1 5 2 3 4 3 2" xfId="42596" xr:uid="{4E946470-1A73-478C-BB59-AD81475E2C70}"/>
    <cellStyle name="40% - Accent1 5 2 3 4 4" xfId="42594" xr:uid="{CC728005-1A00-4F5F-AE8D-DB18B911D6B9}"/>
    <cellStyle name="40% - Accent1 5 2 3 5" xfId="12832" xr:uid="{C90ABB9D-D153-4B4A-BF86-89CFF4FAFFBD}"/>
    <cellStyle name="40% - Accent1 5 2 3 5 2" xfId="42597" xr:uid="{779A9BB9-4012-40D1-BA89-96201A019EB0}"/>
    <cellStyle name="40% - Accent1 5 2 3 6" xfId="12833" xr:uid="{E3683EE3-472B-4A3D-AFD6-19BEA2095B54}"/>
    <cellStyle name="40% - Accent1 5 2 3 6 2" xfId="42598" xr:uid="{EB069012-2BAC-401D-8C60-3D9D843B5C22}"/>
    <cellStyle name="40% - Accent1 5 2 3 7" xfId="12834" xr:uid="{6EA6DAFA-840B-4624-BA29-63DBD7E9F05D}"/>
    <cellStyle name="40% - Accent1 5 2 3 7 2" xfId="42599" xr:uid="{9BF0F97D-675D-4091-9102-4C847D275A5B}"/>
    <cellStyle name="40% - Accent1 5 2 3 8" xfId="27120" xr:uid="{15909782-1DB5-42CF-9D09-A589BFDDBD93}"/>
    <cellStyle name="40% - Accent1 5 2 3 8 2" xfId="55610" xr:uid="{3FB0895A-49A0-4AEB-818C-B457AE5661E3}"/>
    <cellStyle name="40% - Accent1 5 2 3 9" xfId="12814" xr:uid="{0222D390-D7F0-4F8F-9144-C89C31705C0D}"/>
    <cellStyle name="40% - Accent1 5 2 3 9 2" xfId="42579" xr:uid="{7D3ADF1A-6F37-4D83-B46D-438E22D77501}"/>
    <cellStyle name="40% - Accent1 5 2 4" xfId="2370" xr:uid="{F45887BB-54C7-4E59-84AB-FE4919BA4E73}"/>
    <cellStyle name="40% - Accent1 5 2 4 2" xfId="12836" xr:uid="{8CF2B4A3-9E6B-4A81-A555-0F5047163EC9}"/>
    <cellStyle name="40% - Accent1 5 2 4 2 2" xfId="12837" xr:uid="{85DC0099-4A88-4B33-8A02-A05A2FCF3777}"/>
    <cellStyle name="40% - Accent1 5 2 4 2 2 2" xfId="42602" xr:uid="{D5739C0E-3FEB-416D-8688-88D05FF0469E}"/>
    <cellStyle name="40% - Accent1 5 2 4 2 3" xfId="12838" xr:uid="{94F93DC5-61F1-4CA1-80FF-ACE421476167}"/>
    <cellStyle name="40% - Accent1 5 2 4 2 3 2" xfId="42603" xr:uid="{9268A454-2C13-4436-90AD-07EACC037D5B}"/>
    <cellStyle name="40% - Accent1 5 2 4 2 4" xfId="42601" xr:uid="{8E0D6364-EB77-4271-BE90-E6AFD0F65B06}"/>
    <cellStyle name="40% - Accent1 5 2 4 3" xfId="12839" xr:uid="{F8C4CB48-308B-404D-8101-5F143E131F6C}"/>
    <cellStyle name="40% - Accent1 5 2 4 3 2" xfId="42604" xr:uid="{36D7436D-3214-4CEC-B905-03D227356A53}"/>
    <cellStyle name="40% - Accent1 5 2 4 4" xfId="12840" xr:uid="{B2F5B63E-8C4D-415C-9A3B-7ED8105E68BD}"/>
    <cellStyle name="40% - Accent1 5 2 4 4 2" xfId="42605" xr:uid="{B9D92E3F-C066-4CA6-83CB-40A7979E4A1C}"/>
    <cellStyle name="40% - Accent1 5 2 4 5" xfId="12841" xr:uid="{9A83D308-2DB2-4F1E-9E24-056DF8B06A04}"/>
    <cellStyle name="40% - Accent1 5 2 4 5 2" xfId="42606" xr:uid="{DB12B97D-0353-410F-B6A5-6BE08B2C1B89}"/>
    <cellStyle name="40% - Accent1 5 2 4 6" xfId="30115" xr:uid="{4D6EFF8A-235A-45FB-8CF1-BA7DDE67A362}"/>
    <cellStyle name="40% - Accent1 5 2 4 6 2" xfId="58605" xr:uid="{6A174776-0E47-41A9-8956-1B248C1E0134}"/>
    <cellStyle name="40% - Accent1 5 2 4 7" xfId="12835" xr:uid="{2B69914A-BCE2-4659-AA7C-D87FF217DECF}"/>
    <cellStyle name="40% - Accent1 5 2 4 7 2" xfId="42600" xr:uid="{5193D5CE-90A8-4348-A688-DD27CE0A08A7}"/>
    <cellStyle name="40% - Accent1 5 2 4 8" xfId="33350" xr:uid="{16AF691F-05E3-46C6-A493-3C6CC34810A0}"/>
    <cellStyle name="40% - Accent1 5 2 5" xfId="12842" xr:uid="{A9E9128A-319E-4AF9-9A0D-CCB5066FBFF9}"/>
    <cellStyle name="40% - Accent1 5 2 5 2" xfId="12843" xr:uid="{45452966-1765-4807-87BB-65F0FF1835CC}"/>
    <cellStyle name="40% - Accent1 5 2 5 2 2" xfId="12844" xr:uid="{A80D63A8-F9A3-4CC6-A380-A4436D6B59FE}"/>
    <cellStyle name="40% - Accent1 5 2 5 2 2 2" xfId="42609" xr:uid="{44D86884-A76E-4788-A411-4031F70B0EC6}"/>
    <cellStyle name="40% - Accent1 5 2 5 2 3" xfId="12845" xr:uid="{63B1DDBD-1C0D-431C-95A2-DD9D1C8E6966}"/>
    <cellStyle name="40% - Accent1 5 2 5 2 3 2" xfId="42610" xr:uid="{0D47BD6F-63D4-4C53-B4CB-F66735338014}"/>
    <cellStyle name="40% - Accent1 5 2 5 2 4" xfId="42608" xr:uid="{41B104C9-4B49-4A43-B519-82257709456A}"/>
    <cellStyle name="40% - Accent1 5 2 5 3" xfId="12846" xr:uid="{B5E7906F-80EA-458A-AEDE-8338B221C734}"/>
    <cellStyle name="40% - Accent1 5 2 5 3 2" xfId="42611" xr:uid="{63764A70-2CDA-4FC8-AAB0-B455B1C011B1}"/>
    <cellStyle name="40% - Accent1 5 2 5 4" xfId="12847" xr:uid="{29037A3E-B6A1-400B-A981-902F997281DC}"/>
    <cellStyle name="40% - Accent1 5 2 5 4 2" xfId="42612" xr:uid="{84048090-D95D-446A-901B-6BFCFECB565F}"/>
    <cellStyle name="40% - Accent1 5 2 5 5" xfId="12848" xr:uid="{8E3A74CA-0F86-4527-A251-E54CFD0AE2B4}"/>
    <cellStyle name="40% - Accent1 5 2 5 5 2" xfId="42613" xr:uid="{7DBD1221-19DE-4ACF-B9E5-94446A3DACAC}"/>
    <cellStyle name="40% - Accent1 5 2 5 6" xfId="42607" xr:uid="{10B57A01-E58E-4D44-A7F2-8C0D199D2E04}"/>
    <cellStyle name="40% - Accent1 5 2 6" xfId="12849" xr:uid="{A2759994-324E-4703-8CF5-CE3C66853599}"/>
    <cellStyle name="40% - Accent1 5 2 6 2" xfId="12850" xr:uid="{69A91576-01B2-45DA-ADC8-69C54DA7B641}"/>
    <cellStyle name="40% - Accent1 5 2 6 2 2" xfId="42615" xr:uid="{FDB5D32D-39C6-4BE2-BD17-8AD473D70619}"/>
    <cellStyle name="40% - Accent1 5 2 6 3" xfId="12851" xr:uid="{B099B55A-2881-45FC-9681-E42934B68190}"/>
    <cellStyle name="40% - Accent1 5 2 6 3 2" xfId="42616" xr:uid="{89FB34A5-6462-4DB7-BCB1-26897094D36E}"/>
    <cellStyle name="40% - Accent1 5 2 6 4" xfId="42614" xr:uid="{0FC0EC65-9F7B-4C0D-AD05-E30B3480CD53}"/>
    <cellStyle name="40% - Accent1 5 2 7" xfId="12852" xr:uid="{12DCEC77-EDBD-4B27-A0A8-FD688DD3957C}"/>
    <cellStyle name="40% - Accent1 5 2 7 2" xfId="42617" xr:uid="{23821F2E-C0DC-4719-97C2-FBC922FBA85C}"/>
    <cellStyle name="40% - Accent1 5 2 8" xfId="12853" xr:uid="{F38A7FEC-E4A5-40B3-B6B2-4E774FA2169D}"/>
    <cellStyle name="40% - Accent1 5 2 8 2" xfId="42618" xr:uid="{ACF46086-2232-4681-AF9B-5E982DDAD42F}"/>
    <cellStyle name="40% - Accent1 5 2 9" xfId="12854" xr:uid="{6D301C64-D84A-4AD4-8027-6501628A26C7}"/>
    <cellStyle name="40% - Accent1 5 2 9 2" xfId="42619" xr:uid="{77C50363-9143-4393-8F66-FAF839951E31}"/>
    <cellStyle name="40% - Accent1 5 3" xfId="1300" xr:uid="{13703AE4-A373-40F3-8298-16720E853090}"/>
    <cellStyle name="40% - Accent1 5 3 10" xfId="24498" xr:uid="{8227E578-21C6-4E84-8102-F59289964935}"/>
    <cellStyle name="40% - Accent1 5 3 10 2" xfId="52990" xr:uid="{0AAABD82-7C76-4E12-B23D-9F6AAA2B438E}"/>
    <cellStyle name="40% - Accent1 5 3 11" xfId="32350" xr:uid="{F27960E6-AC40-484C-8809-EE26965CF73D}"/>
    <cellStyle name="40% - Accent1 5 3 2" xfId="1962" xr:uid="{CB6EE3C4-C64B-4410-9F0E-0D8D357A53C9}"/>
    <cellStyle name="40% - Accent1 5 3 2 2" xfId="3197" xr:uid="{715809CD-27AA-458B-AAE6-7DC54FFF85BE}"/>
    <cellStyle name="40% - Accent1 5 3 2 2 2" xfId="12858" xr:uid="{816C491C-B8DB-43B5-9822-858C0E7F9A1C}"/>
    <cellStyle name="40% - Accent1 5 3 2 2 2 2" xfId="42623" xr:uid="{B7588C94-C637-4D73-AEE4-7CD22666D260}"/>
    <cellStyle name="40% - Accent1 5 3 2 2 3" xfId="12859" xr:uid="{B7032839-FEC5-462E-8939-4C1F7CDCD71E}"/>
    <cellStyle name="40% - Accent1 5 3 2 2 3 2" xfId="42624" xr:uid="{09DB0D1A-9DC9-4219-89E2-9B443D04C9B6}"/>
    <cellStyle name="40% - Accent1 5 3 2 2 4" xfId="28924" xr:uid="{F47E607C-4712-4248-9A01-8DA4707C4020}"/>
    <cellStyle name="40% - Accent1 5 3 2 2 4 2" xfId="57414" xr:uid="{58B52AFD-4D4F-4B80-B0D8-CCA7D170B7C9}"/>
    <cellStyle name="40% - Accent1 5 3 2 2 5" xfId="12857" xr:uid="{40332C43-6A76-41CF-8A1A-E68629D299DA}"/>
    <cellStyle name="40% - Accent1 5 3 2 2 5 2" xfId="42622" xr:uid="{E1C8C64B-CDDE-46DF-BC1A-6A98960DC634}"/>
    <cellStyle name="40% - Accent1 5 3 2 2 6" xfId="34174" xr:uid="{223786D7-F348-47FD-975C-6F12D59AE02E}"/>
    <cellStyle name="40% - Accent1 5 3 2 3" xfId="12860" xr:uid="{F7FF2EFA-A11B-4B65-8627-99B17A028B19}"/>
    <cellStyle name="40% - Accent1 5 3 2 3 2" xfId="42625" xr:uid="{797AC22C-2511-40D4-B77B-4B509154A700}"/>
    <cellStyle name="40% - Accent1 5 3 2 4" xfId="12861" xr:uid="{0CEA780F-D1A7-44A3-AD78-186860970095}"/>
    <cellStyle name="40% - Accent1 5 3 2 4 2" xfId="42626" xr:uid="{7E1B7E59-8717-4D3B-8053-30DADAA888E1}"/>
    <cellStyle name="40% - Accent1 5 3 2 5" xfId="12862" xr:uid="{96720F70-7B02-48E3-AC29-A12480231069}"/>
    <cellStyle name="40% - Accent1 5 3 2 5 2" xfId="42627" xr:uid="{A7B81A38-3343-4BA4-AED7-BC50CA7B72AB}"/>
    <cellStyle name="40% - Accent1 5 3 2 6" xfId="22136" xr:uid="{E6206C07-A6DE-409D-8286-B864549E1EF4}"/>
    <cellStyle name="40% - Accent1 5 3 2 6 2" xfId="51561" xr:uid="{DA33479E-331B-4077-9136-6DB61DC5E2D3}"/>
    <cellStyle name="40% - Accent1 5 3 2 7" xfId="12856" xr:uid="{2AB54FBC-9D6C-470D-9694-27C99B044BCD}"/>
    <cellStyle name="40% - Accent1 5 3 2 7 2" xfId="42621" xr:uid="{29A69E64-D6EB-400A-B22F-DC3A64BCBC0D}"/>
    <cellStyle name="40% - Accent1 5 3 2 8" xfId="25942" xr:uid="{6748FD86-8D17-4A3A-832B-BE3516C01C73}"/>
    <cellStyle name="40% - Accent1 5 3 2 8 2" xfId="54433" xr:uid="{E8FC29DA-202E-4889-9510-67003D7677FB}"/>
    <cellStyle name="40% - Accent1 5 3 2 9" xfId="32964" xr:uid="{6D80B549-8B2E-452D-9CC3-191F9D825C68}"/>
    <cellStyle name="40% - Accent1 5 3 3" xfId="2576" xr:uid="{239E9868-083B-4916-8EA7-CC2FA5F8190E}"/>
    <cellStyle name="40% - Accent1 5 3 3 2" xfId="12864" xr:uid="{621356A3-0BA8-4040-AF5B-872C2AB7C6B8}"/>
    <cellStyle name="40% - Accent1 5 3 3 2 2" xfId="12865" xr:uid="{21F08EAD-5732-4AC8-97EF-DA0BE2BEAB7E}"/>
    <cellStyle name="40% - Accent1 5 3 3 2 2 2" xfId="42630" xr:uid="{59B72194-78F2-46B1-B18D-4D62C7ABF713}"/>
    <cellStyle name="40% - Accent1 5 3 3 2 3" xfId="12866" xr:uid="{DE8A7935-F2B0-43F6-A13C-8BEBE212643E}"/>
    <cellStyle name="40% - Accent1 5 3 3 2 3 2" xfId="42631" xr:uid="{38AC1FBC-5ABE-4DA0-9B2D-1C9062211D38}"/>
    <cellStyle name="40% - Accent1 5 3 3 2 4" xfId="42629" xr:uid="{D2C03DF5-25BB-4AC9-8AE9-4DAB39FA2E60}"/>
    <cellStyle name="40% - Accent1 5 3 3 3" xfId="12867" xr:uid="{DCC49C3C-07D2-488F-BFBF-B75D1CF4B369}"/>
    <cellStyle name="40% - Accent1 5 3 3 3 2" xfId="42632" xr:uid="{0362C664-3F0A-4006-B1D5-B58781010DBF}"/>
    <cellStyle name="40% - Accent1 5 3 3 4" xfId="12868" xr:uid="{0AA7A2AF-8752-416F-88A7-8C99C495A628}"/>
    <cellStyle name="40% - Accent1 5 3 3 4 2" xfId="42633" xr:uid="{E2274B8B-AD6E-4449-AC33-0B692CF00ADC}"/>
    <cellStyle name="40% - Accent1 5 3 3 5" xfId="12869" xr:uid="{0416BE9C-B34E-4127-AAE4-A634E3B81011}"/>
    <cellStyle name="40% - Accent1 5 3 3 5 2" xfId="42634" xr:uid="{980A97BF-E645-459F-A5DD-A413EA27ED9F}"/>
    <cellStyle name="40% - Accent1 5 3 3 6" xfId="27413" xr:uid="{2D261136-27BE-4EAC-AC2C-C66B736F0E11}"/>
    <cellStyle name="40% - Accent1 5 3 3 6 2" xfId="55903" xr:uid="{23C32D5F-5FDB-4521-8840-9CCB59C1B242}"/>
    <cellStyle name="40% - Accent1 5 3 3 7" xfId="12863" xr:uid="{84E4714A-C8D6-4952-998C-C13C23AD342A}"/>
    <cellStyle name="40% - Accent1 5 3 3 7 2" xfId="42628" xr:uid="{A15D264C-3543-4F43-877C-29330029D4ED}"/>
    <cellStyle name="40% - Accent1 5 3 3 8" xfId="33556" xr:uid="{96BEAA6E-12E1-4FCE-AFD7-9D9709F699CA}"/>
    <cellStyle name="40% - Accent1 5 3 4" xfId="12870" xr:uid="{A1910967-3464-4F9A-AF42-F39B420FCE1B}"/>
    <cellStyle name="40% - Accent1 5 3 4 2" xfId="12871" xr:uid="{6030690B-36D7-4DAC-B014-FD6BE1BAD8F8}"/>
    <cellStyle name="40% - Accent1 5 3 4 2 2" xfId="42636" xr:uid="{8F384A5F-382D-49EA-9C1E-E52875A1499D}"/>
    <cellStyle name="40% - Accent1 5 3 4 3" xfId="12872" xr:uid="{1B7469C7-CBF5-4D43-A158-DDCBECEC420F}"/>
    <cellStyle name="40% - Accent1 5 3 4 3 2" xfId="42637" xr:uid="{F48BD81A-7A47-4B7B-932D-59C479E4B086}"/>
    <cellStyle name="40% - Accent1 5 3 4 4" xfId="30411" xr:uid="{BB3464C5-A063-4F04-B631-7DEE97BD3D5F}"/>
    <cellStyle name="40% - Accent1 5 3 4 4 2" xfId="58901" xr:uid="{FD9FA984-E6D8-470E-93F7-31E809E7427C}"/>
    <cellStyle name="40% - Accent1 5 3 4 5" xfId="42635" xr:uid="{9283ADF7-EFA6-4445-9351-6A4D21AD18B2}"/>
    <cellStyle name="40% - Accent1 5 3 5" xfId="12873" xr:uid="{035F67DA-95B3-47D7-A253-81FF70A0ED3A}"/>
    <cellStyle name="40% - Accent1 5 3 5 2" xfId="42638" xr:uid="{3AA477B8-92F3-405F-9D59-16FDA7E30F27}"/>
    <cellStyle name="40% - Accent1 5 3 6" xfId="12874" xr:uid="{7EE2C5B4-932F-458B-BC38-5A361CE67B2B}"/>
    <cellStyle name="40% - Accent1 5 3 6 2" xfId="42639" xr:uid="{54410D2E-250B-4838-87CC-AFBA48C63640}"/>
    <cellStyle name="40% - Accent1 5 3 7" xfId="12875" xr:uid="{211172DF-2EEF-46CE-A0DA-61B5C38FF953}"/>
    <cellStyle name="40% - Accent1 5 3 7 2" xfId="42640" xr:uid="{6F7583AC-CF69-425E-A963-F35B982664E1}"/>
    <cellStyle name="40% - Accent1 5 3 8" xfId="21151" xr:uid="{BA4971B0-3AD7-4DAE-888D-81A741C1C90F}"/>
    <cellStyle name="40% - Accent1 5 3 8 2" xfId="50577" xr:uid="{314EB249-8E4C-4439-B708-6C7EB15CD9AA}"/>
    <cellStyle name="40% - Accent1 5 3 9" xfId="12855" xr:uid="{60A15E5E-85FA-4007-AD84-5FA9873086C1}"/>
    <cellStyle name="40% - Accent1 5 3 9 2" xfId="42620" xr:uid="{100C48F5-D74D-461E-89EB-EDE5454AB42B}"/>
    <cellStyle name="40% - Accent1 5 4" xfId="1672" xr:uid="{6A171F71-79A7-4644-A2F3-09B6285B9CD5}"/>
    <cellStyle name="40% - Accent1 5 4 10" xfId="24784" xr:uid="{955923C2-1EB6-4799-BBEE-4720387D7AB6}"/>
    <cellStyle name="40% - Accent1 5 4 10 2" xfId="53276" xr:uid="{B117FD2C-2EFB-4A77-9061-CF9C44575FE6}"/>
    <cellStyle name="40% - Accent1 5 4 11" xfId="32674" xr:uid="{8760AD8D-B975-4521-A5D2-52A250FE2C4C}"/>
    <cellStyle name="40% - Accent1 5 4 2" xfId="2893" xr:uid="{7C44A3D7-3734-4810-ADBE-0B7DF0C8474F}"/>
    <cellStyle name="40% - Accent1 5 4 2 2" xfId="12878" xr:uid="{5EDE76F1-CFC5-4C98-B960-E8598FA02C92}"/>
    <cellStyle name="40% - Accent1 5 4 2 2 2" xfId="12879" xr:uid="{20EDBAA2-820B-42EA-A94B-8CEC536B1389}"/>
    <cellStyle name="40% - Accent1 5 4 2 2 2 2" xfId="42644" xr:uid="{97C8E745-6737-4807-A56A-9AB8BE6CC720}"/>
    <cellStyle name="40% - Accent1 5 4 2 2 3" xfId="12880" xr:uid="{3B6FE4D4-E5AD-4DA8-9FF2-2C226EACFA4E}"/>
    <cellStyle name="40% - Accent1 5 4 2 2 3 2" xfId="42645" xr:uid="{2F213480-CE0A-467A-BBF6-C55C5B30F096}"/>
    <cellStyle name="40% - Accent1 5 4 2 2 4" xfId="29226" xr:uid="{BBB645C1-BB26-427F-893B-BCC02014EA29}"/>
    <cellStyle name="40% - Accent1 5 4 2 2 4 2" xfId="57716" xr:uid="{C3F7E7E7-228E-4676-9CFC-F57BEC220520}"/>
    <cellStyle name="40% - Accent1 5 4 2 2 5" xfId="42643" xr:uid="{88BF86E1-7643-4008-8C20-AEC42480A58E}"/>
    <cellStyle name="40% - Accent1 5 4 2 3" xfId="12881" xr:uid="{B1BED1CB-4571-432A-A6C1-EEDF41BE41B9}"/>
    <cellStyle name="40% - Accent1 5 4 2 3 2" xfId="42646" xr:uid="{3015B668-7054-4011-A133-5A4617D15D62}"/>
    <cellStyle name="40% - Accent1 5 4 2 4" xfId="12882" xr:uid="{7CB38278-8713-405F-A863-5B13D0819D2E}"/>
    <cellStyle name="40% - Accent1 5 4 2 4 2" xfId="42647" xr:uid="{8AC99665-11D0-40AC-82B6-6C02033F59FE}"/>
    <cellStyle name="40% - Accent1 5 4 2 5" xfId="12883" xr:uid="{C56F6698-2649-4C29-ACBD-7BCEF3797301}"/>
    <cellStyle name="40% - Accent1 5 4 2 5 2" xfId="42648" xr:uid="{C79CADCA-7267-44E0-8D55-287AC069319F}"/>
    <cellStyle name="40% - Accent1 5 4 2 6" xfId="26242" xr:uid="{1417F654-6DB9-4157-A922-F8012FCCE9BF}"/>
    <cellStyle name="40% - Accent1 5 4 2 6 2" xfId="54733" xr:uid="{659C315E-E86B-4B9D-A359-57F0838FF852}"/>
    <cellStyle name="40% - Accent1 5 4 2 7" xfId="12877" xr:uid="{EE95CFF5-8120-46C0-B488-46D6A3ADD9C9}"/>
    <cellStyle name="40% - Accent1 5 4 2 7 2" xfId="42642" xr:uid="{D62DC048-F45A-4A73-AD40-5DD1101233D0}"/>
    <cellStyle name="40% - Accent1 5 4 2 8" xfId="33871" xr:uid="{065C95A0-9A9B-440E-BFA5-85DD76134951}"/>
    <cellStyle name="40% - Accent1 5 4 3" xfId="12884" xr:uid="{1B2DD1A4-DF75-4798-A158-83F618421D0C}"/>
    <cellStyle name="40% - Accent1 5 4 3 2" xfId="12885" xr:uid="{EA787D82-3F70-450E-8454-DCC466C48CB4}"/>
    <cellStyle name="40% - Accent1 5 4 3 2 2" xfId="12886" xr:uid="{60AAC538-F79C-4235-812D-0FD603419D6C}"/>
    <cellStyle name="40% - Accent1 5 4 3 2 2 2" xfId="42651" xr:uid="{5C63EED7-AEE7-41FA-91F0-E09A9FCACC6F}"/>
    <cellStyle name="40% - Accent1 5 4 3 2 3" xfId="12887" xr:uid="{CD9D77A3-C065-475A-B7E1-58C699AB3D07}"/>
    <cellStyle name="40% - Accent1 5 4 3 2 3 2" xfId="42652" xr:uid="{24AE3DDE-711B-4C2A-8E17-F6F057843A44}"/>
    <cellStyle name="40% - Accent1 5 4 3 2 4" xfId="42650" xr:uid="{9E8D5139-58AA-40AB-AA7E-17880A45BD4F}"/>
    <cellStyle name="40% - Accent1 5 4 3 3" xfId="12888" xr:uid="{C2F006D5-50A6-4074-8140-799011B29586}"/>
    <cellStyle name="40% - Accent1 5 4 3 3 2" xfId="42653" xr:uid="{6E9347BE-CFC8-45B3-A51E-78F392B98DA2}"/>
    <cellStyle name="40% - Accent1 5 4 3 4" xfId="12889" xr:uid="{CEB59255-102D-4BCB-8993-11AE761202CA}"/>
    <cellStyle name="40% - Accent1 5 4 3 4 2" xfId="42654" xr:uid="{1CCBE542-B253-40CF-863F-34ADEE0B78CB}"/>
    <cellStyle name="40% - Accent1 5 4 3 5" xfId="12890" xr:uid="{B2E3082A-1778-49B8-9D3B-3EB90E781FBD}"/>
    <cellStyle name="40% - Accent1 5 4 3 5 2" xfId="42655" xr:uid="{CB7AB98C-6439-46E3-91AF-697F028C3119}"/>
    <cellStyle name="40% - Accent1 5 4 3 6" xfId="27715" xr:uid="{D8B842B9-C6AE-4706-9773-A4580C93E6FC}"/>
    <cellStyle name="40% - Accent1 5 4 3 6 2" xfId="56205" xr:uid="{08D70CD8-E536-47EF-AD6D-E264144AC0A1}"/>
    <cellStyle name="40% - Accent1 5 4 3 7" xfId="42649" xr:uid="{45DE107F-E021-40EE-9950-86E9733702DD}"/>
    <cellStyle name="40% - Accent1 5 4 4" xfId="12891" xr:uid="{1B60E4F1-5FFD-4F51-A3BC-9F72D3CBAFCA}"/>
    <cellStyle name="40% - Accent1 5 4 4 2" xfId="12892" xr:uid="{DA431E01-EB4C-4DC3-B4F8-6CA9415C8FBC}"/>
    <cellStyle name="40% - Accent1 5 4 4 2 2" xfId="42657" xr:uid="{D073C985-66CB-45CC-B0AA-4D71375120A5}"/>
    <cellStyle name="40% - Accent1 5 4 4 3" xfId="12893" xr:uid="{3961C1C2-6590-434B-99F7-F907C8EF9230}"/>
    <cellStyle name="40% - Accent1 5 4 4 3 2" xfId="42658" xr:uid="{A5A5F469-A70B-4AC6-91D5-41468E229771}"/>
    <cellStyle name="40% - Accent1 5 4 4 4" xfId="30714" xr:uid="{E88FC9D3-58F4-4074-B9D5-CAA9D0EAEB11}"/>
    <cellStyle name="40% - Accent1 5 4 4 4 2" xfId="59204" xr:uid="{112F6F78-080E-48BA-B7F3-0F08DA72216E}"/>
    <cellStyle name="40% - Accent1 5 4 4 5" xfId="42656" xr:uid="{4EB2F79F-1C6C-4607-B262-DA0203066AC6}"/>
    <cellStyle name="40% - Accent1 5 4 5" xfId="12894" xr:uid="{FFA430A2-CF5C-40CA-A783-2990DAEAE613}"/>
    <cellStyle name="40% - Accent1 5 4 5 2" xfId="42659" xr:uid="{E64A31FF-1BFD-419D-9953-A19D531F4099}"/>
    <cellStyle name="40% - Accent1 5 4 6" xfId="12895" xr:uid="{844049CE-024D-44AE-A0A3-CBECA4938E5E}"/>
    <cellStyle name="40% - Accent1 5 4 6 2" xfId="42660" xr:uid="{46540F64-9CCA-4D60-8147-3364018AF549}"/>
    <cellStyle name="40% - Accent1 5 4 7" xfId="12896" xr:uid="{F01D67D9-6345-43AF-ABDB-90641A903FA4}"/>
    <cellStyle name="40% - Accent1 5 4 7 2" xfId="42661" xr:uid="{B29A20CA-1888-485E-871E-8798F1F45FD3}"/>
    <cellStyle name="40% - Accent1 5 4 8" xfId="21635" xr:uid="{D87AF544-8C6A-42D9-9B2E-E3687D0CEC5A}"/>
    <cellStyle name="40% - Accent1 5 4 8 2" xfId="51060" xr:uid="{432BF2F4-A222-4976-AD74-D9D9204E811D}"/>
    <cellStyle name="40% - Accent1 5 4 9" xfId="12876" xr:uid="{F09700E7-2F63-472B-8A29-0A247CDF7696}"/>
    <cellStyle name="40% - Accent1 5 4 9 2" xfId="42641" xr:uid="{0913C91E-AE82-4D6F-951C-CA37F1AE2879}"/>
    <cellStyle name="40% - Accent1 5 5" xfId="2240" xr:uid="{58C03A39-1C1E-49C4-8A36-DB61DF7C8FD8}"/>
    <cellStyle name="40% - Accent1 5 5 10" xfId="33220" xr:uid="{986557C1-A462-474E-81A3-D8142C8C0E20}"/>
    <cellStyle name="40% - Accent1 5 5 2" xfId="12898" xr:uid="{BA11ECC5-CD3B-4A25-B051-40ECE95AA644}"/>
    <cellStyle name="40% - Accent1 5 5 2 2" xfId="12899" xr:uid="{B9D9FFBD-222A-44E8-AF3A-98AB289C1208}"/>
    <cellStyle name="40% - Accent1 5 5 2 2 2" xfId="12900" xr:uid="{346A18A3-1EEC-4945-B7F1-97C5E84A0ADB}"/>
    <cellStyle name="40% - Accent1 5 5 2 2 2 2" xfId="42665" xr:uid="{8CDB80BE-121D-472F-AABD-7DBCD0E265CF}"/>
    <cellStyle name="40% - Accent1 5 5 2 2 3" xfId="12901" xr:uid="{E5B690AD-B350-43F7-9369-DCCF88CFB438}"/>
    <cellStyle name="40% - Accent1 5 5 2 2 3 2" xfId="42666" xr:uid="{E0368EDF-A670-42C2-A73B-4DEABFF7DD72}"/>
    <cellStyle name="40% - Accent1 5 5 2 2 4" xfId="29530" xr:uid="{E2DF494B-6E07-4E12-8B71-04327227BA0B}"/>
    <cellStyle name="40% - Accent1 5 5 2 2 4 2" xfId="58020" xr:uid="{708B4BDB-8D1E-48BA-9ADA-F20DA2FF05CC}"/>
    <cellStyle name="40% - Accent1 5 5 2 2 5" xfId="42664" xr:uid="{BD029528-45FB-4D98-84B6-0EC4E05EC0D3}"/>
    <cellStyle name="40% - Accent1 5 5 2 3" xfId="12902" xr:uid="{3EA78DF0-B3B1-4BC4-903D-7A1902771843}"/>
    <cellStyle name="40% - Accent1 5 5 2 3 2" xfId="42667" xr:uid="{C4F30BC3-5C81-4276-8BC5-516C7AA8D34C}"/>
    <cellStyle name="40% - Accent1 5 5 2 4" xfId="12903" xr:uid="{B5BC75D3-5A2C-432C-A2EA-2FEAC7491947}"/>
    <cellStyle name="40% - Accent1 5 5 2 4 2" xfId="42668" xr:uid="{FA3E7B23-52FF-4897-AD62-2FC4DC3DA01D}"/>
    <cellStyle name="40% - Accent1 5 5 2 5" xfId="12904" xr:uid="{5F310993-E632-4477-9AE6-B7DB6C2D0EAE}"/>
    <cellStyle name="40% - Accent1 5 5 2 5 2" xfId="42669" xr:uid="{3B006890-3067-47C5-8593-79E875574BB3}"/>
    <cellStyle name="40% - Accent1 5 5 2 6" xfId="26546" xr:uid="{1A13ED66-32D5-4F79-8A80-6780A2A0AED3}"/>
    <cellStyle name="40% - Accent1 5 5 2 6 2" xfId="55037" xr:uid="{E8D4D25C-F961-4507-AB9B-5216BAF207E9}"/>
    <cellStyle name="40% - Accent1 5 5 2 7" xfId="42663" xr:uid="{9D9E52F4-2A0D-468D-BC5D-4F542DDCAA5B}"/>
    <cellStyle name="40% - Accent1 5 5 3" xfId="12905" xr:uid="{7410E5B5-3A25-4D80-B004-414207EF1583}"/>
    <cellStyle name="40% - Accent1 5 5 3 2" xfId="12906" xr:uid="{F4B808FA-A768-4F82-9C93-706088A3E38B}"/>
    <cellStyle name="40% - Accent1 5 5 3 2 2" xfId="12907" xr:uid="{9E77924B-7386-4255-9983-9A24553F0062}"/>
    <cellStyle name="40% - Accent1 5 5 3 2 2 2" xfId="42672" xr:uid="{7E166FE6-13E1-4866-8CCC-7364CA298DF6}"/>
    <cellStyle name="40% - Accent1 5 5 3 2 3" xfId="12908" xr:uid="{892CD400-643A-41B3-9F04-3BA846795B50}"/>
    <cellStyle name="40% - Accent1 5 5 3 2 3 2" xfId="42673" xr:uid="{3A83ECAE-D25B-43AE-9CFC-11012700F539}"/>
    <cellStyle name="40% - Accent1 5 5 3 2 4" xfId="42671" xr:uid="{8D2E95AF-1C9D-42C9-BF91-B530BC5C5353}"/>
    <cellStyle name="40% - Accent1 5 5 3 3" xfId="12909" xr:uid="{512A497E-BCF5-4B19-9804-8A95D4784714}"/>
    <cellStyle name="40% - Accent1 5 5 3 3 2" xfId="42674" xr:uid="{46B093EC-C045-4B8F-ABB8-8183A823485F}"/>
    <cellStyle name="40% - Accent1 5 5 3 4" xfId="12910" xr:uid="{B1873771-33A1-4E4B-9AD0-ECD718E778BD}"/>
    <cellStyle name="40% - Accent1 5 5 3 4 2" xfId="42675" xr:uid="{A0A13172-5BE6-414E-82EE-FE996731D250}"/>
    <cellStyle name="40% - Accent1 5 5 3 5" xfId="12911" xr:uid="{765E9D39-9C7F-49DC-89AB-7DBDB6A8D7A9}"/>
    <cellStyle name="40% - Accent1 5 5 3 5 2" xfId="42676" xr:uid="{C77BC7E1-1EED-476F-A588-9BC798C8D055}"/>
    <cellStyle name="40% - Accent1 5 5 3 6" xfId="28019" xr:uid="{D217BE05-0742-4B62-9838-07B389ED2FD1}"/>
    <cellStyle name="40% - Accent1 5 5 3 6 2" xfId="56509" xr:uid="{8C8A842A-3007-43E9-95EC-4CD6442D191E}"/>
    <cellStyle name="40% - Accent1 5 5 3 7" xfId="42670" xr:uid="{AD79693D-2BCE-46E5-9DAA-AF4B4E9C5AC7}"/>
    <cellStyle name="40% - Accent1 5 5 4" xfId="12912" xr:uid="{49939032-4688-4E30-B0FE-F7A0D4FFCBDA}"/>
    <cellStyle name="40% - Accent1 5 5 4 2" xfId="12913" xr:uid="{7F002C6C-2118-44B0-9AEA-ECCE889FAF1D}"/>
    <cellStyle name="40% - Accent1 5 5 4 2 2" xfId="42678" xr:uid="{DC769C09-22DD-48B6-A053-4F69E6C3251D}"/>
    <cellStyle name="40% - Accent1 5 5 4 3" xfId="12914" xr:uid="{B7C740B1-5E03-4F40-A604-5D834F78DCB9}"/>
    <cellStyle name="40% - Accent1 5 5 4 3 2" xfId="42679" xr:uid="{2344B9B5-02C9-4777-8AB0-ADC1DD348227}"/>
    <cellStyle name="40% - Accent1 5 5 4 4" xfId="31019" xr:uid="{D0CB9990-4314-4350-A079-27AB80D2C7AD}"/>
    <cellStyle name="40% - Accent1 5 5 4 4 2" xfId="59509" xr:uid="{6DFC6119-4621-4644-A9B0-718AD5089463}"/>
    <cellStyle name="40% - Accent1 5 5 4 5" xfId="42677" xr:uid="{CAFE3BDE-BA2D-45D0-BDC0-8E2ABF505214}"/>
    <cellStyle name="40% - Accent1 5 5 5" xfId="12915" xr:uid="{F0E89216-3E73-4644-A5C7-5A743E29DDCF}"/>
    <cellStyle name="40% - Accent1 5 5 5 2" xfId="42680" xr:uid="{C4CBE913-BF54-4D42-AAED-6F87BD490475}"/>
    <cellStyle name="40% - Accent1 5 5 6" xfId="12916" xr:uid="{90B70076-14F6-4173-AA03-A1AF6D47E4DE}"/>
    <cellStyle name="40% - Accent1 5 5 6 2" xfId="42681" xr:uid="{AA820D42-6418-4156-B1EB-F5616AED186D}"/>
    <cellStyle name="40% - Accent1 5 5 7" xfId="12917" xr:uid="{DE611543-C149-4082-A44D-5802A9DC9452}"/>
    <cellStyle name="40% - Accent1 5 5 7 2" xfId="42682" xr:uid="{48F3BD26-9FC1-4970-94EC-95CBD66F7DEE}"/>
    <cellStyle name="40% - Accent1 5 5 8" xfId="25077" xr:uid="{38442D46-E68C-42AE-8CE5-F34A8B97FB47}"/>
    <cellStyle name="40% - Accent1 5 5 8 2" xfId="53568" xr:uid="{76895E9A-7B80-4525-BFB6-14E14C2FDB5D}"/>
    <cellStyle name="40% - Accent1 5 5 9" xfId="12897" xr:uid="{AA170C9A-CE03-4142-85D4-9F4BE31C4B67}"/>
    <cellStyle name="40% - Accent1 5 5 9 2" xfId="42662" xr:uid="{54E07328-DE10-4761-AF85-312167FC5444}"/>
    <cellStyle name="40% - Accent1 5 6" xfId="12918" xr:uid="{52DCD938-BAF4-4EFE-AED0-BDD0A611FBF6}"/>
    <cellStyle name="40% - Accent1 5 6 2" xfId="12919" xr:uid="{6BF70FC0-C22D-406C-B58D-48CC22A858D8}"/>
    <cellStyle name="40% - Accent1 5 6 2 2" xfId="12920" xr:uid="{B4837400-A719-4E63-A1E6-6BE83E013936}"/>
    <cellStyle name="40% - Accent1 5 6 2 2 2" xfId="42685" xr:uid="{FD7E2135-4981-4FA4-85D3-57C313D791DB}"/>
    <cellStyle name="40% - Accent1 5 6 2 3" xfId="12921" xr:uid="{5869976B-B0AA-4DA9-B999-CDC407C2CBC3}"/>
    <cellStyle name="40% - Accent1 5 6 2 3 2" xfId="42686" xr:uid="{F7C9082D-E0C3-4A16-A339-B576A56C4BED}"/>
    <cellStyle name="40% - Accent1 5 6 2 4" xfId="28344" xr:uid="{AC833615-1F5C-4F76-9258-31122407B6CB}"/>
    <cellStyle name="40% - Accent1 5 6 2 4 2" xfId="56834" xr:uid="{171491BF-A0C4-4B63-89C9-2FC971B07609}"/>
    <cellStyle name="40% - Accent1 5 6 2 5" xfId="42684" xr:uid="{98562464-4DC6-4AB7-95E8-7A4697105812}"/>
    <cellStyle name="40% - Accent1 5 6 3" xfId="12922" xr:uid="{61ED58E4-FB43-4D72-9F7E-B5BFE48D49DB}"/>
    <cellStyle name="40% - Accent1 5 6 3 2" xfId="42687" xr:uid="{B521F2B4-41C9-4B54-8673-3A27107D2DFE}"/>
    <cellStyle name="40% - Accent1 5 6 4" xfId="12923" xr:uid="{BDC8435E-4F28-4A87-9244-16387128C59F}"/>
    <cellStyle name="40% - Accent1 5 6 4 2" xfId="42688" xr:uid="{7CCE1F2D-7C29-490C-81E0-1F6ED6A79224}"/>
    <cellStyle name="40% - Accent1 5 6 5" xfId="12924" xr:uid="{AC3A03F3-7F23-4157-81A0-65A08CF9183B}"/>
    <cellStyle name="40% - Accent1 5 6 5 2" xfId="42689" xr:uid="{A2549FAB-0720-41E8-A39A-10BC28D0BF41}"/>
    <cellStyle name="40% - Accent1 5 6 6" xfId="25378" xr:uid="{0CCE8859-B231-4059-9387-08DC77354199}"/>
    <cellStyle name="40% - Accent1 5 6 6 2" xfId="53869" xr:uid="{AA1A66A7-0114-4D1C-B624-FA174D0F0807}"/>
    <cellStyle name="40% - Accent1 5 6 7" xfId="42683" xr:uid="{F810274F-2531-487A-895D-F3995F32827C}"/>
    <cellStyle name="40% - Accent1 5 7" xfId="12925" xr:uid="{8CD8D397-79A3-4C32-A012-26A8B1E584F1}"/>
    <cellStyle name="40% - Accent1 5 7 2" xfId="12926" xr:uid="{3AFE5C1E-3D2A-45FB-9CC1-BF220E6A3021}"/>
    <cellStyle name="40% - Accent1 5 7 2 2" xfId="12927" xr:uid="{3024CFED-2F6C-4058-A149-E063E53140D6}"/>
    <cellStyle name="40% - Accent1 5 7 2 2 2" xfId="42692" xr:uid="{5D5B4C7C-D65A-488D-9BBD-8310483062A7}"/>
    <cellStyle name="40% - Accent1 5 7 2 3" xfId="12928" xr:uid="{A445BE5D-2DEC-4C32-A215-4C618F441EE9}"/>
    <cellStyle name="40% - Accent1 5 7 2 3 2" xfId="42693" xr:uid="{FFD3B7C2-495B-480A-BD13-DE146281EC00}"/>
    <cellStyle name="40% - Accent1 5 7 2 4" xfId="42691" xr:uid="{7FEECE4F-A1E3-4EA1-AAF8-C0CE4874929E}"/>
    <cellStyle name="40% - Accent1 5 7 3" xfId="12929" xr:uid="{4CA99B59-A486-4A26-BDAE-3FF07F513967}"/>
    <cellStyle name="40% - Accent1 5 7 3 2" xfId="42694" xr:uid="{2720280E-A33E-43FF-9BE9-B080CD6483DD}"/>
    <cellStyle name="40% - Accent1 5 7 4" xfId="12930" xr:uid="{E5E51897-4F84-4477-A0F4-CEB2F9BB4FA9}"/>
    <cellStyle name="40% - Accent1 5 7 4 2" xfId="42695" xr:uid="{A87E6411-B6D8-4725-A0B0-ABFF9893A046}"/>
    <cellStyle name="40% - Accent1 5 7 5" xfId="12931" xr:uid="{18D2DDE9-30C8-4EC4-8FE5-0937EEAACB29}"/>
    <cellStyle name="40% - Accent1 5 7 5 2" xfId="42696" xr:uid="{30CF38CF-EF56-46B9-941C-ECB420DD908B}"/>
    <cellStyle name="40% - Accent1 5 7 6" xfId="26829" xr:uid="{BB155B13-28A9-4AB4-921B-95B5EF8B66F0}"/>
    <cellStyle name="40% - Accent1 5 7 6 2" xfId="55319" xr:uid="{E593F204-B926-4E6B-B4CF-318AED8C6F41}"/>
    <cellStyle name="40% - Accent1 5 7 7" xfId="42690" xr:uid="{EE25C2B3-7ABD-4E22-BDD6-B511B31A3FB4}"/>
    <cellStyle name="40% - Accent1 5 8" xfId="12932" xr:uid="{A12B42D5-724A-4FE9-90F1-DCB180F604EA}"/>
    <cellStyle name="40% - Accent1 5 8 2" xfId="12933" xr:uid="{96E227FE-FCD3-47CD-A475-257B3C995BB1}"/>
    <cellStyle name="40% - Accent1 5 8 2 2" xfId="42698" xr:uid="{F6253DCC-26B7-4633-83A1-1B6EB70C9C51}"/>
    <cellStyle name="40% - Accent1 5 8 3" xfId="12934" xr:uid="{4BD61FB5-55CB-45D8-8B0F-9CB6D74A5F67}"/>
    <cellStyle name="40% - Accent1 5 8 3 2" xfId="42699" xr:uid="{2051F1D8-FA01-4643-863D-05B1B7C2D24E}"/>
    <cellStyle name="40% - Accent1 5 8 4" xfId="29823" xr:uid="{620DA546-80B5-4808-92E1-CFF2450ED618}"/>
    <cellStyle name="40% - Accent1 5 8 4 2" xfId="58313" xr:uid="{1BAEEC71-56AD-478F-8B8C-9375CEB8B7CF}"/>
    <cellStyle name="40% - Accent1 5 8 5" xfId="42697" xr:uid="{62386854-DDED-44E2-86C5-B16121D4588C}"/>
    <cellStyle name="40% - Accent1 5 9" xfId="12935" xr:uid="{2431E3ED-FFC6-469F-9D06-AA9A0C524AA0}"/>
    <cellStyle name="40% - Accent1 5 9 2" xfId="42700" xr:uid="{56857B6D-7BBC-42A5-9D53-EB669ABF38F0}"/>
    <cellStyle name="40% - Accent1 6" xfId="996" xr:uid="{FEE8ED97-A9B9-422E-97AD-E6656A588D83}"/>
    <cellStyle name="40% - Accent1 6 10" xfId="12937" xr:uid="{63BA0AD4-534E-47FF-B37A-A2380C446FA7}"/>
    <cellStyle name="40% - Accent1 6 10 2" xfId="42702" xr:uid="{13BCD797-9F33-4939-9802-4A5E5A92FC6E}"/>
    <cellStyle name="40% - Accent1 6 11" xfId="20681" xr:uid="{BF6B8532-DC52-4AFF-8F79-25DE825310B8}"/>
    <cellStyle name="40% - Accent1 6 11 2" xfId="50120" xr:uid="{62E6977E-EC80-4FC1-A8A3-180B04E5EBB7}"/>
    <cellStyle name="40% - Accent1 6 12" xfId="12936" xr:uid="{4790983F-5B56-4538-9C65-67A7D46A751B}"/>
    <cellStyle name="40% - Accent1 6 12 2" xfId="42701" xr:uid="{E5966914-6004-4562-87ED-82FDA6A6DC77}"/>
    <cellStyle name="40% - Accent1 6 13" xfId="4811" xr:uid="{0DF41370-A634-419E-9BCF-7C68E9652760}"/>
    <cellStyle name="40% - Accent1 6 13 2" xfId="34695" xr:uid="{6FBDC7CF-6ED1-4164-ABD8-3585EC2EA042}"/>
    <cellStyle name="40% - Accent1 6 14" xfId="4250" xr:uid="{AA0A12F8-F15A-4030-BB5C-0D890012030A}"/>
    <cellStyle name="40% - Accent1 6 15" xfId="32185" xr:uid="{5D2CFABB-CBAA-4FEB-A241-0728628EE317}"/>
    <cellStyle name="40% - Accent1 6 2" xfId="1302" xr:uid="{CE6A0A97-1A5D-45D9-B990-065F8AC6D64A}"/>
    <cellStyle name="40% - Accent1 6 2 10" xfId="5079" xr:uid="{CA100A48-2252-4851-86EC-19D6D604897A}"/>
    <cellStyle name="40% - Accent1 6 2 10 2" xfId="34946" xr:uid="{3AE6F72F-2A72-49E9-80B0-4EE77E50F79E}"/>
    <cellStyle name="40% - Accent1 6 2 11" xfId="22756" xr:uid="{A27E6541-182C-463D-A350-2A90BFE1EBAC}"/>
    <cellStyle name="40% - Accent1 6 2 11 2" xfId="52041" xr:uid="{7A0F9C0E-D23A-4F81-8995-327F585D6154}"/>
    <cellStyle name="40% - Accent1 6 2 12" xfId="32352" xr:uid="{7F8B282A-429A-4349-BAEE-BC0132D4B03C}"/>
    <cellStyle name="40% - Accent1 6 2 2" xfId="1964" xr:uid="{8C139B60-BD2B-44A1-90ED-48D116C8EE31}"/>
    <cellStyle name="40% - Accent1 6 2 2 2" xfId="3199" xr:uid="{6550C154-7940-4D5A-AC3D-A984C298E567}"/>
    <cellStyle name="40% - Accent1 6 2 2 2 2" xfId="12941" xr:uid="{4B31799C-DB6E-46BD-A897-68CE133399E7}"/>
    <cellStyle name="40% - Accent1 6 2 2 2 2 2" xfId="42706" xr:uid="{818B25CB-DC48-4FEA-BA4E-389D894FD41B}"/>
    <cellStyle name="40% - Accent1 6 2 2 2 3" xfId="12942" xr:uid="{459D7533-3BE9-4425-93F5-403386E1C4FA}"/>
    <cellStyle name="40% - Accent1 6 2 2 2 3 2" xfId="42707" xr:uid="{2EC9F046-DDF8-4D67-9BEC-28F85F45B30F}"/>
    <cellStyle name="40% - Accent1 6 2 2 2 4" xfId="12940" xr:uid="{07736CC0-163F-4AB5-9ECF-1450B8B44E68}"/>
    <cellStyle name="40% - Accent1 6 2 2 2 4 2" xfId="42705" xr:uid="{6283DABA-F91B-4EB8-BFF3-60B8719E4AD8}"/>
    <cellStyle name="40% - Accent1 6 2 2 2 5" xfId="34176" xr:uid="{86335ABA-1965-4C8B-AD90-7E56E354D5B7}"/>
    <cellStyle name="40% - Accent1 6 2 2 3" xfId="12943" xr:uid="{BB357B3F-B48C-4726-80E4-E93AA7A6391E}"/>
    <cellStyle name="40% - Accent1 6 2 2 3 2" xfId="42708" xr:uid="{1D5051C8-8305-40B3-AABE-CE75519770C7}"/>
    <cellStyle name="40% - Accent1 6 2 2 4" xfId="12944" xr:uid="{0038009D-DC84-452A-BC68-FD15505A1177}"/>
    <cellStyle name="40% - Accent1 6 2 2 4 2" xfId="42709" xr:uid="{951E0FD9-400F-4A2E-86C1-5EF177D8FF1A}"/>
    <cellStyle name="40% - Accent1 6 2 2 5" xfId="12945" xr:uid="{099FC1B1-EF04-4966-8911-EBE6DB38F4C5}"/>
    <cellStyle name="40% - Accent1 6 2 2 5 2" xfId="42710" xr:uid="{92F531A5-485C-4465-BC11-323CC3B8B532}"/>
    <cellStyle name="40% - Accent1 6 2 2 6" xfId="21897" xr:uid="{BC39CC87-87E3-48A1-BE31-12F3337ABE68}"/>
    <cellStyle name="40% - Accent1 6 2 2 6 2" xfId="51322" xr:uid="{50111CE7-6F3A-440F-AFE5-5613FBC7BD9D}"/>
    <cellStyle name="40% - Accent1 6 2 2 7" xfId="12939" xr:uid="{03283456-1D6A-44A8-92AE-9CCB29DD98C0}"/>
    <cellStyle name="40% - Accent1 6 2 2 7 2" xfId="42704" xr:uid="{8C4BC755-FD5C-466F-AA75-B92B27AA518B}"/>
    <cellStyle name="40% - Accent1 6 2 2 8" xfId="28415" xr:uid="{4C654749-5AB1-4992-86D3-F287F7186E3F}"/>
    <cellStyle name="40% - Accent1 6 2 2 8 2" xfId="56905" xr:uid="{3D46BACA-C0E7-40B3-8C52-535AE625CE9F}"/>
    <cellStyle name="40% - Accent1 6 2 2 9" xfId="32966" xr:uid="{7BA7FC6E-C455-4E02-882E-FA7206F42E77}"/>
    <cellStyle name="40% - Accent1 6 2 3" xfId="2578" xr:uid="{45A823B9-F07E-4A84-B752-19A888B4660E}"/>
    <cellStyle name="40% - Accent1 6 2 3 2" xfId="12947" xr:uid="{BBF439C0-9DCA-4BE6-852D-793CE0BE8153}"/>
    <cellStyle name="40% - Accent1 6 2 3 2 2" xfId="12948" xr:uid="{F3298EC2-C42F-4150-A0A1-FA61CB4E4AC3}"/>
    <cellStyle name="40% - Accent1 6 2 3 2 2 2" xfId="42713" xr:uid="{344F3F99-51F2-42F0-BEE4-2CD5FB11CC24}"/>
    <cellStyle name="40% - Accent1 6 2 3 2 3" xfId="12949" xr:uid="{F9D02EEE-1CF3-4B15-8C59-EDC7CEEC2F5C}"/>
    <cellStyle name="40% - Accent1 6 2 3 2 3 2" xfId="42714" xr:uid="{6B06238B-3CFE-4EC3-926A-521A461EF199}"/>
    <cellStyle name="40% - Accent1 6 2 3 2 4" xfId="42712" xr:uid="{1F8F7C8A-27F0-4BF5-AB87-2E339973BD51}"/>
    <cellStyle name="40% - Accent1 6 2 3 3" xfId="12950" xr:uid="{33F73367-F678-49DA-9D77-DC5535D02808}"/>
    <cellStyle name="40% - Accent1 6 2 3 3 2" xfId="42715" xr:uid="{C2F2533A-5CC1-4B72-8F47-38CF9636F324}"/>
    <cellStyle name="40% - Accent1 6 2 3 4" xfId="12951" xr:uid="{2E2ECDB5-3FDB-4C89-952D-6C1D8BBCF836}"/>
    <cellStyle name="40% - Accent1 6 2 3 4 2" xfId="42716" xr:uid="{430BBB1A-C427-4714-993C-F594F3D208EA}"/>
    <cellStyle name="40% - Accent1 6 2 3 5" xfId="12952" xr:uid="{AC2C5CE7-CD92-4D29-8E60-57A527784EC7}"/>
    <cellStyle name="40% - Accent1 6 2 3 5 2" xfId="42717" xr:uid="{DF5A9E43-4CE1-45C5-AEDA-503A31BA75CA}"/>
    <cellStyle name="40% - Accent1 6 2 3 6" xfId="12946" xr:uid="{D412C380-9FDF-4133-80EA-1C7F2C078763}"/>
    <cellStyle name="40% - Accent1 6 2 3 6 2" xfId="42711" xr:uid="{0C245E09-AE57-43FD-A1FF-53059E175F62}"/>
    <cellStyle name="40% - Accent1 6 2 3 7" xfId="33558" xr:uid="{B7F88EB6-4755-4B98-B05D-3B206DF27994}"/>
    <cellStyle name="40% - Accent1 6 2 4" xfId="12953" xr:uid="{D54BEA44-0DFC-462B-9090-EDA62082E83C}"/>
    <cellStyle name="40% - Accent1 6 2 4 2" xfId="12954" xr:uid="{362C68AD-676F-4E9F-958E-C1196AB6A95D}"/>
    <cellStyle name="40% - Accent1 6 2 4 2 2" xfId="42719" xr:uid="{01F41A5E-6715-4A7B-A7B6-2624C7B5C847}"/>
    <cellStyle name="40% - Accent1 6 2 4 3" xfId="12955" xr:uid="{2403D750-0BE5-44E0-8C05-58D566FDB3FC}"/>
    <cellStyle name="40% - Accent1 6 2 4 3 2" xfId="42720" xr:uid="{FD952769-B3A9-4F42-9218-068494FC4740}"/>
    <cellStyle name="40% - Accent1 6 2 4 4" xfId="42718" xr:uid="{43D50966-45D3-4D69-B62E-711DCC4946F5}"/>
    <cellStyle name="40% - Accent1 6 2 5" xfId="12956" xr:uid="{07476A86-686E-46BD-BD50-7E6654202165}"/>
    <cellStyle name="40% - Accent1 6 2 5 2" xfId="42721" xr:uid="{7C7DC663-C5E2-40A5-968F-9203A9E5A72A}"/>
    <cellStyle name="40% - Accent1 6 2 6" xfId="12957" xr:uid="{E87B75D4-A9D1-450E-B4B4-0F3DDD117813}"/>
    <cellStyle name="40% - Accent1 6 2 6 2" xfId="42722" xr:uid="{63B48B77-6467-4FCC-B9EB-37322EFDAA1F}"/>
    <cellStyle name="40% - Accent1 6 2 7" xfId="12958" xr:uid="{12227683-8030-4C3B-8842-6363742651FF}"/>
    <cellStyle name="40% - Accent1 6 2 7 2" xfId="42723" xr:uid="{9342F98A-F5C2-40DF-8C6B-8B4B34B8D6AD}"/>
    <cellStyle name="40% - Accent1 6 2 8" xfId="20924" xr:uid="{D9E90DF3-7DF9-41F1-A938-A5BFD10F6B7E}"/>
    <cellStyle name="40% - Accent1 6 2 8 2" xfId="50352" xr:uid="{446D1499-9ACA-48D5-B391-CE98EC58C521}"/>
    <cellStyle name="40% - Accent1 6 2 9" xfId="12938" xr:uid="{9F22DF0B-783B-4345-A629-F50C75246B12}"/>
    <cellStyle name="40% - Accent1 6 2 9 2" xfId="42703" xr:uid="{E9FD4602-6FB7-4588-BC73-9B7B7B9DB722}"/>
    <cellStyle name="40% - Accent1 6 3" xfId="1674" xr:uid="{F6354484-83C9-477D-86C8-BB82F38A3545}"/>
    <cellStyle name="40% - Accent1 6 3 10" xfId="26901" xr:uid="{37D84C6D-E3BC-4D16-A155-84A120EBF911}"/>
    <cellStyle name="40% - Accent1 6 3 10 2" xfId="55391" xr:uid="{9751A1DB-F80B-4E6A-B275-C3FDC07A3ABF}"/>
    <cellStyle name="40% - Accent1 6 3 11" xfId="32676" xr:uid="{A0891617-C57C-4974-B513-116CA560FA4B}"/>
    <cellStyle name="40% - Accent1 6 3 2" xfId="2895" xr:uid="{5A803608-A617-494A-BFD3-133A842CB695}"/>
    <cellStyle name="40% - Accent1 6 3 2 2" xfId="12961" xr:uid="{58AC660A-7D94-4FE6-8C82-ECCE98F41C51}"/>
    <cellStyle name="40% - Accent1 6 3 2 2 2" xfId="12962" xr:uid="{1E5C580B-44F1-4D84-8A70-3EBAF2B494C7}"/>
    <cellStyle name="40% - Accent1 6 3 2 2 2 2" xfId="42727" xr:uid="{63BB4862-8C5B-47A8-9BF4-75F78A6EBB53}"/>
    <cellStyle name="40% - Accent1 6 3 2 2 3" xfId="12963" xr:uid="{0569BEDD-F132-455A-A91C-56D4D1D40F92}"/>
    <cellStyle name="40% - Accent1 6 3 2 2 3 2" xfId="42728" xr:uid="{C804657E-5251-4468-B98A-7E8528853066}"/>
    <cellStyle name="40% - Accent1 6 3 2 2 4" xfId="42726" xr:uid="{8CE8F865-BA1E-4575-B227-1056DD8DC486}"/>
    <cellStyle name="40% - Accent1 6 3 2 3" xfId="12964" xr:uid="{85EE6C38-AAF3-4C54-8AD8-3FF21D54E717}"/>
    <cellStyle name="40% - Accent1 6 3 2 3 2" xfId="42729" xr:uid="{DDFFF239-004E-497F-B235-321BC6BABB10}"/>
    <cellStyle name="40% - Accent1 6 3 2 4" xfId="12965" xr:uid="{EEE01EA0-0DDB-48D5-9C71-7927762FACA3}"/>
    <cellStyle name="40% - Accent1 6 3 2 4 2" xfId="42730" xr:uid="{91B9E13D-5C36-4ED6-9CCA-B7456961B877}"/>
    <cellStyle name="40% - Accent1 6 3 2 5" xfId="12966" xr:uid="{6D519853-9E6A-4CE7-A0FE-0FD0F86D1432}"/>
    <cellStyle name="40% - Accent1 6 3 2 5 2" xfId="42731" xr:uid="{BE07578E-1FF2-4847-A9D8-A599E67BC233}"/>
    <cellStyle name="40% - Accent1 6 3 2 6" xfId="22157" xr:uid="{AAB61358-BC82-4A7B-812F-591C9AF2D007}"/>
    <cellStyle name="40% - Accent1 6 3 2 6 2" xfId="51582" xr:uid="{BC3A66A4-0DC5-4EDB-BF30-BB6373A40D18}"/>
    <cellStyle name="40% - Accent1 6 3 2 7" xfId="12960" xr:uid="{E4FDCE00-88F5-4600-9365-E20ACA493B04}"/>
    <cellStyle name="40% - Accent1 6 3 2 7 2" xfId="42725" xr:uid="{F8CDEC2C-9E04-42B2-88A3-7EC28AE9151F}"/>
    <cellStyle name="40% - Accent1 6 3 2 8" xfId="33873" xr:uid="{C65DB159-CA7E-42F6-97C8-2E9E70CA679C}"/>
    <cellStyle name="40% - Accent1 6 3 3" xfId="12967" xr:uid="{A62BA97C-0C13-48B2-A860-4D23BD493884}"/>
    <cellStyle name="40% - Accent1 6 3 3 2" xfId="12968" xr:uid="{788F828E-39C4-4FD7-A587-1E89BD063B70}"/>
    <cellStyle name="40% - Accent1 6 3 3 2 2" xfId="12969" xr:uid="{669C1BA1-22DF-4E8E-A4C9-64F4D4C40AE0}"/>
    <cellStyle name="40% - Accent1 6 3 3 2 2 2" xfId="42734" xr:uid="{FF59A077-FD6A-4F76-B38C-6187D1DBAA7B}"/>
    <cellStyle name="40% - Accent1 6 3 3 2 3" xfId="12970" xr:uid="{D21CD4C9-053E-4D98-B628-CAA8B2D1187B}"/>
    <cellStyle name="40% - Accent1 6 3 3 2 3 2" xfId="42735" xr:uid="{A6B0AACC-E69C-4908-ADEE-F4306F54106E}"/>
    <cellStyle name="40% - Accent1 6 3 3 2 4" xfId="42733" xr:uid="{26397136-B216-4E36-8C43-21BA27150780}"/>
    <cellStyle name="40% - Accent1 6 3 3 3" xfId="12971" xr:uid="{FA32B27D-A5A6-4D2D-8E88-FF808FE1EBB5}"/>
    <cellStyle name="40% - Accent1 6 3 3 3 2" xfId="42736" xr:uid="{1E5C037D-D317-4DF3-9CB7-754F0F188663}"/>
    <cellStyle name="40% - Accent1 6 3 3 4" xfId="12972" xr:uid="{EFEAD141-F962-4EEE-A28C-8599508D46BC}"/>
    <cellStyle name="40% - Accent1 6 3 3 4 2" xfId="42737" xr:uid="{5E0C4238-7C0A-4980-832D-95CDA25AD8FC}"/>
    <cellStyle name="40% - Accent1 6 3 3 5" xfId="12973" xr:uid="{1D61B6A4-C494-46F6-B88F-850ECE430103}"/>
    <cellStyle name="40% - Accent1 6 3 3 5 2" xfId="42738" xr:uid="{FCC6BA0E-4C10-4C7D-9121-D40309B96B50}"/>
    <cellStyle name="40% - Accent1 6 3 3 6" xfId="42732" xr:uid="{E4C7A39F-EBC2-4D33-B45E-C01934E8EF5F}"/>
    <cellStyle name="40% - Accent1 6 3 4" xfId="12974" xr:uid="{302915CC-779B-4563-9860-2E321C79554F}"/>
    <cellStyle name="40% - Accent1 6 3 4 2" xfId="12975" xr:uid="{F8B3C2AF-503B-4012-B0BA-A56D3AF701F1}"/>
    <cellStyle name="40% - Accent1 6 3 4 2 2" xfId="42740" xr:uid="{977BD3F2-5292-4AB3-B310-CCCB591223CE}"/>
    <cellStyle name="40% - Accent1 6 3 4 3" xfId="12976" xr:uid="{B29CD0D4-2B74-4839-B1A6-1403AF38DB95}"/>
    <cellStyle name="40% - Accent1 6 3 4 3 2" xfId="42741" xr:uid="{C02F3461-F9C6-48AF-BEB3-A81A28895914}"/>
    <cellStyle name="40% - Accent1 6 3 4 4" xfId="42739" xr:uid="{B3157512-A2A7-4710-A093-445516FE1B63}"/>
    <cellStyle name="40% - Accent1 6 3 5" xfId="12977" xr:uid="{498754AB-55DC-4B66-8A6C-4FE9A9623DC0}"/>
    <cellStyle name="40% - Accent1 6 3 5 2" xfId="42742" xr:uid="{E617F9FB-AEE0-4561-8D30-C7A9B51A082B}"/>
    <cellStyle name="40% - Accent1 6 3 6" xfId="12978" xr:uid="{759628B9-1DD9-4FA9-BEC9-9A61AA019368}"/>
    <cellStyle name="40% - Accent1 6 3 6 2" xfId="42743" xr:uid="{FD12A76C-EB96-45E6-A021-7290D706E198}"/>
    <cellStyle name="40% - Accent1 6 3 7" xfId="12979" xr:uid="{1D682122-3976-445C-88BE-F13512601F1A}"/>
    <cellStyle name="40% - Accent1 6 3 7 2" xfId="42744" xr:uid="{AE34A72B-4A82-4971-AB24-92BC9080F3DF}"/>
    <cellStyle name="40% - Accent1 6 3 8" xfId="21171" xr:uid="{02CD1E76-86FE-45BD-B83C-BB1FF6AA45F8}"/>
    <cellStyle name="40% - Accent1 6 3 8 2" xfId="50597" xr:uid="{146A234D-88FE-482B-AB2E-94E7F3F35999}"/>
    <cellStyle name="40% - Accent1 6 3 9" xfId="12959" xr:uid="{5A01FB23-8AAD-4E2D-B2DB-A0472F92923B}"/>
    <cellStyle name="40% - Accent1 6 3 9 2" xfId="42724" xr:uid="{B10EFBCA-80B0-4F57-8ADD-87F0BACBAC95}"/>
    <cellStyle name="40% - Accent1 6 4" xfId="2384" xr:uid="{454CC0F7-47A8-4E49-9290-DB347804FBB0}"/>
    <cellStyle name="40% - Accent1 6 4 10" xfId="29894" xr:uid="{160AC9D6-FC0E-418B-AFF9-951A3D8F2C1A}"/>
    <cellStyle name="40% - Accent1 6 4 10 2" xfId="58384" xr:uid="{DFDF1A40-5D44-4152-B3BB-5654089383D4}"/>
    <cellStyle name="40% - Accent1 6 4 11" xfId="33364" xr:uid="{F7076F4D-0D21-45AE-B923-12678DDBD935}"/>
    <cellStyle name="40% - Accent1 6 4 2" xfId="12981" xr:uid="{7C287C29-3170-4D6D-BE7E-241EF40FA9D5}"/>
    <cellStyle name="40% - Accent1 6 4 2 2" xfId="12982" xr:uid="{DEBAA339-E7F2-455B-AD04-E4609E06AAF7}"/>
    <cellStyle name="40% - Accent1 6 4 2 2 2" xfId="12983" xr:uid="{2D74DF86-9E42-4074-9B03-14AEE09EE828}"/>
    <cellStyle name="40% - Accent1 6 4 2 2 2 2" xfId="42748" xr:uid="{768BF26A-FA89-4F1C-B307-5B80D66DB4F5}"/>
    <cellStyle name="40% - Accent1 6 4 2 2 3" xfId="12984" xr:uid="{0AA40984-120D-4357-8F05-60B69C50E822}"/>
    <cellStyle name="40% - Accent1 6 4 2 2 3 2" xfId="42749" xr:uid="{299AA722-C5A2-43C9-A842-9A56E5164480}"/>
    <cellStyle name="40% - Accent1 6 4 2 2 4" xfId="42747" xr:uid="{8E20B0CF-6617-4B02-9FD6-A01B3A0D2F7B}"/>
    <cellStyle name="40% - Accent1 6 4 2 3" xfId="12985" xr:uid="{17E7FCD9-B6D5-4937-A92D-3579C85694F9}"/>
    <cellStyle name="40% - Accent1 6 4 2 3 2" xfId="42750" xr:uid="{A5D018BF-834B-4E19-82C2-A41F05BBCB39}"/>
    <cellStyle name="40% - Accent1 6 4 2 4" xfId="12986" xr:uid="{BBA12341-9250-4584-A4B7-64E5DA131624}"/>
    <cellStyle name="40% - Accent1 6 4 2 4 2" xfId="42751" xr:uid="{7C8BAAD1-CAAC-4EF9-8AB4-D364FB4050E6}"/>
    <cellStyle name="40% - Accent1 6 4 2 5" xfId="12987" xr:uid="{B369D48D-C3B6-4AD5-997B-59E4C36844F6}"/>
    <cellStyle name="40% - Accent1 6 4 2 5 2" xfId="42752" xr:uid="{A35DB401-A087-4D01-B9A2-C8139FB7B570}"/>
    <cellStyle name="40% - Accent1 6 4 2 6" xfId="42746" xr:uid="{16158668-3694-4E6A-8AD5-86FFCB8D8330}"/>
    <cellStyle name="40% - Accent1 6 4 3" xfId="12988" xr:uid="{E915668C-F795-4CB7-8821-4F7CFAA04AD6}"/>
    <cellStyle name="40% - Accent1 6 4 3 2" xfId="12989" xr:uid="{63B4A447-2AC4-429A-A891-62896D14C864}"/>
    <cellStyle name="40% - Accent1 6 4 3 2 2" xfId="12990" xr:uid="{1A62DB87-0C52-4C1F-9E8C-4E39AC9A26AC}"/>
    <cellStyle name="40% - Accent1 6 4 3 2 2 2" xfId="42755" xr:uid="{8B18A6AD-37DF-4436-B3F6-8DB528235295}"/>
    <cellStyle name="40% - Accent1 6 4 3 2 3" xfId="12991" xr:uid="{A6FDE5E5-77EF-46DB-A54B-4392AC7438FD}"/>
    <cellStyle name="40% - Accent1 6 4 3 2 3 2" xfId="42756" xr:uid="{04C09D16-75AD-4ECB-A37A-7B9BCD758A2F}"/>
    <cellStyle name="40% - Accent1 6 4 3 2 4" xfId="42754" xr:uid="{9D1BA121-30DD-4289-BC4D-513B16246843}"/>
    <cellStyle name="40% - Accent1 6 4 3 3" xfId="12992" xr:uid="{12BAA100-6E6D-4FDF-BF7B-83D3E63551D4}"/>
    <cellStyle name="40% - Accent1 6 4 3 3 2" xfId="42757" xr:uid="{F8C81D89-CC57-4617-AD69-992EE4AB3CBA}"/>
    <cellStyle name="40% - Accent1 6 4 3 4" xfId="12993" xr:uid="{93DEB715-A3AF-4307-8B9F-9487D9691ED9}"/>
    <cellStyle name="40% - Accent1 6 4 3 4 2" xfId="42758" xr:uid="{20800D14-E2A4-4659-9B8F-5C8B5317A165}"/>
    <cellStyle name="40% - Accent1 6 4 3 5" xfId="12994" xr:uid="{C5AA3346-219E-4D46-B87B-C351CAAE4530}"/>
    <cellStyle name="40% - Accent1 6 4 3 5 2" xfId="42759" xr:uid="{1A84385E-5280-4650-B402-57E3E45D56BB}"/>
    <cellStyle name="40% - Accent1 6 4 3 6" xfId="42753" xr:uid="{B8CE6867-8DE4-4B3B-B6FA-18E81BEA03BF}"/>
    <cellStyle name="40% - Accent1 6 4 4" xfId="12995" xr:uid="{9677D60C-B323-42B5-BF33-A85CC9168946}"/>
    <cellStyle name="40% - Accent1 6 4 4 2" xfId="12996" xr:uid="{11418934-89CC-4F6B-8814-7285B21B9315}"/>
    <cellStyle name="40% - Accent1 6 4 4 2 2" xfId="42761" xr:uid="{34E86701-50D0-4504-A4CB-F73E3A2669C0}"/>
    <cellStyle name="40% - Accent1 6 4 4 3" xfId="12997" xr:uid="{E63C8FBB-E81C-4606-8816-DB7C3CEF9DC6}"/>
    <cellStyle name="40% - Accent1 6 4 4 3 2" xfId="42762" xr:uid="{E38886B6-29C0-4DFA-8224-8F613075BFE4}"/>
    <cellStyle name="40% - Accent1 6 4 4 4" xfId="42760" xr:uid="{D7613D18-CC8B-4B85-8301-214CBDE9DDA7}"/>
    <cellStyle name="40% - Accent1 6 4 5" xfId="12998" xr:uid="{E288C21E-1486-4D06-993A-7F0A91C7B66E}"/>
    <cellStyle name="40% - Accent1 6 4 5 2" xfId="42763" xr:uid="{545706EC-F4EA-4AA0-800E-E951022B58F4}"/>
    <cellStyle name="40% - Accent1 6 4 6" xfId="12999" xr:uid="{02F25B54-BBD4-4516-BC8F-C83899AC95BE}"/>
    <cellStyle name="40% - Accent1 6 4 6 2" xfId="42764" xr:uid="{DFCA02F6-A999-4577-8CF5-27FB1F60CE25}"/>
    <cellStyle name="40% - Accent1 6 4 7" xfId="13000" xr:uid="{92EA2C8B-234E-4604-AD29-F6019CAFC8DC}"/>
    <cellStyle name="40% - Accent1 6 4 7 2" xfId="42765" xr:uid="{0A63D12D-7647-4B96-BDF7-3F2C8EE442C1}"/>
    <cellStyle name="40% - Accent1 6 4 8" xfId="21652" xr:uid="{6166D12B-9914-458F-9DE8-ECA119F7DF4D}"/>
    <cellStyle name="40% - Accent1 6 4 8 2" xfId="51077" xr:uid="{23C984D7-0615-462F-9EBF-7851A13CD8ED}"/>
    <cellStyle name="40% - Accent1 6 4 9" xfId="12980" xr:uid="{75EF1617-6517-4583-B11E-4218E9760809}"/>
    <cellStyle name="40% - Accent1 6 4 9 2" xfId="42745" xr:uid="{78DC2937-989A-4CD3-A90D-110CE5353613}"/>
    <cellStyle name="40% - Accent1 6 5" xfId="13001" xr:uid="{0EB5ED94-4588-4E6B-8CC1-6DB8660D9ABA}"/>
    <cellStyle name="40% - Accent1 6 5 2" xfId="13002" xr:uid="{DB2404E1-C005-4A19-A8DD-8AF0622C75E5}"/>
    <cellStyle name="40% - Accent1 6 5 2 2" xfId="13003" xr:uid="{9420DF06-68E3-455E-88D3-19E8056F197D}"/>
    <cellStyle name="40% - Accent1 6 5 2 2 2" xfId="42768" xr:uid="{5DADDB47-C5AD-4C38-89D7-9317753D4AF8}"/>
    <cellStyle name="40% - Accent1 6 5 2 3" xfId="13004" xr:uid="{B86ACF89-AFDE-4A31-A57F-2CB9A0178153}"/>
    <cellStyle name="40% - Accent1 6 5 2 3 2" xfId="42769" xr:uid="{277C95A1-9E3D-41FA-80F9-915E2F0A0DE3}"/>
    <cellStyle name="40% - Accent1 6 5 2 4" xfId="42767" xr:uid="{6E5CE88B-A018-45C4-A7FA-47914D430577}"/>
    <cellStyle name="40% - Accent1 6 5 3" xfId="13005" xr:uid="{9FF0EE23-73C8-4E22-9A42-BFFB67570B2C}"/>
    <cellStyle name="40% - Accent1 6 5 3 2" xfId="42770" xr:uid="{28F263E9-4B96-4056-9E40-606EC83BB8D8}"/>
    <cellStyle name="40% - Accent1 6 5 4" xfId="13006" xr:uid="{ECD61EED-C435-40EE-B3AD-A5C57A3B0F17}"/>
    <cellStyle name="40% - Accent1 6 5 4 2" xfId="42771" xr:uid="{6222841E-F1B6-42B9-B5CF-728187AC06BC}"/>
    <cellStyle name="40% - Accent1 6 5 5" xfId="13007" xr:uid="{2A4DE276-E81C-4FF1-B069-7F3FCE200B51}"/>
    <cellStyle name="40% - Accent1 6 5 5 2" xfId="42772" xr:uid="{8F0261F5-CF1C-43DF-9E57-CCB2CC545BEB}"/>
    <cellStyle name="40% - Accent1 6 5 6" xfId="42766" xr:uid="{F370EA59-D4F4-4967-88E9-E4486CE1D894}"/>
    <cellStyle name="40% - Accent1 6 6" xfId="13008" xr:uid="{B6C42328-9D30-4B43-9F45-EE1B10BFEDD4}"/>
    <cellStyle name="40% - Accent1 6 6 2" xfId="13009" xr:uid="{DD7EC2AF-B7C3-455B-ADD3-16EB3638AF0E}"/>
    <cellStyle name="40% - Accent1 6 6 2 2" xfId="13010" xr:uid="{8E7201B6-B62A-4D68-95C1-B4D569F168B3}"/>
    <cellStyle name="40% - Accent1 6 6 2 2 2" xfId="42775" xr:uid="{1EDBD9CB-4B5A-4F4C-9AAA-031127A936CA}"/>
    <cellStyle name="40% - Accent1 6 6 2 3" xfId="13011" xr:uid="{1D7EDCD7-7EA5-41E8-BAF4-06D1256D9B33}"/>
    <cellStyle name="40% - Accent1 6 6 2 3 2" xfId="42776" xr:uid="{C4D862C8-9A0D-43E9-9397-006BF4614E69}"/>
    <cellStyle name="40% - Accent1 6 6 2 4" xfId="42774" xr:uid="{3DF5F6FF-8C57-4A96-8706-38F1B055AAB8}"/>
    <cellStyle name="40% - Accent1 6 6 3" xfId="13012" xr:uid="{D9F5FD86-A16D-4234-B175-EF1BA2ECBEB6}"/>
    <cellStyle name="40% - Accent1 6 6 3 2" xfId="42777" xr:uid="{FBB87FE7-2209-4BE6-B359-7A58E19ECACE}"/>
    <cellStyle name="40% - Accent1 6 6 4" xfId="13013" xr:uid="{AAED53CB-5562-4386-A98A-2B7FA498F71B}"/>
    <cellStyle name="40% - Accent1 6 6 4 2" xfId="42778" xr:uid="{3B9B587B-B24C-4882-BC72-FB5C25BE485A}"/>
    <cellStyle name="40% - Accent1 6 6 5" xfId="13014" xr:uid="{DA74133E-7AAE-4CD5-9424-D77BD9B30390}"/>
    <cellStyle name="40% - Accent1 6 6 5 2" xfId="42779" xr:uid="{E391D884-8B99-4343-B496-DB36170A46BF}"/>
    <cellStyle name="40% - Accent1 6 6 6" xfId="42773" xr:uid="{B2CBD05B-D2DA-4B65-A4B6-FBDC59DFFDD6}"/>
    <cellStyle name="40% - Accent1 6 7" xfId="13015" xr:uid="{B595A311-E10A-4A3B-ACD8-937580234EB1}"/>
    <cellStyle name="40% - Accent1 6 7 2" xfId="13016" xr:uid="{5F0B29AE-8DEB-494A-AA9E-8591568BD288}"/>
    <cellStyle name="40% - Accent1 6 7 2 2" xfId="42781" xr:uid="{624C9626-D323-4723-9BA7-333E5D50C94E}"/>
    <cellStyle name="40% - Accent1 6 7 3" xfId="13017" xr:uid="{F2824926-ABAC-4359-BAED-12A258BD4BF3}"/>
    <cellStyle name="40% - Accent1 6 7 3 2" xfId="42782" xr:uid="{F2D31DC4-87E1-4B65-B9D6-D8FF6A8DCE51}"/>
    <cellStyle name="40% - Accent1 6 7 4" xfId="42780" xr:uid="{872C8A51-614C-452E-A93B-620200324BCC}"/>
    <cellStyle name="40% - Accent1 6 8" xfId="13018" xr:uid="{5B985DA1-ABEF-4264-A44C-6EED17C7960F}"/>
    <cellStyle name="40% - Accent1 6 8 2" xfId="42783" xr:uid="{7406FA0C-89B1-47D4-B81E-9663C6CF3746}"/>
    <cellStyle name="40% - Accent1 6 9" xfId="13019" xr:uid="{944C1F2E-A8AA-413A-A0AA-43CC0D6A31F9}"/>
    <cellStyle name="40% - Accent1 6 9 2" xfId="42784" xr:uid="{CF18D10A-3A0B-46E1-B557-91391DC66EE9}"/>
    <cellStyle name="40% - Accent1 7" xfId="865" xr:uid="{B588A336-804C-4056-B7C9-F25C8B8407AA}"/>
    <cellStyle name="40% - Accent1 7 10" xfId="20700" xr:uid="{2C56CE30-17E7-4266-80F6-36ACF2C8F846}"/>
    <cellStyle name="40% - Accent1 7 10 2" xfId="50138" xr:uid="{6DEE98C8-F027-469C-9848-79C8BE70E062}"/>
    <cellStyle name="40% - Accent1 7 11" xfId="13020" xr:uid="{C6DE9DE3-FCE4-4E57-BBA7-B6E38BD253AC}"/>
    <cellStyle name="40% - Accent1 7 11 2" xfId="42785" xr:uid="{51F54BC2-71E8-4673-9AEA-77B7F6EF170F}"/>
    <cellStyle name="40% - Accent1 7 12" xfId="4832" xr:uid="{CE2D3DB1-CBC3-4B1A-AAD8-B8DCE6989534}"/>
    <cellStyle name="40% - Accent1 7 12 2" xfId="34715" xr:uid="{728CC1F6-2258-42FF-9D7F-B04E8EFAFEB0}"/>
    <cellStyle name="40% - Accent1 7 13" xfId="22770" xr:uid="{BC73AF36-EE5A-4AC2-BD36-B399E68F941B}"/>
    <cellStyle name="40% - Accent1 7 13 2" xfId="52055" xr:uid="{38FDDE5F-0762-4FFF-A66A-A08F101EEA57}"/>
    <cellStyle name="40% - Accent1 7 14" xfId="32095" xr:uid="{79653CEE-BDE9-4CCA-8755-50318AEC88EE}"/>
    <cellStyle name="40% - Accent1 7 2" xfId="3025" xr:uid="{EFAA3A0C-EF33-45AF-AF62-BFD4B61280A5}"/>
    <cellStyle name="40% - Accent1 7 2 10" xfId="25726" xr:uid="{677A5D75-5883-49A6-B893-3137E3C7764E}"/>
    <cellStyle name="40% - Accent1 7 2 10 2" xfId="54217" xr:uid="{8283B042-1C70-40E7-8270-91C827720537}"/>
    <cellStyle name="40% - Accent1 7 2 11" xfId="34002" xr:uid="{651C9AD7-D65C-4B9E-9303-0B7BE7D2A0E0}"/>
    <cellStyle name="40% - Accent1 7 2 2" xfId="5875" xr:uid="{8CE29993-B43C-4100-ABFB-86B64757E1A1}"/>
    <cellStyle name="40% - Accent1 7 2 2 2" xfId="13023" xr:uid="{9242DCF9-3035-468A-8B36-E92FD1D25B3E}"/>
    <cellStyle name="40% - Accent1 7 2 2 2 2" xfId="13024" xr:uid="{EA2FD159-3917-4289-9B0E-9152A3C5FE60}"/>
    <cellStyle name="40% - Accent1 7 2 2 2 2 2" xfId="42789" xr:uid="{36C23308-D64D-41C3-80BA-98622A5DC571}"/>
    <cellStyle name="40% - Accent1 7 2 2 2 3" xfId="13025" xr:uid="{336FE5FE-2B5F-4146-87EB-F8541B4055C6}"/>
    <cellStyle name="40% - Accent1 7 2 2 2 3 2" xfId="42790" xr:uid="{E7EA46FA-0343-4C5C-AF82-7DFD9492D642}"/>
    <cellStyle name="40% - Accent1 7 2 2 2 4" xfId="42788" xr:uid="{7CB29E39-48C0-4CE8-AD42-086C13B200BA}"/>
    <cellStyle name="40% - Accent1 7 2 2 3" xfId="13026" xr:uid="{1213B0CA-1381-4FAF-A238-1F77BECFA0C5}"/>
    <cellStyle name="40% - Accent1 7 2 2 3 2" xfId="42791" xr:uid="{DD448170-2908-4D74-A063-6EE6FE47CC4E}"/>
    <cellStyle name="40% - Accent1 7 2 2 4" xfId="13027" xr:uid="{ED3F8A2D-950F-4724-A457-1F9515B4FD27}"/>
    <cellStyle name="40% - Accent1 7 2 2 4 2" xfId="42792" xr:uid="{771FAEAD-3F2D-448E-8BEC-C2ED27527629}"/>
    <cellStyle name="40% - Accent1 7 2 2 5" xfId="13028" xr:uid="{2E8BF90E-1906-4A6F-81D4-0F13A01D94EF}"/>
    <cellStyle name="40% - Accent1 7 2 2 5 2" xfId="42793" xr:uid="{01458300-C6EC-43F6-B67D-57ED8C8CD2C6}"/>
    <cellStyle name="40% - Accent1 7 2 2 6" xfId="21922" xr:uid="{708BDBF2-6DF8-495D-A67F-5177CDF927C7}"/>
    <cellStyle name="40% - Accent1 7 2 2 6 2" xfId="51347" xr:uid="{C62AAAF3-F513-469B-B13A-B3431EB20080}"/>
    <cellStyle name="40% - Accent1 7 2 2 7" xfId="13022" xr:uid="{B8F985AB-6C54-4A26-B617-4D0F5B8BA894}"/>
    <cellStyle name="40% - Accent1 7 2 2 7 2" xfId="42787" xr:uid="{8B8C7FDB-5818-4FC5-8E23-C6BA3E2DD949}"/>
    <cellStyle name="40% - Accent1 7 2 2 8" xfId="28705" xr:uid="{84BD2645-2441-4BE1-9292-44EC1CD61050}"/>
    <cellStyle name="40% - Accent1 7 2 2 8 2" xfId="57195" xr:uid="{3CA55B14-C6CF-4D48-ADF4-D31FB956DADE}"/>
    <cellStyle name="40% - Accent1 7 2 2 9" xfId="35734" xr:uid="{A1855D31-62C5-4CB9-A252-76957F09FFDF}"/>
    <cellStyle name="40% - Accent1 7 2 3" xfId="13029" xr:uid="{441D7D4F-2595-4E20-BB98-1B913E09EEDF}"/>
    <cellStyle name="40% - Accent1 7 2 3 2" xfId="13030" xr:uid="{E3CB8C60-C9DF-4BD0-960D-0CA2782C0DD9}"/>
    <cellStyle name="40% - Accent1 7 2 3 2 2" xfId="13031" xr:uid="{BA7C1C8D-021B-4E3A-85EA-054B60DC2ED6}"/>
    <cellStyle name="40% - Accent1 7 2 3 2 2 2" xfId="42796" xr:uid="{F07AD591-D6EB-43B4-9EC1-19A4C14EF7E9}"/>
    <cellStyle name="40% - Accent1 7 2 3 2 3" xfId="13032" xr:uid="{5BF5FAD8-7D6C-47DF-A378-95CB910F32C3}"/>
    <cellStyle name="40% - Accent1 7 2 3 2 3 2" xfId="42797" xr:uid="{A0AED500-64B8-4C54-AB96-3C5937073148}"/>
    <cellStyle name="40% - Accent1 7 2 3 2 4" xfId="42795" xr:uid="{580DA825-2FD7-4557-8B24-A1AB949CA7CC}"/>
    <cellStyle name="40% - Accent1 7 2 3 3" xfId="13033" xr:uid="{FEF2D862-9EAF-4231-9510-C8BD39FFB539}"/>
    <cellStyle name="40% - Accent1 7 2 3 3 2" xfId="42798" xr:uid="{5E9ECB41-6E08-4848-A4F4-C9D57BB435F1}"/>
    <cellStyle name="40% - Accent1 7 2 3 4" xfId="13034" xr:uid="{0A1AD3AE-28C4-48AD-B222-F47281018F6D}"/>
    <cellStyle name="40% - Accent1 7 2 3 4 2" xfId="42799" xr:uid="{565D2E67-2B6A-409C-A1CF-8EA46D16D373}"/>
    <cellStyle name="40% - Accent1 7 2 3 5" xfId="13035" xr:uid="{8CDD78BE-D259-4A83-9F9F-E77303C2A5A5}"/>
    <cellStyle name="40% - Accent1 7 2 3 5 2" xfId="42800" xr:uid="{1CC12558-F172-41DF-8156-0C9BFBE7A7A6}"/>
    <cellStyle name="40% - Accent1 7 2 3 6" xfId="42794" xr:uid="{77A59A03-A9AB-43E7-BDC8-686CC8777663}"/>
    <cellStyle name="40% - Accent1 7 2 4" xfId="13036" xr:uid="{413B0222-7A89-4F70-A4DA-E176A4A76D70}"/>
    <cellStyle name="40% - Accent1 7 2 4 2" xfId="13037" xr:uid="{4B660E79-5C0A-44CA-B5CC-9785A0A6F016}"/>
    <cellStyle name="40% - Accent1 7 2 4 2 2" xfId="42802" xr:uid="{755C2CF1-A808-48F1-B0BE-D99E43B89D88}"/>
    <cellStyle name="40% - Accent1 7 2 4 3" xfId="13038" xr:uid="{DC1AD9EC-094E-487C-9413-9A1B353B224D}"/>
    <cellStyle name="40% - Accent1 7 2 4 3 2" xfId="42803" xr:uid="{F492C2D5-B5F6-4671-B7E7-E03A7CC726BD}"/>
    <cellStyle name="40% - Accent1 7 2 4 4" xfId="42801" xr:uid="{E47FC238-789F-459C-ACE8-DA532652AD76}"/>
    <cellStyle name="40% - Accent1 7 2 5" xfId="13039" xr:uid="{9457FB07-3D61-4F34-B21F-DBCFC49C5583}"/>
    <cellStyle name="40% - Accent1 7 2 5 2" xfId="42804" xr:uid="{D4CD85AC-7D20-490C-8A0A-7111640F31AD}"/>
    <cellStyle name="40% - Accent1 7 2 6" xfId="13040" xr:uid="{887B221D-9BA8-4E2C-BAFE-2A2746781C0A}"/>
    <cellStyle name="40% - Accent1 7 2 6 2" xfId="42805" xr:uid="{1A0E3F96-3D90-412E-9FFB-916C83A36399}"/>
    <cellStyle name="40% - Accent1 7 2 7" xfId="13041" xr:uid="{F0D91A3E-D1BC-40AA-A5BA-32E7A6E7FAD7}"/>
    <cellStyle name="40% - Accent1 7 2 7 2" xfId="42806" xr:uid="{7D95DF52-ADE9-4396-B0BE-2B36472DC510}"/>
    <cellStyle name="40% - Accent1 7 2 8" xfId="20948" xr:uid="{F3CC0941-2689-446A-9A22-BBAB4D57BF0A}"/>
    <cellStyle name="40% - Accent1 7 2 8 2" xfId="50376" xr:uid="{D2F6C98D-24AC-4EC2-A920-133ADC0EEB08}"/>
    <cellStyle name="40% - Accent1 7 2 9" xfId="13021" xr:uid="{F3644E76-50B4-473B-AB99-E8A08CF314D4}"/>
    <cellStyle name="40% - Accent1 7 2 9 2" xfId="42786" xr:uid="{A7DD6FF9-30D9-49C3-AEC7-1714943B72D1}"/>
    <cellStyle name="40% - Accent1 7 3" xfId="5283" xr:uid="{0B21960E-E998-4F47-8229-154F62BAE9FE}"/>
    <cellStyle name="40% - Accent1 7 3 10" xfId="27194" xr:uid="{52B81D2F-529C-40FF-B79D-1C694C04C683}"/>
    <cellStyle name="40% - Accent1 7 3 10 2" xfId="55684" xr:uid="{93743FDE-FD53-467D-A1DB-E7B5DEA6A9F4}"/>
    <cellStyle name="40% - Accent1 7 3 11" xfId="35146" xr:uid="{1A9F60A6-A3A9-46D8-AB69-12D277DDDB05}"/>
    <cellStyle name="40% - Accent1 7 3 2" xfId="6066" xr:uid="{EC09F9E2-813A-4A57-8788-9C2501B9E66E}"/>
    <cellStyle name="40% - Accent1 7 3 2 2" xfId="13044" xr:uid="{2E1EE05C-AB26-4796-A195-0F05C91B62E4}"/>
    <cellStyle name="40% - Accent1 7 3 2 2 2" xfId="13045" xr:uid="{3306E728-063D-4D68-89BC-9FC0BA1FF92B}"/>
    <cellStyle name="40% - Accent1 7 3 2 2 2 2" xfId="42810" xr:uid="{1BB1FE25-54D6-4311-B239-B3C007C10135}"/>
    <cellStyle name="40% - Accent1 7 3 2 2 3" xfId="13046" xr:uid="{F6169520-2AF2-4FA6-87D6-7144AAED1B68}"/>
    <cellStyle name="40% - Accent1 7 3 2 2 3 2" xfId="42811" xr:uid="{DF54CBE3-F5C3-4D2E-85CB-414F586C4956}"/>
    <cellStyle name="40% - Accent1 7 3 2 2 4" xfId="42809" xr:uid="{E6C0C910-E455-463C-B151-2F9DCD812EC9}"/>
    <cellStyle name="40% - Accent1 7 3 2 3" xfId="13047" xr:uid="{7AD0FC8F-D1EA-431D-95E1-E7CDD6EC4097}"/>
    <cellStyle name="40% - Accent1 7 3 2 3 2" xfId="42812" xr:uid="{50732594-9224-4A14-AE52-69D57ADB1DDB}"/>
    <cellStyle name="40% - Accent1 7 3 2 4" xfId="13048" xr:uid="{2839898A-1B54-4752-806D-A2016C766B4E}"/>
    <cellStyle name="40% - Accent1 7 3 2 4 2" xfId="42813" xr:uid="{71DF9623-E7A5-472C-82BE-AE9362178615}"/>
    <cellStyle name="40% - Accent1 7 3 2 5" xfId="13049" xr:uid="{A1BEB4DA-3710-4D42-A53A-01F4EDD8BA90}"/>
    <cellStyle name="40% - Accent1 7 3 2 5 2" xfId="42814" xr:uid="{210964E6-A5CE-4FF3-B963-A8F093FBB4E0}"/>
    <cellStyle name="40% - Accent1 7 3 2 6" xfId="22183" xr:uid="{10886409-9766-42DB-A3B9-5BC51C45B2F6}"/>
    <cellStyle name="40% - Accent1 7 3 2 6 2" xfId="51608" xr:uid="{F7A50987-D2D6-4D7A-95ED-00041E7B9358}"/>
    <cellStyle name="40% - Accent1 7 3 2 7" xfId="13043" xr:uid="{966C7B29-DABF-4D43-967E-678B9F1CDE5C}"/>
    <cellStyle name="40% - Accent1 7 3 2 7 2" xfId="42808" xr:uid="{8D3CF056-D29B-4CBE-94D8-026EF701BB02}"/>
    <cellStyle name="40% - Accent1 7 3 2 8" xfId="35925" xr:uid="{774A3489-FF37-40EF-AC97-1C508EF7EE2B}"/>
    <cellStyle name="40% - Accent1 7 3 3" xfId="13050" xr:uid="{FADF7282-BC0A-45E1-8E8C-4298875238AA}"/>
    <cellStyle name="40% - Accent1 7 3 3 2" xfId="13051" xr:uid="{CD24D61A-E7FB-4770-BE02-9E0A845CC303}"/>
    <cellStyle name="40% - Accent1 7 3 3 2 2" xfId="13052" xr:uid="{C0E8FE8D-8851-4FCA-8D0C-8D7D64909F54}"/>
    <cellStyle name="40% - Accent1 7 3 3 2 2 2" xfId="42817" xr:uid="{547D704C-FE2C-4AE9-B3B8-5DC733A71CAA}"/>
    <cellStyle name="40% - Accent1 7 3 3 2 3" xfId="13053" xr:uid="{B84C1923-73E7-480E-A8CB-212FB3EE222F}"/>
    <cellStyle name="40% - Accent1 7 3 3 2 3 2" xfId="42818" xr:uid="{1E2AD9B6-D345-4076-9FF3-B049077D7787}"/>
    <cellStyle name="40% - Accent1 7 3 3 2 4" xfId="42816" xr:uid="{10E656D7-68E4-46BE-B0DE-0FE88AEFC7A9}"/>
    <cellStyle name="40% - Accent1 7 3 3 3" xfId="13054" xr:uid="{D682AE3D-D640-4D6F-B814-755971D54CCB}"/>
    <cellStyle name="40% - Accent1 7 3 3 3 2" xfId="42819" xr:uid="{383B24BD-16D6-49AB-8CD9-11E0D59D560C}"/>
    <cellStyle name="40% - Accent1 7 3 3 4" xfId="13055" xr:uid="{279B7B8E-DBC9-4467-8A96-02EB22E1030B}"/>
    <cellStyle name="40% - Accent1 7 3 3 4 2" xfId="42820" xr:uid="{99CEF8F0-5D76-45A3-8D77-FC11B5C6CA5F}"/>
    <cellStyle name="40% - Accent1 7 3 3 5" xfId="13056" xr:uid="{0B82C96D-9A07-4968-ABD4-E18213FD1DFB}"/>
    <cellStyle name="40% - Accent1 7 3 3 5 2" xfId="42821" xr:uid="{62100277-7B32-48C1-B356-12B5E1850547}"/>
    <cellStyle name="40% - Accent1 7 3 3 6" xfId="42815" xr:uid="{57D952A1-C931-444C-9AFC-9726B4CC4355}"/>
    <cellStyle name="40% - Accent1 7 3 4" xfId="13057" xr:uid="{8855A9F7-1018-4852-B189-94396E24F5B3}"/>
    <cellStyle name="40% - Accent1 7 3 4 2" xfId="13058" xr:uid="{A925E7BE-CF3A-4E93-B4BD-C15DF6327F34}"/>
    <cellStyle name="40% - Accent1 7 3 4 2 2" xfId="42823" xr:uid="{94ECD117-2A22-4D89-B553-8C1817A47F36}"/>
    <cellStyle name="40% - Accent1 7 3 4 3" xfId="13059" xr:uid="{15AAAFB5-7E08-4D7D-8657-9C0371A0C9DA}"/>
    <cellStyle name="40% - Accent1 7 3 4 3 2" xfId="42824" xr:uid="{D8FDD381-FF34-4B2A-B58F-F88D42EF9143}"/>
    <cellStyle name="40% - Accent1 7 3 4 4" xfId="42822" xr:uid="{4FCF155C-7FF7-4F69-BA3C-65F65448A9BB}"/>
    <cellStyle name="40% - Accent1 7 3 5" xfId="13060" xr:uid="{20F68F4C-77E8-4017-9B0B-5F0E8ED72DF0}"/>
    <cellStyle name="40% - Accent1 7 3 5 2" xfId="42825" xr:uid="{CD222283-7FEA-4A15-B419-124E3ED2EF4E}"/>
    <cellStyle name="40% - Accent1 7 3 6" xfId="13061" xr:uid="{7A047E51-836C-4BAF-A729-EBF0CABCD4B3}"/>
    <cellStyle name="40% - Accent1 7 3 6 2" xfId="42826" xr:uid="{2184FBBD-FC05-4A06-B8CD-2E8124CDB68E}"/>
    <cellStyle name="40% - Accent1 7 3 7" xfId="13062" xr:uid="{B88E1C20-073C-4ECB-8BC8-ACE83F6108AE}"/>
    <cellStyle name="40% - Accent1 7 3 7 2" xfId="42827" xr:uid="{38408868-3CB4-457D-BC08-33A01279AEA4}"/>
    <cellStyle name="40% - Accent1 7 3 8" xfId="21196" xr:uid="{8DC22BE8-A854-4BED-BE5E-4975E162DCA3}"/>
    <cellStyle name="40% - Accent1 7 3 8 2" xfId="50622" xr:uid="{31A81FEA-4FF9-48E7-B9C0-8078B5F88D6D}"/>
    <cellStyle name="40% - Accent1 7 3 9" xfId="13042" xr:uid="{7C40864C-B9B1-41DD-9364-0BD7871B2E7B}"/>
    <cellStyle name="40% - Accent1 7 3 9 2" xfId="42807" xr:uid="{74AC3502-DD55-4FDC-94D6-0A202827272B}"/>
    <cellStyle name="40% - Accent1 7 4" xfId="5666" xr:uid="{A9A4C744-BC5A-48A4-84FA-2800C648A9F9}"/>
    <cellStyle name="40% - Accent1 7 4 2" xfId="13064" xr:uid="{F27DFF24-90FF-4873-870B-FDBF829C6D5C}"/>
    <cellStyle name="40% - Accent1 7 4 2 2" xfId="13065" xr:uid="{30DA3434-FCB7-49E6-8ACD-4AFEE9F0AA73}"/>
    <cellStyle name="40% - Accent1 7 4 2 2 2" xfId="42830" xr:uid="{5825312C-4D89-424A-933A-B9F2D1202400}"/>
    <cellStyle name="40% - Accent1 7 4 2 3" xfId="13066" xr:uid="{A13CE855-48AC-4F5E-B77F-86B1CCFE6FE4}"/>
    <cellStyle name="40% - Accent1 7 4 2 3 2" xfId="42831" xr:uid="{4FDCA857-0E44-4437-836A-B8B7E47A6026}"/>
    <cellStyle name="40% - Accent1 7 4 2 4" xfId="42829" xr:uid="{2E0CB5E2-3022-4356-8382-01BE84635B8F}"/>
    <cellStyle name="40% - Accent1 7 4 3" xfId="13067" xr:uid="{66EE4753-FF1D-4FB6-A77F-9C74604EDF3E}"/>
    <cellStyle name="40% - Accent1 7 4 3 2" xfId="42832" xr:uid="{B3FDB2E9-0948-485B-91FC-B9C3842D16E8}"/>
    <cellStyle name="40% - Accent1 7 4 4" xfId="13068" xr:uid="{3E012FEC-0A5A-4F57-A53E-A0993C070983}"/>
    <cellStyle name="40% - Accent1 7 4 4 2" xfId="42833" xr:uid="{121A1F3B-F231-4D89-A2BB-0A91638A8998}"/>
    <cellStyle name="40% - Accent1 7 4 5" xfId="13069" xr:uid="{EBA188FF-F600-4E28-BA6C-A41E9284F152}"/>
    <cellStyle name="40% - Accent1 7 4 5 2" xfId="42834" xr:uid="{87ADE4E9-2360-4B03-9B58-7E4876F6566B}"/>
    <cellStyle name="40% - Accent1 7 4 6" xfId="21672" xr:uid="{261DDF3B-48EC-460C-AC24-085E7D89ED48}"/>
    <cellStyle name="40% - Accent1 7 4 6 2" xfId="51097" xr:uid="{043C74DA-E347-4E47-979B-630FBDAD7B94}"/>
    <cellStyle name="40% - Accent1 7 4 7" xfId="13063" xr:uid="{FAFB716B-66D6-4E36-8889-598D2B65F092}"/>
    <cellStyle name="40% - Accent1 7 4 7 2" xfId="42828" xr:uid="{BEF6D376-3ABF-4AA4-BD6E-4F23F2F9B587}"/>
    <cellStyle name="40% - Accent1 7 4 8" xfId="30190" xr:uid="{13D0E515-5876-4923-A3F2-785EBBAD813F}"/>
    <cellStyle name="40% - Accent1 7 4 8 2" xfId="58680" xr:uid="{D9F9A3F7-7640-462A-AD0B-D17F729016D8}"/>
    <cellStyle name="40% - Accent1 7 4 9" xfId="35525" xr:uid="{7DFAC613-DA42-482D-9CB9-1F3CCCC2A5F9}"/>
    <cellStyle name="40% - Accent1 7 5" xfId="13070" xr:uid="{4605B45E-E5D4-43F8-80C4-A15B40A7CDC4}"/>
    <cellStyle name="40% - Accent1 7 5 2" xfId="13071" xr:uid="{CB99C323-B2FA-4A4C-95EC-57C4FDB18229}"/>
    <cellStyle name="40% - Accent1 7 5 2 2" xfId="13072" xr:uid="{31DE4059-B55D-4068-8F17-927108FC1DC4}"/>
    <cellStyle name="40% - Accent1 7 5 2 2 2" xfId="42837" xr:uid="{E2BA1708-AE71-48F8-9758-047C927ADBE8}"/>
    <cellStyle name="40% - Accent1 7 5 2 3" xfId="13073" xr:uid="{33801CAA-A526-42BC-9836-156301C5F750}"/>
    <cellStyle name="40% - Accent1 7 5 2 3 2" xfId="42838" xr:uid="{96EB7320-8F8B-4DFD-9608-01AB677B4878}"/>
    <cellStyle name="40% - Accent1 7 5 2 4" xfId="42836" xr:uid="{935D971F-8EF4-445B-A235-F27642476BB4}"/>
    <cellStyle name="40% - Accent1 7 5 3" xfId="13074" xr:uid="{88DA9E7C-5698-4037-BDB6-0ACC2C847D9B}"/>
    <cellStyle name="40% - Accent1 7 5 3 2" xfId="42839" xr:uid="{B7DB0A00-FE99-4176-9665-9E4D35620DEA}"/>
    <cellStyle name="40% - Accent1 7 5 4" xfId="13075" xr:uid="{CCBF7AD5-A0C9-4C5E-AF94-AB29B6F0C917}"/>
    <cellStyle name="40% - Accent1 7 5 4 2" xfId="42840" xr:uid="{1A8D741C-D0F8-4654-BCF4-E22AA81942B7}"/>
    <cellStyle name="40% - Accent1 7 5 5" xfId="13076" xr:uid="{2B311F40-92AF-478C-BDAF-68D6EBB70A35}"/>
    <cellStyle name="40% - Accent1 7 5 5 2" xfId="42841" xr:uid="{80586412-419D-41EC-8D12-746DC539C33C}"/>
    <cellStyle name="40% - Accent1 7 5 6" xfId="42835" xr:uid="{CC1348E5-AD68-4379-86E9-4A6FEE3A2F79}"/>
    <cellStyle name="40% - Accent1 7 6" xfId="13077" xr:uid="{EF045E2E-E998-48A3-95E5-65DAD527D7AA}"/>
    <cellStyle name="40% - Accent1 7 6 2" xfId="13078" xr:uid="{67009D33-60C4-43B5-916E-F1248190097C}"/>
    <cellStyle name="40% - Accent1 7 6 2 2" xfId="42843" xr:uid="{B80F3CEF-1888-41AB-9E71-B9CEDADFC6C1}"/>
    <cellStyle name="40% - Accent1 7 6 3" xfId="13079" xr:uid="{DA4D9A86-F13A-45FF-8B69-275B08A723C3}"/>
    <cellStyle name="40% - Accent1 7 6 3 2" xfId="42844" xr:uid="{08A6B59E-DED6-46BD-92E0-79750E07F376}"/>
    <cellStyle name="40% - Accent1 7 6 4" xfId="42842" xr:uid="{CC5BCC56-A9B5-44E7-BC33-78F842484CBC}"/>
    <cellStyle name="40% - Accent1 7 7" xfId="13080" xr:uid="{7327AD39-1A4B-42C3-ADB9-3D37BA84B143}"/>
    <cellStyle name="40% - Accent1 7 7 2" xfId="42845" xr:uid="{3DA83305-0A82-48D3-8335-AF9DA4E7BB74}"/>
    <cellStyle name="40% - Accent1 7 8" xfId="13081" xr:uid="{8BD3F18C-10A8-4F94-9717-C2BB1D8AD420}"/>
    <cellStyle name="40% - Accent1 7 8 2" xfId="42846" xr:uid="{C1C8AB78-8253-44AC-A692-18E8ED902EAE}"/>
    <cellStyle name="40% - Accent1 7 9" xfId="13082" xr:uid="{2ADD96A0-384E-40DE-8FA5-426A422C4460}"/>
    <cellStyle name="40% - Accent1 7 9 2" xfId="42847" xr:uid="{02EFA828-7A02-41B3-BF40-5B59E6B3EABE}"/>
    <cellStyle name="40% - Accent1 8" xfId="2107" xr:uid="{F8FD55FB-7E6A-41C6-8843-D52F65D3B7F7}"/>
    <cellStyle name="40% - Accent1 8 10" xfId="4859" xr:uid="{DB615BE2-8C7D-40C2-B776-E242102061B6}"/>
    <cellStyle name="40% - Accent1 8 10 2" xfId="34738" xr:uid="{C70C333F-6737-4B56-8F9B-0F43B69B4D66}"/>
    <cellStyle name="40% - Accent1 8 11" xfId="22785" xr:uid="{7C8DFB07-C6B9-47C8-9DE2-9298FEC89230}"/>
    <cellStyle name="40% - Accent1 8 11 2" xfId="52070" xr:uid="{CD33457C-E5C4-4479-8CDD-B51EA76C6A28}"/>
    <cellStyle name="40% - Accent1 8 12" xfId="33096" xr:uid="{BEFB060A-BDF1-4657-AE56-A7EA5D08F860}"/>
    <cellStyle name="40% - Accent1 8 2" xfId="5109" xr:uid="{B906A1B7-A9B4-4C73-82D1-A5CAF245E1F0}"/>
    <cellStyle name="40% - Accent1 8 2 2" xfId="5892" xr:uid="{99E2E77E-EB91-48F7-B652-9AE1DAA29E81}"/>
    <cellStyle name="40% - Accent1 8 2 2 2" xfId="13086" xr:uid="{A127F933-90C5-45DA-80BD-110E7271268E}"/>
    <cellStyle name="40% - Accent1 8 2 2 2 2" xfId="42851" xr:uid="{9A903EBA-5699-46BB-90AF-D750DAF9AD1D}"/>
    <cellStyle name="40% - Accent1 8 2 2 3" xfId="13087" xr:uid="{1E61C628-3F49-4A09-A342-6BAD84170BEB}"/>
    <cellStyle name="40% - Accent1 8 2 2 3 2" xfId="42852" xr:uid="{6EF8447D-835C-4B55-82FC-DEDCCD2C1A6D}"/>
    <cellStyle name="40% - Accent1 8 2 2 4" xfId="21939" xr:uid="{C1C5E2C6-3E71-450F-8361-839F5EA8F431}"/>
    <cellStyle name="40% - Accent1 8 2 2 4 2" xfId="51364" xr:uid="{F769A3E5-E442-461C-B626-3A1FC57F657B}"/>
    <cellStyle name="40% - Accent1 8 2 2 5" xfId="13085" xr:uid="{A8D35B83-EB4E-4733-86DD-D9760DE41426}"/>
    <cellStyle name="40% - Accent1 8 2 2 5 2" xfId="42850" xr:uid="{3CF27793-9DB5-4EC4-812D-145913823913}"/>
    <cellStyle name="40% - Accent1 8 2 2 6" xfId="28999" xr:uid="{5F69F36E-B8E9-4AC9-8ACE-59B9D40F002F}"/>
    <cellStyle name="40% - Accent1 8 2 2 6 2" xfId="57489" xr:uid="{6F932F7B-29B8-42ED-BE62-69622014E009}"/>
    <cellStyle name="40% - Accent1 8 2 2 7" xfId="35751" xr:uid="{FD57807A-4E59-4BB4-899E-F344EF1A7B9F}"/>
    <cellStyle name="40% - Accent1 8 2 3" xfId="13088" xr:uid="{AC7A16C9-6AD6-4B28-A436-8DD779671A8F}"/>
    <cellStyle name="40% - Accent1 8 2 3 2" xfId="42853" xr:uid="{B259E162-CFAF-4023-A9DE-C463559A5A0A}"/>
    <cellStyle name="40% - Accent1 8 2 4" xfId="13089" xr:uid="{0FF66DAF-F9A5-4FCF-825C-C11E380807C5}"/>
    <cellStyle name="40% - Accent1 8 2 4 2" xfId="42854" xr:uid="{17CDC1CA-F56B-4FB7-AECB-6AC7974691B3}"/>
    <cellStyle name="40% - Accent1 8 2 5" xfId="13090" xr:uid="{00DB53F8-9A28-49F4-9B16-204004AE251D}"/>
    <cellStyle name="40% - Accent1 8 2 5 2" xfId="42855" xr:uid="{7CC6EC7A-754C-4043-B5BD-9578127FE46F}"/>
    <cellStyle name="40% - Accent1 8 2 6" xfId="20968" xr:uid="{E0BB207E-E05E-4714-9DFE-1B4DF67B3A9E}"/>
    <cellStyle name="40% - Accent1 8 2 6 2" xfId="50394" xr:uid="{234D7200-C259-4DE5-96E6-05B8C868B14C}"/>
    <cellStyle name="40% - Accent1 8 2 7" xfId="13084" xr:uid="{3CC8CE08-0814-4E39-9F8C-7B5F024041D8}"/>
    <cellStyle name="40% - Accent1 8 2 7 2" xfId="42849" xr:uid="{0B03EE6F-B293-44B6-BE30-BE775252ED61}"/>
    <cellStyle name="40% - Accent1 8 2 8" xfId="26016" xr:uid="{F2D8CF36-3181-438A-9EE5-578DE7A29279}"/>
    <cellStyle name="40% - Accent1 8 2 8 2" xfId="54507" xr:uid="{E16E2001-39F8-4C2F-B36A-F25A83883564}"/>
    <cellStyle name="40% - Accent1 8 2 9" xfId="34972" xr:uid="{2E16C100-EE52-4590-8B46-1ADA67FDEDBA}"/>
    <cellStyle name="40% - Accent1 8 3" xfId="5300" xr:uid="{9C18A383-2954-41A2-84BD-6B829DA13AA8}"/>
    <cellStyle name="40% - Accent1 8 3 2" xfId="6083" xr:uid="{F20B49BE-1E8F-4FAF-88A9-1483BEA37294}"/>
    <cellStyle name="40% - Accent1 8 3 2 2" xfId="13093" xr:uid="{4033AC2F-FE27-4B03-B1C0-E9E4368062CC}"/>
    <cellStyle name="40% - Accent1 8 3 2 2 2" xfId="42858" xr:uid="{940BCC3A-6132-44AD-9D36-962E3929FD36}"/>
    <cellStyle name="40% - Accent1 8 3 2 3" xfId="13094" xr:uid="{296C8978-8E8B-451A-837D-0525547793F0}"/>
    <cellStyle name="40% - Accent1 8 3 2 3 2" xfId="42859" xr:uid="{7DAD1699-6DFB-4936-A23B-1A2445D17376}"/>
    <cellStyle name="40% - Accent1 8 3 2 4" xfId="22201" xr:uid="{8186FC92-1C63-4446-8FEC-92F3BC667053}"/>
    <cellStyle name="40% - Accent1 8 3 2 4 2" xfId="51626" xr:uid="{68D5E1A4-2427-4C10-99B1-756F7602A039}"/>
    <cellStyle name="40% - Accent1 8 3 2 5" xfId="13092" xr:uid="{FEE009EA-BFCC-4FF3-A649-6D003921F591}"/>
    <cellStyle name="40% - Accent1 8 3 2 5 2" xfId="42857" xr:uid="{1BB7F2B0-02A3-4B63-963E-563A306AAC33}"/>
    <cellStyle name="40% - Accent1 8 3 2 6" xfId="35942" xr:uid="{9C809E62-B856-46CE-8317-D98A50D674E0}"/>
    <cellStyle name="40% - Accent1 8 3 3" xfId="13095" xr:uid="{F32B6E39-AA44-48F9-BAE0-FCB0B012A1B6}"/>
    <cellStyle name="40% - Accent1 8 3 3 2" xfId="42860" xr:uid="{73077B5A-B9D7-417E-A45F-E52B2C9FCAAD}"/>
    <cellStyle name="40% - Accent1 8 3 4" xfId="13096" xr:uid="{53D289A2-739F-4ED4-96D8-7B0C0EF0669A}"/>
    <cellStyle name="40% - Accent1 8 3 4 2" xfId="42861" xr:uid="{3BF8EF49-857C-4285-AF98-A18DB0A0DCE9}"/>
    <cellStyle name="40% - Accent1 8 3 5" xfId="13097" xr:uid="{9FA6D7DF-7B1C-4901-A6B3-BE0EC1A520C6}"/>
    <cellStyle name="40% - Accent1 8 3 5 2" xfId="42862" xr:uid="{DF1D24CB-A813-4A4E-BBA2-B555210A6A0E}"/>
    <cellStyle name="40% - Accent1 8 3 6" xfId="21214" xr:uid="{9AF7F8D2-395F-4437-8B65-6BACB983143F}"/>
    <cellStyle name="40% - Accent1 8 3 6 2" xfId="50640" xr:uid="{68EAA6C2-388A-4FE7-8F49-49C04A086E9E}"/>
    <cellStyle name="40% - Accent1 8 3 7" xfId="13091" xr:uid="{941E3AC9-803F-4870-AA4E-1C282950D3D1}"/>
    <cellStyle name="40% - Accent1 8 3 7 2" xfId="42856" xr:uid="{0CD04AF8-4EEF-4421-B4B7-2CCC1E7D5B35}"/>
    <cellStyle name="40% - Accent1 8 3 8" xfId="27488" xr:uid="{E07D0BF4-44D9-487C-A04B-4E8D79BD29B2}"/>
    <cellStyle name="40% - Accent1 8 3 8 2" xfId="55978" xr:uid="{CD796894-0C71-4BE5-AF92-07B8DFA4358A}"/>
    <cellStyle name="40% - Accent1 8 3 9" xfId="35163" xr:uid="{026FE90D-D60B-47DA-9DC5-331BB3B10B9B}"/>
    <cellStyle name="40% - Accent1 8 4" xfId="5687" xr:uid="{B7C69DF1-2396-4E92-8575-DD833E9C15BA}"/>
    <cellStyle name="40% - Accent1 8 4 2" xfId="13099" xr:uid="{13000EAA-6FA2-444F-A583-1F1E705B718A}"/>
    <cellStyle name="40% - Accent1 8 4 2 2" xfId="42864" xr:uid="{5F0E1E8A-78AA-4C72-BB6B-043D9F451976}"/>
    <cellStyle name="40% - Accent1 8 4 3" xfId="13100" xr:uid="{E9E82EA1-D3EB-4103-8476-BFEE61BF285A}"/>
    <cellStyle name="40% - Accent1 8 4 3 2" xfId="42865" xr:uid="{5A8949C5-C681-4039-903A-ACA7CAC2C4FF}"/>
    <cellStyle name="40% - Accent1 8 4 4" xfId="21696" xr:uid="{5225734F-4B42-4B56-9D68-CE8B015E866D}"/>
    <cellStyle name="40% - Accent1 8 4 4 2" xfId="51121" xr:uid="{54197E0A-55B6-4EFA-BCEE-D8B4A264EB0E}"/>
    <cellStyle name="40% - Accent1 8 4 5" xfId="13098" xr:uid="{F81BAF4B-4B69-44DF-8DD3-4EE3B2D32F43}"/>
    <cellStyle name="40% - Accent1 8 4 5 2" xfId="42863" xr:uid="{137DF4E4-FE73-4892-B453-F287F556DF19}"/>
    <cellStyle name="40% - Accent1 8 4 6" xfId="30486" xr:uid="{E6975085-FDBB-407F-A832-45E73E5B349D}"/>
    <cellStyle name="40% - Accent1 8 4 6 2" xfId="58976" xr:uid="{3AD00C1F-62DD-478B-8751-C277BF3939F5}"/>
    <cellStyle name="40% - Accent1 8 4 7" xfId="35546" xr:uid="{BA0CC196-70D9-4D00-BA29-00B885A4EB0E}"/>
    <cellStyle name="40% - Accent1 8 5" xfId="13101" xr:uid="{1B1A6C1F-1A48-4F58-B582-EC412D2B7BAF}"/>
    <cellStyle name="40% - Accent1 8 5 2" xfId="42866" xr:uid="{E03CE44F-6729-4639-BF97-F169ECCA881C}"/>
    <cellStyle name="40% - Accent1 8 6" xfId="13102" xr:uid="{A54EF42C-B17E-4FF5-B902-291D6402F46B}"/>
    <cellStyle name="40% - Accent1 8 6 2" xfId="42867" xr:uid="{8CAEF86E-0A71-4057-995F-10E452794146}"/>
    <cellStyle name="40% - Accent1 8 7" xfId="13103" xr:uid="{99B22309-7F35-430D-8C20-B5A6E08DEDFC}"/>
    <cellStyle name="40% - Accent1 8 7 2" xfId="42868" xr:uid="{A76801F9-35D5-4328-B21F-6120307C708C}"/>
    <cellStyle name="40% - Accent1 8 8" xfId="20726" xr:uid="{5A877892-3D87-47A1-97DD-62BEE6AC5970}"/>
    <cellStyle name="40% - Accent1 8 8 2" xfId="50158" xr:uid="{F6FDC99F-CE01-452E-A4A8-990BED6BB904}"/>
    <cellStyle name="40% - Accent1 8 9" xfId="13083" xr:uid="{F9537EE4-FDB2-4240-8346-942F9F74A321}"/>
    <cellStyle name="40% - Accent1 8 9 2" xfId="42848" xr:uid="{EA21D5F0-05C4-44F7-9490-0E7E04838F24}"/>
    <cellStyle name="40% - Accent1 9" xfId="777" xr:uid="{7CC6033D-04D9-43DA-9A8E-1F9D88E4138D}"/>
    <cellStyle name="40% - Accent1 9 10" xfId="4880" xr:uid="{D9B4A3DB-1361-42BB-BD93-34BD99E82CB1}"/>
    <cellStyle name="40% - Accent1 9 10 2" xfId="34759" xr:uid="{4EDFC4C0-0D81-4275-8B18-1546FE5CEAF1}"/>
    <cellStyle name="40% - Accent1 9 11" xfId="22801" xr:uid="{9812F9F8-1A53-4D88-955A-9026B92EE393}"/>
    <cellStyle name="40% - Accent1 9 11 2" xfId="52086" xr:uid="{8310B4EC-44E5-4AEE-81EA-23CCD10BEEF8}"/>
    <cellStyle name="40% - Accent1 9 12" xfId="32024" xr:uid="{9D986568-7BD9-4A07-85ED-5A3080A8292C}"/>
    <cellStyle name="40% - Accent1 9 2" xfId="5128" xr:uid="{DE789097-C720-4E6E-9C46-B01CEE8CA77E}"/>
    <cellStyle name="40% - Accent1 9 2 2" xfId="5912" xr:uid="{CDE56636-0A22-4347-B22E-88E0AC19D41B}"/>
    <cellStyle name="40% - Accent1 9 2 2 2" xfId="13107" xr:uid="{14390E71-F8A1-4ACD-830B-3F8E88A1E9B5}"/>
    <cellStyle name="40% - Accent1 9 2 2 2 2" xfId="42872" xr:uid="{66D4AB65-24CE-434B-B807-218F3BCFFD70}"/>
    <cellStyle name="40% - Accent1 9 2 2 3" xfId="13108" xr:uid="{92C13E33-0211-4C9A-A697-458E4B9D146C}"/>
    <cellStyle name="40% - Accent1 9 2 2 3 2" xfId="42873" xr:uid="{D1B97C7A-28DF-47F6-A1BA-94D6124649EE}"/>
    <cellStyle name="40% - Accent1 9 2 2 4" xfId="21960" xr:uid="{B0938D6A-8989-4ADA-9C33-9A3189E51987}"/>
    <cellStyle name="40% - Accent1 9 2 2 4 2" xfId="51385" xr:uid="{CD8DEC4B-A9AE-4993-9C1C-46D78366E874}"/>
    <cellStyle name="40% - Accent1 9 2 2 5" xfId="13106" xr:uid="{54284B93-F48D-49D4-BA9B-68C0288FA559}"/>
    <cellStyle name="40% - Accent1 9 2 2 5 2" xfId="42871" xr:uid="{F69B751F-04F8-4DC8-8770-916E858664B6}"/>
    <cellStyle name="40% - Accent1 9 2 2 6" xfId="29310" xr:uid="{A6E8A794-C8F4-4A18-8148-8FB9884F7543}"/>
    <cellStyle name="40% - Accent1 9 2 2 6 2" xfId="57800" xr:uid="{F93203F2-9719-44D2-B9B0-BA09EBD1948E}"/>
    <cellStyle name="40% - Accent1 9 2 2 7" xfId="35771" xr:uid="{0AE5C465-D6CA-4C1E-94AC-813DE4F6B571}"/>
    <cellStyle name="40% - Accent1 9 2 3" xfId="13109" xr:uid="{219C1C1E-93F3-47ED-8604-64FD4C22ED4B}"/>
    <cellStyle name="40% - Accent1 9 2 3 2" xfId="42874" xr:uid="{B601338D-7D8E-475C-A10E-D8DAA10A96BC}"/>
    <cellStyle name="40% - Accent1 9 2 4" xfId="13110" xr:uid="{31EB7B9B-218B-4E8C-AC25-2D08823EBBAD}"/>
    <cellStyle name="40% - Accent1 9 2 4 2" xfId="42875" xr:uid="{E169A18C-881B-45F2-9E00-F2F5CFBC7CBC}"/>
    <cellStyle name="40% - Accent1 9 2 5" xfId="13111" xr:uid="{960357DF-5628-4C37-99BD-3ECC23A77C1D}"/>
    <cellStyle name="40% - Accent1 9 2 5 2" xfId="42876" xr:uid="{7DE881A0-16C3-42E0-B51C-9F2926A2B95B}"/>
    <cellStyle name="40% - Accent1 9 2 6" xfId="20988" xr:uid="{B6F31A18-3D6F-4682-9F94-453067957A01}"/>
    <cellStyle name="40% - Accent1 9 2 6 2" xfId="50414" xr:uid="{1EB149CE-4B0D-451E-81AC-5E47B8CB5655}"/>
    <cellStyle name="40% - Accent1 9 2 7" xfId="13105" xr:uid="{A395FE3E-E623-4879-ADC0-A957F3E35E01}"/>
    <cellStyle name="40% - Accent1 9 2 7 2" xfId="42870" xr:uid="{1FAFD7F9-04BE-4EDE-A821-81FD8EF9EC7C}"/>
    <cellStyle name="40% - Accent1 9 2 8" xfId="26326" xr:uid="{DE45A266-3FA6-45E6-8F6C-72D56678D78A}"/>
    <cellStyle name="40% - Accent1 9 2 8 2" xfId="54817" xr:uid="{71FB9987-DB19-4DAF-9B3A-73C9FC6BDB34}"/>
    <cellStyle name="40% - Accent1 9 2 9" xfId="34991" xr:uid="{329B903F-919C-40E0-9B30-6BCBC8767D12}"/>
    <cellStyle name="40% - Accent1 9 3" xfId="5320" xr:uid="{B3E0E0F1-B48F-48E1-9241-339DCF3FA45E}"/>
    <cellStyle name="40% - Accent1 9 3 2" xfId="6104" xr:uid="{F5BC6CB9-3E9E-4328-8013-4131A2DA3A5A}"/>
    <cellStyle name="40% - Accent1 9 3 2 2" xfId="13114" xr:uid="{C7481460-75B9-4C93-8DE0-53D5AB46E560}"/>
    <cellStyle name="40% - Accent1 9 3 2 2 2" xfId="42879" xr:uid="{2EBF7FBE-AFE7-4E78-860D-A5942C7AB485}"/>
    <cellStyle name="40% - Accent1 9 3 2 3" xfId="13115" xr:uid="{D7AF630E-58F8-4CD6-AD46-C297B98726CF}"/>
    <cellStyle name="40% - Accent1 9 3 2 3 2" xfId="42880" xr:uid="{D512D340-BD4F-4F0E-B7E0-954CA7D88ECD}"/>
    <cellStyle name="40% - Accent1 9 3 2 4" xfId="22222" xr:uid="{FB9A456D-A583-489D-BA70-6592C673719D}"/>
    <cellStyle name="40% - Accent1 9 3 2 4 2" xfId="51647" xr:uid="{97D2035A-90C4-4120-A5F3-CA4465D3ECDD}"/>
    <cellStyle name="40% - Accent1 9 3 2 5" xfId="13113" xr:uid="{7078844D-10B3-46FC-B08A-EF31F9FA3B81}"/>
    <cellStyle name="40% - Accent1 9 3 2 5 2" xfId="42878" xr:uid="{B6BBB51D-82D2-4903-9209-A67660BE0694}"/>
    <cellStyle name="40% - Accent1 9 3 2 6" xfId="35963" xr:uid="{44A9230C-9BE9-442A-AC2F-6DA41172F383}"/>
    <cellStyle name="40% - Accent1 9 3 3" xfId="13116" xr:uid="{6A27BADD-DC90-4D71-AD0D-B4B0AACA6D1F}"/>
    <cellStyle name="40% - Accent1 9 3 3 2" xfId="42881" xr:uid="{6DB4FE53-EACC-4FAA-9ADA-5D0365C135AA}"/>
    <cellStyle name="40% - Accent1 9 3 4" xfId="13117" xr:uid="{FC4D1CD3-26DA-40C4-974B-52CD4B18F6F6}"/>
    <cellStyle name="40% - Accent1 9 3 4 2" xfId="42882" xr:uid="{BE7F14D9-0BA0-45B7-B89B-49E15A908FEF}"/>
    <cellStyle name="40% - Accent1 9 3 5" xfId="13118" xr:uid="{09826FB7-CCD1-4099-AF9D-FF53CC7700EF}"/>
    <cellStyle name="40% - Accent1 9 3 5 2" xfId="42883" xr:uid="{EB157D01-34DB-4A3C-8062-D4AE95D290A9}"/>
    <cellStyle name="40% - Accent1 9 3 6" xfId="21235" xr:uid="{8F037B6C-B3C8-4DFB-904D-52C500C29615}"/>
    <cellStyle name="40% - Accent1 9 3 6 2" xfId="50661" xr:uid="{F26B3B28-3753-48FF-9FAB-5CB7FA7B0508}"/>
    <cellStyle name="40% - Accent1 9 3 7" xfId="13112" xr:uid="{E0AE75DA-5001-432C-A2F4-513735A51F31}"/>
    <cellStyle name="40% - Accent1 9 3 7 2" xfId="42877" xr:uid="{E0E23CE6-75D3-4DD0-BC8D-2D4E5B656FFE}"/>
    <cellStyle name="40% - Accent1 9 3 8" xfId="27799" xr:uid="{066FD322-3D45-42C8-896E-2E0D87F27556}"/>
    <cellStyle name="40% - Accent1 9 3 8 2" xfId="56289" xr:uid="{832D6C45-7EA2-450F-9D66-7CAEF49C00C9}"/>
    <cellStyle name="40% - Accent1 9 3 9" xfId="35183" xr:uid="{9C2D1A32-D0BA-46B8-AB98-DA9ECDE4B099}"/>
    <cellStyle name="40% - Accent1 9 4" xfId="5709" xr:uid="{A97734BF-F45B-4043-ABF3-49A2AC7758F3}"/>
    <cellStyle name="40% - Accent1 9 4 2" xfId="13120" xr:uid="{C49C0E27-A9EA-437A-B1D8-F3C8363822C1}"/>
    <cellStyle name="40% - Accent1 9 4 2 2" xfId="42885" xr:uid="{19D551CE-57D9-4DEC-9435-3E85B3BE5F4F}"/>
    <cellStyle name="40% - Accent1 9 4 3" xfId="13121" xr:uid="{9171C085-3363-49B1-B46B-26E12AFC0FBA}"/>
    <cellStyle name="40% - Accent1 9 4 3 2" xfId="42886" xr:uid="{F42B9A4B-0756-4DA9-BCB4-5A8229006D45}"/>
    <cellStyle name="40% - Accent1 9 4 4" xfId="21719" xr:uid="{3B408F04-E000-4F75-86B5-2F608EA10E33}"/>
    <cellStyle name="40% - Accent1 9 4 4 2" xfId="51144" xr:uid="{BC48662B-7320-4934-A3E9-F329F2082BD6}"/>
    <cellStyle name="40% - Accent1 9 4 5" xfId="13119" xr:uid="{F4353AB0-CD85-4465-8F36-B6F26F4F2AA7}"/>
    <cellStyle name="40% - Accent1 9 4 5 2" xfId="42884" xr:uid="{CE090655-48CF-480A-A9D9-0BDFF89DF05F}"/>
    <cellStyle name="40% - Accent1 9 4 6" xfId="30798" xr:uid="{52BC0FF6-1341-4441-AD78-4E1CC8CA1855}"/>
    <cellStyle name="40% - Accent1 9 4 6 2" xfId="59288" xr:uid="{945F36ED-8787-4855-8DC2-00E029CB5337}"/>
    <cellStyle name="40% - Accent1 9 4 7" xfId="35568" xr:uid="{C0000626-2CD8-45E5-B2B3-40DC3A682ECE}"/>
    <cellStyle name="40% - Accent1 9 5" xfId="13122" xr:uid="{0CF601C1-0ABB-4257-AE63-23249A5C8BCB}"/>
    <cellStyle name="40% - Accent1 9 5 2" xfId="42887" xr:uid="{D499A3A4-65EB-4E78-B5AC-82324A7A49B5}"/>
    <cellStyle name="40% - Accent1 9 6" xfId="13123" xr:uid="{D4F3F4BF-463B-4216-A0E6-8E162139943D}"/>
    <cellStyle name="40% - Accent1 9 6 2" xfId="42888" xr:uid="{A4270F61-CEC1-4AA3-BD82-CEBDC3383F1A}"/>
    <cellStyle name="40% - Accent1 9 7" xfId="13124" xr:uid="{638545DD-02A2-46F6-94A0-76DF7C817774}"/>
    <cellStyle name="40% - Accent1 9 7 2" xfId="42889" xr:uid="{753BB44C-7C15-4DFB-BFE0-775C677147E5}"/>
    <cellStyle name="40% - Accent1 9 8" xfId="20746" xr:uid="{EB71A6C1-C0FD-4254-AE0E-95C398F6BD9B}"/>
    <cellStyle name="40% - Accent1 9 8 2" xfId="50178" xr:uid="{F43241B2-A667-4ED2-9137-BB6E81E95468}"/>
    <cellStyle name="40% - Accent1 9 9" xfId="13104" xr:uid="{7E5E0EDA-8435-4AD9-9C1A-6FD66D3A6D15}"/>
    <cellStyle name="40% - Accent1 9 9 2" xfId="42869" xr:uid="{B6BA0B3F-338A-4FBC-86D2-772158C5D7F5}"/>
    <cellStyle name="40% - Accent2" xfId="28" builtinId="35" customBuiltin="1"/>
    <cellStyle name="40% - Accent2 10" xfId="4478" xr:uid="{604F3F1C-4699-4388-955A-44F02D69DF15}"/>
    <cellStyle name="40% - Accent2 10 10" xfId="4904" xr:uid="{725DBCF8-AB06-4A07-9E93-83549444C531}"/>
    <cellStyle name="40% - Accent2 10 10 2" xfId="34783" xr:uid="{1A1EFF97-6ABD-4FB2-96B5-9B6D15DE55BC}"/>
    <cellStyle name="40% - Accent2 10 11" xfId="22820" xr:uid="{1500BAB6-7298-4D3B-99FC-411A445AC629}"/>
    <cellStyle name="40% - Accent2 10 11 2" xfId="52105" xr:uid="{0108FEFF-4963-4816-B876-583FA3858B33}"/>
    <cellStyle name="40% - Accent2 10 12" xfId="34472" xr:uid="{36455E38-E76B-4B98-9FA3-A2627F596322}"/>
    <cellStyle name="40% - Accent2 10 2" xfId="5735" xr:uid="{CAF5C8E7-CB00-49A4-AEDA-5F764869497A}"/>
    <cellStyle name="40% - Accent2 10 2 2" xfId="13128" xr:uid="{D2326FB6-9FCF-4FD7-8215-8333160C589F}"/>
    <cellStyle name="40% - Accent2 10 2 2 2" xfId="13129" xr:uid="{22400455-C1A3-487A-97BD-95927F28B40A}"/>
    <cellStyle name="40% - Accent2 10 2 2 2 2" xfId="42894" xr:uid="{8E709137-8E29-4E29-A08A-7A8E5196556A}"/>
    <cellStyle name="40% - Accent2 10 2 2 3" xfId="13130" xr:uid="{F4907E98-8CFE-42CD-87C6-CDAE3413F256}"/>
    <cellStyle name="40% - Accent2 10 2 2 3 2" xfId="42895" xr:uid="{FA659233-7675-41D1-A199-347C79F7A752}"/>
    <cellStyle name="40% - Accent2 10 2 2 4" xfId="42893" xr:uid="{04B54C97-AD71-446A-99DA-124A4FBA98C5}"/>
    <cellStyle name="40% - Accent2 10 2 3" xfId="13131" xr:uid="{27A2EA3B-FB7E-46CC-90FE-CEA7597917DB}"/>
    <cellStyle name="40% - Accent2 10 2 3 2" xfId="42896" xr:uid="{73F8358E-71A6-485B-AA88-35D084C918E8}"/>
    <cellStyle name="40% - Accent2 10 2 4" xfId="13132" xr:uid="{95B0D955-3AF8-4343-AA5F-22FA24865BBB}"/>
    <cellStyle name="40% - Accent2 10 2 4 2" xfId="42897" xr:uid="{60F3F0AD-BCC9-498E-94F5-7BF25764B9CA}"/>
    <cellStyle name="40% - Accent2 10 2 5" xfId="13133" xr:uid="{D49EA038-5ED4-445A-99D5-6F43D61BEB0F}"/>
    <cellStyle name="40% - Accent2 10 2 5 2" xfId="42898" xr:uid="{BA8FCC86-F06F-448C-8C0A-AFAF6FD5E8A1}"/>
    <cellStyle name="40% - Accent2 10 2 6" xfId="21745" xr:uid="{2D5D438D-2B33-4BC1-B6BF-CDE2D2A0B8DA}"/>
    <cellStyle name="40% - Accent2 10 2 6 2" xfId="51170" xr:uid="{6853BCE3-0C01-4997-ADF8-59A37212618D}"/>
    <cellStyle name="40% - Accent2 10 2 7" xfId="13127" xr:uid="{9075B363-130F-4FAE-817A-056F1DAFBA9C}"/>
    <cellStyle name="40% - Accent2 10 2 7 2" xfId="42892" xr:uid="{CC417944-7EBB-4781-9EF8-C96BFE6071C6}"/>
    <cellStyle name="40% - Accent2 10 2 8" xfId="28053" xr:uid="{10598EAD-0B53-4D0D-A078-444F4D34219B}"/>
    <cellStyle name="40% - Accent2 10 2 8 2" xfId="56543" xr:uid="{17DEEF5B-A6B4-4D79-897A-021EF8527193}"/>
    <cellStyle name="40% - Accent2 10 2 9" xfId="35594" xr:uid="{286AA42E-FA6B-49FD-A845-813F2DD5A4D1}"/>
    <cellStyle name="40% - Accent2 10 3" xfId="13134" xr:uid="{4E831431-4DD3-48FE-BCFD-E3E162AF0876}"/>
    <cellStyle name="40% - Accent2 10 3 2" xfId="13135" xr:uid="{F0DF2CEC-9C4A-46F8-AA7F-D031DEA0341C}"/>
    <cellStyle name="40% - Accent2 10 3 2 2" xfId="13136" xr:uid="{C8EBF3B6-00C1-43B5-91AF-803F063A0EDF}"/>
    <cellStyle name="40% - Accent2 10 3 2 2 2" xfId="42901" xr:uid="{440E1B0E-8AFD-4298-9B5F-D3DF0D494BEF}"/>
    <cellStyle name="40% - Accent2 10 3 2 3" xfId="13137" xr:uid="{D5475341-575C-443B-B8DF-613C3B814020}"/>
    <cellStyle name="40% - Accent2 10 3 2 3 2" xfId="42902" xr:uid="{5CEDC4C1-3B66-4752-BA1C-A8AB282DF06D}"/>
    <cellStyle name="40% - Accent2 10 3 2 4" xfId="42900" xr:uid="{73DE46C7-5A9F-45E1-9F6F-3C4472F661D9}"/>
    <cellStyle name="40% - Accent2 10 3 3" xfId="13138" xr:uid="{8797279C-276F-40D4-8907-065239225481}"/>
    <cellStyle name="40% - Accent2 10 3 3 2" xfId="42903" xr:uid="{40DB1DEF-0696-428E-97C0-390BA6DD7DE1}"/>
    <cellStyle name="40% - Accent2 10 3 4" xfId="13139" xr:uid="{A059B8FC-CCE2-42AE-81B8-E80BEB842E05}"/>
    <cellStyle name="40% - Accent2 10 3 4 2" xfId="42904" xr:uid="{FC9DF43E-18D5-48A9-A8A3-197E7F1119A9}"/>
    <cellStyle name="40% - Accent2 10 3 5" xfId="13140" xr:uid="{1AB1C0E1-0B89-4B6A-B1AD-731C73C60A74}"/>
    <cellStyle name="40% - Accent2 10 3 5 2" xfId="42905" xr:uid="{3EB0893F-E002-464F-899E-83A61952FB3D}"/>
    <cellStyle name="40% - Accent2 10 3 6" xfId="42899" xr:uid="{EBA0575E-8253-42A7-90BE-1401DDE76FAB}"/>
    <cellStyle name="40% - Accent2 10 4" xfId="13141" xr:uid="{24253830-6525-4E34-92A0-3AF36974C02D}"/>
    <cellStyle name="40% - Accent2 10 4 2" xfId="13142" xr:uid="{47CA0096-92FD-4816-BCFD-57ECA36AE034}"/>
    <cellStyle name="40% - Accent2 10 4 2 2" xfId="42907" xr:uid="{8FB526D7-F09A-4E53-9341-5A2E353A4DAF}"/>
    <cellStyle name="40% - Accent2 10 4 3" xfId="13143" xr:uid="{62C4C36C-6AEA-4436-B4EF-25B4D28B8453}"/>
    <cellStyle name="40% - Accent2 10 4 3 2" xfId="42908" xr:uid="{C2E608DE-D99E-4DD4-887B-34052F9D16B2}"/>
    <cellStyle name="40% - Accent2 10 4 4" xfId="42906" xr:uid="{252EF1EC-23FE-4D5D-B828-7F98731B81A0}"/>
    <cellStyle name="40% - Accent2 10 5" xfId="13144" xr:uid="{6DA24161-90B2-452C-B115-D32FFAA4A014}"/>
    <cellStyle name="40% - Accent2 10 5 2" xfId="42909" xr:uid="{970BD335-67F6-4D4D-9984-6684FE9BC088}"/>
    <cellStyle name="40% - Accent2 10 6" xfId="13145" xr:uid="{82690F9B-4D28-41B4-8B4F-0807E4F1C5DE}"/>
    <cellStyle name="40% - Accent2 10 6 2" xfId="42910" xr:uid="{0CDB7B73-FE85-4343-A806-01399E627461}"/>
    <cellStyle name="40% - Accent2 10 7" xfId="13146" xr:uid="{7E24A2E7-B8DB-4B41-B503-567630E9ABAA}"/>
    <cellStyle name="40% - Accent2 10 7 2" xfId="42911" xr:uid="{F8913D00-E95E-423D-918A-2DBDA5F54E08}"/>
    <cellStyle name="40% - Accent2 10 8" xfId="20769" xr:uid="{F69DB51F-AC8A-42A7-9454-D2924FCE8D40}"/>
    <cellStyle name="40% - Accent2 10 8 2" xfId="50201" xr:uid="{2B5B1B9E-361D-4FBC-A068-9A2E31401145}"/>
    <cellStyle name="40% - Accent2 10 9" xfId="13126" xr:uid="{E442B02D-D9D2-4747-B1D5-FD906DC9E975}"/>
    <cellStyle name="40% - Accent2 10 9 2" xfId="42891" xr:uid="{F2B3EDEC-F495-4461-A466-E58450D6BE93}"/>
    <cellStyle name="40% - Accent2 11" xfId="4493" xr:uid="{8E0AD09E-2B66-4D27-AC0D-CF6079250FD1}"/>
    <cellStyle name="40% - Accent2 11 10" xfId="5152" xr:uid="{52D8E655-5948-4335-9FB6-E5D590129566}"/>
    <cellStyle name="40% - Accent2 11 10 2" xfId="35015" xr:uid="{A2C9BCC6-0FA8-4280-9CD5-8D9EAA81C131}"/>
    <cellStyle name="40% - Accent2 11 11" xfId="22837" xr:uid="{21330799-A2EE-414D-9618-02A9CBF63AFE}"/>
    <cellStyle name="40% - Accent2 11 11 2" xfId="52122" xr:uid="{4A30F3D9-23CB-4907-8A56-AF2709E29BB4}"/>
    <cellStyle name="40% - Accent2 11 12" xfId="34487" xr:uid="{071A5061-357D-49FF-9D86-5E1F9AFD8227}"/>
    <cellStyle name="40% - Accent2 11 2" xfId="5938" xr:uid="{28937C9A-2686-4506-A9C0-7292B960DAA4}"/>
    <cellStyle name="40% - Accent2 11 2 2" xfId="13149" xr:uid="{2EE89A5B-D6E9-4094-AA95-A7FB6A0B6331}"/>
    <cellStyle name="40% - Accent2 11 2 2 2" xfId="13150" xr:uid="{08E02189-512C-4B1A-9AEB-9E7E405EFD7C}"/>
    <cellStyle name="40% - Accent2 11 2 2 2 2" xfId="42915" xr:uid="{491DBFA2-8A9B-47E5-BFB8-D597BE1DDAED}"/>
    <cellStyle name="40% - Accent2 11 2 2 3" xfId="13151" xr:uid="{77E644E2-7F9B-44AD-B1CC-FBA470919898}"/>
    <cellStyle name="40% - Accent2 11 2 2 3 2" xfId="42916" xr:uid="{43DCE1AB-D388-49FE-918D-4C8C74C9F304}"/>
    <cellStyle name="40% - Accent2 11 2 2 4" xfId="42914" xr:uid="{A110DD01-BEE1-4ACB-B1DD-700002D12A51}"/>
    <cellStyle name="40% - Accent2 11 2 3" xfId="13152" xr:uid="{8C9FBEA7-74A2-4B16-9DF2-3B47F1586437}"/>
    <cellStyle name="40% - Accent2 11 2 3 2" xfId="42917" xr:uid="{5EE25A6A-E55D-47FA-93CA-071944EED974}"/>
    <cellStyle name="40% - Accent2 11 2 4" xfId="13153" xr:uid="{59BB06DB-8E23-42D3-8A0D-9261C3B89131}"/>
    <cellStyle name="40% - Accent2 11 2 4 2" xfId="42918" xr:uid="{B5D1B07A-23F0-4B91-A3B4-62B25E6DD07C}"/>
    <cellStyle name="40% - Accent2 11 2 5" xfId="13154" xr:uid="{11C7A14D-9F4B-49E1-8390-9BC85BFE7119}"/>
    <cellStyle name="40% - Accent2 11 2 5 2" xfId="42919" xr:uid="{7C988924-FF5A-4E33-B58B-EE616D128BB1}"/>
    <cellStyle name="40% - Accent2 11 2 6" xfId="21986" xr:uid="{78E1C208-349E-4D68-902C-35DC16B5F5EF}"/>
    <cellStyle name="40% - Accent2 11 2 6 2" xfId="51411" xr:uid="{CE73AAE5-4A15-4EFA-BE29-4A0B8D9E9037}"/>
    <cellStyle name="40% - Accent2 11 2 7" xfId="13148" xr:uid="{35C78EE2-C37B-4A71-91D7-7D0E3FD62B76}"/>
    <cellStyle name="40% - Accent2 11 2 7 2" xfId="42913" xr:uid="{BDF9585E-82DA-4E0E-92BF-3FF4EC59DCCF}"/>
    <cellStyle name="40% - Accent2 11 2 8" xfId="28126" xr:uid="{6DB526C3-2848-496A-AE88-C76F7AD37ABF}"/>
    <cellStyle name="40% - Accent2 11 2 8 2" xfId="56616" xr:uid="{323623D1-20D3-4C1F-A220-3F9E24AC8618}"/>
    <cellStyle name="40% - Accent2 11 2 9" xfId="35797" xr:uid="{81117D3C-9BBB-4163-BC6B-6763C64051FB}"/>
    <cellStyle name="40% - Accent2 11 3" xfId="13155" xr:uid="{EEB3EFF0-3AC1-4709-B029-6FF460F8ED53}"/>
    <cellStyle name="40% - Accent2 11 3 2" xfId="13156" xr:uid="{006755C8-442C-4779-925C-5229DE6B380F}"/>
    <cellStyle name="40% - Accent2 11 3 2 2" xfId="13157" xr:uid="{6BAF5AFD-51DE-48F3-90D9-1A01A1F24DAD}"/>
    <cellStyle name="40% - Accent2 11 3 2 2 2" xfId="42922" xr:uid="{35B323AE-F492-46D1-943C-6496B84BC431}"/>
    <cellStyle name="40% - Accent2 11 3 2 3" xfId="13158" xr:uid="{1AF43CB1-632B-41DB-90B6-2549642DAE7F}"/>
    <cellStyle name="40% - Accent2 11 3 2 3 2" xfId="42923" xr:uid="{107BF6CC-7A23-4AEE-8FB8-31DCC80DCEC9}"/>
    <cellStyle name="40% - Accent2 11 3 2 4" xfId="42921" xr:uid="{23476943-BEC4-4E0A-B814-2A94DF5BB4FD}"/>
    <cellStyle name="40% - Accent2 11 3 3" xfId="13159" xr:uid="{4C12E023-1511-4E1B-9085-8CDF5FFCC7BB}"/>
    <cellStyle name="40% - Accent2 11 3 3 2" xfId="42924" xr:uid="{3D9376FB-DACA-4FE5-8962-EEC47CCE8534}"/>
    <cellStyle name="40% - Accent2 11 3 4" xfId="13160" xr:uid="{FAE3187F-C9AF-4B43-96F5-36D0FC51CEEF}"/>
    <cellStyle name="40% - Accent2 11 3 4 2" xfId="42925" xr:uid="{A298E460-DF78-4463-B569-D96C3E1C1234}"/>
    <cellStyle name="40% - Accent2 11 3 5" xfId="13161" xr:uid="{0E5C3ACD-0BAD-4132-B492-7B313C1A9179}"/>
    <cellStyle name="40% - Accent2 11 3 5 2" xfId="42926" xr:uid="{20CEEC2D-22AD-46C1-B5D8-CDBB1FEC18CE}"/>
    <cellStyle name="40% - Accent2 11 3 6" xfId="42920" xr:uid="{7F2A2D3D-15C5-43B1-825D-14EF025BB7BE}"/>
    <cellStyle name="40% - Accent2 11 4" xfId="13162" xr:uid="{B8A9B60C-D63A-41CD-A4CE-5F893E0EBDB1}"/>
    <cellStyle name="40% - Accent2 11 4 2" xfId="13163" xr:uid="{AE34BE11-86EF-453D-8919-8D4907E0A152}"/>
    <cellStyle name="40% - Accent2 11 4 2 2" xfId="42928" xr:uid="{FF6F6851-BC1E-43C7-B748-F4579C909726}"/>
    <cellStyle name="40% - Accent2 11 4 3" xfId="13164" xr:uid="{1E30E214-E171-4F2C-9480-FDBF5130B70C}"/>
    <cellStyle name="40% - Accent2 11 4 3 2" xfId="42929" xr:uid="{BB329C80-626A-45AB-936D-2187077D3C38}"/>
    <cellStyle name="40% - Accent2 11 4 4" xfId="42927" xr:uid="{420E4418-B9E7-46EA-9BFF-84E18E091F94}"/>
    <cellStyle name="40% - Accent2 11 5" xfId="13165" xr:uid="{028E362B-609E-4603-BB57-FFDFFB7027DC}"/>
    <cellStyle name="40% - Accent2 11 5 2" xfId="42930" xr:uid="{D746A63C-C65A-43D0-8145-14FB450A5F6B}"/>
    <cellStyle name="40% - Accent2 11 6" xfId="13166" xr:uid="{C30D392D-2D1C-44B5-9BC2-F0D048FAF0A1}"/>
    <cellStyle name="40% - Accent2 11 6 2" xfId="42931" xr:uid="{B7DF5ECD-375F-47C4-B420-31F03761A87A}"/>
    <cellStyle name="40% - Accent2 11 7" xfId="13167" xr:uid="{517B02B2-DE24-4A0D-8685-3ABD6EA74504}"/>
    <cellStyle name="40% - Accent2 11 7 2" xfId="42932" xr:uid="{0D089B7B-A7FE-4A35-BF43-5FA7F7ECF74F}"/>
    <cellStyle name="40% - Accent2 11 8" xfId="21014" xr:uid="{A25C2280-AC76-4C80-BE67-9FC49788CAEC}"/>
    <cellStyle name="40% - Accent2 11 8 2" xfId="50440" xr:uid="{75870A6D-E39B-4C99-A41C-0293AAAB6EAE}"/>
    <cellStyle name="40% - Accent2 11 9" xfId="13147" xr:uid="{08A6F266-A33A-4677-9718-224D4565044D}"/>
    <cellStyle name="40% - Accent2 11 9 2" xfId="42912" xr:uid="{8CCA3623-5F93-4CE2-8A07-BA7400AD6C0B}"/>
    <cellStyle name="40% - Accent2 12" xfId="4133" xr:uid="{7185954F-06B3-47AA-B288-161B62EE068E}"/>
    <cellStyle name="40% - Accent2 12 10" xfId="5348" xr:uid="{35AEDA88-5CF4-48E9-BA43-06317CC376F7}"/>
    <cellStyle name="40% - Accent2 12 10 2" xfId="35211" xr:uid="{D3C9BE7A-54D0-4F57-91D1-FE18A7C093A4}"/>
    <cellStyle name="40% - Accent2 12 11" xfId="22914" xr:uid="{F5D81477-3FFA-4AD5-B556-E3752DE190B2}"/>
    <cellStyle name="40% - Accent2 12 11 2" xfId="52148" xr:uid="{2BB9ACE0-4ED5-4782-9665-E15D4EFD7103}"/>
    <cellStyle name="40% - Accent2 12 12" xfId="34410" xr:uid="{D19D6A16-2F68-4B18-BF48-DFBA29B0F8D5}"/>
    <cellStyle name="40% - Accent2 12 2" xfId="6132" xr:uid="{3D69268B-5825-42DE-A29B-E0E6CA28F43C}"/>
    <cellStyle name="40% - Accent2 12 2 2" xfId="13170" xr:uid="{065BADA2-E3BC-4389-AA44-E2B7571D41E5}"/>
    <cellStyle name="40% - Accent2 12 2 2 2" xfId="13171" xr:uid="{A60E344D-1114-439F-9349-0FE160D37FE8}"/>
    <cellStyle name="40% - Accent2 12 2 2 2 2" xfId="42936" xr:uid="{3A5A486E-5728-42F9-B6E0-C9F950DD9C95}"/>
    <cellStyle name="40% - Accent2 12 2 2 3" xfId="13172" xr:uid="{56BB2C88-7D5F-46F7-A8D9-2455932445D5}"/>
    <cellStyle name="40% - Accent2 12 2 2 3 2" xfId="42937" xr:uid="{80EB2026-D231-429B-BDCE-7B6EAA903FDE}"/>
    <cellStyle name="40% - Accent2 12 2 2 4" xfId="42935" xr:uid="{8184F134-56C7-4C22-822C-88636544AEA5}"/>
    <cellStyle name="40% - Accent2 12 2 3" xfId="13173" xr:uid="{41CD20DA-EFE3-4595-880B-A95C2CB3A857}"/>
    <cellStyle name="40% - Accent2 12 2 3 2" xfId="42938" xr:uid="{211A92C3-B15F-469C-B41A-3B703AC78195}"/>
    <cellStyle name="40% - Accent2 12 2 4" xfId="13174" xr:uid="{05571ED3-1881-45B6-8046-42CA6B727DBD}"/>
    <cellStyle name="40% - Accent2 12 2 4 2" xfId="42939" xr:uid="{6C2928FF-394D-43BD-874D-71994FBD5D2F}"/>
    <cellStyle name="40% - Accent2 12 2 5" xfId="13175" xr:uid="{F342F4A7-0D6C-491E-BC12-769AAEE7D875}"/>
    <cellStyle name="40% - Accent2 12 2 5 2" xfId="42940" xr:uid="{C788F886-D672-413B-A6A3-1DC323642D42}"/>
    <cellStyle name="40% - Accent2 12 2 6" xfId="22250" xr:uid="{A6AF930E-CFCE-4AC0-86F5-16968216EE37}"/>
    <cellStyle name="40% - Accent2 12 2 6 2" xfId="51675" xr:uid="{DA243FBB-7A9F-4F85-97C9-B452B73D96CA}"/>
    <cellStyle name="40% - Accent2 12 2 7" xfId="13169" xr:uid="{A709815C-FBD3-4069-AADD-025717192EB2}"/>
    <cellStyle name="40% - Accent2 12 2 7 2" xfId="42934" xr:uid="{4584D72B-B2F9-4DD8-A810-6AAC7799E289}"/>
    <cellStyle name="40% - Accent2 12 2 8" xfId="35991" xr:uid="{44BD9B4D-CE58-41A1-AE95-1084640DEA94}"/>
    <cellStyle name="40% - Accent2 12 3" xfId="13176" xr:uid="{64975A90-BC17-4367-BAB1-7DBC14D2C574}"/>
    <cellStyle name="40% - Accent2 12 3 2" xfId="13177" xr:uid="{5BD0C335-84B1-4DC2-8E84-C2BE5D5565A7}"/>
    <cellStyle name="40% - Accent2 12 3 2 2" xfId="13178" xr:uid="{5FA3BDC8-C709-4995-B843-6C39582CA7FC}"/>
    <cellStyle name="40% - Accent2 12 3 2 2 2" xfId="42943" xr:uid="{3877EE06-3126-4A5E-90CA-169B4951217D}"/>
    <cellStyle name="40% - Accent2 12 3 2 3" xfId="13179" xr:uid="{5EA0FF09-1324-43E0-9BA7-F179F49E78B5}"/>
    <cellStyle name="40% - Accent2 12 3 2 3 2" xfId="42944" xr:uid="{3D008F08-6337-4F1B-99B6-0C120CE4FC2E}"/>
    <cellStyle name="40% - Accent2 12 3 2 4" xfId="42942" xr:uid="{41D641D3-A0A1-4A8B-AF34-928AC54AC508}"/>
    <cellStyle name="40% - Accent2 12 3 3" xfId="13180" xr:uid="{81A38A17-3C2C-4EB3-9B86-C493284CAB6F}"/>
    <cellStyle name="40% - Accent2 12 3 3 2" xfId="42945" xr:uid="{54445735-C070-4DCF-9F61-6533948828C1}"/>
    <cellStyle name="40% - Accent2 12 3 4" xfId="13181" xr:uid="{64928BA2-AE1A-4F98-921A-F5B6FF63C4F5}"/>
    <cellStyle name="40% - Accent2 12 3 4 2" xfId="42946" xr:uid="{275C928E-2CB5-4D71-9FD4-C02BF6F84064}"/>
    <cellStyle name="40% - Accent2 12 3 5" xfId="13182" xr:uid="{017A29F2-1F60-47AA-B1CD-811635F43456}"/>
    <cellStyle name="40% - Accent2 12 3 5 2" xfId="42947" xr:uid="{CCA04AA6-28E9-43C6-BD0F-92D8A82395F3}"/>
    <cellStyle name="40% - Accent2 12 3 6" xfId="42941" xr:uid="{D2FCBAC9-39CE-4629-9CBA-C35DD3A902D0}"/>
    <cellStyle name="40% - Accent2 12 4" xfId="13183" xr:uid="{53920C8F-D588-4CC1-82AA-A01C3ECC8C78}"/>
    <cellStyle name="40% - Accent2 12 4 2" xfId="13184" xr:uid="{DF2B7AED-5428-4C56-B9EF-0754AF47D232}"/>
    <cellStyle name="40% - Accent2 12 4 2 2" xfId="42949" xr:uid="{54D4A1DA-984E-41FD-B0BB-D55FF246EB12}"/>
    <cellStyle name="40% - Accent2 12 4 3" xfId="13185" xr:uid="{5AF45B22-28E5-45E2-B1F9-0BD8B7402049}"/>
    <cellStyle name="40% - Accent2 12 4 3 2" xfId="42950" xr:uid="{138B73B7-473F-4458-8CEE-F09433E1C6D5}"/>
    <cellStyle name="40% - Accent2 12 4 4" xfId="42948" xr:uid="{7A30D187-8FF3-49AF-AF9A-DD249B1C1816}"/>
    <cellStyle name="40% - Accent2 12 5" xfId="13186" xr:uid="{C87B3E11-DA16-4929-9C1A-04B267221100}"/>
    <cellStyle name="40% - Accent2 12 5 2" xfId="42951" xr:uid="{284F0643-3DBE-48A1-8495-C3033290B3C3}"/>
    <cellStyle name="40% - Accent2 12 6" xfId="13187" xr:uid="{D83C40FF-72B2-427A-9026-3F7E98783B67}"/>
    <cellStyle name="40% - Accent2 12 6 2" xfId="42952" xr:uid="{DE3068D7-9DBE-4A7A-8C03-05845BA2710A}"/>
    <cellStyle name="40% - Accent2 12 7" xfId="13188" xr:uid="{47B0B7A1-C65F-411A-9ECF-3DFCA47C94C8}"/>
    <cellStyle name="40% - Accent2 12 7 2" xfId="42953" xr:uid="{5AD5E588-F2D9-4B8B-A416-89C312B74A03}"/>
    <cellStyle name="40% - Accent2 12 8" xfId="21263" xr:uid="{EB8C8BA0-4FA1-46F5-8464-A7F8DDF1FA3F}"/>
    <cellStyle name="40% - Accent2 12 8 2" xfId="50689" xr:uid="{F6E1E45D-2916-4673-AD43-E40520692AD1}"/>
    <cellStyle name="40% - Accent2 12 9" xfId="13168" xr:uid="{FF775968-D27C-4222-BEA2-F22DF51286CF}"/>
    <cellStyle name="40% - Accent2 12 9 2" xfId="42933" xr:uid="{766A3DC7-8521-44A2-BEB6-90144C6D209A}"/>
    <cellStyle name="40% - Accent2 13" xfId="5373" xr:uid="{FD4C4B6B-BC88-433C-B644-32C9AA91EFDF}"/>
    <cellStyle name="40% - Accent2 13 10" xfId="22888" xr:uid="{69436FC2-7414-40A1-8093-8F17F9EE4876}"/>
    <cellStyle name="40% - Accent2 13 11" xfId="35236" xr:uid="{14FC2C95-7CF3-4A3B-9046-EFFC0EE1C5FC}"/>
    <cellStyle name="40% - Accent2 13 2" xfId="6157" xr:uid="{3F783EB3-EDCF-4DAF-B271-3C7A69B5F6B9}"/>
    <cellStyle name="40% - Accent2 13 2 2" xfId="13191" xr:uid="{45D36D41-B2AD-4E02-AEF9-775EB0F37887}"/>
    <cellStyle name="40% - Accent2 13 2 2 2" xfId="13192" xr:uid="{46525E13-F5EE-477B-8E0D-58FC7BB9FB72}"/>
    <cellStyle name="40% - Accent2 13 2 2 2 2" xfId="42957" xr:uid="{25063DD9-8220-4D00-98DC-6A07D9B3B961}"/>
    <cellStyle name="40% - Accent2 13 2 2 3" xfId="13193" xr:uid="{0A49F690-EF2E-4F74-8B96-535C1F5A9816}"/>
    <cellStyle name="40% - Accent2 13 2 2 3 2" xfId="42958" xr:uid="{60AEA1E5-4F0B-45C1-84A2-E114C937F2DD}"/>
    <cellStyle name="40% - Accent2 13 2 2 4" xfId="42956" xr:uid="{01B51F8E-F652-4CAC-84D5-BF4D5E83B23D}"/>
    <cellStyle name="40% - Accent2 13 2 3" xfId="13194" xr:uid="{DD6AF19B-5C2B-438B-BA48-186EB76426E8}"/>
    <cellStyle name="40% - Accent2 13 2 3 2" xfId="42959" xr:uid="{707E9465-4E39-4118-80E7-1D90497D30F0}"/>
    <cellStyle name="40% - Accent2 13 2 4" xfId="13195" xr:uid="{B809DF19-0251-4B03-9241-B1546CCB44A7}"/>
    <cellStyle name="40% - Accent2 13 2 4 2" xfId="42960" xr:uid="{F24B38AF-CCCB-48B4-943B-8051F06C10C0}"/>
    <cellStyle name="40% - Accent2 13 2 5" xfId="13196" xr:uid="{5B93A97B-C862-48C9-B18F-F732BEC2B7B4}"/>
    <cellStyle name="40% - Accent2 13 2 5 2" xfId="42961" xr:uid="{7466CCF6-55DB-4417-BF7E-2254A8C3C8C2}"/>
    <cellStyle name="40% - Accent2 13 2 6" xfId="22274" xr:uid="{E981C83F-E944-4670-B7BA-632DD09278C2}"/>
    <cellStyle name="40% - Accent2 13 2 6 2" xfId="51699" xr:uid="{0F47DDA8-D618-41F9-938E-2054AB25723E}"/>
    <cellStyle name="40% - Accent2 13 2 7" xfId="13190" xr:uid="{8E3129F6-202E-47EF-8B7E-968C3B8005AC}"/>
    <cellStyle name="40% - Accent2 13 2 7 2" xfId="42955" xr:uid="{C149B220-45AE-4AC7-9575-05FA33018424}"/>
    <cellStyle name="40% - Accent2 13 2 8" xfId="29604" xr:uid="{5FD1EBB4-397E-4DC3-992B-E9AE07E430CF}"/>
    <cellStyle name="40% - Accent2 13 2 8 2" xfId="58094" xr:uid="{B4BAE6A5-1F5A-48B5-9910-552D61FE56D9}"/>
    <cellStyle name="40% - Accent2 13 2 9" xfId="36016" xr:uid="{2A8E0D4E-D5B4-42AB-B83D-BF94B54381CB}"/>
    <cellStyle name="40% - Accent2 13 3" xfId="13197" xr:uid="{41C56811-69A0-4A28-AE18-C50DFF84B8E1}"/>
    <cellStyle name="40% - Accent2 13 3 2" xfId="13198" xr:uid="{B52EE3B5-4F5C-47F5-98A4-BD69D40D60CE}"/>
    <cellStyle name="40% - Accent2 13 3 2 2" xfId="13199" xr:uid="{EA2EAF5B-A354-4F29-AD98-43532C6BD190}"/>
    <cellStyle name="40% - Accent2 13 3 2 2 2" xfId="42964" xr:uid="{C129961B-E5DF-4E32-B111-247898A6960C}"/>
    <cellStyle name="40% - Accent2 13 3 2 3" xfId="13200" xr:uid="{5D132541-DB3D-4B9B-8419-688040CEADF3}"/>
    <cellStyle name="40% - Accent2 13 3 2 3 2" xfId="42965" xr:uid="{09AFF652-0D9B-42CC-BF63-CD732811D5DB}"/>
    <cellStyle name="40% - Accent2 13 3 2 4" xfId="42963" xr:uid="{15B1C245-5E90-487B-880B-9F6D3C33FFF3}"/>
    <cellStyle name="40% - Accent2 13 3 3" xfId="13201" xr:uid="{ED47EF91-B554-4405-95E7-A778823BCD47}"/>
    <cellStyle name="40% - Accent2 13 3 3 2" xfId="42966" xr:uid="{F01DEC8E-7569-49FB-B475-A5CE6B3F4962}"/>
    <cellStyle name="40% - Accent2 13 3 4" xfId="13202" xr:uid="{FF5CD3B6-7A3F-4FC2-8438-C70DE6497743}"/>
    <cellStyle name="40% - Accent2 13 3 4 2" xfId="42967" xr:uid="{C1C07C6A-1964-4264-81E3-7118F699EB35}"/>
    <cellStyle name="40% - Accent2 13 3 5" xfId="13203" xr:uid="{1BC70719-0CEC-4D44-961A-EA291AB45C7D}"/>
    <cellStyle name="40% - Accent2 13 3 5 2" xfId="42968" xr:uid="{F829C8D1-36E0-40C6-830E-AE858286E37F}"/>
    <cellStyle name="40% - Accent2 13 3 6" xfId="42962" xr:uid="{094AF3FA-3BD5-40B0-AF15-09227CB517D7}"/>
    <cellStyle name="40% - Accent2 13 4" xfId="13204" xr:uid="{A63239A7-D8F5-4009-8A9F-18158A626B8C}"/>
    <cellStyle name="40% - Accent2 13 4 2" xfId="13205" xr:uid="{6BA4EDF8-7436-4191-BF7F-53FEC0F94200}"/>
    <cellStyle name="40% - Accent2 13 4 2 2" xfId="42970" xr:uid="{E017CFC6-BF21-4FF6-8674-FAAD949BD415}"/>
    <cellStyle name="40% - Accent2 13 4 3" xfId="13206" xr:uid="{4F006736-DE45-40E6-8127-38FF74D4BBBA}"/>
    <cellStyle name="40% - Accent2 13 4 3 2" xfId="42971" xr:uid="{4FF597C0-915E-4235-A2ED-0987C64271CE}"/>
    <cellStyle name="40% - Accent2 13 4 4" xfId="42969" xr:uid="{15061A5E-166D-4C84-870C-CD6D0F4342A6}"/>
    <cellStyle name="40% - Accent2 13 5" xfId="13207" xr:uid="{5BCE4AD4-213D-4BF4-A5B7-E22DCAFB02D2}"/>
    <cellStyle name="40% - Accent2 13 5 2" xfId="42972" xr:uid="{F84C5EF7-6C8E-4FDE-8AA9-103495FFEED3}"/>
    <cellStyle name="40% - Accent2 13 6" xfId="13208" xr:uid="{8E4CA350-776D-4405-AD37-44A8D3E5771F}"/>
    <cellStyle name="40% - Accent2 13 6 2" xfId="42973" xr:uid="{0330E65A-F67D-4B9B-9CF3-CF92008A7442}"/>
    <cellStyle name="40% - Accent2 13 7" xfId="13209" xr:uid="{C563A7E4-0E69-43CF-8702-EEF8CA8D8BC8}"/>
    <cellStyle name="40% - Accent2 13 7 2" xfId="42974" xr:uid="{BE404E3E-C33F-43A2-B5A9-676EA1FF6D52}"/>
    <cellStyle name="40% - Accent2 13 8" xfId="21286" xr:uid="{09CC449C-14D1-4938-95C0-654E5F90FA5C}"/>
    <cellStyle name="40% - Accent2 13 8 2" xfId="50712" xr:uid="{74E10492-3A50-4E81-817B-6303F11520E9}"/>
    <cellStyle name="40% - Accent2 13 9" xfId="13189" xr:uid="{04171BFA-20EC-4D8D-A133-958F10AB3207}"/>
    <cellStyle name="40% - Accent2 13 9 2" xfId="42954" xr:uid="{B415D090-780C-4E2F-97DC-C291975FF5D9}"/>
    <cellStyle name="40% - Accent2 14" xfId="5398" xr:uid="{1E4CB7A9-13D4-478A-B898-FFC8569304AF}"/>
    <cellStyle name="40% - Accent2 14 10" xfId="35261" xr:uid="{DBFB297B-77E1-4C1B-85F1-5D88A10F51AF}"/>
    <cellStyle name="40% - Accent2 14 2" xfId="6182" xr:uid="{A90DD9B4-8038-4D3E-B939-2375CC9232D0}"/>
    <cellStyle name="40% - Accent2 14 2 2" xfId="13212" xr:uid="{089D3087-A996-44D8-8F8E-88D9DFE7C247}"/>
    <cellStyle name="40% - Accent2 14 2 2 2" xfId="13213" xr:uid="{E19C3B27-B3D1-463A-A3F4-53DE02655FF8}"/>
    <cellStyle name="40% - Accent2 14 2 2 2 2" xfId="42978" xr:uid="{559DB9EC-B212-43F9-99F9-F6D48C635B1C}"/>
    <cellStyle name="40% - Accent2 14 2 2 3" xfId="13214" xr:uid="{D9443AC9-99D0-4F0D-87E9-5E7B143FB6F9}"/>
    <cellStyle name="40% - Accent2 14 2 2 3 2" xfId="42979" xr:uid="{E3380821-47E7-4709-8D51-03277B2B73DB}"/>
    <cellStyle name="40% - Accent2 14 2 2 4" xfId="42977" xr:uid="{4942B4B7-C65D-4EDD-A2BB-D5B1DA25C9C1}"/>
    <cellStyle name="40% - Accent2 14 2 3" xfId="13215" xr:uid="{07951ACA-33C8-46DC-9E7B-7878A0750037}"/>
    <cellStyle name="40% - Accent2 14 2 3 2" xfId="42980" xr:uid="{AF84A05B-8D41-449D-AAFE-1A39AE643CFA}"/>
    <cellStyle name="40% - Accent2 14 2 4" xfId="13216" xr:uid="{BBC69B57-D38B-4ABF-BB57-894183CFAB94}"/>
    <cellStyle name="40% - Accent2 14 2 4 2" xfId="42981" xr:uid="{BEF91D98-058E-4BC5-B613-DFFDFD34EB84}"/>
    <cellStyle name="40% - Accent2 14 2 5" xfId="13217" xr:uid="{AAC72364-6C23-401D-94BD-3D77716D8A4E}"/>
    <cellStyle name="40% - Accent2 14 2 5 2" xfId="42982" xr:uid="{217CA9CE-6C31-415E-909C-F27D67EE1F6D}"/>
    <cellStyle name="40% - Accent2 14 2 6" xfId="22298" xr:uid="{EF5759B8-650B-44C1-84DE-A152209E8EF0}"/>
    <cellStyle name="40% - Accent2 14 2 6 2" xfId="51723" xr:uid="{CEA3859F-E662-4868-876F-4B595BD8ECE3}"/>
    <cellStyle name="40% - Accent2 14 2 7" xfId="13211" xr:uid="{282B6DC4-235D-4693-89B3-569C29579B8F}"/>
    <cellStyle name="40% - Accent2 14 2 7 2" xfId="42976" xr:uid="{81237B5D-423A-4C7E-95ED-611F211C60DC}"/>
    <cellStyle name="40% - Accent2 14 2 8" xfId="36041" xr:uid="{91089F89-7409-45AF-A080-66A7DBC2E85F}"/>
    <cellStyle name="40% - Accent2 14 3" xfId="13218" xr:uid="{0DD30485-A073-42AB-81BA-F8F94544A01B}"/>
    <cellStyle name="40% - Accent2 14 3 2" xfId="13219" xr:uid="{3468D8CA-E42E-4690-9A88-81C9504D3863}"/>
    <cellStyle name="40% - Accent2 14 3 2 2" xfId="13220" xr:uid="{262E6E8F-B6B9-45FE-BEEC-EB78E54A0A89}"/>
    <cellStyle name="40% - Accent2 14 3 2 2 2" xfId="42985" xr:uid="{E85FAF53-BD2C-42E2-BDE3-DF251F5D4227}"/>
    <cellStyle name="40% - Accent2 14 3 2 3" xfId="13221" xr:uid="{BF58A3E6-A0F7-4A36-8A82-0A54360B9D1E}"/>
    <cellStyle name="40% - Accent2 14 3 2 3 2" xfId="42986" xr:uid="{F646BFF8-8869-4840-B051-7AF1BE2D770A}"/>
    <cellStyle name="40% - Accent2 14 3 2 4" xfId="42984" xr:uid="{990EAA5C-8D66-49DF-99D8-88675A7B787C}"/>
    <cellStyle name="40% - Accent2 14 3 3" xfId="13222" xr:uid="{9FB4D268-FCC4-4F0D-BE19-629796D12BC9}"/>
    <cellStyle name="40% - Accent2 14 3 3 2" xfId="42987" xr:uid="{3BBC39ED-3402-4678-8515-70CB483D4488}"/>
    <cellStyle name="40% - Accent2 14 3 4" xfId="13223" xr:uid="{27CF9FEA-4ECD-4060-A8D2-DB2304E139FE}"/>
    <cellStyle name="40% - Accent2 14 3 4 2" xfId="42988" xr:uid="{05A99EAA-8CF0-4738-A8A5-1DFDBEEEC51A}"/>
    <cellStyle name="40% - Accent2 14 3 5" xfId="13224" xr:uid="{7FC3297C-05A3-4C6C-85DF-56EA33F1CC9D}"/>
    <cellStyle name="40% - Accent2 14 3 5 2" xfId="42989" xr:uid="{5F87C565-DA21-4DCB-8F82-5AA272F0947B}"/>
    <cellStyle name="40% - Accent2 14 3 6" xfId="42983" xr:uid="{45154D00-3C63-49A7-A7DF-DB7B3E1C9024}"/>
    <cellStyle name="40% - Accent2 14 4" xfId="13225" xr:uid="{1173F152-2943-4DB8-8D23-F3C351E2F3E7}"/>
    <cellStyle name="40% - Accent2 14 4 2" xfId="13226" xr:uid="{B824ECA0-B62B-4052-A1A0-2B4973348141}"/>
    <cellStyle name="40% - Accent2 14 4 2 2" xfId="42991" xr:uid="{B5D24648-A6D6-4DDF-A0A9-7112F68B6CE4}"/>
    <cellStyle name="40% - Accent2 14 4 3" xfId="13227" xr:uid="{93CFDD99-8ED5-41BC-B8A2-D57DFCDD942A}"/>
    <cellStyle name="40% - Accent2 14 4 3 2" xfId="42992" xr:uid="{DB3176DF-3E93-404F-9D18-476AB012E171}"/>
    <cellStyle name="40% - Accent2 14 4 4" xfId="42990" xr:uid="{5C460199-5029-4AA5-AD5F-33CA1C9C7959}"/>
    <cellStyle name="40% - Accent2 14 5" xfId="13228" xr:uid="{024AEAA0-82D6-49D1-8B76-FF0B315C1A4A}"/>
    <cellStyle name="40% - Accent2 14 5 2" xfId="42993" xr:uid="{8F06047C-36B5-4E85-B692-EEEFE48615B9}"/>
    <cellStyle name="40% - Accent2 14 6" xfId="13229" xr:uid="{383CED7C-658C-4694-9E80-0F135AAAE45E}"/>
    <cellStyle name="40% - Accent2 14 6 2" xfId="42994" xr:uid="{B35A5A43-0865-4A25-8E21-CE5CEAF759EC}"/>
    <cellStyle name="40% - Accent2 14 7" xfId="13230" xr:uid="{8ACD8ACE-7CA5-4E7C-8248-903BCD7274DB}"/>
    <cellStyle name="40% - Accent2 14 7 2" xfId="42995" xr:uid="{1A9FA7CB-75D1-46E6-B076-4D4F8E0DDC70}"/>
    <cellStyle name="40% - Accent2 14 8" xfId="21309" xr:uid="{680390F1-5203-44B1-A6CA-E0D3AC84819E}"/>
    <cellStyle name="40% - Accent2 14 8 2" xfId="50735" xr:uid="{0B623619-2BD3-4795-B21A-306F9244B6B4}"/>
    <cellStyle name="40% - Accent2 14 9" xfId="13210" xr:uid="{4B8BA824-70AC-4E28-937E-CC19FFCF3639}"/>
    <cellStyle name="40% - Accent2 14 9 2" xfId="42975" xr:uid="{29F43BA3-2CF8-4113-85FD-4377DABB4E96}"/>
    <cellStyle name="40% - Accent2 15" xfId="5421" xr:uid="{78A4058A-A6B2-4E8A-8C30-AFC43EDF551B}"/>
    <cellStyle name="40% - Accent2 15 10" xfId="35284" xr:uid="{366F4AE2-47C9-422B-A53E-2F2D3D79FD94}"/>
    <cellStyle name="40% - Accent2 15 2" xfId="6205" xr:uid="{6D719E32-1834-4B76-A201-E0F68FD76DEB}"/>
    <cellStyle name="40% - Accent2 15 2 2" xfId="13233" xr:uid="{56B61A7D-9505-4DE7-982C-B61D21771854}"/>
    <cellStyle name="40% - Accent2 15 2 2 2" xfId="13234" xr:uid="{EA6468A8-3995-4F93-93FA-572B523DA18C}"/>
    <cellStyle name="40% - Accent2 15 2 2 2 2" xfId="42999" xr:uid="{21867E81-BC38-4A56-A4CD-69D43BDC1DE4}"/>
    <cellStyle name="40% - Accent2 15 2 2 3" xfId="13235" xr:uid="{2562B7BC-B499-4092-A772-4D83CB4D6245}"/>
    <cellStyle name="40% - Accent2 15 2 2 3 2" xfId="43000" xr:uid="{11B1386C-E700-45D1-9124-2972A8866F84}"/>
    <cellStyle name="40% - Accent2 15 2 2 4" xfId="42998" xr:uid="{8B51AB56-1030-49D7-BDF7-55091A240D52}"/>
    <cellStyle name="40% - Accent2 15 2 3" xfId="13236" xr:uid="{D1F22FAB-035A-49B7-868A-ECA5C6F6AFAF}"/>
    <cellStyle name="40% - Accent2 15 2 3 2" xfId="43001" xr:uid="{C13B8780-9868-44B2-878B-433186A9A6D1}"/>
    <cellStyle name="40% - Accent2 15 2 4" xfId="13237" xr:uid="{51B53121-CB85-4ECE-8491-2294C2F21340}"/>
    <cellStyle name="40% - Accent2 15 2 4 2" xfId="43002" xr:uid="{189D739F-B5B5-4E28-9337-838997D60CA8}"/>
    <cellStyle name="40% - Accent2 15 2 5" xfId="13238" xr:uid="{1CB4DC6E-4960-4045-90E5-89DDFE700A90}"/>
    <cellStyle name="40% - Accent2 15 2 5 2" xfId="43003" xr:uid="{0E89D5C3-4ED0-47A8-B513-4EDD9AB434DE}"/>
    <cellStyle name="40% - Accent2 15 2 6" xfId="22320" xr:uid="{DA5DB9E2-CFC2-4B91-BA96-7C6D1ACBFD19}"/>
    <cellStyle name="40% - Accent2 15 2 6 2" xfId="51745" xr:uid="{10BE07F9-3D00-4D70-9A88-AE172630B5F5}"/>
    <cellStyle name="40% - Accent2 15 2 7" xfId="13232" xr:uid="{B2CE83E9-36F7-4282-B0AE-5E970D49DE9E}"/>
    <cellStyle name="40% - Accent2 15 2 7 2" xfId="42997" xr:uid="{777C87D1-7039-4D7A-8397-037C996CF65F}"/>
    <cellStyle name="40% - Accent2 15 2 8" xfId="36064" xr:uid="{F2E6B94C-3012-4E1E-A030-E631D2CF9EE0}"/>
    <cellStyle name="40% - Accent2 15 3" xfId="13239" xr:uid="{1D1C8F3A-3B8C-410B-AB11-A73C3258EDFD}"/>
    <cellStyle name="40% - Accent2 15 3 2" xfId="13240" xr:uid="{1CEF8E04-89EB-4985-9E4A-39201838E314}"/>
    <cellStyle name="40% - Accent2 15 3 2 2" xfId="13241" xr:uid="{96948208-AD66-4E55-8E0F-528EB0FD1B36}"/>
    <cellStyle name="40% - Accent2 15 3 2 2 2" xfId="43006" xr:uid="{F7163327-E6B7-4696-93B4-119175242CAB}"/>
    <cellStyle name="40% - Accent2 15 3 2 3" xfId="13242" xr:uid="{57C9DC7B-0CE9-439F-845C-05697D5FC700}"/>
    <cellStyle name="40% - Accent2 15 3 2 3 2" xfId="43007" xr:uid="{A22A77DF-0ACF-4ACF-A8DD-EC56CB0D5019}"/>
    <cellStyle name="40% - Accent2 15 3 2 4" xfId="43005" xr:uid="{B9F2276E-E3EE-4E5D-B3E1-12ACDDC90113}"/>
    <cellStyle name="40% - Accent2 15 3 3" xfId="13243" xr:uid="{E46262D4-242A-4885-9C4B-28968B1A5B22}"/>
    <cellStyle name="40% - Accent2 15 3 3 2" xfId="43008" xr:uid="{99EC9AF4-30F1-4149-B24C-60B5221EADB5}"/>
    <cellStyle name="40% - Accent2 15 3 4" xfId="13244" xr:uid="{B4C12521-7AA3-4F2A-97EC-BE89B165F8E0}"/>
    <cellStyle name="40% - Accent2 15 3 4 2" xfId="43009" xr:uid="{297C1A5F-C2FA-4C2B-8A33-10255DAE1886}"/>
    <cellStyle name="40% - Accent2 15 3 5" xfId="13245" xr:uid="{74A089F4-F154-4E59-AC56-4C99AC88AF30}"/>
    <cellStyle name="40% - Accent2 15 3 5 2" xfId="43010" xr:uid="{108CA621-73C7-4037-B5DD-DE4395845B69}"/>
    <cellStyle name="40% - Accent2 15 3 6" xfId="43004" xr:uid="{404FFF57-2CE8-43C4-A239-87BF203C7AC9}"/>
    <cellStyle name="40% - Accent2 15 4" xfId="13246" xr:uid="{F4C3D81D-C34F-41FA-B87A-D1789C31E962}"/>
    <cellStyle name="40% - Accent2 15 4 2" xfId="13247" xr:uid="{3920C94C-D0A6-4930-94A2-53915DD51CCD}"/>
    <cellStyle name="40% - Accent2 15 4 2 2" xfId="43012" xr:uid="{8766072D-7D0A-4768-81C0-0677B814C92E}"/>
    <cellStyle name="40% - Accent2 15 4 3" xfId="13248" xr:uid="{DCBEC023-6989-4F99-A416-14E331D2E37B}"/>
    <cellStyle name="40% - Accent2 15 4 3 2" xfId="43013" xr:uid="{F68BEE5F-7CCB-4191-B206-662294B64AEA}"/>
    <cellStyle name="40% - Accent2 15 4 4" xfId="43011" xr:uid="{E80ED251-FCE2-476C-ABE5-4325C15C62D3}"/>
    <cellStyle name="40% - Accent2 15 5" xfId="13249" xr:uid="{6719628E-77C5-4B0C-8AA6-D42D77E27235}"/>
    <cellStyle name="40% - Accent2 15 5 2" xfId="43014" xr:uid="{601C65F0-E2D7-45AB-B8E6-320F3CED0B83}"/>
    <cellStyle name="40% - Accent2 15 6" xfId="13250" xr:uid="{8709FC11-C5CD-4B08-995F-56B52929646A}"/>
    <cellStyle name="40% - Accent2 15 6 2" xfId="43015" xr:uid="{AD2C58F0-4664-469F-B5D9-3214EE83C3FE}"/>
    <cellStyle name="40% - Accent2 15 7" xfId="13251" xr:uid="{F830BF75-8030-49A8-9EBB-2893BDB96B03}"/>
    <cellStyle name="40% - Accent2 15 7 2" xfId="43016" xr:uid="{1341AE6D-10E2-460E-B8FD-1F2FEE441013}"/>
    <cellStyle name="40% - Accent2 15 8" xfId="21331" xr:uid="{E5A8E5F6-ACE8-486F-901E-9948FD0EC3DC}"/>
    <cellStyle name="40% - Accent2 15 8 2" xfId="50757" xr:uid="{586F3ECA-6993-40D7-86E4-C559F936E100}"/>
    <cellStyle name="40% - Accent2 15 9" xfId="13231" xr:uid="{E6ECAC5C-67C6-42C5-AA80-D9274836C059}"/>
    <cellStyle name="40% - Accent2 15 9 2" xfId="42996" xr:uid="{E75C9753-8E8D-46B6-9933-8C0577E22D40}"/>
    <cellStyle name="40% - Accent2 16" xfId="5445" xr:uid="{61462B32-357B-45B3-948A-23C1CDDFEC8D}"/>
    <cellStyle name="40% - Accent2 16 10" xfId="35308" xr:uid="{DF43555D-EECA-4BAC-AF52-F08099EC07CE}"/>
    <cellStyle name="40% - Accent2 16 2" xfId="6229" xr:uid="{97ECE7F5-B788-4E93-B744-C9BCCE67D323}"/>
    <cellStyle name="40% - Accent2 16 2 2" xfId="13254" xr:uid="{DFA6355F-0311-42C9-81D1-1087F71CD542}"/>
    <cellStyle name="40% - Accent2 16 2 2 2" xfId="13255" xr:uid="{EA67966C-BE7D-49E8-88FC-969D9278F8E3}"/>
    <cellStyle name="40% - Accent2 16 2 2 2 2" xfId="43020" xr:uid="{FD4ECF94-373B-41A9-B5D0-42313C5CC206}"/>
    <cellStyle name="40% - Accent2 16 2 2 3" xfId="13256" xr:uid="{C72998B8-2789-48B3-A1FF-D263518ACFFC}"/>
    <cellStyle name="40% - Accent2 16 2 2 3 2" xfId="43021" xr:uid="{1C48B14C-48AB-4774-B18B-8988F2639A32}"/>
    <cellStyle name="40% - Accent2 16 2 2 4" xfId="43019" xr:uid="{0986074E-414B-44FD-B854-F4EE4F23B37E}"/>
    <cellStyle name="40% - Accent2 16 2 3" xfId="13257" xr:uid="{FDC9C19D-B4F0-4879-A18D-CE0E917ACED8}"/>
    <cellStyle name="40% - Accent2 16 2 3 2" xfId="43022" xr:uid="{C76609E5-F596-4E2C-90EE-5A1885DB2923}"/>
    <cellStyle name="40% - Accent2 16 2 4" xfId="13258" xr:uid="{CAD66571-31AA-448B-8412-D848CFAA260B}"/>
    <cellStyle name="40% - Accent2 16 2 4 2" xfId="43023" xr:uid="{B137910D-DC58-42E9-A809-2D504144221D}"/>
    <cellStyle name="40% - Accent2 16 2 5" xfId="13259" xr:uid="{C216C3BC-A3FE-412E-9773-24294693B6E7}"/>
    <cellStyle name="40% - Accent2 16 2 5 2" xfId="43024" xr:uid="{0168D5CB-3807-45E1-933A-21064E7C64AB}"/>
    <cellStyle name="40% - Accent2 16 2 6" xfId="22343" xr:uid="{ACEA69FD-2475-4434-9314-C20BA2D3808E}"/>
    <cellStyle name="40% - Accent2 16 2 6 2" xfId="51768" xr:uid="{594892FB-5E11-4047-8A10-DADDB68DA429}"/>
    <cellStyle name="40% - Accent2 16 2 7" xfId="13253" xr:uid="{33BE1E81-9374-472B-9A7B-9C2C4DA9FE1A}"/>
    <cellStyle name="40% - Accent2 16 2 7 2" xfId="43018" xr:uid="{5CF8B302-78DC-42F5-A342-642D0A7DB8CB}"/>
    <cellStyle name="40% - Accent2 16 2 8" xfId="36088" xr:uid="{75E8D8D3-492F-47A9-8402-1C7A8373D3C1}"/>
    <cellStyle name="40% - Accent2 16 3" xfId="13260" xr:uid="{290EA0AC-87D8-415A-A85B-3571A2EA797D}"/>
    <cellStyle name="40% - Accent2 16 3 2" xfId="13261" xr:uid="{7A8F8DE5-C079-4E9C-BC8A-75806E4D1C8F}"/>
    <cellStyle name="40% - Accent2 16 3 2 2" xfId="13262" xr:uid="{F2C3BECF-A203-44D4-8CC4-B88816F88348}"/>
    <cellStyle name="40% - Accent2 16 3 2 2 2" xfId="43027" xr:uid="{0EDDE439-EBE9-4EDB-AA22-3CA09553065A}"/>
    <cellStyle name="40% - Accent2 16 3 2 3" xfId="13263" xr:uid="{64AAC152-FFA3-4F97-A73F-D7D6E656EA57}"/>
    <cellStyle name="40% - Accent2 16 3 2 3 2" xfId="43028" xr:uid="{FF18125B-0F35-4D08-A769-792E48138045}"/>
    <cellStyle name="40% - Accent2 16 3 2 4" xfId="43026" xr:uid="{E79E6EE8-053E-4E68-ADE6-6D4E19ABE721}"/>
    <cellStyle name="40% - Accent2 16 3 3" xfId="13264" xr:uid="{739D7961-36A0-4747-8D22-BD7E536A6E1A}"/>
    <cellStyle name="40% - Accent2 16 3 3 2" xfId="43029" xr:uid="{6632426D-0100-4779-8CCC-4159AE65B557}"/>
    <cellStyle name="40% - Accent2 16 3 4" xfId="13265" xr:uid="{C345396F-A299-4407-BA0C-5FF809C79CAB}"/>
    <cellStyle name="40% - Accent2 16 3 4 2" xfId="43030" xr:uid="{9B841C61-62DC-461D-99C6-2502211E0DCA}"/>
    <cellStyle name="40% - Accent2 16 3 5" xfId="13266" xr:uid="{0D9308E3-DEBB-497A-9F4D-2293CF760A68}"/>
    <cellStyle name="40% - Accent2 16 3 5 2" xfId="43031" xr:uid="{A0D7CA55-706B-4432-BC50-BDF57112B37E}"/>
    <cellStyle name="40% - Accent2 16 3 6" xfId="43025" xr:uid="{36776D0D-1567-45E6-AF9A-27C270D9CFD2}"/>
    <cellStyle name="40% - Accent2 16 4" xfId="13267" xr:uid="{2A26C9CD-6883-40A5-BB20-0D662AE99168}"/>
    <cellStyle name="40% - Accent2 16 4 2" xfId="13268" xr:uid="{D88998D3-BEA3-4B64-8D56-F5CAB0C6F93E}"/>
    <cellStyle name="40% - Accent2 16 4 2 2" xfId="43033" xr:uid="{55D030B6-38E0-4EB9-8EA1-6698C7D12825}"/>
    <cellStyle name="40% - Accent2 16 4 3" xfId="13269" xr:uid="{31E0BF9C-3A40-4EDF-878E-D15CF54BCB8B}"/>
    <cellStyle name="40% - Accent2 16 4 3 2" xfId="43034" xr:uid="{743D90BF-DD01-491E-A8B7-803081E4D42C}"/>
    <cellStyle name="40% - Accent2 16 4 4" xfId="43032" xr:uid="{4B5ED826-E4B2-4933-825D-7F5C4212FCD7}"/>
    <cellStyle name="40% - Accent2 16 5" xfId="13270" xr:uid="{E0A01381-4891-40AD-86B7-DA1A278D258E}"/>
    <cellStyle name="40% - Accent2 16 5 2" xfId="43035" xr:uid="{76F9983E-854F-4C95-A3E5-CE837C0BB5BD}"/>
    <cellStyle name="40% - Accent2 16 6" xfId="13271" xr:uid="{8DAF7E71-F9CA-4C00-AA50-7096C6E86AB7}"/>
    <cellStyle name="40% - Accent2 16 6 2" xfId="43036" xr:uid="{F6F2AD2B-38F7-4F06-8E18-AC53FF47C1E1}"/>
    <cellStyle name="40% - Accent2 16 7" xfId="13272" xr:uid="{C24CD3B5-5DF5-49BF-9DB4-4579F30E62E4}"/>
    <cellStyle name="40% - Accent2 16 7 2" xfId="43037" xr:uid="{471932FB-A663-4B7C-8987-E700F4BAE2B8}"/>
    <cellStyle name="40% - Accent2 16 8" xfId="21354" xr:uid="{51CB6667-2A61-4574-84B2-DE513D3D55A9}"/>
    <cellStyle name="40% - Accent2 16 8 2" xfId="50780" xr:uid="{37D57D18-28D0-4B6E-ADBC-E4B35F92F66E}"/>
    <cellStyle name="40% - Accent2 16 9" xfId="13252" xr:uid="{FC0D236E-1525-4F4E-B578-10F3284C60F5}"/>
    <cellStyle name="40% - Accent2 16 9 2" xfId="43017" xr:uid="{60D28049-7604-465D-B7BC-D5A73D13DECD}"/>
    <cellStyle name="40% - Accent2 17" xfId="5469" xr:uid="{4A336EA1-3BA6-43D8-994D-14685E461EDE}"/>
    <cellStyle name="40% - Accent2 17 2" xfId="6253" xr:uid="{CD8C9C55-2BDA-4315-A91A-222513446FAA}"/>
    <cellStyle name="40% - Accent2 17 2 2" xfId="13275" xr:uid="{8CD4F462-B21F-4B85-A28A-1D3FD5D921A4}"/>
    <cellStyle name="40% - Accent2 17 2 2 2" xfId="43040" xr:uid="{3439B6BE-F62D-4B07-AE6A-7738211B5DC9}"/>
    <cellStyle name="40% - Accent2 17 2 3" xfId="13276" xr:uid="{A0EF3C84-A08B-464B-8588-D2ABA4E85694}"/>
    <cellStyle name="40% - Accent2 17 2 3 2" xfId="43041" xr:uid="{3DF2F4F6-6CCC-4F8B-A9FD-BC234B0FCB89}"/>
    <cellStyle name="40% - Accent2 17 2 4" xfId="22366" xr:uid="{8F0EFB8D-F203-4566-ACF6-A6D11EF257C3}"/>
    <cellStyle name="40% - Accent2 17 2 4 2" xfId="51791" xr:uid="{F8BA1A38-3501-41D4-B186-88387314DE4D}"/>
    <cellStyle name="40% - Accent2 17 2 5" xfId="13274" xr:uid="{6FFFBB1F-1679-4302-9DB1-076314F6F3E8}"/>
    <cellStyle name="40% - Accent2 17 2 5 2" xfId="43039" xr:uid="{A577DBEA-7638-42FC-9B1F-781DC5020A7D}"/>
    <cellStyle name="40% - Accent2 17 2 6" xfId="36112" xr:uid="{4A0FA772-DF10-4549-B1C4-9013C2B426E7}"/>
    <cellStyle name="40% - Accent2 17 3" xfId="13277" xr:uid="{539C6166-E4F2-4ED3-91AE-31DFD7E1A3AA}"/>
    <cellStyle name="40% - Accent2 17 3 2" xfId="43042" xr:uid="{E9BF41D3-FF2B-475E-A9CF-3A7E844FD9D2}"/>
    <cellStyle name="40% - Accent2 17 4" xfId="13278" xr:uid="{BEDC765B-23B9-4AE1-960E-BDE3860018B9}"/>
    <cellStyle name="40% - Accent2 17 4 2" xfId="43043" xr:uid="{C38E0161-3845-4DC0-A0E5-DB5D49109DAD}"/>
    <cellStyle name="40% - Accent2 17 5" xfId="13279" xr:uid="{BB2F2F4E-84E1-4B76-B06C-35B2B502F6FD}"/>
    <cellStyle name="40% - Accent2 17 5 2" xfId="43044" xr:uid="{D1098D90-8349-41D9-BD5F-57682D054D53}"/>
    <cellStyle name="40% - Accent2 17 6" xfId="21377" xr:uid="{4C79B6FC-9198-42D0-BAED-8BCB037E9037}"/>
    <cellStyle name="40% - Accent2 17 6 2" xfId="50803" xr:uid="{7A76320B-B989-4442-A62F-0EE0DE273554}"/>
    <cellStyle name="40% - Accent2 17 7" xfId="13273" xr:uid="{06E0AF8C-64DE-42EF-AF33-0C616AF76629}"/>
    <cellStyle name="40% - Accent2 17 7 2" xfId="43038" xr:uid="{8486A8B0-0CCF-4EAD-9DA0-C9353615E64D}"/>
    <cellStyle name="40% - Accent2 17 8" xfId="35332" xr:uid="{66399809-7A23-4198-B37D-A2B83C2CBE9B}"/>
    <cellStyle name="40% - Accent2 18" xfId="5494" xr:uid="{BF32F3B8-9E78-4594-A839-216FCAB46D4C}"/>
    <cellStyle name="40% - Accent2 18 2" xfId="13281" xr:uid="{07CA4183-832E-4859-8CB0-34D3C1B2E8F4}"/>
    <cellStyle name="40% - Accent2 18 2 2" xfId="13282" xr:uid="{80B7081C-8B7C-4BC7-97A6-80296E736E1D}"/>
    <cellStyle name="40% - Accent2 18 2 2 2" xfId="43047" xr:uid="{9AC21596-6190-41B9-AB97-18EEA7426661}"/>
    <cellStyle name="40% - Accent2 18 2 3" xfId="13283" xr:uid="{91DECD84-5E95-4D69-841C-DA2A58F7D169}"/>
    <cellStyle name="40% - Accent2 18 2 3 2" xfId="43048" xr:uid="{A7DA8C74-9054-4164-BA2B-32F808DAE005}"/>
    <cellStyle name="40% - Accent2 18 2 4" xfId="43046" xr:uid="{0225C860-DFFC-4738-A306-336B85DB521C}"/>
    <cellStyle name="40% - Accent2 18 3" xfId="13284" xr:uid="{FB2C189B-EDBF-4F48-BED4-CA850F808701}"/>
    <cellStyle name="40% - Accent2 18 3 2" xfId="43049" xr:uid="{4DC5CC45-EC70-43D1-A8C7-34FA609058BF}"/>
    <cellStyle name="40% - Accent2 18 4" xfId="13285" xr:uid="{49480B5A-A826-456D-90CD-101C80CBDAE8}"/>
    <cellStyle name="40% - Accent2 18 4 2" xfId="43050" xr:uid="{B679C8E9-65AB-42FD-B1A9-34652141BB2A}"/>
    <cellStyle name="40% - Accent2 18 5" xfId="13286" xr:uid="{1BF259B9-257D-4ACC-9167-3793137B538C}"/>
    <cellStyle name="40% - Accent2 18 5 2" xfId="43051" xr:uid="{71FB9079-AC27-4D0A-BB22-A8A8D379510E}"/>
    <cellStyle name="40% - Accent2 18 6" xfId="21401" xr:uid="{EBF7A195-A3AB-44E7-A79F-82156516684A}"/>
    <cellStyle name="40% - Accent2 18 6 2" xfId="50827" xr:uid="{8FEC4EDB-23F7-48C4-8508-6280EA616484}"/>
    <cellStyle name="40% - Accent2 18 7" xfId="13280" xr:uid="{406CB333-6994-43C7-A67D-B2C818429892}"/>
    <cellStyle name="40% - Accent2 18 7 2" xfId="43045" xr:uid="{1F80C301-F78C-43DF-97D9-DDA490942930}"/>
    <cellStyle name="40% - Accent2 18 8" xfId="35357" xr:uid="{891E2D18-0E5A-4762-9E7A-2F5418FD7C15}"/>
    <cellStyle name="40% - Accent2 19" xfId="5518" xr:uid="{3B3D0760-D5B8-4166-BE7C-2BB6F49283CF}"/>
    <cellStyle name="40% - Accent2 19 2" xfId="13288" xr:uid="{73DA2896-364D-4C36-89D0-644DF9BED7AB}"/>
    <cellStyle name="40% - Accent2 19 2 2" xfId="43053" xr:uid="{95466383-F6E5-4C53-9C67-09472451F1AB}"/>
    <cellStyle name="40% - Accent2 19 3" xfId="13289" xr:uid="{C0932AC3-7885-45C3-A9D3-D312E8D738BB}"/>
    <cellStyle name="40% - Accent2 19 3 2" xfId="43054" xr:uid="{218EA79C-AD66-4E36-89A8-82D561B091DB}"/>
    <cellStyle name="40% - Accent2 19 4" xfId="13290" xr:uid="{7A593431-A979-41B5-A2BB-A89F808CCD72}"/>
    <cellStyle name="40% - Accent2 19 4 2" xfId="43055" xr:uid="{40F78276-6733-4073-B04A-EF39F3BB187F}"/>
    <cellStyle name="40% - Accent2 19 5" xfId="21424" xr:uid="{72BC6451-E328-4415-95D9-F2092F1F33C2}"/>
    <cellStyle name="40% - Accent2 19 5 2" xfId="50850" xr:uid="{DC856819-BAA0-48F2-8EAD-30C3C9C495DD}"/>
    <cellStyle name="40% - Accent2 19 6" xfId="13287" xr:uid="{9037A9B2-79F1-4409-86B6-1D8E99690AE9}"/>
    <cellStyle name="40% - Accent2 19 6 2" xfId="43052" xr:uid="{C0FB306A-3AA6-46E4-BECF-9A7E662A169E}"/>
    <cellStyle name="40% - Accent2 19 7" xfId="35381" xr:uid="{D91CF43F-7C24-42CF-BC6E-DE869BA6339E}"/>
    <cellStyle name="40% - Accent2 2" xfId="628" xr:uid="{4B4D8FB7-D721-4943-86C0-647945F4064C}"/>
    <cellStyle name="40% - Accent2 2 10" xfId="13292" xr:uid="{DE828993-1235-4FF2-8576-7489BB67BB16}"/>
    <cellStyle name="40% - Accent2 2 10 2" xfId="43057" xr:uid="{A282A20B-4F1B-4ABD-93C1-4E97F94FB259}"/>
    <cellStyle name="40% - Accent2 2 11" xfId="13293" xr:uid="{C45DCF65-9582-4272-A509-DCEB1631BE24}"/>
    <cellStyle name="40% - Accent2 2 11 2" xfId="43058" xr:uid="{20E6E4FA-C270-4DAE-85E5-681A42711E2E}"/>
    <cellStyle name="40% - Accent2 2 12" xfId="13294" xr:uid="{BDBD9001-1AC9-4197-AC6F-7F7F4C97701E}"/>
    <cellStyle name="40% - Accent2 2 12 2" xfId="43059" xr:uid="{9171A8B2-7A7D-4B6C-A2EC-B65BCB66E165}"/>
    <cellStyle name="40% - Accent2 2 13" xfId="20314" xr:uid="{32957896-3E67-4715-A6B9-528D025A9AC5}"/>
    <cellStyle name="40% - Accent2 2 13 2" xfId="49945" xr:uid="{FC98B8CF-BF4B-48DD-B5A1-B29B3C1D8CE0}"/>
    <cellStyle name="40% - Accent2 2 14" xfId="13291" xr:uid="{D1ECC4CA-42AE-4119-97B4-48B6E4BFF9D8}"/>
    <cellStyle name="40% - Accent2 2 14 2" xfId="43056" xr:uid="{9BD855F3-52F8-45A8-8BEC-72DFF46A4879}"/>
    <cellStyle name="40% - Accent2 2 15" xfId="6332" xr:uid="{F714CC65-3A46-46BA-B1FB-B9AA421ADA24}"/>
    <cellStyle name="40% - Accent2 2 15 2" xfId="36158" xr:uid="{4E37767D-8CF7-4C8F-9257-81C6244896B9}"/>
    <cellStyle name="40% - Accent2 2 16" xfId="4719" xr:uid="{F130E572-0B46-4324-B7AC-4C322AC8A595}"/>
    <cellStyle name="40% - Accent2 2 16 2" xfId="34613" xr:uid="{B4555A9B-0C00-49B5-B66A-D1CD67E63650}"/>
    <cellStyle name="40% - Accent2 2 17" xfId="22548" xr:uid="{ED174A93-B220-4580-B113-BB528E99781F}"/>
    <cellStyle name="40% - Accent2 2 17 2" xfId="51836" xr:uid="{368CF8F6-F646-4E4C-AA6C-177A777531B4}"/>
    <cellStyle name="40% - Accent2 2 18" xfId="4191" xr:uid="{1648958D-C8AB-4780-948B-40B8A99EC734}"/>
    <cellStyle name="40% - Accent2 2 19" xfId="31621" xr:uid="{EF3450BC-FA88-4C74-B0ED-AB82330C5C6C}"/>
    <cellStyle name="40% - Accent2 2 2" xfId="909" xr:uid="{C8483823-9660-42DC-91B6-AE405A4B39EC}"/>
    <cellStyle name="40% - Accent2 2 2 10" xfId="20315" xr:uid="{C5197E2F-29BA-43D5-AF06-F0BD5B2CEC08}"/>
    <cellStyle name="40% - Accent2 2 2 10 2" xfId="49946" xr:uid="{BA18DDF2-13BD-49E2-B06A-DD1BD7091E70}"/>
    <cellStyle name="40% - Accent2 2 2 11" xfId="13295" xr:uid="{D705E199-BCEA-499F-9D84-05A73CBC32E8}"/>
    <cellStyle name="40% - Accent2 2 2 11 2" xfId="43060" xr:uid="{9331FF1D-741F-492C-B3C9-B94BB613B838}"/>
    <cellStyle name="40% - Accent2 2 2 12" xfId="4941" xr:uid="{F58BB555-EF20-4DD5-A033-9F6DD85640E3}"/>
    <cellStyle name="40% - Accent2 2 2 12 2" xfId="34810" xr:uid="{EEEDD039-6B52-4CEF-A692-B29EEB9467EC}"/>
    <cellStyle name="40% - Accent2 2 2 13" xfId="4317" xr:uid="{AC235480-3E57-4871-A1FF-FAA388C6AC81}"/>
    <cellStyle name="40% - Accent2 2 2 14" xfId="32125" xr:uid="{222C2333-3AFD-4CAB-BCBA-E5FF1EF4F424}"/>
    <cellStyle name="40% - Accent2 2 2 2" xfId="822" xr:uid="{1457F456-B1CD-4870-B352-DB2C1B01FBFA}"/>
    <cellStyle name="40% - Accent2 2 2 2 10" xfId="23786" xr:uid="{274E0E54-95FC-4346-A4A8-31CA4DAEF67F}"/>
    <cellStyle name="40% - Accent2 2 2 2 11" xfId="32061" xr:uid="{599B4803-92F3-4D9B-9BF3-EA329018FD44}"/>
    <cellStyle name="40% - Accent2 2 2 2 2" xfId="703" xr:uid="{BF237BFB-5B14-49BB-9069-3E51AD24E7EB}"/>
    <cellStyle name="40% - Accent2 2 2 2 2 2" xfId="1306" xr:uid="{4BC6F1D5-50C8-4C90-86D3-2172AEF94D2E}"/>
    <cellStyle name="40% - Accent2 2 2 2 2 2 2" xfId="1968" xr:uid="{BC308083-337A-4C39-89DE-C74DAEC21378}"/>
    <cellStyle name="40% - Accent2 2 2 2 2 2 2 2" xfId="3203" xr:uid="{AC7C754D-06D1-4253-900A-3D52069EBBC7}"/>
    <cellStyle name="40% - Accent2 2 2 2 2 2 2 2 2" xfId="34180" xr:uid="{BDB4C670-225A-47D5-A567-306F34D8D559}"/>
    <cellStyle name="40% - Accent2 2 2 2 2 2 2 3" xfId="13299" xr:uid="{EFEE887F-CC80-44A4-BD28-19B9FC13F4EA}"/>
    <cellStyle name="40% - Accent2 2 2 2 2 2 2 3 2" xfId="43064" xr:uid="{E0BB5E06-EA23-4BFD-A228-ECC40C878116}"/>
    <cellStyle name="40% - Accent2 2 2 2 2 2 2 4" xfId="32970" xr:uid="{ECE0410C-B9D9-422B-B34D-B9137DE14765}"/>
    <cellStyle name="40% - Accent2 2 2 2 2 2 3" xfId="2582" xr:uid="{537DF4E7-2C71-4F91-AC2D-1D9B14511A67}"/>
    <cellStyle name="40% - Accent2 2 2 2 2 2 3 2" xfId="13300" xr:uid="{A137A180-53F1-4758-9372-A142154BC85C}"/>
    <cellStyle name="40% - Accent2 2 2 2 2 2 3 2 2" xfId="43065" xr:uid="{1782D287-FD25-4D88-BAFD-9AA9968607E5}"/>
    <cellStyle name="40% - Accent2 2 2 2 2 2 3 3" xfId="33562" xr:uid="{5906C9A6-F004-4D78-A730-A4E2F79D4A72}"/>
    <cellStyle name="40% - Accent2 2 2 2 2 2 4" xfId="13298" xr:uid="{7CA449B2-4DB3-43DA-ACDC-76FD90656D46}"/>
    <cellStyle name="40% - Accent2 2 2 2 2 2 4 2" xfId="43063" xr:uid="{64A30429-1636-4E7C-89AE-5432F67F33D5}"/>
    <cellStyle name="40% - Accent2 2 2 2 2 2 5" xfId="32356" xr:uid="{FE3D0C4E-AE7B-49E2-9762-F9B8E438842A}"/>
    <cellStyle name="40% - Accent2 2 2 2 2 3" xfId="1678" xr:uid="{6679C648-68ED-49F0-91A7-A9A18D63AEAE}"/>
    <cellStyle name="40% - Accent2 2 2 2 2 3 2" xfId="2899" xr:uid="{660ADFD7-E6B5-4733-872D-DC956791697D}"/>
    <cellStyle name="40% - Accent2 2 2 2 2 3 2 2" xfId="33877" xr:uid="{3351D49A-5D51-440E-85AE-FC126DB2CAB4}"/>
    <cellStyle name="40% - Accent2 2 2 2 2 3 3" xfId="13301" xr:uid="{339CADF5-8104-4EFD-809E-7C3E0B7B7687}"/>
    <cellStyle name="40% - Accent2 2 2 2 2 3 3 2" xfId="43066" xr:uid="{ED0C1C87-0952-4C39-AB75-92FC117980DF}"/>
    <cellStyle name="40% - Accent2 2 2 2 2 3 4" xfId="32680" xr:uid="{004C00B8-DB5D-40DF-BC86-2FEA5C654404}"/>
    <cellStyle name="40% - Accent2 2 2 2 2 4" xfId="2330" xr:uid="{F1E3D7B4-F3EA-43FD-B615-83806610356F}"/>
    <cellStyle name="40% - Accent2 2 2 2 2 4 2" xfId="13302" xr:uid="{9EC2A94F-0190-4AE3-BB4B-3E0ADB216BBF}"/>
    <cellStyle name="40% - Accent2 2 2 2 2 4 2 2" xfId="43067" xr:uid="{76AAD9E1-6518-4E5A-AED0-9084CB5349F9}"/>
    <cellStyle name="40% - Accent2 2 2 2 2 4 3" xfId="33310" xr:uid="{337389D5-1615-4D39-9FF4-C564773B128C}"/>
    <cellStyle name="40% - Accent2 2 2 2 2 5" xfId="13303" xr:uid="{A449629F-012F-490D-B07F-72C953E96016}"/>
    <cellStyle name="40% - Accent2 2 2 2 2 5 2" xfId="43068" xr:uid="{A8A0128A-B88C-4F8E-86E5-8EF656D93236}"/>
    <cellStyle name="40% - Accent2 2 2 2 2 6" xfId="13297" xr:uid="{BD6B4DDC-A74D-4C97-9A4F-F1F0691CF77A}"/>
    <cellStyle name="40% - Accent2 2 2 2 2 6 2" xfId="43062" xr:uid="{B206A44D-A168-4CDF-9A7D-91CA47F80A3B}"/>
    <cellStyle name="40% - Accent2 2 2 2 2 7" xfId="31955" xr:uid="{1E577A87-B5DE-4EB4-A98B-449A22535F66}"/>
    <cellStyle name="40% - Accent2 2 2 2 3" xfId="1305" xr:uid="{10E8B206-B20F-49AA-A67D-5390B8A422A0}"/>
    <cellStyle name="40% - Accent2 2 2 2 3 2" xfId="1967" xr:uid="{AB279416-D6E2-4348-851F-D326AC20F3B6}"/>
    <cellStyle name="40% - Accent2 2 2 2 3 2 2" xfId="3202" xr:uid="{14847626-2B8A-4B32-9730-082AF57CEEDD}"/>
    <cellStyle name="40% - Accent2 2 2 2 3 2 2 2" xfId="13306" xr:uid="{6541724D-4A81-46CD-BF50-CF7946E8627F}"/>
    <cellStyle name="40% - Accent2 2 2 2 3 2 2 2 2" xfId="43071" xr:uid="{26E95BC7-BE29-4715-8029-E04A2058C4C5}"/>
    <cellStyle name="40% - Accent2 2 2 2 3 2 2 3" xfId="34179" xr:uid="{CD69CF38-50BD-4E77-B561-758973CBBED8}"/>
    <cellStyle name="40% - Accent2 2 2 2 3 2 3" xfId="13307" xr:uid="{F6D7A826-A306-4DB8-A81F-0B751E7C38C0}"/>
    <cellStyle name="40% - Accent2 2 2 2 3 2 3 2" xfId="43072" xr:uid="{F4F0101A-045D-4842-82BA-B30519247B06}"/>
    <cellStyle name="40% - Accent2 2 2 2 3 2 4" xfId="13305" xr:uid="{753271D2-F58A-4078-B663-62F7ED3F44D9}"/>
    <cellStyle name="40% - Accent2 2 2 2 3 2 4 2" xfId="43070" xr:uid="{EBC45F5E-587F-4A73-BE66-334736C1A1D8}"/>
    <cellStyle name="40% - Accent2 2 2 2 3 2 5" xfId="32969" xr:uid="{E16DF343-E11F-4B2B-AAAA-7AB0B8F79D39}"/>
    <cellStyle name="40% - Accent2 2 2 2 3 3" xfId="2581" xr:uid="{E8983DF6-4B94-4841-8E0A-567874183EA9}"/>
    <cellStyle name="40% - Accent2 2 2 2 3 3 2" xfId="13308" xr:uid="{8B868142-FD35-4800-819B-CF12FBEEE5AC}"/>
    <cellStyle name="40% - Accent2 2 2 2 3 3 2 2" xfId="43073" xr:uid="{2D18A48F-54B4-431C-82D2-A0A8327D2D19}"/>
    <cellStyle name="40% - Accent2 2 2 2 3 3 3" xfId="33561" xr:uid="{4943EDD6-74E6-4331-A752-2DD3C3B82492}"/>
    <cellStyle name="40% - Accent2 2 2 2 3 4" xfId="13309" xr:uid="{67A50649-1AA5-4487-9ED0-8C7E8816A1A5}"/>
    <cellStyle name="40% - Accent2 2 2 2 3 4 2" xfId="43074" xr:uid="{66FFFCB5-BAA5-4089-BB90-320BDF09194B}"/>
    <cellStyle name="40% - Accent2 2 2 2 3 5" xfId="13310" xr:uid="{98B94F36-674F-4E9B-B5EC-7814357C15C4}"/>
    <cellStyle name="40% - Accent2 2 2 2 3 5 2" xfId="43075" xr:uid="{08BDB924-8543-4F29-A8F9-6C51F75B4298}"/>
    <cellStyle name="40% - Accent2 2 2 2 3 6" xfId="13304" xr:uid="{A3F43586-0864-4140-B64B-0E3C09670253}"/>
    <cellStyle name="40% - Accent2 2 2 2 3 6 2" xfId="43069" xr:uid="{25879DCC-D8CC-48ED-BB04-B2EABE110CF0}"/>
    <cellStyle name="40% - Accent2 2 2 2 3 7" xfId="32355" xr:uid="{1EDAA8C1-CD30-44AD-96C0-1821F20B57B9}"/>
    <cellStyle name="40% - Accent2 2 2 2 4" xfId="1677" xr:uid="{8F01DD98-0C5F-4B48-B4A3-416DF4F6CFA8}"/>
    <cellStyle name="40% - Accent2 2 2 2 4 2" xfId="2898" xr:uid="{8E74537C-7CA7-4089-A900-DBF685E1F756}"/>
    <cellStyle name="40% - Accent2 2 2 2 4 2 2" xfId="13312" xr:uid="{0A898AB4-E517-48EE-9338-E824036935E6}"/>
    <cellStyle name="40% - Accent2 2 2 2 4 2 2 2" xfId="43077" xr:uid="{C70B5B48-CD60-44C2-BAAC-6AE00B581C9C}"/>
    <cellStyle name="40% - Accent2 2 2 2 4 2 3" xfId="33876" xr:uid="{A92A6DD8-6AF4-4AE7-8805-03DDE5110E9C}"/>
    <cellStyle name="40% - Accent2 2 2 2 4 3" xfId="13313" xr:uid="{EBA5B488-2C9E-499F-8811-EB35627318EC}"/>
    <cellStyle name="40% - Accent2 2 2 2 4 3 2" xfId="43078" xr:uid="{AC340EF9-229B-40AE-912A-C9B470417639}"/>
    <cellStyle name="40% - Accent2 2 2 2 4 4" xfId="13311" xr:uid="{EB2C6A3A-2433-4A7B-9D6A-848141FC8D20}"/>
    <cellStyle name="40% - Accent2 2 2 2 4 4 2" xfId="43076" xr:uid="{890B865A-78B0-4853-AAA5-B0B475CB4D46}"/>
    <cellStyle name="40% - Accent2 2 2 2 4 5" xfId="32679" xr:uid="{8AEB2CDB-1076-4452-B93B-56627AE1339F}"/>
    <cellStyle name="40% - Accent2 2 2 2 5" xfId="2213" xr:uid="{C7DCF97A-73EA-47B9-9190-38081224D6C8}"/>
    <cellStyle name="40% - Accent2 2 2 2 5 2" xfId="13314" xr:uid="{5D1C9929-A8F0-4E97-9E4C-564E6F80E124}"/>
    <cellStyle name="40% - Accent2 2 2 2 5 2 2" xfId="43079" xr:uid="{32F63EF6-9A56-495B-8923-CA4F7FC9C730}"/>
    <cellStyle name="40% - Accent2 2 2 2 5 3" xfId="33195" xr:uid="{7DCAE0B1-3E42-4C0C-832B-A33B29447B0D}"/>
    <cellStyle name="40% - Accent2 2 2 2 6" xfId="13315" xr:uid="{BB7B37E9-9786-42D6-8848-B8523C0235D2}"/>
    <cellStyle name="40% - Accent2 2 2 2 6 2" xfId="43080" xr:uid="{50D076E0-53AA-47DA-8C8A-B706A2262589}"/>
    <cellStyle name="40% - Accent2 2 2 2 7" xfId="13316" xr:uid="{295C490E-26BB-46B2-B03C-05C3B8DC6266}"/>
    <cellStyle name="40% - Accent2 2 2 2 7 2" xfId="43081" xr:uid="{3950577C-2A21-43BE-9C53-ECAB878A4C53}"/>
    <cellStyle name="40% - Accent2 2 2 2 8" xfId="20417" xr:uid="{426FFCD8-A54E-4864-934E-A60EC8C99B56}"/>
    <cellStyle name="40% - Accent2 2 2 2 8 2" xfId="49984" xr:uid="{6AF69889-C66E-4AB8-9C9F-7B4091DD7C2E}"/>
    <cellStyle name="40% - Accent2 2 2 2 9" xfId="13296" xr:uid="{852AFA64-5C9C-4AF9-83F2-93788E7CE54E}"/>
    <cellStyle name="40% - Accent2 2 2 2 9 2" xfId="43061" xr:uid="{732CF7BA-1E2A-4097-9562-3E2C1C1C6B77}"/>
    <cellStyle name="40% - Accent2 2 2 3" xfId="993" xr:uid="{4DEB06B8-D7C3-4D56-A96F-106C1738588F}"/>
    <cellStyle name="40% - Accent2 2 2 3 2" xfId="1307" xr:uid="{F0CCF3B7-739E-4D7C-B419-08871CD6B16E}"/>
    <cellStyle name="40% - Accent2 2 2 3 2 2" xfId="1969" xr:uid="{77B4EF40-C2B6-47C7-8AAA-42CB7501F37A}"/>
    <cellStyle name="40% - Accent2 2 2 3 2 2 2" xfId="3204" xr:uid="{88AE0CB6-C2EF-429B-9016-1CED7BFA00B8}"/>
    <cellStyle name="40% - Accent2 2 2 3 2 2 2 2" xfId="13320" xr:uid="{A7FCCD45-3F23-4078-B346-992C9389A71D}"/>
    <cellStyle name="40% - Accent2 2 2 3 2 2 2 2 2" xfId="43085" xr:uid="{3AA8CE6D-265A-406D-95B5-A0CF6AC26985}"/>
    <cellStyle name="40% - Accent2 2 2 3 2 2 2 3" xfId="34181" xr:uid="{A9D69A4C-8598-4999-AD47-73CFC0533E3D}"/>
    <cellStyle name="40% - Accent2 2 2 3 2 2 3" xfId="13321" xr:uid="{D0ED1172-E356-482F-ACDE-861F1554DDFC}"/>
    <cellStyle name="40% - Accent2 2 2 3 2 2 3 2" xfId="43086" xr:uid="{730EEEEA-912F-4E64-97EB-FBB5297B9D92}"/>
    <cellStyle name="40% - Accent2 2 2 3 2 2 4" xfId="13319" xr:uid="{FDE7F6DB-1EDC-447C-AB02-1A9F08304A86}"/>
    <cellStyle name="40% - Accent2 2 2 3 2 2 4 2" xfId="43084" xr:uid="{31833FCA-F9EA-4E2D-BC69-EC0733B5ABAC}"/>
    <cellStyle name="40% - Accent2 2 2 3 2 2 5" xfId="32971" xr:uid="{A40CD800-879F-4FF1-B202-FF95A13AB690}"/>
    <cellStyle name="40% - Accent2 2 2 3 2 3" xfId="2583" xr:uid="{501E0597-8468-469D-98C5-6087ECF3B231}"/>
    <cellStyle name="40% - Accent2 2 2 3 2 3 2" xfId="13322" xr:uid="{0B620ECD-2BE3-4173-A3EF-AF25F3871B10}"/>
    <cellStyle name="40% - Accent2 2 2 3 2 3 2 2" xfId="43087" xr:uid="{95C367F5-15AB-45C5-9412-37BBBB9D8D44}"/>
    <cellStyle name="40% - Accent2 2 2 3 2 3 3" xfId="33563" xr:uid="{7D0E0256-F534-477F-8DAD-8FAB3A7CABAD}"/>
    <cellStyle name="40% - Accent2 2 2 3 2 4" xfId="13323" xr:uid="{21243CF7-8AC1-4883-B8D6-D0CE1C00E14F}"/>
    <cellStyle name="40% - Accent2 2 2 3 2 4 2" xfId="43088" xr:uid="{E027EC6E-ADBF-4E82-9F71-F538B2E57993}"/>
    <cellStyle name="40% - Accent2 2 2 3 2 5" xfId="13324" xr:uid="{61CCACD7-F911-45D2-9F72-6D740328A36C}"/>
    <cellStyle name="40% - Accent2 2 2 3 2 5 2" xfId="43089" xr:uid="{EAC3BC93-D2DC-43FA-B03C-EB46B1EA9C89}"/>
    <cellStyle name="40% - Accent2 2 2 3 2 6" xfId="13318" xr:uid="{AF1B767C-2876-449E-82B6-ED8BE13D7B26}"/>
    <cellStyle name="40% - Accent2 2 2 3 2 6 2" xfId="43083" xr:uid="{4AA68B71-9249-4934-B73E-C85A79452733}"/>
    <cellStyle name="40% - Accent2 2 2 3 2 7" xfId="32357" xr:uid="{35DC195D-3C86-4108-AEAD-C36C90CD43DA}"/>
    <cellStyle name="40% - Accent2 2 2 3 3" xfId="1679" xr:uid="{FFBD5355-BBA4-4D28-870B-4F5ADAC51611}"/>
    <cellStyle name="40% - Accent2 2 2 3 3 2" xfId="2900" xr:uid="{D3CFF722-BE00-4D12-A47A-8CE2954C4393}"/>
    <cellStyle name="40% - Accent2 2 2 3 3 2 2" xfId="13327" xr:uid="{387C267E-BC1C-4014-9C2E-21D6492431E0}"/>
    <cellStyle name="40% - Accent2 2 2 3 3 2 2 2" xfId="43092" xr:uid="{99BB5A47-E83E-4215-B7D5-19ECBFB10E1F}"/>
    <cellStyle name="40% - Accent2 2 2 3 3 2 3" xfId="13328" xr:uid="{8BD0D65A-6B94-41CC-A96C-411F4D7DECFB}"/>
    <cellStyle name="40% - Accent2 2 2 3 3 2 3 2" xfId="43093" xr:uid="{1CA2B9C3-282B-4722-B042-221233932933}"/>
    <cellStyle name="40% - Accent2 2 2 3 3 2 4" xfId="13326" xr:uid="{3A7EED3F-BD80-4D75-8658-2DCCD870B285}"/>
    <cellStyle name="40% - Accent2 2 2 3 3 2 4 2" xfId="43091" xr:uid="{0615E26D-AF82-4714-846B-E281A204AF16}"/>
    <cellStyle name="40% - Accent2 2 2 3 3 2 5" xfId="33878" xr:uid="{FB19788A-D0CB-46AA-B8D6-48537F9B32AD}"/>
    <cellStyle name="40% - Accent2 2 2 3 3 3" xfId="13329" xr:uid="{202B0AC1-AAFD-451F-825E-1838170E8F40}"/>
    <cellStyle name="40% - Accent2 2 2 3 3 3 2" xfId="43094" xr:uid="{97273108-BF83-4466-AADA-09E426331A25}"/>
    <cellStyle name="40% - Accent2 2 2 3 3 4" xfId="13330" xr:uid="{FA2FB01C-090F-47F9-9F4A-111580EA33FA}"/>
    <cellStyle name="40% - Accent2 2 2 3 3 4 2" xfId="43095" xr:uid="{A8E4487D-2DC5-4F6B-9348-3AE1B60EECBB}"/>
    <cellStyle name="40% - Accent2 2 2 3 3 5" xfId="13331" xr:uid="{73BD0EC2-6CBB-4435-BAA4-A1F0E99E8105}"/>
    <cellStyle name="40% - Accent2 2 2 3 3 5 2" xfId="43096" xr:uid="{87EFDD86-C17E-4137-BD2C-62B72C65E6AD}"/>
    <cellStyle name="40% - Accent2 2 2 3 3 6" xfId="13325" xr:uid="{04B0D1D7-CF18-4773-98BB-F1548E1BCDA4}"/>
    <cellStyle name="40% - Accent2 2 2 3 3 6 2" xfId="43090" xr:uid="{2A6FCCEF-A627-4AE3-9129-0D93534FD2A6}"/>
    <cellStyle name="40% - Accent2 2 2 3 3 7" xfId="32681" xr:uid="{B34AA9D8-0DEA-4DCF-96B7-12F77A75975A}"/>
    <cellStyle name="40% - Accent2 2 2 3 4" xfId="2290" xr:uid="{432809D4-D543-46E1-A90D-50C727570A81}"/>
    <cellStyle name="40% - Accent2 2 2 3 4 2" xfId="13333" xr:uid="{C32B2CBB-54D0-4EA4-9109-DED13EAF23BE}"/>
    <cellStyle name="40% - Accent2 2 2 3 4 2 2" xfId="43098" xr:uid="{2B634D27-C5BE-49B6-B815-1A12BAC71C5E}"/>
    <cellStyle name="40% - Accent2 2 2 3 4 3" xfId="13334" xr:uid="{4431AE4C-3366-419D-BC26-7C308C3B09D9}"/>
    <cellStyle name="40% - Accent2 2 2 3 4 3 2" xfId="43099" xr:uid="{0AF1BCD1-BBBC-469C-8D55-665B5B7C4915}"/>
    <cellStyle name="40% - Accent2 2 2 3 4 4" xfId="13332" xr:uid="{8E30CEFA-BC05-4965-AFA7-89C93E197C6F}"/>
    <cellStyle name="40% - Accent2 2 2 3 4 4 2" xfId="43097" xr:uid="{2E440722-ED65-494A-879F-B99BCFB095FB}"/>
    <cellStyle name="40% - Accent2 2 2 3 4 5" xfId="33270" xr:uid="{88F4B8C6-F32D-4523-BF0D-646FB3AA83A8}"/>
    <cellStyle name="40% - Accent2 2 2 3 5" xfId="13335" xr:uid="{838D2464-268B-4CA6-AA99-694EB071EB64}"/>
    <cellStyle name="40% - Accent2 2 2 3 5 2" xfId="43100" xr:uid="{FC1B0389-2147-4FCC-9BB7-BD157674275E}"/>
    <cellStyle name="40% - Accent2 2 2 3 6" xfId="13336" xr:uid="{A2CDCB55-9449-4912-8509-F80A2CA19565}"/>
    <cellStyle name="40% - Accent2 2 2 3 6 2" xfId="43101" xr:uid="{B9605792-A6E1-4563-B6BB-6E6698FB5B72}"/>
    <cellStyle name="40% - Accent2 2 2 3 7" xfId="13337" xr:uid="{3B2DCFF3-C7F0-4BD2-AC69-9A2C154CD8B3}"/>
    <cellStyle name="40% - Accent2 2 2 3 7 2" xfId="43102" xr:uid="{17B1A4F3-DD77-43AA-83D3-498B8F77D5C5}"/>
    <cellStyle name="40% - Accent2 2 2 3 8" xfId="13317" xr:uid="{55B98F34-82A3-49DE-B599-53F5C1B8B698}"/>
    <cellStyle name="40% - Accent2 2 2 3 8 2" xfId="43082" xr:uid="{A621632C-CC6E-4573-A6E1-4D7DDCECCBA4}"/>
    <cellStyle name="40% - Accent2 2 2 3 9" xfId="32182" xr:uid="{04402D34-92DD-4684-88B1-9D47638B0A99}"/>
    <cellStyle name="40% - Accent2 2 2 4" xfId="994" xr:uid="{4D2EED98-415C-4E2D-BBEB-C41D21457779}"/>
    <cellStyle name="40% - Accent2 2 2 4 2" xfId="1304" xr:uid="{F76DF3C2-030C-4F20-9A7E-BB4EFA8659D8}"/>
    <cellStyle name="40% - Accent2 2 2 4 2 2" xfId="1966" xr:uid="{D97AF7C0-0041-420E-A9C2-69AA48D5A8A3}"/>
    <cellStyle name="40% - Accent2 2 2 4 2 2 2" xfId="3201" xr:uid="{8DC80BAE-6088-4E70-A31C-00B901F0A496}"/>
    <cellStyle name="40% - Accent2 2 2 4 2 2 2 2" xfId="34178" xr:uid="{9A8B04C3-A82E-466F-BBE3-E31F42B98279}"/>
    <cellStyle name="40% - Accent2 2 2 4 2 2 3" xfId="13340" xr:uid="{2DBFD346-48BF-44D9-A6E4-94248B5EBCA6}"/>
    <cellStyle name="40% - Accent2 2 2 4 2 2 3 2" xfId="43105" xr:uid="{9361670A-052D-4C3C-8529-7C8427E57F7D}"/>
    <cellStyle name="40% - Accent2 2 2 4 2 2 4" xfId="32968" xr:uid="{0E5DD190-8C85-43DC-A042-C0ECE9E70112}"/>
    <cellStyle name="40% - Accent2 2 2 4 2 3" xfId="2584" xr:uid="{67D724DD-76A0-403D-A804-CBD2ECEF1F1E}"/>
    <cellStyle name="40% - Accent2 2 2 4 2 3 2" xfId="13341" xr:uid="{52E2AB38-2125-4F3A-B5B9-EB51D23A38F4}"/>
    <cellStyle name="40% - Accent2 2 2 4 2 3 2 2" xfId="43106" xr:uid="{CDD6E928-2386-4037-8970-8B2A3A96B944}"/>
    <cellStyle name="40% - Accent2 2 2 4 2 3 3" xfId="33564" xr:uid="{88F4E8BE-C8E3-448C-B9A5-2431CEFFEFBA}"/>
    <cellStyle name="40% - Accent2 2 2 4 2 4" xfId="13339" xr:uid="{C68799A2-3622-4CE7-B43A-508AA0079DB6}"/>
    <cellStyle name="40% - Accent2 2 2 4 2 4 2" xfId="43104" xr:uid="{F6AE325B-EA1E-41E0-9C84-58DCE5EF69BD}"/>
    <cellStyle name="40% - Accent2 2 2 4 2 5" xfId="32354" xr:uid="{4990477D-8B2A-49B4-A28A-0CE109C704FC}"/>
    <cellStyle name="40% - Accent2 2 2 4 3" xfId="1676" xr:uid="{9E8FEFA3-8235-48B9-A3C8-C51B389E88E7}"/>
    <cellStyle name="40% - Accent2 2 2 4 3 2" xfId="2897" xr:uid="{85EFE2AE-F36E-46AA-A544-4C7C860E1B3F}"/>
    <cellStyle name="40% - Accent2 2 2 4 3 2 2" xfId="33875" xr:uid="{2DF8A163-6D7F-430D-8FE0-65D2868B9D5D}"/>
    <cellStyle name="40% - Accent2 2 2 4 3 3" xfId="13342" xr:uid="{BDAA3533-B9FE-45A5-87EB-4C3AAEFF2C27}"/>
    <cellStyle name="40% - Accent2 2 2 4 3 3 2" xfId="43107" xr:uid="{D77ACB58-0237-4DB9-A8A0-B613B678E9DB}"/>
    <cellStyle name="40% - Accent2 2 2 4 3 4" xfId="32678" xr:uid="{EC021F35-9F83-446A-9F3B-8596C6A1B6CD}"/>
    <cellStyle name="40% - Accent2 2 2 4 4" xfId="2391" xr:uid="{799C8ACC-C6DB-4E07-8143-23A75277B5D5}"/>
    <cellStyle name="40% - Accent2 2 2 4 4 2" xfId="13343" xr:uid="{09C22447-1147-400E-A8B0-5935F81AFFC5}"/>
    <cellStyle name="40% - Accent2 2 2 4 4 2 2" xfId="43108" xr:uid="{950E8770-8C5A-4FE8-9AB7-5A4D4E464F2E}"/>
    <cellStyle name="40% - Accent2 2 2 4 4 3" xfId="33371" xr:uid="{B93B1922-5662-4A7C-BB9A-AC643F075235}"/>
    <cellStyle name="40% - Accent2 2 2 4 5" xfId="13344" xr:uid="{345C2171-8B46-4981-B7D9-AB7A3460F70E}"/>
    <cellStyle name="40% - Accent2 2 2 4 5 2" xfId="43109" xr:uid="{EABE6787-0EE4-4AE2-80DA-6D592C0A1426}"/>
    <cellStyle name="40% - Accent2 2 2 4 6" xfId="13338" xr:uid="{F52078F4-653E-439F-9A4E-1EEBA98BC471}"/>
    <cellStyle name="40% - Accent2 2 2 4 6 2" xfId="43103" xr:uid="{980696F2-F130-4CF4-96D2-F6D92C3FBDB5}"/>
    <cellStyle name="40% - Accent2 2 2 4 7" xfId="32183" xr:uid="{6524F028-DFAA-4B83-8411-1592B19C7E4A}"/>
    <cellStyle name="40% - Accent2 2 2 5" xfId="1178" xr:uid="{510BA151-8881-4994-90AB-A010785CC3CA}"/>
    <cellStyle name="40% - Accent2 2 2 5 2" xfId="1840" xr:uid="{5A699196-9304-47D3-AF89-BB8405712842}"/>
    <cellStyle name="40% - Accent2 2 2 5 2 2" xfId="3075" xr:uid="{25E5101E-EBF4-4CE0-8F22-DA6FF27F884D}"/>
    <cellStyle name="40% - Accent2 2 2 5 2 2 2" xfId="13347" xr:uid="{D5921BEE-5D45-48F3-887F-2F4998FF7681}"/>
    <cellStyle name="40% - Accent2 2 2 5 2 2 2 2" xfId="43112" xr:uid="{1ABCAE03-9387-4C80-A5C8-ABF75B61E198}"/>
    <cellStyle name="40% - Accent2 2 2 5 2 2 3" xfId="34052" xr:uid="{9BDA4886-D855-4DB3-99FA-FF65FEDF85A9}"/>
    <cellStyle name="40% - Accent2 2 2 5 2 3" xfId="13348" xr:uid="{881E02CD-7E08-46D2-8B41-56AAEE158E16}"/>
    <cellStyle name="40% - Accent2 2 2 5 2 3 2" xfId="43113" xr:uid="{C9164D9C-81DC-4C41-8793-FC2847621339}"/>
    <cellStyle name="40% - Accent2 2 2 5 2 4" xfId="13346" xr:uid="{51927604-1E0C-4B8B-8ADC-04C4BF1FAC5D}"/>
    <cellStyle name="40% - Accent2 2 2 5 2 4 2" xfId="43111" xr:uid="{E4CF3745-E079-4FC7-9443-1B386ACF6F49}"/>
    <cellStyle name="40% - Accent2 2 2 5 2 5" xfId="32842" xr:uid="{A153EA86-4028-4279-BCC2-DF9D0074BB67}"/>
    <cellStyle name="40% - Accent2 2 2 5 3" xfId="2580" xr:uid="{0F754769-013E-474C-BE28-B8260228092B}"/>
    <cellStyle name="40% - Accent2 2 2 5 3 2" xfId="13349" xr:uid="{4C05EE4D-D0F5-41BF-A0A3-88073FA5FC5A}"/>
    <cellStyle name="40% - Accent2 2 2 5 3 2 2" xfId="43114" xr:uid="{77E56973-8867-4DC3-BD4D-E08928C20A15}"/>
    <cellStyle name="40% - Accent2 2 2 5 3 3" xfId="33560" xr:uid="{771A9322-E785-48B2-B298-29D9FC7416E1}"/>
    <cellStyle name="40% - Accent2 2 2 5 4" xfId="13350" xr:uid="{ED8DA2FB-A0B2-4172-A29D-BB2FD6653B11}"/>
    <cellStyle name="40% - Accent2 2 2 5 4 2" xfId="43115" xr:uid="{BDAECF86-8AF2-4E8C-8596-676AF12F38A3}"/>
    <cellStyle name="40% - Accent2 2 2 5 5" xfId="13351" xr:uid="{18BB5340-CFA0-46D7-9249-348F04332056}"/>
    <cellStyle name="40% - Accent2 2 2 5 5 2" xfId="43116" xr:uid="{536BDE41-868E-4A18-ADF7-104A293666BB}"/>
    <cellStyle name="40% - Accent2 2 2 5 6" xfId="13345" xr:uid="{9F28A6B4-7EF1-439B-A640-1ED03EAE86E2}"/>
    <cellStyle name="40% - Accent2 2 2 5 6 2" xfId="43110" xr:uid="{73B49707-E36E-4062-BF48-53D078223A02}"/>
    <cellStyle name="40% - Accent2 2 2 5 7" xfId="32228" xr:uid="{65693345-045B-4CCD-A571-82B516C1DCE1}"/>
    <cellStyle name="40% - Accent2 2 2 6" xfId="1550" xr:uid="{6384E258-804F-459E-9FA4-93E4C8BEDCA3}"/>
    <cellStyle name="40% - Accent2 2 2 6 2" xfId="2771" xr:uid="{DD464161-E754-4F6D-8431-C6E379DFF441}"/>
    <cellStyle name="40% - Accent2 2 2 6 2 2" xfId="13353" xr:uid="{AE482325-4F03-4A8F-A5C1-9014A5ED90C6}"/>
    <cellStyle name="40% - Accent2 2 2 6 2 2 2" xfId="43118" xr:uid="{B22E6E35-6A91-4918-BB3D-B59A9B8B9117}"/>
    <cellStyle name="40% - Accent2 2 2 6 2 3" xfId="33749" xr:uid="{90D05164-7AD2-41C5-8D99-79F8FEF9FEE1}"/>
    <cellStyle name="40% - Accent2 2 2 6 3" xfId="13354" xr:uid="{47AD1697-BE13-4499-AB20-0C429D883464}"/>
    <cellStyle name="40% - Accent2 2 2 6 3 2" xfId="43119" xr:uid="{420DF208-50DF-4232-B5D1-7F93E0367C55}"/>
    <cellStyle name="40% - Accent2 2 2 6 4" xfId="13352" xr:uid="{38A0D1E1-131A-4F8B-B124-7749A129C85D}"/>
    <cellStyle name="40% - Accent2 2 2 6 4 2" xfId="43117" xr:uid="{46715556-B207-4B46-93A9-76D1153C989B}"/>
    <cellStyle name="40% - Accent2 2 2 6 5" xfId="32552" xr:uid="{07504118-B119-4482-A760-45C639ABA55C}"/>
    <cellStyle name="40% - Accent2 2 2 7" xfId="2171" xr:uid="{BDCFED45-FA8F-4056-B3A3-D6858F78BDEF}"/>
    <cellStyle name="40% - Accent2 2 2 7 2" xfId="13355" xr:uid="{047162CB-2044-456E-9B37-D6D0E6578EDA}"/>
    <cellStyle name="40% - Accent2 2 2 7 2 2" xfId="43120" xr:uid="{56D1B490-4782-4034-8B35-0C6DBA227344}"/>
    <cellStyle name="40% - Accent2 2 2 7 3" xfId="33153" xr:uid="{86D38D76-6E95-4561-BA80-1150CB92CE40}"/>
    <cellStyle name="40% - Accent2 2 2 8" xfId="13356" xr:uid="{5EE217B2-970C-4F1C-84A0-4E8D1348D4F5}"/>
    <cellStyle name="40% - Accent2 2 2 8 2" xfId="43121" xr:uid="{EC22907B-2127-4534-AC11-C3FAA13D6364}"/>
    <cellStyle name="40% - Accent2 2 2 9" xfId="13357" xr:uid="{2FB7F105-F158-4808-A36F-2A34453FE6E8}"/>
    <cellStyle name="40% - Accent2 2 2 9 2" xfId="43122" xr:uid="{82243AAE-452A-4257-8B35-5DF35AA885C8}"/>
    <cellStyle name="40% - Accent2 2 20" xfId="31894" xr:uid="{67DEC670-E674-43DA-B3EB-2433989D822C}"/>
    <cellStyle name="40% - Accent2 2 3" xfId="992" xr:uid="{95DA1B06-C491-4DC9-8569-79B562DED4E6}"/>
    <cellStyle name="40% - Accent2 2 3 10" xfId="23576" xr:uid="{2EC31D92-D8CE-4337-89EA-3306F76F9B97}"/>
    <cellStyle name="40% - Accent2 2 3 11" xfId="32181" xr:uid="{C36D23A2-6792-420F-872D-E5885A082566}"/>
    <cellStyle name="40% - Accent2 2 3 2" xfId="991" xr:uid="{F013FB3D-1A23-4F90-96EB-BD5F49817482}"/>
    <cellStyle name="40% - Accent2 2 3 2 2" xfId="1309" xr:uid="{7DB63A31-8143-4721-8C11-40439F19A322}"/>
    <cellStyle name="40% - Accent2 2 3 2 2 2" xfId="1971" xr:uid="{7DB6F049-804F-4DA7-AFF3-9B1A73D1D2B8}"/>
    <cellStyle name="40% - Accent2 2 3 2 2 2 2" xfId="3206" xr:uid="{7FB6B74B-CE75-468D-BED1-415A4DA5D901}"/>
    <cellStyle name="40% - Accent2 2 3 2 2 2 2 2" xfId="34183" xr:uid="{AD146AE8-FD33-4A49-AFC7-AEF200D7AEAE}"/>
    <cellStyle name="40% - Accent2 2 3 2 2 2 3" xfId="13361" xr:uid="{55468238-39F1-438D-B300-202381DEECE0}"/>
    <cellStyle name="40% - Accent2 2 3 2 2 2 3 2" xfId="43126" xr:uid="{F15D9043-CF2C-447C-807D-8CBBB0B7D450}"/>
    <cellStyle name="40% - Accent2 2 3 2 2 2 4" xfId="32973" xr:uid="{3C364590-6922-46D8-903B-8563F3936551}"/>
    <cellStyle name="40% - Accent2 2 3 2 2 3" xfId="2586" xr:uid="{B59C1A0B-B0CD-491A-81D4-2039905C3155}"/>
    <cellStyle name="40% - Accent2 2 3 2 2 3 2" xfId="13362" xr:uid="{BEE2A988-6D47-457D-868B-EB9C2F3ABF47}"/>
    <cellStyle name="40% - Accent2 2 3 2 2 3 2 2" xfId="43127" xr:uid="{784DBAED-6006-433D-95BB-176CEDF900FF}"/>
    <cellStyle name="40% - Accent2 2 3 2 2 3 3" xfId="33566" xr:uid="{41719FA5-E4A3-4B96-9B3C-4110412FDF85}"/>
    <cellStyle name="40% - Accent2 2 3 2 2 4" xfId="13360" xr:uid="{427F302E-8D7D-4767-98A3-3061F492A04F}"/>
    <cellStyle name="40% - Accent2 2 3 2 2 4 2" xfId="43125" xr:uid="{E1AFECEE-2021-416A-92CF-F7FECA8D8824}"/>
    <cellStyle name="40% - Accent2 2 3 2 2 5" xfId="32359" xr:uid="{E5EF9C50-0F36-4C81-8CB6-CB5A357D4AB4}"/>
    <cellStyle name="40% - Accent2 2 3 2 3" xfId="1681" xr:uid="{DAF0FDBB-2317-44B4-9257-9ABF2CB03E3C}"/>
    <cellStyle name="40% - Accent2 2 3 2 3 2" xfId="2902" xr:uid="{206E54F0-B735-4350-AAAF-EFF0B7804A45}"/>
    <cellStyle name="40% - Accent2 2 3 2 3 2 2" xfId="33880" xr:uid="{E45A60DF-644D-4BA8-B608-ADC6947571F2}"/>
    <cellStyle name="40% - Accent2 2 3 2 3 3" xfId="13363" xr:uid="{CC14953D-2EFA-41F9-B80C-B19E50912FEB}"/>
    <cellStyle name="40% - Accent2 2 3 2 3 3 2" xfId="43128" xr:uid="{9D7C6518-E2D1-47C2-9A4A-AA8B042B7D2E}"/>
    <cellStyle name="40% - Accent2 2 3 2 3 4" xfId="32683" xr:uid="{985193F8-8980-4628-9142-C47F1EBD3AB8}"/>
    <cellStyle name="40% - Accent2 2 3 2 4" xfId="2329" xr:uid="{A6571152-B776-4EF7-BDCC-8DAA01CCCFC2}"/>
    <cellStyle name="40% - Accent2 2 3 2 4 2" xfId="13364" xr:uid="{84686ED2-123C-409A-9ACB-F2E03805046C}"/>
    <cellStyle name="40% - Accent2 2 3 2 4 2 2" xfId="43129" xr:uid="{BBC256A5-84E8-48E4-8C18-124D6D431F75}"/>
    <cellStyle name="40% - Accent2 2 3 2 4 3" xfId="33309" xr:uid="{528034C4-D09E-413F-A43B-E69CABE2F04F}"/>
    <cellStyle name="40% - Accent2 2 3 2 5" xfId="13365" xr:uid="{9A82FE8F-59A9-488C-924E-1EB41FC6DE67}"/>
    <cellStyle name="40% - Accent2 2 3 2 5 2" xfId="43130" xr:uid="{D1853440-8E5F-4D59-8120-200FA5B45E93}"/>
    <cellStyle name="40% - Accent2 2 3 2 6" xfId="22012" xr:uid="{511A5943-1F01-448A-BA5F-252CB636487C}"/>
    <cellStyle name="40% - Accent2 2 3 2 6 2" xfId="51437" xr:uid="{408BFC42-AD4D-47CE-B1A7-58AAB4099485}"/>
    <cellStyle name="40% - Accent2 2 3 2 7" xfId="13359" xr:uid="{91FDD268-104D-48A2-B916-C6F78CC378C2}"/>
    <cellStyle name="40% - Accent2 2 3 2 7 2" xfId="43124" xr:uid="{35C1D924-2871-45BF-837A-5BAC617F3DCE}"/>
    <cellStyle name="40% - Accent2 2 3 2 8" xfId="32180" xr:uid="{0696ED8E-443F-4E16-8904-02945C2C9877}"/>
    <cellStyle name="40% - Accent2 2 3 3" xfId="1308" xr:uid="{F59F592A-F130-496B-883E-832C2B1F96DB}"/>
    <cellStyle name="40% - Accent2 2 3 3 2" xfId="1970" xr:uid="{8B5A76C7-3B71-4EFC-994F-8BB96198A4A7}"/>
    <cellStyle name="40% - Accent2 2 3 3 2 2" xfId="3205" xr:uid="{234295FC-7C62-4F2A-8EC4-B42FE4B7D316}"/>
    <cellStyle name="40% - Accent2 2 3 3 2 2 2" xfId="13368" xr:uid="{8AA1FF18-78EE-48FD-B1D7-2815DD93D059}"/>
    <cellStyle name="40% - Accent2 2 3 3 2 2 2 2" xfId="43133" xr:uid="{7EA83D38-3FDC-4879-A56F-E995A9A5CDC1}"/>
    <cellStyle name="40% - Accent2 2 3 3 2 2 3" xfId="34182" xr:uid="{E39BCA9D-CCBA-48E4-96E1-2E530B8A508E}"/>
    <cellStyle name="40% - Accent2 2 3 3 2 3" xfId="13369" xr:uid="{52BDA189-F3F1-46D6-9915-09E1313F6397}"/>
    <cellStyle name="40% - Accent2 2 3 3 2 3 2" xfId="43134" xr:uid="{89912A72-E18E-4F26-8165-2B9A0A9179CF}"/>
    <cellStyle name="40% - Accent2 2 3 3 2 4" xfId="13367" xr:uid="{8BA97225-8C2C-415D-B412-4B394EF854D3}"/>
    <cellStyle name="40% - Accent2 2 3 3 2 4 2" xfId="43132" xr:uid="{27A149D8-AFA6-4425-8356-24A5D5D6EE42}"/>
    <cellStyle name="40% - Accent2 2 3 3 2 5" xfId="32972" xr:uid="{BAE36264-A431-42E5-9EB5-C590868555F9}"/>
    <cellStyle name="40% - Accent2 2 3 3 3" xfId="2585" xr:uid="{40D2AD96-893C-4993-B06C-F214CAE7FE6B}"/>
    <cellStyle name="40% - Accent2 2 3 3 3 2" xfId="13370" xr:uid="{927E1A0C-2290-4B89-8BD2-4D5E209C4E4F}"/>
    <cellStyle name="40% - Accent2 2 3 3 3 2 2" xfId="43135" xr:uid="{E5F68C54-664C-4A01-AA47-AA4AAAC57B35}"/>
    <cellStyle name="40% - Accent2 2 3 3 3 3" xfId="33565" xr:uid="{96432119-BC7F-4048-A5D4-C670CD65661A}"/>
    <cellStyle name="40% - Accent2 2 3 3 4" xfId="13371" xr:uid="{0B8293BD-F8AA-4F5C-A1C1-F5C54C745465}"/>
    <cellStyle name="40% - Accent2 2 3 3 4 2" xfId="43136" xr:uid="{ACE6506F-6C5E-44F3-A704-82CF0D8267FE}"/>
    <cellStyle name="40% - Accent2 2 3 3 5" xfId="13372" xr:uid="{97C8AA05-B56F-4E9E-AC27-522A1EAD3E9D}"/>
    <cellStyle name="40% - Accent2 2 3 3 5 2" xfId="43137" xr:uid="{43F181C8-6B4A-4989-BAF0-9CC895B3C8DE}"/>
    <cellStyle name="40% - Accent2 2 3 3 6" xfId="13366" xr:uid="{82929C18-2AA5-4357-B5FB-64B4191EE274}"/>
    <cellStyle name="40% - Accent2 2 3 3 6 2" xfId="43131" xr:uid="{F0DE06D5-C500-4060-B36F-7B2F76E64D7A}"/>
    <cellStyle name="40% - Accent2 2 3 3 7" xfId="32358" xr:uid="{DA5D5830-EA5D-4020-9359-D649CEBEE295}"/>
    <cellStyle name="40% - Accent2 2 3 4" xfId="1680" xr:uid="{8FC2032F-1746-4416-AEB0-92B68FDE5F5C}"/>
    <cellStyle name="40% - Accent2 2 3 4 2" xfId="2901" xr:uid="{56CE3E70-ABAD-4E9A-81BB-61110D0CA2A5}"/>
    <cellStyle name="40% - Accent2 2 3 4 2 2" xfId="13374" xr:uid="{8A70F50F-EAAD-4711-A448-2BEDF90ED0F9}"/>
    <cellStyle name="40% - Accent2 2 3 4 2 2 2" xfId="43139" xr:uid="{5CE60649-E121-4C37-AEFC-80C9BCAFEF46}"/>
    <cellStyle name="40% - Accent2 2 3 4 2 3" xfId="33879" xr:uid="{ACAEFFD6-2F90-40D6-8B73-8BF8552468DE}"/>
    <cellStyle name="40% - Accent2 2 3 4 3" xfId="13375" xr:uid="{CB54F5E6-4BD0-4678-AC9A-94C242E2523C}"/>
    <cellStyle name="40% - Accent2 2 3 4 3 2" xfId="43140" xr:uid="{454C528D-1B79-4ED8-BCC3-5D4055A4A263}"/>
    <cellStyle name="40% - Accent2 2 3 4 4" xfId="13373" xr:uid="{0F1D75C2-EA12-45E0-AA36-E35BC3AF1CB5}"/>
    <cellStyle name="40% - Accent2 2 3 4 4 2" xfId="43138" xr:uid="{22CFC2EF-DD5C-459E-954A-3EA36C334C56}"/>
    <cellStyle name="40% - Accent2 2 3 4 5" xfId="32682" xr:uid="{A7FD4479-54BE-4EDC-BE84-B55640232BF9}"/>
    <cellStyle name="40% - Accent2 2 3 5" xfId="2212" xr:uid="{604DD412-ABC5-47DF-85FB-20F9F059B8E2}"/>
    <cellStyle name="40% - Accent2 2 3 5 2" xfId="13376" xr:uid="{17D54499-CFA8-4D15-99D4-2B2D081A0309}"/>
    <cellStyle name="40% - Accent2 2 3 5 2 2" xfId="43141" xr:uid="{C4B991D6-C11A-42EB-97ED-D266EAD1CC10}"/>
    <cellStyle name="40% - Accent2 2 3 5 3" xfId="33194" xr:uid="{C3559F5B-6CF0-4361-B342-FA9168560E6F}"/>
    <cellStyle name="40% - Accent2 2 3 6" xfId="13377" xr:uid="{6D092DBE-C922-4B69-BAC1-45D9C635C365}"/>
    <cellStyle name="40% - Accent2 2 3 6 2" xfId="43142" xr:uid="{4E626912-8B27-408F-A387-36DC0EFC554F}"/>
    <cellStyle name="40% - Accent2 2 3 7" xfId="13378" xr:uid="{78DF42BB-0271-438D-9951-21D7C20273AD}"/>
    <cellStyle name="40% - Accent2 2 3 7 2" xfId="43143" xr:uid="{17D98922-DDBD-427F-90DD-AFF968EC1016}"/>
    <cellStyle name="40% - Accent2 2 3 8" xfId="20416" xr:uid="{4857D961-3BC2-454A-8FB1-5680CF40910F}"/>
    <cellStyle name="40% - Accent2 2 3 8 2" xfId="49983" xr:uid="{136A3CD1-B9CF-40FA-8107-FBC0B47001F4}"/>
    <cellStyle name="40% - Accent2 2 3 9" xfId="13358" xr:uid="{D7C8AD18-EBD2-4A1A-A91C-9789BCC29DFE}"/>
    <cellStyle name="40% - Accent2 2 3 9 2" xfId="43123" xr:uid="{47D4E434-6651-4BA0-9012-F8384AE9CF82}"/>
    <cellStyle name="40% - Accent2 2 4" xfId="990" xr:uid="{3C306DD4-61ED-4633-B0AE-88B25A39C249}"/>
    <cellStyle name="40% - Accent2 2 4 10" xfId="23133" xr:uid="{54B5676F-346A-4012-8430-D47247EEBA1D}"/>
    <cellStyle name="40% - Accent2 2 4 10 2" xfId="52197" xr:uid="{E5A87607-35FF-496C-A1BE-1CEECC7E0643}"/>
    <cellStyle name="40% - Accent2 2 4 11" xfId="32179" xr:uid="{E0918527-0751-4D80-9966-8A640A97361C}"/>
    <cellStyle name="40% - Accent2 2 4 2" xfId="1310" xr:uid="{198B66A1-66FB-4512-80C4-47F5B6BBCBC2}"/>
    <cellStyle name="40% - Accent2 2 4 2 2" xfId="1972" xr:uid="{264C8338-AB51-4BD6-80CD-97579822E3DA}"/>
    <cellStyle name="40% - Accent2 2 4 2 2 2" xfId="3207" xr:uid="{50A4E548-4016-42D4-B1B0-521BA292F3F0}"/>
    <cellStyle name="40% - Accent2 2 4 2 2 2 2" xfId="13382" xr:uid="{7BA66174-8FA2-43DF-AA45-D661FE57D452}"/>
    <cellStyle name="40% - Accent2 2 4 2 2 2 2 2" xfId="43147" xr:uid="{DFB0FE41-F5CD-4C0C-8147-0DA269848F0D}"/>
    <cellStyle name="40% - Accent2 2 4 2 2 2 3" xfId="34184" xr:uid="{EF76ED26-4AB0-49CA-BD1B-7A0FE5644070}"/>
    <cellStyle name="40% - Accent2 2 4 2 2 3" xfId="13383" xr:uid="{63B70D38-6ACA-40DE-90DB-371D8864F124}"/>
    <cellStyle name="40% - Accent2 2 4 2 2 3 2" xfId="43148" xr:uid="{CD06CFCF-DE33-437F-B4FD-49C981D92E35}"/>
    <cellStyle name="40% - Accent2 2 4 2 2 4" xfId="13381" xr:uid="{88B5C009-35F8-40B7-AF90-F38D6FAA02DA}"/>
    <cellStyle name="40% - Accent2 2 4 2 2 4 2" xfId="43146" xr:uid="{70F14AA4-798F-43AC-97A9-A09C2E2BCD53}"/>
    <cellStyle name="40% - Accent2 2 4 2 2 5" xfId="32974" xr:uid="{B58BA270-FBCD-4CF4-96DC-1C3B3B381B50}"/>
    <cellStyle name="40% - Accent2 2 4 2 3" xfId="2587" xr:uid="{BC18E874-14B0-4F91-AC59-1CA4395F3AEB}"/>
    <cellStyle name="40% - Accent2 2 4 2 3 2" xfId="13384" xr:uid="{D04B853E-CCA5-432D-8E6B-8B61C99F145E}"/>
    <cellStyle name="40% - Accent2 2 4 2 3 2 2" xfId="43149" xr:uid="{F018E499-ED90-4C2F-8EEC-F757B9ABB622}"/>
    <cellStyle name="40% - Accent2 2 4 2 3 3" xfId="33567" xr:uid="{841D5623-1AD1-42A1-B40D-4DF6411BBA10}"/>
    <cellStyle name="40% - Accent2 2 4 2 4" xfId="13385" xr:uid="{5A142999-3474-429E-BA10-C65D68BEFDDD}"/>
    <cellStyle name="40% - Accent2 2 4 2 4 2" xfId="43150" xr:uid="{7523551C-CDDB-4577-BBA4-AECB9E404EDB}"/>
    <cellStyle name="40% - Accent2 2 4 2 5" xfId="13386" xr:uid="{482907AB-B1BA-4E81-9D54-D3ADC6546BDB}"/>
    <cellStyle name="40% - Accent2 2 4 2 5 2" xfId="43151" xr:uid="{334D7C4E-F036-428C-A074-1EF38D9AEE17}"/>
    <cellStyle name="40% - Accent2 2 4 2 6" xfId="13380" xr:uid="{CD406143-DBD3-462D-A216-0FE0381F6256}"/>
    <cellStyle name="40% - Accent2 2 4 2 6 2" xfId="43145" xr:uid="{DAE0D1B1-2AAB-4C06-9F2F-C19D9DF61BE5}"/>
    <cellStyle name="40% - Accent2 2 4 2 7" xfId="32360" xr:uid="{C257128C-793B-40B8-B63D-636C317B81C9}"/>
    <cellStyle name="40% - Accent2 2 4 3" xfId="1682" xr:uid="{C507E54E-8FC0-44B2-9109-CA1976916B35}"/>
    <cellStyle name="40% - Accent2 2 4 3 2" xfId="2903" xr:uid="{8B0372FF-B854-4153-ACF7-78871FB7AEE6}"/>
    <cellStyle name="40% - Accent2 2 4 3 2 2" xfId="13389" xr:uid="{4CFF8F2B-5833-47B4-A53B-176FEEDF817D}"/>
    <cellStyle name="40% - Accent2 2 4 3 2 2 2" xfId="43154" xr:uid="{93373474-ABCE-4688-A3F4-5E4B459FB339}"/>
    <cellStyle name="40% - Accent2 2 4 3 2 3" xfId="13390" xr:uid="{B03E5D23-9D8D-47BE-9BD3-B1853173CE38}"/>
    <cellStyle name="40% - Accent2 2 4 3 2 3 2" xfId="43155" xr:uid="{6131AF92-8378-4FB6-9FA1-7F7A98AC5D6F}"/>
    <cellStyle name="40% - Accent2 2 4 3 2 4" xfId="13388" xr:uid="{5ECA1D47-A293-4DC7-8A46-099532EC27C4}"/>
    <cellStyle name="40% - Accent2 2 4 3 2 4 2" xfId="43153" xr:uid="{AECF6A09-516E-477A-8C27-253D2130DF2E}"/>
    <cellStyle name="40% - Accent2 2 4 3 2 5" xfId="33881" xr:uid="{DF9F34EA-8DC9-4B5E-A38F-4204D5F99148}"/>
    <cellStyle name="40% - Accent2 2 4 3 3" xfId="13391" xr:uid="{1F5D3872-2264-449E-ABE1-D5580B6D935D}"/>
    <cellStyle name="40% - Accent2 2 4 3 3 2" xfId="43156" xr:uid="{19A93929-1364-4AD1-9354-2D5FA2927B7C}"/>
    <cellStyle name="40% - Accent2 2 4 3 4" xfId="13392" xr:uid="{9D514401-8152-4790-B860-FF62BA61E597}"/>
    <cellStyle name="40% - Accent2 2 4 3 4 2" xfId="43157" xr:uid="{32BE4EC8-C016-4796-A716-E87806CB93C9}"/>
    <cellStyle name="40% - Accent2 2 4 3 5" xfId="13393" xr:uid="{97CD90C8-9D91-4828-8680-996925E7FD82}"/>
    <cellStyle name="40% - Accent2 2 4 3 5 2" xfId="43158" xr:uid="{7C2BA887-683C-4B3F-B198-FBF98BFB7CFC}"/>
    <cellStyle name="40% - Accent2 2 4 3 6" xfId="13387" xr:uid="{DC0D6738-2175-4057-9969-772A5ACBC78D}"/>
    <cellStyle name="40% - Accent2 2 4 3 6 2" xfId="43152" xr:uid="{7B9F6125-39B2-4719-8662-5F69091986D0}"/>
    <cellStyle name="40% - Accent2 2 4 3 7" xfId="32684" xr:uid="{D96E4C4D-CF3D-4EEF-8275-2C895660051A}"/>
    <cellStyle name="40% - Accent2 2 4 4" xfId="2260" xr:uid="{9CAFC222-8B0C-4C74-9119-B6B69EA5A628}"/>
    <cellStyle name="40% - Accent2 2 4 4 2" xfId="13395" xr:uid="{79DB1530-4D79-47C4-95FD-FA7380A69C17}"/>
    <cellStyle name="40% - Accent2 2 4 4 2 2" xfId="43160" xr:uid="{77955D85-8557-438C-BD8C-3EBC93CC6DAD}"/>
    <cellStyle name="40% - Accent2 2 4 4 3" xfId="13396" xr:uid="{4D2418F6-398F-4BAB-83C1-647214550C88}"/>
    <cellStyle name="40% - Accent2 2 4 4 3 2" xfId="43161" xr:uid="{6925BF16-43FB-4B52-B3F5-91E06B5929A7}"/>
    <cellStyle name="40% - Accent2 2 4 4 4" xfId="13394" xr:uid="{AC86761B-F55B-4C16-B9C3-398F76BE9659}"/>
    <cellStyle name="40% - Accent2 2 4 4 4 2" xfId="43159" xr:uid="{368159F1-5EDC-4C1A-B818-DBF16DE6C22C}"/>
    <cellStyle name="40% - Accent2 2 4 4 5" xfId="33240" xr:uid="{61279FB1-B7E6-43B5-90D7-20900B9B9182}"/>
    <cellStyle name="40% - Accent2 2 4 5" xfId="13397" xr:uid="{D83C6874-C8EC-407C-90A7-273CD7D0F276}"/>
    <cellStyle name="40% - Accent2 2 4 5 2" xfId="43162" xr:uid="{C978094D-3BDC-43B1-9CCE-DD811FE41847}"/>
    <cellStyle name="40% - Accent2 2 4 6" xfId="13398" xr:uid="{DA76D1FB-654F-4E54-B79C-834825D09541}"/>
    <cellStyle name="40% - Accent2 2 4 6 2" xfId="43163" xr:uid="{8028156E-95C0-4557-BE64-334C194B368F}"/>
    <cellStyle name="40% - Accent2 2 4 7" xfId="13399" xr:uid="{D2227A31-4980-4192-8CFF-BDFDC2223CF8}"/>
    <cellStyle name="40% - Accent2 2 4 7 2" xfId="43164" xr:uid="{F14D1ABB-2C70-44D3-86C1-6BEE36AAB360}"/>
    <cellStyle name="40% - Accent2 2 4 8" xfId="21512" xr:uid="{21D92CF5-7E85-4A24-8B2D-F80BFB8D1E93}"/>
    <cellStyle name="40% - Accent2 2 4 8 2" xfId="50937" xr:uid="{70AC7E56-B23D-4506-8177-ABE20F52CBBA}"/>
    <cellStyle name="40% - Accent2 2 4 9" xfId="13379" xr:uid="{B8A9E240-56B9-4317-B9BD-60050BD53941}"/>
    <cellStyle name="40% - Accent2 2 4 9 2" xfId="43144" xr:uid="{6650DC0C-090F-4B37-85DA-F7A5FB14635D}"/>
    <cellStyle name="40% - Accent2 2 5" xfId="995" xr:uid="{BE2AD4FF-F4A6-43B3-BDB8-4643248EC0F9}"/>
    <cellStyle name="40% - Accent2 2 5 2" xfId="1303" xr:uid="{C1E2560D-8E21-4AE1-BDE1-2040E07F4CFE}"/>
    <cellStyle name="40% - Accent2 2 5 2 2" xfId="1965" xr:uid="{F37C8CE1-1B24-44F2-B3B9-E8FDDA55677B}"/>
    <cellStyle name="40% - Accent2 2 5 2 2 2" xfId="3200" xr:uid="{8D259CCE-2DF8-4F02-87CB-D006993A44B5}"/>
    <cellStyle name="40% - Accent2 2 5 2 2 2 2" xfId="13403" xr:uid="{9116EE53-E09E-465F-8A5C-C15A202FAE29}"/>
    <cellStyle name="40% - Accent2 2 5 2 2 2 2 2" xfId="43168" xr:uid="{D305D078-B06F-4214-8097-8E9D36D85ACA}"/>
    <cellStyle name="40% - Accent2 2 5 2 2 2 3" xfId="34177" xr:uid="{5F1A65CE-38CB-4CF1-8330-7AEFDADA4979}"/>
    <cellStyle name="40% - Accent2 2 5 2 2 3" xfId="13404" xr:uid="{D445F474-F0DE-4BC2-A312-789CF7CB87F9}"/>
    <cellStyle name="40% - Accent2 2 5 2 2 3 2" xfId="43169" xr:uid="{08832E97-AF37-40E7-8E42-C6ECC9BA7721}"/>
    <cellStyle name="40% - Accent2 2 5 2 2 4" xfId="13402" xr:uid="{7327326F-0DC0-4262-A6BB-54D1F1EE3440}"/>
    <cellStyle name="40% - Accent2 2 5 2 2 4 2" xfId="43167" xr:uid="{F0A99533-30AF-4D79-9D21-731276BE0756}"/>
    <cellStyle name="40% - Accent2 2 5 2 2 5" xfId="32967" xr:uid="{C5B58169-8F0C-4B24-84D8-AB2C33C88D3D}"/>
    <cellStyle name="40% - Accent2 2 5 2 3" xfId="2588" xr:uid="{E3C48791-B882-4C13-BC1A-D544FE0EDF26}"/>
    <cellStyle name="40% - Accent2 2 5 2 3 2" xfId="13405" xr:uid="{9898B32F-5D20-4426-BF25-3BCA11D09D30}"/>
    <cellStyle name="40% - Accent2 2 5 2 3 2 2" xfId="43170" xr:uid="{DAB5E581-5951-4731-84CA-5014E0EE0954}"/>
    <cellStyle name="40% - Accent2 2 5 2 3 3" xfId="33568" xr:uid="{7EDE95B9-486F-4C76-BC4E-6873F523F825}"/>
    <cellStyle name="40% - Accent2 2 5 2 4" xfId="13406" xr:uid="{9F7BE7EA-8DCE-464C-9D75-5E495127B94F}"/>
    <cellStyle name="40% - Accent2 2 5 2 4 2" xfId="43171" xr:uid="{EEE26505-BFB2-4401-B4A8-5352899A804E}"/>
    <cellStyle name="40% - Accent2 2 5 2 5" xfId="13407" xr:uid="{7EC5344D-9930-46B7-B63A-501B04257526}"/>
    <cellStyle name="40% - Accent2 2 5 2 5 2" xfId="43172" xr:uid="{524A4EC7-21CA-476C-8298-CD52AF632D54}"/>
    <cellStyle name="40% - Accent2 2 5 2 6" xfId="13401" xr:uid="{48A8DCCB-9776-4362-8741-B0A0CFA2CE7F}"/>
    <cellStyle name="40% - Accent2 2 5 2 6 2" xfId="43166" xr:uid="{04E3461D-49BD-4DED-BF47-016FCC89C3CB}"/>
    <cellStyle name="40% - Accent2 2 5 2 7" xfId="32353" xr:uid="{E0B96DB4-F0EF-42A4-A5F7-717B21C4C424}"/>
    <cellStyle name="40% - Accent2 2 5 3" xfId="1675" xr:uid="{8FEA0AD8-87ED-4BC6-A71F-98EBCFFEB6C3}"/>
    <cellStyle name="40% - Accent2 2 5 3 2" xfId="2896" xr:uid="{C1CBC78A-0821-497D-9B31-A4B69EAF83AB}"/>
    <cellStyle name="40% - Accent2 2 5 3 2 2" xfId="13410" xr:uid="{C393DF1C-A6D4-4F9F-A671-41E6E093E4EA}"/>
    <cellStyle name="40% - Accent2 2 5 3 2 2 2" xfId="43175" xr:uid="{9CA4C00A-C49E-42DC-A7E8-CF37CBEF9B0A}"/>
    <cellStyle name="40% - Accent2 2 5 3 2 3" xfId="13411" xr:uid="{C3AD9CB8-604B-481B-AD0D-384AC3F1F33E}"/>
    <cellStyle name="40% - Accent2 2 5 3 2 3 2" xfId="43176" xr:uid="{F65ED958-0A92-4B17-A85D-BF697792FB42}"/>
    <cellStyle name="40% - Accent2 2 5 3 2 4" xfId="13409" xr:uid="{D8FDAA07-8D25-4CBF-B362-01B107207C5C}"/>
    <cellStyle name="40% - Accent2 2 5 3 2 4 2" xfId="43174" xr:uid="{9EE685C8-4AC0-4A43-B1DA-590245C72D4F}"/>
    <cellStyle name="40% - Accent2 2 5 3 2 5" xfId="33874" xr:uid="{B15C8DD0-FAD8-43F1-980B-000A06D746F0}"/>
    <cellStyle name="40% - Accent2 2 5 3 3" xfId="13412" xr:uid="{C169F1FE-40B7-49A2-B1F2-D4F2749BEFA1}"/>
    <cellStyle name="40% - Accent2 2 5 3 3 2" xfId="43177" xr:uid="{854F9909-82CE-4F57-B2CA-0849E64A86A5}"/>
    <cellStyle name="40% - Accent2 2 5 3 4" xfId="13413" xr:uid="{6806583B-8521-48E5-BF3A-5233083EF39B}"/>
    <cellStyle name="40% - Accent2 2 5 3 4 2" xfId="43178" xr:uid="{5281E56F-24FC-41FD-A0FF-805EE2DEB561}"/>
    <cellStyle name="40% - Accent2 2 5 3 5" xfId="13414" xr:uid="{1871FE69-E83F-4109-8C30-58836CCF1695}"/>
    <cellStyle name="40% - Accent2 2 5 3 5 2" xfId="43179" xr:uid="{0F01C47E-396A-4C68-AC0A-C2EFB7FA46AB}"/>
    <cellStyle name="40% - Accent2 2 5 3 6" xfId="13408" xr:uid="{B1EB32B2-0C93-47A7-A72A-D60FDD59FE35}"/>
    <cellStyle name="40% - Accent2 2 5 3 6 2" xfId="43173" xr:uid="{73AD2BF1-CAB0-4B8C-B6CE-5072889923B6}"/>
    <cellStyle name="40% - Accent2 2 5 3 7" xfId="32677" xr:uid="{E38A0A47-096B-4CCF-B4AF-127797EC8AE2}"/>
    <cellStyle name="40% - Accent2 2 5 4" xfId="2411" xr:uid="{B3BDBFC9-434C-436C-9267-9B0BD1B13B4A}"/>
    <cellStyle name="40% - Accent2 2 5 4 2" xfId="13416" xr:uid="{0007065A-B42E-4444-B861-E1314E5A5F22}"/>
    <cellStyle name="40% - Accent2 2 5 4 2 2" xfId="43181" xr:uid="{5AB9C920-36D7-461B-A9E5-0C75337369E3}"/>
    <cellStyle name="40% - Accent2 2 5 4 3" xfId="13417" xr:uid="{FA090FB4-BE9A-4AA1-8F1A-B65C9F40E333}"/>
    <cellStyle name="40% - Accent2 2 5 4 3 2" xfId="43182" xr:uid="{E7F1414A-78B7-445B-BAD7-17CEB7A22787}"/>
    <cellStyle name="40% - Accent2 2 5 4 4" xfId="13415" xr:uid="{D46CEAF5-F61D-4D13-BF9E-76B83ED96104}"/>
    <cellStyle name="40% - Accent2 2 5 4 4 2" xfId="43180" xr:uid="{8265BAA1-0ECC-4153-834D-B3C734EB1539}"/>
    <cellStyle name="40% - Accent2 2 5 4 5" xfId="33391" xr:uid="{E929689A-52E6-4FE9-8C36-39D11C8D24B3}"/>
    <cellStyle name="40% - Accent2 2 5 5" xfId="13418" xr:uid="{27A08B59-48E2-403C-B66E-AD52EB7A3394}"/>
    <cellStyle name="40% - Accent2 2 5 5 2" xfId="43183" xr:uid="{242A6D5A-2114-4711-8222-813035993077}"/>
    <cellStyle name="40% - Accent2 2 5 6" xfId="13419" xr:uid="{76CDE087-C7B9-4E34-95A8-97B1F92C4EBE}"/>
    <cellStyle name="40% - Accent2 2 5 6 2" xfId="43184" xr:uid="{64285438-94AB-4A39-A87A-23BEA5DC2864}"/>
    <cellStyle name="40% - Accent2 2 5 7" xfId="13420" xr:uid="{DEEA6E5B-22B1-4CFC-B2C0-36B421DD46EA}"/>
    <cellStyle name="40% - Accent2 2 5 7 2" xfId="43185" xr:uid="{5E5235F2-DFC4-4247-BFB8-0AF85932F354}"/>
    <cellStyle name="40% - Accent2 2 5 8" xfId="13400" xr:uid="{2A89604E-DC96-4F8A-8D24-FBF8A4B5EC7C}"/>
    <cellStyle name="40% - Accent2 2 5 8 2" xfId="43165" xr:uid="{1E57DA00-A37C-43ED-8A3F-DD3B967EDEE5}"/>
    <cellStyle name="40% - Accent2 2 5 9" xfId="32184" xr:uid="{0072816F-DB8C-4388-8E53-F945809CBB57}"/>
    <cellStyle name="40% - Accent2 2 6" xfId="126" xr:uid="{BF703098-AFBD-4D38-96A3-7173B4E1917C}"/>
    <cellStyle name="40% - Accent2 2 6 2" xfId="1811" xr:uid="{09A4294A-FFF8-4F40-A9F5-18501484B657}"/>
    <cellStyle name="40% - Accent2 2 6 2 2" xfId="3045" xr:uid="{237F7BE1-8973-4328-ABA5-FB220BAD7216}"/>
    <cellStyle name="40% - Accent2 2 6 2 2 2" xfId="13423" xr:uid="{879F5FFE-A015-4E6B-A2E0-94439668A78F}"/>
    <cellStyle name="40% - Accent2 2 6 2 2 2 2" xfId="43188" xr:uid="{7FB05674-2DA2-4241-98E1-BC73C35CFF6E}"/>
    <cellStyle name="40% - Accent2 2 6 2 2 3" xfId="34022" xr:uid="{3C7FA48C-C3C2-499A-8B95-DB57F2EC5F89}"/>
    <cellStyle name="40% - Accent2 2 6 2 3" xfId="13424" xr:uid="{9C0E0BAC-9195-4461-AAAB-77E8122E1901}"/>
    <cellStyle name="40% - Accent2 2 6 2 3 2" xfId="43189" xr:uid="{9CBA611B-3DFE-4909-9090-64C730474020}"/>
    <cellStyle name="40% - Accent2 2 6 2 4" xfId="13422" xr:uid="{3ABEA92E-F6FC-493B-AF71-586E27226351}"/>
    <cellStyle name="40% - Accent2 2 6 2 4 2" xfId="43187" xr:uid="{A6D098E6-88FA-4CC9-BDEB-2568133684E7}"/>
    <cellStyle name="40% - Accent2 2 6 2 5" xfId="32813" xr:uid="{D6BF70AC-726A-4CC1-BB79-5631DF4D8760}"/>
    <cellStyle name="40% - Accent2 2 6 3" xfId="2579" xr:uid="{9CEA8F3B-DBFF-42AE-AF3E-465BDCB2B391}"/>
    <cellStyle name="40% - Accent2 2 6 3 2" xfId="13425" xr:uid="{A4A3CF32-E3F5-4529-A730-2EAAB4242164}"/>
    <cellStyle name="40% - Accent2 2 6 3 2 2" xfId="43190" xr:uid="{49E4985C-9C9D-4A58-85AE-F6817619637D}"/>
    <cellStyle name="40% - Accent2 2 6 3 3" xfId="33559" xr:uid="{1D47FF23-5D0C-43D2-AB71-5B41052C719F}"/>
    <cellStyle name="40% - Accent2 2 6 4" xfId="13426" xr:uid="{DF9695ED-37C6-45B9-9CDB-936B337A6B31}"/>
    <cellStyle name="40% - Accent2 2 6 4 2" xfId="43191" xr:uid="{93F83855-3A8D-4520-94EB-F7785EF5E8D4}"/>
    <cellStyle name="40% - Accent2 2 6 5" xfId="13427" xr:uid="{E50529F3-AA53-454A-B03B-DB4E4E957E2E}"/>
    <cellStyle name="40% - Accent2 2 6 5 2" xfId="43192" xr:uid="{4B503BD5-96AC-42D0-B76B-EFC024DCBBB4}"/>
    <cellStyle name="40% - Accent2 2 6 6" xfId="13421" xr:uid="{AB9C0211-C81F-4F84-911B-B8911E5EAFB9}"/>
    <cellStyle name="40% - Accent2 2 6 6 2" xfId="43186" xr:uid="{A5F52E9A-11DE-4AFA-8741-FDF88D2ACBC7}"/>
    <cellStyle name="40% - Accent2 2 6 7" xfId="31762" xr:uid="{93D2C660-5755-4945-90EF-BE507E240B4F}"/>
    <cellStyle name="40% - Accent2 2 7" xfId="1520" xr:uid="{870894AE-A42A-4508-B583-BA07CE552E5B}"/>
    <cellStyle name="40% - Accent2 2 7 2" xfId="2740" xr:uid="{752AA015-AAB5-48EA-9E53-61EF636AE68F}"/>
    <cellStyle name="40% - Accent2 2 7 2 2" xfId="13430" xr:uid="{48DF5322-3170-4BD5-AC2F-790D7469B895}"/>
    <cellStyle name="40% - Accent2 2 7 2 2 2" xfId="43195" xr:uid="{1E8EF812-F6AF-4FDA-A620-7DE2F83B6D00}"/>
    <cellStyle name="40% - Accent2 2 7 2 3" xfId="13431" xr:uid="{D6FFE1F3-9B11-4116-B94B-5341C11D789C}"/>
    <cellStyle name="40% - Accent2 2 7 2 3 2" xfId="43196" xr:uid="{3F846D7F-9B0D-4199-8261-2F2E57268406}"/>
    <cellStyle name="40% - Accent2 2 7 2 4" xfId="13429" xr:uid="{3F0D96F8-4D82-4EE3-9606-EBB6301A6821}"/>
    <cellStyle name="40% - Accent2 2 7 2 4 2" xfId="43194" xr:uid="{3E182F67-F1E5-4302-B510-6CC8F984AE7D}"/>
    <cellStyle name="40% - Accent2 2 7 2 5" xfId="33719" xr:uid="{9DF5679C-595C-4A25-AA75-E9888B5E5213}"/>
    <cellStyle name="40% - Accent2 2 7 3" xfId="13432" xr:uid="{777C8C71-C3FA-4F6B-B7E6-0F5E5F1C7BB3}"/>
    <cellStyle name="40% - Accent2 2 7 3 2" xfId="43197" xr:uid="{92D5A6FE-A025-4FAF-9A06-8DF413E03D89}"/>
    <cellStyle name="40% - Accent2 2 7 4" xfId="13433" xr:uid="{D8E6F213-6478-40F4-B4F9-A7A1DFC0F8A4}"/>
    <cellStyle name="40% - Accent2 2 7 4 2" xfId="43198" xr:uid="{035315F5-2F46-43C5-BAEB-098C6B4400CE}"/>
    <cellStyle name="40% - Accent2 2 7 5" xfId="13434" xr:uid="{172F3B3E-5974-4266-8F9C-B53B1D83897C}"/>
    <cellStyle name="40% - Accent2 2 7 5 2" xfId="43199" xr:uid="{F7633AD5-7876-49AF-B2DC-215CAA0163DD}"/>
    <cellStyle name="40% - Accent2 2 7 6" xfId="13428" xr:uid="{EDC0B91F-9458-4C5F-9CFC-533CD6FFE2C3}"/>
    <cellStyle name="40% - Accent2 2 7 6 2" xfId="43193" xr:uid="{68A44382-6029-47FF-BC6F-EE2E1F986BD4}"/>
    <cellStyle name="40% - Accent2 2 7 7" xfId="32522" xr:uid="{7374FB48-9ADA-4F92-BBE3-04FDA9639A7B}"/>
    <cellStyle name="40% - Accent2 2 8" xfId="2140" xr:uid="{2F209FAD-5A0E-4FE4-B520-771CD5CD89C7}"/>
    <cellStyle name="40% - Accent2 2 8 2" xfId="13436" xr:uid="{FD87F3BE-FCB0-4C97-BF87-A55EDF57B618}"/>
    <cellStyle name="40% - Accent2 2 8 2 2" xfId="43201" xr:uid="{C0D2B18A-C2A5-4924-AB0E-F8FD4A06E2CD}"/>
    <cellStyle name="40% - Accent2 2 8 3" xfId="13437" xr:uid="{8FDB319C-34F2-4E15-9D35-DFA826BC5853}"/>
    <cellStyle name="40% - Accent2 2 8 3 2" xfId="43202" xr:uid="{C09BF822-1574-4234-9CB8-C176EB27BEA7}"/>
    <cellStyle name="40% - Accent2 2 8 4" xfId="13435" xr:uid="{EDC790E3-4413-438D-BFD8-9C9AA6F4C396}"/>
    <cellStyle name="40% - Accent2 2 8 4 2" xfId="43200" xr:uid="{57C4533B-B24B-4DD7-A31A-953154F58A1C}"/>
    <cellStyle name="40% - Accent2 2 8 5" xfId="33124" xr:uid="{8C804442-E038-4576-8A13-1E7198AF24D7}"/>
    <cellStyle name="40% - Accent2 2 9" xfId="13438" xr:uid="{46D738CE-FE99-47A3-8AFE-32811CD0572E}"/>
    <cellStyle name="40% - Accent2 2 9 2" xfId="43203" xr:uid="{A94D8E3A-6CFC-4680-B244-C0FD89B4DA19}"/>
    <cellStyle name="40% - Accent2 20" xfId="5541" xr:uid="{4E92F0BC-258C-4AAC-A9B0-8723970D6D2B}"/>
    <cellStyle name="40% - Accent2 20 2" xfId="21446" xr:uid="{D325631C-19C0-4437-AC11-E5CBA1026037}"/>
    <cellStyle name="40% - Accent2 20 2 2" xfId="50872" xr:uid="{FB65EBFC-3041-4C8E-950F-0182161F0806}"/>
    <cellStyle name="40% - Accent2 20 3" xfId="13439" xr:uid="{B7360141-BA3B-4203-A1E4-D7205301AB2D}"/>
    <cellStyle name="40% - Accent2 20 3 2" xfId="43204" xr:uid="{E0B91F95-E234-4583-938D-86F8D7867D88}"/>
    <cellStyle name="40% - Accent2 20 4" xfId="35404" xr:uid="{514E2B90-C70C-4998-B5DA-461A4C7FCA2E}"/>
    <cellStyle name="40% - Accent2 21" xfId="5564" xr:uid="{F08A8420-2ABF-436C-A0E3-A44A8737310B}"/>
    <cellStyle name="40% - Accent2 21 2" xfId="21469" xr:uid="{543D5807-82AE-441D-AFEB-F95CBA582D26}"/>
    <cellStyle name="40% - Accent2 21 2 2" xfId="50895" xr:uid="{5FC07A2D-C206-4B85-9649-AA37316BDCB7}"/>
    <cellStyle name="40% - Accent2 21 3" xfId="13440" xr:uid="{388CA793-C176-4771-AFD0-AA0F2D8D7BBE}"/>
    <cellStyle name="40% - Accent2 21 3 2" xfId="43205" xr:uid="{A3412A6D-210A-4DE1-BFB8-13D4D932D926}"/>
    <cellStyle name="40% - Accent2 21 4" xfId="35427" xr:uid="{1CDD6A5E-094C-4DFB-B7A5-8E8DA089C32A}"/>
    <cellStyle name="40% - Accent2 22" xfId="5590" xr:uid="{F29C6436-D26E-494E-8518-66047B8B304D}"/>
    <cellStyle name="40% - Accent2 22 2" xfId="21494" xr:uid="{EC36B50F-F33B-4AC3-AFBE-8BF0FBFEE495}"/>
    <cellStyle name="40% - Accent2 22 2 2" xfId="50919" xr:uid="{09E423EF-3978-4648-8AEF-B1F4DE291543}"/>
    <cellStyle name="40% - Accent2 22 3" xfId="13441" xr:uid="{205C226E-3161-444A-B36E-D425AF2DD4B3}"/>
    <cellStyle name="40% - Accent2 22 3 2" xfId="43206" xr:uid="{B044593E-0EE3-483E-A867-009D7087AC78}"/>
    <cellStyle name="40% - Accent2 22 4" xfId="35451" xr:uid="{D172388C-B7E1-4D3B-B069-9E705EFBDB54}"/>
    <cellStyle name="40% - Accent2 23" xfId="4590" xr:uid="{D9F8C6E4-0DD5-4755-B960-B88B66A65BC7}"/>
    <cellStyle name="40% - Accent2 23 2" xfId="13442" xr:uid="{A02665AF-101F-4A3D-8DD7-0876FB5B8084}"/>
    <cellStyle name="40% - Accent2 23 2 2" xfId="43207" xr:uid="{FB8755C5-8F84-4AF8-B50C-F3C44CFF2CC9}"/>
    <cellStyle name="40% - Accent2 23 3" xfId="34529" xr:uid="{23651531-1164-4192-B967-D68617C90C43}"/>
    <cellStyle name="40% - Accent2 24" xfId="13443" xr:uid="{7D975755-E439-4CC9-B8E8-820FD9EB7047}"/>
    <cellStyle name="40% - Accent2 24 2" xfId="43208" xr:uid="{9A935317-25D8-47DC-949A-82824F2D8F30}"/>
    <cellStyle name="40% - Accent2 25" xfId="13444" xr:uid="{2BA579D9-16B7-4E5C-BD7E-C79A381B602F}"/>
    <cellStyle name="40% - Accent2 25 2" xfId="43209" xr:uid="{531F58FB-BFCD-42C0-9E5F-92F51B10E0A0}"/>
    <cellStyle name="40% - Accent2 26" xfId="13445" xr:uid="{D57B486C-BB3A-4EDC-B9CD-DA4D4720CA41}"/>
    <cellStyle name="40% - Accent2 26 2" xfId="43210" xr:uid="{1030F3F6-9FAC-4FB6-88E0-9494B5E0301D}"/>
    <cellStyle name="40% - Accent2 27" xfId="13446" xr:uid="{8C4BAA87-6A87-49E9-83FF-CB4AE2EC8BE5}"/>
    <cellStyle name="40% - Accent2 27 2" xfId="43211" xr:uid="{0F7D04B4-444F-418F-A378-57504C98EA5B}"/>
    <cellStyle name="40% - Accent2 28" xfId="13447" xr:uid="{3EC97682-88DB-4927-8AB9-B61191590C08}"/>
    <cellStyle name="40% - Accent2 28 2" xfId="43212" xr:uid="{E60F0833-E4E7-48F6-89B8-61AC06F4805E}"/>
    <cellStyle name="40% - Accent2 29" xfId="13448" xr:uid="{66168875-0EC9-4678-AA71-9A56DFA2AC9C}"/>
    <cellStyle name="40% - Accent2 29 2" xfId="43213" xr:uid="{67621E69-D505-4CAB-B941-D6D50F1F8D10}"/>
    <cellStyle name="40% - Accent2 3" xfId="645" xr:uid="{1EBE7B18-7554-48EC-9211-202349C3919E}"/>
    <cellStyle name="40% - Accent2 3 10" xfId="13450" xr:uid="{AA987243-ED93-4774-95F2-00F070ADD637}"/>
    <cellStyle name="40% - Accent2 3 10 2" xfId="29634" xr:uid="{6F207DEC-7D3A-46BC-811E-F5884731BCA1}"/>
    <cellStyle name="40% - Accent2 3 10 2 2" xfId="58124" xr:uid="{2DF7F959-039B-441A-B46F-EE963FE14A75}"/>
    <cellStyle name="40% - Accent2 3 10 3" xfId="43215" xr:uid="{B66CABA2-1BCC-4590-AF3E-3728EB1FAF47}"/>
    <cellStyle name="40% - Accent2 3 11" xfId="13451" xr:uid="{F90A5FD4-8E39-4CC7-831F-2A780E1178AA}"/>
    <cellStyle name="40% - Accent2 3 11 2" xfId="43216" xr:uid="{C9841F18-FDDA-40AA-A019-FBB7589DC7EC}"/>
    <cellStyle name="40% - Accent2 3 12" xfId="13452" xr:uid="{A63A250B-5C26-42F5-A4BD-FD031A536A8D}"/>
    <cellStyle name="40% - Accent2 3 13" xfId="13449" xr:uid="{E3A5530A-8D22-4254-8B89-787D36503136}"/>
    <cellStyle name="40% - Accent2 3 13 2" xfId="43214" xr:uid="{7733A464-F2E8-43B1-922F-24DD03831165}"/>
    <cellStyle name="40% - Accent2 3 14" xfId="20646" xr:uid="{C47173A8-7CDD-42A8-ADE3-824DB9E0022A}"/>
    <cellStyle name="40% - Accent2 3 14 2" xfId="50085" xr:uid="{2E112617-57D8-4686-A6B6-3C9D5D4B6EAB}"/>
    <cellStyle name="40% - Accent2 3 15" xfId="6333" xr:uid="{23C0D730-52D5-4075-AEA6-23A9EC09BA9F}"/>
    <cellStyle name="40% - Accent2 3 16" xfId="4761" xr:uid="{9CBAA71D-1470-4806-A8CA-EEA009762830}"/>
    <cellStyle name="40% - Accent2 3 16 2" xfId="34645" xr:uid="{B9F39BB6-370D-429C-9E45-8A42D91C84B1}"/>
    <cellStyle name="40% - Accent2 3 17" xfId="22654" xr:uid="{3DFC2FCE-5E0F-4BA6-AF60-F607CA4C3F50}"/>
    <cellStyle name="40% - Accent2 3 17 2" xfId="51939" xr:uid="{D2DB0600-0048-449A-9266-73702B334B58}"/>
    <cellStyle name="40% - Accent2 3 18" xfId="31650" xr:uid="{D98F266A-BDAE-42B1-97AC-C4EE5B2425D2}"/>
    <cellStyle name="40% - Accent2 3 19" xfId="31911" xr:uid="{650FEFFD-26A3-4597-A901-C21F9DBF6865}"/>
    <cellStyle name="40% - Accent2 3 2" xfId="988" xr:uid="{905C9D18-439B-4E54-928F-664A662219EB}"/>
    <cellStyle name="40% - Accent2 3 2 10" xfId="20873" xr:uid="{FA9EED4A-2397-41F2-A073-67896235A7A4}"/>
    <cellStyle name="40% - Accent2 3 2 10 2" xfId="50301" xr:uid="{F99A72C9-C6E2-455A-A207-BF2FD61ECA31}"/>
    <cellStyle name="40% - Accent2 3 2 11" xfId="13453" xr:uid="{D34D7DF5-626E-47F7-8A0C-F541369CEAC2}"/>
    <cellStyle name="40% - Accent2 3 2 11 2" xfId="43217" xr:uid="{D324969F-46D6-4122-9EE4-EB61D3F80026}"/>
    <cellStyle name="40% - Accent2 3 2 12" xfId="5030" xr:uid="{049689D8-8076-4333-8CC8-CA01F5F354A8}"/>
    <cellStyle name="40% - Accent2 3 2 12 2" xfId="34897" xr:uid="{A4D824DC-6AF7-4C6A-9ECD-A97057D5C053}"/>
    <cellStyle name="40% - Accent2 3 2 13" xfId="22699" xr:uid="{C94EECBD-E29B-4B26-926E-22388757DCCE}"/>
    <cellStyle name="40% - Accent2 3 2 13 2" xfId="51984" xr:uid="{E945A456-AECE-4295-88F0-8F69938223B4}"/>
    <cellStyle name="40% - Accent2 3 2 14" xfId="32177" xr:uid="{FF2D44E8-3DDE-4DA4-9D0C-038C587BCBC9}"/>
    <cellStyle name="40% - Accent2 3 2 2" xfId="987" xr:uid="{38EAF23F-D2A4-4E40-B720-4A7A1B8AF7DE}"/>
    <cellStyle name="40% - Accent2 3 2 2 10" xfId="24068" xr:uid="{B2DCD9B3-64D5-4740-8DBE-E505AF35277E}"/>
    <cellStyle name="40% - Accent2 3 2 2 10 2" xfId="52609" xr:uid="{07675E88-58BB-4AEF-86CF-C7770D2890B1}"/>
    <cellStyle name="40% - Accent2 3 2 2 11" xfId="32176" xr:uid="{60D9104F-4357-47A7-803F-CADC87BB20A8}"/>
    <cellStyle name="40% - Accent2 3 2 2 2" xfId="1313" xr:uid="{B2D1B822-49A4-4EE5-9110-41288FBFA154}"/>
    <cellStyle name="40% - Accent2 3 2 2 2 2" xfId="1975" xr:uid="{7CDB334B-F353-4769-8BD3-5F7B3C972576}"/>
    <cellStyle name="40% - Accent2 3 2 2 2 2 2" xfId="3210" xr:uid="{BBEE913E-8C61-4BD9-984E-AD044F5506E9}"/>
    <cellStyle name="40% - Accent2 3 2 2 2 2 2 2" xfId="13457" xr:uid="{68AA9481-E8C9-4E1A-B2DD-8AE1BF2565C5}"/>
    <cellStyle name="40% - Accent2 3 2 2 2 2 2 2 2" xfId="43221" xr:uid="{4ADA2B4E-688C-4995-B62B-E64BA0DF5278}"/>
    <cellStyle name="40% - Accent2 3 2 2 2 2 2 3" xfId="34187" xr:uid="{FD2393CD-ADD7-4D6A-AE4B-B8CF4F0C5D5C}"/>
    <cellStyle name="40% - Accent2 3 2 2 2 2 3" xfId="13458" xr:uid="{9A6F6548-4605-45AD-A7DA-42B1C1C8336C}"/>
    <cellStyle name="40% - Accent2 3 2 2 2 2 3 2" xfId="43222" xr:uid="{32B7D4A5-D135-4DEC-9262-9AD08B641626}"/>
    <cellStyle name="40% - Accent2 3 2 2 2 2 4" xfId="28514" xr:uid="{A9700138-BE69-4111-9136-02463867A76E}"/>
    <cellStyle name="40% - Accent2 3 2 2 2 2 4 2" xfId="57004" xr:uid="{DFC0A225-DA2F-419C-80DB-EFBA4A4F476E}"/>
    <cellStyle name="40% - Accent2 3 2 2 2 2 5" xfId="13456" xr:uid="{382E5ECE-51C6-4BFF-ACC5-C490CDA2376D}"/>
    <cellStyle name="40% - Accent2 3 2 2 2 2 5 2" xfId="43220" xr:uid="{37A4EC2D-7EAB-4A95-BF57-B1BEE7A01C59}"/>
    <cellStyle name="40% - Accent2 3 2 2 2 2 6" xfId="32977" xr:uid="{83462999-BEBB-49D2-9A30-E14B1B1287DD}"/>
    <cellStyle name="40% - Accent2 3 2 2 2 3" xfId="2591" xr:uid="{37CD9AEF-311F-4434-9F72-2A533B8DE5EE}"/>
    <cellStyle name="40% - Accent2 3 2 2 2 3 2" xfId="13459" xr:uid="{4899FA68-4C12-4EC1-8E56-9F74D1137033}"/>
    <cellStyle name="40% - Accent2 3 2 2 2 3 2 2" xfId="43223" xr:uid="{46431E06-C087-4693-AAFF-E5855BFF3C53}"/>
    <cellStyle name="40% - Accent2 3 2 2 2 3 3" xfId="33571" xr:uid="{5F0100DD-3641-439B-8722-FC3D744FEE0A}"/>
    <cellStyle name="40% - Accent2 3 2 2 2 4" xfId="13460" xr:uid="{AAFF8D96-C39C-4F05-AC5B-23049DDB5330}"/>
    <cellStyle name="40% - Accent2 3 2 2 2 4 2" xfId="43224" xr:uid="{B0B251C5-CA08-4AFC-A4D2-B7C841CB7BD1}"/>
    <cellStyle name="40% - Accent2 3 2 2 2 5" xfId="13461" xr:uid="{BEC09B47-E800-44BE-B02D-ABF5A5FE332C}"/>
    <cellStyle name="40% - Accent2 3 2 2 2 5 2" xfId="43225" xr:uid="{590924FC-7176-43EC-9074-839F13D830FB}"/>
    <cellStyle name="40% - Accent2 3 2 2 2 6" xfId="25539" xr:uid="{31B803DB-A461-44D8-977C-932A54472F62}"/>
    <cellStyle name="40% - Accent2 3 2 2 2 6 2" xfId="54030" xr:uid="{0A49A5CD-D04B-4C14-A662-8B8B8F371F8B}"/>
    <cellStyle name="40% - Accent2 3 2 2 2 7" xfId="13455" xr:uid="{6687341E-429D-4ACA-BBC9-37AE36091993}"/>
    <cellStyle name="40% - Accent2 3 2 2 2 7 2" xfId="43219" xr:uid="{6F9B29F0-7A2E-451A-A525-573217295ECD}"/>
    <cellStyle name="40% - Accent2 3 2 2 2 8" xfId="32363" xr:uid="{1C20518F-A5FC-4EBC-B617-DE7E583B7E57}"/>
    <cellStyle name="40% - Accent2 3 2 2 3" xfId="1685" xr:uid="{2C9F6DC3-4AAE-4A28-A90F-DEAF90E6E768}"/>
    <cellStyle name="40% - Accent2 3 2 2 3 2" xfId="2906" xr:uid="{412E7614-34DA-44ED-87B0-46868B5D609B}"/>
    <cellStyle name="40% - Accent2 3 2 2 3 2 2" xfId="13464" xr:uid="{43831A8F-E122-4384-86D4-A8EC3DB3939A}"/>
    <cellStyle name="40% - Accent2 3 2 2 3 2 2 2" xfId="43228" xr:uid="{E6D8B35D-0725-42AC-BA62-2E22978080D7}"/>
    <cellStyle name="40% - Accent2 3 2 2 3 2 3" xfId="13465" xr:uid="{89C4DA48-D2B3-467C-8BD8-314C947E4F46}"/>
    <cellStyle name="40% - Accent2 3 2 2 3 2 3 2" xfId="43229" xr:uid="{1E908CE0-639A-470A-8399-62219FB3CB65}"/>
    <cellStyle name="40% - Accent2 3 2 2 3 2 4" xfId="13463" xr:uid="{6EC0FF9D-236D-42F9-AB75-CB8BDC6135AF}"/>
    <cellStyle name="40% - Accent2 3 2 2 3 2 4 2" xfId="43227" xr:uid="{7688E60B-9FA5-4173-953C-A90D67243C29}"/>
    <cellStyle name="40% - Accent2 3 2 2 3 2 5" xfId="33884" xr:uid="{0C73A3C5-9428-4A93-9F04-71BAA285E181}"/>
    <cellStyle name="40% - Accent2 3 2 2 3 3" xfId="13466" xr:uid="{09C18005-DF52-4A27-ACDF-F5C88920F993}"/>
    <cellStyle name="40% - Accent2 3 2 2 3 3 2" xfId="43230" xr:uid="{A128F741-2C2D-4C56-898E-BB810AC8B870}"/>
    <cellStyle name="40% - Accent2 3 2 2 3 4" xfId="13467" xr:uid="{3EDE2F77-AB5C-415E-9D34-7E1A75F66B9B}"/>
    <cellStyle name="40% - Accent2 3 2 2 3 4 2" xfId="43231" xr:uid="{AB22D476-091F-4BB3-B99F-B4846982F489}"/>
    <cellStyle name="40% - Accent2 3 2 2 3 5" xfId="13468" xr:uid="{29786AA6-D381-489B-AA88-F1974261346F}"/>
    <cellStyle name="40% - Accent2 3 2 2 3 5 2" xfId="43232" xr:uid="{4B9FF204-BB26-45B3-B15C-A0EF75E915EC}"/>
    <cellStyle name="40% - Accent2 3 2 2 3 6" xfId="27000" xr:uid="{044C6678-813D-4C04-90DB-22000401A141}"/>
    <cellStyle name="40% - Accent2 3 2 2 3 6 2" xfId="55490" xr:uid="{43A61CF5-B63A-4063-9F01-B17ADE127678}"/>
    <cellStyle name="40% - Accent2 3 2 2 3 7" xfId="13462" xr:uid="{26D8A8D8-CCCC-429A-AFFB-19674A41014B}"/>
    <cellStyle name="40% - Accent2 3 2 2 3 7 2" xfId="43226" xr:uid="{D56F4F99-CAA6-453B-9D96-7B5EB133E790}"/>
    <cellStyle name="40% - Accent2 3 2 2 3 8" xfId="32687" xr:uid="{712D5369-8B13-48C6-A6CF-9EA228FC1DCB}"/>
    <cellStyle name="40% - Accent2 3 2 2 4" xfId="2331" xr:uid="{6ECCA9A8-6988-4B76-B50C-856C8ECBDFC4}"/>
    <cellStyle name="40% - Accent2 3 2 2 4 2" xfId="13470" xr:uid="{E414E2AF-0784-4BEB-8B51-8C5AAC9ADEEB}"/>
    <cellStyle name="40% - Accent2 3 2 2 4 2 2" xfId="43234" xr:uid="{5ED961D0-C8CF-45DB-B1C9-F0BE6F2B20B9}"/>
    <cellStyle name="40% - Accent2 3 2 2 4 3" xfId="13471" xr:uid="{42E75D59-5450-42D5-B3D4-A26737EA2B4D}"/>
    <cellStyle name="40% - Accent2 3 2 2 4 3 2" xfId="43235" xr:uid="{8117F71C-38CA-449E-B6F4-290F212F7093}"/>
    <cellStyle name="40% - Accent2 3 2 2 4 4" xfId="29995" xr:uid="{9C7289E3-ECC9-4371-A32C-CAD9C7F6B631}"/>
    <cellStyle name="40% - Accent2 3 2 2 4 4 2" xfId="58485" xr:uid="{E2B39FAD-D246-4AC8-960D-7B67876BD9AC}"/>
    <cellStyle name="40% - Accent2 3 2 2 4 5" xfId="13469" xr:uid="{F726B83C-C749-476E-82C6-5F82BFCBFC14}"/>
    <cellStyle name="40% - Accent2 3 2 2 4 5 2" xfId="43233" xr:uid="{8F78A53B-E54A-44E3-8FFA-468B51AB340B}"/>
    <cellStyle name="40% - Accent2 3 2 2 4 6" xfId="33311" xr:uid="{70ABD291-EFDC-40D7-B356-DC6F29CE0411}"/>
    <cellStyle name="40% - Accent2 3 2 2 5" xfId="13472" xr:uid="{D3FAEF9E-D408-469A-AA99-9203BEB3E974}"/>
    <cellStyle name="40% - Accent2 3 2 2 5 2" xfId="43236" xr:uid="{9BBF8F54-D4C5-4B38-8F84-DC1A11E1D85B}"/>
    <cellStyle name="40% - Accent2 3 2 2 6" xfId="13473" xr:uid="{E5E87C6D-A310-4419-89CD-EA9072C3A962}"/>
    <cellStyle name="40% - Accent2 3 2 2 6 2" xfId="43237" xr:uid="{AEE88BB5-8906-475C-B29C-DBB421171AD1}"/>
    <cellStyle name="40% - Accent2 3 2 2 7" xfId="13474" xr:uid="{D9CAFB39-CD03-4E9B-8A65-6FA9519B97EB}"/>
    <cellStyle name="40% - Accent2 3 2 2 7 2" xfId="43238" xr:uid="{21CA5420-04B4-4DAC-97DA-8037CAD33C27}"/>
    <cellStyle name="40% - Accent2 3 2 2 8" xfId="21846" xr:uid="{12BBC67A-5C93-4504-8799-5F03646EDBFB}"/>
    <cellStyle name="40% - Accent2 3 2 2 8 2" xfId="51271" xr:uid="{627D116A-E1F2-4C0F-A28B-5E76F8E0C6D1}"/>
    <cellStyle name="40% - Accent2 3 2 2 9" xfId="13454" xr:uid="{87DCB8E5-5B8F-4995-A69D-1D6918D66470}"/>
    <cellStyle name="40% - Accent2 3 2 2 9 2" xfId="43218" xr:uid="{ED8C05DB-5216-4DCF-B1EC-B4B78DEFAA83}"/>
    <cellStyle name="40% - Accent2 3 2 3" xfId="1312" xr:uid="{2A3A57BB-F8DB-4705-AC41-AC3AEFF5CFED}"/>
    <cellStyle name="40% - Accent2 3 2 3 10" xfId="32362" xr:uid="{293E6FFE-640D-4B60-BD2C-4EF856E39BB6}"/>
    <cellStyle name="40% - Accent2 3 2 3 2" xfId="1974" xr:uid="{CA773475-AA3B-449C-8E0D-14E65AD3CABC}"/>
    <cellStyle name="40% - Accent2 3 2 3 2 2" xfId="3209" xr:uid="{FE5ED237-ACB7-470C-AB6F-F225B3396169}"/>
    <cellStyle name="40% - Accent2 3 2 3 2 2 2" xfId="13478" xr:uid="{5C46C23D-8F6A-48D7-AFD1-D865D1FDBEDF}"/>
    <cellStyle name="40% - Accent2 3 2 3 2 2 2 2" xfId="43242" xr:uid="{12D3E478-E828-44C1-A57C-360C52261F65}"/>
    <cellStyle name="40% - Accent2 3 2 3 2 2 3" xfId="13479" xr:uid="{6200DE83-4F76-4EED-8F98-4E05482F0374}"/>
    <cellStyle name="40% - Accent2 3 2 3 2 2 3 2" xfId="43243" xr:uid="{26C6D676-A758-4E8B-9780-35CFB391D665}"/>
    <cellStyle name="40% - Accent2 3 2 3 2 2 4" xfId="28804" xr:uid="{21CA5CC1-3E6D-4745-B5C2-869092F7CDF5}"/>
    <cellStyle name="40% - Accent2 3 2 3 2 2 4 2" xfId="57294" xr:uid="{2C225082-08CA-44CF-87E2-66CF2C510BF0}"/>
    <cellStyle name="40% - Accent2 3 2 3 2 2 5" xfId="13477" xr:uid="{66EDB00C-21A0-4ECC-B54D-A9C658125F04}"/>
    <cellStyle name="40% - Accent2 3 2 3 2 2 5 2" xfId="43241" xr:uid="{D64FD172-2306-4E95-9054-22D5F4430314}"/>
    <cellStyle name="40% - Accent2 3 2 3 2 2 6" xfId="34186" xr:uid="{C9DECBC8-DAF1-4A03-A5FF-1B2991632DD4}"/>
    <cellStyle name="40% - Accent2 3 2 3 2 3" xfId="13480" xr:uid="{43493859-6010-42EB-B878-B4E30546996F}"/>
    <cellStyle name="40% - Accent2 3 2 3 2 3 2" xfId="43244" xr:uid="{624FE2D6-5621-48F0-B5EB-1180ECE057E7}"/>
    <cellStyle name="40% - Accent2 3 2 3 2 4" xfId="13481" xr:uid="{95583CE9-4859-415E-B1FC-AD29AFB2A256}"/>
    <cellStyle name="40% - Accent2 3 2 3 2 4 2" xfId="43245" xr:uid="{80463FD4-70B8-43C1-AB89-9CF98408AA33}"/>
    <cellStyle name="40% - Accent2 3 2 3 2 5" xfId="13482" xr:uid="{7B803168-DD5A-432B-B35A-A9F3BF3F8C2B}"/>
    <cellStyle name="40% - Accent2 3 2 3 2 5 2" xfId="43246" xr:uid="{D13BC0F6-BBF3-4E02-AEB5-5591A523A1C1}"/>
    <cellStyle name="40% - Accent2 3 2 3 2 6" xfId="25826" xr:uid="{E77969D0-A1CC-47E9-B462-FA6D966C476A}"/>
    <cellStyle name="40% - Accent2 3 2 3 2 6 2" xfId="54317" xr:uid="{EE8CBFAD-2433-46BC-862C-FA84690AC588}"/>
    <cellStyle name="40% - Accent2 3 2 3 2 7" xfId="13476" xr:uid="{E1FF032D-9485-421B-8458-A7DC1F0B878A}"/>
    <cellStyle name="40% - Accent2 3 2 3 2 7 2" xfId="43240" xr:uid="{5FC12CE3-C18F-4408-881F-43B4C09C411C}"/>
    <cellStyle name="40% - Accent2 3 2 3 2 8" xfId="32976" xr:uid="{E0A0D123-9C30-436D-ABB6-C0388132C0CC}"/>
    <cellStyle name="40% - Accent2 3 2 3 3" xfId="2590" xr:uid="{A7633E47-035E-4CA3-9B3B-B0E1BAFB1E26}"/>
    <cellStyle name="40% - Accent2 3 2 3 3 2" xfId="13484" xr:uid="{3DA7525C-0B03-4469-B2A2-1E51A849BFFC}"/>
    <cellStyle name="40% - Accent2 3 2 3 3 2 2" xfId="13485" xr:uid="{7C79B6EE-3501-4C72-A804-CE88648A0E5B}"/>
    <cellStyle name="40% - Accent2 3 2 3 3 2 2 2" xfId="43249" xr:uid="{EDF73280-8AD2-4FEA-A1B1-7BA4428CA25D}"/>
    <cellStyle name="40% - Accent2 3 2 3 3 2 3" xfId="13486" xr:uid="{188A5473-464A-4AE5-A8D8-DB81B5342C73}"/>
    <cellStyle name="40% - Accent2 3 2 3 3 2 3 2" xfId="43250" xr:uid="{FCC5B044-D252-49A6-9A3D-E0B943D936C4}"/>
    <cellStyle name="40% - Accent2 3 2 3 3 2 4" xfId="43248" xr:uid="{FD1D9036-39C8-4B71-8856-6DBBA4A622FC}"/>
    <cellStyle name="40% - Accent2 3 2 3 3 3" xfId="13487" xr:uid="{43E71641-D1E1-4D06-AE5C-F9E9F66999B9}"/>
    <cellStyle name="40% - Accent2 3 2 3 3 3 2" xfId="43251" xr:uid="{EDC164B4-9F1A-47D4-9596-4DDCDC447549}"/>
    <cellStyle name="40% - Accent2 3 2 3 3 4" xfId="13488" xr:uid="{460CEA70-FE6B-408A-BD9A-ACA90066506F}"/>
    <cellStyle name="40% - Accent2 3 2 3 3 4 2" xfId="43252" xr:uid="{6FE16259-AFE7-48AB-97EF-07E37E55A9F1}"/>
    <cellStyle name="40% - Accent2 3 2 3 3 5" xfId="13489" xr:uid="{06B011BC-5732-4E40-8791-1888E8B96B3B}"/>
    <cellStyle name="40% - Accent2 3 2 3 3 5 2" xfId="43253" xr:uid="{95C6A078-09B0-40AC-9D91-23944D5F2930}"/>
    <cellStyle name="40% - Accent2 3 2 3 3 6" xfId="27293" xr:uid="{034D1D9E-E807-4FF5-98D0-830118044B62}"/>
    <cellStyle name="40% - Accent2 3 2 3 3 6 2" xfId="55783" xr:uid="{AD2C434F-9B6A-4D68-BE07-372F2B4E5F31}"/>
    <cellStyle name="40% - Accent2 3 2 3 3 7" xfId="13483" xr:uid="{37EC1F1C-012F-4727-9167-60FB75342511}"/>
    <cellStyle name="40% - Accent2 3 2 3 3 7 2" xfId="43247" xr:uid="{A0C80043-C0C1-42E8-9E32-E949B466F2B1}"/>
    <cellStyle name="40% - Accent2 3 2 3 3 8" xfId="33570" xr:uid="{D0455D7B-16D6-44E9-A6E8-EE6DD556C0E7}"/>
    <cellStyle name="40% - Accent2 3 2 3 4" xfId="13490" xr:uid="{68C65DCD-AE87-4BBC-8CDD-6D5E1491389F}"/>
    <cellStyle name="40% - Accent2 3 2 3 4 2" xfId="13491" xr:uid="{F60681F2-3267-4462-A589-7BBA1608358B}"/>
    <cellStyle name="40% - Accent2 3 2 3 4 2 2" xfId="43255" xr:uid="{66ACAF1A-1AA9-4CA2-8114-659CBC62354E}"/>
    <cellStyle name="40% - Accent2 3 2 3 4 3" xfId="13492" xr:uid="{6B53F880-7E73-4B5E-BF2E-DD9C504D0EC5}"/>
    <cellStyle name="40% - Accent2 3 2 3 4 3 2" xfId="43256" xr:uid="{74F0F253-4E76-4931-8CE4-1FDE7F985EA7}"/>
    <cellStyle name="40% - Accent2 3 2 3 4 4" xfId="30291" xr:uid="{25A02781-81DC-4CC3-A920-A2635BA4B989}"/>
    <cellStyle name="40% - Accent2 3 2 3 4 4 2" xfId="58781" xr:uid="{3358F132-2126-4AE9-ADB1-EEFA7AD65B7A}"/>
    <cellStyle name="40% - Accent2 3 2 3 4 5" xfId="43254" xr:uid="{C26CC16D-D1FE-4062-A294-560F1F1682D4}"/>
    <cellStyle name="40% - Accent2 3 2 3 5" xfId="13493" xr:uid="{C262769B-54E9-4531-994B-386CACDFC53A}"/>
    <cellStyle name="40% - Accent2 3 2 3 5 2" xfId="43257" xr:uid="{A0FAF540-20ED-428E-BE19-78A8D8563585}"/>
    <cellStyle name="40% - Accent2 3 2 3 6" xfId="13494" xr:uid="{3D0E336F-E618-43E8-8D25-7949B17BE91C}"/>
    <cellStyle name="40% - Accent2 3 2 3 6 2" xfId="43258" xr:uid="{4D3D2020-EA56-4092-B27E-D46031E7CDFC}"/>
    <cellStyle name="40% - Accent2 3 2 3 7" xfId="13495" xr:uid="{19B86F4B-8CFD-473F-8D22-1D187CFF8D91}"/>
    <cellStyle name="40% - Accent2 3 2 3 7 2" xfId="43259" xr:uid="{2545C801-B66B-4BD8-A64A-818B18086E25}"/>
    <cellStyle name="40% - Accent2 3 2 3 8" xfId="24381" xr:uid="{CF5E03AD-61DD-4A39-9165-A8973BFB703A}"/>
    <cellStyle name="40% - Accent2 3 2 3 8 2" xfId="52873" xr:uid="{133D34C0-B0C7-49CB-B0E7-365A8C58CB1F}"/>
    <cellStyle name="40% - Accent2 3 2 3 9" xfId="13475" xr:uid="{5100B005-8ECC-4958-98D8-D9FE47FBE436}"/>
    <cellStyle name="40% - Accent2 3 2 3 9 2" xfId="43239" xr:uid="{4FFC5215-2D61-41FB-ADB9-53EEC315E981}"/>
    <cellStyle name="40% - Accent2 3 2 4" xfId="1684" xr:uid="{B1AE2771-3D65-4B5C-A85D-E9DB8978C069}"/>
    <cellStyle name="40% - Accent2 3 2 4 2" xfId="2905" xr:uid="{C1432886-C2EB-45F2-AE59-252958B3213D}"/>
    <cellStyle name="40% - Accent2 3 2 4 2 2" xfId="13498" xr:uid="{9875A7D2-AD58-4575-9904-30C5E4708041}"/>
    <cellStyle name="40% - Accent2 3 2 4 2 2 2" xfId="29101" xr:uid="{4EED42DC-CF46-41B7-A2F3-623CC8DDFE9A}"/>
    <cellStyle name="40% - Accent2 3 2 4 2 2 2 2" xfId="57591" xr:uid="{EC085E56-8344-419D-AB2F-644DD0113686}"/>
    <cellStyle name="40% - Accent2 3 2 4 2 2 3" xfId="43262" xr:uid="{6358344B-C96A-42DD-A324-F4487654FCAD}"/>
    <cellStyle name="40% - Accent2 3 2 4 2 3" xfId="13499" xr:uid="{2F8B61A0-0BE6-422A-8A95-F296C4AD9051}"/>
    <cellStyle name="40% - Accent2 3 2 4 2 3 2" xfId="43263" xr:uid="{4D4E3499-8CC1-49F8-B041-30499CCB0709}"/>
    <cellStyle name="40% - Accent2 3 2 4 2 4" xfId="26117" xr:uid="{B315764E-9CAF-48B1-8D10-F8E12BB897EA}"/>
    <cellStyle name="40% - Accent2 3 2 4 2 4 2" xfId="54608" xr:uid="{06A8827B-AD3F-423D-A7D8-532DEAD71255}"/>
    <cellStyle name="40% - Accent2 3 2 4 2 5" xfId="13497" xr:uid="{28C2565C-BC14-450D-B65D-861C88E3488B}"/>
    <cellStyle name="40% - Accent2 3 2 4 2 5 2" xfId="43261" xr:uid="{41D3612A-D45A-40AC-A99B-9B3D1ACEDC67}"/>
    <cellStyle name="40% - Accent2 3 2 4 2 6" xfId="33883" xr:uid="{97B00B17-F6A8-4203-BE2E-2B80C9E2193E}"/>
    <cellStyle name="40% - Accent2 3 2 4 3" xfId="13500" xr:uid="{6B07A338-09EA-463F-8A95-A0793710EDBB}"/>
    <cellStyle name="40% - Accent2 3 2 4 3 2" xfId="27590" xr:uid="{96F81D24-8EAB-4D7E-B933-2AE4BCC4EAA1}"/>
    <cellStyle name="40% - Accent2 3 2 4 3 2 2" xfId="56080" xr:uid="{BF9DA410-D6F2-4A5F-A0C3-AA7E3D6BDDA5}"/>
    <cellStyle name="40% - Accent2 3 2 4 3 3" xfId="43264" xr:uid="{43E7D118-96C3-47BD-BD3F-E4BC9452921F}"/>
    <cellStyle name="40% - Accent2 3 2 4 4" xfId="13501" xr:uid="{1A5C75E7-A380-4215-A6EA-DF728D03F0AB}"/>
    <cellStyle name="40% - Accent2 3 2 4 4 2" xfId="30589" xr:uid="{D2A08F05-D2AB-49A2-919E-28432A79D527}"/>
    <cellStyle name="40% - Accent2 3 2 4 4 2 2" xfId="59079" xr:uid="{64C63E13-0D7A-45AD-B132-04D7A50C38DE}"/>
    <cellStyle name="40% - Accent2 3 2 4 4 3" xfId="43265" xr:uid="{2CF793F4-A8FB-4F30-9720-575036E879EA}"/>
    <cellStyle name="40% - Accent2 3 2 4 5" xfId="13502" xr:uid="{60955A3E-724D-45EB-B6D2-6133B8041DDD}"/>
    <cellStyle name="40% - Accent2 3 2 4 5 2" xfId="43266" xr:uid="{0C564D9D-6FCE-45EB-B7CF-BC1BFD47A0F0}"/>
    <cellStyle name="40% - Accent2 3 2 4 6" xfId="24660" xr:uid="{2EC44B4D-6C8B-4A3D-8B38-FAB7BEED200D}"/>
    <cellStyle name="40% - Accent2 3 2 4 6 2" xfId="53152" xr:uid="{57F6760C-A38D-4771-8F6D-CEB1F267B329}"/>
    <cellStyle name="40% - Accent2 3 2 4 7" xfId="13496" xr:uid="{8F8BF957-BD4B-4C8B-A2C3-65008E81A513}"/>
    <cellStyle name="40% - Accent2 3 2 4 7 2" xfId="43260" xr:uid="{1D690D5A-1155-46F9-B768-F13F64FB3F65}"/>
    <cellStyle name="40% - Accent2 3 2 4 8" xfId="32686" xr:uid="{44A5278B-C046-4BF8-9047-F2F47EDD443E}"/>
    <cellStyle name="40% - Accent2 3 2 5" xfId="2214" xr:uid="{538F85CD-4C21-4A5B-B865-9042C3DAE80D}"/>
    <cellStyle name="40% - Accent2 3 2 5 2" xfId="13504" xr:uid="{8DAEDFC8-F4EB-4D31-A4EA-C150B502B31D}"/>
    <cellStyle name="40% - Accent2 3 2 5 2 2" xfId="13505" xr:uid="{DE596EB2-AF2F-4DC1-8597-4832909606DD}"/>
    <cellStyle name="40% - Accent2 3 2 5 2 2 2" xfId="29410" xr:uid="{CAC01E77-998A-4A37-8A20-C968081ABB39}"/>
    <cellStyle name="40% - Accent2 3 2 5 2 2 2 2" xfId="57900" xr:uid="{720E2B9B-638A-4F86-8432-4ABF01250B8E}"/>
    <cellStyle name="40% - Accent2 3 2 5 2 2 3" xfId="43269" xr:uid="{048EA883-585D-448D-ABB2-A506495FEDA7}"/>
    <cellStyle name="40% - Accent2 3 2 5 2 3" xfId="13506" xr:uid="{FF36E77C-822C-4E7C-AE50-E8C7D7FCBEC3}"/>
    <cellStyle name="40% - Accent2 3 2 5 2 3 2" xfId="43270" xr:uid="{AB6541F2-75B0-465E-848B-25E4EDA3090D}"/>
    <cellStyle name="40% - Accent2 3 2 5 2 4" xfId="26426" xr:uid="{6C81880C-C714-4FE8-80E9-0F56EB364212}"/>
    <cellStyle name="40% - Accent2 3 2 5 2 4 2" xfId="54917" xr:uid="{5F11CFE4-11D5-4CB0-ACCA-6D07C4A7D85E}"/>
    <cellStyle name="40% - Accent2 3 2 5 2 5" xfId="43268" xr:uid="{F268AFB0-9641-4CF5-9ECF-32E90EE3397F}"/>
    <cellStyle name="40% - Accent2 3 2 5 3" xfId="13507" xr:uid="{2C60BE30-D801-4FA6-8E6D-C7D23207CF3B}"/>
    <cellStyle name="40% - Accent2 3 2 5 3 2" xfId="27899" xr:uid="{478235A7-BDC6-4475-8259-9123C2B86064}"/>
    <cellStyle name="40% - Accent2 3 2 5 3 2 2" xfId="56389" xr:uid="{D50FAA67-72A5-491D-A4BD-AC326183B03E}"/>
    <cellStyle name="40% - Accent2 3 2 5 3 3" xfId="43271" xr:uid="{B72D40CD-4D63-48F2-A0AC-08E5DF51C5E7}"/>
    <cellStyle name="40% - Accent2 3 2 5 4" xfId="13508" xr:uid="{F84A320F-F184-42D8-A97D-561786D55037}"/>
    <cellStyle name="40% - Accent2 3 2 5 4 2" xfId="30899" xr:uid="{6A20DDE3-4482-45F2-93F1-623706A9FB53}"/>
    <cellStyle name="40% - Accent2 3 2 5 4 2 2" xfId="59389" xr:uid="{26E576FA-A797-4B25-9604-A6D904716695}"/>
    <cellStyle name="40% - Accent2 3 2 5 4 3" xfId="43272" xr:uid="{D0BD61FA-2D2F-494B-BC53-00399A35BD9C}"/>
    <cellStyle name="40% - Accent2 3 2 5 5" xfId="13509" xr:uid="{2496079F-54EE-4DE7-AD26-EF8082A368E3}"/>
    <cellStyle name="40% - Accent2 3 2 5 5 2" xfId="43273" xr:uid="{A067ABE3-D1D6-4DEB-B38F-C3D5C8366161}"/>
    <cellStyle name="40% - Accent2 3 2 5 6" xfId="24957" xr:uid="{FC4FCDF8-BC9D-4A7A-8076-2BDACF9C9026}"/>
    <cellStyle name="40% - Accent2 3 2 5 6 2" xfId="53448" xr:uid="{74FDCC42-A564-46D8-ADB7-667DDB30FC55}"/>
    <cellStyle name="40% - Accent2 3 2 5 7" xfId="13503" xr:uid="{A5330C17-EDE9-4F2C-A483-7A218FC819C2}"/>
    <cellStyle name="40% - Accent2 3 2 5 7 2" xfId="43267" xr:uid="{5358383E-B0AD-49B5-BE45-BAB02AF893E9}"/>
    <cellStyle name="40% - Accent2 3 2 5 8" xfId="33196" xr:uid="{8FA573B8-88FC-44B5-AD60-6E84E8548219}"/>
    <cellStyle name="40% - Accent2 3 2 6" xfId="13510" xr:uid="{C9E97DDF-D971-4637-B81D-37A74919151A}"/>
    <cellStyle name="40% - Accent2 3 2 6 2" xfId="13511" xr:uid="{7F4E6294-10E2-4BF2-8595-B3888E148DE3}"/>
    <cellStyle name="40% - Accent2 3 2 6 2 2" xfId="28224" xr:uid="{899E1767-8F2B-4237-B7BB-63DB400397A9}"/>
    <cellStyle name="40% - Accent2 3 2 6 2 2 2" xfId="56714" xr:uid="{3D5F7B73-CF84-47A2-86E2-738C7A71CC68}"/>
    <cellStyle name="40% - Accent2 3 2 6 2 3" xfId="43275" xr:uid="{032538A7-AA07-4925-A6BC-25C409F44266}"/>
    <cellStyle name="40% - Accent2 3 2 6 3" xfId="13512" xr:uid="{B24DB3B6-D4E9-44F1-BF1D-FDADBECF50B7}"/>
    <cellStyle name="40% - Accent2 3 2 6 3 2" xfId="43276" xr:uid="{F5EF0E6C-4E73-4873-BE54-DCEB854A8BA6}"/>
    <cellStyle name="40% - Accent2 3 2 6 4" xfId="25258" xr:uid="{750FF699-DD53-41C4-8798-345761198217}"/>
    <cellStyle name="40% - Accent2 3 2 6 4 2" xfId="53749" xr:uid="{4D2FD9DB-1E1D-433F-ABEF-B594316E5507}"/>
    <cellStyle name="40% - Accent2 3 2 6 5" xfId="43274" xr:uid="{0E502D07-3A5A-4E93-86FF-82932198C628}"/>
    <cellStyle name="40% - Accent2 3 2 7" xfId="13513" xr:uid="{3FFA28D6-4996-4D24-8D35-47C0FB90CFDB}"/>
    <cellStyle name="40% - Accent2 3 2 7 2" xfId="26709" xr:uid="{166C6767-93BF-4B9E-8ED1-32F0C3DB4549}"/>
    <cellStyle name="40% - Accent2 3 2 7 2 2" xfId="55199" xr:uid="{6B424AD0-A565-43EA-B44E-AF81F01ABCC7}"/>
    <cellStyle name="40% - Accent2 3 2 7 3" xfId="43277" xr:uid="{8D7B6DD1-F984-43A4-804A-55F93C15C4C5}"/>
    <cellStyle name="40% - Accent2 3 2 8" xfId="13514" xr:uid="{70072AB9-74D5-462C-B3EA-A3F7698851EC}"/>
    <cellStyle name="40% - Accent2 3 2 8 2" xfId="29703" xr:uid="{AFF8F69C-C68E-49D2-99AE-738EF8288C35}"/>
    <cellStyle name="40% - Accent2 3 2 8 2 2" xfId="58193" xr:uid="{9A074119-6257-4A43-A2DD-D1A34411BF3B}"/>
    <cellStyle name="40% - Accent2 3 2 8 3" xfId="43278" xr:uid="{477BCCAF-02EE-4F0B-AC92-00E1F8346CF3}"/>
    <cellStyle name="40% - Accent2 3 2 9" xfId="13515" xr:uid="{143B9286-82AA-4A27-829A-80C50DF8B41C}"/>
    <cellStyle name="40% - Accent2 3 2 9 2" xfId="43279" xr:uid="{83ECBE7D-027D-4E44-B81C-08BAAB91BD6D}"/>
    <cellStyle name="40% - Accent2 3 3" xfId="986" xr:uid="{07DF2487-DB1B-44FB-B76C-4D0E76944726}"/>
    <cellStyle name="40% - Accent2 3 3 10" xfId="23751" xr:uid="{CB11AF08-B669-415E-B6F5-22D3D7B1EF64}"/>
    <cellStyle name="40% - Accent2 3 3 11" xfId="32175" xr:uid="{2CC22063-5DCB-4EFA-B43C-A2C1A93A7F7D}"/>
    <cellStyle name="40% - Accent2 3 3 2" xfId="1314" xr:uid="{1CC026E7-4E24-4EB0-9A73-7DAED4E9418C}"/>
    <cellStyle name="40% - Accent2 3 3 2 2" xfId="1976" xr:uid="{A3C64C37-02CF-4759-BB29-CD418BBB54C1}"/>
    <cellStyle name="40% - Accent2 3 3 2 2 2" xfId="3211" xr:uid="{C06C16C4-56D9-4F71-83E4-9470602E14FA}"/>
    <cellStyle name="40% - Accent2 3 3 2 2 2 2" xfId="13519" xr:uid="{795CBDE0-4964-45D3-8F6F-C189EAEB9147}"/>
    <cellStyle name="40% - Accent2 3 3 2 2 2 2 2" xfId="43283" xr:uid="{0FA95F2F-5ED8-47D7-80EA-C0DE070CCFFA}"/>
    <cellStyle name="40% - Accent2 3 3 2 2 2 3" xfId="34188" xr:uid="{B3F80F19-E3F4-4E8B-BB77-6B8E3B06B9D5}"/>
    <cellStyle name="40% - Accent2 3 3 2 2 3" xfId="13520" xr:uid="{AD75951F-EA3E-4FAB-BE51-105B43FD129F}"/>
    <cellStyle name="40% - Accent2 3 3 2 2 3 2" xfId="43284" xr:uid="{95DFB39F-E73C-41A6-A5FE-D221E095BDE4}"/>
    <cellStyle name="40% - Accent2 3 3 2 2 4" xfId="13518" xr:uid="{66A065E2-8B21-4A4C-AECF-A5FC77EBF7C4}"/>
    <cellStyle name="40% - Accent2 3 3 2 2 4 2" xfId="43282" xr:uid="{9020B93D-80BF-451B-B17A-C6E5922F23DB}"/>
    <cellStyle name="40% - Accent2 3 3 2 2 5" xfId="32978" xr:uid="{583B0563-B617-4AFA-AE31-816264B50017}"/>
    <cellStyle name="40% - Accent2 3 3 2 3" xfId="2592" xr:uid="{5D12C08B-AC6A-4E36-8BFD-2BFB2DF83956}"/>
    <cellStyle name="40% - Accent2 3 3 2 3 2" xfId="13521" xr:uid="{AF31D524-716A-45CA-AB38-60AE0A33E4E5}"/>
    <cellStyle name="40% - Accent2 3 3 2 3 2 2" xfId="43285" xr:uid="{7053F289-3D19-4E6C-8DCA-3AE9B6D58E2A}"/>
    <cellStyle name="40% - Accent2 3 3 2 3 3" xfId="33572" xr:uid="{ABAE5CD3-325B-430C-9887-7D2C9C0C4139}"/>
    <cellStyle name="40% - Accent2 3 3 2 4" xfId="13522" xr:uid="{FD3601F8-2FA6-43FD-B2FE-F1AA1E013778}"/>
    <cellStyle name="40% - Accent2 3 3 2 4 2" xfId="43286" xr:uid="{562E4EF6-800D-47C4-9357-88B0945C35D2}"/>
    <cellStyle name="40% - Accent2 3 3 2 5" xfId="13523" xr:uid="{274F5BA4-F74A-4B82-B1F2-AAC75DC165A7}"/>
    <cellStyle name="40% - Accent2 3 3 2 5 2" xfId="43287" xr:uid="{2636B755-6D8D-4C20-8323-AF9D33C9163B}"/>
    <cellStyle name="40% - Accent2 3 3 2 6" xfId="22102" xr:uid="{91879679-69DA-4786-A7E1-3AC2CD83839E}"/>
    <cellStyle name="40% - Accent2 3 3 2 6 2" xfId="51527" xr:uid="{F571CBB9-A75F-4865-8E29-984691AE21A4}"/>
    <cellStyle name="40% - Accent2 3 3 2 7" xfId="13517" xr:uid="{8A1687A2-9610-43FF-AC8C-8C040F0BC184}"/>
    <cellStyle name="40% - Accent2 3 3 2 7 2" xfId="43281" xr:uid="{3FC79F84-F347-4600-BE48-158AD9FE89AB}"/>
    <cellStyle name="40% - Accent2 3 3 2 8" xfId="31061" xr:uid="{F69E1853-8866-4F09-A668-7A4E91CD5745}"/>
    <cellStyle name="40% - Accent2 3 3 2 8 2" xfId="59542" xr:uid="{0BB30A7B-7403-408E-A1CF-15A7298778EE}"/>
    <cellStyle name="40% - Accent2 3 3 2 9" xfId="32364" xr:uid="{3A2E4AE9-0431-44CB-BF85-C14AC5089424}"/>
    <cellStyle name="40% - Accent2 3 3 3" xfId="1686" xr:uid="{159811B2-7CC0-4D58-8CB6-DF05EB4914BA}"/>
    <cellStyle name="40% - Accent2 3 3 3 2" xfId="2907" xr:uid="{FA1EE7C4-529C-461B-B1A3-48F4507507FB}"/>
    <cellStyle name="40% - Accent2 3 3 3 2 2" xfId="13526" xr:uid="{369A9661-DBC3-45D5-AE2C-B0F81E9AD82F}"/>
    <cellStyle name="40% - Accent2 3 3 3 2 2 2" xfId="43290" xr:uid="{1EE81D47-6D77-4EE1-8E5B-D02FB83088DD}"/>
    <cellStyle name="40% - Accent2 3 3 3 2 3" xfId="13527" xr:uid="{EF3EC2AD-432E-4DCC-806D-F9818A3C6026}"/>
    <cellStyle name="40% - Accent2 3 3 3 2 3 2" xfId="43291" xr:uid="{A105603C-3754-4D63-AA5A-E80FABA2FF8D}"/>
    <cellStyle name="40% - Accent2 3 3 3 2 4" xfId="13525" xr:uid="{11CA66F4-C71E-49AA-BA30-B37F6CD74CFC}"/>
    <cellStyle name="40% - Accent2 3 3 3 2 4 2" xfId="43289" xr:uid="{0DD7C9F5-992A-45C6-A85A-B9ABA86E2E2D}"/>
    <cellStyle name="40% - Accent2 3 3 3 2 5" xfId="33885" xr:uid="{2C5EC16F-F247-437A-A2D2-86866ECD35EA}"/>
    <cellStyle name="40% - Accent2 3 3 3 3" xfId="13528" xr:uid="{CC011391-BA1C-4708-9AAA-0FEF13A382F6}"/>
    <cellStyle name="40% - Accent2 3 3 3 3 2" xfId="43292" xr:uid="{4AC2402C-A61F-4AEC-B932-D816A3033796}"/>
    <cellStyle name="40% - Accent2 3 3 3 4" xfId="13529" xr:uid="{35826D69-17D5-4DAF-85DF-066E2630790A}"/>
    <cellStyle name="40% - Accent2 3 3 3 4 2" xfId="43293" xr:uid="{1971668C-90DA-4AFD-AAE8-8AD013D134B0}"/>
    <cellStyle name="40% - Accent2 3 3 3 5" xfId="13530" xr:uid="{9A94A01E-2D5B-4953-9C82-E16127039F0E}"/>
    <cellStyle name="40% - Accent2 3 3 3 5 2" xfId="43294" xr:uid="{4AD0F374-4D3E-4C3C-B8CE-AF528C523B54}"/>
    <cellStyle name="40% - Accent2 3 3 3 6" xfId="31418" xr:uid="{D4AFD2D8-47F9-4084-813D-0817D1266247}"/>
    <cellStyle name="40% - Accent2 3 3 3 6 2" xfId="59666" xr:uid="{3E52567C-1402-4856-BD64-9437A1A13AF3}"/>
    <cellStyle name="40% - Accent2 3 3 3 7" xfId="13524" xr:uid="{FA1C49D1-90DE-4B57-9FA9-556150844CE0}"/>
    <cellStyle name="40% - Accent2 3 3 3 7 2" xfId="43288" xr:uid="{3E0A0445-175D-4635-A1DE-72944D3A5203}"/>
    <cellStyle name="40% - Accent2 3 3 3 8" xfId="32688" xr:uid="{0C76EF45-7838-4D13-87AF-AA3BDFD118F5}"/>
    <cellStyle name="40% - Accent2 3 3 4" xfId="2272" xr:uid="{CE4E47F0-B8F9-4496-BBE2-0D8550BAE1C5}"/>
    <cellStyle name="40% - Accent2 3 3 4 2" xfId="13532" xr:uid="{C687AFA5-291A-4F08-BC18-C8ECFD739095}"/>
    <cellStyle name="40% - Accent2 3 3 4 2 2" xfId="43296" xr:uid="{F20D05FC-4E19-4284-BD40-E59A8A8DB839}"/>
    <cellStyle name="40% - Accent2 3 3 4 3" xfId="13533" xr:uid="{98B197A8-215C-4E9B-AB9A-440F8F9C4EFB}"/>
    <cellStyle name="40% - Accent2 3 3 4 3 2" xfId="43297" xr:uid="{D017C78B-DB28-4A7A-8F66-3057F704CF5E}"/>
    <cellStyle name="40% - Accent2 3 3 4 4" xfId="13531" xr:uid="{1B82C4BD-E8BF-408B-B403-DCEF2BE7D5BD}"/>
    <cellStyle name="40% - Accent2 3 3 4 4 2" xfId="43295" xr:uid="{C6B0B262-2655-43CC-9A6F-CA8D0E702288}"/>
    <cellStyle name="40% - Accent2 3 3 4 5" xfId="33252" xr:uid="{3F236AA6-3684-4AA4-8599-5D16AB6DFB47}"/>
    <cellStyle name="40% - Accent2 3 3 5" xfId="13534" xr:uid="{A97199AF-741A-4C29-977C-9DAA889C3988}"/>
    <cellStyle name="40% - Accent2 3 3 5 2" xfId="43298" xr:uid="{FCF3D8B8-9F08-4C6A-89F5-7284E83FB13D}"/>
    <cellStyle name="40% - Accent2 3 3 6" xfId="13535" xr:uid="{EDD1E71E-780A-4C2F-AFF3-A116F24AAA77}"/>
    <cellStyle name="40% - Accent2 3 3 6 2" xfId="43299" xr:uid="{AAB6E177-F66A-44E0-B1C7-4A952F526105}"/>
    <cellStyle name="40% - Accent2 3 3 7" xfId="13536" xr:uid="{E142D0ED-5D75-486B-B3BD-CAE51F3EC980}"/>
    <cellStyle name="40% - Accent2 3 3 7 2" xfId="43300" xr:uid="{617BEB53-90FF-4519-94A1-DC47FE4DA903}"/>
    <cellStyle name="40% - Accent2 3 3 8" xfId="21118" xr:uid="{E8903B7D-381A-4FAE-9A24-614CE5B2C4C3}"/>
    <cellStyle name="40% - Accent2 3 3 8 2" xfId="50544" xr:uid="{D6848CD3-9AE7-4120-B698-851FC69747B8}"/>
    <cellStyle name="40% - Accent2 3 3 9" xfId="13516" xr:uid="{063BC1FB-2F2F-4615-884C-9433C2FB0839}"/>
    <cellStyle name="40% - Accent2 3 3 9 2" xfId="43280" xr:uid="{AF5B03BA-1C25-44C4-ACE2-F4E6596DB1F8}"/>
    <cellStyle name="40% - Accent2 3 4" xfId="989" xr:uid="{BB1A6D6D-DAB7-4510-9796-F96FD07E9FCA}"/>
    <cellStyle name="40% - Accent2 3 4 10" xfId="23989" xr:uid="{4A9E4531-105A-4066-B457-0799360F3D59}"/>
    <cellStyle name="40% - Accent2 3 4 10 2" xfId="52552" xr:uid="{0CBBC3DA-4F3C-4D36-B861-31F58A416535}"/>
    <cellStyle name="40% - Accent2 3 4 11" xfId="32178" xr:uid="{3E7E32DF-2295-4A1B-BC92-75807BD87597}"/>
    <cellStyle name="40% - Accent2 3 4 2" xfId="1311" xr:uid="{542F02CA-DB71-4840-84A0-53EC45C77459}"/>
    <cellStyle name="40% - Accent2 3 4 2 2" xfId="1973" xr:uid="{B4311EC7-D66D-4FDE-B689-332E38B228E3}"/>
    <cellStyle name="40% - Accent2 3 4 2 2 2" xfId="3208" xr:uid="{FE7D7D55-5168-43FD-8729-7EA0F426AD0D}"/>
    <cellStyle name="40% - Accent2 3 4 2 2 2 2" xfId="13540" xr:uid="{D9B8D0B0-E03B-456C-88CC-D71548FF9ECE}"/>
    <cellStyle name="40% - Accent2 3 4 2 2 2 2 2" xfId="43304" xr:uid="{609F1E6E-F616-466B-BEC4-386CDF9CA8E1}"/>
    <cellStyle name="40% - Accent2 3 4 2 2 2 3" xfId="34185" xr:uid="{EE347E56-ECA6-48DA-9CE2-41861FED8B85}"/>
    <cellStyle name="40% - Accent2 3 4 2 2 3" xfId="13541" xr:uid="{CBBEFF6C-80CA-4BE8-8E0F-D4D0EED95E2B}"/>
    <cellStyle name="40% - Accent2 3 4 2 2 3 2" xfId="43305" xr:uid="{0448EE53-149E-42CE-91E7-79B68B126835}"/>
    <cellStyle name="40% - Accent2 3 4 2 2 4" xfId="28447" xr:uid="{5C8EFB24-B92F-49D7-97FA-D5B2255F0CF8}"/>
    <cellStyle name="40% - Accent2 3 4 2 2 4 2" xfId="56937" xr:uid="{0396DA51-EF2F-4FEA-911E-51E11B56B598}"/>
    <cellStyle name="40% - Accent2 3 4 2 2 5" xfId="13539" xr:uid="{C4E75CF9-D365-42F7-9492-0E2F517687DA}"/>
    <cellStyle name="40% - Accent2 3 4 2 2 5 2" xfId="43303" xr:uid="{B42B5133-860D-4EB7-9B5A-77CA4D874466}"/>
    <cellStyle name="40% - Accent2 3 4 2 2 6" xfId="32975" xr:uid="{43E5167E-67DB-4938-8932-F0462ACB93D8}"/>
    <cellStyle name="40% - Accent2 3 4 2 3" xfId="2593" xr:uid="{956586B5-E9E1-4A9E-912F-26C5A1DE7A5A}"/>
    <cellStyle name="40% - Accent2 3 4 2 3 2" xfId="13542" xr:uid="{B02FF54B-E09D-4088-BA48-2ACC94E5FE94}"/>
    <cellStyle name="40% - Accent2 3 4 2 3 2 2" xfId="43306" xr:uid="{72ACBE5D-B409-4674-BF75-59718D93774D}"/>
    <cellStyle name="40% - Accent2 3 4 2 3 3" xfId="33573" xr:uid="{47D96200-2D99-4038-BA40-ACB0B028E6DE}"/>
    <cellStyle name="40% - Accent2 3 4 2 4" xfId="13543" xr:uid="{32D72585-519E-4FB8-958B-5C35ACC74483}"/>
    <cellStyle name="40% - Accent2 3 4 2 4 2" xfId="43307" xr:uid="{3547A8B3-616F-4B9A-8B80-7C0A79FCF73F}"/>
    <cellStyle name="40% - Accent2 3 4 2 5" xfId="13544" xr:uid="{776CCA75-0CA6-4063-8CAB-F21E6571086F}"/>
    <cellStyle name="40% - Accent2 3 4 2 5 2" xfId="43308" xr:uid="{3EFEBF8E-5AB1-4B53-8132-35F256B77BFA}"/>
    <cellStyle name="40% - Accent2 3 4 2 6" xfId="25470" xr:uid="{15D3AB34-70E9-421F-82A1-F2210E7B6A04}"/>
    <cellStyle name="40% - Accent2 3 4 2 6 2" xfId="53961" xr:uid="{4C59857B-64C6-4282-AA98-AE4D17C758CE}"/>
    <cellStyle name="40% - Accent2 3 4 2 7" xfId="13538" xr:uid="{452CC544-2DDD-4C4A-A570-F2C47EF3137C}"/>
    <cellStyle name="40% - Accent2 3 4 2 7 2" xfId="43302" xr:uid="{31C1FB03-D282-4822-9E8C-5D373E9229AB}"/>
    <cellStyle name="40% - Accent2 3 4 2 8" xfId="32361" xr:uid="{3243C9D7-1719-4AC1-B9A6-A0B40868340F}"/>
    <cellStyle name="40% - Accent2 3 4 3" xfId="1683" xr:uid="{193914FF-24E9-4F97-9B42-90E996EF0334}"/>
    <cellStyle name="40% - Accent2 3 4 3 2" xfId="2904" xr:uid="{C64AF68E-13C1-4FAA-B506-AF49A9651337}"/>
    <cellStyle name="40% - Accent2 3 4 3 2 2" xfId="13547" xr:uid="{75964F3A-300F-4B9F-BE18-ED1CCA20DFFD}"/>
    <cellStyle name="40% - Accent2 3 4 3 2 2 2" xfId="43311" xr:uid="{C4288411-582C-4EE4-804D-25AC775A73E7}"/>
    <cellStyle name="40% - Accent2 3 4 3 2 3" xfId="13548" xr:uid="{6FD9A1DA-10A6-409F-AEAA-A2002520CA63}"/>
    <cellStyle name="40% - Accent2 3 4 3 2 3 2" xfId="43312" xr:uid="{4620A9E9-E644-4E9F-9C66-6968DD501E9D}"/>
    <cellStyle name="40% - Accent2 3 4 3 2 4" xfId="13546" xr:uid="{6CE77B1C-FF36-49FB-9C10-A3CE918A42B9}"/>
    <cellStyle name="40% - Accent2 3 4 3 2 4 2" xfId="43310" xr:uid="{B64FC52A-9AC1-4B02-9EE6-35E13CD6FD48}"/>
    <cellStyle name="40% - Accent2 3 4 3 2 5" xfId="33882" xr:uid="{3FF09F8A-1C4C-4675-A128-7587C190E68D}"/>
    <cellStyle name="40% - Accent2 3 4 3 3" xfId="13549" xr:uid="{FE44E49B-7B80-4B94-A227-729737EA2C11}"/>
    <cellStyle name="40% - Accent2 3 4 3 3 2" xfId="43313" xr:uid="{CBD0E1EC-B5B7-453B-A228-C88FA88792A6}"/>
    <cellStyle name="40% - Accent2 3 4 3 4" xfId="13550" xr:uid="{C1D66699-44B0-425D-B465-06364ABB6FD0}"/>
    <cellStyle name="40% - Accent2 3 4 3 4 2" xfId="43314" xr:uid="{C9932BCA-583A-4C4C-9532-B39C509A2560}"/>
    <cellStyle name="40% - Accent2 3 4 3 5" xfId="13551" xr:uid="{A8D2C316-8732-44F5-B8CE-D326B86D40B1}"/>
    <cellStyle name="40% - Accent2 3 4 3 5 2" xfId="43315" xr:uid="{7B6A6C0E-E079-4024-B178-95B4FB18788D}"/>
    <cellStyle name="40% - Accent2 3 4 3 6" xfId="26933" xr:uid="{C32C409C-531B-4B0D-B2D6-A1C623250DFA}"/>
    <cellStyle name="40% - Accent2 3 4 3 6 2" xfId="55423" xr:uid="{2DA46642-C46B-4490-BA69-CADB0ACB5CA0}"/>
    <cellStyle name="40% - Accent2 3 4 3 7" xfId="13545" xr:uid="{1F5498F2-A546-45B6-B134-F42295F356B6}"/>
    <cellStyle name="40% - Accent2 3 4 3 7 2" xfId="43309" xr:uid="{CCD9F700-F385-4F4B-86DF-B66DA76852BE}"/>
    <cellStyle name="40% - Accent2 3 4 3 8" xfId="32685" xr:uid="{44358BD7-BC54-4205-BD6F-E228FF1481A9}"/>
    <cellStyle name="40% - Accent2 3 4 4" xfId="2125" xr:uid="{66AB1072-AF10-44ED-BA74-2E17E6A8CC29}"/>
    <cellStyle name="40% - Accent2 3 4 4 2" xfId="13553" xr:uid="{A2CA9738-E710-4027-A11D-D95730AE0414}"/>
    <cellStyle name="40% - Accent2 3 4 4 2 2" xfId="43317" xr:uid="{523A1F66-7902-4395-97FB-555A22615CD6}"/>
    <cellStyle name="40% - Accent2 3 4 4 3" xfId="13554" xr:uid="{2886A584-A141-4FDA-8FD9-25BBE2C9B5D1}"/>
    <cellStyle name="40% - Accent2 3 4 4 3 2" xfId="43318" xr:uid="{AF106125-FD33-421E-AD3B-8FAE6756524C}"/>
    <cellStyle name="40% - Accent2 3 4 4 4" xfId="29927" xr:uid="{81530A40-31F1-4102-A3FB-E43A138E708D}"/>
    <cellStyle name="40% - Accent2 3 4 4 4 2" xfId="58417" xr:uid="{FE689E8E-0A7C-4736-931C-6E2184833CED}"/>
    <cellStyle name="40% - Accent2 3 4 4 5" xfId="13552" xr:uid="{5555F49A-845E-4DE2-BC28-7B6268F8F5B3}"/>
    <cellStyle name="40% - Accent2 3 4 4 5 2" xfId="43316" xr:uid="{8EFBCA6F-D770-4414-8F3F-F16331845DAC}"/>
    <cellStyle name="40% - Accent2 3 4 4 6" xfId="33111" xr:uid="{D84EC18A-A4D8-454B-8ACC-BF38B831A095}"/>
    <cellStyle name="40% - Accent2 3 4 5" xfId="13555" xr:uid="{9DDDBECF-E2BA-4202-AC9A-1411AB432282}"/>
    <cellStyle name="40% - Accent2 3 4 5 2" xfId="43319" xr:uid="{531244E4-92D3-4CCB-B0A3-523C52286DD2}"/>
    <cellStyle name="40% - Accent2 3 4 6" xfId="13556" xr:uid="{5E96785F-F43B-44AA-BFB9-3A2BF2EEEC64}"/>
    <cellStyle name="40% - Accent2 3 4 6 2" xfId="43320" xr:uid="{0FC5AB91-8846-4931-B576-D21227B20929}"/>
    <cellStyle name="40% - Accent2 3 4 7" xfId="13557" xr:uid="{4A2A72E1-457D-4CFF-A9BD-3F90ECA8BA7F}"/>
    <cellStyle name="40% - Accent2 3 4 7 2" xfId="43321" xr:uid="{EA8C9491-6EB6-4130-A90A-B6E434FF116E}"/>
    <cellStyle name="40% - Accent2 3 4 8" xfId="21603" xr:uid="{2B0B5ACC-CB4D-4D36-8F05-E046289E6CDE}"/>
    <cellStyle name="40% - Accent2 3 4 8 2" xfId="51028" xr:uid="{79DF3098-FA02-4A3F-8415-629D00D4FB03}"/>
    <cellStyle name="40% - Accent2 3 4 9" xfId="13537" xr:uid="{2663F589-9E5F-41B6-98E8-6B4FB4C3D32A}"/>
    <cellStyle name="40% - Accent2 3 4 9 2" xfId="43301" xr:uid="{04A2F23B-5D0D-46B3-86EC-05AA29FF3C2E}"/>
    <cellStyle name="40% - Accent2 3 5" xfId="1160" xr:uid="{E538190D-E7C6-4129-BEC2-4AF41433A863}"/>
    <cellStyle name="40% - Accent2 3 5 10" xfId="32210" xr:uid="{5CF48971-4499-4274-B694-010C3A3A9928}"/>
    <cellStyle name="40% - Accent2 3 5 2" xfId="1822" xr:uid="{5C9AD8A8-200E-40BB-8D16-335B6AE9F264}"/>
    <cellStyle name="40% - Accent2 3 5 2 2" xfId="3057" xr:uid="{C2422029-7E5F-4F8E-B542-6A3EE2B85226}"/>
    <cellStyle name="40% - Accent2 3 5 2 2 2" xfId="13561" xr:uid="{242FD215-ACE2-41F1-9D7B-F6EB8FD71849}"/>
    <cellStyle name="40% - Accent2 3 5 2 2 2 2" xfId="43325" xr:uid="{C4AE76F9-38A6-4764-B22D-65DB223D4EB1}"/>
    <cellStyle name="40% - Accent2 3 5 2 2 3" xfId="13562" xr:uid="{505F4722-5FA9-4A58-9C7C-F7CE6E834FA1}"/>
    <cellStyle name="40% - Accent2 3 5 2 2 3 2" xfId="43326" xr:uid="{0BC2D67E-5068-4636-AD45-ECB006AB3F76}"/>
    <cellStyle name="40% - Accent2 3 5 2 2 4" xfId="28736" xr:uid="{331B6EE0-E6C9-4E37-8C15-C48B41A3E5CB}"/>
    <cellStyle name="40% - Accent2 3 5 2 2 4 2" xfId="57226" xr:uid="{B32F2E8B-AE42-4573-8B18-35A18715B3A6}"/>
    <cellStyle name="40% - Accent2 3 5 2 2 5" xfId="13560" xr:uid="{6339EB96-E64A-4643-99F0-9C5596E177BD}"/>
    <cellStyle name="40% - Accent2 3 5 2 2 5 2" xfId="43324" xr:uid="{5AFCA7C9-1282-4376-9950-E50AE2314605}"/>
    <cellStyle name="40% - Accent2 3 5 2 2 6" xfId="34034" xr:uid="{752D7255-BA3B-4A23-8FCB-4FC705814AA9}"/>
    <cellStyle name="40% - Accent2 3 5 2 3" xfId="13563" xr:uid="{DC11031B-CA89-4C2C-A353-AE9CD18DB315}"/>
    <cellStyle name="40% - Accent2 3 5 2 3 2" xfId="43327" xr:uid="{414CF2CE-C883-40E2-A73C-11CA8AE975AA}"/>
    <cellStyle name="40% - Accent2 3 5 2 4" xfId="13564" xr:uid="{A9496E9A-A6A4-4924-AE7D-9850C48788A3}"/>
    <cellStyle name="40% - Accent2 3 5 2 4 2" xfId="43328" xr:uid="{7709CD8B-93E2-47DA-9BFF-69A993558271}"/>
    <cellStyle name="40% - Accent2 3 5 2 5" xfId="13565" xr:uid="{A9AE8F01-39FF-4812-8BCA-FE788830A9D3}"/>
    <cellStyle name="40% - Accent2 3 5 2 5 2" xfId="43329" xr:uid="{21C90956-8B99-467C-9BE9-D4DE54C7FF1C}"/>
    <cellStyle name="40% - Accent2 3 5 2 6" xfId="25757" xr:uid="{8E4DF0F0-0D92-44C1-9076-E2A9DE5F2571}"/>
    <cellStyle name="40% - Accent2 3 5 2 6 2" xfId="54248" xr:uid="{09E8FFD3-D325-44B3-83B7-CB01C60D340D}"/>
    <cellStyle name="40% - Accent2 3 5 2 7" xfId="13559" xr:uid="{A28196CC-9637-427D-9B23-1CE34BEB4CE3}"/>
    <cellStyle name="40% - Accent2 3 5 2 7 2" xfId="43323" xr:uid="{2271604E-21F6-46AC-8363-B20E4A5B2DD8}"/>
    <cellStyle name="40% - Accent2 3 5 2 8" xfId="32824" xr:uid="{C5815D4B-B814-44AE-8755-FE4E0A153FCA}"/>
    <cellStyle name="40% - Accent2 3 5 3" xfId="2589" xr:uid="{DFCD2D14-5394-46C4-A61A-FBC45F79BA8A}"/>
    <cellStyle name="40% - Accent2 3 5 3 2" xfId="13567" xr:uid="{9F2D48D6-2BD5-4F29-96B6-561479CB1910}"/>
    <cellStyle name="40% - Accent2 3 5 3 2 2" xfId="13568" xr:uid="{509356C8-2BC6-46A6-9090-DA02BA475C13}"/>
    <cellStyle name="40% - Accent2 3 5 3 2 2 2" xfId="43332" xr:uid="{03E3E120-39AA-4BC9-BD96-47623D4A4ED6}"/>
    <cellStyle name="40% - Accent2 3 5 3 2 3" xfId="13569" xr:uid="{5A923367-5A4E-4999-899F-49BD82A73ACB}"/>
    <cellStyle name="40% - Accent2 3 5 3 2 3 2" xfId="43333" xr:uid="{2AE2BFDD-E759-4678-A444-DCAB49B5D0DE}"/>
    <cellStyle name="40% - Accent2 3 5 3 2 4" xfId="43331" xr:uid="{DEE1563E-E23C-4724-B923-FA624DE1372B}"/>
    <cellStyle name="40% - Accent2 3 5 3 3" xfId="13570" xr:uid="{CDAF890F-1474-4638-B6F2-74105EE63FDE}"/>
    <cellStyle name="40% - Accent2 3 5 3 3 2" xfId="43334" xr:uid="{F52EF565-582C-4F9B-A180-42AA812929F5}"/>
    <cellStyle name="40% - Accent2 3 5 3 4" xfId="13571" xr:uid="{855758AD-CD95-43E9-A150-542FF60CF6D5}"/>
    <cellStyle name="40% - Accent2 3 5 3 4 2" xfId="43335" xr:uid="{AB716072-8B40-46DD-B12C-1E34AF9B19FD}"/>
    <cellStyle name="40% - Accent2 3 5 3 5" xfId="13572" xr:uid="{83B5C6EE-1FEA-47D3-9BFC-9FAC14B3B264}"/>
    <cellStyle name="40% - Accent2 3 5 3 5 2" xfId="43336" xr:uid="{83176B06-F586-4926-851C-BDFF8D2DDE81}"/>
    <cellStyle name="40% - Accent2 3 5 3 6" xfId="27225" xr:uid="{7C8C7D09-6664-4092-818A-FC1A33B34A3D}"/>
    <cellStyle name="40% - Accent2 3 5 3 6 2" xfId="55715" xr:uid="{127F8A08-6BEC-417F-B10D-B2422AFA01A0}"/>
    <cellStyle name="40% - Accent2 3 5 3 7" xfId="13566" xr:uid="{CE53686C-DD3F-4DD3-9E7A-0294BFE575C2}"/>
    <cellStyle name="40% - Accent2 3 5 3 7 2" xfId="43330" xr:uid="{BBEE2181-4CEF-4FF0-BDF0-6A83AF19D564}"/>
    <cellStyle name="40% - Accent2 3 5 3 8" xfId="33569" xr:uid="{22733868-20FE-4C5B-A1A0-2B8B71049FB9}"/>
    <cellStyle name="40% - Accent2 3 5 4" xfId="13573" xr:uid="{43A20E74-80F7-42CD-9EDA-820108185E5F}"/>
    <cellStyle name="40% - Accent2 3 5 4 2" xfId="13574" xr:uid="{6363CB32-A9A5-493B-8335-08379A8CF5CD}"/>
    <cellStyle name="40% - Accent2 3 5 4 2 2" xfId="43338" xr:uid="{2100AD2E-F206-4A44-AD21-386BECAAB679}"/>
    <cellStyle name="40% - Accent2 3 5 4 3" xfId="13575" xr:uid="{DEDEDEDC-2544-42CE-8205-6B3C4AB59487}"/>
    <cellStyle name="40% - Accent2 3 5 4 3 2" xfId="43339" xr:uid="{B727E1AB-55E7-4414-897E-9652C8602353}"/>
    <cellStyle name="40% - Accent2 3 5 4 4" xfId="30222" xr:uid="{0540C604-4302-4B04-9041-0A7F3C836FA6}"/>
    <cellStyle name="40% - Accent2 3 5 4 4 2" xfId="58712" xr:uid="{DC3B25CC-CF4A-42C4-AE35-CF32C04B91B6}"/>
    <cellStyle name="40% - Accent2 3 5 4 5" xfId="43337" xr:uid="{3FD98A89-800D-4139-BC44-EDB22EF7E2AA}"/>
    <cellStyle name="40% - Accent2 3 5 5" xfId="13576" xr:uid="{FA9BE92B-D35F-4A93-A88C-63616C5E2DC5}"/>
    <cellStyle name="40% - Accent2 3 5 5 2" xfId="43340" xr:uid="{D1DD0959-77B1-4FC9-B57E-745C912A8A11}"/>
    <cellStyle name="40% - Accent2 3 5 6" xfId="13577" xr:uid="{CBFC070E-C1D6-46E5-8BC4-86795997791E}"/>
    <cellStyle name="40% - Accent2 3 5 6 2" xfId="43341" xr:uid="{E0A19EC9-CC6D-4F93-8D1C-2C13EB9420DC}"/>
    <cellStyle name="40% - Accent2 3 5 7" xfId="13578" xr:uid="{BB00761B-0CA7-4FD8-9222-3C626A2234AC}"/>
    <cellStyle name="40% - Accent2 3 5 7 2" xfId="43342" xr:uid="{84869C8F-1A02-404E-AC97-4720431DD470}"/>
    <cellStyle name="40% - Accent2 3 5 8" xfId="24312" xr:uid="{B17192C5-4A09-4D9F-95D4-4BDF598807D6}"/>
    <cellStyle name="40% - Accent2 3 5 8 2" xfId="52804" xr:uid="{7AA18E77-0E1B-4BE2-8023-8658F08087FF}"/>
    <cellStyle name="40% - Accent2 3 5 9" xfId="13558" xr:uid="{FFA15417-2C09-4485-8556-33660C2FB8D5}"/>
    <cellStyle name="40% - Accent2 3 5 9 2" xfId="43322" xr:uid="{253A856C-0B13-461F-A3E3-69A5546ADBB0}"/>
    <cellStyle name="40% - Accent2 3 6" xfId="1532" xr:uid="{31A59DE5-32BF-42F1-A137-03FD6C4F1565}"/>
    <cellStyle name="40% - Accent2 3 6 2" xfId="2753" xr:uid="{F5231B7B-3825-471D-9E4D-FDDBDAD4E3BB}"/>
    <cellStyle name="40% - Accent2 3 6 2 2" xfId="13581" xr:uid="{67897308-B77F-45F7-B0FC-B727937F064A}"/>
    <cellStyle name="40% - Accent2 3 6 2 2 2" xfId="29032" xr:uid="{C6047519-BA46-4FF5-9F91-E4A54CB781DF}"/>
    <cellStyle name="40% - Accent2 3 6 2 2 2 2" xfId="57522" xr:uid="{17802474-A35A-4C7C-B227-88F4183FB8B2}"/>
    <cellStyle name="40% - Accent2 3 6 2 2 3" xfId="43344" xr:uid="{D17AD876-A730-434C-8060-3C892EDFF079}"/>
    <cellStyle name="40% - Accent2 3 6 2 3" xfId="13582" xr:uid="{3F152083-B20D-4650-9731-688CD9C52789}"/>
    <cellStyle name="40% - Accent2 3 6 2 3 2" xfId="43345" xr:uid="{0380DC84-FB89-4DB1-8C26-645C343B25B3}"/>
    <cellStyle name="40% - Accent2 3 6 2 4" xfId="26048" xr:uid="{F0909B54-F2B3-4ADE-AD75-57AB8A10F13A}"/>
    <cellStyle name="40% - Accent2 3 6 2 4 2" xfId="54539" xr:uid="{33CE01E5-A11A-4172-8B04-0602C73BC238}"/>
    <cellStyle name="40% - Accent2 3 6 2 5" xfId="13580" xr:uid="{BC539430-944E-4F3F-AC4D-67764CBCBAE0}"/>
    <cellStyle name="40% - Accent2 3 6 2 5 2" xfId="43343" xr:uid="{6CF774C5-34C3-46C5-AFEC-178EB4221976}"/>
    <cellStyle name="40% - Accent2 3 6 2 6" xfId="33731" xr:uid="{6B4FD59E-0D42-410E-9255-0D5E68339677}"/>
    <cellStyle name="40% - Accent2 3 6 3" xfId="13583" xr:uid="{3395A620-A59F-42A5-B658-FA744321B369}"/>
    <cellStyle name="40% - Accent2 3 6 3 2" xfId="27521" xr:uid="{482C963B-9E6A-4C34-8D9D-1DC88E667F3C}"/>
    <cellStyle name="40% - Accent2 3 6 3 2 2" xfId="56011" xr:uid="{FD6B7077-68D2-414E-86F4-9B6493ABC9BF}"/>
    <cellStyle name="40% - Accent2 3 6 3 3" xfId="43346" xr:uid="{74322968-6D39-4877-A0E9-A545080C44B9}"/>
    <cellStyle name="40% - Accent2 3 6 4" xfId="13584" xr:uid="{CE69E630-1E68-43B1-8CD4-7819EC06D9A6}"/>
    <cellStyle name="40% - Accent2 3 6 4 2" xfId="30519" xr:uid="{34C2F4FC-1431-42ED-B60D-036B3B2F4A53}"/>
    <cellStyle name="40% - Accent2 3 6 4 2 2" xfId="59009" xr:uid="{F8CD3162-3D43-48E0-A589-2A1310304FA3}"/>
    <cellStyle name="40% - Accent2 3 6 4 3" xfId="43347" xr:uid="{57E2CEA6-2D7F-4018-99A6-BEA1658D9D8F}"/>
    <cellStyle name="40% - Accent2 3 6 5" xfId="13585" xr:uid="{E2D29630-E903-492F-8EC8-70C12A86DCF2}"/>
    <cellStyle name="40% - Accent2 3 6 5 2" xfId="43348" xr:uid="{ECED66E3-003F-4064-AE50-439AF81661A6}"/>
    <cellStyle name="40% - Accent2 3 6 6" xfId="13586" xr:uid="{E5ED1A00-BBF6-4E25-925E-21B3A897D8ED}"/>
    <cellStyle name="40% - Accent2 3 6 6 2" xfId="43349" xr:uid="{B3BA49D1-CE5B-4848-B6F4-B458B7FC24E9}"/>
    <cellStyle name="40% - Accent2 3 6 7" xfId="24591" xr:uid="{533B39F6-920D-442C-A76A-78F18CE6181F}"/>
    <cellStyle name="40% - Accent2 3 6 7 2" xfId="53083" xr:uid="{6105A836-31DC-48FE-A660-F8BC6FEEE052}"/>
    <cellStyle name="40% - Accent2 3 6 8" xfId="13579" xr:uid="{FC46ABB1-33A3-4A80-A49B-B262B8B7ED11}"/>
    <cellStyle name="40% - Accent2 3 6 9" xfId="32534" xr:uid="{B74AE1B4-01C7-4DA4-9E2E-66276CADCFD9}"/>
    <cellStyle name="40% - Accent2 3 7" xfId="2152" xr:uid="{F223FAE4-3328-43FA-940F-118BA54BBEF5}"/>
    <cellStyle name="40% - Accent2 3 7 2" xfId="13588" xr:uid="{D34AC043-2193-4D00-B62C-4556BD3E62CF}"/>
    <cellStyle name="40% - Accent2 3 7 2 2" xfId="13589" xr:uid="{BED52516-FE35-425A-AC63-DE35668F2538}"/>
    <cellStyle name="40% - Accent2 3 7 2 2 2" xfId="29342" xr:uid="{87EC7A35-1EAD-4DD5-A29C-88FADD888367}"/>
    <cellStyle name="40% - Accent2 3 7 2 2 2 2" xfId="57832" xr:uid="{B6FFE296-1095-465D-A2E2-0405EA4D566E}"/>
    <cellStyle name="40% - Accent2 3 7 2 2 3" xfId="43352" xr:uid="{E938C8E1-4383-47BF-9F28-7F6D8A536DF0}"/>
    <cellStyle name="40% - Accent2 3 7 2 3" xfId="13590" xr:uid="{96134764-F94B-4988-9C2C-E1A3DD1ACC00}"/>
    <cellStyle name="40% - Accent2 3 7 2 3 2" xfId="43353" xr:uid="{CBD3E6CB-7D66-4EF9-9EC1-E02B25530055}"/>
    <cellStyle name="40% - Accent2 3 7 2 4" xfId="26358" xr:uid="{7A7F87C1-992C-4D58-A347-E1D4397DF47B}"/>
    <cellStyle name="40% - Accent2 3 7 2 4 2" xfId="54849" xr:uid="{B67F6074-D9EE-42F8-806C-0F3FDBB2A793}"/>
    <cellStyle name="40% - Accent2 3 7 2 5" xfId="43351" xr:uid="{A39DF437-9365-428C-89F8-49AB2375DDFE}"/>
    <cellStyle name="40% - Accent2 3 7 3" xfId="13591" xr:uid="{B8F7FF29-503A-48DD-9AD4-C846B3AEE88C}"/>
    <cellStyle name="40% - Accent2 3 7 3 2" xfId="27831" xr:uid="{BDE15C90-7F03-4D8D-BDBA-7806BC4F32A1}"/>
    <cellStyle name="40% - Accent2 3 7 3 2 2" xfId="56321" xr:uid="{34BEC806-0F4A-49EA-BFC1-5C07C5D443C5}"/>
    <cellStyle name="40% - Accent2 3 7 3 3" xfId="43354" xr:uid="{9BACDD92-5BE0-4774-B3C2-15DF7AD077D4}"/>
    <cellStyle name="40% - Accent2 3 7 4" xfId="13592" xr:uid="{EFE7CC7F-0CEF-4167-9004-EF64DE47CEFB}"/>
    <cellStyle name="40% - Accent2 3 7 4 2" xfId="30830" xr:uid="{43DF28F7-2570-47C0-B5C9-34448C198AAE}"/>
    <cellStyle name="40% - Accent2 3 7 4 2 2" xfId="59320" xr:uid="{B5EE9910-09EA-4BF8-957E-787B1D1278C1}"/>
    <cellStyle name="40% - Accent2 3 7 4 3" xfId="43355" xr:uid="{0AACCAF8-1261-4BC5-873A-CBF4C997DE72}"/>
    <cellStyle name="40% - Accent2 3 7 5" xfId="13593" xr:uid="{6B0943E2-8838-4B1E-B3F4-59BC41613E17}"/>
    <cellStyle name="40% - Accent2 3 7 5 2" xfId="43356" xr:uid="{358D6C67-79DF-4E83-8406-C06353A92218}"/>
    <cellStyle name="40% - Accent2 3 7 6" xfId="24888" xr:uid="{5B3A8317-C83D-47B3-8D33-910EE2C17461}"/>
    <cellStyle name="40% - Accent2 3 7 6 2" xfId="53379" xr:uid="{38598A6B-AD2A-4004-A05B-7D7F12FF4557}"/>
    <cellStyle name="40% - Accent2 3 7 7" xfId="13587" xr:uid="{9E15543F-1307-4F8F-8FB4-BB771C232C15}"/>
    <cellStyle name="40% - Accent2 3 7 7 2" xfId="43350" xr:uid="{4DA98ABC-3F97-45EB-82D3-C06C4FD495F0}"/>
    <cellStyle name="40% - Accent2 3 7 8" xfId="33136" xr:uid="{E77E2557-6E23-48CF-9EB5-DC6B1B6EF797}"/>
    <cellStyle name="40% - Accent2 3 8" xfId="13594" xr:uid="{B674F04A-7F4F-4859-A896-769432DAD8A5}"/>
    <cellStyle name="40% - Accent2 3 8 2" xfId="13595" xr:uid="{DA50081A-97B3-48C7-886F-2233F94041E8}"/>
    <cellStyle name="40% - Accent2 3 8 2 2" xfId="28156" xr:uid="{026703A0-7FF0-4E0B-A6CC-5006D1CAC8FE}"/>
    <cellStyle name="40% - Accent2 3 8 2 2 2" xfId="56646" xr:uid="{C62425A5-E9C0-4FFF-9BE5-D25D1B368C92}"/>
    <cellStyle name="40% - Accent2 3 8 2 3" xfId="43358" xr:uid="{77947DF9-DA05-4A70-AFD2-07D7A9EB42B9}"/>
    <cellStyle name="40% - Accent2 3 8 3" xfId="13596" xr:uid="{B2569D65-481F-4B66-B806-82F9578038B5}"/>
    <cellStyle name="40% - Accent2 3 8 3 2" xfId="43359" xr:uid="{3B8B660E-367A-4C9E-BE24-5278BADD3A1C}"/>
    <cellStyle name="40% - Accent2 3 8 4" xfId="25189" xr:uid="{B41EB1FE-4F89-438E-8846-CD583F9AA573}"/>
    <cellStyle name="40% - Accent2 3 8 4 2" xfId="53680" xr:uid="{088BFD77-9573-49CD-8BD5-0CD8DAD360C5}"/>
    <cellStyle name="40% - Accent2 3 8 5" xfId="43357" xr:uid="{2AB3D709-39C5-4F6E-93FD-4CCAE872D5E2}"/>
    <cellStyle name="40% - Accent2 3 9" xfId="13597" xr:uid="{8E7BB3CE-7A04-4EEB-A13C-941809255909}"/>
    <cellStyle name="40% - Accent2 3 9 2" xfId="26640" xr:uid="{6218197E-BCA6-40AE-975C-DC2CEDF20E85}"/>
    <cellStyle name="40% - Accent2 3 9 2 2" xfId="55130" xr:uid="{4BDD8DE4-F942-45C6-BDF4-E2023E88AF83}"/>
    <cellStyle name="40% - Accent2 3 9 3" xfId="43360" xr:uid="{86145F48-F3DA-4D6C-9558-6665894937C0}"/>
    <cellStyle name="40% - Accent2 30" xfId="13598" xr:uid="{CFCFA04D-86E6-4CC6-AB59-65A66D6CE943}"/>
    <cellStyle name="40% - Accent2 30 2" xfId="43361" xr:uid="{2617F800-8C42-4E6B-9C9F-3DA9ED4690E9}"/>
    <cellStyle name="40% - Accent2 31" xfId="13599" xr:uid="{0EA417C5-D859-413C-96C6-74EDB8E68742}"/>
    <cellStyle name="40% - Accent2 31 2" xfId="43362" xr:uid="{C975FC54-35BB-499C-B46E-E507957F7AB8}"/>
    <cellStyle name="40% - Accent2 32" xfId="13600" xr:uid="{9E8831B3-336F-43BC-858B-42DD3F37C128}"/>
    <cellStyle name="40% - Accent2 32 2" xfId="43363" xr:uid="{CB58748A-D2B3-4779-BE31-F085CF397E1F}"/>
    <cellStyle name="40% - Accent2 33" xfId="13601" xr:uid="{78809310-388C-4956-8988-B3925312277C}"/>
    <cellStyle name="40% - Accent2 33 2" xfId="43364" xr:uid="{12B4AA0F-E73A-4935-A771-FC01F93C4579}"/>
    <cellStyle name="40% - Accent2 34" xfId="13602" xr:uid="{FC6E1225-09AA-453A-BF58-E806C8E49864}"/>
    <cellStyle name="40% - Accent2 34 2" xfId="43365" xr:uid="{0CAB3691-E7E5-43C1-9D8D-B86957A67E8B}"/>
    <cellStyle name="40% - Accent2 35" xfId="13603" xr:uid="{516E1621-4CE0-4026-A6F5-889A07E418EF}"/>
    <cellStyle name="40% - Accent2 35 2" xfId="43366" xr:uid="{3533FA18-768A-487E-BF08-967901750200}"/>
    <cellStyle name="40% - Accent2 36" xfId="13125" xr:uid="{62547CD0-66AE-45CC-896D-AA572669DE41}"/>
    <cellStyle name="40% - Accent2 36 2" xfId="42890" xr:uid="{9A80835E-C280-4B2C-BF20-A73161139761}"/>
    <cellStyle name="40% - Accent2 37" xfId="6303" xr:uid="{595D1710-CE98-4D96-8801-05DFD5305E20}"/>
    <cellStyle name="40% - Accent2 37 2" xfId="36137" xr:uid="{5F25D887-7C43-414F-8CC3-20DC630965C8}"/>
    <cellStyle name="40% - Accent2 38" xfId="4553" xr:uid="{483D9B39-A18E-44E4-9929-3BEB4D04B478}"/>
    <cellStyle name="40% - Accent2 38 2" xfId="34505" xr:uid="{82DD5DFE-3163-42DF-BB9D-C0AF6D31199D}"/>
    <cellStyle name="40% - Accent2 39" xfId="22528" xr:uid="{9F2AE586-2A82-446A-9501-A8F4390CC32B}"/>
    <cellStyle name="40% - Accent2 39 2" xfId="51817" xr:uid="{19785B12-3919-4D15-85B7-62871766EAC0}"/>
    <cellStyle name="40% - Accent2 4" xfId="985" xr:uid="{63ADCD74-CFBE-4E13-9640-8CB899182752}"/>
    <cellStyle name="40% - Accent2 4 10" xfId="13605" xr:uid="{D2AF1802-ADC5-4D89-A978-F9F4866F1C1E}"/>
    <cellStyle name="40% - Accent2 4 10 2" xfId="43368" xr:uid="{1F726365-800D-4800-B298-E1E959E62033}"/>
    <cellStyle name="40% - Accent2 4 11" xfId="13606" xr:uid="{7BBF0046-0A2A-433E-91D1-955438A7AE15}"/>
    <cellStyle name="40% - Accent2 4 11 2" xfId="43369" xr:uid="{71571216-D37D-4EA3-A516-43D25D5530A8}"/>
    <cellStyle name="40% - Accent2 4 12" xfId="13604" xr:uid="{02D68296-9528-4230-9A22-5F18F4D80EDB}"/>
    <cellStyle name="40% - Accent2 4 12 2" xfId="43367" xr:uid="{A11FA830-2D81-4AE6-B500-051D725AE78E}"/>
    <cellStyle name="40% - Accent2 4 13" xfId="6392" xr:uid="{29DFFF83-434F-4466-BD64-A94DFB8D3908}"/>
    <cellStyle name="40% - Accent2 4 13 2" xfId="36171" xr:uid="{780F948E-3A0E-4550-B04A-5B91F4132E89}"/>
    <cellStyle name="40% - Accent2 4 14" xfId="4779" xr:uid="{A7ED7889-3D2A-433E-ACF0-D89FDEC6014D}"/>
    <cellStyle name="40% - Accent2 4 14 2" xfId="34663" xr:uid="{1A6DBCA9-632D-4EB1-A109-27BDF3542310}"/>
    <cellStyle name="40% - Accent2 4 15" xfId="22669" xr:uid="{9CE21A84-0A3C-44F2-AAD7-AD9DBD38A92F}"/>
    <cellStyle name="40% - Accent2 4 15 2" xfId="51954" xr:uid="{F93C46EF-5B37-4AE5-978A-4F9F84B89177}"/>
    <cellStyle name="40% - Accent2 4 16" xfId="32174" xr:uid="{2544A53F-7B2F-44F7-A381-2A0C37AA90C3}"/>
    <cellStyle name="40% - Accent2 4 2" xfId="984" xr:uid="{47C17B20-BCE2-4207-8F74-3AC60E8C6769}"/>
    <cellStyle name="40% - Accent2 4 2 10" xfId="20889" xr:uid="{7F8F257A-B95F-4030-B1D0-68C0525A77F4}"/>
    <cellStyle name="40% - Accent2 4 2 10 2" xfId="50317" xr:uid="{3FC7C08B-9204-4950-BE6A-DF68AF5B9721}"/>
    <cellStyle name="40% - Accent2 4 2 11" xfId="13607" xr:uid="{76283960-6BAC-4C3A-AD72-DA9F0DD5F289}"/>
    <cellStyle name="40% - Accent2 4 2 11 2" xfId="43370" xr:uid="{7AC730B1-9A40-4F07-9CBE-B8D44348F66D}"/>
    <cellStyle name="40% - Accent2 4 2 12" xfId="5045" xr:uid="{745D8FDC-ACEB-4E35-A5BD-049422C30935}"/>
    <cellStyle name="40% - Accent2 4 2 12 2" xfId="34912" xr:uid="{C1EDA1F1-047D-4861-8BE1-612BDD5E3D28}"/>
    <cellStyle name="40% - Accent2 4 2 13" xfId="22715" xr:uid="{8ED87F91-240F-4D24-B0F7-A85BFA7E5041}"/>
    <cellStyle name="40% - Accent2 4 2 13 2" xfId="52000" xr:uid="{C8E59735-AD74-45CD-987B-736C3A8A9457}"/>
    <cellStyle name="40% - Accent2 4 2 14" xfId="32173" xr:uid="{2F45872F-B3C0-49E3-A275-85D8422E2202}"/>
    <cellStyle name="40% - Accent2 4 2 2" xfId="1316" xr:uid="{466D0B90-62AD-4C78-A92D-B25D13CDBDE9}"/>
    <cellStyle name="40% - Accent2 4 2 2 10" xfId="25516" xr:uid="{214D7D12-60D2-4AD9-B305-6BE3E6CB6BEF}"/>
    <cellStyle name="40% - Accent2 4 2 2 10 2" xfId="54007" xr:uid="{25BE6539-F9EB-4C25-ACE5-4A916672F420}"/>
    <cellStyle name="40% - Accent2 4 2 2 11" xfId="32366" xr:uid="{56178254-9177-48D2-A32D-F1A4174589A2}"/>
    <cellStyle name="40% - Accent2 4 2 2 2" xfId="1978" xr:uid="{6C6D09E0-B713-4414-A811-E005B40E97D0}"/>
    <cellStyle name="40% - Accent2 4 2 2 2 2" xfId="3213" xr:uid="{BAD5D7B7-A7F1-45F6-B2DD-10C9DF8E9C77}"/>
    <cellStyle name="40% - Accent2 4 2 2 2 2 2" xfId="13611" xr:uid="{05B5770E-83D4-46C7-A835-554901C4353C}"/>
    <cellStyle name="40% - Accent2 4 2 2 2 2 2 2" xfId="43374" xr:uid="{356C677F-CA44-476D-8952-DF40380F5093}"/>
    <cellStyle name="40% - Accent2 4 2 2 2 2 3" xfId="13612" xr:uid="{7DAAEC10-D346-4552-9E21-C12F63A58681}"/>
    <cellStyle name="40% - Accent2 4 2 2 2 2 3 2" xfId="43375" xr:uid="{82EED71C-0C39-4FE1-8328-B445B704D61A}"/>
    <cellStyle name="40% - Accent2 4 2 2 2 2 4" xfId="13610" xr:uid="{0FEAC8C8-F8F6-4E90-A1A7-5585F5687C22}"/>
    <cellStyle name="40% - Accent2 4 2 2 2 2 4 2" xfId="43373" xr:uid="{9D7B2567-77F5-4ADB-922C-AF0C3274CB10}"/>
    <cellStyle name="40% - Accent2 4 2 2 2 2 5" xfId="34190" xr:uid="{21441987-DB7B-4E89-BE5E-E5735427BACE}"/>
    <cellStyle name="40% - Accent2 4 2 2 2 3" xfId="13613" xr:uid="{CDD65117-996C-4F16-9059-09E82D78ECA9}"/>
    <cellStyle name="40% - Accent2 4 2 2 2 3 2" xfId="43376" xr:uid="{12509A28-D84B-4357-8F6D-A5D3D495E248}"/>
    <cellStyle name="40% - Accent2 4 2 2 2 4" xfId="13614" xr:uid="{7A5BF88B-65C5-449B-8F94-163CECBA4EAD}"/>
    <cellStyle name="40% - Accent2 4 2 2 2 4 2" xfId="43377" xr:uid="{E5E35485-5B38-4D3A-AE9F-5B5335A257FB}"/>
    <cellStyle name="40% - Accent2 4 2 2 2 5" xfId="13615" xr:uid="{8868CC6D-E099-4029-B7B3-B464B3D8CBAD}"/>
    <cellStyle name="40% - Accent2 4 2 2 2 5 2" xfId="43378" xr:uid="{DACC0C8A-333F-4969-8588-0D54BDF76C44}"/>
    <cellStyle name="40% - Accent2 4 2 2 2 6" xfId="28493" xr:uid="{A05DD7B2-63C1-40EC-9804-87D65C1053F7}"/>
    <cellStyle name="40% - Accent2 4 2 2 2 6 2" xfId="56983" xr:uid="{75B2D4CE-A04C-489E-81C0-72D481BEF7F7}"/>
    <cellStyle name="40% - Accent2 4 2 2 2 7" xfId="13609" xr:uid="{45CA75EF-F584-4464-AB4D-C5AA085E47C8}"/>
    <cellStyle name="40% - Accent2 4 2 2 2 7 2" xfId="43372" xr:uid="{4887D931-8F07-4064-86AC-32B58BF1FF0A}"/>
    <cellStyle name="40% - Accent2 4 2 2 2 8" xfId="32980" xr:uid="{CFEAEF01-12BB-4579-93A4-B7DB3D6F8DFC}"/>
    <cellStyle name="40% - Accent2 4 2 2 3" xfId="2595" xr:uid="{2EB7A790-AF15-4B6A-A9A9-FA70DA6726F9}"/>
    <cellStyle name="40% - Accent2 4 2 2 3 2" xfId="13617" xr:uid="{15E566F7-F8B7-4B98-A2A3-A85DB0B0A775}"/>
    <cellStyle name="40% - Accent2 4 2 2 3 2 2" xfId="13618" xr:uid="{6D45090E-1328-4930-B97F-AF2BFAACEDD5}"/>
    <cellStyle name="40% - Accent2 4 2 2 3 2 2 2" xfId="43381" xr:uid="{FDE64DB2-8388-4585-B812-C379232AEE23}"/>
    <cellStyle name="40% - Accent2 4 2 2 3 2 3" xfId="13619" xr:uid="{305AEB52-F636-4EA0-8A3E-ACEC0A39E65C}"/>
    <cellStyle name="40% - Accent2 4 2 2 3 2 3 2" xfId="43382" xr:uid="{5725F920-BAA3-43AD-8C45-6573F4ACA6D1}"/>
    <cellStyle name="40% - Accent2 4 2 2 3 2 4" xfId="43380" xr:uid="{70554243-BC44-497F-BB5E-55FBA17F5E3F}"/>
    <cellStyle name="40% - Accent2 4 2 2 3 3" xfId="13620" xr:uid="{5E2FE2EA-CB2C-4BB5-98E4-F15E0C9CF3FF}"/>
    <cellStyle name="40% - Accent2 4 2 2 3 3 2" xfId="43383" xr:uid="{861E59C1-6737-4C10-9DBA-89B6AD7EAE3D}"/>
    <cellStyle name="40% - Accent2 4 2 2 3 4" xfId="13621" xr:uid="{74B894DC-26DA-4295-9F64-CAD93BCB003D}"/>
    <cellStyle name="40% - Accent2 4 2 2 3 4 2" xfId="43384" xr:uid="{8A8A724C-BDF8-45C7-A310-FAA9435FE3A1}"/>
    <cellStyle name="40% - Accent2 4 2 2 3 5" xfId="13622" xr:uid="{4F2F85BD-3899-4145-A547-BCE4303D200C}"/>
    <cellStyle name="40% - Accent2 4 2 2 3 5 2" xfId="43385" xr:uid="{9856FFFB-1926-450C-8428-FEBD84B984F4}"/>
    <cellStyle name="40% - Accent2 4 2 2 3 6" xfId="13616" xr:uid="{9C241D14-C2BE-4B1E-AE18-AAF2965246F9}"/>
    <cellStyle name="40% - Accent2 4 2 2 3 6 2" xfId="43379" xr:uid="{41EC190D-E144-4ECA-B743-463CE58A67D4}"/>
    <cellStyle name="40% - Accent2 4 2 2 3 7" xfId="33575" xr:uid="{D0B06B5E-7FFC-4BE8-B64F-113838593692}"/>
    <cellStyle name="40% - Accent2 4 2 2 4" xfId="13623" xr:uid="{F9CE54C5-4F9A-4145-948E-2043CC4C3609}"/>
    <cellStyle name="40% - Accent2 4 2 2 4 2" xfId="13624" xr:uid="{783002BD-768F-4669-BBA0-7B5169AF2B49}"/>
    <cellStyle name="40% - Accent2 4 2 2 4 2 2" xfId="43387" xr:uid="{EE0CF48B-506C-44C2-B2C6-E1CA3F4952EC}"/>
    <cellStyle name="40% - Accent2 4 2 2 4 3" xfId="13625" xr:uid="{352F96C1-7204-4A7F-AB24-8718BD4BFA2C}"/>
    <cellStyle name="40% - Accent2 4 2 2 4 3 2" xfId="43388" xr:uid="{AF9B1C43-B06C-40CB-9B3A-9ADD2AC8B3B0}"/>
    <cellStyle name="40% - Accent2 4 2 2 4 4" xfId="43386" xr:uid="{D022BD40-FBBA-41B0-8BE3-E1B5747E46E9}"/>
    <cellStyle name="40% - Accent2 4 2 2 5" xfId="13626" xr:uid="{34BBA5EE-E6FD-4C24-8347-8B2E14EF80B5}"/>
    <cellStyle name="40% - Accent2 4 2 2 5 2" xfId="43389" xr:uid="{6134CD21-9CEE-409C-A4EE-5EBE46E9B762}"/>
    <cellStyle name="40% - Accent2 4 2 2 6" xfId="13627" xr:uid="{7D54627F-E348-4EB9-9A1E-234F2599BB42}"/>
    <cellStyle name="40% - Accent2 4 2 2 6 2" xfId="43390" xr:uid="{FEBEC625-148E-4472-810D-91F3CE45FA81}"/>
    <cellStyle name="40% - Accent2 4 2 2 7" xfId="13628" xr:uid="{BA95D89D-FDDE-4416-BBC0-6EB11B67BD50}"/>
    <cellStyle name="40% - Accent2 4 2 2 7 2" xfId="43391" xr:uid="{3DF4B4A5-A2EC-48B0-82FF-BA4E23D53688}"/>
    <cellStyle name="40% - Accent2 4 2 2 8" xfId="21861" xr:uid="{F88056A0-4225-4AA0-A1DE-A6DBD0C26312}"/>
    <cellStyle name="40% - Accent2 4 2 2 8 2" xfId="51286" xr:uid="{7CDC4CA9-1944-4D3F-BFA7-754E4C1A2B5E}"/>
    <cellStyle name="40% - Accent2 4 2 2 9" xfId="13608" xr:uid="{54120640-B5E4-4EC8-84D3-6735B0E9FE9F}"/>
    <cellStyle name="40% - Accent2 4 2 2 9 2" xfId="43371" xr:uid="{F711DF0A-FD4C-41B7-8DEC-6FDB54DAE4CB}"/>
    <cellStyle name="40% - Accent2 4 2 3" xfId="1688" xr:uid="{070F7DFD-96BE-41E5-BBD2-9E025A0EA74E}"/>
    <cellStyle name="40% - Accent2 4 2 3 10" xfId="32690" xr:uid="{D9CD941B-78B0-4386-A0DC-62D361FC4244}"/>
    <cellStyle name="40% - Accent2 4 2 3 2" xfId="2909" xr:uid="{63A09ED6-30BB-4FB1-85F5-7E16F2AFC454}"/>
    <cellStyle name="40% - Accent2 4 2 3 2 2" xfId="13631" xr:uid="{93BC3E54-3688-44CA-9DB9-ECBFA33EA69F}"/>
    <cellStyle name="40% - Accent2 4 2 3 2 2 2" xfId="13632" xr:uid="{EA60AC92-A75B-4436-A2B0-3CBCFC5AA1CC}"/>
    <cellStyle name="40% - Accent2 4 2 3 2 2 2 2" xfId="43395" xr:uid="{C6F533B8-E693-4013-BE84-41E9FAA52531}"/>
    <cellStyle name="40% - Accent2 4 2 3 2 2 3" xfId="13633" xr:uid="{BBA8A4CA-1626-43B3-B191-68DFADF35F20}"/>
    <cellStyle name="40% - Accent2 4 2 3 2 2 3 2" xfId="43396" xr:uid="{BD781638-E5E2-47EB-A8B9-C7D511024629}"/>
    <cellStyle name="40% - Accent2 4 2 3 2 2 4" xfId="43394" xr:uid="{454792D5-51EA-4E74-8D78-60BB0C58DCB9}"/>
    <cellStyle name="40% - Accent2 4 2 3 2 3" xfId="13634" xr:uid="{78BEF67F-532C-4B19-AE1C-C2B8284CA196}"/>
    <cellStyle name="40% - Accent2 4 2 3 2 3 2" xfId="43397" xr:uid="{94621A5E-EF25-4C5D-A247-D4EFF865DAD6}"/>
    <cellStyle name="40% - Accent2 4 2 3 2 4" xfId="13635" xr:uid="{9A69038C-2117-4D5A-A6D3-29768146B98F}"/>
    <cellStyle name="40% - Accent2 4 2 3 2 4 2" xfId="43398" xr:uid="{9EBCBE23-64EC-4CC5-9F35-211147A76757}"/>
    <cellStyle name="40% - Accent2 4 2 3 2 5" xfId="13636" xr:uid="{F8845005-0285-44CE-A440-466F3C88AE79}"/>
    <cellStyle name="40% - Accent2 4 2 3 2 5 2" xfId="43399" xr:uid="{B0454D9C-08DC-4E11-95E2-A8C3B06D9823}"/>
    <cellStyle name="40% - Accent2 4 2 3 2 6" xfId="13630" xr:uid="{F493BDE8-E2FA-4E5B-A261-F78BE6185D24}"/>
    <cellStyle name="40% - Accent2 4 2 3 2 6 2" xfId="43393" xr:uid="{71116A1D-87E6-4946-9827-665B9CC080C8}"/>
    <cellStyle name="40% - Accent2 4 2 3 2 7" xfId="33887" xr:uid="{95DAC9A4-2C4B-4733-8F47-2FD610A67D38}"/>
    <cellStyle name="40% - Accent2 4 2 3 3" xfId="13637" xr:uid="{4CED3D03-F510-405A-B66F-A28220E56FB8}"/>
    <cellStyle name="40% - Accent2 4 2 3 3 2" xfId="13638" xr:uid="{A3106844-3735-4826-AB41-07BBCAAAC0B0}"/>
    <cellStyle name="40% - Accent2 4 2 3 3 2 2" xfId="13639" xr:uid="{69798959-1480-4490-AA3C-6C7F4DC4CD1E}"/>
    <cellStyle name="40% - Accent2 4 2 3 3 2 2 2" xfId="43402" xr:uid="{FCFE596D-7245-47C4-812C-B0F65516FA7C}"/>
    <cellStyle name="40% - Accent2 4 2 3 3 2 3" xfId="13640" xr:uid="{9DF99858-6154-493D-A0BD-37DA16246EBA}"/>
    <cellStyle name="40% - Accent2 4 2 3 3 2 3 2" xfId="43403" xr:uid="{04676833-5A4B-4B31-A4C2-96C9A6E2005B}"/>
    <cellStyle name="40% - Accent2 4 2 3 3 2 4" xfId="43401" xr:uid="{01D9739B-8D3B-4F3E-802E-D03D08A6292C}"/>
    <cellStyle name="40% - Accent2 4 2 3 3 3" xfId="13641" xr:uid="{D1BE3AF4-4053-4410-91BD-12BD5A5CD360}"/>
    <cellStyle name="40% - Accent2 4 2 3 3 3 2" xfId="43404" xr:uid="{253F28DC-D585-4877-8843-27C21CF02146}"/>
    <cellStyle name="40% - Accent2 4 2 3 3 4" xfId="13642" xr:uid="{291B2D90-B6E6-439F-9BBA-420B718BA21D}"/>
    <cellStyle name="40% - Accent2 4 2 3 3 4 2" xfId="43405" xr:uid="{400F168A-338F-4DC6-87E7-BCF2713A5F25}"/>
    <cellStyle name="40% - Accent2 4 2 3 3 5" xfId="13643" xr:uid="{1B39A9A8-2C97-4B0A-A74C-3280AC119542}"/>
    <cellStyle name="40% - Accent2 4 2 3 3 5 2" xfId="43406" xr:uid="{98B4DD94-7876-49F6-8608-A54586929A42}"/>
    <cellStyle name="40% - Accent2 4 2 3 3 6" xfId="43400" xr:uid="{745194FA-2E45-4352-8F61-3A5628D04F9D}"/>
    <cellStyle name="40% - Accent2 4 2 3 4" xfId="13644" xr:uid="{B0D99156-051A-4B24-B93D-CC0F32BD922A}"/>
    <cellStyle name="40% - Accent2 4 2 3 4 2" xfId="13645" xr:uid="{4506D778-6726-4944-99D0-21E9516A8780}"/>
    <cellStyle name="40% - Accent2 4 2 3 4 2 2" xfId="43408" xr:uid="{67A4D77D-CDCF-44E2-A7F9-F2099A1FC303}"/>
    <cellStyle name="40% - Accent2 4 2 3 4 3" xfId="13646" xr:uid="{22ACB12E-7FC3-4378-ADB1-936E4E13431D}"/>
    <cellStyle name="40% - Accent2 4 2 3 4 3 2" xfId="43409" xr:uid="{CE879FC6-F726-4E57-B294-FAE4E2255D86}"/>
    <cellStyle name="40% - Accent2 4 2 3 4 4" xfId="43407" xr:uid="{6AEFB5A8-E10E-41F1-9555-317C6F38DA4E}"/>
    <cellStyle name="40% - Accent2 4 2 3 5" xfId="13647" xr:uid="{3C196B43-8F75-484F-B808-F760451EDAD7}"/>
    <cellStyle name="40% - Accent2 4 2 3 5 2" xfId="43410" xr:uid="{A40A978E-9B74-48C8-B0C5-2AB0D990AEFD}"/>
    <cellStyle name="40% - Accent2 4 2 3 6" xfId="13648" xr:uid="{2CA555E4-B902-4572-B48E-B669661FF617}"/>
    <cellStyle name="40% - Accent2 4 2 3 6 2" xfId="43411" xr:uid="{8BC91046-6FE3-4C11-9EC2-908F4F12E17D}"/>
    <cellStyle name="40% - Accent2 4 2 3 7" xfId="13649" xr:uid="{D3152F1C-93EA-4BE3-B6E5-E234925D3314}"/>
    <cellStyle name="40% - Accent2 4 2 3 7 2" xfId="43412" xr:uid="{D332B8DA-A990-4606-9B08-D98C0DC81991}"/>
    <cellStyle name="40% - Accent2 4 2 3 8" xfId="26979" xr:uid="{C2830ED7-A8B5-44E2-B9CD-7E946E1F1B81}"/>
    <cellStyle name="40% - Accent2 4 2 3 8 2" xfId="55469" xr:uid="{A0314894-7AFE-4E35-9D9C-29749130E570}"/>
    <cellStyle name="40% - Accent2 4 2 3 9" xfId="13629" xr:uid="{DA7967CE-CC39-480B-A66E-2A0697A717AE}"/>
    <cellStyle name="40% - Accent2 4 2 3 9 2" xfId="43392" xr:uid="{C2E53658-F990-4BE9-8080-859D4CEB92D7}"/>
    <cellStyle name="40% - Accent2 4 2 4" xfId="2299" xr:uid="{924D2AD4-504E-4F1B-A170-E58DC1F4FA8D}"/>
    <cellStyle name="40% - Accent2 4 2 4 2" xfId="13651" xr:uid="{081F460D-5131-49DA-8AFC-FB33806A50C9}"/>
    <cellStyle name="40% - Accent2 4 2 4 2 2" xfId="13652" xr:uid="{3D87469D-82FF-418A-9113-4596687AA90F}"/>
    <cellStyle name="40% - Accent2 4 2 4 2 2 2" xfId="43415" xr:uid="{28E13677-07EC-4495-9802-59102C95FE3B}"/>
    <cellStyle name="40% - Accent2 4 2 4 2 3" xfId="13653" xr:uid="{694354D3-D3B7-4D6C-810D-5BF22DA005B9}"/>
    <cellStyle name="40% - Accent2 4 2 4 2 3 2" xfId="43416" xr:uid="{60B1FC51-19DC-4EFB-96A6-EB337688550B}"/>
    <cellStyle name="40% - Accent2 4 2 4 2 4" xfId="43414" xr:uid="{E2CDD317-5D59-4B64-A682-363E0A69BF91}"/>
    <cellStyle name="40% - Accent2 4 2 4 3" xfId="13654" xr:uid="{FFEB4E1C-FF21-4E0B-B5F4-89B3A5181707}"/>
    <cellStyle name="40% - Accent2 4 2 4 3 2" xfId="43417" xr:uid="{267C55EE-BEDF-4EAB-A9EE-7A91A2521B0C}"/>
    <cellStyle name="40% - Accent2 4 2 4 4" xfId="13655" xr:uid="{C2AFE084-6144-47AF-A0AD-390ACD8A360A}"/>
    <cellStyle name="40% - Accent2 4 2 4 4 2" xfId="43418" xr:uid="{F0D33434-5F40-4211-A2B9-3B78C447EF92}"/>
    <cellStyle name="40% - Accent2 4 2 4 5" xfId="13656" xr:uid="{B9A01FB5-8DFE-4F25-8762-0591EAA401DD}"/>
    <cellStyle name="40% - Accent2 4 2 4 5 2" xfId="43419" xr:uid="{4EA7DF36-FD8F-4737-A6D7-5F567F40F748}"/>
    <cellStyle name="40% - Accent2 4 2 4 6" xfId="29973" xr:uid="{8644281D-7968-4AD7-8268-79B1C5CCDD28}"/>
    <cellStyle name="40% - Accent2 4 2 4 6 2" xfId="58463" xr:uid="{ECF4AB1E-2F02-471B-919F-D3CE49EDFBCB}"/>
    <cellStyle name="40% - Accent2 4 2 4 7" xfId="13650" xr:uid="{755DD0F3-5636-4562-9B2B-D1CCE8E54103}"/>
    <cellStyle name="40% - Accent2 4 2 4 7 2" xfId="43413" xr:uid="{DFDACB6E-FC34-4C4B-A26C-8F221D4302E1}"/>
    <cellStyle name="40% - Accent2 4 2 4 8" xfId="33279" xr:uid="{6B74989C-EA2E-465D-8445-74A59E01031F}"/>
    <cellStyle name="40% - Accent2 4 2 5" xfId="13657" xr:uid="{0FBCF33C-13B6-43D4-B3E0-B7B64F9F33F7}"/>
    <cellStyle name="40% - Accent2 4 2 5 2" xfId="13658" xr:uid="{CBD20A13-571E-4902-B5AB-B95EB1940B29}"/>
    <cellStyle name="40% - Accent2 4 2 5 2 2" xfId="13659" xr:uid="{D7225B37-893E-428F-BAC0-3F5FCF9440C3}"/>
    <cellStyle name="40% - Accent2 4 2 5 2 2 2" xfId="43422" xr:uid="{7A825AA5-97AF-4279-894F-926694695E04}"/>
    <cellStyle name="40% - Accent2 4 2 5 2 3" xfId="13660" xr:uid="{1F18C758-D0B7-4BCC-9C5C-31EBB2841695}"/>
    <cellStyle name="40% - Accent2 4 2 5 2 3 2" xfId="43423" xr:uid="{913287D7-AB31-4D21-BC3F-7770C2C55FF9}"/>
    <cellStyle name="40% - Accent2 4 2 5 2 4" xfId="43421" xr:uid="{2E15E8F6-C253-445F-AAD5-F5575798AAAA}"/>
    <cellStyle name="40% - Accent2 4 2 5 3" xfId="13661" xr:uid="{46BE4B2C-67BA-4D8F-BF12-B218128A6C6E}"/>
    <cellStyle name="40% - Accent2 4 2 5 3 2" xfId="43424" xr:uid="{57198789-AC49-47B4-AB59-D117CF85EFED}"/>
    <cellStyle name="40% - Accent2 4 2 5 4" xfId="13662" xr:uid="{E37C5540-84AF-470C-AC92-D066C2B9DF6C}"/>
    <cellStyle name="40% - Accent2 4 2 5 4 2" xfId="43425" xr:uid="{A2F6709C-58BB-4A37-9E58-D481FF626773}"/>
    <cellStyle name="40% - Accent2 4 2 5 5" xfId="13663" xr:uid="{5A3089AA-0032-4B08-A096-87099887C561}"/>
    <cellStyle name="40% - Accent2 4 2 5 5 2" xfId="43426" xr:uid="{16DF1970-B54E-4872-9025-DD265EADC742}"/>
    <cellStyle name="40% - Accent2 4 2 5 6" xfId="43420" xr:uid="{8368CCA1-2A58-4926-B045-AE25273AAEC6}"/>
    <cellStyle name="40% - Accent2 4 2 6" xfId="13664" xr:uid="{FFA770EA-A2DD-496C-AE23-28683A132113}"/>
    <cellStyle name="40% - Accent2 4 2 6 2" xfId="13665" xr:uid="{5BA451F9-7BFA-44A5-BF6E-8F4AA1ECF42E}"/>
    <cellStyle name="40% - Accent2 4 2 6 2 2" xfId="43428" xr:uid="{9F6540D8-81CD-422B-914F-1183D8463E10}"/>
    <cellStyle name="40% - Accent2 4 2 6 3" xfId="13666" xr:uid="{D16745C6-859D-4BB4-A7DF-8D7E61B30891}"/>
    <cellStyle name="40% - Accent2 4 2 6 3 2" xfId="43429" xr:uid="{BE6B5AC1-B5F1-4CCC-8C44-119A8F0BB7F4}"/>
    <cellStyle name="40% - Accent2 4 2 6 4" xfId="43427" xr:uid="{B79B94C6-E4FA-4E1B-940D-E2DE1858BFD3}"/>
    <cellStyle name="40% - Accent2 4 2 7" xfId="13667" xr:uid="{4A0CE561-7F03-4710-A063-182E2D4EF683}"/>
    <cellStyle name="40% - Accent2 4 2 7 2" xfId="43430" xr:uid="{2F6722AA-B4AE-429A-A4A7-B1BCBE5A98A6}"/>
    <cellStyle name="40% - Accent2 4 2 8" xfId="13668" xr:uid="{52235D3E-48A5-4222-8E87-AA72CF97159C}"/>
    <cellStyle name="40% - Accent2 4 2 8 2" xfId="43431" xr:uid="{FB8C313D-3108-402D-BB51-5671C62BE78C}"/>
    <cellStyle name="40% - Accent2 4 2 9" xfId="13669" xr:uid="{4A8A71DD-822A-4EE5-8F3A-7E165AA04ED2}"/>
    <cellStyle name="40% - Accent2 4 2 9 2" xfId="43432" xr:uid="{55EB356A-102E-48F6-A8FA-5D442D0A7C00}"/>
    <cellStyle name="40% - Accent2 4 3" xfId="1315" xr:uid="{6A6EB211-DBA0-428E-9517-450F97925C02}"/>
    <cellStyle name="40% - Accent2 4 3 10" xfId="24358" xr:uid="{C6868D29-582C-484D-8483-629596BDDDAE}"/>
    <cellStyle name="40% - Accent2 4 3 10 2" xfId="52850" xr:uid="{8D676F3F-FD0A-4489-B1B6-CC2D9101A817}"/>
    <cellStyle name="40% - Accent2 4 3 11" xfId="32365" xr:uid="{48A0100C-5299-459D-A34C-5173EF36D282}"/>
    <cellStyle name="40% - Accent2 4 3 2" xfId="1977" xr:uid="{08F4B8FF-2D95-436F-B959-C83798FDA3EC}"/>
    <cellStyle name="40% - Accent2 4 3 2 2" xfId="3212" xr:uid="{5B5F1C80-7F15-4BE9-800F-AA62E1DD8333}"/>
    <cellStyle name="40% - Accent2 4 3 2 2 2" xfId="13673" xr:uid="{B10A050D-0A5E-4D93-A251-7DD9B7B7B077}"/>
    <cellStyle name="40% - Accent2 4 3 2 2 2 2" xfId="43436" xr:uid="{826974B6-AD0A-4A37-832E-85F406E0E58A}"/>
    <cellStyle name="40% - Accent2 4 3 2 2 3" xfId="13674" xr:uid="{4E97BE69-8BF4-40A0-AEBC-6E8660DB29A2}"/>
    <cellStyle name="40% - Accent2 4 3 2 2 3 2" xfId="43437" xr:uid="{BBFDDDE1-4255-4A38-A36C-89210C50DB59}"/>
    <cellStyle name="40% - Accent2 4 3 2 2 4" xfId="28782" xr:uid="{050E2DA2-8127-4A37-9499-784404D14C98}"/>
    <cellStyle name="40% - Accent2 4 3 2 2 4 2" xfId="57272" xr:uid="{69FA4701-2F28-4437-B0E0-CB9CF6F6ECBA}"/>
    <cellStyle name="40% - Accent2 4 3 2 2 5" xfId="13672" xr:uid="{0ADCBBBD-CAF2-4CF9-8C29-27EF7B2F28A8}"/>
    <cellStyle name="40% - Accent2 4 3 2 2 5 2" xfId="43435" xr:uid="{D7AF6384-05A4-4594-AA68-FCAC994B762B}"/>
    <cellStyle name="40% - Accent2 4 3 2 2 6" xfId="34189" xr:uid="{5443D7D6-5FEE-4B3A-97E7-30737CFA868E}"/>
    <cellStyle name="40% - Accent2 4 3 2 3" xfId="13675" xr:uid="{4CED8F2B-FBDD-40A1-B4C7-44A86C4B09D7}"/>
    <cellStyle name="40% - Accent2 4 3 2 3 2" xfId="43438" xr:uid="{BD3A1936-6D5D-4A99-B81C-F26596F2B444}"/>
    <cellStyle name="40% - Accent2 4 3 2 4" xfId="13676" xr:uid="{69BA1E30-47EE-4F49-B59B-80D569F5229A}"/>
    <cellStyle name="40% - Accent2 4 3 2 4 2" xfId="43439" xr:uid="{E1318C35-DB47-42ED-A08B-F0684C1266B1}"/>
    <cellStyle name="40% - Accent2 4 3 2 5" xfId="13677" xr:uid="{5E7316F7-E414-4953-B1B9-4C9D80681C5C}"/>
    <cellStyle name="40% - Accent2 4 3 2 5 2" xfId="43440" xr:uid="{835B9E50-ED76-4ED3-8789-F23AAED04688}"/>
    <cellStyle name="40% - Accent2 4 3 2 6" xfId="22119" xr:uid="{911D8E23-97D4-406E-86C5-DFAA759A33B2}"/>
    <cellStyle name="40% - Accent2 4 3 2 6 2" xfId="51544" xr:uid="{E58CAF9B-0AAF-47E7-9AC8-73244DE59573}"/>
    <cellStyle name="40% - Accent2 4 3 2 7" xfId="13671" xr:uid="{7D136DE2-83F6-49E4-ACE5-3CD60D728E8F}"/>
    <cellStyle name="40% - Accent2 4 3 2 7 2" xfId="43434" xr:uid="{28458504-F022-401B-B55D-C4C1AF663248}"/>
    <cellStyle name="40% - Accent2 4 3 2 8" xfId="25803" xr:uid="{7EDF5747-C1DD-4AF6-9FA5-11C73F1C1155}"/>
    <cellStyle name="40% - Accent2 4 3 2 8 2" xfId="54294" xr:uid="{605958A5-0B8D-4CC6-BDE7-4949D7295804}"/>
    <cellStyle name="40% - Accent2 4 3 2 9" xfId="32979" xr:uid="{5A3AD650-3374-412F-934F-D8B30228EB20}"/>
    <cellStyle name="40% - Accent2 4 3 3" xfId="2594" xr:uid="{D89C61A0-DC95-401A-9BCE-6F0CD2BAD924}"/>
    <cellStyle name="40% - Accent2 4 3 3 2" xfId="13679" xr:uid="{2830A055-8E85-4DAE-A52D-9FEDC5F0B512}"/>
    <cellStyle name="40% - Accent2 4 3 3 2 2" xfId="13680" xr:uid="{6AB0C0D1-2DEA-4BE3-A2B2-1C2A216E6927}"/>
    <cellStyle name="40% - Accent2 4 3 3 2 2 2" xfId="43443" xr:uid="{5D75E7C0-802C-4E8A-8292-B3C555CFEAC0}"/>
    <cellStyle name="40% - Accent2 4 3 3 2 3" xfId="13681" xr:uid="{67DBF726-49E0-4F81-BF2D-24487BF8CC82}"/>
    <cellStyle name="40% - Accent2 4 3 3 2 3 2" xfId="43444" xr:uid="{A55E85C9-8B34-44D4-AFDE-FF8112BDBC35}"/>
    <cellStyle name="40% - Accent2 4 3 3 2 4" xfId="43442" xr:uid="{6CAFCDC2-F19F-4978-8284-895C1A4E2211}"/>
    <cellStyle name="40% - Accent2 4 3 3 3" xfId="13682" xr:uid="{E31B91C2-61EA-438A-B493-66B2A4984E8B}"/>
    <cellStyle name="40% - Accent2 4 3 3 3 2" xfId="43445" xr:uid="{674AB1FA-00D0-4F6D-B240-728F2A9FE9EA}"/>
    <cellStyle name="40% - Accent2 4 3 3 4" xfId="13683" xr:uid="{6AE015AD-FF93-4EC8-9D18-6891377770C7}"/>
    <cellStyle name="40% - Accent2 4 3 3 4 2" xfId="43446" xr:uid="{EDD1B88C-7157-44D1-8254-5DD4A86A270B}"/>
    <cellStyle name="40% - Accent2 4 3 3 5" xfId="13684" xr:uid="{FEDB6BFB-C18B-4FC3-81B5-A5887B237022}"/>
    <cellStyle name="40% - Accent2 4 3 3 5 2" xfId="43447" xr:uid="{516C1B5B-DC65-4AAC-91E5-B7C6113A0FE2}"/>
    <cellStyle name="40% - Accent2 4 3 3 6" xfId="27271" xr:uid="{5AEF9B0C-323F-4A0A-901F-62E83DB56319}"/>
    <cellStyle name="40% - Accent2 4 3 3 6 2" xfId="55761" xr:uid="{027CDCC7-989E-495B-A845-4CFD92C3B376}"/>
    <cellStyle name="40% - Accent2 4 3 3 7" xfId="13678" xr:uid="{D0624830-A1DD-452D-ABD4-C66FFB95DF71}"/>
    <cellStyle name="40% - Accent2 4 3 3 7 2" xfId="43441" xr:uid="{7B083708-551E-4BA8-9FB9-39E88B5F9830}"/>
    <cellStyle name="40% - Accent2 4 3 3 8" xfId="33574" xr:uid="{F6F58448-4EF0-44ED-A4CC-55914634D7B4}"/>
    <cellStyle name="40% - Accent2 4 3 4" xfId="13685" xr:uid="{D490181C-B129-4474-9467-D52790FA5C29}"/>
    <cellStyle name="40% - Accent2 4 3 4 2" xfId="13686" xr:uid="{6FF56E8F-8D46-45B8-91FD-D9F0643B83C1}"/>
    <cellStyle name="40% - Accent2 4 3 4 2 2" xfId="43449" xr:uid="{F3896E5A-DCF5-4CA0-B25B-E387306C7D8E}"/>
    <cellStyle name="40% - Accent2 4 3 4 3" xfId="13687" xr:uid="{E028B1D4-FEC7-4E17-B2BA-DE1BDADC6903}"/>
    <cellStyle name="40% - Accent2 4 3 4 3 2" xfId="43450" xr:uid="{8B898353-98EF-4C6B-8554-BA3B8A38A9CF}"/>
    <cellStyle name="40% - Accent2 4 3 4 4" xfId="30268" xr:uid="{324FC315-F6B3-4DDF-B286-C178184E80B9}"/>
    <cellStyle name="40% - Accent2 4 3 4 4 2" xfId="58758" xr:uid="{8EF41467-D520-4B17-89C8-E81F048D25D6}"/>
    <cellStyle name="40% - Accent2 4 3 4 5" xfId="43448" xr:uid="{97911B9E-AB8C-414F-9A0F-6D6C9EE59845}"/>
    <cellStyle name="40% - Accent2 4 3 5" xfId="13688" xr:uid="{8A271DBF-4A7E-48EC-9D68-F26FDFDBA766}"/>
    <cellStyle name="40% - Accent2 4 3 5 2" xfId="43451" xr:uid="{C4AC1F55-613D-4F13-9075-83FBC6E070CD}"/>
    <cellStyle name="40% - Accent2 4 3 6" xfId="13689" xr:uid="{D468A3D3-A1DD-4415-9B9E-782DA41EBDA3}"/>
    <cellStyle name="40% - Accent2 4 3 6 2" xfId="43452" xr:uid="{495B7E04-CD4C-4562-9B0C-793D279EB743}"/>
    <cellStyle name="40% - Accent2 4 3 7" xfId="13690" xr:uid="{F6C7FBD1-9D8E-47A5-BEDA-3C7E72E2E3F0}"/>
    <cellStyle name="40% - Accent2 4 3 7 2" xfId="43453" xr:uid="{ED779035-2EBE-441D-A254-EE64491C5C6E}"/>
    <cellStyle name="40% - Accent2 4 3 8" xfId="21135" xr:uid="{26F0B978-A599-4FDF-BB08-906086810C93}"/>
    <cellStyle name="40% - Accent2 4 3 8 2" xfId="50561" xr:uid="{D9111E6B-7280-42FB-A79C-BB19D875DBBE}"/>
    <cellStyle name="40% - Accent2 4 3 9" xfId="13670" xr:uid="{19CBDDDB-7A67-4A6F-969F-33D3837667C3}"/>
    <cellStyle name="40% - Accent2 4 3 9 2" xfId="43433" xr:uid="{75E15E31-9ABE-4936-8968-62918C771541}"/>
    <cellStyle name="40% - Accent2 4 4" xfId="1687" xr:uid="{68481867-F9C3-494D-8A85-547A5F988F56}"/>
    <cellStyle name="40% - Accent2 4 4 10" xfId="24637" xr:uid="{D115709C-FDEF-432A-9424-6F4DB78B3BFF}"/>
    <cellStyle name="40% - Accent2 4 4 10 2" xfId="53129" xr:uid="{E4267F55-F2D1-4A52-BB58-1D45F41A201C}"/>
    <cellStyle name="40% - Accent2 4 4 11" xfId="32689" xr:uid="{457D4B2C-1755-4772-808B-4E728DAEA1DC}"/>
    <cellStyle name="40% - Accent2 4 4 2" xfId="2908" xr:uid="{E6049D82-FD75-4DAD-8773-7A8BC9655649}"/>
    <cellStyle name="40% - Accent2 4 4 2 2" xfId="13693" xr:uid="{C01A3EA8-72D5-4A96-B6B7-2560F26067C0}"/>
    <cellStyle name="40% - Accent2 4 4 2 2 2" xfId="13694" xr:uid="{F25CB074-7452-47DF-8E59-B32859E02986}"/>
    <cellStyle name="40% - Accent2 4 4 2 2 2 2" xfId="43457" xr:uid="{6F0A0C25-0246-46B6-9A58-C9E41F385B6C}"/>
    <cellStyle name="40% - Accent2 4 4 2 2 3" xfId="13695" xr:uid="{CE6E61C0-E88D-41E8-8DAF-89DBE38F5806}"/>
    <cellStyle name="40% - Accent2 4 4 2 2 3 2" xfId="43458" xr:uid="{362B043B-00AF-49AA-A805-DC5DA164902F}"/>
    <cellStyle name="40% - Accent2 4 4 2 2 4" xfId="29079" xr:uid="{7A832F39-61D0-4912-882E-F88B278DA4A0}"/>
    <cellStyle name="40% - Accent2 4 4 2 2 4 2" xfId="57569" xr:uid="{B995F104-BAAA-458A-812C-07FCA00972FB}"/>
    <cellStyle name="40% - Accent2 4 4 2 2 5" xfId="43456" xr:uid="{F2B41BC8-6C44-49C5-8DAD-990EC7137CFA}"/>
    <cellStyle name="40% - Accent2 4 4 2 3" xfId="13696" xr:uid="{A1EA7A64-514F-4059-9E2A-0C42879BB86B}"/>
    <cellStyle name="40% - Accent2 4 4 2 3 2" xfId="43459" xr:uid="{9AEEA2A7-FC8E-4693-B2A2-714CE6B9D131}"/>
    <cellStyle name="40% - Accent2 4 4 2 4" xfId="13697" xr:uid="{C97EC484-1EBB-4EA6-B9F3-AB8527BA7374}"/>
    <cellStyle name="40% - Accent2 4 4 2 4 2" xfId="43460" xr:uid="{AC6D669E-FE95-400C-98C6-BF68B4D197C8}"/>
    <cellStyle name="40% - Accent2 4 4 2 5" xfId="13698" xr:uid="{197CF5CB-139A-41A4-BDDB-214D2FA7A53D}"/>
    <cellStyle name="40% - Accent2 4 4 2 5 2" xfId="43461" xr:uid="{A4D10DF0-322A-48A4-9B54-E9E881112087}"/>
    <cellStyle name="40% - Accent2 4 4 2 6" xfId="26095" xr:uid="{E6178B49-721F-44CE-89BA-3EFB6A505C28}"/>
    <cellStyle name="40% - Accent2 4 4 2 6 2" xfId="54586" xr:uid="{9D514580-3AF9-4278-8900-46CB375B8775}"/>
    <cellStyle name="40% - Accent2 4 4 2 7" xfId="13692" xr:uid="{0FC23A63-EFB0-4275-8DAF-574740CBB5A8}"/>
    <cellStyle name="40% - Accent2 4 4 2 7 2" xfId="43455" xr:uid="{E952D281-F6E7-4F6F-8A60-39F0CEA49384}"/>
    <cellStyle name="40% - Accent2 4 4 2 8" xfId="33886" xr:uid="{2EDB227A-016C-4B08-A6FF-6853D55A58BB}"/>
    <cellStyle name="40% - Accent2 4 4 3" xfId="13699" xr:uid="{4547FBD5-1B4A-4D0C-AB37-E1C4B5229969}"/>
    <cellStyle name="40% - Accent2 4 4 3 2" xfId="13700" xr:uid="{EE7CD5FE-7894-4591-8872-EC2D65969894}"/>
    <cellStyle name="40% - Accent2 4 4 3 2 2" xfId="13701" xr:uid="{1A159C90-1462-436F-8FB1-3B333A267C98}"/>
    <cellStyle name="40% - Accent2 4 4 3 2 2 2" xfId="43464" xr:uid="{1C9B9102-6DF2-4ED1-98B0-45814AB0A5D1}"/>
    <cellStyle name="40% - Accent2 4 4 3 2 3" xfId="13702" xr:uid="{F39C30D2-3263-4172-91AF-4C162D695B4C}"/>
    <cellStyle name="40% - Accent2 4 4 3 2 3 2" xfId="43465" xr:uid="{E3B6F160-399A-4BBA-982C-2E27D2E55793}"/>
    <cellStyle name="40% - Accent2 4 4 3 2 4" xfId="43463" xr:uid="{94EFCA16-08BF-4198-B413-56446565B8AD}"/>
    <cellStyle name="40% - Accent2 4 4 3 3" xfId="13703" xr:uid="{F3BAD919-8689-45D9-8A0E-FF3FAB766BC3}"/>
    <cellStyle name="40% - Accent2 4 4 3 3 2" xfId="43466" xr:uid="{490DB493-46AF-44AA-B061-47295D581B56}"/>
    <cellStyle name="40% - Accent2 4 4 3 4" xfId="13704" xr:uid="{CF82B4C8-F985-4A50-BB07-4CCE1914E267}"/>
    <cellStyle name="40% - Accent2 4 4 3 4 2" xfId="43467" xr:uid="{07BD2F5A-772E-4113-81CB-F62A08B66C94}"/>
    <cellStyle name="40% - Accent2 4 4 3 5" xfId="13705" xr:uid="{A4307EBE-014D-492E-A169-1696309AC790}"/>
    <cellStyle name="40% - Accent2 4 4 3 5 2" xfId="43468" xr:uid="{4394E4F9-14FF-4E1B-9141-F0384618225B}"/>
    <cellStyle name="40% - Accent2 4 4 3 6" xfId="27568" xr:uid="{09D3BF26-95AC-4194-9E86-910C3F1AD548}"/>
    <cellStyle name="40% - Accent2 4 4 3 6 2" xfId="56058" xr:uid="{51EFBB95-CB2E-47A1-B68B-4BF2B13BB6C7}"/>
    <cellStyle name="40% - Accent2 4 4 3 7" xfId="43462" xr:uid="{D555226A-FB98-4BD1-9CEA-B3AEA4ED16A1}"/>
    <cellStyle name="40% - Accent2 4 4 4" xfId="13706" xr:uid="{315D1A1D-B906-4DD6-9C8B-F5CDF54A8A37}"/>
    <cellStyle name="40% - Accent2 4 4 4 2" xfId="13707" xr:uid="{B2F08167-15C0-4F4E-A5AA-49E34F130E84}"/>
    <cellStyle name="40% - Accent2 4 4 4 2 2" xfId="43470" xr:uid="{115E3117-73FA-4499-891F-C29A19381932}"/>
    <cellStyle name="40% - Accent2 4 4 4 3" xfId="13708" xr:uid="{82E9862F-C926-4A8B-893F-F9F531E0C7DD}"/>
    <cellStyle name="40% - Accent2 4 4 4 3 2" xfId="43471" xr:uid="{406408E9-2655-4EC9-8843-B50039B373F0}"/>
    <cellStyle name="40% - Accent2 4 4 4 4" xfId="30566" xr:uid="{14F12DB5-9CC4-421F-8F47-CEBD2C3ADF45}"/>
    <cellStyle name="40% - Accent2 4 4 4 4 2" xfId="59056" xr:uid="{08AF6A19-E0CC-4EA8-AA0B-92E0B42C8FB1}"/>
    <cellStyle name="40% - Accent2 4 4 4 5" xfId="43469" xr:uid="{0531843A-901D-4F28-A933-EF37462217A1}"/>
    <cellStyle name="40% - Accent2 4 4 5" xfId="13709" xr:uid="{49F309ED-7336-43EE-9BB0-63AB7CAE0F6B}"/>
    <cellStyle name="40% - Accent2 4 4 5 2" xfId="43472" xr:uid="{641E6015-C671-44CC-B956-51DD98BCBE2B}"/>
    <cellStyle name="40% - Accent2 4 4 6" xfId="13710" xr:uid="{1FE946CF-DB55-4CC3-AB29-F6F728BE359E}"/>
    <cellStyle name="40% - Accent2 4 4 6 2" xfId="43473" xr:uid="{D43642A3-2FA7-4ED4-BA91-ED60AAB1C45E}"/>
    <cellStyle name="40% - Accent2 4 4 7" xfId="13711" xr:uid="{32EE497E-312E-4006-8537-F9E5FA1D1100}"/>
    <cellStyle name="40% - Accent2 4 4 7 2" xfId="43474" xr:uid="{B36A4D1E-47BA-4DE7-AC6D-CBE2CBC1EF57}"/>
    <cellStyle name="40% - Accent2 4 4 8" xfId="21619" xr:uid="{1F609BDF-2215-4C04-A762-684786DF2F6A}"/>
    <cellStyle name="40% - Accent2 4 4 8 2" xfId="51044" xr:uid="{C3E240D3-1F36-4A3C-841B-D5C0E939F4CA}"/>
    <cellStyle name="40% - Accent2 4 4 9" xfId="13691" xr:uid="{51F31FCA-EF77-4006-9219-BC7A3C72AE89}"/>
    <cellStyle name="40% - Accent2 4 4 9 2" xfId="43454" xr:uid="{81FC4FDE-59A1-423B-92A5-5322DB3DD6E9}"/>
    <cellStyle name="40% - Accent2 4 5" xfId="2181" xr:uid="{65C257C8-917B-414C-9267-E2CBC5A13F16}"/>
    <cellStyle name="40% - Accent2 4 5 10" xfId="33163" xr:uid="{7A4C0B37-F811-4E7B-815E-93D74CB06999}"/>
    <cellStyle name="40% - Accent2 4 5 2" xfId="13713" xr:uid="{C0263CA5-1174-4F94-8482-DEF4E2BA9DB7}"/>
    <cellStyle name="40% - Accent2 4 5 2 2" xfId="13714" xr:uid="{5C0C53E5-4985-407C-8BBA-AD5491B62BA1}"/>
    <cellStyle name="40% - Accent2 4 5 2 2 2" xfId="13715" xr:uid="{359069D3-7196-42F4-8D45-857EE063A262}"/>
    <cellStyle name="40% - Accent2 4 5 2 2 2 2" xfId="43478" xr:uid="{DBBA5568-EE51-475F-8904-9FC9BBC317A5}"/>
    <cellStyle name="40% - Accent2 4 5 2 2 3" xfId="13716" xr:uid="{8F7677E7-4805-4E69-89AC-C680798D6E68}"/>
    <cellStyle name="40% - Accent2 4 5 2 2 3 2" xfId="43479" xr:uid="{46092221-4ACD-465B-ACD7-7CE606D3ADC7}"/>
    <cellStyle name="40% - Accent2 4 5 2 2 4" xfId="29388" xr:uid="{D383B0E2-89B9-4DD5-93D4-3E5C1F8B28B4}"/>
    <cellStyle name="40% - Accent2 4 5 2 2 4 2" xfId="57878" xr:uid="{FFF09CDD-9B16-40EA-8FB0-5E10F9737E1F}"/>
    <cellStyle name="40% - Accent2 4 5 2 2 5" xfId="43477" xr:uid="{80E84C79-1DDF-4C1D-8A0A-5613DE9135BF}"/>
    <cellStyle name="40% - Accent2 4 5 2 3" xfId="13717" xr:uid="{E5EDBC43-FCBC-4D37-B040-889E324FE4C3}"/>
    <cellStyle name="40% - Accent2 4 5 2 3 2" xfId="43480" xr:uid="{D96C1FD7-92F0-4DFA-8560-FC8CEC6FC3D9}"/>
    <cellStyle name="40% - Accent2 4 5 2 4" xfId="13718" xr:uid="{28A33BBF-5F95-4E94-9007-B5613C075D71}"/>
    <cellStyle name="40% - Accent2 4 5 2 4 2" xfId="43481" xr:uid="{D97AD865-511A-42AC-A352-DA8CFCCC2EB5}"/>
    <cellStyle name="40% - Accent2 4 5 2 5" xfId="13719" xr:uid="{005307B2-5C82-4D05-A8D2-7977160D7730}"/>
    <cellStyle name="40% - Accent2 4 5 2 5 2" xfId="43482" xr:uid="{D5254EF2-B19C-48EB-9B62-984C71BD0A56}"/>
    <cellStyle name="40% - Accent2 4 5 2 6" xfId="26404" xr:uid="{E4418CAD-A059-4E73-A9BD-801C4289B081}"/>
    <cellStyle name="40% - Accent2 4 5 2 6 2" xfId="54895" xr:uid="{5DF459CC-B3A7-454D-B283-17FEC03608E2}"/>
    <cellStyle name="40% - Accent2 4 5 2 7" xfId="43476" xr:uid="{6210F087-1464-4088-B20D-8B776B25E3BE}"/>
    <cellStyle name="40% - Accent2 4 5 3" xfId="13720" xr:uid="{59879062-AEE7-4C04-8A96-B4A0D39F448D}"/>
    <cellStyle name="40% - Accent2 4 5 3 2" xfId="13721" xr:uid="{BC96AF42-A59E-4189-BF39-6C0BD61790C4}"/>
    <cellStyle name="40% - Accent2 4 5 3 2 2" xfId="13722" xr:uid="{748D0C98-2AA2-4323-BC7D-36A91AA05FC2}"/>
    <cellStyle name="40% - Accent2 4 5 3 2 2 2" xfId="43485" xr:uid="{6B9C7871-7C30-47C6-8086-3F764B574A5D}"/>
    <cellStyle name="40% - Accent2 4 5 3 2 3" xfId="13723" xr:uid="{88057925-5D3E-4E83-9479-03FCBE994C84}"/>
    <cellStyle name="40% - Accent2 4 5 3 2 3 2" xfId="43486" xr:uid="{17E20FE2-391E-4F07-9143-1899934C0309}"/>
    <cellStyle name="40% - Accent2 4 5 3 2 4" xfId="43484" xr:uid="{4A4ED1B3-0BE2-49C6-BBEB-C0C772F12F45}"/>
    <cellStyle name="40% - Accent2 4 5 3 3" xfId="13724" xr:uid="{17536962-7BE4-4056-9BB7-5D3933051209}"/>
    <cellStyle name="40% - Accent2 4 5 3 3 2" xfId="43487" xr:uid="{F82FAF14-B5E1-4EBA-ACD2-50D64270F3F4}"/>
    <cellStyle name="40% - Accent2 4 5 3 4" xfId="13725" xr:uid="{C2324E14-B78C-40A2-9E99-9C7853A2E730}"/>
    <cellStyle name="40% - Accent2 4 5 3 4 2" xfId="43488" xr:uid="{9061CCEF-7657-4A06-A2E8-5799F1E74A4B}"/>
    <cellStyle name="40% - Accent2 4 5 3 5" xfId="13726" xr:uid="{25114CD2-32B9-444F-B597-B09D3A5E96DC}"/>
    <cellStyle name="40% - Accent2 4 5 3 5 2" xfId="43489" xr:uid="{CB48E71A-5317-4AD4-98CD-B4A690EFF167}"/>
    <cellStyle name="40% - Accent2 4 5 3 6" xfId="27877" xr:uid="{65064BCD-2AD8-4D72-BC15-4A1BDC41D410}"/>
    <cellStyle name="40% - Accent2 4 5 3 6 2" xfId="56367" xr:uid="{9238ADA1-4AA4-44DB-A64A-CA3461107334}"/>
    <cellStyle name="40% - Accent2 4 5 3 7" xfId="43483" xr:uid="{8B000FBB-326A-438B-8FE1-5A55B0AB0522}"/>
    <cellStyle name="40% - Accent2 4 5 4" xfId="13727" xr:uid="{59A3C01F-3C4E-4070-B4CE-8E718EA56552}"/>
    <cellStyle name="40% - Accent2 4 5 4 2" xfId="13728" xr:uid="{B884379C-C503-48A4-A95D-6E6659D6A19F}"/>
    <cellStyle name="40% - Accent2 4 5 4 2 2" xfId="43491" xr:uid="{736EFC6E-213F-4637-9D6B-D159DC02779A}"/>
    <cellStyle name="40% - Accent2 4 5 4 3" xfId="13729" xr:uid="{7113494F-BC54-4E0A-9377-1B55960B166A}"/>
    <cellStyle name="40% - Accent2 4 5 4 3 2" xfId="43492" xr:uid="{A76863BB-FF53-4218-9D46-AFC674397E59}"/>
    <cellStyle name="40% - Accent2 4 5 4 4" xfId="30876" xr:uid="{90DFCDB8-33C7-4B6E-8761-707D38276CCE}"/>
    <cellStyle name="40% - Accent2 4 5 4 4 2" xfId="59366" xr:uid="{FC93FF88-E152-4287-A2A5-742FA63DF3D4}"/>
    <cellStyle name="40% - Accent2 4 5 4 5" xfId="43490" xr:uid="{42AE78F7-8F1A-45C2-B733-2D8A13F8E32E}"/>
    <cellStyle name="40% - Accent2 4 5 5" xfId="13730" xr:uid="{9B30105C-9347-4994-A83B-AA75FA5F314A}"/>
    <cellStyle name="40% - Accent2 4 5 5 2" xfId="43493" xr:uid="{12CFF47A-7D33-44FB-8F3D-A1661F0FEB33}"/>
    <cellStyle name="40% - Accent2 4 5 6" xfId="13731" xr:uid="{E12108F5-48D3-4B60-9FD1-2115370468E5}"/>
    <cellStyle name="40% - Accent2 4 5 6 2" xfId="43494" xr:uid="{B2A7930E-99C9-4197-BD3B-BEF301D2CB6D}"/>
    <cellStyle name="40% - Accent2 4 5 7" xfId="13732" xr:uid="{C22EA432-DDA2-48F1-876B-5D5D81E5AB34}"/>
    <cellStyle name="40% - Accent2 4 5 7 2" xfId="43495" xr:uid="{629CE6A1-E873-4EA3-A7A2-86444C059232}"/>
    <cellStyle name="40% - Accent2 4 5 8" xfId="24934" xr:uid="{BDF8BFD3-9AA6-4C22-ADB4-F86EF2C98CEC}"/>
    <cellStyle name="40% - Accent2 4 5 8 2" xfId="53425" xr:uid="{2C7576D8-E4DF-4E97-89F8-03C2EB114CE3}"/>
    <cellStyle name="40% - Accent2 4 5 9" xfId="13712" xr:uid="{C4344712-8092-4EC3-9EEA-D4B98E406C0B}"/>
    <cellStyle name="40% - Accent2 4 5 9 2" xfId="43475" xr:uid="{E281D8CE-F920-453B-8D12-F8AF09CDEF97}"/>
    <cellStyle name="40% - Accent2 4 6" xfId="13733" xr:uid="{7A5D2FF0-58AF-4ACB-8721-00E07EF5C33F}"/>
    <cellStyle name="40% - Accent2 4 6 2" xfId="13734" xr:uid="{836914AC-4D4C-4ABC-932E-B1D5A054E1E6}"/>
    <cellStyle name="40% - Accent2 4 6 2 2" xfId="13735" xr:uid="{3F483125-B9B5-4494-8DF8-9F60B77CABDF}"/>
    <cellStyle name="40% - Accent2 4 6 2 2 2" xfId="43498" xr:uid="{EE611900-8959-46D5-8451-7487FE294A92}"/>
    <cellStyle name="40% - Accent2 4 6 2 3" xfId="13736" xr:uid="{D5149DDE-B99B-4079-977D-8B0C03C855C6}"/>
    <cellStyle name="40% - Accent2 4 6 2 3 2" xfId="43499" xr:uid="{1FDC3CFE-9BD4-4BF3-BDE7-581B55319CB9}"/>
    <cellStyle name="40% - Accent2 4 6 2 4" xfId="28202" xr:uid="{9350C2EB-79E8-4E1A-93A2-358775D9AF66}"/>
    <cellStyle name="40% - Accent2 4 6 2 4 2" xfId="56692" xr:uid="{26F6FECA-426B-4842-B2DF-DD7E7717E41B}"/>
    <cellStyle name="40% - Accent2 4 6 2 5" xfId="43497" xr:uid="{20E7173E-937B-4D68-AAFD-E81F2BBAB80B}"/>
    <cellStyle name="40% - Accent2 4 6 3" xfId="13737" xr:uid="{A8957B95-06AB-413C-AE21-098E0F821EB7}"/>
    <cellStyle name="40% - Accent2 4 6 3 2" xfId="43500" xr:uid="{C01503E4-1B73-4239-8D46-A3B4A8A66116}"/>
    <cellStyle name="40% - Accent2 4 6 4" xfId="13738" xr:uid="{A81DA89F-15C4-444B-B96F-0E4A71C67877}"/>
    <cellStyle name="40% - Accent2 4 6 4 2" xfId="43501" xr:uid="{887F0B1A-C290-4D5B-AB6E-CD9B79FE9765}"/>
    <cellStyle name="40% - Accent2 4 6 5" xfId="13739" xr:uid="{3B594F27-9C42-4782-AC44-86EEFA0D3EE0}"/>
    <cellStyle name="40% - Accent2 4 6 5 2" xfId="43502" xr:uid="{DBA65ECA-1701-4222-AD46-EE5E3F6769A7}"/>
    <cellStyle name="40% - Accent2 4 6 6" xfId="25235" xr:uid="{8EBDE153-8540-4712-9F75-42F51737B4C6}"/>
    <cellStyle name="40% - Accent2 4 6 6 2" xfId="53726" xr:uid="{7861F312-4E78-452A-9B5F-494230CF2D15}"/>
    <cellStyle name="40% - Accent2 4 6 7" xfId="43496" xr:uid="{EC000EFC-CBAD-4612-8CBA-4CB3714C4585}"/>
    <cellStyle name="40% - Accent2 4 7" xfId="13740" xr:uid="{DF758147-81DE-4B90-A3FB-879FF047A271}"/>
    <cellStyle name="40% - Accent2 4 7 2" xfId="13741" xr:uid="{5D271E47-1F07-4203-9A62-D2F17D875928}"/>
    <cellStyle name="40% - Accent2 4 7 2 2" xfId="13742" xr:uid="{5629704B-B69E-4D91-9B1B-14B05660B456}"/>
    <cellStyle name="40% - Accent2 4 7 2 2 2" xfId="43505" xr:uid="{E4659C4A-8317-4E67-986C-4B1DF3790D6B}"/>
    <cellStyle name="40% - Accent2 4 7 2 3" xfId="13743" xr:uid="{B5156B49-B60E-41AA-BD1A-B0C1871153DB}"/>
    <cellStyle name="40% - Accent2 4 7 2 3 2" xfId="43506" xr:uid="{38DE82D3-C472-4CE6-80A2-BC49CBC8F733}"/>
    <cellStyle name="40% - Accent2 4 7 2 4" xfId="43504" xr:uid="{1A0D1904-6F57-453D-BCEF-43B6EF90893C}"/>
    <cellStyle name="40% - Accent2 4 7 3" xfId="13744" xr:uid="{63BAACA9-9C39-44E4-AA06-649EC65EA2C0}"/>
    <cellStyle name="40% - Accent2 4 7 3 2" xfId="43507" xr:uid="{A57DF1EE-0A06-4F3F-866F-309FE40385B3}"/>
    <cellStyle name="40% - Accent2 4 7 4" xfId="13745" xr:uid="{C0F2300A-31C2-4C9D-956B-065F531B8BA6}"/>
    <cellStyle name="40% - Accent2 4 7 4 2" xfId="43508" xr:uid="{101BDFC8-9E9D-48C0-AC95-3E140B642AE6}"/>
    <cellStyle name="40% - Accent2 4 7 5" xfId="13746" xr:uid="{F85142B4-4A66-4D3B-B83B-9EA1E25C3B0E}"/>
    <cellStyle name="40% - Accent2 4 7 5 2" xfId="43509" xr:uid="{20E2E996-A445-4F19-B575-0D4BEF7F9905}"/>
    <cellStyle name="40% - Accent2 4 7 6" xfId="26686" xr:uid="{322E7255-30E5-4D67-AC6E-572DD3CB558E}"/>
    <cellStyle name="40% - Accent2 4 7 6 2" xfId="55176" xr:uid="{1B5FCC75-C8D9-44A6-BB70-965019AC597F}"/>
    <cellStyle name="40% - Accent2 4 7 7" xfId="43503" xr:uid="{CCCEAC5D-4BAE-47C9-BE16-1190A3EA9255}"/>
    <cellStyle name="40% - Accent2 4 8" xfId="13747" xr:uid="{F7565698-5DAE-4961-805F-17ACD21E87B1}"/>
    <cellStyle name="40% - Accent2 4 8 2" xfId="13748" xr:uid="{81CD9016-4AE7-46AA-88D3-3F842AC56910}"/>
    <cellStyle name="40% - Accent2 4 8 2 2" xfId="43511" xr:uid="{568F0941-A3AD-4087-AC9A-09A388782490}"/>
    <cellStyle name="40% - Accent2 4 8 3" xfId="13749" xr:uid="{9BB8A5A6-E9B7-4657-9FF3-D5D856316E2B}"/>
    <cellStyle name="40% - Accent2 4 8 3 2" xfId="43512" xr:uid="{1B9D962C-2984-4558-ADB0-106C4F13B0A9}"/>
    <cellStyle name="40% - Accent2 4 8 4" xfId="29680" xr:uid="{E21CFFD1-CA90-4AAC-9625-BBDA88359FC4}"/>
    <cellStyle name="40% - Accent2 4 8 4 2" xfId="58170" xr:uid="{ACFD34E8-E1D4-4EB6-BD83-D129010EACFF}"/>
    <cellStyle name="40% - Accent2 4 8 5" xfId="43510" xr:uid="{D1236B47-6BB6-4E18-913D-511F49BA03DF}"/>
    <cellStyle name="40% - Accent2 4 9" xfId="13750" xr:uid="{57405A4B-BEC4-4847-B423-E39D67540540}"/>
    <cellStyle name="40% - Accent2 4 9 2" xfId="43513" xr:uid="{31330295-4945-4DDC-A5D0-4D1EB269C8AE}"/>
    <cellStyle name="40% - Accent2 40" xfId="22568" xr:uid="{FC74E4E4-5E2A-4833-8F23-D0362BDC35F9}"/>
    <cellStyle name="40% - Accent2 40 2" xfId="51853" xr:uid="{20D84321-447F-4E4E-B138-B8E849F98CBB}"/>
    <cellStyle name="40% - Accent2 41" xfId="4090" xr:uid="{EA75A6B9-CE0F-4625-810C-CE6352CADD1B}"/>
    <cellStyle name="40% - Accent2 42" xfId="31588" xr:uid="{4CB50C91-A4DD-49A2-B39C-8AA8145CB554}"/>
    <cellStyle name="40% - Accent2 43" xfId="31724" xr:uid="{53E6ACEA-24C8-463C-B9AF-CDB84D196250}"/>
    <cellStyle name="40% - Accent2 5" xfId="821" xr:uid="{FA9EE166-35F5-4247-9005-207FB0F1B63E}"/>
    <cellStyle name="40% - Accent2 5 10" xfId="13752" xr:uid="{6D0396DB-28F4-4C96-A148-C59C76285D0C}"/>
    <cellStyle name="40% - Accent2 5 10 2" xfId="43515" xr:uid="{98F5B927-9D10-410D-9BE0-83BD0C6C302D}"/>
    <cellStyle name="40% - Accent2 5 11" xfId="13753" xr:uid="{1818A0E6-43E6-4801-95AF-C9967659D8B6}"/>
    <cellStyle name="40% - Accent2 5 11 2" xfId="43516" xr:uid="{6B96E865-AC79-4E26-B8B0-67069A9A4479}"/>
    <cellStyle name="40% - Accent2 5 12" xfId="20666" xr:uid="{F2859099-27D6-413A-BE6D-7B373D2EDC57}"/>
    <cellStyle name="40% - Accent2 5 12 2" xfId="50105" xr:uid="{FB62B1D1-38BD-404E-A10F-91BC950E925C}"/>
    <cellStyle name="40% - Accent2 5 13" xfId="13751" xr:uid="{3A9ACA2C-75F8-4A5A-AD11-C41336DF6910}"/>
    <cellStyle name="40% - Accent2 5 13 2" xfId="43514" xr:uid="{970FDCE9-297F-4CEA-8B0C-0B3F5AFE712E}"/>
    <cellStyle name="40% - Accent2 5 14" xfId="4796" xr:uid="{6E036055-93F3-4DED-B264-9CCE98FEDF62}"/>
    <cellStyle name="40% - Accent2 5 14 2" xfId="34680" xr:uid="{4555DC74-D36C-4C93-949A-9D368355D5EA}"/>
    <cellStyle name="40% - Accent2 5 15" xfId="22683" xr:uid="{A43EB298-9598-4779-84DC-C1FBC28AAF19}"/>
    <cellStyle name="40% - Accent2 5 15 2" xfId="51968" xr:uid="{1EAB9E1F-F1C9-4A71-A9F8-B1A7B7679B9F}"/>
    <cellStyle name="40% - Accent2 5 16" xfId="32060" xr:uid="{02F7636F-2C8D-498B-8330-6569A268E3CB}"/>
    <cellStyle name="40% - Accent2 5 2" xfId="702" xr:uid="{5AA95AAA-8973-4686-BC8F-709CCD6BE605}"/>
    <cellStyle name="40% - Accent2 5 2 10" xfId="20907" xr:uid="{746B2C10-C272-45BD-A1E3-E2FFD5268E78}"/>
    <cellStyle name="40% - Accent2 5 2 10 2" xfId="50335" xr:uid="{CE7DC640-0A6B-4A9F-8CE2-07ED3982AAD5}"/>
    <cellStyle name="40% - Accent2 5 2 11" xfId="13754" xr:uid="{7D8ECDD8-9867-4153-BF57-A879DFEDD723}"/>
    <cellStyle name="40% - Accent2 5 2 11 2" xfId="43517" xr:uid="{89522222-133C-4C39-AD69-549635F8ACFC}"/>
    <cellStyle name="40% - Accent2 5 2 12" xfId="5062" xr:uid="{D8A770F7-FB27-4D3B-A8BE-7C3933A828DD}"/>
    <cellStyle name="40% - Accent2 5 2 12 2" xfId="34929" xr:uid="{9105E97E-45DA-48A3-9E7E-E4BFA5568B04}"/>
    <cellStyle name="40% - Accent2 5 2 13" xfId="22731" xr:uid="{392CBCA7-2D7B-4A76-A039-C609781D6D18}"/>
    <cellStyle name="40% - Accent2 5 2 13 2" xfId="52016" xr:uid="{1EB9EF4C-2CAC-4601-B035-C92B935C3309}"/>
    <cellStyle name="40% - Accent2 5 2 14" xfId="31954" xr:uid="{6EE2B5CE-07D5-4294-9820-BD36BD00F81C}"/>
    <cellStyle name="40% - Accent2 5 2 2" xfId="1318" xr:uid="{FEBC129B-81BA-4084-A6CC-030EBD55472F}"/>
    <cellStyle name="40% - Accent2 5 2 2 10" xfId="25635" xr:uid="{3DE44945-B430-482A-B39B-341E0FFE7F7D}"/>
    <cellStyle name="40% - Accent2 5 2 2 10 2" xfId="54126" xr:uid="{6DEB051C-F751-4717-ABE4-91BBACCCFA73}"/>
    <cellStyle name="40% - Accent2 5 2 2 11" xfId="32368" xr:uid="{D22AC5B2-C013-41B0-B0F8-75034A285BDC}"/>
    <cellStyle name="40% - Accent2 5 2 2 2" xfId="1980" xr:uid="{B72D4A9A-350F-45DA-B87C-F8E8BBC370C9}"/>
    <cellStyle name="40% - Accent2 5 2 2 2 2" xfId="3215" xr:uid="{2E1511FB-C835-46C0-8E72-D3B3BAC0B1E6}"/>
    <cellStyle name="40% - Accent2 5 2 2 2 2 2" xfId="13758" xr:uid="{AF0578D1-20EC-4ACD-B9D8-119EDDF8DF4D}"/>
    <cellStyle name="40% - Accent2 5 2 2 2 2 2 2" xfId="43521" xr:uid="{D6A51030-FC3B-426E-B253-A5FA10E259B3}"/>
    <cellStyle name="40% - Accent2 5 2 2 2 2 3" xfId="13759" xr:uid="{F4255047-D354-491F-B029-DEF0132FEE21}"/>
    <cellStyle name="40% - Accent2 5 2 2 2 2 3 2" xfId="43522" xr:uid="{E9333356-1FC4-47DA-8B4C-5D85ECB7BEA1}"/>
    <cellStyle name="40% - Accent2 5 2 2 2 2 4" xfId="13757" xr:uid="{788A10CD-A364-4625-A480-05BAD433285E}"/>
    <cellStyle name="40% - Accent2 5 2 2 2 2 4 2" xfId="43520" xr:uid="{128C60C0-CD39-4C62-B7A0-80C3FE6BC1F9}"/>
    <cellStyle name="40% - Accent2 5 2 2 2 2 5" xfId="34192" xr:uid="{98A28EDD-741B-4C59-A628-635BAD4806E8}"/>
    <cellStyle name="40% - Accent2 5 2 2 2 3" xfId="13760" xr:uid="{DEC30F75-9FF6-42DB-9679-EC007BE1E08E}"/>
    <cellStyle name="40% - Accent2 5 2 2 2 3 2" xfId="43523" xr:uid="{17EAE879-496E-4DE1-8B32-78FDED3B8F16}"/>
    <cellStyle name="40% - Accent2 5 2 2 2 4" xfId="13761" xr:uid="{DFDFFC3A-66B6-49F8-8AC4-466334E4A119}"/>
    <cellStyle name="40% - Accent2 5 2 2 2 4 2" xfId="43524" xr:uid="{196CD3D6-D7B1-4B4A-B83F-1E3CFC85263A}"/>
    <cellStyle name="40% - Accent2 5 2 2 2 5" xfId="13762" xr:uid="{265AB972-0368-47C0-8C76-86AD2C98CE0C}"/>
    <cellStyle name="40% - Accent2 5 2 2 2 5 2" xfId="43525" xr:uid="{0AEB9259-12A3-47B4-83F6-1E3221D5895F}"/>
    <cellStyle name="40% - Accent2 5 2 2 2 6" xfId="28612" xr:uid="{12709A6E-3E49-4095-A548-FB2ACED884AF}"/>
    <cellStyle name="40% - Accent2 5 2 2 2 6 2" xfId="57102" xr:uid="{E8DCFE46-B703-453F-8556-098E7CA5E552}"/>
    <cellStyle name="40% - Accent2 5 2 2 2 7" xfId="13756" xr:uid="{859397FD-1724-4953-B40D-C098D23BB59C}"/>
    <cellStyle name="40% - Accent2 5 2 2 2 7 2" xfId="43519" xr:uid="{9F4291B6-04C9-41EB-AD6F-820D6D8FF706}"/>
    <cellStyle name="40% - Accent2 5 2 2 2 8" xfId="32982" xr:uid="{776E8B3A-95EE-479E-AB4A-BD0000E099A0}"/>
    <cellStyle name="40% - Accent2 5 2 2 3" xfId="2597" xr:uid="{CC21E758-BD10-49D2-9AE6-BFE046A818C2}"/>
    <cellStyle name="40% - Accent2 5 2 2 3 2" xfId="13764" xr:uid="{2DD73C61-7205-45E5-B91A-7CBAD47258E6}"/>
    <cellStyle name="40% - Accent2 5 2 2 3 2 2" xfId="13765" xr:uid="{DF109AF1-294D-4AFE-BA70-977F46E9E2DF}"/>
    <cellStyle name="40% - Accent2 5 2 2 3 2 2 2" xfId="43528" xr:uid="{19105257-4D87-49B9-9C08-383833550505}"/>
    <cellStyle name="40% - Accent2 5 2 2 3 2 3" xfId="13766" xr:uid="{ED5F257D-E58F-4806-A8B6-2203B7F880A0}"/>
    <cellStyle name="40% - Accent2 5 2 2 3 2 3 2" xfId="43529" xr:uid="{35D0A3D4-BACC-4DE0-B8C1-98C40FB9711D}"/>
    <cellStyle name="40% - Accent2 5 2 2 3 2 4" xfId="43527" xr:uid="{0D83E23D-5328-4037-BC7C-7E977462898B}"/>
    <cellStyle name="40% - Accent2 5 2 2 3 3" xfId="13767" xr:uid="{77EE79CC-C459-4CBC-8A5F-C8B6A46CDD20}"/>
    <cellStyle name="40% - Accent2 5 2 2 3 3 2" xfId="43530" xr:uid="{29AA305A-21DE-4097-8D50-71206672F294}"/>
    <cellStyle name="40% - Accent2 5 2 2 3 4" xfId="13768" xr:uid="{C863A120-1C2F-4628-AFEC-2C7BCDC88FD8}"/>
    <cellStyle name="40% - Accent2 5 2 2 3 4 2" xfId="43531" xr:uid="{E9CA1FA3-C4B2-4918-AFD0-859824D590AE}"/>
    <cellStyle name="40% - Accent2 5 2 2 3 5" xfId="13769" xr:uid="{017F6BE5-17EB-41B2-83D6-44DF9C643680}"/>
    <cellStyle name="40% - Accent2 5 2 2 3 5 2" xfId="43532" xr:uid="{B4674FA8-21CB-4B09-960C-2BD0806FE130}"/>
    <cellStyle name="40% - Accent2 5 2 2 3 6" xfId="13763" xr:uid="{B255C2D9-A0B7-43FB-BA34-1055ACF29B17}"/>
    <cellStyle name="40% - Accent2 5 2 2 3 6 2" xfId="43526" xr:uid="{D511AB95-48FF-4279-A672-1DAC554419CE}"/>
    <cellStyle name="40% - Accent2 5 2 2 3 7" xfId="33577" xr:uid="{9DEFC42E-7FA8-4DE4-A740-23044A6B35F9}"/>
    <cellStyle name="40% - Accent2 5 2 2 4" xfId="13770" xr:uid="{8181470E-F794-482B-9F4B-87D8FE13DE2E}"/>
    <cellStyle name="40% - Accent2 5 2 2 4 2" xfId="13771" xr:uid="{5F03F759-AE15-4D2D-8480-9121B11B0DCA}"/>
    <cellStyle name="40% - Accent2 5 2 2 4 2 2" xfId="43534" xr:uid="{4E48156B-2C48-47B7-AFB0-BF973E0E334C}"/>
    <cellStyle name="40% - Accent2 5 2 2 4 3" xfId="13772" xr:uid="{AF52EC27-1407-4D30-B284-3B0DA31ED71E}"/>
    <cellStyle name="40% - Accent2 5 2 2 4 3 2" xfId="43535" xr:uid="{F3A1E687-CDD6-4F86-B672-9B84266EF3C0}"/>
    <cellStyle name="40% - Accent2 5 2 2 4 4" xfId="43533" xr:uid="{995AC2E0-8DDD-450F-B445-14736245BA3A}"/>
    <cellStyle name="40% - Accent2 5 2 2 5" xfId="13773" xr:uid="{701A2BDC-3D75-4A63-9C8C-C094D059200B}"/>
    <cellStyle name="40% - Accent2 5 2 2 5 2" xfId="43536" xr:uid="{3E12AB1C-00CF-4EB5-AB8C-B72DEFEEBB9A}"/>
    <cellStyle name="40% - Accent2 5 2 2 6" xfId="13774" xr:uid="{690C3782-3387-4E52-9E5C-B8C3E440E8F8}"/>
    <cellStyle name="40% - Accent2 5 2 2 6 2" xfId="43537" xr:uid="{5A9AF445-6C75-4C81-9621-D9D2CFFECF82}"/>
    <cellStyle name="40% - Accent2 5 2 2 7" xfId="13775" xr:uid="{D623BF38-EA69-4797-A1A0-4C8E1DDFC219}"/>
    <cellStyle name="40% - Accent2 5 2 2 7 2" xfId="43538" xr:uid="{DDD72C11-75DA-49EE-979D-752AE0651C47}"/>
    <cellStyle name="40% - Accent2 5 2 2 8" xfId="21879" xr:uid="{3A131A94-D920-4638-B4F4-03AEC9C7CA0D}"/>
    <cellStyle name="40% - Accent2 5 2 2 8 2" xfId="51304" xr:uid="{27EB5927-F244-4837-BACA-B507B068B5DD}"/>
    <cellStyle name="40% - Accent2 5 2 2 9" xfId="13755" xr:uid="{62AA723B-0664-4947-A82B-D8A8AB69D690}"/>
    <cellStyle name="40% - Accent2 5 2 2 9 2" xfId="43518" xr:uid="{AED1C30F-7651-4C43-8CD0-BF7E478CD4B8}"/>
    <cellStyle name="40% - Accent2 5 2 3" xfId="1690" xr:uid="{6603EA9D-0EC8-4165-87B4-C91FA33623EF}"/>
    <cellStyle name="40% - Accent2 5 2 3 10" xfId="32692" xr:uid="{20503382-B89B-4651-A067-B68C4EC7CDC5}"/>
    <cellStyle name="40% - Accent2 5 2 3 2" xfId="2911" xr:uid="{C4F8D2AB-2E77-4246-9EA7-EAD309E8CED5}"/>
    <cellStyle name="40% - Accent2 5 2 3 2 2" xfId="13778" xr:uid="{4CF147C8-47C4-4658-AC25-E076F39FFEF4}"/>
    <cellStyle name="40% - Accent2 5 2 3 2 2 2" xfId="13779" xr:uid="{F85078D5-4994-4271-BD40-3DA098154FEC}"/>
    <cellStyle name="40% - Accent2 5 2 3 2 2 2 2" xfId="43542" xr:uid="{4F35CF70-196D-4740-AA06-ABC84D34C09E}"/>
    <cellStyle name="40% - Accent2 5 2 3 2 2 3" xfId="13780" xr:uid="{00B10BEB-CF20-44DF-8BD0-9A0B68940DB2}"/>
    <cellStyle name="40% - Accent2 5 2 3 2 2 3 2" xfId="43543" xr:uid="{399268E3-6B7D-4085-9D23-1524A5EDA2D6}"/>
    <cellStyle name="40% - Accent2 5 2 3 2 2 4" xfId="43541" xr:uid="{E9837059-90E0-4067-B9CE-885C553874B5}"/>
    <cellStyle name="40% - Accent2 5 2 3 2 3" xfId="13781" xr:uid="{D05EEDE9-61FE-44DD-8281-B31852A7970F}"/>
    <cellStyle name="40% - Accent2 5 2 3 2 3 2" xfId="43544" xr:uid="{F39BF00A-4AAA-4DCC-A284-88641B7D5ACA}"/>
    <cellStyle name="40% - Accent2 5 2 3 2 4" xfId="13782" xr:uid="{9669BA87-0D25-4D25-B631-C38308B5B68E}"/>
    <cellStyle name="40% - Accent2 5 2 3 2 4 2" xfId="43545" xr:uid="{74C8971B-6407-4DC0-879B-C71EE98E9678}"/>
    <cellStyle name="40% - Accent2 5 2 3 2 5" xfId="13783" xr:uid="{836F2AB1-D7BD-4FDF-9B5D-2F786206CDC7}"/>
    <cellStyle name="40% - Accent2 5 2 3 2 5 2" xfId="43546" xr:uid="{A44F9F6B-500B-47D7-AEEF-3E31D699A8BF}"/>
    <cellStyle name="40% - Accent2 5 2 3 2 6" xfId="13777" xr:uid="{83435A37-B9B5-4D6C-9143-EBFF5961D6E6}"/>
    <cellStyle name="40% - Accent2 5 2 3 2 6 2" xfId="43540" xr:uid="{6C317665-EB2F-4459-BCD7-787333CC09DB}"/>
    <cellStyle name="40% - Accent2 5 2 3 2 7" xfId="33889" xr:uid="{18242380-B32F-4769-B3C1-0EDF3E61122B}"/>
    <cellStyle name="40% - Accent2 5 2 3 3" xfId="13784" xr:uid="{4F53C9E4-2F6C-4DD7-B3BC-B8C9AB609CF7}"/>
    <cellStyle name="40% - Accent2 5 2 3 3 2" xfId="13785" xr:uid="{64CBF140-1E97-440A-AA85-ECBF397B2C7C}"/>
    <cellStyle name="40% - Accent2 5 2 3 3 2 2" xfId="13786" xr:uid="{746D8970-5373-489F-AC9D-1BEE866E34A0}"/>
    <cellStyle name="40% - Accent2 5 2 3 3 2 2 2" xfId="43549" xr:uid="{E54032D6-2E13-42C7-85A0-1FB79EF4FDF9}"/>
    <cellStyle name="40% - Accent2 5 2 3 3 2 3" xfId="13787" xr:uid="{FD1AE322-9E55-4979-88F3-61B8B8DAAC43}"/>
    <cellStyle name="40% - Accent2 5 2 3 3 2 3 2" xfId="43550" xr:uid="{5ED80848-8B89-47B4-9BE6-FD83F1330710}"/>
    <cellStyle name="40% - Accent2 5 2 3 3 2 4" xfId="43548" xr:uid="{D11B5429-53FF-477F-AC09-96527AC77687}"/>
    <cellStyle name="40% - Accent2 5 2 3 3 3" xfId="13788" xr:uid="{3F8402FD-4674-4D26-A4A9-59981A506428}"/>
    <cellStyle name="40% - Accent2 5 2 3 3 3 2" xfId="43551" xr:uid="{1F7CF035-BB5F-4135-9AB5-EF67AD4E8663}"/>
    <cellStyle name="40% - Accent2 5 2 3 3 4" xfId="13789" xr:uid="{0B76CBFA-877E-4663-93AF-90C3E1931E76}"/>
    <cellStyle name="40% - Accent2 5 2 3 3 4 2" xfId="43552" xr:uid="{007BC80D-8608-4888-96B2-A46BF7F965F2}"/>
    <cellStyle name="40% - Accent2 5 2 3 3 5" xfId="13790" xr:uid="{9C95D33C-CB26-4F1C-9AB5-B96DC8BA5B75}"/>
    <cellStyle name="40% - Accent2 5 2 3 3 5 2" xfId="43553" xr:uid="{8A065F53-CD04-4131-BC75-96EBE35FF92F}"/>
    <cellStyle name="40% - Accent2 5 2 3 3 6" xfId="43547" xr:uid="{AFEB27E7-50B9-4EAB-B0FD-7788DFFAA9C5}"/>
    <cellStyle name="40% - Accent2 5 2 3 4" xfId="13791" xr:uid="{1AB12217-8F28-4858-B08E-7135136400E9}"/>
    <cellStyle name="40% - Accent2 5 2 3 4 2" xfId="13792" xr:uid="{619E957B-5AB9-4EC5-9C06-740D03B9BBCB}"/>
    <cellStyle name="40% - Accent2 5 2 3 4 2 2" xfId="43555" xr:uid="{4DC5B712-14AC-4074-A14B-FE6DEE2B71D1}"/>
    <cellStyle name="40% - Accent2 5 2 3 4 3" xfId="13793" xr:uid="{42A42718-4D5B-4592-82C2-6097A0CF54B6}"/>
    <cellStyle name="40% - Accent2 5 2 3 4 3 2" xfId="43556" xr:uid="{9C24185C-3BF3-4AC2-9376-024C91D065FE}"/>
    <cellStyle name="40% - Accent2 5 2 3 4 4" xfId="43554" xr:uid="{352DD4ED-A72B-4B55-AE81-EF4514016E49}"/>
    <cellStyle name="40% - Accent2 5 2 3 5" xfId="13794" xr:uid="{829B108D-BC6E-49BA-B653-01A243FB16A1}"/>
    <cellStyle name="40% - Accent2 5 2 3 5 2" xfId="43557" xr:uid="{716AC158-7580-433B-9485-BB88BA78E5AC}"/>
    <cellStyle name="40% - Accent2 5 2 3 6" xfId="13795" xr:uid="{32EA86F1-5F0F-4FFC-9AB0-AC19F06E8F14}"/>
    <cellStyle name="40% - Accent2 5 2 3 6 2" xfId="43558" xr:uid="{396EED1E-0258-492C-B013-4FF7DE499AEF}"/>
    <cellStyle name="40% - Accent2 5 2 3 7" xfId="13796" xr:uid="{AABB494D-E688-4D06-9B44-72FD0B3FB968}"/>
    <cellStyle name="40% - Accent2 5 2 3 7 2" xfId="43559" xr:uid="{ED5D3592-BD7B-4F51-AE97-230441E59656}"/>
    <cellStyle name="40% - Accent2 5 2 3 8" xfId="27101" xr:uid="{F9E42B20-6798-4C7C-8021-07B515E16768}"/>
    <cellStyle name="40% - Accent2 5 2 3 8 2" xfId="55591" xr:uid="{656B6A69-214D-4E8E-8E6A-0CFC1D92BE51}"/>
    <cellStyle name="40% - Accent2 5 2 3 9" xfId="13776" xr:uid="{CA859641-159B-4553-B7F4-916F1B83FD09}"/>
    <cellStyle name="40% - Accent2 5 2 3 9 2" xfId="43539" xr:uid="{AEC9EEA7-55C6-499F-8307-E396EC089B92}"/>
    <cellStyle name="40% - Accent2 5 2 4" xfId="2393" xr:uid="{9E003A2D-4719-44CB-84F7-7CC355849C33}"/>
    <cellStyle name="40% - Accent2 5 2 4 2" xfId="13798" xr:uid="{65009AD0-3425-4219-99B9-6D9FCF0F302D}"/>
    <cellStyle name="40% - Accent2 5 2 4 2 2" xfId="13799" xr:uid="{17490DE1-13FA-42EC-A049-0502E74B513F}"/>
    <cellStyle name="40% - Accent2 5 2 4 2 2 2" xfId="43562" xr:uid="{7982E9EC-6416-41E0-A49B-CFBFDB6F0A9B}"/>
    <cellStyle name="40% - Accent2 5 2 4 2 3" xfId="13800" xr:uid="{9C96F9DC-64F4-46BB-B25C-1DF167527597}"/>
    <cellStyle name="40% - Accent2 5 2 4 2 3 2" xfId="43563" xr:uid="{F2CE9FF1-7079-48B8-9BCD-AC9F042EF5EE}"/>
    <cellStyle name="40% - Accent2 5 2 4 2 4" xfId="43561" xr:uid="{C9DD32C1-D478-4A3E-8821-AAEF398F4AB4}"/>
    <cellStyle name="40% - Accent2 5 2 4 3" xfId="13801" xr:uid="{F8D92DC0-00B7-4E07-966D-5A5C41F8A83F}"/>
    <cellStyle name="40% - Accent2 5 2 4 3 2" xfId="43564" xr:uid="{21AE2FF3-E57A-4CD1-9312-A36AABDD6845}"/>
    <cellStyle name="40% - Accent2 5 2 4 4" xfId="13802" xr:uid="{DBC28E17-294A-4310-AF12-FE5C4DDA29D8}"/>
    <cellStyle name="40% - Accent2 5 2 4 4 2" xfId="43565" xr:uid="{78F5137A-3E74-41AB-AE59-01146A228332}"/>
    <cellStyle name="40% - Accent2 5 2 4 5" xfId="13803" xr:uid="{ECD7DA7B-A2A9-4F9F-9582-A87BCE7CF49D}"/>
    <cellStyle name="40% - Accent2 5 2 4 5 2" xfId="43566" xr:uid="{DD62D99B-DF59-4637-881B-95CEEB196BA8}"/>
    <cellStyle name="40% - Accent2 5 2 4 6" xfId="30096" xr:uid="{89FFAA15-E9CE-4E10-A3FE-222AA4409D33}"/>
    <cellStyle name="40% - Accent2 5 2 4 6 2" xfId="58586" xr:uid="{7EDAB0C5-A412-4476-B0F6-A9DACE4585A6}"/>
    <cellStyle name="40% - Accent2 5 2 4 7" xfId="13797" xr:uid="{6B85A623-F459-4AB9-A793-EC83C0641BB7}"/>
    <cellStyle name="40% - Accent2 5 2 4 7 2" xfId="43560" xr:uid="{3453392B-0CED-4AAF-B341-4F775144B0EC}"/>
    <cellStyle name="40% - Accent2 5 2 4 8" xfId="33373" xr:uid="{7083DEF1-6C45-420D-930E-EEC53AB35D86}"/>
    <cellStyle name="40% - Accent2 5 2 5" xfId="13804" xr:uid="{9100827F-7E14-4914-BEE9-4B330778AD61}"/>
    <cellStyle name="40% - Accent2 5 2 5 2" xfId="13805" xr:uid="{535B2B88-5010-45AC-8775-EAF0B78325B3}"/>
    <cellStyle name="40% - Accent2 5 2 5 2 2" xfId="13806" xr:uid="{44D5723D-481D-4894-A196-CA63B868AB3D}"/>
    <cellStyle name="40% - Accent2 5 2 5 2 2 2" xfId="43569" xr:uid="{519CB26A-B147-4FD7-97CC-14FC4F42E0BB}"/>
    <cellStyle name="40% - Accent2 5 2 5 2 3" xfId="13807" xr:uid="{D0505BD5-B7D2-4854-9CF1-60188579DD1B}"/>
    <cellStyle name="40% - Accent2 5 2 5 2 3 2" xfId="43570" xr:uid="{785FE9B8-6715-4308-8CE2-7A1D98B17560}"/>
    <cellStyle name="40% - Accent2 5 2 5 2 4" xfId="43568" xr:uid="{E5A0592F-DC4C-4C76-A84E-674E61E77061}"/>
    <cellStyle name="40% - Accent2 5 2 5 3" xfId="13808" xr:uid="{6C992C16-4736-4DD2-A6D9-2A8899EE38F8}"/>
    <cellStyle name="40% - Accent2 5 2 5 3 2" xfId="43571" xr:uid="{AD4AC3F0-C8A7-4B76-A3B4-5843C5F12FAC}"/>
    <cellStyle name="40% - Accent2 5 2 5 4" xfId="13809" xr:uid="{63A45F85-EB05-496A-AB68-A0C73FAA72B7}"/>
    <cellStyle name="40% - Accent2 5 2 5 4 2" xfId="43572" xr:uid="{F3A35686-0E89-464B-A129-C2E859F13D60}"/>
    <cellStyle name="40% - Accent2 5 2 5 5" xfId="13810" xr:uid="{5EEECDCE-434D-43DE-9A7F-2482448898B5}"/>
    <cellStyle name="40% - Accent2 5 2 5 5 2" xfId="43573" xr:uid="{1331E2F8-F881-4221-BF78-8C560A7D8CF2}"/>
    <cellStyle name="40% - Accent2 5 2 5 6" xfId="43567" xr:uid="{F751DFC6-0848-4688-957E-FCC63DEBB189}"/>
    <cellStyle name="40% - Accent2 5 2 6" xfId="13811" xr:uid="{E2F77A9F-4A6B-490F-81A7-9C2548E09E4D}"/>
    <cellStyle name="40% - Accent2 5 2 6 2" xfId="13812" xr:uid="{734480FC-260C-460B-8C2D-F486C4935F05}"/>
    <cellStyle name="40% - Accent2 5 2 6 2 2" xfId="43575" xr:uid="{762A325B-558B-43CB-8DCA-47F1D70B4A78}"/>
    <cellStyle name="40% - Accent2 5 2 6 3" xfId="13813" xr:uid="{F2676865-46B4-4AD3-9CF1-884D6A7BE28E}"/>
    <cellStyle name="40% - Accent2 5 2 6 3 2" xfId="43576" xr:uid="{313C945F-C2B6-4901-A053-E3C3BCBFC18E}"/>
    <cellStyle name="40% - Accent2 5 2 6 4" xfId="43574" xr:uid="{E10924C5-E9DD-4F2A-9845-3FFDAFB0D0C0}"/>
    <cellStyle name="40% - Accent2 5 2 7" xfId="13814" xr:uid="{4FF4249A-0C9A-4876-9A8D-DCFB4B33592F}"/>
    <cellStyle name="40% - Accent2 5 2 7 2" xfId="43577" xr:uid="{96AA9B5E-4961-49C5-85CA-5916237217D7}"/>
    <cellStyle name="40% - Accent2 5 2 8" xfId="13815" xr:uid="{D1A3F94E-9470-4395-9460-666ABF7493DC}"/>
    <cellStyle name="40% - Accent2 5 2 8 2" xfId="43578" xr:uid="{2EE78AF8-77BA-44E6-961D-F5406DCAD26A}"/>
    <cellStyle name="40% - Accent2 5 2 9" xfId="13816" xr:uid="{5C1CD5FF-D9F4-498F-ACA9-831EF182900A}"/>
    <cellStyle name="40% - Accent2 5 2 9 2" xfId="43579" xr:uid="{CA3028B4-B759-4384-A374-CCF3A1F45B9A}"/>
    <cellStyle name="40% - Accent2 5 3" xfId="1317" xr:uid="{029F4D75-31DB-4468-831D-3DE81AF28AE5}"/>
    <cellStyle name="40% - Accent2 5 3 10" xfId="24479" xr:uid="{22CF395F-ACB4-4ED3-9C07-33B69F8BC8A4}"/>
    <cellStyle name="40% - Accent2 5 3 10 2" xfId="52971" xr:uid="{ACDC6E2E-7906-4821-8A39-A1EEDE5D2FAD}"/>
    <cellStyle name="40% - Accent2 5 3 11" xfId="32367" xr:uid="{BF9F0F20-707B-43B3-BB46-AD1EF273E3F6}"/>
    <cellStyle name="40% - Accent2 5 3 2" xfId="1979" xr:uid="{6B83211B-6480-44E7-891E-08DBEF8C62F3}"/>
    <cellStyle name="40% - Accent2 5 3 2 2" xfId="3214" xr:uid="{4A7C645E-8E59-4CA7-B0F7-38848AB51D2A}"/>
    <cellStyle name="40% - Accent2 5 3 2 2 2" xfId="13820" xr:uid="{6DC51334-AFC3-43C6-BE11-17D41BA7F25B}"/>
    <cellStyle name="40% - Accent2 5 3 2 2 2 2" xfId="43583" xr:uid="{D4CC3C9F-5B23-4577-A16A-6E53C1E4B89C}"/>
    <cellStyle name="40% - Accent2 5 3 2 2 3" xfId="13821" xr:uid="{417DF258-3A44-4B53-8812-E7277CF5F6B8}"/>
    <cellStyle name="40% - Accent2 5 3 2 2 3 2" xfId="43584" xr:uid="{F0D28931-37E7-40C1-B969-0282EC4C8AC5}"/>
    <cellStyle name="40% - Accent2 5 3 2 2 4" xfId="28905" xr:uid="{579F7C2D-6A8F-40FA-B3CD-18A3BD7494C7}"/>
    <cellStyle name="40% - Accent2 5 3 2 2 4 2" xfId="57395" xr:uid="{8B12B396-9659-40F7-8AE1-0DE1C7DBBA08}"/>
    <cellStyle name="40% - Accent2 5 3 2 2 5" xfId="13819" xr:uid="{DB3C25EC-11FB-4D2C-9EEA-42A7E36980A5}"/>
    <cellStyle name="40% - Accent2 5 3 2 2 5 2" xfId="43582" xr:uid="{2E87FCE7-77A8-483E-A915-4B06D198F1E7}"/>
    <cellStyle name="40% - Accent2 5 3 2 2 6" xfId="34191" xr:uid="{3B59ED2C-9C1E-4BFF-B563-7868D1DEC849}"/>
    <cellStyle name="40% - Accent2 5 3 2 3" xfId="13822" xr:uid="{1708D586-7213-44FD-9505-262033F5ED2A}"/>
    <cellStyle name="40% - Accent2 5 3 2 3 2" xfId="43585" xr:uid="{F6C3F2A2-9878-40CB-8886-42EEC4D128CD}"/>
    <cellStyle name="40% - Accent2 5 3 2 4" xfId="13823" xr:uid="{80EE28DF-B900-4759-9B97-A16DD24D315C}"/>
    <cellStyle name="40% - Accent2 5 3 2 4 2" xfId="43586" xr:uid="{70C36F93-3DEB-47FE-9A70-F701BC89B051}"/>
    <cellStyle name="40% - Accent2 5 3 2 5" xfId="13824" xr:uid="{A145C07F-1A09-4E31-AE61-CA7A026EA6E4}"/>
    <cellStyle name="40% - Accent2 5 3 2 5 2" xfId="43587" xr:uid="{5EDEF0CD-207D-40A8-B4D9-481DB67EF69A}"/>
    <cellStyle name="40% - Accent2 5 3 2 6" xfId="22138" xr:uid="{F90B9FCE-F99B-4265-8B0B-B479BF174135}"/>
    <cellStyle name="40% - Accent2 5 3 2 6 2" xfId="51563" xr:uid="{65412C48-EF65-47E0-9788-B74753BC5737}"/>
    <cellStyle name="40% - Accent2 5 3 2 7" xfId="13818" xr:uid="{F1172E72-DDFD-4F06-BDAB-43E182FDD028}"/>
    <cellStyle name="40% - Accent2 5 3 2 7 2" xfId="43581" xr:uid="{D41BF882-5669-4EE2-A353-97923F47BDE6}"/>
    <cellStyle name="40% - Accent2 5 3 2 8" xfId="25923" xr:uid="{CE0FB0E5-354F-4D8B-8AF4-7C547A538211}"/>
    <cellStyle name="40% - Accent2 5 3 2 8 2" xfId="54414" xr:uid="{5B03134E-86BB-4882-BB09-C6049A8B81F6}"/>
    <cellStyle name="40% - Accent2 5 3 2 9" xfId="32981" xr:uid="{80BAB265-D78B-4744-8F08-5C5306326836}"/>
    <cellStyle name="40% - Accent2 5 3 3" xfId="2596" xr:uid="{E5A5E31F-7829-4775-9C13-33D48844D77A}"/>
    <cellStyle name="40% - Accent2 5 3 3 2" xfId="13826" xr:uid="{E2B1CCCF-1DF7-42AA-B4E3-66D6CD27DD46}"/>
    <cellStyle name="40% - Accent2 5 3 3 2 2" xfId="13827" xr:uid="{4F6BF20D-3913-4C07-91F9-E05955181836}"/>
    <cellStyle name="40% - Accent2 5 3 3 2 2 2" xfId="43590" xr:uid="{EB30BFFF-3968-4111-9ABE-F6F7C2E84DD2}"/>
    <cellStyle name="40% - Accent2 5 3 3 2 3" xfId="13828" xr:uid="{EC7CC24A-47B8-4C89-A492-3125EA456B3E}"/>
    <cellStyle name="40% - Accent2 5 3 3 2 3 2" xfId="43591" xr:uid="{CB79EF94-BA7F-4674-8C89-DDC80D3B6C1B}"/>
    <cellStyle name="40% - Accent2 5 3 3 2 4" xfId="43589" xr:uid="{78B68A0D-FF9A-4E17-A285-0656A749D1E4}"/>
    <cellStyle name="40% - Accent2 5 3 3 3" xfId="13829" xr:uid="{C1777EDC-D390-4177-B49D-854DFBA09EE4}"/>
    <cellStyle name="40% - Accent2 5 3 3 3 2" xfId="43592" xr:uid="{739E9577-0EC5-47E2-8710-76AA27A35F4C}"/>
    <cellStyle name="40% - Accent2 5 3 3 4" xfId="13830" xr:uid="{BD4DC5FE-60CB-422C-B5CB-8FC1D190B967}"/>
    <cellStyle name="40% - Accent2 5 3 3 4 2" xfId="43593" xr:uid="{3C1BB969-A3A5-4A9C-9BF7-80C4ED02DA8E}"/>
    <cellStyle name="40% - Accent2 5 3 3 5" xfId="13831" xr:uid="{C1C5BD62-EF0C-4373-935E-B5549F69A55F}"/>
    <cellStyle name="40% - Accent2 5 3 3 5 2" xfId="43594" xr:uid="{07F66646-EC69-4156-8627-C93BF82743CB}"/>
    <cellStyle name="40% - Accent2 5 3 3 6" xfId="27394" xr:uid="{32DD02B5-564E-47CC-8059-C86E0E3A7D9C}"/>
    <cellStyle name="40% - Accent2 5 3 3 6 2" xfId="55884" xr:uid="{24B4138A-AEF1-43FD-AC76-A545A444369A}"/>
    <cellStyle name="40% - Accent2 5 3 3 7" xfId="13825" xr:uid="{8218DE00-9BCE-4711-951C-1CBFADC4467D}"/>
    <cellStyle name="40% - Accent2 5 3 3 7 2" xfId="43588" xr:uid="{FA5890A8-0883-4D1B-B76E-82CEC0F12BBB}"/>
    <cellStyle name="40% - Accent2 5 3 3 8" xfId="33576" xr:uid="{45E0D380-BB1F-4E95-B90E-D1DE0FBC1504}"/>
    <cellStyle name="40% - Accent2 5 3 4" xfId="13832" xr:uid="{996E377E-17AC-42C1-A1CE-C15657881604}"/>
    <cellStyle name="40% - Accent2 5 3 4 2" xfId="13833" xr:uid="{50D4E34A-B57B-45FC-99CE-7A950F9D2441}"/>
    <cellStyle name="40% - Accent2 5 3 4 2 2" xfId="43596" xr:uid="{C5D85DA8-A42C-4131-8F5A-D7D61ECD026F}"/>
    <cellStyle name="40% - Accent2 5 3 4 3" xfId="13834" xr:uid="{7ED12BB7-BB89-4069-8301-0D2CB0731E23}"/>
    <cellStyle name="40% - Accent2 5 3 4 3 2" xfId="43597" xr:uid="{CBD233DD-E54D-4B74-92AA-AA6B3E318101}"/>
    <cellStyle name="40% - Accent2 5 3 4 4" xfId="30392" xr:uid="{31C6B25E-B825-4205-806C-0F845D62252E}"/>
    <cellStyle name="40% - Accent2 5 3 4 4 2" xfId="58882" xr:uid="{7085870B-F0F2-43D2-9703-C19204222E56}"/>
    <cellStyle name="40% - Accent2 5 3 4 5" xfId="43595" xr:uid="{CBC516EC-EDFC-4696-B894-EED75A3C306F}"/>
    <cellStyle name="40% - Accent2 5 3 5" xfId="13835" xr:uid="{764644F5-8F4A-4893-8C06-AA576067ED6C}"/>
    <cellStyle name="40% - Accent2 5 3 5 2" xfId="43598" xr:uid="{FB3FDB12-2675-4D07-90A8-096CFDAB54E5}"/>
    <cellStyle name="40% - Accent2 5 3 6" xfId="13836" xr:uid="{D844972C-DCB1-4C7C-AC97-F743D18CDF64}"/>
    <cellStyle name="40% - Accent2 5 3 6 2" xfId="43599" xr:uid="{8DB8FDFD-DCA6-4593-8FD4-560B54B53F56}"/>
    <cellStyle name="40% - Accent2 5 3 7" xfId="13837" xr:uid="{FA97097F-3D98-402C-BDB7-FE025FEC240A}"/>
    <cellStyle name="40% - Accent2 5 3 7 2" xfId="43600" xr:uid="{E7C0215B-BFC6-4EF9-BB44-E4395AAEF135}"/>
    <cellStyle name="40% - Accent2 5 3 8" xfId="21153" xr:uid="{6F60EFEA-9092-4432-9F00-4B2D20389AD9}"/>
    <cellStyle name="40% - Accent2 5 3 8 2" xfId="50579" xr:uid="{59211450-224E-4EA4-BE96-DF274C4A1ACC}"/>
    <cellStyle name="40% - Accent2 5 3 9" xfId="13817" xr:uid="{0FC3146C-E6FB-4300-9800-80326E87776C}"/>
    <cellStyle name="40% - Accent2 5 3 9 2" xfId="43580" xr:uid="{DB612690-47FF-4602-8F77-1BBCD64F707F}"/>
    <cellStyle name="40% - Accent2 5 4" xfId="1689" xr:uid="{6D882784-60FF-4CA7-9C18-C83B84C1D072}"/>
    <cellStyle name="40% - Accent2 5 4 10" xfId="24765" xr:uid="{DC30430D-6AA9-4280-B4FD-04B16C22301E}"/>
    <cellStyle name="40% - Accent2 5 4 10 2" xfId="53257" xr:uid="{FF11F83C-B132-49C6-9B2E-CF7E1D45350B}"/>
    <cellStyle name="40% - Accent2 5 4 11" xfId="32691" xr:uid="{0A4D132B-882E-4DB3-8E94-3AF1CD98A7D0}"/>
    <cellStyle name="40% - Accent2 5 4 2" xfId="2910" xr:uid="{965D0E0A-553D-4282-AD56-7AAB556A22AC}"/>
    <cellStyle name="40% - Accent2 5 4 2 2" xfId="13840" xr:uid="{0BEED55E-FE75-4F2B-97D6-0B9790E202E5}"/>
    <cellStyle name="40% - Accent2 5 4 2 2 2" xfId="13841" xr:uid="{5E55A2AC-261C-42EF-B702-49CF1704930A}"/>
    <cellStyle name="40% - Accent2 5 4 2 2 2 2" xfId="43604" xr:uid="{3DA9DC27-71BD-49DA-B339-4D4AE59BE5C2}"/>
    <cellStyle name="40% - Accent2 5 4 2 2 3" xfId="13842" xr:uid="{1BB1F0B1-E810-466F-B30A-388226B0FD05}"/>
    <cellStyle name="40% - Accent2 5 4 2 2 3 2" xfId="43605" xr:uid="{8CB63B01-CAF6-45E9-9E49-47044ADB9F67}"/>
    <cellStyle name="40% - Accent2 5 4 2 2 4" xfId="29207" xr:uid="{3A8D1B51-650E-4AA6-8284-650573E086E7}"/>
    <cellStyle name="40% - Accent2 5 4 2 2 4 2" xfId="57697" xr:uid="{7059C85B-9D81-42B5-A16B-667C392E29AA}"/>
    <cellStyle name="40% - Accent2 5 4 2 2 5" xfId="43603" xr:uid="{FFCDFF60-3CC5-4E2E-9374-5B541BCF63D6}"/>
    <cellStyle name="40% - Accent2 5 4 2 3" xfId="13843" xr:uid="{9D3F5D9F-2431-4A24-A5D0-4E9B2FB6CBAE}"/>
    <cellStyle name="40% - Accent2 5 4 2 3 2" xfId="43606" xr:uid="{4EEC5FCD-25B8-4C5C-B27D-B29465239716}"/>
    <cellStyle name="40% - Accent2 5 4 2 4" xfId="13844" xr:uid="{62C36C86-CF60-489C-8433-35D5171815AC}"/>
    <cellStyle name="40% - Accent2 5 4 2 4 2" xfId="43607" xr:uid="{9B62CBC4-8B30-4ED8-993A-D8055D764A4C}"/>
    <cellStyle name="40% - Accent2 5 4 2 5" xfId="13845" xr:uid="{3F3AEB32-B71B-4F03-BE52-FABE63345E7B}"/>
    <cellStyle name="40% - Accent2 5 4 2 5 2" xfId="43608" xr:uid="{25E39F4A-283F-4C04-893F-6C8817442AE8}"/>
    <cellStyle name="40% - Accent2 5 4 2 6" xfId="26223" xr:uid="{769A5C8A-F973-4446-A6AD-E25FDBB2B000}"/>
    <cellStyle name="40% - Accent2 5 4 2 6 2" xfId="54714" xr:uid="{7665F8F4-ED8C-436B-8F53-F62477B0D39F}"/>
    <cellStyle name="40% - Accent2 5 4 2 7" xfId="13839" xr:uid="{13025AA0-AA9F-457E-A751-F94D288A1659}"/>
    <cellStyle name="40% - Accent2 5 4 2 7 2" xfId="43602" xr:uid="{705A6EE6-5AC9-48A4-B0DD-A4FD2B6A2988}"/>
    <cellStyle name="40% - Accent2 5 4 2 8" xfId="33888" xr:uid="{9E386CD0-162A-423A-B6D5-E90E8C972250}"/>
    <cellStyle name="40% - Accent2 5 4 3" xfId="13846" xr:uid="{F0980E80-684F-4AEA-8945-7BB85C6A878E}"/>
    <cellStyle name="40% - Accent2 5 4 3 2" xfId="13847" xr:uid="{0CB400A9-FAC7-45DD-B07C-4B3897DDB6E9}"/>
    <cellStyle name="40% - Accent2 5 4 3 2 2" xfId="13848" xr:uid="{33727708-9DB6-4678-B5B0-59FFB709BBCB}"/>
    <cellStyle name="40% - Accent2 5 4 3 2 2 2" xfId="43611" xr:uid="{704C1F15-EACD-4CC3-92CC-73D1AE9AAAB0}"/>
    <cellStyle name="40% - Accent2 5 4 3 2 3" xfId="13849" xr:uid="{29BA2F20-4AE0-448A-BE37-88FE1C57C07E}"/>
    <cellStyle name="40% - Accent2 5 4 3 2 3 2" xfId="43612" xr:uid="{F43283EE-9142-4516-8EBB-C947643D7F93}"/>
    <cellStyle name="40% - Accent2 5 4 3 2 4" xfId="43610" xr:uid="{69994680-F742-4F48-AD74-07B29D5B9EF1}"/>
    <cellStyle name="40% - Accent2 5 4 3 3" xfId="13850" xr:uid="{8FC0C2DB-CD21-48DB-8E95-502F43CEEFDB}"/>
    <cellStyle name="40% - Accent2 5 4 3 3 2" xfId="43613" xr:uid="{880DFFF6-D08C-4677-93DB-BC2DD24C52D0}"/>
    <cellStyle name="40% - Accent2 5 4 3 4" xfId="13851" xr:uid="{481317F9-C5F8-48B5-8FD6-890337287B1C}"/>
    <cellStyle name="40% - Accent2 5 4 3 4 2" xfId="43614" xr:uid="{A282BFE8-4050-48CE-B909-8A81FC4098DB}"/>
    <cellStyle name="40% - Accent2 5 4 3 5" xfId="13852" xr:uid="{DE0BA720-D2F6-4DDF-A4DC-77B6BCD1824B}"/>
    <cellStyle name="40% - Accent2 5 4 3 5 2" xfId="43615" xr:uid="{9381B8BF-F9E0-4318-A20D-988720282796}"/>
    <cellStyle name="40% - Accent2 5 4 3 6" xfId="27696" xr:uid="{F4E28DB2-D0E5-4DBD-AD3F-F8BDC852ED4B}"/>
    <cellStyle name="40% - Accent2 5 4 3 6 2" xfId="56186" xr:uid="{C8BAE344-D3F7-4A3A-8F10-D7042A7B7458}"/>
    <cellStyle name="40% - Accent2 5 4 3 7" xfId="43609" xr:uid="{128A4D36-8427-490C-8D8C-6CA00D8D6B21}"/>
    <cellStyle name="40% - Accent2 5 4 4" xfId="13853" xr:uid="{FB9F4788-54DB-4B34-87C3-690D44DB8C5D}"/>
    <cellStyle name="40% - Accent2 5 4 4 2" xfId="13854" xr:uid="{E929F91C-1AEA-4E2D-9865-B53FC8D1647B}"/>
    <cellStyle name="40% - Accent2 5 4 4 2 2" xfId="43617" xr:uid="{1468AC83-9558-4565-B440-74503A4C165C}"/>
    <cellStyle name="40% - Accent2 5 4 4 3" xfId="13855" xr:uid="{C6325F88-6ABA-4460-87D1-E8CBE8D6C865}"/>
    <cellStyle name="40% - Accent2 5 4 4 3 2" xfId="43618" xr:uid="{110D7B5E-9264-4D10-A921-69C851BB9C58}"/>
    <cellStyle name="40% - Accent2 5 4 4 4" xfId="30695" xr:uid="{D08F3F79-5814-4E80-86E9-CEA8D83BE938}"/>
    <cellStyle name="40% - Accent2 5 4 4 4 2" xfId="59185" xr:uid="{15975504-69BC-4912-9127-5AF37C289EA2}"/>
    <cellStyle name="40% - Accent2 5 4 4 5" xfId="43616" xr:uid="{135C5EA5-068C-4753-B3A9-A3A9A0B29613}"/>
    <cellStyle name="40% - Accent2 5 4 5" xfId="13856" xr:uid="{E445B826-2D29-47A8-993B-27EE8FF912E9}"/>
    <cellStyle name="40% - Accent2 5 4 5 2" xfId="43619" xr:uid="{6694CFA5-FE05-42E4-9752-D260911D754A}"/>
    <cellStyle name="40% - Accent2 5 4 6" xfId="13857" xr:uid="{DA186003-55A1-4257-9FD8-F98AC6CF8311}"/>
    <cellStyle name="40% - Accent2 5 4 6 2" xfId="43620" xr:uid="{A7B416DE-2E3C-484C-B802-6B4DDB7F64FD}"/>
    <cellStyle name="40% - Accent2 5 4 7" xfId="13858" xr:uid="{712A21CF-4375-4945-B85D-B770035F0F82}"/>
    <cellStyle name="40% - Accent2 5 4 7 2" xfId="43621" xr:uid="{929C7E8D-B753-4D16-8106-F45C5CF443E8}"/>
    <cellStyle name="40% - Accent2 5 4 8" xfId="21637" xr:uid="{A94CCDC3-607F-42F0-AEF0-BE8A37D0C593}"/>
    <cellStyle name="40% - Accent2 5 4 8 2" xfId="51062" xr:uid="{D68F29D4-753C-47FB-AD64-E209DF947FE6}"/>
    <cellStyle name="40% - Accent2 5 4 9" xfId="13838" xr:uid="{0E667E1F-2B1F-4415-B444-C5EE91D55ECE}"/>
    <cellStyle name="40% - Accent2 5 4 9 2" xfId="43601" xr:uid="{C90F1105-DDC3-48C1-A39F-96D8EF57CE31}"/>
    <cellStyle name="40% - Accent2 5 5" xfId="2242" xr:uid="{7CFC7D2E-9594-4E20-A48F-A8A97D25AEF4}"/>
    <cellStyle name="40% - Accent2 5 5 10" xfId="33222" xr:uid="{D694C255-5CC3-4728-AF3B-21DF21E46397}"/>
    <cellStyle name="40% - Accent2 5 5 2" xfId="13860" xr:uid="{DEFA1BAA-1093-4CE6-996C-B1310F2BF7C4}"/>
    <cellStyle name="40% - Accent2 5 5 2 2" xfId="13861" xr:uid="{F2651C4E-FE84-4017-85AF-A0B00348BA9E}"/>
    <cellStyle name="40% - Accent2 5 5 2 2 2" xfId="13862" xr:uid="{73478EE3-C55B-4448-8F09-5D1AA99C3853}"/>
    <cellStyle name="40% - Accent2 5 5 2 2 2 2" xfId="43625" xr:uid="{1F46FE58-7E1B-4FF5-AB20-858FEC7A1F35}"/>
    <cellStyle name="40% - Accent2 5 5 2 2 3" xfId="13863" xr:uid="{99969C5A-B62B-4866-8478-A14DA5CF054D}"/>
    <cellStyle name="40% - Accent2 5 5 2 2 3 2" xfId="43626" xr:uid="{FAEAB05C-4CF1-4170-97AA-CBEAA34E9486}"/>
    <cellStyle name="40% - Accent2 5 5 2 2 4" xfId="29511" xr:uid="{80FB390E-DF98-40B5-A454-016E97B06CE7}"/>
    <cellStyle name="40% - Accent2 5 5 2 2 4 2" xfId="58001" xr:uid="{9AC00601-476A-46EC-B1CD-C29074E64052}"/>
    <cellStyle name="40% - Accent2 5 5 2 2 5" xfId="43624" xr:uid="{E8A149E3-8BB3-40A6-A401-D1899F590203}"/>
    <cellStyle name="40% - Accent2 5 5 2 3" xfId="13864" xr:uid="{90DDE04B-80BA-49CC-8E4A-7E44BB4DC839}"/>
    <cellStyle name="40% - Accent2 5 5 2 3 2" xfId="43627" xr:uid="{E0375C54-B6D3-4D83-A363-1EBD2FA96E3A}"/>
    <cellStyle name="40% - Accent2 5 5 2 4" xfId="13865" xr:uid="{94DB282A-779C-4F6F-98C9-CD6E2F7B8A58}"/>
    <cellStyle name="40% - Accent2 5 5 2 4 2" xfId="43628" xr:uid="{0EE1A692-E9AD-497C-90C8-9D5B5E64B666}"/>
    <cellStyle name="40% - Accent2 5 5 2 5" xfId="13866" xr:uid="{7D3B72FF-CA1A-43D4-B596-A8E59593E4DF}"/>
    <cellStyle name="40% - Accent2 5 5 2 5 2" xfId="43629" xr:uid="{6A2B5037-A0C0-43F9-9AE8-40B516CBFA91}"/>
    <cellStyle name="40% - Accent2 5 5 2 6" xfId="26527" xr:uid="{CF83F6F7-80E0-4AA6-8E6D-2E3D8CC84101}"/>
    <cellStyle name="40% - Accent2 5 5 2 6 2" xfId="55018" xr:uid="{7A48D788-B0F4-4CCE-9302-354584CBA8E3}"/>
    <cellStyle name="40% - Accent2 5 5 2 7" xfId="43623" xr:uid="{21208BF7-A3BF-4141-9342-3A436892B557}"/>
    <cellStyle name="40% - Accent2 5 5 3" xfId="13867" xr:uid="{BCD19623-B949-4392-9A2A-852D82A85013}"/>
    <cellStyle name="40% - Accent2 5 5 3 2" xfId="13868" xr:uid="{502514FA-E734-4B36-AFA5-48471653FCC1}"/>
    <cellStyle name="40% - Accent2 5 5 3 2 2" xfId="13869" xr:uid="{F8E82BF7-21AB-4E7A-9418-CDEDBAF648D6}"/>
    <cellStyle name="40% - Accent2 5 5 3 2 2 2" xfId="43632" xr:uid="{B54BE0B8-94A5-40CB-BD05-40C250ED688D}"/>
    <cellStyle name="40% - Accent2 5 5 3 2 3" xfId="13870" xr:uid="{424BB460-FC11-49A8-B5CD-BD28D1CCD99F}"/>
    <cellStyle name="40% - Accent2 5 5 3 2 3 2" xfId="43633" xr:uid="{B8E75D4F-D93D-448E-B80C-581CA05CE003}"/>
    <cellStyle name="40% - Accent2 5 5 3 2 4" xfId="43631" xr:uid="{FBDE6447-86E5-4EA0-8FA0-8FBD8E17C423}"/>
    <cellStyle name="40% - Accent2 5 5 3 3" xfId="13871" xr:uid="{DF38C85E-8041-445C-AE22-48DF986CBFAA}"/>
    <cellStyle name="40% - Accent2 5 5 3 3 2" xfId="43634" xr:uid="{0C4A7971-91C9-46FA-99C7-842F070FBC91}"/>
    <cellStyle name="40% - Accent2 5 5 3 4" xfId="13872" xr:uid="{4770C30B-5639-4D2C-AF10-025F047912F5}"/>
    <cellStyle name="40% - Accent2 5 5 3 4 2" xfId="43635" xr:uid="{950504F5-434F-4FED-99F5-FAC6C4C7620F}"/>
    <cellStyle name="40% - Accent2 5 5 3 5" xfId="13873" xr:uid="{3EE6A1BB-1D9D-434F-A867-ECAA4C921019}"/>
    <cellStyle name="40% - Accent2 5 5 3 5 2" xfId="43636" xr:uid="{F8F4A7B1-216E-47F9-A752-B3070A90E13C}"/>
    <cellStyle name="40% - Accent2 5 5 3 6" xfId="28000" xr:uid="{D1BD6DB2-9031-4C8C-9DFD-1C24DDE2EE73}"/>
    <cellStyle name="40% - Accent2 5 5 3 6 2" xfId="56490" xr:uid="{03AAE6EB-498E-4ABD-BE6C-253924BC2B22}"/>
    <cellStyle name="40% - Accent2 5 5 3 7" xfId="43630" xr:uid="{815F4287-988A-4693-8383-9B8AAEAEE045}"/>
    <cellStyle name="40% - Accent2 5 5 4" xfId="13874" xr:uid="{65EA8A3C-9FE9-4B4E-9695-00CAEF848196}"/>
    <cellStyle name="40% - Accent2 5 5 4 2" xfId="13875" xr:uid="{0DE40735-CA97-48AC-A66B-A92F9139A201}"/>
    <cellStyle name="40% - Accent2 5 5 4 2 2" xfId="43638" xr:uid="{B1E30B0C-5E96-4918-BDD2-46141F1A6D0B}"/>
    <cellStyle name="40% - Accent2 5 5 4 3" xfId="13876" xr:uid="{161BE5A3-C810-40BF-8E5C-0C43F29B4AEE}"/>
    <cellStyle name="40% - Accent2 5 5 4 3 2" xfId="43639" xr:uid="{36C8FC28-E48C-4445-833D-37CFFBC47A9D}"/>
    <cellStyle name="40% - Accent2 5 5 4 4" xfId="31000" xr:uid="{E01AF347-6447-4EC6-BA28-FFFFFDC00BE1}"/>
    <cellStyle name="40% - Accent2 5 5 4 4 2" xfId="59490" xr:uid="{0AC778A5-6727-4041-960E-F481BFFA18EB}"/>
    <cellStyle name="40% - Accent2 5 5 4 5" xfId="43637" xr:uid="{ABA67405-FC35-4D57-A9C4-ABA885CA77DA}"/>
    <cellStyle name="40% - Accent2 5 5 5" xfId="13877" xr:uid="{EF54C918-9EDE-433D-B916-DFF03B63FF30}"/>
    <cellStyle name="40% - Accent2 5 5 5 2" xfId="43640" xr:uid="{867FD795-F063-4663-9A82-6C133F524CF3}"/>
    <cellStyle name="40% - Accent2 5 5 6" xfId="13878" xr:uid="{E412C5CD-764E-45CA-9BB6-52F235BD3BBF}"/>
    <cellStyle name="40% - Accent2 5 5 6 2" xfId="43641" xr:uid="{4BC4B166-2452-4C90-A238-3ABB23E223DE}"/>
    <cellStyle name="40% - Accent2 5 5 7" xfId="13879" xr:uid="{5A42032D-C721-4B16-995C-2254250DA7D2}"/>
    <cellStyle name="40% - Accent2 5 5 7 2" xfId="43642" xr:uid="{1CCFC3F6-2675-4D2F-ABB8-F02DAA550FDC}"/>
    <cellStyle name="40% - Accent2 5 5 8" xfId="25058" xr:uid="{64C5E711-9BA6-4D52-932E-45784E74F215}"/>
    <cellStyle name="40% - Accent2 5 5 8 2" xfId="53549" xr:uid="{03B59EB7-110C-4E75-A87C-FA5392FF1FEB}"/>
    <cellStyle name="40% - Accent2 5 5 9" xfId="13859" xr:uid="{311CFABD-713B-40EF-A883-CC08F6B7414E}"/>
    <cellStyle name="40% - Accent2 5 5 9 2" xfId="43622" xr:uid="{A7B4732F-8A62-40CF-AB88-107DF37DA037}"/>
    <cellStyle name="40% - Accent2 5 6" xfId="13880" xr:uid="{6763B81A-A14C-4C0C-875A-CD5EF7A4EA0E}"/>
    <cellStyle name="40% - Accent2 5 6 2" xfId="13881" xr:uid="{AA0A72C2-55FB-4A85-9DDD-9EDFDF741201}"/>
    <cellStyle name="40% - Accent2 5 6 2 2" xfId="13882" xr:uid="{028D29C6-0E11-4F99-B8F5-F333B9F6230A}"/>
    <cellStyle name="40% - Accent2 5 6 2 2 2" xfId="43645" xr:uid="{17BC26D0-886A-46C9-96F8-D92C0E28B3A7}"/>
    <cellStyle name="40% - Accent2 5 6 2 3" xfId="13883" xr:uid="{8D25A3A7-ACF5-4004-A9D1-0F265D8F05DD}"/>
    <cellStyle name="40% - Accent2 5 6 2 3 2" xfId="43646" xr:uid="{F5C03666-8802-486E-B6A9-3F22BCB2B1D0}"/>
    <cellStyle name="40% - Accent2 5 6 2 4" xfId="28325" xr:uid="{41FC1AB4-4D66-49F0-903D-5977DC771F74}"/>
    <cellStyle name="40% - Accent2 5 6 2 4 2" xfId="56815" xr:uid="{1186CE5B-C887-4AAB-8CA7-BAC092D4A073}"/>
    <cellStyle name="40% - Accent2 5 6 2 5" xfId="43644" xr:uid="{ED26675B-3018-477A-AE33-E2C4B31C5DD7}"/>
    <cellStyle name="40% - Accent2 5 6 3" xfId="13884" xr:uid="{7775F75D-469F-4D0A-9DAB-544E4447327E}"/>
    <cellStyle name="40% - Accent2 5 6 3 2" xfId="43647" xr:uid="{3C3204D8-EC06-4DEE-8EEC-02A4ECBDB9EA}"/>
    <cellStyle name="40% - Accent2 5 6 4" xfId="13885" xr:uid="{3270AF68-B4A3-4C8C-AE57-E8F199D81281}"/>
    <cellStyle name="40% - Accent2 5 6 4 2" xfId="43648" xr:uid="{252A82F5-1415-4DAA-AEE4-BFC390AE5E51}"/>
    <cellStyle name="40% - Accent2 5 6 5" xfId="13886" xr:uid="{90C8B836-F261-49DE-9610-8F7FD6FB2A27}"/>
    <cellStyle name="40% - Accent2 5 6 5 2" xfId="43649" xr:uid="{6477D7D7-C0C7-4654-838D-9D7D4D0AAAAC}"/>
    <cellStyle name="40% - Accent2 5 6 6" xfId="25359" xr:uid="{7FCC5FD0-21A8-415C-A683-1C6547EF2A1E}"/>
    <cellStyle name="40% - Accent2 5 6 6 2" xfId="53850" xr:uid="{75389D37-E44A-4623-9E52-DCF1E7120A07}"/>
    <cellStyle name="40% - Accent2 5 6 7" xfId="43643" xr:uid="{1BF6CFFA-92BA-42A6-804C-6484E87E3976}"/>
    <cellStyle name="40% - Accent2 5 7" xfId="13887" xr:uid="{0A655D84-F2E0-438C-801F-23397EE67B14}"/>
    <cellStyle name="40% - Accent2 5 7 2" xfId="13888" xr:uid="{B7EB5337-756B-4339-860F-64F77E581A26}"/>
    <cellStyle name="40% - Accent2 5 7 2 2" xfId="13889" xr:uid="{5793A832-88C6-4B99-A01D-A7320C258121}"/>
    <cellStyle name="40% - Accent2 5 7 2 2 2" xfId="43652" xr:uid="{74B6441D-979E-4DE4-9840-5C3B76BF9A82}"/>
    <cellStyle name="40% - Accent2 5 7 2 3" xfId="13890" xr:uid="{BAC92605-4138-4598-863C-CC40FF0BE0F5}"/>
    <cellStyle name="40% - Accent2 5 7 2 3 2" xfId="43653" xr:uid="{BEAC7190-4009-4132-8A4F-3205AFEAB20E}"/>
    <cellStyle name="40% - Accent2 5 7 2 4" xfId="43651" xr:uid="{B7005B11-DEF2-443A-8F54-EA4FD7B2F6E5}"/>
    <cellStyle name="40% - Accent2 5 7 3" xfId="13891" xr:uid="{83559D77-0D52-4411-8D04-2EE5737CDEA5}"/>
    <cellStyle name="40% - Accent2 5 7 3 2" xfId="43654" xr:uid="{0774D637-CCD7-4E76-94CF-FA07DAD7ED99}"/>
    <cellStyle name="40% - Accent2 5 7 4" xfId="13892" xr:uid="{9173FAA0-283D-40F0-B7A9-9A25C56FEE4F}"/>
    <cellStyle name="40% - Accent2 5 7 4 2" xfId="43655" xr:uid="{535894C0-66ED-4D5E-B106-EB1FDD8E24C9}"/>
    <cellStyle name="40% - Accent2 5 7 5" xfId="13893" xr:uid="{65EB8B47-F6A2-4532-8C30-FF38D5A9AFAF}"/>
    <cellStyle name="40% - Accent2 5 7 5 2" xfId="43656" xr:uid="{F4AF04CA-AEEA-4BC5-B1A6-3268483D4F25}"/>
    <cellStyle name="40% - Accent2 5 7 6" xfId="26810" xr:uid="{BC6AC60C-D052-494B-9AAD-CA9BEA312176}"/>
    <cellStyle name="40% - Accent2 5 7 6 2" xfId="55300" xr:uid="{DE32B34D-FCCF-462D-BBE1-12BBD1FB90CE}"/>
    <cellStyle name="40% - Accent2 5 7 7" xfId="43650" xr:uid="{6BBD1A7A-DCC8-48EE-A202-6B18D690B99F}"/>
    <cellStyle name="40% - Accent2 5 8" xfId="13894" xr:uid="{753790A1-8ADE-485B-8F1C-D169A26D371A}"/>
    <cellStyle name="40% - Accent2 5 8 2" xfId="13895" xr:uid="{C1486F21-E5CB-4C00-A156-D58253B58C2A}"/>
    <cellStyle name="40% - Accent2 5 8 2 2" xfId="43658" xr:uid="{A5701A39-179E-405F-B10D-787D6B4FCC90}"/>
    <cellStyle name="40% - Accent2 5 8 3" xfId="13896" xr:uid="{1A3258F8-6E1E-4C0D-A2E1-603F62802717}"/>
    <cellStyle name="40% - Accent2 5 8 3 2" xfId="43659" xr:uid="{0A1B29CC-5BE9-4474-AF4D-7E2C9B40D70C}"/>
    <cellStyle name="40% - Accent2 5 8 4" xfId="29804" xr:uid="{2BC6C58B-2634-4643-9E39-964CAC13FCFF}"/>
    <cellStyle name="40% - Accent2 5 8 4 2" xfId="58294" xr:uid="{AB7CCBD7-7B45-480D-B2F3-6D421905BC0D}"/>
    <cellStyle name="40% - Accent2 5 8 5" xfId="43657" xr:uid="{645AD314-B4F3-400B-BBA7-01C028776AFB}"/>
    <cellStyle name="40% - Accent2 5 9" xfId="13897" xr:uid="{B438B871-1D4E-4E6B-9DB4-DE477C41CB80}"/>
    <cellStyle name="40% - Accent2 5 9 2" xfId="43660" xr:uid="{2862D6F5-8849-4719-82FD-B4AEB894315A}"/>
    <cellStyle name="40% - Accent2 6" xfId="983" xr:uid="{54909EFA-9F80-480E-B4D1-6B44F4F428FA}"/>
    <cellStyle name="40% - Accent2 6 10" xfId="13899" xr:uid="{1FD98363-4FCA-4849-9173-1CB2C64C5121}"/>
    <cellStyle name="40% - Accent2 6 10 2" xfId="43662" xr:uid="{F7893EF6-BC3A-4E17-9D3E-B627855B39A4}"/>
    <cellStyle name="40% - Accent2 6 11" xfId="20683" xr:uid="{30DE2344-70D3-45DC-95D3-E89BC171CD34}"/>
    <cellStyle name="40% - Accent2 6 11 2" xfId="50122" xr:uid="{295D4371-8BAC-475C-8092-3B08EA1ADF05}"/>
    <cellStyle name="40% - Accent2 6 12" xfId="13898" xr:uid="{2274B9F5-27DE-42FF-B3BF-B7E2C2AE39AA}"/>
    <cellStyle name="40% - Accent2 6 12 2" xfId="43661" xr:uid="{4E1E11FD-A111-4D20-8BF0-8F6AD9C9B96C}"/>
    <cellStyle name="40% - Accent2 6 13" xfId="4813" xr:uid="{405D1041-C315-414B-99F1-15DBB8F5AB16}"/>
    <cellStyle name="40% - Accent2 6 13 2" xfId="34697" xr:uid="{7EBEF970-5FA3-4D86-96F6-A9483E7AC861}"/>
    <cellStyle name="40% - Accent2 6 14" xfId="4254" xr:uid="{F3AFC885-B908-4EB5-B935-3A15F50E983F}"/>
    <cellStyle name="40% - Accent2 6 15" xfId="32172" xr:uid="{50DD42D1-20E9-44E6-9FFF-BBE15CDEDC35}"/>
    <cellStyle name="40% - Accent2 6 2" xfId="1319" xr:uid="{2D7E173C-8D30-42DC-920A-EE44FC3CE6C8}"/>
    <cellStyle name="40% - Accent2 6 2 10" xfId="5081" xr:uid="{2CBA095A-1846-45F8-B4DE-2725024A6A0F}"/>
    <cellStyle name="40% - Accent2 6 2 10 2" xfId="34948" xr:uid="{144FF0B9-16C6-430D-AA4A-2A2884339C85}"/>
    <cellStyle name="40% - Accent2 6 2 11" xfId="22758" xr:uid="{6A4DED26-7178-4E3A-A380-46764E99404A}"/>
    <cellStyle name="40% - Accent2 6 2 11 2" xfId="52043" xr:uid="{832CBDA9-FA1F-4618-81B6-7DB7CC9D2180}"/>
    <cellStyle name="40% - Accent2 6 2 12" xfId="32369" xr:uid="{8D7EFE8E-D1E7-4194-B884-EFC19978D287}"/>
    <cellStyle name="40% - Accent2 6 2 2" xfId="1981" xr:uid="{6E648DA8-CDB5-4E11-8069-AE6F0B78BD44}"/>
    <cellStyle name="40% - Accent2 6 2 2 2" xfId="3216" xr:uid="{DDE435AB-731C-4390-B5C0-ED1FAEA2D994}"/>
    <cellStyle name="40% - Accent2 6 2 2 2 2" xfId="13903" xr:uid="{EA0B4F94-A581-4D1B-B7E9-2BBD63CDE3F3}"/>
    <cellStyle name="40% - Accent2 6 2 2 2 2 2" xfId="43666" xr:uid="{F24B5FB2-6049-4B43-823C-05FE089A4611}"/>
    <cellStyle name="40% - Accent2 6 2 2 2 3" xfId="13904" xr:uid="{DBDCBC6E-A30A-416A-A20F-DACCED9E49F3}"/>
    <cellStyle name="40% - Accent2 6 2 2 2 3 2" xfId="43667" xr:uid="{287D84FC-4EA1-411E-A01A-6349CCACFE79}"/>
    <cellStyle name="40% - Accent2 6 2 2 2 4" xfId="13902" xr:uid="{D63E4D2C-10A2-4287-98E5-3856D399500D}"/>
    <cellStyle name="40% - Accent2 6 2 2 2 4 2" xfId="43665" xr:uid="{D86CCF3F-F086-415B-90CF-37BE3A912F58}"/>
    <cellStyle name="40% - Accent2 6 2 2 2 5" xfId="34193" xr:uid="{4DE50C88-E416-4452-B592-0E518A9E673C}"/>
    <cellStyle name="40% - Accent2 6 2 2 3" xfId="13905" xr:uid="{DCCF8F23-BE27-428D-8D2A-0D04CB662893}"/>
    <cellStyle name="40% - Accent2 6 2 2 3 2" xfId="43668" xr:uid="{5287D32E-AC84-4F5F-AB52-D69A8D2D1EF9}"/>
    <cellStyle name="40% - Accent2 6 2 2 4" xfId="13906" xr:uid="{5EE184DA-145C-465E-A964-D946D5FAB39F}"/>
    <cellStyle name="40% - Accent2 6 2 2 4 2" xfId="43669" xr:uid="{65630EB7-9641-45E4-8176-BE10F5661B13}"/>
    <cellStyle name="40% - Accent2 6 2 2 5" xfId="13907" xr:uid="{92545EC0-34F9-43B1-ADF1-AF415D4CA078}"/>
    <cellStyle name="40% - Accent2 6 2 2 5 2" xfId="43670" xr:uid="{892F79E8-76C3-4C6E-BCF6-853C2A590C17}"/>
    <cellStyle name="40% - Accent2 6 2 2 6" xfId="21899" xr:uid="{39AC2C22-2DA5-4DE1-8DE8-6426AC971439}"/>
    <cellStyle name="40% - Accent2 6 2 2 6 2" xfId="51324" xr:uid="{C0580FCB-C62A-4E0F-B4CE-D670D5369A3E}"/>
    <cellStyle name="40% - Accent2 6 2 2 7" xfId="13901" xr:uid="{4AC11CB9-91CA-4196-8BFB-BC77265A84B7}"/>
    <cellStyle name="40% - Accent2 6 2 2 7 2" xfId="43664" xr:uid="{398C2A2A-4C7E-47CF-8046-B68325878758}"/>
    <cellStyle name="40% - Accent2 6 2 2 8" xfId="28417" xr:uid="{80974CE2-A4DA-4F17-9A1D-87777A0340CC}"/>
    <cellStyle name="40% - Accent2 6 2 2 8 2" xfId="56907" xr:uid="{A919C395-C75A-41D6-97C4-35FF00276158}"/>
    <cellStyle name="40% - Accent2 6 2 2 9" xfId="32983" xr:uid="{A55C3866-BE00-4897-ABD6-1A5E6E375D1E}"/>
    <cellStyle name="40% - Accent2 6 2 3" xfId="2598" xr:uid="{3BC8ABE0-53B4-4169-9C2F-173F5C029451}"/>
    <cellStyle name="40% - Accent2 6 2 3 2" xfId="13909" xr:uid="{B31E3625-78A3-4572-A36E-838CFE84FBF9}"/>
    <cellStyle name="40% - Accent2 6 2 3 2 2" xfId="13910" xr:uid="{CBB5A931-93A7-4DAC-B5B2-38AA18F93E46}"/>
    <cellStyle name="40% - Accent2 6 2 3 2 2 2" xfId="43673" xr:uid="{91090B5B-EFC7-4EBD-896D-2F3084F31017}"/>
    <cellStyle name="40% - Accent2 6 2 3 2 3" xfId="13911" xr:uid="{9C14E0F1-79FF-4111-B916-4014CCE3D037}"/>
    <cellStyle name="40% - Accent2 6 2 3 2 3 2" xfId="43674" xr:uid="{685C8239-FC73-43A3-A14A-D83A8CD3C28D}"/>
    <cellStyle name="40% - Accent2 6 2 3 2 4" xfId="43672" xr:uid="{763D1AB8-6559-458B-A9D1-3378384B1E89}"/>
    <cellStyle name="40% - Accent2 6 2 3 3" xfId="13912" xr:uid="{568DD158-7BF0-4026-8792-626687BCE926}"/>
    <cellStyle name="40% - Accent2 6 2 3 3 2" xfId="43675" xr:uid="{3550E487-637F-437A-9A67-C386BC0CD025}"/>
    <cellStyle name="40% - Accent2 6 2 3 4" xfId="13913" xr:uid="{CEB4B681-EEEC-4600-ABD3-15593383268E}"/>
    <cellStyle name="40% - Accent2 6 2 3 4 2" xfId="43676" xr:uid="{A2562F78-AECD-401C-BA33-18D4EB0F713B}"/>
    <cellStyle name="40% - Accent2 6 2 3 5" xfId="13914" xr:uid="{7239CCE4-74F2-4E0D-96B4-5A40C8049801}"/>
    <cellStyle name="40% - Accent2 6 2 3 5 2" xfId="43677" xr:uid="{F75DC103-797B-4301-AABD-226DE9A66BE1}"/>
    <cellStyle name="40% - Accent2 6 2 3 6" xfId="13908" xr:uid="{40FA7D48-5859-43DF-9E92-809B05C0DDDB}"/>
    <cellStyle name="40% - Accent2 6 2 3 6 2" xfId="43671" xr:uid="{ECFFA5E4-4C43-4688-81BA-CD5E07A48794}"/>
    <cellStyle name="40% - Accent2 6 2 3 7" xfId="33578" xr:uid="{E9555E03-A4C0-4AE9-B0F9-433D71B7756A}"/>
    <cellStyle name="40% - Accent2 6 2 4" xfId="13915" xr:uid="{D8D25781-7E8C-4B7E-93E2-79C910C0004C}"/>
    <cellStyle name="40% - Accent2 6 2 4 2" xfId="13916" xr:uid="{E6864705-F3AB-4307-BDAC-AAD2925183B0}"/>
    <cellStyle name="40% - Accent2 6 2 4 2 2" xfId="43679" xr:uid="{61317CAC-5AB2-43CA-AEEA-2C7C048FC282}"/>
    <cellStyle name="40% - Accent2 6 2 4 3" xfId="13917" xr:uid="{37015D61-0DA0-41A4-9874-9E7E741072D5}"/>
    <cellStyle name="40% - Accent2 6 2 4 3 2" xfId="43680" xr:uid="{7C88B62A-70B8-4809-BF5D-79B5F1D0C121}"/>
    <cellStyle name="40% - Accent2 6 2 4 4" xfId="43678" xr:uid="{2E3D339E-C2A7-4CF9-AFA0-7988FF0035C5}"/>
    <cellStyle name="40% - Accent2 6 2 5" xfId="13918" xr:uid="{32DD20E1-637D-4450-B64C-F39F1FC6B5B8}"/>
    <cellStyle name="40% - Accent2 6 2 5 2" xfId="43681" xr:uid="{55172D06-B513-497D-8F38-495A5B7C90D9}"/>
    <cellStyle name="40% - Accent2 6 2 6" xfId="13919" xr:uid="{66BB74C1-3345-431A-B7B6-4D24757026C5}"/>
    <cellStyle name="40% - Accent2 6 2 6 2" xfId="43682" xr:uid="{4B23292D-6AEE-4733-9CA5-F83E90888678}"/>
    <cellStyle name="40% - Accent2 6 2 7" xfId="13920" xr:uid="{B00D13D5-12CD-451A-B54A-202A8661F93E}"/>
    <cellStyle name="40% - Accent2 6 2 7 2" xfId="43683" xr:uid="{43B7D435-6DE3-4B0E-BE06-FFCFD4C66F97}"/>
    <cellStyle name="40% - Accent2 6 2 8" xfId="20926" xr:uid="{7B91C51A-EA92-4091-910D-9D4158367E14}"/>
    <cellStyle name="40% - Accent2 6 2 8 2" xfId="50354" xr:uid="{B4C4DDB9-D595-427E-855B-DFC69C238B65}"/>
    <cellStyle name="40% - Accent2 6 2 9" xfId="13900" xr:uid="{0A954C02-3FCF-40F6-B4D3-51DE549E2BB6}"/>
    <cellStyle name="40% - Accent2 6 2 9 2" xfId="43663" xr:uid="{48C73FF8-3677-43C9-9E81-D49DD8A8C25B}"/>
    <cellStyle name="40% - Accent2 6 3" xfId="1691" xr:uid="{D38B685B-751A-417A-97AA-8B39F6E32CF1}"/>
    <cellStyle name="40% - Accent2 6 3 10" xfId="26903" xr:uid="{3F4E2BC5-D665-4F04-ABFB-D09C2C3EDC3C}"/>
    <cellStyle name="40% - Accent2 6 3 10 2" xfId="55393" xr:uid="{74F89DBD-B2EA-442D-83E7-963B56082DC0}"/>
    <cellStyle name="40% - Accent2 6 3 11" xfId="32693" xr:uid="{F85EADC8-0F5A-4324-B35C-9CF37124D656}"/>
    <cellStyle name="40% - Accent2 6 3 2" xfId="2912" xr:uid="{2D509947-C17B-49E2-86B1-90F2815F60B6}"/>
    <cellStyle name="40% - Accent2 6 3 2 2" xfId="13923" xr:uid="{A821DF6D-3816-4262-A600-5A8069C74931}"/>
    <cellStyle name="40% - Accent2 6 3 2 2 2" xfId="13924" xr:uid="{C034C02F-483F-4E69-82AC-5087734761DF}"/>
    <cellStyle name="40% - Accent2 6 3 2 2 2 2" xfId="43687" xr:uid="{99482F60-C0EA-4AE6-8238-1D2C2F691640}"/>
    <cellStyle name="40% - Accent2 6 3 2 2 3" xfId="13925" xr:uid="{8E05B922-6E9B-4306-B4E6-3DAB4D1A2329}"/>
    <cellStyle name="40% - Accent2 6 3 2 2 3 2" xfId="43688" xr:uid="{2C199E14-6282-4DCC-AC49-51D090BEDBBE}"/>
    <cellStyle name="40% - Accent2 6 3 2 2 4" xfId="43686" xr:uid="{1A4B11F4-E796-4BB0-AE4B-07C7A5863017}"/>
    <cellStyle name="40% - Accent2 6 3 2 3" xfId="13926" xr:uid="{6CAFD046-2DC4-41CE-91DC-71D3FF6E4AAF}"/>
    <cellStyle name="40% - Accent2 6 3 2 3 2" xfId="43689" xr:uid="{F0868E8F-4A40-4424-AB91-9A600D3BAD49}"/>
    <cellStyle name="40% - Accent2 6 3 2 4" xfId="13927" xr:uid="{42E94C06-1AD2-4BAF-BCA6-8C9CAD676815}"/>
    <cellStyle name="40% - Accent2 6 3 2 4 2" xfId="43690" xr:uid="{9F055D31-DDB5-4288-A070-97C7E63BC374}"/>
    <cellStyle name="40% - Accent2 6 3 2 5" xfId="13928" xr:uid="{FE221C67-C87A-493D-8BCC-8C049F637EC5}"/>
    <cellStyle name="40% - Accent2 6 3 2 5 2" xfId="43691" xr:uid="{06D7FF4A-DDD3-4197-BFC1-86D1655B7831}"/>
    <cellStyle name="40% - Accent2 6 3 2 6" xfId="22159" xr:uid="{15A16FD2-9B2C-4C47-913A-89227FAF08E7}"/>
    <cellStyle name="40% - Accent2 6 3 2 6 2" xfId="51584" xr:uid="{3BCC2325-BDA9-4B4D-A7AB-B9A3118764DF}"/>
    <cellStyle name="40% - Accent2 6 3 2 7" xfId="13922" xr:uid="{9EA05572-7870-4B43-8F95-711756218164}"/>
    <cellStyle name="40% - Accent2 6 3 2 7 2" xfId="43685" xr:uid="{74CE315F-49B6-40EC-A197-7EE5082F9E9D}"/>
    <cellStyle name="40% - Accent2 6 3 2 8" xfId="33890" xr:uid="{130DE1BE-29A8-429D-B892-0184402F1D4F}"/>
    <cellStyle name="40% - Accent2 6 3 3" xfId="13929" xr:uid="{BB75D0F1-B25A-44E4-B198-D39BE22AE667}"/>
    <cellStyle name="40% - Accent2 6 3 3 2" xfId="13930" xr:uid="{7B624E76-AA56-4AF2-A056-127C3357A98D}"/>
    <cellStyle name="40% - Accent2 6 3 3 2 2" xfId="13931" xr:uid="{D1C28E32-1B6B-4DF0-B69F-B5C98781AD04}"/>
    <cellStyle name="40% - Accent2 6 3 3 2 2 2" xfId="43694" xr:uid="{7547802B-6F6A-491D-8B89-09EF75E4D61A}"/>
    <cellStyle name="40% - Accent2 6 3 3 2 3" xfId="13932" xr:uid="{DF1D0798-22A4-4B84-8E88-2E85BA997D84}"/>
    <cellStyle name="40% - Accent2 6 3 3 2 3 2" xfId="43695" xr:uid="{71851D17-9B93-48AF-B93B-1FF3C67A78A6}"/>
    <cellStyle name="40% - Accent2 6 3 3 2 4" xfId="43693" xr:uid="{C0D36141-2923-4E4C-BAF4-7A173648822F}"/>
    <cellStyle name="40% - Accent2 6 3 3 3" xfId="13933" xr:uid="{A3400DC8-2C26-4DEF-AF41-3E11CD89C9B0}"/>
    <cellStyle name="40% - Accent2 6 3 3 3 2" xfId="43696" xr:uid="{3A3648F2-8688-417D-9C9C-096690AA7C84}"/>
    <cellStyle name="40% - Accent2 6 3 3 4" xfId="13934" xr:uid="{38752C6C-6BD0-4BA2-9249-35409807AD4E}"/>
    <cellStyle name="40% - Accent2 6 3 3 4 2" xfId="43697" xr:uid="{0519128F-375B-42B1-91FF-DDBD61F90045}"/>
    <cellStyle name="40% - Accent2 6 3 3 5" xfId="13935" xr:uid="{8CC34CB1-CBDE-409C-B64F-54A0F321EEDC}"/>
    <cellStyle name="40% - Accent2 6 3 3 5 2" xfId="43698" xr:uid="{FF50BC6E-53C4-4BB2-BF11-133B662641B8}"/>
    <cellStyle name="40% - Accent2 6 3 3 6" xfId="43692" xr:uid="{DE7F5393-8FF2-4004-8A0A-DE086E916363}"/>
    <cellStyle name="40% - Accent2 6 3 4" xfId="13936" xr:uid="{D4EE5310-2B9D-451E-8B62-F7323F411435}"/>
    <cellStyle name="40% - Accent2 6 3 4 2" xfId="13937" xr:uid="{6126CEA4-0259-4AB3-9934-0E3B760B9149}"/>
    <cellStyle name="40% - Accent2 6 3 4 2 2" xfId="43700" xr:uid="{FB514B1E-FC81-4E68-8473-C817B33BB39A}"/>
    <cellStyle name="40% - Accent2 6 3 4 3" xfId="13938" xr:uid="{A09C1042-05B5-461F-9618-D9439A06A4AC}"/>
    <cellStyle name="40% - Accent2 6 3 4 3 2" xfId="43701" xr:uid="{369D6B5A-D366-4D8A-B004-DBEF823DA28A}"/>
    <cellStyle name="40% - Accent2 6 3 4 4" xfId="43699" xr:uid="{FA2B9E3D-E58D-4D9D-A30C-0CE880B54178}"/>
    <cellStyle name="40% - Accent2 6 3 5" xfId="13939" xr:uid="{8E93F546-ACFC-49B5-87D6-4E5DA14B4948}"/>
    <cellStyle name="40% - Accent2 6 3 5 2" xfId="43702" xr:uid="{1C5EA9ED-EB57-4819-AAB4-9D493520E94B}"/>
    <cellStyle name="40% - Accent2 6 3 6" xfId="13940" xr:uid="{83B00173-FCE1-4F8B-9C5F-3C4A97D2002C}"/>
    <cellStyle name="40% - Accent2 6 3 6 2" xfId="43703" xr:uid="{F83A3F71-3820-4771-B05E-2AFCEBE43278}"/>
    <cellStyle name="40% - Accent2 6 3 7" xfId="13941" xr:uid="{0BCD2243-DA26-432A-8848-4CE66F0F14D3}"/>
    <cellStyle name="40% - Accent2 6 3 7 2" xfId="43704" xr:uid="{7CC7DF6C-8DFF-4CCA-AE1B-C335C8CECB8E}"/>
    <cellStyle name="40% - Accent2 6 3 8" xfId="21173" xr:uid="{75F71B82-63B8-485F-9FEE-87BDE1B3793F}"/>
    <cellStyle name="40% - Accent2 6 3 8 2" xfId="50599" xr:uid="{672AC5D9-8CAA-4BCD-B86E-DD2BD94DA2B4}"/>
    <cellStyle name="40% - Accent2 6 3 9" xfId="13921" xr:uid="{9AFCFEE8-D033-44BC-88DD-9293CFA5056B}"/>
    <cellStyle name="40% - Accent2 6 3 9 2" xfId="43684" xr:uid="{F4A07510-5621-477D-AD4D-7A5502F77CD0}"/>
    <cellStyle name="40% - Accent2 6 4" xfId="2401" xr:uid="{31644C2C-0D49-4FF4-B4CF-CA9725BE2BBD}"/>
    <cellStyle name="40% - Accent2 6 4 10" xfId="29896" xr:uid="{C3BFB872-1C87-48B2-8275-A3A22600B188}"/>
    <cellStyle name="40% - Accent2 6 4 10 2" xfId="58386" xr:uid="{60DB9418-74FD-42E6-A60A-0AEF857FC42D}"/>
    <cellStyle name="40% - Accent2 6 4 11" xfId="33381" xr:uid="{1F8D0EE6-4F3F-4DFF-9133-1565F634F68C}"/>
    <cellStyle name="40% - Accent2 6 4 2" xfId="13943" xr:uid="{FB80A86F-CBD3-4563-B8E2-2E69BB004751}"/>
    <cellStyle name="40% - Accent2 6 4 2 2" xfId="13944" xr:uid="{57A568DF-CBB7-49C6-A085-34710AD9F590}"/>
    <cellStyle name="40% - Accent2 6 4 2 2 2" xfId="13945" xr:uid="{6E082AB3-366B-4E44-BEC0-3120AD16AFA4}"/>
    <cellStyle name="40% - Accent2 6 4 2 2 2 2" xfId="43708" xr:uid="{5BD818F3-D470-496E-935D-6B5A74FABB11}"/>
    <cellStyle name="40% - Accent2 6 4 2 2 3" xfId="13946" xr:uid="{D6B3A5B1-991B-4AE7-965F-FAC62FAE7011}"/>
    <cellStyle name="40% - Accent2 6 4 2 2 3 2" xfId="43709" xr:uid="{C5B111D3-AAF3-4321-8DB4-256066AB8E5E}"/>
    <cellStyle name="40% - Accent2 6 4 2 2 4" xfId="43707" xr:uid="{16FC491B-2E39-4CEF-B296-B9788CC027F4}"/>
    <cellStyle name="40% - Accent2 6 4 2 3" xfId="13947" xr:uid="{7C7F1DA6-1401-4AE1-B454-40026ED92047}"/>
    <cellStyle name="40% - Accent2 6 4 2 3 2" xfId="43710" xr:uid="{3FA69D23-BB00-4422-899F-F00B390409FA}"/>
    <cellStyle name="40% - Accent2 6 4 2 4" xfId="13948" xr:uid="{60B1A070-176B-421D-B145-5FC834ABE6AD}"/>
    <cellStyle name="40% - Accent2 6 4 2 4 2" xfId="43711" xr:uid="{0A53AD8A-EB40-4946-B32E-6D8784095B5C}"/>
    <cellStyle name="40% - Accent2 6 4 2 5" xfId="13949" xr:uid="{2A805956-F687-45E3-A082-B12F1C56BDB6}"/>
    <cellStyle name="40% - Accent2 6 4 2 5 2" xfId="43712" xr:uid="{44C3EB4A-2D8B-463A-B652-C59CB7714838}"/>
    <cellStyle name="40% - Accent2 6 4 2 6" xfId="43706" xr:uid="{893CD091-4A3E-41C3-B1E9-DB07A687B000}"/>
    <cellStyle name="40% - Accent2 6 4 3" xfId="13950" xr:uid="{AC98DCAD-834D-448B-A6EE-28C95AB384F9}"/>
    <cellStyle name="40% - Accent2 6 4 3 2" xfId="13951" xr:uid="{864C9022-3513-4FE3-A3C7-5017C36B4895}"/>
    <cellStyle name="40% - Accent2 6 4 3 2 2" xfId="13952" xr:uid="{51309634-7FA2-4D36-BCA5-92790EE4AC33}"/>
    <cellStyle name="40% - Accent2 6 4 3 2 2 2" xfId="43715" xr:uid="{5FF8549B-81AC-47F5-B3CD-AF9B57594BE3}"/>
    <cellStyle name="40% - Accent2 6 4 3 2 3" xfId="13953" xr:uid="{77595156-BFE7-40EC-A035-ED64326C5D0B}"/>
    <cellStyle name="40% - Accent2 6 4 3 2 3 2" xfId="43716" xr:uid="{3B3D6C3C-9822-4E26-BCA5-7CD0869C655E}"/>
    <cellStyle name="40% - Accent2 6 4 3 2 4" xfId="43714" xr:uid="{C443B4B2-73FD-4A4D-90E2-162D0304867F}"/>
    <cellStyle name="40% - Accent2 6 4 3 3" xfId="13954" xr:uid="{176A4F76-15A6-4127-B37E-F1A91A1CA179}"/>
    <cellStyle name="40% - Accent2 6 4 3 3 2" xfId="43717" xr:uid="{5331C670-BDB2-4B0A-8F76-597869521BB8}"/>
    <cellStyle name="40% - Accent2 6 4 3 4" xfId="13955" xr:uid="{E08F0129-21C9-465F-BD40-E0737A431B5E}"/>
    <cellStyle name="40% - Accent2 6 4 3 4 2" xfId="43718" xr:uid="{3F7B57C8-F139-4FA1-A0DF-A3BA9F96135C}"/>
    <cellStyle name="40% - Accent2 6 4 3 5" xfId="13956" xr:uid="{637DBC1C-1C17-4C67-A7C7-57711828F514}"/>
    <cellStyle name="40% - Accent2 6 4 3 5 2" xfId="43719" xr:uid="{3606BA7F-E628-42E4-B6D5-D5A572DC6BFA}"/>
    <cellStyle name="40% - Accent2 6 4 3 6" xfId="43713" xr:uid="{174115D1-D562-447F-9CE6-33FA159D6C09}"/>
    <cellStyle name="40% - Accent2 6 4 4" xfId="13957" xr:uid="{75DB6F08-9C43-4068-9531-C54DBF2CC888}"/>
    <cellStyle name="40% - Accent2 6 4 4 2" xfId="13958" xr:uid="{2F4DD5CC-E7C6-492B-8453-22F073B54E83}"/>
    <cellStyle name="40% - Accent2 6 4 4 2 2" xfId="43721" xr:uid="{C1FD4FC3-93BE-403E-9CCB-3CB83AA32EC2}"/>
    <cellStyle name="40% - Accent2 6 4 4 3" xfId="13959" xr:uid="{6635FE41-76E4-4155-8623-A41A612AD21E}"/>
    <cellStyle name="40% - Accent2 6 4 4 3 2" xfId="43722" xr:uid="{03C94C8A-DAA0-45C7-99C8-BD6959ABF108}"/>
    <cellStyle name="40% - Accent2 6 4 4 4" xfId="43720" xr:uid="{9136D623-86C7-43F2-9C6C-E9DDF5328779}"/>
    <cellStyle name="40% - Accent2 6 4 5" xfId="13960" xr:uid="{2DD9B179-1B96-44FC-AEAA-95D8EB8920DB}"/>
    <cellStyle name="40% - Accent2 6 4 5 2" xfId="43723" xr:uid="{0C1827E3-037A-4A03-846E-90D93FDC342A}"/>
    <cellStyle name="40% - Accent2 6 4 6" xfId="13961" xr:uid="{406002E3-92F0-4D2F-9645-F2D24C084F91}"/>
    <cellStyle name="40% - Accent2 6 4 6 2" xfId="43724" xr:uid="{6B2AB64C-8948-48A8-B90C-2A93C173281A}"/>
    <cellStyle name="40% - Accent2 6 4 7" xfId="13962" xr:uid="{89C96A4A-A444-4A9E-99BC-C6C9C1CED4BE}"/>
    <cellStyle name="40% - Accent2 6 4 7 2" xfId="43725" xr:uid="{4136E10E-6B69-4533-A738-35496E53C9CE}"/>
    <cellStyle name="40% - Accent2 6 4 8" xfId="21654" xr:uid="{5A4C822B-14B5-4250-8501-7A04330A061A}"/>
    <cellStyle name="40% - Accent2 6 4 8 2" xfId="51079" xr:uid="{58D6CB90-CB33-4F13-B6FB-D3CDA37842C9}"/>
    <cellStyle name="40% - Accent2 6 4 9" xfId="13942" xr:uid="{4DF255C8-FB86-463A-8B28-737E50ADD876}"/>
    <cellStyle name="40% - Accent2 6 4 9 2" xfId="43705" xr:uid="{818CFD46-87FF-47BE-851E-E81A9839FB6E}"/>
    <cellStyle name="40% - Accent2 6 5" xfId="13963" xr:uid="{D7A64DF4-C67E-4F94-8DCA-2433C201D9A1}"/>
    <cellStyle name="40% - Accent2 6 5 2" xfId="13964" xr:uid="{9A90B23F-BD35-4951-93CB-DA0209025A52}"/>
    <cellStyle name="40% - Accent2 6 5 2 2" xfId="13965" xr:uid="{DF533501-3DAE-4E30-9697-B0858B8D5310}"/>
    <cellStyle name="40% - Accent2 6 5 2 2 2" xfId="43728" xr:uid="{BD99165A-781E-4C1C-8450-896D9F7DFBFE}"/>
    <cellStyle name="40% - Accent2 6 5 2 3" xfId="13966" xr:uid="{09BC3158-9EBD-4A3B-B5C8-7E8B8FFBAE2C}"/>
    <cellStyle name="40% - Accent2 6 5 2 3 2" xfId="43729" xr:uid="{F636FC6C-0288-4D59-8F73-129819FB9031}"/>
    <cellStyle name="40% - Accent2 6 5 2 4" xfId="43727" xr:uid="{15B88E49-5206-42BF-9B5D-8EC65FC4D204}"/>
    <cellStyle name="40% - Accent2 6 5 3" xfId="13967" xr:uid="{8FDC9C31-CE6D-4C68-B974-6DE09B8B7D73}"/>
    <cellStyle name="40% - Accent2 6 5 3 2" xfId="43730" xr:uid="{3AF20B0D-94D3-432D-973D-AE38043A7E1C}"/>
    <cellStyle name="40% - Accent2 6 5 4" xfId="13968" xr:uid="{861A0819-6DBE-4E72-B3DF-F6E15296F6BA}"/>
    <cellStyle name="40% - Accent2 6 5 4 2" xfId="43731" xr:uid="{54650E91-F9A8-49A8-8667-9D7874433F5F}"/>
    <cellStyle name="40% - Accent2 6 5 5" xfId="13969" xr:uid="{FEBCFF40-EED0-40F8-AA48-B08EB8538F51}"/>
    <cellStyle name="40% - Accent2 6 5 5 2" xfId="43732" xr:uid="{5D5C05B5-BC49-40C2-B87F-DBC75AD5228B}"/>
    <cellStyle name="40% - Accent2 6 5 6" xfId="43726" xr:uid="{DC6EB087-A5FB-478E-81E1-6F31E501EF33}"/>
    <cellStyle name="40% - Accent2 6 6" xfId="13970" xr:uid="{FFC65BEE-8E00-46F7-A521-845A0146E087}"/>
    <cellStyle name="40% - Accent2 6 6 2" xfId="13971" xr:uid="{0609C794-1B16-4407-9D89-988DD1564D90}"/>
    <cellStyle name="40% - Accent2 6 6 2 2" xfId="13972" xr:uid="{23A747FA-4AAF-4635-BB5E-92260264FF38}"/>
    <cellStyle name="40% - Accent2 6 6 2 2 2" xfId="43735" xr:uid="{E21C245F-69A8-44D1-AB30-10ABAB108C96}"/>
    <cellStyle name="40% - Accent2 6 6 2 3" xfId="13973" xr:uid="{E5F614D8-1CE1-48D6-AD60-168BC1967582}"/>
    <cellStyle name="40% - Accent2 6 6 2 3 2" xfId="43736" xr:uid="{ABFECEC0-C9D0-474C-A394-8436E493E198}"/>
    <cellStyle name="40% - Accent2 6 6 2 4" xfId="43734" xr:uid="{AAF66C92-5CF8-416D-BDAB-2FA2A601139A}"/>
    <cellStyle name="40% - Accent2 6 6 3" xfId="13974" xr:uid="{9BE235E0-1D6E-403D-97B9-0A6B8BBD95CC}"/>
    <cellStyle name="40% - Accent2 6 6 3 2" xfId="43737" xr:uid="{33A288EA-7327-40B3-B681-A162F5B5F7C9}"/>
    <cellStyle name="40% - Accent2 6 6 4" xfId="13975" xr:uid="{1C60B598-0628-405F-A1F9-5A1CCB7F49CF}"/>
    <cellStyle name="40% - Accent2 6 6 4 2" xfId="43738" xr:uid="{F94255BB-DEB6-4F8E-A73E-3F0C35CB6F2E}"/>
    <cellStyle name="40% - Accent2 6 6 5" xfId="13976" xr:uid="{30863D4F-9D34-44C4-AE34-6CFBDD790B31}"/>
    <cellStyle name="40% - Accent2 6 6 5 2" xfId="43739" xr:uid="{7D403667-60A2-428C-BA65-09D305997C16}"/>
    <cellStyle name="40% - Accent2 6 6 6" xfId="43733" xr:uid="{0EF549F1-F63B-4FAB-8854-BB5F4AECEF32}"/>
    <cellStyle name="40% - Accent2 6 7" xfId="13977" xr:uid="{5A09EE3C-7748-4404-8481-DE6816D61049}"/>
    <cellStyle name="40% - Accent2 6 7 2" xfId="13978" xr:uid="{5DF0E091-08FE-4FB4-A9F5-A3F83A0B798E}"/>
    <cellStyle name="40% - Accent2 6 7 2 2" xfId="43741" xr:uid="{21E0FBFA-3173-4A7A-9998-78995C503DF3}"/>
    <cellStyle name="40% - Accent2 6 7 3" xfId="13979" xr:uid="{FBA69A14-B987-440B-BC06-A57882DE3052}"/>
    <cellStyle name="40% - Accent2 6 7 3 2" xfId="43742" xr:uid="{57B22A3C-0BCD-415D-A0A7-15BE7DDA1C12}"/>
    <cellStyle name="40% - Accent2 6 7 4" xfId="43740" xr:uid="{4F64C48F-3B3C-4049-BAEC-1E390CCF16E1}"/>
    <cellStyle name="40% - Accent2 6 8" xfId="13980" xr:uid="{F7022316-3AF0-4436-B638-320C6BAEC854}"/>
    <cellStyle name="40% - Accent2 6 8 2" xfId="43743" xr:uid="{BE3EE579-786D-4F2F-ADB9-5B741E65D6BE}"/>
    <cellStyle name="40% - Accent2 6 9" xfId="13981" xr:uid="{A7744901-6636-4ABB-9CEE-6246E7ED2157}"/>
    <cellStyle name="40% - Accent2 6 9 2" xfId="43744" xr:uid="{10224306-E128-40BE-BECD-86B2D1BA9682}"/>
    <cellStyle name="40% - Accent2 7" xfId="864" xr:uid="{BBEFBF19-C207-464D-A949-D11ACBB8DF55}"/>
    <cellStyle name="40% - Accent2 7 10" xfId="20702" xr:uid="{80279323-DA28-491D-AF62-5098028A361B}"/>
    <cellStyle name="40% - Accent2 7 10 2" xfId="50140" xr:uid="{50EB670F-821B-46DB-AE11-DD7A108580F7}"/>
    <cellStyle name="40% - Accent2 7 11" xfId="13982" xr:uid="{CA7FE6C5-7728-4F0A-A0BC-856AFFB4222E}"/>
    <cellStyle name="40% - Accent2 7 11 2" xfId="43745" xr:uid="{2C52BC43-4770-41BE-AB38-6282AC4B1B66}"/>
    <cellStyle name="40% - Accent2 7 12" xfId="4834" xr:uid="{315180EB-9F3B-49F3-AF05-2C5A131A1304}"/>
    <cellStyle name="40% - Accent2 7 12 2" xfId="34717" xr:uid="{1A381421-015C-4600-9E39-C771F93783D2}"/>
    <cellStyle name="40% - Accent2 7 13" xfId="22772" xr:uid="{F10ED873-12BC-45D6-9F45-BC2BE41BC7CA}"/>
    <cellStyle name="40% - Accent2 7 13 2" xfId="52057" xr:uid="{77EFBA4E-F2A3-4851-915F-69614C7E4824}"/>
    <cellStyle name="40% - Accent2 7 14" xfId="32094" xr:uid="{F80AE457-202E-44C1-B243-A1E2B6CF02E5}"/>
    <cellStyle name="40% - Accent2 7 2" xfId="3027" xr:uid="{8AF4E38B-3B56-4215-81F9-0A21B37C080F}"/>
    <cellStyle name="40% - Accent2 7 2 10" xfId="25728" xr:uid="{966D0007-C91A-4341-A28F-71D7E2C326D4}"/>
    <cellStyle name="40% - Accent2 7 2 10 2" xfId="54219" xr:uid="{A62F3581-DA25-4039-8B1F-AA5388650E2D}"/>
    <cellStyle name="40% - Accent2 7 2 11" xfId="34004" xr:uid="{91D65595-D0F8-4641-BABC-81E37C23D6F8}"/>
    <cellStyle name="40% - Accent2 7 2 2" xfId="5877" xr:uid="{13104185-22BB-4DCF-A717-7ECB86B4D6AE}"/>
    <cellStyle name="40% - Accent2 7 2 2 2" xfId="13985" xr:uid="{CD018CAF-1371-49E1-A4C2-CE4E0D7D3418}"/>
    <cellStyle name="40% - Accent2 7 2 2 2 2" xfId="13986" xr:uid="{C690A5F3-0F59-4F2C-82BA-3538556F4BFD}"/>
    <cellStyle name="40% - Accent2 7 2 2 2 2 2" xfId="43749" xr:uid="{3667DD26-65AB-46C9-832C-599A34C35239}"/>
    <cellStyle name="40% - Accent2 7 2 2 2 3" xfId="13987" xr:uid="{BAB3316A-8ACA-4C97-8D16-7E52272F84CD}"/>
    <cellStyle name="40% - Accent2 7 2 2 2 3 2" xfId="43750" xr:uid="{2A8B2341-3E9C-4D13-89E8-107296F36699}"/>
    <cellStyle name="40% - Accent2 7 2 2 2 4" xfId="43748" xr:uid="{DD41C6A5-3E42-4118-9771-3764E4958732}"/>
    <cellStyle name="40% - Accent2 7 2 2 3" xfId="13988" xr:uid="{23E2BE34-1F1D-4D07-92B3-201EFDEED11F}"/>
    <cellStyle name="40% - Accent2 7 2 2 3 2" xfId="43751" xr:uid="{84CD7CF3-DA22-429D-9F03-D9A24FEC04AE}"/>
    <cellStyle name="40% - Accent2 7 2 2 4" xfId="13989" xr:uid="{0A227556-CF6F-4F0F-AB1E-889FD9A84F7C}"/>
    <cellStyle name="40% - Accent2 7 2 2 4 2" xfId="43752" xr:uid="{43AEC507-FCB3-4F4F-B3DE-0E6C8CD98122}"/>
    <cellStyle name="40% - Accent2 7 2 2 5" xfId="13990" xr:uid="{AF0B89B1-8A51-4BBC-9A51-A35E1BB60ED0}"/>
    <cellStyle name="40% - Accent2 7 2 2 5 2" xfId="43753" xr:uid="{2E9D08D6-EA5B-473F-A299-3E2CA499CA76}"/>
    <cellStyle name="40% - Accent2 7 2 2 6" xfId="21924" xr:uid="{0160F13C-C351-45D2-A80E-9671C0304239}"/>
    <cellStyle name="40% - Accent2 7 2 2 6 2" xfId="51349" xr:uid="{34FF0C85-FAF8-41C4-A3F8-BFFE7BDBBABB}"/>
    <cellStyle name="40% - Accent2 7 2 2 7" xfId="13984" xr:uid="{1494278C-EAC1-465A-9752-CC942089B125}"/>
    <cellStyle name="40% - Accent2 7 2 2 7 2" xfId="43747" xr:uid="{18A9A7B3-A880-42DD-B588-1F92183F92F2}"/>
    <cellStyle name="40% - Accent2 7 2 2 8" xfId="28707" xr:uid="{825DF76D-CB32-414C-ACBF-067BA9B3B04D}"/>
    <cellStyle name="40% - Accent2 7 2 2 8 2" xfId="57197" xr:uid="{89A89BF3-568B-475F-AE88-18CC564616C6}"/>
    <cellStyle name="40% - Accent2 7 2 2 9" xfId="35736" xr:uid="{ED284283-36EA-4A59-9701-7BD996969607}"/>
    <cellStyle name="40% - Accent2 7 2 3" xfId="13991" xr:uid="{3CA22FC2-64A7-4965-B5B2-5419A6816083}"/>
    <cellStyle name="40% - Accent2 7 2 3 2" xfId="13992" xr:uid="{9744C4E8-7975-49AD-BE58-248FB974F3AD}"/>
    <cellStyle name="40% - Accent2 7 2 3 2 2" xfId="13993" xr:uid="{8BE0EF8C-2278-4232-8AF1-42C206C51F28}"/>
    <cellStyle name="40% - Accent2 7 2 3 2 2 2" xfId="43756" xr:uid="{E6C1D0A6-2D16-4C8C-8445-0CF9E44D575D}"/>
    <cellStyle name="40% - Accent2 7 2 3 2 3" xfId="13994" xr:uid="{331771CB-0934-48DE-83E5-1778619864CC}"/>
    <cellStyle name="40% - Accent2 7 2 3 2 3 2" xfId="43757" xr:uid="{339B84B5-121A-49B7-92AC-786B11A9EC08}"/>
    <cellStyle name="40% - Accent2 7 2 3 2 4" xfId="43755" xr:uid="{F58BA253-3D5B-4E3E-92CB-D4E1DF7D5FFC}"/>
    <cellStyle name="40% - Accent2 7 2 3 3" xfId="13995" xr:uid="{C7A180D1-F68A-4A89-A7CB-C4971F25B742}"/>
    <cellStyle name="40% - Accent2 7 2 3 3 2" xfId="43758" xr:uid="{8895AAA6-0412-40F5-A3E1-2807012407BF}"/>
    <cellStyle name="40% - Accent2 7 2 3 4" xfId="13996" xr:uid="{D6CAE4C7-12BD-4AA2-ADC8-D44CFDF4B8F1}"/>
    <cellStyle name="40% - Accent2 7 2 3 4 2" xfId="43759" xr:uid="{8D226201-70CA-41D7-9C14-789F434D662B}"/>
    <cellStyle name="40% - Accent2 7 2 3 5" xfId="13997" xr:uid="{9367E271-5950-45B9-A90E-E0C8622AC8D7}"/>
    <cellStyle name="40% - Accent2 7 2 3 5 2" xfId="43760" xr:uid="{335047A5-5C0F-486A-BBE3-E24ABE343311}"/>
    <cellStyle name="40% - Accent2 7 2 3 6" xfId="43754" xr:uid="{BC1B1C6D-0AEA-45B9-9304-C74E9816797A}"/>
    <cellStyle name="40% - Accent2 7 2 4" xfId="13998" xr:uid="{21146613-5AA3-4661-9BA7-4BC1BA5ED2EA}"/>
    <cellStyle name="40% - Accent2 7 2 4 2" xfId="13999" xr:uid="{1E19F616-CC88-4483-990B-13CFBDE5F9A9}"/>
    <cellStyle name="40% - Accent2 7 2 4 2 2" xfId="43762" xr:uid="{DF6CF214-E5B8-4E22-9911-2E1283A2B2DA}"/>
    <cellStyle name="40% - Accent2 7 2 4 3" xfId="14000" xr:uid="{DC1F2429-50B3-4B1A-9F67-325B67DA2385}"/>
    <cellStyle name="40% - Accent2 7 2 4 3 2" xfId="43763" xr:uid="{8635CD35-6FE0-4EFE-B3F1-A10E2418A240}"/>
    <cellStyle name="40% - Accent2 7 2 4 4" xfId="43761" xr:uid="{6AF89C36-6E64-4013-B73E-569EA4D8E366}"/>
    <cellStyle name="40% - Accent2 7 2 5" xfId="14001" xr:uid="{CBBF1410-34E9-44CF-BE37-E4EA625F5692}"/>
    <cellStyle name="40% - Accent2 7 2 5 2" xfId="43764" xr:uid="{429B542E-0803-4DFD-B12D-5E570A310B94}"/>
    <cellStyle name="40% - Accent2 7 2 6" xfId="14002" xr:uid="{DF889A87-71D7-4FD5-8F31-1AA7BA9666D7}"/>
    <cellStyle name="40% - Accent2 7 2 6 2" xfId="43765" xr:uid="{B84391D3-29A3-44E0-AB42-F306D3A22CB0}"/>
    <cellStyle name="40% - Accent2 7 2 7" xfId="14003" xr:uid="{B299347A-58EE-42B8-944F-A3117D87F16A}"/>
    <cellStyle name="40% - Accent2 7 2 7 2" xfId="43766" xr:uid="{9779772B-F357-41DF-BE2B-4308CD62F627}"/>
    <cellStyle name="40% - Accent2 7 2 8" xfId="20950" xr:uid="{89C9B337-9863-43AB-B75E-1B2B5ECE05F3}"/>
    <cellStyle name="40% - Accent2 7 2 8 2" xfId="50378" xr:uid="{7DCEB49B-4BFF-48E6-AFEC-36FF497F408C}"/>
    <cellStyle name="40% - Accent2 7 2 9" xfId="13983" xr:uid="{7F868603-324C-4C98-A535-196EEA1E94FA}"/>
    <cellStyle name="40% - Accent2 7 2 9 2" xfId="43746" xr:uid="{B094D6D1-6D09-4F0B-AA87-971BA32BC7FF}"/>
    <cellStyle name="40% - Accent2 7 3" xfId="5285" xr:uid="{A314CB74-F921-47E5-9216-9738593A30ED}"/>
    <cellStyle name="40% - Accent2 7 3 10" xfId="27196" xr:uid="{71A7A514-D083-45C1-B1BB-13B92AD3C883}"/>
    <cellStyle name="40% - Accent2 7 3 10 2" xfId="55686" xr:uid="{F8BBB022-BFA1-4338-8E11-70EBA75FFB1C}"/>
    <cellStyle name="40% - Accent2 7 3 11" xfId="35148" xr:uid="{491C694B-28DD-40AA-932B-E5D8AB4AE124}"/>
    <cellStyle name="40% - Accent2 7 3 2" xfId="6068" xr:uid="{9E3AA854-1C54-4EAE-9DB2-F37BEAAA6955}"/>
    <cellStyle name="40% - Accent2 7 3 2 2" xfId="14006" xr:uid="{FEFA9C0D-77EE-4CF3-B9B3-19F3A80AEFE9}"/>
    <cellStyle name="40% - Accent2 7 3 2 2 2" xfId="14007" xr:uid="{C82F5A82-5CC7-4169-B705-D650B1F4D557}"/>
    <cellStyle name="40% - Accent2 7 3 2 2 2 2" xfId="43770" xr:uid="{0E3B76CE-4470-4B44-97EA-B2C0C3F87A66}"/>
    <cellStyle name="40% - Accent2 7 3 2 2 3" xfId="14008" xr:uid="{E3875861-7AD5-4C35-9C00-D0A841D766D1}"/>
    <cellStyle name="40% - Accent2 7 3 2 2 3 2" xfId="43771" xr:uid="{9CD90AD1-9F95-4DA3-884E-F0E8474C73C5}"/>
    <cellStyle name="40% - Accent2 7 3 2 2 4" xfId="43769" xr:uid="{96D4EEE1-B3CA-491F-ADF2-4163485F81F5}"/>
    <cellStyle name="40% - Accent2 7 3 2 3" xfId="14009" xr:uid="{B24158FD-D8C8-42BD-993E-1111355381F9}"/>
    <cellStyle name="40% - Accent2 7 3 2 3 2" xfId="43772" xr:uid="{DBEB1E6C-CFB4-4730-8CC7-0604B6F76373}"/>
    <cellStyle name="40% - Accent2 7 3 2 4" xfId="14010" xr:uid="{9EA2945B-77C6-4A2C-B46D-C31E40B975C9}"/>
    <cellStyle name="40% - Accent2 7 3 2 4 2" xfId="43773" xr:uid="{44BA3D00-23CA-465A-A63F-9B4340D18746}"/>
    <cellStyle name="40% - Accent2 7 3 2 5" xfId="14011" xr:uid="{4974C9ED-B0B6-4D43-97C9-5D3781A6C095}"/>
    <cellStyle name="40% - Accent2 7 3 2 5 2" xfId="43774" xr:uid="{ED33ABDC-A08C-4C1B-B762-416019EF30FC}"/>
    <cellStyle name="40% - Accent2 7 3 2 6" xfId="22185" xr:uid="{BCB67065-DD8B-433C-A33E-31C1E6D476C6}"/>
    <cellStyle name="40% - Accent2 7 3 2 6 2" xfId="51610" xr:uid="{C51263B1-6BF3-46F4-A0C2-BCDC2205C21E}"/>
    <cellStyle name="40% - Accent2 7 3 2 7" xfId="14005" xr:uid="{FBD1984E-34FE-4726-BBAC-67DD2C41D195}"/>
    <cellStyle name="40% - Accent2 7 3 2 7 2" xfId="43768" xr:uid="{B5DC1D0C-590F-452B-807F-2731747E7746}"/>
    <cellStyle name="40% - Accent2 7 3 2 8" xfId="35927" xr:uid="{FB8C3CFE-58DB-4175-A851-1C460FAAADFD}"/>
    <cellStyle name="40% - Accent2 7 3 3" xfId="14012" xr:uid="{CAC1ECDB-1B17-4B02-A056-7E1E53DAFD2F}"/>
    <cellStyle name="40% - Accent2 7 3 3 2" xfId="14013" xr:uid="{55A77329-DF82-49BC-8DF3-995972EDFB09}"/>
    <cellStyle name="40% - Accent2 7 3 3 2 2" xfId="14014" xr:uid="{498B64E4-28DD-4C1A-AD8F-909DF68169DE}"/>
    <cellStyle name="40% - Accent2 7 3 3 2 2 2" xfId="43777" xr:uid="{C73D4146-9289-4230-A307-EFDE4C1F2F8F}"/>
    <cellStyle name="40% - Accent2 7 3 3 2 3" xfId="14015" xr:uid="{264CC6EE-6BFC-4DC4-BA33-5A0C9F345481}"/>
    <cellStyle name="40% - Accent2 7 3 3 2 3 2" xfId="43778" xr:uid="{7A4B4EC9-465D-429E-BE8A-6E8554D62B11}"/>
    <cellStyle name="40% - Accent2 7 3 3 2 4" xfId="43776" xr:uid="{F8237E76-CD9C-4724-AAC8-09F2B0C1C6B9}"/>
    <cellStyle name="40% - Accent2 7 3 3 3" xfId="14016" xr:uid="{F7A5A401-EA3A-49EB-BD3E-D4EE3720193C}"/>
    <cellStyle name="40% - Accent2 7 3 3 3 2" xfId="43779" xr:uid="{C20E6D0A-DD02-4714-AE26-93359D75579A}"/>
    <cellStyle name="40% - Accent2 7 3 3 4" xfId="14017" xr:uid="{CB596201-87CF-4931-ABAE-62C10E1A0B56}"/>
    <cellStyle name="40% - Accent2 7 3 3 4 2" xfId="43780" xr:uid="{BEA33D25-1F95-4122-B727-43DB5DA05BA5}"/>
    <cellStyle name="40% - Accent2 7 3 3 5" xfId="14018" xr:uid="{0400137A-235A-467F-BEF1-C8AFEDBE4DDB}"/>
    <cellStyle name="40% - Accent2 7 3 3 5 2" xfId="43781" xr:uid="{10552EB2-CA85-4B68-B185-2A8FFC90EFB3}"/>
    <cellStyle name="40% - Accent2 7 3 3 6" xfId="43775" xr:uid="{DACA14EF-C923-4172-88FD-9A800EFBB2A1}"/>
    <cellStyle name="40% - Accent2 7 3 4" xfId="14019" xr:uid="{2B495409-67E5-466F-915D-21D38C0363B1}"/>
    <cellStyle name="40% - Accent2 7 3 4 2" xfId="14020" xr:uid="{6FF8EB93-F985-48DB-A3E4-BD4F61E736E1}"/>
    <cellStyle name="40% - Accent2 7 3 4 2 2" xfId="43783" xr:uid="{7EBD6F4C-4736-459E-8027-0B80756D8CD6}"/>
    <cellStyle name="40% - Accent2 7 3 4 3" xfId="14021" xr:uid="{4F1C56BA-42C8-4938-8336-614B3653F4C4}"/>
    <cellStyle name="40% - Accent2 7 3 4 3 2" xfId="43784" xr:uid="{6C4286A3-A842-4881-8BBA-082F6B17C387}"/>
    <cellStyle name="40% - Accent2 7 3 4 4" xfId="43782" xr:uid="{2F200AAF-20DC-4267-B212-4786B5F762C0}"/>
    <cellStyle name="40% - Accent2 7 3 5" xfId="14022" xr:uid="{B9B1E519-FC92-41CD-B833-7C89A51C6423}"/>
    <cellStyle name="40% - Accent2 7 3 5 2" xfId="43785" xr:uid="{8672226F-D9E8-4F0B-9D42-F006733145B9}"/>
    <cellStyle name="40% - Accent2 7 3 6" xfId="14023" xr:uid="{2533011A-6337-4FF9-85CF-D2639E6C5907}"/>
    <cellStyle name="40% - Accent2 7 3 6 2" xfId="43786" xr:uid="{C1E88E30-ECDD-4D23-93CA-5712262D2050}"/>
    <cellStyle name="40% - Accent2 7 3 7" xfId="14024" xr:uid="{0B64C7CE-F1F1-4787-A3BF-A0DBEB0E420C}"/>
    <cellStyle name="40% - Accent2 7 3 7 2" xfId="43787" xr:uid="{492584F8-239F-4C2D-8F06-853EBCA79ADF}"/>
    <cellStyle name="40% - Accent2 7 3 8" xfId="21198" xr:uid="{FD27CB2C-1FAF-4934-8338-AABC540B10FF}"/>
    <cellStyle name="40% - Accent2 7 3 8 2" xfId="50624" xr:uid="{07AE8AB0-81FE-4D80-81D3-101FD0623C3A}"/>
    <cellStyle name="40% - Accent2 7 3 9" xfId="14004" xr:uid="{6B5F29CA-3584-4237-ACF1-AECD89FBF20F}"/>
    <cellStyle name="40% - Accent2 7 3 9 2" xfId="43767" xr:uid="{3ABC403F-B652-4D80-A381-FA44E839F61D}"/>
    <cellStyle name="40% - Accent2 7 4" xfId="5668" xr:uid="{FEA07809-4449-46D9-BD19-DC7D70948769}"/>
    <cellStyle name="40% - Accent2 7 4 2" xfId="14026" xr:uid="{D34CF753-7AC9-485A-9E65-5EBF62C56D60}"/>
    <cellStyle name="40% - Accent2 7 4 2 2" xfId="14027" xr:uid="{261F515E-01C0-47CB-A9A3-DE56ED2F21AC}"/>
    <cellStyle name="40% - Accent2 7 4 2 2 2" xfId="43790" xr:uid="{98188ED4-3ADF-473D-9E0E-F74B9F420376}"/>
    <cellStyle name="40% - Accent2 7 4 2 3" xfId="14028" xr:uid="{DE07117B-660F-4D74-8D7A-1349B99F9A2F}"/>
    <cellStyle name="40% - Accent2 7 4 2 3 2" xfId="43791" xr:uid="{636C780E-2BD5-4F2E-8A4A-12238150B9D5}"/>
    <cellStyle name="40% - Accent2 7 4 2 4" xfId="43789" xr:uid="{E24F4986-604D-4B64-8368-2141DE87AE23}"/>
    <cellStyle name="40% - Accent2 7 4 3" xfId="14029" xr:uid="{1F15A0B9-21BF-4085-A8C1-63FE444FE67B}"/>
    <cellStyle name="40% - Accent2 7 4 3 2" xfId="43792" xr:uid="{3FA6DCE9-79A9-40B7-8AFD-D827938DA948}"/>
    <cellStyle name="40% - Accent2 7 4 4" xfId="14030" xr:uid="{DC01A936-CC7D-4FD4-B1A3-AD8A78D23B1C}"/>
    <cellStyle name="40% - Accent2 7 4 4 2" xfId="43793" xr:uid="{1ED7DEF2-FE07-49BE-A215-0D175540EE68}"/>
    <cellStyle name="40% - Accent2 7 4 5" xfId="14031" xr:uid="{763709C9-8121-4695-AC7D-11D4B9AC08DD}"/>
    <cellStyle name="40% - Accent2 7 4 5 2" xfId="43794" xr:uid="{F4026500-4C31-4837-8A1B-B560FC438F09}"/>
    <cellStyle name="40% - Accent2 7 4 6" xfId="21674" xr:uid="{72F73F8B-EC79-46B6-82BF-8385E3ACD58E}"/>
    <cellStyle name="40% - Accent2 7 4 6 2" xfId="51099" xr:uid="{E4CCDCD8-9813-4CA7-9EBB-8DA159A866B2}"/>
    <cellStyle name="40% - Accent2 7 4 7" xfId="14025" xr:uid="{1265F640-750C-41E9-8263-932E34CF1BF2}"/>
    <cellStyle name="40% - Accent2 7 4 7 2" xfId="43788" xr:uid="{DB0DB5EE-0BF5-4456-B7CB-F9223960589A}"/>
    <cellStyle name="40% - Accent2 7 4 8" xfId="30192" xr:uid="{C09EDCF8-9150-4B82-BB82-7B612C528097}"/>
    <cellStyle name="40% - Accent2 7 4 8 2" xfId="58682" xr:uid="{50DDB7D4-11B5-4AAA-A1B1-FB8F3082B839}"/>
    <cellStyle name="40% - Accent2 7 4 9" xfId="35527" xr:uid="{C8E1297A-CB6D-4AD1-A48E-932F4580A78A}"/>
    <cellStyle name="40% - Accent2 7 5" xfId="14032" xr:uid="{87CDB702-9BCA-48B2-B9C1-71FB1F0DC542}"/>
    <cellStyle name="40% - Accent2 7 5 2" xfId="14033" xr:uid="{21A9B559-5FFF-43E4-96E5-C199F6054642}"/>
    <cellStyle name="40% - Accent2 7 5 2 2" xfId="14034" xr:uid="{69C841EA-071D-43B4-AB16-1A11B8707357}"/>
    <cellStyle name="40% - Accent2 7 5 2 2 2" xfId="43797" xr:uid="{EC66A65E-6818-4606-8D81-CB05D67A6ECA}"/>
    <cellStyle name="40% - Accent2 7 5 2 3" xfId="14035" xr:uid="{AB580410-BACE-4224-800D-829BD40B0870}"/>
    <cellStyle name="40% - Accent2 7 5 2 3 2" xfId="43798" xr:uid="{769DD6C3-B719-458B-AE39-8ED77E0406D7}"/>
    <cellStyle name="40% - Accent2 7 5 2 4" xfId="43796" xr:uid="{247A9F89-BAEE-4596-B9C1-918CD61C4D78}"/>
    <cellStyle name="40% - Accent2 7 5 3" xfId="14036" xr:uid="{10BF4817-3C3F-411A-A042-CB299C89B936}"/>
    <cellStyle name="40% - Accent2 7 5 3 2" xfId="43799" xr:uid="{31EF0C58-CF33-441D-A63B-10A7D73FC184}"/>
    <cellStyle name="40% - Accent2 7 5 4" xfId="14037" xr:uid="{17CFF444-8ED5-4D62-9721-D6001B753DB8}"/>
    <cellStyle name="40% - Accent2 7 5 4 2" xfId="43800" xr:uid="{6E91832E-EFFB-4CD0-B4D9-1A939E789C94}"/>
    <cellStyle name="40% - Accent2 7 5 5" xfId="14038" xr:uid="{6DBB69E5-AD4E-4CA2-A926-86699048D04A}"/>
    <cellStyle name="40% - Accent2 7 5 5 2" xfId="43801" xr:uid="{75057A84-0C4F-4EDC-B361-03F61512840E}"/>
    <cellStyle name="40% - Accent2 7 5 6" xfId="43795" xr:uid="{19C537F3-D994-4232-9F70-D229005EC747}"/>
    <cellStyle name="40% - Accent2 7 6" xfId="14039" xr:uid="{67365888-C6F2-42B7-879F-1B8B2D77FC13}"/>
    <cellStyle name="40% - Accent2 7 6 2" xfId="14040" xr:uid="{C8FAE263-6159-4F9A-8CDA-5D329D7DDE1D}"/>
    <cellStyle name="40% - Accent2 7 6 2 2" xfId="43803" xr:uid="{43F41BA4-CD45-4DBF-953A-AE88B9C52A62}"/>
    <cellStyle name="40% - Accent2 7 6 3" xfId="14041" xr:uid="{78551EA5-22BE-4052-B22A-1D1A6FE9C178}"/>
    <cellStyle name="40% - Accent2 7 6 3 2" xfId="43804" xr:uid="{6CA19F8B-F9D8-4F16-96B1-F5B1C94D665F}"/>
    <cellStyle name="40% - Accent2 7 6 4" xfId="43802" xr:uid="{F3C3219B-FB58-459C-A4BD-B81F62F4973C}"/>
    <cellStyle name="40% - Accent2 7 7" xfId="14042" xr:uid="{96524685-533B-4A54-979F-CA428B6893B5}"/>
    <cellStyle name="40% - Accent2 7 7 2" xfId="43805" xr:uid="{C45D0B2E-711F-4803-9512-DE4F7E610B6D}"/>
    <cellStyle name="40% - Accent2 7 8" xfId="14043" xr:uid="{61FE90FD-242F-4497-B671-1A23698C10AB}"/>
    <cellStyle name="40% - Accent2 7 8 2" xfId="43806" xr:uid="{955CDB2D-159E-4F08-9ED5-8A0F92DA6259}"/>
    <cellStyle name="40% - Accent2 7 9" xfId="14044" xr:uid="{8BADF193-1BFD-4221-BF3A-F29D7C24CA11}"/>
    <cellStyle name="40% - Accent2 7 9 2" xfId="43807" xr:uid="{21E565B9-1185-431E-9B10-34D98E48F41B}"/>
    <cellStyle name="40% - Accent2 8" xfId="2109" xr:uid="{9814597F-CFDD-4812-ABAF-E8858093B707}"/>
    <cellStyle name="40% - Accent2 8 10" xfId="4861" xr:uid="{2C23A9B9-70ED-4112-9B8B-998F4C7B3497}"/>
    <cellStyle name="40% - Accent2 8 10 2" xfId="34740" xr:uid="{D1627EA2-7DBF-4157-9A72-AC88409C4EAE}"/>
    <cellStyle name="40% - Accent2 8 11" xfId="22787" xr:uid="{608E7613-8BBC-4B61-8268-4C0EDC9EAC53}"/>
    <cellStyle name="40% - Accent2 8 11 2" xfId="52072" xr:uid="{AE87F853-5508-4640-929C-23A11E1112CF}"/>
    <cellStyle name="40% - Accent2 8 12" xfId="33098" xr:uid="{0AEBBB87-940D-4DBC-ADC9-68A437D15C73}"/>
    <cellStyle name="40% - Accent2 8 2" xfId="5111" xr:uid="{418A2D17-26FD-447D-8AAD-0743ABD70F78}"/>
    <cellStyle name="40% - Accent2 8 2 2" xfId="5894" xr:uid="{09AFF5CB-3CE9-4304-9957-3716CF02F3CC}"/>
    <cellStyle name="40% - Accent2 8 2 2 2" xfId="14048" xr:uid="{755340BD-04C0-4FBC-8842-85506585CE9B}"/>
    <cellStyle name="40% - Accent2 8 2 2 2 2" xfId="43811" xr:uid="{90011C1E-AC39-4C21-AD5B-DFA3FEDE635B}"/>
    <cellStyle name="40% - Accent2 8 2 2 3" xfId="14049" xr:uid="{F43CE155-154C-4B26-B0BB-7902FE7AC98D}"/>
    <cellStyle name="40% - Accent2 8 2 2 3 2" xfId="43812" xr:uid="{8C169D8D-35A3-4857-8901-2E7402A28BDD}"/>
    <cellStyle name="40% - Accent2 8 2 2 4" xfId="21941" xr:uid="{93CD0975-647E-467D-BFCD-DEDA7AF6EBFD}"/>
    <cellStyle name="40% - Accent2 8 2 2 4 2" xfId="51366" xr:uid="{882F5B7F-28D7-4E88-B68F-56A3C2CFAFF1}"/>
    <cellStyle name="40% - Accent2 8 2 2 5" xfId="14047" xr:uid="{5E69C1EE-D66C-478C-B00F-50D794CB8CE7}"/>
    <cellStyle name="40% - Accent2 8 2 2 5 2" xfId="43810" xr:uid="{CB584AD5-50DD-4971-A814-4C3DE8528885}"/>
    <cellStyle name="40% - Accent2 8 2 2 6" xfId="29001" xr:uid="{2012CAAB-C309-4DE9-BA22-5A90D92E341E}"/>
    <cellStyle name="40% - Accent2 8 2 2 6 2" xfId="57491" xr:uid="{77ED8942-9E4E-4341-AA36-385B84ABE28B}"/>
    <cellStyle name="40% - Accent2 8 2 2 7" xfId="35753" xr:uid="{FFE9ED76-8BFA-4D75-8388-4AB2309C039A}"/>
    <cellStyle name="40% - Accent2 8 2 3" xfId="14050" xr:uid="{220F4A93-B786-4229-9B33-338BFEB19035}"/>
    <cellStyle name="40% - Accent2 8 2 3 2" xfId="43813" xr:uid="{FC23ACE5-1F55-4406-999D-4915F27AF09C}"/>
    <cellStyle name="40% - Accent2 8 2 4" xfId="14051" xr:uid="{10A5C5B4-0CCE-461F-9E71-92294B3AA92D}"/>
    <cellStyle name="40% - Accent2 8 2 4 2" xfId="43814" xr:uid="{65FF5391-4C40-44E1-B392-D7B78978D31E}"/>
    <cellStyle name="40% - Accent2 8 2 5" xfId="14052" xr:uid="{6846B321-AF1E-47E4-9C45-1B750CE42EA3}"/>
    <cellStyle name="40% - Accent2 8 2 5 2" xfId="43815" xr:uid="{C4CE667D-FBFF-4765-8F5C-E8EECC68A2C5}"/>
    <cellStyle name="40% - Accent2 8 2 6" xfId="20970" xr:uid="{7F243538-EDF8-4669-AFD7-F170E21AAA8C}"/>
    <cellStyle name="40% - Accent2 8 2 6 2" xfId="50396" xr:uid="{DCC75D44-08B3-4673-A7E7-BADB82B0C449}"/>
    <cellStyle name="40% - Accent2 8 2 7" xfId="14046" xr:uid="{21A8EA56-C433-4633-864D-8BD5368A39D3}"/>
    <cellStyle name="40% - Accent2 8 2 7 2" xfId="43809" xr:uid="{AC208EC1-EC72-4FB2-AEB7-C402E33107EC}"/>
    <cellStyle name="40% - Accent2 8 2 8" xfId="26018" xr:uid="{36E621E7-55B6-45AC-90E9-BF7FC45CC22B}"/>
    <cellStyle name="40% - Accent2 8 2 8 2" xfId="54509" xr:uid="{34EEC7A8-8B92-4EB3-A4AD-3FF7246E0870}"/>
    <cellStyle name="40% - Accent2 8 2 9" xfId="34974" xr:uid="{D2CE4204-0D5B-40C1-8DCF-0FC70C99F795}"/>
    <cellStyle name="40% - Accent2 8 3" xfId="5302" xr:uid="{DB1298FA-7568-4E79-80EA-F5D7C8D36DC6}"/>
    <cellStyle name="40% - Accent2 8 3 2" xfId="6085" xr:uid="{4E84906F-D2C4-4260-84D6-A62B2ADDF494}"/>
    <cellStyle name="40% - Accent2 8 3 2 2" xfId="14055" xr:uid="{F0FE8FC2-EF76-4A09-874E-E3FCD668DAB4}"/>
    <cellStyle name="40% - Accent2 8 3 2 2 2" xfId="43818" xr:uid="{CCFCDF84-1426-4ACF-9DF4-69D62B8BFEF9}"/>
    <cellStyle name="40% - Accent2 8 3 2 3" xfId="14056" xr:uid="{6B130EEB-1398-4886-B349-139F637A29D8}"/>
    <cellStyle name="40% - Accent2 8 3 2 3 2" xfId="43819" xr:uid="{1E9E4580-6C95-4E3A-A78B-33DEFF6E1134}"/>
    <cellStyle name="40% - Accent2 8 3 2 4" xfId="22203" xr:uid="{BF3BFECF-F8BC-4954-9291-761A3C805364}"/>
    <cellStyle name="40% - Accent2 8 3 2 4 2" xfId="51628" xr:uid="{74AD4B86-60C2-41BB-998A-CF82D6EC09E7}"/>
    <cellStyle name="40% - Accent2 8 3 2 5" xfId="14054" xr:uid="{2A18B45C-FD2A-4388-8FFE-813744B44741}"/>
    <cellStyle name="40% - Accent2 8 3 2 5 2" xfId="43817" xr:uid="{22E046D6-CC82-4599-B3A9-EDCC78B6A2A4}"/>
    <cellStyle name="40% - Accent2 8 3 2 6" xfId="35944" xr:uid="{57AF2AAB-B973-4C2B-B2F3-6ECD4D7E9CD7}"/>
    <cellStyle name="40% - Accent2 8 3 3" xfId="14057" xr:uid="{4AC68C0B-5307-440A-8560-3BC84B8EF5D3}"/>
    <cellStyle name="40% - Accent2 8 3 3 2" xfId="43820" xr:uid="{A39E7A2D-7B11-47C3-99D9-8ECC80BE2B51}"/>
    <cellStyle name="40% - Accent2 8 3 4" xfId="14058" xr:uid="{6A0EF8ED-0E4D-411D-BD11-112EEAF10B2A}"/>
    <cellStyle name="40% - Accent2 8 3 4 2" xfId="43821" xr:uid="{7EABD4E9-AA73-4DC7-9E72-189B65C59052}"/>
    <cellStyle name="40% - Accent2 8 3 5" xfId="14059" xr:uid="{8EDC4CDF-B62F-4E97-9C89-A117657146B5}"/>
    <cellStyle name="40% - Accent2 8 3 5 2" xfId="43822" xr:uid="{6EA31E24-96AD-4EC7-B26A-A70AC5D0A92A}"/>
    <cellStyle name="40% - Accent2 8 3 6" xfId="21216" xr:uid="{59AE2B0B-2099-49A3-AD11-E191772E085B}"/>
    <cellStyle name="40% - Accent2 8 3 6 2" xfId="50642" xr:uid="{715B0F33-DB7F-4B16-8F5B-D7D279E11D44}"/>
    <cellStyle name="40% - Accent2 8 3 7" xfId="14053" xr:uid="{EED2B59E-2621-46A7-B285-CA21A38B195F}"/>
    <cellStyle name="40% - Accent2 8 3 7 2" xfId="43816" xr:uid="{E1B24CAD-8785-4FD5-A2D2-126BDC98FC19}"/>
    <cellStyle name="40% - Accent2 8 3 8" xfId="27490" xr:uid="{B7DC0D2E-5446-45D1-9FB2-368B6C7769B5}"/>
    <cellStyle name="40% - Accent2 8 3 8 2" xfId="55980" xr:uid="{9E758461-218B-4F60-8125-CEB9C05C5C1B}"/>
    <cellStyle name="40% - Accent2 8 3 9" xfId="35165" xr:uid="{2A023E98-7FAF-4ED2-A11D-BDC43DFD31DB}"/>
    <cellStyle name="40% - Accent2 8 4" xfId="5689" xr:uid="{8A74211E-70A0-4BED-B3D7-951D50EFF38C}"/>
    <cellStyle name="40% - Accent2 8 4 2" xfId="14061" xr:uid="{38E7F656-02C4-4A37-8D9E-2397D11C8F2B}"/>
    <cellStyle name="40% - Accent2 8 4 2 2" xfId="43824" xr:uid="{E0852138-9D7D-4ECE-A954-BD16B1ADD3D5}"/>
    <cellStyle name="40% - Accent2 8 4 3" xfId="14062" xr:uid="{7370B8AC-2537-48A8-86C7-EDF5549A15B4}"/>
    <cellStyle name="40% - Accent2 8 4 3 2" xfId="43825" xr:uid="{BBB95660-ACD1-4CFB-B62F-765EF45C0B12}"/>
    <cellStyle name="40% - Accent2 8 4 4" xfId="21698" xr:uid="{CCBEDF9B-F9C1-4EF0-8B11-44D26641ABE3}"/>
    <cellStyle name="40% - Accent2 8 4 4 2" xfId="51123" xr:uid="{847EF42B-D3F1-4755-9F0B-1DBE4E33DD4A}"/>
    <cellStyle name="40% - Accent2 8 4 5" xfId="14060" xr:uid="{C9F2060B-6864-4258-9E73-DF950DCA4757}"/>
    <cellStyle name="40% - Accent2 8 4 5 2" xfId="43823" xr:uid="{82FB9209-BB89-40D3-BFB4-DE313693AE22}"/>
    <cellStyle name="40% - Accent2 8 4 6" xfId="30488" xr:uid="{E6316E95-FF19-43DF-8494-7289C03BC2E9}"/>
    <cellStyle name="40% - Accent2 8 4 6 2" xfId="58978" xr:uid="{3C9E18A6-58A7-403D-8C37-21ED2C18BC39}"/>
    <cellStyle name="40% - Accent2 8 4 7" xfId="35548" xr:uid="{325000DE-8565-44DE-B249-1D0E8EA92170}"/>
    <cellStyle name="40% - Accent2 8 5" xfId="14063" xr:uid="{F81BD261-FB7B-4CD5-9BE4-2BD8F06099BA}"/>
    <cellStyle name="40% - Accent2 8 5 2" xfId="43826" xr:uid="{1BD52A48-4D52-44F6-8F37-2CA7E1E9A472}"/>
    <cellStyle name="40% - Accent2 8 6" xfId="14064" xr:uid="{C3C29E14-A790-41F1-9420-9C166C961997}"/>
    <cellStyle name="40% - Accent2 8 6 2" xfId="43827" xr:uid="{9C76635A-4EE2-4C82-B9C9-9E90A87DA2BA}"/>
    <cellStyle name="40% - Accent2 8 7" xfId="14065" xr:uid="{AA759272-9C36-4118-BA12-7B6551250EEA}"/>
    <cellStyle name="40% - Accent2 8 7 2" xfId="43828" xr:uid="{62D7743F-6C6E-4DC0-A838-C028CAE8E2F5}"/>
    <cellStyle name="40% - Accent2 8 8" xfId="20728" xr:uid="{8CB2D210-C675-4F50-80C7-A3D222A479BF}"/>
    <cellStyle name="40% - Accent2 8 8 2" xfId="50160" xr:uid="{3A2CDC29-83EC-4E44-8FC4-7F45FA5F0D33}"/>
    <cellStyle name="40% - Accent2 8 9" xfId="14045" xr:uid="{EBF512CC-FE3F-4796-A1A9-A5FA19D11AE2}"/>
    <cellStyle name="40% - Accent2 8 9 2" xfId="43808" xr:uid="{8ABB32A0-676F-4529-87D8-AAEB08FBF203}"/>
    <cellStyle name="40% - Accent2 9" xfId="955" xr:uid="{7EC4032C-F94B-4E62-AD6E-5A9407C7F1F1}"/>
    <cellStyle name="40% - Accent2 9 10" xfId="4882" xr:uid="{FC319834-BFBA-4A24-8AE3-F267FCA438AD}"/>
    <cellStyle name="40% - Accent2 9 10 2" xfId="34761" xr:uid="{24B73240-690E-4CDC-B9F4-609AF92AE41D}"/>
    <cellStyle name="40% - Accent2 9 11" xfId="22803" xr:uid="{F668C585-A153-4672-9533-736DDE7530E5}"/>
    <cellStyle name="40% - Accent2 9 11 2" xfId="52088" xr:uid="{10C61412-5DBC-4F1F-88F2-46E10F09879F}"/>
    <cellStyle name="40% - Accent2 9 12" xfId="32150" xr:uid="{6F39EA4C-324A-462F-9105-8DE5EE6DE031}"/>
    <cellStyle name="40% - Accent2 9 2" xfId="5130" xr:uid="{84DBE438-1ADC-406A-BD90-BED0D5227D2C}"/>
    <cellStyle name="40% - Accent2 9 2 2" xfId="5914" xr:uid="{21D06D66-5E4F-44E9-BCA5-5C6ECCE024E6}"/>
    <cellStyle name="40% - Accent2 9 2 2 2" xfId="14069" xr:uid="{A023E38B-C842-4C0B-B2B4-FA319F6159E9}"/>
    <cellStyle name="40% - Accent2 9 2 2 2 2" xfId="43832" xr:uid="{57AF4EC9-60C9-4DAB-A74B-523623DB14F0}"/>
    <cellStyle name="40% - Accent2 9 2 2 3" xfId="14070" xr:uid="{EDD351ED-9BAA-4A4A-B4FC-D564C652099B}"/>
    <cellStyle name="40% - Accent2 9 2 2 3 2" xfId="43833" xr:uid="{E4D818A4-FC32-4A70-B7A6-735E67188C24}"/>
    <cellStyle name="40% - Accent2 9 2 2 4" xfId="21962" xr:uid="{43DEC728-FC0D-4A36-87D3-459245B5600B}"/>
    <cellStyle name="40% - Accent2 9 2 2 4 2" xfId="51387" xr:uid="{D98BA874-339F-4F61-9855-FBEBE2A5087B}"/>
    <cellStyle name="40% - Accent2 9 2 2 5" xfId="14068" xr:uid="{BD890C02-EBB1-411C-84D0-170BF5A3D376}"/>
    <cellStyle name="40% - Accent2 9 2 2 5 2" xfId="43831" xr:uid="{1D691155-762C-4C68-80FE-DD345ADC71A0}"/>
    <cellStyle name="40% - Accent2 9 2 2 6" xfId="29312" xr:uid="{D2AA1F08-677E-4EE3-ABD2-E4F42FC5BB9A}"/>
    <cellStyle name="40% - Accent2 9 2 2 6 2" xfId="57802" xr:uid="{265C08CC-EC86-4EEF-A425-1E8D735E551F}"/>
    <cellStyle name="40% - Accent2 9 2 2 7" xfId="35773" xr:uid="{E2D8A976-37C4-4E50-8E10-6D4B31421100}"/>
    <cellStyle name="40% - Accent2 9 2 3" xfId="14071" xr:uid="{8AA63F81-3B50-42AE-9515-F5EF730DC9D1}"/>
    <cellStyle name="40% - Accent2 9 2 3 2" xfId="43834" xr:uid="{A27EB068-DBD2-4EAD-B4E8-581580EF46C5}"/>
    <cellStyle name="40% - Accent2 9 2 4" xfId="14072" xr:uid="{A4FDC479-0E1C-49EB-B729-2FE0648F9AF6}"/>
    <cellStyle name="40% - Accent2 9 2 4 2" xfId="43835" xr:uid="{756958A3-DD05-432C-A659-17A73EA10AB0}"/>
    <cellStyle name="40% - Accent2 9 2 5" xfId="14073" xr:uid="{E3256524-9678-44D2-85BB-F132C6884B92}"/>
    <cellStyle name="40% - Accent2 9 2 5 2" xfId="43836" xr:uid="{E4E43449-847D-40FF-A6BA-600E3304010E}"/>
    <cellStyle name="40% - Accent2 9 2 6" xfId="20990" xr:uid="{10227635-F449-40B4-B99B-0376249887DA}"/>
    <cellStyle name="40% - Accent2 9 2 6 2" xfId="50416" xr:uid="{08360A07-6F9E-45ED-B93B-A9FB33E4A80E}"/>
    <cellStyle name="40% - Accent2 9 2 7" xfId="14067" xr:uid="{24090728-D1A0-4A17-95D8-83E1811D340F}"/>
    <cellStyle name="40% - Accent2 9 2 7 2" xfId="43830" xr:uid="{604BB204-508C-4828-AE84-99B1F415A696}"/>
    <cellStyle name="40% - Accent2 9 2 8" xfId="26328" xr:uid="{ADFB2067-8C85-4BC2-B17F-6DD521178A42}"/>
    <cellStyle name="40% - Accent2 9 2 8 2" xfId="54819" xr:uid="{FAE5F2C6-0C22-41E2-8EB5-0F64DAE41A53}"/>
    <cellStyle name="40% - Accent2 9 2 9" xfId="34993" xr:uid="{B0B538E3-48A2-478A-92FD-FC8E7DD37AED}"/>
    <cellStyle name="40% - Accent2 9 3" xfId="5322" xr:uid="{96469EF6-9834-4173-87EE-36F766125FF0}"/>
    <cellStyle name="40% - Accent2 9 3 2" xfId="6106" xr:uid="{BE9493A0-A67D-442A-A5DD-BCE87A1AD2B2}"/>
    <cellStyle name="40% - Accent2 9 3 2 2" xfId="14076" xr:uid="{73212B12-148E-43F3-A47C-3FA949B96E92}"/>
    <cellStyle name="40% - Accent2 9 3 2 2 2" xfId="43839" xr:uid="{71D22898-44BF-4DF8-9B2C-8E9056F3A027}"/>
    <cellStyle name="40% - Accent2 9 3 2 3" xfId="14077" xr:uid="{367A50B4-7C0A-4BC2-BF85-6785E600606B}"/>
    <cellStyle name="40% - Accent2 9 3 2 3 2" xfId="43840" xr:uid="{D6BD5C0E-2A33-4669-84B1-87ACA8A6B4CE}"/>
    <cellStyle name="40% - Accent2 9 3 2 4" xfId="22224" xr:uid="{7B021AC4-B5D9-49B9-8B0C-1FA4D0F79F12}"/>
    <cellStyle name="40% - Accent2 9 3 2 4 2" xfId="51649" xr:uid="{B2E64D58-FF9A-40F7-81D1-EC4668D7781C}"/>
    <cellStyle name="40% - Accent2 9 3 2 5" xfId="14075" xr:uid="{D1140C09-1324-46AE-BA1F-9998AD7C6C15}"/>
    <cellStyle name="40% - Accent2 9 3 2 5 2" xfId="43838" xr:uid="{D08BC4F7-65E4-47CF-98BD-8894DCC4629D}"/>
    <cellStyle name="40% - Accent2 9 3 2 6" xfId="35965" xr:uid="{495EBC10-3426-437D-A845-F8D9B3F5BD04}"/>
    <cellStyle name="40% - Accent2 9 3 3" xfId="14078" xr:uid="{37BDF6A8-9073-404B-A0A2-073E210FD58E}"/>
    <cellStyle name="40% - Accent2 9 3 3 2" xfId="43841" xr:uid="{BBBB8D48-A1EB-456B-8DC2-1F1706546DAD}"/>
    <cellStyle name="40% - Accent2 9 3 4" xfId="14079" xr:uid="{A6842395-6B75-4DCE-B5DD-96F4EF43193C}"/>
    <cellStyle name="40% - Accent2 9 3 4 2" xfId="43842" xr:uid="{D4F8C274-98C2-4466-AAA9-F0BD40A69D23}"/>
    <cellStyle name="40% - Accent2 9 3 5" xfId="14080" xr:uid="{A36E1945-1DE9-481A-B8AF-AF4E182FDCAF}"/>
    <cellStyle name="40% - Accent2 9 3 5 2" xfId="43843" xr:uid="{0E3D9763-B571-4ECF-8B16-334A296BDD78}"/>
    <cellStyle name="40% - Accent2 9 3 6" xfId="21237" xr:uid="{4AFE8D41-6945-4539-98B2-AFAF9DA75947}"/>
    <cellStyle name="40% - Accent2 9 3 6 2" xfId="50663" xr:uid="{24CB21E4-19B3-4C28-B838-2303009CE485}"/>
    <cellStyle name="40% - Accent2 9 3 7" xfId="14074" xr:uid="{D072E624-1B0D-485C-9F70-AFAA1E5E5D9A}"/>
    <cellStyle name="40% - Accent2 9 3 7 2" xfId="43837" xr:uid="{1031EF71-4AE0-4827-B5A8-DF5E50BFEEC2}"/>
    <cellStyle name="40% - Accent2 9 3 8" xfId="27801" xr:uid="{15391FA1-4391-421D-8639-2E29E11F3361}"/>
    <cellStyle name="40% - Accent2 9 3 8 2" xfId="56291" xr:uid="{789DBD66-F879-4AA6-96C0-9E00B6808FB7}"/>
    <cellStyle name="40% - Accent2 9 3 9" xfId="35185" xr:uid="{F1B1D601-0E49-4036-9192-1AEE39B7C3AC}"/>
    <cellStyle name="40% - Accent2 9 4" xfId="5711" xr:uid="{D69637D4-E863-40C3-8D38-A1DEAB327C2B}"/>
    <cellStyle name="40% - Accent2 9 4 2" xfId="14082" xr:uid="{63C4AC9F-06A3-4527-B5C5-F43DECA2C152}"/>
    <cellStyle name="40% - Accent2 9 4 2 2" xfId="43845" xr:uid="{02C832E1-BA55-4FDD-8BD9-0CAD581276A4}"/>
    <cellStyle name="40% - Accent2 9 4 3" xfId="14083" xr:uid="{45A2D756-40DA-4AF0-9631-403BE98E4087}"/>
    <cellStyle name="40% - Accent2 9 4 3 2" xfId="43846" xr:uid="{9C8D0B49-9625-4E53-B1C2-D704487F30CC}"/>
    <cellStyle name="40% - Accent2 9 4 4" xfId="21721" xr:uid="{DAA02ECE-FC9A-46FD-B5E7-BCCF3BA767A9}"/>
    <cellStyle name="40% - Accent2 9 4 4 2" xfId="51146" xr:uid="{78FFD0B9-475B-44EF-8BBE-664A02842442}"/>
    <cellStyle name="40% - Accent2 9 4 5" xfId="14081" xr:uid="{58F9FA2A-0CB0-40AA-9B39-59341EE137E6}"/>
    <cellStyle name="40% - Accent2 9 4 5 2" xfId="43844" xr:uid="{49DD18CA-92B0-4554-9D20-09964C1613D5}"/>
    <cellStyle name="40% - Accent2 9 4 6" xfId="30800" xr:uid="{4B7A7868-917C-41B3-A774-1008268B3113}"/>
    <cellStyle name="40% - Accent2 9 4 6 2" xfId="59290" xr:uid="{60BFBADF-670E-4C9F-B441-2C0BBAD9F051}"/>
    <cellStyle name="40% - Accent2 9 4 7" xfId="35570" xr:uid="{E687C1EB-BD3C-4BDA-BEF9-7E8C765E7A6C}"/>
    <cellStyle name="40% - Accent2 9 5" xfId="14084" xr:uid="{03036CE4-D8DB-431C-AD74-AA4EAD83B15A}"/>
    <cellStyle name="40% - Accent2 9 5 2" xfId="43847" xr:uid="{06FBB629-5A70-4DD7-B924-B412C7985398}"/>
    <cellStyle name="40% - Accent2 9 6" xfId="14085" xr:uid="{7C31912F-F2B5-4E04-802D-8DC9665F1731}"/>
    <cellStyle name="40% - Accent2 9 6 2" xfId="43848" xr:uid="{6F8A3D64-8C78-44E5-BAB8-DBCD96F6200C}"/>
    <cellStyle name="40% - Accent2 9 7" xfId="14086" xr:uid="{A38E0C9A-EEA0-410F-AF28-4AE20E3C9A9E}"/>
    <cellStyle name="40% - Accent2 9 7 2" xfId="43849" xr:uid="{68B765E8-F35E-4CCF-AAD1-3EEFD88B1F4B}"/>
    <cellStyle name="40% - Accent2 9 8" xfId="20748" xr:uid="{4CFBBCBD-7656-4DDE-8B37-1266C5C7A5F6}"/>
    <cellStyle name="40% - Accent2 9 8 2" xfId="50180" xr:uid="{13845D40-89B6-4D87-8A97-73A8DA237D18}"/>
    <cellStyle name="40% - Accent2 9 9" xfId="14066" xr:uid="{612620F3-C438-42AE-ABA3-A267B8037041}"/>
    <cellStyle name="40% - Accent2 9 9 2" xfId="43829" xr:uid="{98396231-16DB-4A25-BDC9-15F2268686C3}"/>
    <cellStyle name="40% - Accent3" xfId="31" builtinId="39" customBuiltin="1"/>
    <cellStyle name="40% - Accent3 10" xfId="4480" xr:uid="{2627A942-91AE-4147-81ED-0D672BBDCD9B}"/>
    <cellStyle name="40% - Accent3 10 10" xfId="4906" xr:uid="{4A0EBE52-A1F3-4571-A0E2-354F082C98D2}"/>
    <cellStyle name="40% - Accent3 10 10 2" xfId="34785" xr:uid="{A1630D65-6381-4330-850D-C400A1C63603}"/>
    <cellStyle name="40% - Accent3 10 11" xfId="22822" xr:uid="{8D108A0A-DB0D-46A4-A605-0F262D819C6C}"/>
    <cellStyle name="40% - Accent3 10 11 2" xfId="52107" xr:uid="{147CB849-3D73-4B42-B3D1-C8A99C177A2C}"/>
    <cellStyle name="40% - Accent3 10 12" xfId="34474" xr:uid="{586593DA-97B2-4EDF-B2ED-33A204AA84AD}"/>
    <cellStyle name="40% - Accent3 10 2" xfId="5737" xr:uid="{BEB2300C-5BB0-4849-B04F-3151628D248D}"/>
    <cellStyle name="40% - Accent3 10 2 2" xfId="14090" xr:uid="{63C7CC8C-9BF6-4686-9273-F1DBC9E18AFF}"/>
    <cellStyle name="40% - Accent3 10 2 2 2" xfId="14091" xr:uid="{33BBFABC-D5E6-42D8-8B23-1E056DA35B0A}"/>
    <cellStyle name="40% - Accent3 10 2 2 2 2" xfId="43854" xr:uid="{B2961226-A7AA-4EA1-8A44-888230ACC592}"/>
    <cellStyle name="40% - Accent3 10 2 2 3" xfId="14092" xr:uid="{358C8387-686D-45B5-8D8D-2DF41727F042}"/>
    <cellStyle name="40% - Accent3 10 2 2 3 2" xfId="43855" xr:uid="{FABA5F95-4BF7-4EAB-8B73-D73F6116CD86}"/>
    <cellStyle name="40% - Accent3 10 2 2 4" xfId="43853" xr:uid="{BE5B7D3F-C0A4-4D84-A844-ECA35E0B61EC}"/>
    <cellStyle name="40% - Accent3 10 2 3" xfId="14093" xr:uid="{854E69DB-D80A-4C3D-8715-7B01DA93E529}"/>
    <cellStyle name="40% - Accent3 10 2 3 2" xfId="43856" xr:uid="{D7DB5A3D-F887-4A26-95B6-1F3443E4CD74}"/>
    <cellStyle name="40% - Accent3 10 2 4" xfId="14094" xr:uid="{EDC841B4-0E9A-4799-8711-4173AC7F2686}"/>
    <cellStyle name="40% - Accent3 10 2 4 2" xfId="43857" xr:uid="{645CBCAB-A26D-4709-99D4-0826048AC4D4}"/>
    <cellStyle name="40% - Accent3 10 2 5" xfId="14095" xr:uid="{DB2C00BC-5DB5-4946-A6A6-D488614517BB}"/>
    <cellStyle name="40% - Accent3 10 2 5 2" xfId="43858" xr:uid="{8CE72271-C9F0-4944-86DE-86043AF6010B}"/>
    <cellStyle name="40% - Accent3 10 2 6" xfId="21747" xr:uid="{C3A58994-965D-4DB7-98B4-2EBC8BA90A4E}"/>
    <cellStyle name="40% - Accent3 10 2 6 2" xfId="51172" xr:uid="{9155451D-2E1F-40BE-93E3-2199C58B8D68}"/>
    <cellStyle name="40% - Accent3 10 2 7" xfId="14089" xr:uid="{1FAA5C9C-11C2-4F06-A522-A6974C264A39}"/>
    <cellStyle name="40% - Accent3 10 2 7 2" xfId="43852" xr:uid="{3457856F-4713-4861-8B85-F0CF6DBE24A7}"/>
    <cellStyle name="40% - Accent3 10 2 8" xfId="28055" xr:uid="{FBF7332D-D6B6-4583-AED1-5BA0D51EC655}"/>
    <cellStyle name="40% - Accent3 10 2 8 2" xfId="56545" xr:uid="{B1ECB839-FB83-4DBF-9E09-9C13C7E945C8}"/>
    <cellStyle name="40% - Accent3 10 2 9" xfId="35596" xr:uid="{2185AC0D-B023-4FB0-94AA-AD6EE133392B}"/>
    <cellStyle name="40% - Accent3 10 3" xfId="14096" xr:uid="{26158260-4341-4EA5-AA1E-16874FA928B4}"/>
    <cellStyle name="40% - Accent3 10 3 2" xfId="14097" xr:uid="{CFF048F2-66E9-4279-ACF6-428AA88E9E48}"/>
    <cellStyle name="40% - Accent3 10 3 2 2" xfId="14098" xr:uid="{4490C76E-5105-4BD4-B5F8-427F02EDAA8A}"/>
    <cellStyle name="40% - Accent3 10 3 2 2 2" xfId="43861" xr:uid="{3997FE53-50F3-4D0C-8B82-B596520A3636}"/>
    <cellStyle name="40% - Accent3 10 3 2 3" xfId="14099" xr:uid="{5392E775-F64D-4ADF-9345-4C5B208E050F}"/>
    <cellStyle name="40% - Accent3 10 3 2 3 2" xfId="43862" xr:uid="{FE6389E4-342F-4FB8-B3D4-1811346E2524}"/>
    <cellStyle name="40% - Accent3 10 3 2 4" xfId="43860" xr:uid="{94D4547F-9994-44EF-AB4D-2F108661DEAC}"/>
    <cellStyle name="40% - Accent3 10 3 3" xfId="14100" xr:uid="{E1D17A74-42EC-4E7C-9502-EA1B80CA39F7}"/>
    <cellStyle name="40% - Accent3 10 3 3 2" xfId="43863" xr:uid="{6CFCD8CD-B4D6-4C54-998E-FBE8D4CF75DD}"/>
    <cellStyle name="40% - Accent3 10 3 4" xfId="14101" xr:uid="{731AF548-2F25-4896-9939-5EDEE928D648}"/>
    <cellStyle name="40% - Accent3 10 3 4 2" xfId="43864" xr:uid="{3AD60EF9-616B-44C1-912F-E9B220C49C6C}"/>
    <cellStyle name="40% - Accent3 10 3 5" xfId="14102" xr:uid="{B57F931B-83A5-4CC2-A6E0-76E954415F67}"/>
    <cellStyle name="40% - Accent3 10 3 5 2" xfId="43865" xr:uid="{AC8B68A2-DDD4-45C3-B81A-5234C97218B4}"/>
    <cellStyle name="40% - Accent3 10 3 6" xfId="43859" xr:uid="{80DA53EC-321A-4EBF-8D86-D06523A9DBF2}"/>
    <cellStyle name="40% - Accent3 10 4" xfId="14103" xr:uid="{607DEC55-DA65-41DD-81CD-0E6C7B4FA879}"/>
    <cellStyle name="40% - Accent3 10 4 2" xfId="14104" xr:uid="{25B2FDFF-9F3F-4AB6-9629-AC8960427880}"/>
    <cellStyle name="40% - Accent3 10 4 2 2" xfId="43867" xr:uid="{A7F5C356-74D0-424C-ADDD-B1ECD57AAB57}"/>
    <cellStyle name="40% - Accent3 10 4 3" xfId="14105" xr:uid="{7B454F2F-5029-40D9-AC03-68302002086B}"/>
    <cellStyle name="40% - Accent3 10 4 3 2" xfId="43868" xr:uid="{5301434F-0B6F-47D0-8CD2-E606E7C8EDF9}"/>
    <cellStyle name="40% - Accent3 10 4 4" xfId="43866" xr:uid="{6EED1632-DA8F-4C9A-AA64-842630AC5DC3}"/>
    <cellStyle name="40% - Accent3 10 5" xfId="14106" xr:uid="{A899AED1-1819-4432-8CC0-09E089FF0823}"/>
    <cellStyle name="40% - Accent3 10 5 2" xfId="43869" xr:uid="{73DC192B-29F5-4AE7-925A-C49212723421}"/>
    <cellStyle name="40% - Accent3 10 6" xfId="14107" xr:uid="{507353AE-C535-4A4D-8DA8-1B89F0355D5A}"/>
    <cellStyle name="40% - Accent3 10 6 2" xfId="43870" xr:uid="{1A9DBC60-C866-4987-BCA5-4DB3DA28B079}"/>
    <cellStyle name="40% - Accent3 10 7" xfId="14108" xr:uid="{83FC824E-8253-4B4C-A5FB-A3AA2D1067EC}"/>
    <cellStyle name="40% - Accent3 10 7 2" xfId="43871" xr:uid="{3C8C1E40-15B9-4EF2-A741-788C0A96B260}"/>
    <cellStyle name="40% - Accent3 10 8" xfId="20771" xr:uid="{17FAE99D-2B4C-4DD8-AA98-100E2B214156}"/>
    <cellStyle name="40% - Accent3 10 8 2" xfId="50203" xr:uid="{F08F5389-8AA5-4EA6-B116-F8091A388F7A}"/>
    <cellStyle name="40% - Accent3 10 9" xfId="14088" xr:uid="{F4080B0B-3DC5-4BFB-85C1-3F4E178C171D}"/>
    <cellStyle name="40% - Accent3 10 9 2" xfId="43851" xr:uid="{FD987B1F-4EEE-4463-9769-7A2A201EB43C}"/>
    <cellStyle name="40% - Accent3 11" xfId="4495" xr:uid="{EF386A9F-B193-42C4-BD76-FAB4CB436CA5}"/>
    <cellStyle name="40% - Accent3 11 10" xfId="5154" xr:uid="{E93E584A-18B4-4044-8E69-406C15D55950}"/>
    <cellStyle name="40% - Accent3 11 10 2" xfId="35017" xr:uid="{843AAC78-8AE3-4E50-815F-CBFF30245E16}"/>
    <cellStyle name="40% - Accent3 11 11" xfId="22839" xr:uid="{B75C8F34-4069-47E0-A96B-30A066E0EAF5}"/>
    <cellStyle name="40% - Accent3 11 11 2" xfId="52124" xr:uid="{8DB5E479-6AD2-4758-A834-DB79ABB20502}"/>
    <cellStyle name="40% - Accent3 11 12" xfId="34489" xr:uid="{71A978A3-4899-4E1C-88E2-BB93BBD69E3C}"/>
    <cellStyle name="40% - Accent3 11 2" xfId="5940" xr:uid="{952A9696-AB5C-415B-8F20-E3AB244723D3}"/>
    <cellStyle name="40% - Accent3 11 2 2" xfId="14111" xr:uid="{AF9C4449-951C-4699-A69D-FF2E2C8A8B36}"/>
    <cellStyle name="40% - Accent3 11 2 2 2" xfId="14112" xr:uid="{23A8A6BA-318C-4BBF-8E60-23E9FA931463}"/>
    <cellStyle name="40% - Accent3 11 2 2 2 2" xfId="43875" xr:uid="{2E69185C-C9F6-4D23-987F-2E4459425BA0}"/>
    <cellStyle name="40% - Accent3 11 2 2 3" xfId="14113" xr:uid="{E7481BF4-6B37-4DE4-BBBB-A9493E611357}"/>
    <cellStyle name="40% - Accent3 11 2 2 3 2" xfId="43876" xr:uid="{AECA59B8-480B-42F5-A846-785E636B6D5D}"/>
    <cellStyle name="40% - Accent3 11 2 2 4" xfId="43874" xr:uid="{B85B3647-CDCF-43AD-AED7-FF73A6D0A02A}"/>
    <cellStyle name="40% - Accent3 11 2 3" xfId="14114" xr:uid="{C96017DC-7F40-4BA3-9D62-5E2AEC817D3F}"/>
    <cellStyle name="40% - Accent3 11 2 3 2" xfId="43877" xr:uid="{B0F7C634-520B-4355-AB42-830D1FE6D7DC}"/>
    <cellStyle name="40% - Accent3 11 2 4" xfId="14115" xr:uid="{BDFE473B-8DAE-439A-B25E-6278291BAB79}"/>
    <cellStyle name="40% - Accent3 11 2 4 2" xfId="43878" xr:uid="{1694F6A9-8839-4650-BF85-87A92A0F1B17}"/>
    <cellStyle name="40% - Accent3 11 2 5" xfId="14116" xr:uid="{51DAD2D2-3923-4C62-8082-D0D28C708C69}"/>
    <cellStyle name="40% - Accent3 11 2 5 2" xfId="43879" xr:uid="{589309A9-5E1D-4D00-B938-B428CD3C7FB0}"/>
    <cellStyle name="40% - Accent3 11 2 6" xfId="21988" xr:uid="{8BC9FF7D-4B5C-4405-8CE4-0B180EDC7A81}"/>
    <cellStyle name="40% - Accent3 11 2 6 2" xfId="51413" xr:uid="{B6DCF030-7353-4542-9548-10D46B8DEB0D}"/>
    <cellStyle name="40% - Accent3 11 2 7" xfId="14110" xr:uid="{974EFB5D-8B5A-46CB-AB19-813BB8D1A1DC}"/>
    <cellStyle name="40% - Accent3 11 2 7 2" xfId="43873" xr:uid="{727BCD6A-A5EC-4EC8-86E9-504D1FD6C021}"/>
    <cellStyle name="40% - Accent3 11 2 8" xfId="28128" xr:uid="{704250AA-8FFF-4473-BE92-45EEF444E6F7}"/>
    <cellStyle name="40% - Accent3 11 2 8 2" xfId="56618" xr:uid="{4B2BB815-3CF4-4CF4-96AC-D4B3251BA342}"/>
    <cellStyle name="40% - Accent3 11 2 9" xfId="35799" xr:uid="{5E350D84-E46D-49C8-84AF-072AEE808E3D}"/>
    <cellStyle name="40% - Accent3 11 3" xfId="14117" xr:uid="{B54CD19F-DF46-4B3E-BF81-A8A670775D2F}"/>
    <cellStyle name="40% - Accent3 11 3 2" xfId="14118" xr:uid="{58DCC7D2-B1E5-4A34-BAF0-771EF8725C85}"/>
    <cellStyle name="40% - Accent3 11 3 2 2" xfId="14119" xr:uid="{464A7B16-11DC-45EB-82D3-AB9A321520AF}"/>
    <cellStyle name="40% - Accent3 11 3 2 2 2" xfId="43882" xr:uid="{94461EF9-1C61-4C07-84F1-C37F67E5978A}"/>
    <cellStyle name="40% - Accent3 11 3 2 3" xfId="14120" xr:uid="{1D551866-BCA5-46F8-9301-DE39D4BCBD05}"/>
    <cellStyle name="40% - Accent3 11 3 2 3 2" xfId="43883" xr:uid="{B3979A39-672A-4E5A-890C-56BB05E1D451}"/>
    <cellStyle name="40% - Accent3 11 3 2 4" xfId="43881" xr:uid="{2A7E91E2-8168-489E-A1A9-8B1E1308123E}"/>
    <cellStyle name="40% - Accent3 11 3 3" xfId="14121" xr:uid="{27FE1621-B7DB-499E-9BFA-839DF6D18D99}"/>
    <cellStyle name="40% - Accent3 11 3 3 2" xfId="43884" xr:uid="{799029BF-2D9F-4B91-8973-E5055F08E0DF}"/>
    <cellStyle name="40% - Accent3 11 3 4" xfId="14122" xr:uid="{04CD82CE-402A-483B-8200-7F11E80015EF}"/>
    <cellStyle name="40% - Accent3 11 3 4 2" xfId="43885" xr:uid="{A445BA4A-5E71-477B-B758-4ED1AB5EFABC}"/>
    <cellStyle name="40% - Accent3 11 3 5" xfId="14123" xr:uid="{F98F4B31-99F3-43E4-9F4B-A8A95527E84E}"/>
    <cellStyle name="40% - Accent3 11 3 5 2" xfId="43886" xr:uid="{0A11A28C-590D-4370-ADAF-574B953707CF}"/>
    <cellStyle name="40% - Accent3 11 3 6" xfId="43880" xr:uid="{A635A3AF-6DDB-4D73-92B3-A80B7988AC37}"/>
    <cellStyle name="40% - Accent3 11 4" xfId="14124" xr:uid="{094C14C4-269D-45F4-A9B1-151C7B21C2D7}"/>
    <cellStyle name="40% - Accent3 11 4 2" xfId="14125" xr:uid="{6C992F57-1748-46D3-BC80-53676FF223F9}"/>
    <cellStyle name="40% - Accent3 11 4 2 2" xfId="43888" xr:uid="{9F6DDD24-0972-49A7-838A-E927A4A306C8}"/>
    <cellStyle name="40% - Accent3 11 4 3" xfId="14126" xr:uid="{FC32AD68-DFF8-4920-A57B-B538664F18F0}"/>
    <cellStyle name="40% - Accent3 11 4 3 2" xfId="43889" xr:uid="{44941254-DB86-4939-B0A6-39A83B068ED2}"/>
    <cellStyle name="40% - Accent3 11 4 4" xfId="43887" xr:uid="{9F41AEF2-29CE-454A-9872-6A5CF6C15B7A}"/>
    <cellStyle name="40% - Accent3 11 5" xfId="14127" xr:uid="{F4F2F360-B807-4D13-B0FA-18F03A18B27E}"/>
    <cellStyle name="40% - Accent3 11 5 2" xfId="43890" xr:uid="{FA4B7333-12E7-40A3-AD4F-623C144C045C}"/>
    <cellStyle name="40% - Accent3 11 6" xfId="14128" xr:uid="{E215D76E-515A-4806-97AC-B7F88946E7D6}"/>
    <cellStyle name="40% - Accent3 11 6 2" xfId="43891" xr:uid="{2E4B90C7-69C5-4AFC-9468-CB58966ED483}"/>
    <cellStyle name="40% - Accent3 11 7" xfId="14129" xr:uid="{CB2C5A3A-6441-4A62-8B2A-D0E6AEF6C292}"/>
    <cellStyle name="40% - Accent3 11 7 2" xfId="43892" xr:uid="{C7582D4F-DAD6-42FB-8AC7-E62627BC4826}"/>
    <cellStyle name="40% - Accent3 11 8" xfId="21016" xr:uid="{6BA46E0A-7BDD-4E3C-B7F5-FA0BC9EB8D38}"/>
    <cellStyle name="40% - Accent3 11 8 2" xfId="50442" xr:uid="{F437BAC5-57BE-455E-AC91-66B4E0ED4259}"/>
    <cellStyle name="40% - Accent3 11 9" xfId="14109" xr:uid="{BDEE6FBD-2973-48BB-B9AA-889795D77AAC}"/>
    <cellStyle name="40% - Accent3 11 9 2" xfId="43872" xr:uid="{F32F6581-BA26-4BD2-B5C8-0FD55C9B8E80}"/>
    <cellStyle name="40% - Accent3 12" xfId="4137" xr:uid="{2DC491FF-D0E4-4D09-A531-416361B149FF}"/>
    <cellStyle name="40% - Accent3 12 10" xfId="5350" xr:uid="{279FC72C-A46A-4CB9-BAB1-81322B0F73B7}"/>
    <cellStyle name="40% - Accent3 12 10 2" xfId="35213" xr:uid="{BD9FB6FF-8C3A-42AB-84EE-E14D8933A8D3}"/>
    <cellStyle name="40% - Accent3 12 11" xfId="22917" xr:uid="{8F2E6AA8-6BB3-4BFF-8C2C-72B08C40D673}"/>
    <cellStyle name="40% - Accent3 12 11 2" xfId="52151" xr:uid="{2D5794BA-2598-428D-AF29-9B5E1E131C2D}"/>
    <cellStyle name="40% - Accent3 12 12" xfId="34413" xr:uid="{8ED16F70-5710-4B99-A01F-23992D369211}"/>
    <cellStyle name="40% - Accent3 12 2" xfId="6134" xr:uid="{8550AD6A-BF39-4CC2-A8A8-2EBE8F0165F3}"/>
    <cellStyle name="40% - Accent3 12 2 2" xfId="14132" xr:uid="{DA539B56-3EB4-459C-B0CE-49E51B44E676}"/>
    <cellStyle name="40% - Accent3 12 2 2 2" xfId="14133" xr:uid="{4DC221B4-48DD-4F9D-9490-F64A2DA660EE}"/>
    <cellStyle name="40% - Accent3 12 2 2 2 2" xfId="43896" xr:uid="{DE27B78A-0A29-4FD5-9254-425971F640B1}"/>
    <cellStyle name="40% - Accent3 12 2 2 3" xfId="14134" xr:uid="{6E01E6CA-695B-427B-B0BA-5FC3A4119D6D}"/>
    <cellStyle name="40% - Accent3 12 2 2 3 2" xfId="43897" xr:uid="{7F216428-6A72-4742-A1F5-A6E7827EFF37}"/>
    <cellStyle name="40% - Accent3 12 2 2 4" xfId="43895" xr:uid="{F1F33892-ED18-418F-8563-C77203EA3EDA}"/>
    <cellStyle name="40% - Accent3 12 2 3" xfId="14135" xr:uid="{D698F7CA-90C6-4265-A5EC-AE9B230FB9C0}"/>
    <cellStyle name="40% - Accent3 12 2 3 2" xfId="43898" xr:uid="{F4DAEDC8-1330-4F4E-98B7-B6B1A9060898}"/>
    <cellStyle name="40% - Accent3 12 2 4" xfId="14136" xr:uid="{58B06CCE-1AB8-4E45-9D4D-9C8AD69B5DBC}"/>
    <cellStyle name="40% - Accent3 12 2 4 2" xfId="43899" xr:uid="{2102F989-56A1-4A2C-BCB5-E8B74F316FD7}"/>
    <cellStyle name="40% - Accent3 12 2 5" xfId="14137" xr:uid="{95619CC0-71A9-4A35-9AB9-72CD79455F61}"/>
    <cellStyle name="40% - Accent3 12 2 5 2" xfId="43900" xr:uid="{80193798-69B1-4259-8DEC-1756893708F9}"/>
    <cellStyle name="40% - Accent3 12 2 6" xfId="22252" xr:uid="{2C28B860-065C-4CAE-BA49-4C44AD231CA3}"/>
    <cellStyle name="40% - Accent3 12 2 6 2" xfId="51677" xr:uid="{D327D910-924A-4E2E-9724-47BD6ABC7200}"/>
    <cellStyle name="40% - Accent3 12 2 7" xfId="14131" xr:uid="{ECB4CB59-0E3F-4AFE-ABA2-05E1BC25D86A}"/>
    <cellStyle name="40% - Accent3 12 2 7 2" xfId="43894" xr:uid="{581C41A6-330D-4EF0-A8B4-5BA1C99BFA59}"/>
    <cellStyle name="40% - Accent3 12 2 8" xfId="35993" xr:uid="{A2AC09CD-0EB6-46A0-A4D7-0865BFAC0B24}"/>
    <cellStyle name="40% - Accent3 12 3" xfId="14138" xr:uid="{92168474-9113-4521-91F3-C222E90E9E4F}"/>
    <cellStyle name="40% - Accent3 12 3 2" xfId="14139" xr:uid="{77A4FA9D-59F1-4273-A3E0-95B7E5A16328}"/>
    <cellStyle name="40% - Accent3 12 3 2 2" xfId="14140" xr:uid="{627C7C4D-75C8-4162-9A45-0940F38FB7C0}"/>
    <cellStyle name="40% - Accent3 12 3 2 2 2" xfId="43903" xr:uid="{4FD113B7-F78F-4A38-AD04-EF92475ADD8B}"/>
    <cellStyle name="40% - Accent3 12 3 2 3" xfId="14141" xr:uid="{8B118165-579B-4FC7-9861-34348277E1F2}"/>
    <cellStyle name="40% - Accent3 12 3 2 3 2" xfId="43904" xr:uid="{EB0C1AD8-62E0-485D-95B5-E2A0C863008C}"/>
    <cellStyle name="40% - Accent3 12 3 2 4" xfId="43902" xr:uid="{70B7517E-D897-4E4D-B7EB-70F3C908812C}"/>
    <cellStyle name="40% - Accent3 12 3 3" xfId="14142" xr:uid="{745BB3E8-1B6E-4184-AA70-40CAD1AFB13E}"/>
    <cellStyle name="40% - Accent3 12 3 3 2" xfId="43905" xr:uid="{CA99570E-BCA5-46DA-A767-3679A41EEFCF}"/>
    <cellStyle name="40% - Accent3 12 3 4" xfId="14143" xr:uid="{ECCA19F7-18FD-4DCF-B498-E449AA59E7D1}"/>
    <cellStyle name="40% - Accent3 12 3 4 2" xfId="43906" xr:uid="{EC0C3105-E7A3-4E23-AC8B-6386BEE69368}"/>
    <cellStyle name="40% - Accent3 12 3 5" xfId="14144" xr:uid="{A59FD75A-C206-41E9-8D89-FE6D23B07BE4}"/>
    <cellStyle name="40% - Accent3 12 3 5 2" xfId="43907" xr:uid="{73A7C014-3174-4BDD-8055-BBDE9FFF9FF8}"/>
    <cellStyle name="40% - Accent3 12 3 6" xfId="43901" xr:uid="{E40D4AAE-8216-490E-8E71-361A4C706114}"/>
    <cellStyle name="40% - Accent3 12 4" xfId="14145" xr:uid="{91C6F90D-6931-4652-94F1-421ABD6D7282}"/>
    <cellStyle name="40% - Accent3 12 4 2" xfId="14146" xr:uid="{623BA3A1-8666-408E-A25B-F502399B0443}"/>
    <cellStyle name="40% - Accent3 12 4 2 2" xfId="43909" xr:uid="{3943BC32-3C5C-4F46-A4AE-31D8650399C5}"/>
    <cellStyle name="40% - Accent3 12 4 3" xfId="14147" xr:uid="{CAB2C0D6-F6FF-4865-8D47-CBB868B1A9F0}"/>
    <cellStyle name="40% - Accent3 12 4 3 2" xfId="43910" xr:uid="{DFA7293A-63D7-41EB-AEF9-D97FF1A5CE9C}"/>
    <cellStyle name="40% - Accent3 12 4 4" xfId="43908" xr:uid="{2BD76E05-A75B-45C2-A3D8-3C3BB846AF75}"/>
    <cellStyle name="40% - Accent3 12 5" xfId="14148" xr:uid="{6020CA9A-CF5E-43F4-BC3A-DAC400111394}"/>
    <cellStyle name="40% - Accent3 12 5 2" xfId="43911" xr:uid="{9AFE6678-1662-4CD5-ADDB-EE103301D135}"/>
    <cellStyle name="40% - Accent3 12 6" xfId="14149" xr:uid="{1FE16098-E9EA-475C-87F2-6CE2A1385743}"/>
    <cellStyle name="40% - Accent3 12 6 2" xfId="43912" xr:uid="{25643A89-F66F-4508-8581-DDFF0D23C7CE}"/>
    <cellStyle name="40% - Accent3 12 7" xfId="14150" xr:uid="{B0657E95-6545-4FCF-A123-AA4AC1DF5D67}"/>
    <cellStyle name="40% - Accent3 12 7 2" xfId="43913" xr:uid="{8AC623B7-93D7-4E7E-9CAC-0E548C54F0E6}"/>
    <cellStyle name="40% - Accent3 12 8" xfId="21265" xr:uid="{13F91923-873C-4943-897B-6EB5246AC125}"/>
    <cellStyle name="40% - Accent3 12 8 2" xfId="50691" xr:uid="{9D412A94-D78C-4272-AB81-DE71D1C6707C}"/>
    <cellStyle name="40% - Accent3 12 9" xfId="14130" xr:uid="{33A957DB-0195-407D-8CBC-315BF7600B79}"/>
    <cellStyle name="40% - Accent3 12 9 2" xfId="43893" xr:uid="{43D056E9-6933-4DEE-8FEB-96C07D66B9DF}"/>
    <cellStyle name="40% - Accent3 13" xfId="5375" xr:uid="{B8818D40-62F0-48AC-9689-86D93701487E}"/>
    <cellStyle name="40% - Accent3 13 10" xfId="22892" xr:uid="{E9CC64B3-E3C4-4EAD-9B7D-71356B5EBFE7}"/>
    <cellStyle name="40% - Accent3 13 11" xfId="35238" xr:uid="{E7F62C59-9CA9-4D3E-A4B9-D07C796309CA}"/>
    <cellStyle name="40% - Accent3 13 2" xfId="6159" xr:uid="{B6E0A9C8-BDD3-4ED1-A74D-C0A967898628}"/>
    <cellStyle name="40% - Accent3 13 2 2" xfId="14153" xr:uid="{4916B902-E9D4-4BD3-A40F-F468F008FE75}"/>
    <cellStyle name="40% - Accent3 13 2 2 2" xfId="14154" xr:uid="{A12FA87B-D293-4BAA-88FA-44013054F310}"/>
    <cellStyle name="40% - Accent3 13 2 2 2 2" xfId="43917" xr:uid="{26D051BA-38B8-4978-8A4F-1E2AF83D1693}"/>
    <cellStyle name="40% - Accent3 13 2 2 3" xfId="14155" xr:uid="{C10F0E16-1A61-4DA0-AE92-18FC4C44720A}"/>
    <cellStyle name="40% - Accent3 13 2 2 3 2" xfId="43918" xr:uid="{6B060C17-740E-48BC-8843-2A3FD47A5D4B}"/>
    <cellStyle name="40% - Accent3 13 2 2 4" xfId="43916" xr:uid="{58BDDB58-7E54-4EEB-9D29-81853EED1E98}"/>
    <cellStyle name="40% - Accent3 13 2 3" xfId="14156" xr:uid="{7B16988B-DCF3-40CB-BF29-9B9E49646D63}"/>
    <cellStyle name="40% - Accent3 13 2 3 2" xfId="43919" xr:uid="{94CB03D9-BA50-449A-86BE-69E010177F5E}"/>
    <cellStyle name="40% - Accent3 13 2 4" xfId="14157" xr:uid="{B41ABA99-4F69-4EC2-9DBF-36C5528C8EA1}"/>
    <cellStyle name="40% - Accent3 13 2 4 2" xfId="43920" xr:uid="{6346069E-8747-46F8-A32A-B907DF4C2B0D}"/>
    <cellStyle name="40% - Accent3 13 2 5" xfId="14158" xr:uid="{DF7A528A-0AC8-4705-935B-9B623B3F6523}"/>
    <cellStyle name="40% - Accent3 13 2 5 2" xfId="43921" xr:uid="{D12C5178-F01D-4076-AE7E-A19F12C4030B}"/>
    <cellStyle name="40% - Accent3 13 2 6" xfId="22276" xr:uid="{C927B61D-2F59-4B9D-928E-738DCF42487E}"/>
    <cellStyle name="40% - Accent3 13 2 6 2" xfId="51701" xr:uid="{49AE049F-4E8B-4E37-981C-2BFD8B5AE9BC}"/>
    <cellStyle name="40% - Accent3 13 2 7" xfId="14152" xr:uid="{0B4968AF-63E5-4F31-9AD8-8B9DAD1A2CEC}"/>
    <cellStyle name="40% - Accent3 13 2 7 2" xfId="43915" xr:uid="{1DCC9F3D-CC72-44F1-8F58-210CA4BCCB7A}"/>
    <cellStyle name="40% - Accent3 13 2 8" xfId="29606" xr:uid="{4E0F8B66-B3B0-48F7-A65B-A3F7F0DD540B}"/>
    <cellStyle name="40% - Accent3 13 2 8 2" xfId="58096" xr:uid="{AE7F6B66-DF83-4BB3-8E37-B43CD903A236}"/>
    <cellStyle name="40% - Accent3 13 2 9" xfId="36018" xr:uid="{486F4CAB-94D4-404A-8524-0D236568448A}"/>
    <cellStyle name="40% - Accent3 13 3" xfId="14159" xr:uid="{D91A1701-CD7C-422A-A2A9-4C7C17128B69}"/>
    <cellStyle name="40% - Accent3 13 3 2" xfId="14160" xr:uid="{98A16A46-B8C6-480D-87E4-8437A7DB8098}"/>
    <cellStyle name="40% - Accent3 13 3 2 2" xfId="14161" xr:uid="{7DFF9B97-C028-40B0-9D60-088331ADA7BC}"/>
    <cellStyle name="40% - Accent3 13 3 2 2 2" xfId="43924" xr:uid="{4DA16629-B171-4A74-A126-A56D8062D973}"/>
    <cellStyle name="40% - Accent3 13 3 2 3" xfId="14162" xr:uid="{71E51D3E-0DE4-483C-A14A-804BFE16A06E}"/>
    <cellStyle name="40% - Accent3 13 3 2 3 2" xfId="43925" xr:uid="{B502280F-5BC1-452D-A9FC-12B4FF684EB7}"/>
    <cellStyle name="40% - Accent3 13 3 2 4" xfId="43923" xr:uid="{2710FE26-F8D0-4C81-9FBC-30F8221E2506}"/>
    <cellStyle name="40% - Accent3 13 3 3" xfId="14163" xr:uid="{04E2FDCF-EC48-4408-982D-2F7B4B8814DC}"/>
    <cellStyle name="40% - Accent3 13 3 3 2" xfId="43926" xr:uid="{2D3E5937-C77D-469A-A38C-6307EC72BEEE}"/>
    <cellStyle name="40% - Accent3 13 3 4" xfId="14164" xr:uid="{84B32FA7-3AC4-4F54-9824-AC7949E4059B}"/>
    <cellStyle name="40% - Accent3 13 3 4 2" xfId="43927" xr:uid="{41366086-247F-41CF-AAF0-F67FEE862A66}"/>
    <cellStyle name="40% - Accent3 13 3 5" xfId="14165" xr:uid="{F8940CCF-43B8-4CF7-B259-555B04376E18}"/>
    <cellStyle name="40% - Accent3 13 3 5 2" xfId="43928" xr:uid="{0166F6B3-CF65-423E-B5B0-D7B673E50FFF}"/>
    <cellStyle name="40% - Accent3 13 3 6" xfId="43922" xr:uid="{285FBAF3-3C69-48CB-8806-80B729D024E7}"/>
    <cellStyle name="40% - Accent3 13 4" xfId="14166" xr:uid="{2060819D-DBD6-4E67-BE08-3DEF1B1295C0}"/>
    <cellStyle name="40% - Accent3 13 4 2" xfId="14167" xr:uid="{8D61161F-F36E-4895-AD60-F5A41D964A37}"/>
    <cellStyle name="40% - Accent3 13 4 2 2" xfId="43930" xr:uid="{EFFCE73A-CA53-4C23-99EE-AD88B26E3757}"/>
    <cellStyle name="40% - Accent3 13 4 3" xfId="14168" xr:uid="{9AAB8B36-B1DA-4F48-89B8-3CF16C1B3235}"/>
    <cellStyle name="40% - Accent3 13 4 3 2" xfId="43931" xr:uid="{09B8B39C-8BD0-4727-9632-D0CEA09E5316}"/>
    <cellStyle name="40% - Accent3 13 4 4" xfId="43929" xr:uid="{C6C570D4-7802-4B06-B273-F0FD755EBC73}"/>
    <cellStyle name="40% - Accent3 13 5" xfId="14169" xr:uid="{8D79931E-44AD-4C17-BEE9-7952C91980F1}"/>
    <cellStyle name="40% - Accent3 13 5 2" xfId="43932" xr:uid="{6D880DA7-B9D7-46F6-8A3C-2D33497AA47F}"/>
    <cellStyle name="40% - Accent3 13 6" xfId="14170" xr:uid="{CFE9C8C1-759C-485A-AC45-89E78E385344}"/>
    <cellStyle name="40% - Accent3 13 6 2" xfId="43933" xr:uid="{6A510BA9-CB09-4752-A380-36C0F11DAEB5}"/>
    <cellStyle name="40% - Accent3 13 7" xfId="14171" xr:uid="{47141699-C99F-4137-82E4-DBD808EEFFBD}"/>
    <cellStyle name="40% - Accent3 13 7 2" xfId="43934" xr:uid="{C44FF106-20BA-4D22-A6D5-7153F5EE8C6A}"/>
    <cellStyle name="40% - Accent3 13 8" xfId="21288" xr:uid="{58F718B7-3E5B-45E9-8433-E949AC7CF436}"/>
    <cellStyle name="40% - Accent3 13 8 2" xfId="50714" xr:uid="{F0C9F81A-6A28-4702-A180-1F43D74092B6}"/>
    <cellStyle name="40% - Accent3 13 9" xfId="14151" xr:uid="{5B1CBB7F-F91D-4A18-9050-D71D6B41159F}"/>
    <cellStyle name="40% - Accent3 13 9 2" xfId="43914" xr:uid="{D8B8F787-2B03-4360-8EC6-FD22DB71C953}"/>
    <cellStyle name="40% - Accent3 14" xfId="5400" xr:uid="{C6F7E0BE-9429-4C56-BFA2-8DFF0032D8A4}"/>
    <cellStyle name="40% - Accent3 14 10" xfId="35263" xr:uid="{F615F256-C6B9-498B-B492-61E1C25E87A9}"/>
    <cellStyle name="40% - Accent3 14 2" xfId="6184" xr:uid="{CAB82E83-0251-4C10-9677-10544A63669C}"/>
    <cellStyle name="40% - Accent3 14 2 2" xfId="14174" xr:uid="{1C4B0F3C-CC74-4B0B-AB8B-82E986330260}"/>
    <cellStyle name="40% - Accent3 14 2 2 2" xfId="14175" xr:uid="{F09FA464-C909-4536-BA45-24D591553285}"/>
    <cellStyle name="40% - Accent3 14 2 2 2 2" xfId="43938" xr:uid="{E7152014-AA99-42BA-931C-B906985015EE}"/>
    <cellStyle name="40% - Accent3 14 2 2 3" xfId="14176" xr:uid="{8DF49E43-E88D-4F2B-AAE5-8DFB74EAFB31}"/>
    <cellStyle name="40% - Accent3 14 2 2 3 2" xfId="43939" xr:uid="{A6DC18B7-9170-4C6A-B91C-90EE9BA6E821}"/>
    <cellStyle name="40% - Accent3 14 2 2 4" xfId="43937" xr:uid="{798859A8-986A-416F-BCC9-E263D83FE2CC}"/>
    <cellStyle name="40% - Accent3 14 2 3" xfId="14177" xr:uid="{DF44A6C4-EBEE-47FF-9726-B977B859A123}"/>
    <cellStyle name="40% - Accent3 14 2 3 2" xfId="43940" xr:uid="{79001A4B-2560-4499-9D73-9EC08C8F82D3}"/>
    <cellStyle name="40% - Accent3 14 2 4" xfId="14178" xr:uid="{9B76880E-9793-4002-9AD4-C1F26EA303C4}"/>
    <cellStyle name="40% - Accent3 14 2 4 2" xfId="43941" xr:uid="{44CACD3F-0CAE-4C22-9859-4CDBEDF361BC}"/>
    <cellStyle name="40% - Accent3 14 2 5" xfId="14179" xr:uid="{389CFC48-E28A-4D30-AD06-7C93EB1D6E65}"/>
    <cellStyle name="40% - Accent3 14 2 5 2" xfId="43942" xr:uid="{E551FC31-4FF4-4AA9-A596-6F3973B8E8D5}"/>
    <cellStyle name="40% - Accent3 14 2 6" xfId="22300" xr:uid="{309386E6-5147-42E6-9DCA-69A5DB413335}"/>
    <cellStyle name="40% - Accent3 14 2 6 2" xfId="51725" xr:uid="{4D89F6F4-D79E-4512-96B7-3251A98F95B4}"/>
    <cellStyle name="40% - Accent3 14 2 7" xfId="14173" xr:uid="{42CEF502-9B77-47C2-9719-4C149055724E}"/>
    <cellStyle name="40% - Accent3 14 2 7 2" xfId="43936" xr:uid="{F6D26803-6C7A-4A3C-8614-1FF94F78F3B0}"/>
    <cellStyle name="40% - Accent3 14 2 8" xfId="36043" xr:uid="{3E891D03-5A8A-46CD-908B-97D69B2AF3A6}"/>
    <cellStyle name="40% - Accent3 14 3" xfId="14180" xr:uid="{5C550A95-985D-4894-B2B3-E803B72E7F02}"/>
    <cellStyle name="40% - Accent3 14 3 2" xfId="14181" xr:uid="{E784A1FF-47FB-4217-8253-0ECD5795FCBE}"/>
    <cellStyle name="40% - Accent3 14 3 2 2" xfId="14182" xr:uid="{21E53D69-1A3C-46CC-BC5E-8110C62A7BBC}"/>
    <cellStyle name="40% - Accent3 14 3 2 2 2" xfId="43945" xr:uid="{C285A713-E085-4BEF-A71A-3D8F17C8BD5E}"/>
    <cellStyle name="40% - Accent3 14 3 2 3" xfId="14183" xr:uid="{0CE8476E-F68C-433B-A824-2323513731C0}"/>
    <cellStyle name="40% - Accent3 14 3 2 3 2" xfId="43946" xr:uid="{49F6DE28-FD12-4F35-9B94-C68BC7760EF7}"/>
    <cellStyle name="40% - Accent3 14 3 2 4" xfId="43944" xr:uid="{23872361-8008-47B7-8B27-925F704CD289}"/>
    <cellStyle name="40% - Accent3 14 3 3" xfId="14184" xr:uid="{35BA4B28-2AAB-426D-ABC0-A93BB350C85C}"/>
    <cellStyle name="40% - Accent3 14 3 3 2" xfId="43947" xr:uid="{EE79C8CF-FE06-461A-9AFC-89174F540A76}"/>
    <cellStyle name="40% - Accent3 14 3 4" xfId="14185" xr:uid="{1FC770AE-5BEF-4CB0-8DFC-2ED39B07AC40}"/>
    <cellStyle name="40% - Accent3 14 3 4 2" xfId="43948" xr:uid="{C8F4B45C-6083-429A-B8CD-4320F36D74D0}"/>
    <cellStyle name="40% - Accent3 14 3 5" xfId="14186" xr:uid="{74350831-42F4-4022-8B2E-7285ABE3568E}"/>
    <cellStyle name="40% - Accent3 14 3 5 2" xfId="43949" xr:uid="{9A76E65F-4846-4427-A573-F5051CEDC9E5}"/>
    <cellStyle name="40% - Accent3 14 3 6" xfId="43943" xr:uid="{2B1E4DA3-4223-41AF-A2F2-4197921B217C}"/>
    <cellStyle name="40% - Accent3 14 4" xfId="14187" xr:uid="{5793D828-DA8B-43D6-A8BB-6305D6EFFA71}"/>
    <cellStyle name="40% - Accent3 14 4 2" xfId="14188" xr:uid="{C44159AF-5477-4656-8634-BA812EA47FBF}"/>
    <cellStyle name="40% - Accent3 14 4 2 2" xfId="43951" xr:uid="{2AFD0AD9-66C9-4CE4-8621-C3DB8EE7EA71}"/>
    <cellStyle name="40% - Accent3 14 4 3" xfId="14189" xr:uid="{3DF6A2E6-0CB1-4E90-83A6-E11324352994}"/>
    <cellStyle name="40% - Accent3 14 4 3 2" xfId="43952" xr:uid="{97774197-2414-42F9-878E-3DB6BE5140B1}"/>
    <cellStyle name="40% - Accent3 14 4 4" xfId="43950" xr:uid="{842469A0-C07D-415E-9C15-D7BEB6401303}"/>
    <cellStyle name="40% - Accent3 14 5" xfId="14190" xr:uid="{BD6B2F49-5F77-4D5D-8D30-D9A0A1935BBE}"/>
    <cellStyle name="40% - Accent3 14 5 2" xfId="43953" xr:uid="{DED7A494-F86D-4750-AEEE-0F14FF665CB4}"/>
    <cellStyle name="40% - Accent3 14 6" xfId="14191" xr:uid="{70F1C8F4-E1D7-4EBB-AC80-D25F78E48BCA}"/>
    <cellStyle name="40% - Accent3 14 6 2" xfId="43954" xr:uid="{0D0E38D8-AE27-4A24-A039-3533BBF26DDA}"/>
    <cellStyle name="40% - Accent3 14 7" xfId="14192" xr:uid="{F6C0F532-56BE-47EA-AF26-73F03BA8EFA9}"/>
    <cellStyle name="40% - Accent3 14 7 2" xfId="43955" xr:uid="{688A603B-B8ED-414E-B00C-25BAEDDF7B65}"/>
    <cellStyle name="40% - Accent3 14 8" xfId="21311" xr:uid="{78EF02A7-5F98-483F-B260-AD234C89E09D}"/>
    <cellStyle name="40% - Accent3 14 8 2" xfId="50737" xr:uid="{0A50E7D5-B4CA-4FBF-8A27-C3FC952C86D1}"/>
    <cellStyle name="40% - Accent3 14 9" xfId="14172" xr:uid="{7F3C9B38-9DB5-482B-A21D-7EAC97E0E1C6}"/>
    <cellStyle name="40% - Accent3 14 9 2" xfId="43935" xr:uid="{FD974D20-F42C-4EA3-A4B2-0B6D40E42EC4}"/>
    <cellStyle name="40% - Accent3 15" xfId="5423" xr:uid="{7B915D36-96C7-47B1-B9EF-0F0A4323DB9E}"/>
    <cellStyle name="40% - Accent3 15 10" xfId="35286" xr:uid="{BE43AA6F-3E20-4DD6-9475-EDB023781273}"/>
    <cellStyle name="40% - Accent3 15 2" xfId="6207" xr:uid="{11172183-4FA6-4BB0-AE55-B3086A004556}"/>
    <cellStyle name="40% - Accent3 15 2 2" xfId="14195" xr:uid="{7DE3462E-CD6F-4096-A3E9-86E21E765A19}"/>
    <cellStyle name="40% - Accent3 15 2 2 2" xfId="14196" xr:uid="{680FF219-32D6-4EEC-BD33-8A22EAB692EB}"/>
    <cellStyle name="40% - Accent3 15 2 2 2 2" xfId="43959" xr:uid="{051CAA5C-3877-4A13-9C49-C4B1A6BD51D4}"/>
    <cellStyle name="40% - Accent3 15 2 2 3" xfId="14197" xr:uid="{31ED0045-C2AD-45B3-A858-426BD73E2A3A}"/>
    <cellStyle name="40% - Accent3 15 2 2 3 2" xfId="43960" xr:uid="{80A555BE-3D10-4CE0-8111-E73A9C10B907}"/>
    <cellStyle name="40% - Accent3 15 2 2 4" xfId="43958" xr:uid="{87CDF1D2-764C-4735-800B-A14CED69E96C}"/>
    <cellStyle name="40% - Accent3 15 2 3" xfId="14198" xr:uid="{268B8FC5-7FCF-4A62-A327-398E40777858}"/>
    <cellStyle name="40% - Accent3 15 2 3 2" xfId="43961" xr:uid="{BE939E6E-E4D0-43A1-B216-F339EDDE87F1}"/>
    <cellStyle name="40% - Accent3 15 2 4" xfId="14199" xr:uid="{AD05536D-4FCC-425A-ACEA-FB27479FD106}"/>
    <cellStyle name="40% - Accent3 15 2 4 2" xfId="43962" xr:uid="{4B997F21-B8BA-4C62-BD9F-A7A4E83C559A}"/>
    <cellStyle name="40% - Accent3 15 2 5" xfId="14200" xr:uid="{9B6374CA-D4AA-49B1-AE7C-DE705418A50C}"/>
    <cellStyle name="40% - Accent3 15 2 5 2" xfId="43963" xr:uid="{4C396999-CE8F-4C48-829C-007334CB92D1}"/>
    <cellStyle name="40% - Accent3 15 2 6" xfId="22322" xr:uid="{0C349989-2ADB-442B-9A84-CC2C0F09EDB7}"/>
    <cellStyle name="40% - Accent3 15 2 6 2" xfId="51747" xr:uid="{6D313ABD-2662-43A1-A386-637B5159AF94}"/>
    <cellStyle name="40% - Accent3 15 2 7" xfId="14194" xr:uid="{4D39F94B-BDF1-4FAE-9683-9082682875B9}"/>
    <cellStyle name="40% - Accent3 15 2 7 2" xfId="43957" xr:uid="{4A61A4F2-A3D2-4165-B496-0104ADA39B54}"/>
    <cellStyle name="40% - Accent3 15 2 8" xfId="36066" xr:uid="{9176D9A4-8183-4FA6-A0E2-876CE41B6FD3}"/>
    <cellStyle name="40% - Accent3 15 3" xfId="14201" xr:uid="{005550BE-D6F9-4CF4-9E49-1D8F9DEF7B23}"/>
    <cellStyle name="40% - Accent3 15 3 2" xfId="14202" xr:uid="{1B0E8988-3C7D-49ED-8A63-FFABCC36C59B}"/>
    <cellStyle name="40% - Accent3 15 3 2 2" xfId="14203" xr:uid="{2EC8140A-053E-458D-9894-676B745F87BD}"/>
    <cellStyle name="40% - Accent3 15 3 2 2 2" xfId="43966" xr:uid="{B1E3A029-475C-44B5-AD91-6DCBB708E2D0}"/>
    <cellStyle name="40% - Accent3 15 3 2 3" xfId="14204" xr:uid="{9AB55996-6DF3-46EE-961C-4B8FCCD4A965}"/>
    <cellStyle name="40% - Accent3 15 3 2 3 2" xfId="43967" xr:uid="{4F0C36D0-0907-4BB5-98FB-F1B15092D63F}"/>
    <cellStyle name="40% - Accent3 15 3 2 4" xfId="43965" xr:uid="{27DC5B16-1C1F-46ED-9303-1604EA935623}"/>
    <cellStyle name="40% - Accent3 15 3 3" xfId="14205" xr:uid="{B3977AD4-50E4-42F3-95DA-948E0A4983D6}"/>
    <cellStyle name="40% - Accent3 15 3 3 2" xfId="43968" xr:uid="{896D28EC-A23B-4BE3-9E54-BF492102DDC7}"/>
    <cellStyle name="40% - Accent3 15 3 4" xfId="14206" xr:uid="{EBF8F650-9696-4229-AF71-605F90267823}"/>
    <cellStyle name="40% - Accent3 15 3 4 2" xfId="43969" xr:uid="{D2B8DCB6-D34D-4C65-9BF5-1A094FF603D4}"/>
    <cellStyle name="40% - Accent3 15 3 5" xfId="14207" xr:uid="{FF55036F-01DA-4197-9AEA-5334F327AC63}"/>
    <cellStyle name="40% - Accent3 15 3 5 2" xfId="43970" xr:uid="{FF5A6341-43EA-41EB-814D-27FA5E63586B}"/>
    <cellStyle name="40% - Accent3 15 3 6" xfId="43964" xr:uid="{19C8712A-8F14-4160-A520-E259627E34F2}"/>
    <cellStyle name="40% - Accent3 15 4" xfId="14208" xr:uid="{0E9EBFDB-5103-421A-82EA-19D829B25254}"/>
    <cellStyle name="40% - Accent3 15 4 2" xfId="14209" xr:uid="{B8606FA3-D367-45D7-85A6-82D236CCF4FB}"/>
    <cellStyle name="40% - Accent3 15 4 2 2" xfId="43972" xr:uid="{06A38B4D-C66E-4BE7-BC7D-C3827D2EB913}"/>
    <cellStyle name="40% - Accent3 15 4 3" xfId="14210" xr:uid="{B4E0CFCF-5EC2-4060-B04A-5B59C7C45F91}"/>
    <cellStyle name="40% - Accent3 15 4 3 2" xfId="43973" xr:uid="{AA1CC102-02FB-4BD3-A6CB-28E651DB8E19}"/>
    <cellStyle name="40% - Accent3 15 4 4" xfId="43971" xr:uid="{6F608562-4F16-45B6-9EC9-997D4312FE58}"/>
    <cellStyle name="40% - Accent3 15 5" xfId="14211" xr:uid="{4BD1EA27-BCFC-4875-8B9F-A0FF2376445B}"/>
    <cellStyle name="40% - Accent3 15 5 2" xfId="43974" xr:uid="{CDCAEDFD-D8D5-4ABE-AE5F-45D4B9E510A4}"/>
    <cellStyle name="40% - Accent3 15 6" xfId="14212" xr:uid="{68768B95-A4CF-4A88-963E-451020321822}"/>
    <cellStyle name="40% - Accent3 15 6 2" xfId="43975" xr:uid="{20090D0D-3DBF-40BF-8B77-B238256620CA}"/>
    <cellStyle name="40% - Accent3 15 7" xfId="14213" xr:uid="{7AE9B657-3375-4044-B550-A803C0758E68}"/>
    <cellStyle name="40% - Accent3 15 7 2" xfId="43976" xr:uid="{1A879FE2-321A-44B5-B3D4-3A4F48130C88}"/>
    <cellStyle name="40% - Accent3 15 8" xfId="21333" xr:uid="{64AD64AA-ECEC-43D9-8034-0C30F320AEFF}"/>
    <cellStyle name="40% - Accent3 15 8 2" xfId="50759" xr:uid="{D25C46F1-D950-4F4D-8A1E-7DE28D5E968B}"/>
    <cellStyle name="40% - Accent3 15 9" xfId="14193" xr:uid="{65231F24-E83E-41E0-8F1B-4FBC25E75F1B}"/>
    <cellStyle name="40% - Accent3 15 9 2" xfId="43956" xr:uid="{0D32AF79-217D-4DB9-BA9F-35136CE9A267}"/>
    <cellStyle name="40% - Accent3 16" xfId="5447" xr:uid="{0704D471-63F6-4D43-9B1E-BEFC2CF89E97}"/>
    <cellStyle name="40% - Accent3 16 10" xfId="35310" xr:uid="{BB4DE250-7DAB-47AF-A716-4B6C93037C81}"/>
    <cellStyle name="40% - Accent3 16 2" xfId="6231" xr:uid="{F74C2323-1F0B-42CC-9567-15CDF412F92B}"/>
    <cellStyle name="40% - Accent3 16 2 2" xfId="14216" xr:uid="{CBAF5831-07DA-4682-8063-0AA48D31D75F}"/>
    <cellStyle name="40% - Accent3 16 2 2 2" xfId="14217" xr:uid="{EEC64234-F672-42AA-A665-3CFFCF31196C}"/>
    <cellStyle name="40% - Accent3 16 2 2 2 2" xfId="43980" xr:uid="{E29B9220-C633-473D-B838-212D884BBBA3}"/>
    <cellStyle name="40% - Accent3 16 2 2 3" xfId="14218" xr:uid="{9F161592-B24A-463F-9F32-14089239D1E8}"/>
    <cellStyle name="40% - Accent3 16 2 2 3 2" xfId="43981" xr:uid="{01475BEE-FE11-4918-AB91-E02153B6C9E5}"/>
    <cellStyle name="40% - Accent3 16 2 2 4" xfId="43979" xr:uid="{6C27FE8B-D2DF-455F-9794-2DA605AAFB23}"/>
    <cellStyle name="40% - Accent3 16 2 3" xfId="14219" xr:uid="{8DD7FE16-1EF7-4C24-9D1E-2472EDFFB9C9}"/>
    <cellStyle name="40% - Accent3 16 2 3 2" xfId="43982" xr:uid="{F8EE95E6-01F4-49F0-A3F8-A69DAF80AE58}"/>
    <cellStyle name="40% - Accent3 16 2 4" xfId="14220" xr:uid="{5D4DA635-35A9-459F-8EF5-E014AB001504}"/>
    <cellStyle name="40% - Accent3 16 2 4 2" xfId="43983" xr:uid="{48BA70DD-62E5-4C94-8806-750F5F4508C5}"/>
    <cellStyle name="40% - Accent3 16 2 5" xfId="14221" xr:uid="{664781A6-5EA8-429C-B492-A85D0E60412A}"/>
    <cellStyle name="40% - Accent3 16 2 5 2" xfId="43984" xr:uid="{F0A76E43-64E9-4A2A-BA65-5A5324B8F92D}"/>
    <cellStyle name="40% - Accent3 16 2 6" xfId="22345" xr:uid="{F1B95F98-57FD-4034-923C-70BC71F641FC}"/>
    <cellStyle name="40% - Accent3 16 2 6 2" xfId="51770" xr:uid="{CC3FCD61-8237-48B4-8145-D002EB0F73EB}"/>
    <cellStyle name="40% - Accent3 16 2 7" xfId="14215" xr:uid="{4833DA5A-C342-4E2E-903F-DEB909807812}"/>
    <cellStyle name="40% - Accent3 16 2 7 2" xfId="43978" xr:uid="{D4400E70-320C-47F6-8F06-CCBC9E8210A6}"/>
    <cellStyle name="40% - Accent3 16 2 8" xfId="36090" xr:uid="{D9379238-7A84-41B4-9B79-EDFFA5E4B1B2}"/>
    <cellStyle name="40% - Accent3 16 3" xfId="14222" xr:uid="{262EDB3F-E2A4-49A6-94AE-A3DF9857C74D}"/>
    <cellStyle name="40% - Accent3 16 3 2" xfId="14223" xr:uid="{F64AA92B-B0FF-4E2B-A015-85C9DBA15878}"/>
    <cellStyle name="40% - Accent3 16 3 2 2" xfId="14224" xr:uid="{26361E5B-FE96-486A-AD22-7D408AF2CCF2}"/>
    <cellStyle name="40% - Accent3 16 3 2 2 2" xfId="43987" xr:uid="{3292B55D-705E-4734-A9F7-57E929C33DA6}"/>
    <cellStyle name="40% - Accent3 16 3 2 3" xfId="14225" xr:uid="{1B763E13-2CDA-48C3-8658-30A47283D36B}"/>
    <cellStyle name="40% - Accent3 16 3 2 3 2" xfId="43988" xr:uid="{1A0BF8AB-45FF-49DC-9E94-3510B5FCE0DA}"/>
    <cellStyle name="40% - Accent3 16 3 2 4" xfId="43986" xr:uid="{03E9F37A-22DC-4664-9121-C70A92BB88AF}"/>
    <cellStyle name="40% - Accent3 16 3 3" xfId="14226" xr:uid="{96CF5D54-CA30-4522-B32B-A4798B769519}"/>
    <cellStyle name="40% - Accent3 16 3 3 2" xfId="43989" xr:uid="{9B323FC0-71B9-4A8E-B469-6BBAED4A3493}"/>
    <cellStyle name="40% - Accent3 16 3 4" xfId="14227" xr:uid="{B2878D56-6E92-468F-BBCE-5CC30B06A6A6}"/>
    <cellStyle name="40% - Accent3 16 3 4 2" xfId="43990" xr:uid="{5393D5C2-9E55-4544-923B-0429F33E25E7}"/>
    <cellStyle name="40% - Accent3 16 3 5" xfId="14228" xr:uid="{006F565D-02F4-4625-8BFA-F0F27B9E5D2B}"/>
    <cellStyle name="40% - Accent3 16 3 5 2" xfId="43991" xr:uid="{40D74482-7E01-4016-84B7-B90479776B81}"/>
    <cellStyle name="40% - Accent3 16 3 6" xfId="43985" xr:uid="{8AC82464-DCFB-4499-BE99-37FEC3E30B80}"/>
    <cellStyle name="40% - Accent3 16 4" xfId="14229" xr:uid="{CB4F26F6-4771-4B78-8CF4-4483A1DA5086}"/>
    <cellStyle name="40% - Accent3 16 4 2" xfId="14230" xr:uid="{F96DD054-0E38-4D37-9CF2-BDED4F44593E}"/>
    <cellStyle name="40% - Accent3 16 4 2 2" xfId="43993" xr:uid="{ED6AA199-0226-4123-978C-7AF4745CAE2B}"/>
    <cellStyle name="40% - Accent3 16 4 3" xfId="14231" xr:uid="{498F99B7-B0E5-43E2-BDEA-C7CEEE4D031C}"/>
    <cellStyle name="40% - Accent3 16 4 3 2" xfId="43994" xr:uid="{7606F84F-7A68-4D1B-B19E-6B6195FBF532}"/>
    <cellStyle name="40% - Accent3 16 4 4" xfId="43992" xr:uid="{67744A83-8377-484D-9F8F-14D6F5E517EE}"/>
    <cellStyle name="40% - Accent3 16 5" xfId="14232" xr:uid="{650DFC8B-F5D1-4762-A353-9F90FF46FF31}"/>
    <cellStyle name="40% - Accent3 16 5 2" xfId="43995" xr:uid="{EB1ACD64-BDB3-43DE-B398-5B4AABF00590}"/>
    <cellStyle name="40% - Accent3 16 6" xfId="14233" xr:uid="{B39140BE-4286-4FC6-984F-2D3E65116353}"/>
    <cellStyle name="40% - Accent3 16 6 2" xfId="43996" xr:uid="{17859A31-2479-45B5-97F7-FAC2FC987B99}"/>
    <cellStyle name="40% - Accent3 16 7" xfId="14234" xr:uid="{4F574BB2-0943-4A96-80F9-D9555D758D9D}"/>
    <cellStyle name="40% - Accent3 16 7 2" xfId="43997" xr:uid="{0B45023A-FAF9-423C-8DC5-75137C7A769A}"/>
    <cellStyle name="40% - Accent3 16 8" xfId="21356" xr:uid="{015FE464-A18E-42DC-8C85-DD80DC915743}"/>
    <cellStyle name="40% - Accent3 16 8 2" xfId="50782" xr:uid="{D683D113-57D8-4B9C-B5E3-3C0FB122C13D}"/>
    <cellStyle name="40% - Accent3 16 9" xfId="14214" xr:uid="{E7FF5FF5-7931-48DA-BAC1-0E0F83ACE2E5}"/>
    <cellStyle name="40% - Accent3 16 9 2" xfId="43977" xr:uid="{AFBC4A1A-FB7F-447B-A054-DBCA53F29E75}"/>
    <cellStyle name="40% - Accent3 17" xfId="5471" xr:uid="{AED34DC3-60CA-4646-BDD1-A8492DBD539F}"/>
    <cellStyle name="40% - Accent3 17 2" xfId="6255" xr:uid="{F8A45A1A-6E79-43E0-B4D9-5A6859231BBF}"/>
    <cellStyle name="40% - Accent3 17 2 2" xfId="14237" xr:uid="{F6A4F9CB-B423-44C0-9103-50FC084F2772}"/>
    <cellStyle name="40% - Accent3 17 2 2 2" xfId="44000" xr:uid="{CAC0B183-A2B1-46FA-8AA1-BE2855C4128B}"/>
    <cellStyle name="40% - Accent3 17 2 3" xfId="14238" xr:uid="{E8BD85A0-5210-4C0C-B921-21E6AC666324}"/>
    <cellStyle name="40% - Accent3 17 2 3 2" xfId="44001" xr:uid="{5D6A528F-82C5-4554-B634-B3AE38804ECD}"/>
    <cellStyle name="40% - Accent3 17 2 4" xfId="22368" xr:uid="{4AE63E59-C9D7-4C85-9D60-57A24B15F65B}"/>
    <cellStyle name="40% - Accent3 17 2 4 2" xfId="51793" xr:uid="{1BB0A351-43D9-4342-97D0-576AF84888B6}"/>
    <cellStyle name="40% - Accent3 17 2 5" xfId="14236" xr:uid="{E7A50E1E-34DC-4FC4-83B0-45820CA3BE40}"/>
    <cellStyle name="40% - Accent3 17 2 5 2" xfId="43999" xr:uid="{C7DB16E1-F5BA-4EB7-9511-A7D41B76FBF6}"/>
    <cellStyle name="40% - Accent3 17 2 6" xfId="36114" xr:uid="{6EF18ABF-4414-4EDB-ADFD-39BFAB24BDF4}"/>
    <cellStyle name="40% - Accent3 17 3" xfId="14239" xr:uid="{81240CD5-C13A-45F0-B0C1-A6D35F3CFCA4}"/>
    <cellStyle name="40% - Accent3 17 3 2" xfId="44002" xr:uid="{15289595-E74C-4C54-895B-14A361578244}"/>
    <cellStyle name="40% - Accent3 17 4" xfId="14240" xr:uid="{C98F9006-3A6B-4ECF-8926-2066F5AE4DE3}"/>
    <cellStyle name="40% - Accent3 17 4 2" xfId="44003" xr:uid="{473A5319-7426-407C-BE7A-C4DB5D9F8D21}"/>
    <cellStyle name="40% - Accent3 17 5" xfId="14241" xr:uid="{EFF4CEE2-0FCD-4F64-903D-7C9E1208EAC0}"/>
    <cellStyle name="40% - Accent3 17 5 2" xfId="44004" xr:uid="{9C931C48-1C20-469F-9D21-0B57250AFC17}"/>
    <cellStyle name="40% - Accent3 17 6" xfId="21379" xr:uid="{F74FD0BD-FE1E-4166-BDFA-48DB798D6E98}"/>
    <cellStyle name="40% - Accent3 17 6 2" xfId="50805" xr:uid="{1E61D0B5-DA5D-405B-AC5B-67BE067AF0A7}"/>
    <cellStyle name="40% - Accent3 17 7" xfId="14235" xr:uid="{2E912725-C7D7-4F23-8235-5489250668D5}"/>
    <cellStyle name="40% - Accent3 17 7 2" xfId="43998" xr:uid="{529B7978-212E-4304-991A-D01862EF710A}"/>
    <cellStyle name="40% - Accent3 17 8" xfId="35334" xr:uid="{94DDF3F8-9607-44EA-A405-C00E829F43DF}"/>
    <cellStyle name="40% - Accent3 18" xfId="5496" xr:uid="{45DB7454-A474-4CA6-9FA7-834525BCABA3}"/>
    <cellStyle name="40% - Accent3 18 2" xfId="14243" xr:uid="{99BE1E7C-39F5-428F-AFF0-712B8A680F8A}"/>
    <cellStyle name="40% - Accent3 18 2 2" xfId="14244" xr:uid="{28D85B20-3208-46CA-9C23-926DEAFDD5F4}"/>
    <cellStyle name="40% - Accent3 18 2 2 2" xfId="44007" xr:uid="{FBE051C8-A03B-4099-857A-57BFD5472339}"/>
    <cellStyle name="40% - Accent3 18 2 3" xfId="14245" xr:uid="{8FDDE24A-A3AD-4BB2-860F-B548130F413F}"/>
    <cellStyle name="40% - Accent3 18 2 3 2" xfId="44008" xr:uid="{7690EB62-009B-4A05-887D-F882C457037A}"/>
    <cellStyle name="40% - Accent3 18 2 4" xfId="44006" xr:uid="{3E4E2C10-BA36-44B5-B8C3-05D138EDEC56}"/>
    <cellStyle name="40% - Accent3 18 3" xfId="14246" xr:uid="{B2D9916A-D942-46B7-8EE2-06A8B814ABB9}"/>
    <cellStyle name="40% - Accent3 18 3 2" xfId="44009" xr:uid="{314EEDDF-4956-4AD7-9F56-ABD771E0D133}"/>
    <cellStyle name="40% - Accent3 18 4" xfId="14247" xr:uid="{1B6D931A-DAE2-40A0-AEDB-B56E468AD8BE}"/>
    <cellStyle name="40% - Accent3 18 4 2" xfId="44010" xr:uid="{4D3C9540-1F64-4050-A14A-77DAA80A432D}"/>
    <cellStyle name="40% - Accent3 18 5" xfId="14248" xr:uid="{B8079BB9-013A-46AE-B8AE-03E1D8FB300E}"/>
    <cellStyle name="40% - Accent3 18 5 2" xfId="44011" xr:uid="{E3B20B03-FCA3-428D-B91A-1425036C2967}"/>
    <cellStyle name="40% - Accent3 18 6" xfId="21403" xr:uid="{11DC30CE-15EF-4BB6-A390-E3B464F95687}"/>
    <cellStyle name="40% - Accent3 18 6 2" xfId="50829" xr:uid="{6B96C4E4-DDE2-4D37-AA1E-EA85D91EB808}"/>
    <cellStyle name="40% - Accent3 18 7" xfId="14242" xr:uid="{49C98B21-6753-4B76-9462-49004CF292EE}"/>
    <cellStyle name="40% - Accent3 18 7 2" xfId="44005" xr:uid="{09F92CFF-CB18-408A-A7D3-868A4C935DAC}"/>
    <cellStyle name="40% - Accent3 18 8" xfId="35359" xr:uid="{0848D8BB-7E93-441F-B040-FFA906D835B5}"/>
    <cellStyle name="40% - Accent3 19" xfId="5520" xr:uid="{B35C136C-6BDB-45EC-A991-5DFBEB600197}"/>
    <cellStyle name="40% - Accent3 19 2" xfId="14250" xr:uid="{060C78AE-6C11-4794-A44E-08F932ED0E89}"/>
    <cellStyle name="40% - Accent3 19 2 2" xfId="44013" xr:uid="{DE6D7C7E-9D50-40CA-AB6A-281028438B5B}"/>
    <cellStyle name="40% - Accent3 19 3" xfId="14251" xr:uid="{97313BB9-8FD1-45E0-8137-5001CA3711B4}"/>
    <cellStyle name="40% - Accent3 19 3 2" xfId="44014" xr:uid="{53A3D2B8-41D7-4132-BF18-52A83727D1E2}"/>
    <cellStyle name="40% - Accent3 19 4" xfId="14252" xr:uid="{642C3CAF-99CC-4261-B51C-6CED849E2840}"/>
    <cellStyle name="40% - Accent3 19 4 2" xfId="44015" xr:uid="{86679605-6E58-4284-820C-968C46566D0F}"/>
    <cellStyle name="40% - Accent3 19 5" xfId="21426" xr:uid="{F18A21C6-AB57-42FF-BFB8-EE38F1ACBC25}"/>
    <cellStyle name="40% - Accent3 19 5 2" xfId="50852" xr:uid="{4F88EDD2-69E5-4A19-BB6F-B0D77E3F2DFD}"/>
    <cellStyle name="40% - Accent3 19 6" xfId="14249" xr:uid="{C6FF509B-D522-43E0-850E-CC973380DF6F}"/>
    <cellStyle name="40% - Accent3 19 6 2" xfId="44012" xr:uid="{148806FC-BB92-4CA3-A03D-377BDBCA4063}"/>
    <cellStyle name="40% - Accent3 19 7" xfId="35383" xr:uid="{58BED11A-387B-4139-ADDD-5A1732AEF757}"/>
    <cellStyle name="40% - Accent3 2" xfId="351" xr:uid="{00B4779C-D64D-4A8E-8056-4E0D84A96D12}"/>
    <cellStyle name="40% - Accent3 2 10" xfId="14254" xr:uid="{634B0F2E-7EE4-4D8A-9444-4D2F86AD3281}"/>
    <cellStyle name="40% - Accent3 2 10 2" xfId="44017" xr:uid="{8B398526-982C-4A7B-9B45-6DBC9D2F8932}"/>
    <cellStyle name="40% - Accent3 2 11" xfId="14255" xr:uid="{CC7019BC-6F14-4CD3-8926-CD0B4A7F72DF}"/>
    <cellStyle name="40% - Accent3 2 11 2" xfId="44018" xr:uid="{8D7367A2-DE12-4B19-AD5C-604DC075E7D1}"/>
    <cellStyle name="40% - Accent3 2 12" xfId="14256" xr:uid="{79F41F1E-CE8E-4A92-89C6-DFC6CD504572}"/>
    <cellStyle name="40% - Accent3 2 12 2" xfId="44019" xr:uid="{2D989410-4F8D-411B-9512-EE8EAA67FD78}"/>
    <cellStyle name="40% - Accent3 2 13" xfId="20316" xr:uid="{D350D0D0-7428-49E3-9E94-73D69283F872}"/>
    <cellStyle name="40% - Accent3 2 13 2" xfId="49947" xr:uid="{F16BD04F-C42A-4E23-953D-CF66DE655143}"/>
    <cellStyle name="40% - Accent3 2 14" xfId="14253" xr:uid="{3A27C0E1-2E87-4982-B752-D0F46AA66012}"/>
    <cellStyle name="40% - Accent3 2 14 2" xfId="44016" xr:uid="{824233C0-C944-4C27-86BF-F8FCB5907651}"/>
    <cellStyle name="40% - Accent3 2 15" xfId="6334" xr:uid="{02DB31DA-988D-420C-A2EB-2B808764D395}"/>
    <cellStyle name="40% - Accent3 2 15 2" xfId="36159" xr:uid="{072B6687-CFD2-45A3-BA5A-183EAEA89BB7}"/>
    <cellStyle name="40% - Accent3 2 16" xfId="4721" xr:uid="{7850FCD5-64C2-48FE-9E16-7BCCFCF66CA2}"/>
    <cellStyle name="40% - Accent3 2 16 2" xfId="34615" xr:uid="{14E03F78-5677-4E28-8A8D-DF062AFF6A32}"/>
    <cellStyle name="40% - Accent3 2 17" xfId="22550" xr:uid="{A5B34FED-E2F3-4256-A5B0-F71663DD11E3}"/>
    <cellStyle name="40% - Accent3 2 17 2" xfId="51838" xr:uid="{B2AEFDA2-43B4-4A82-BF17-C4C8B477EF1D}"/>
    <cellStyle name="40% - Accent3 2 18" xfId="4192" xr:uid="{B6F6AFE2-B71F-4781-A4BA-51F68ABE6833}"/>
    <cellStyle name="40% - Accent3 2 19" xfId="31623" xr:uid="{B1EBF18F-6360-45E7-A345-59147DC0174A}"/>
    <cellStyle name="40% - Accent3 2 2" xfId="851" xr:uid="{47B90B25-B71F-4CC7-8F1F-03DE47363713}"/>
    <cellStyle name="40% - Accent3 2 2 10" xfId="20317" xr:uid="{22385C2E-DBE6-4F30-B90D-52B03D52C89B}"/>
    <cellStyle name="40% - Accent3 2 2 10 2" xfId="49948" xr:uid="{B6B03472-C8E0-4A58-AE7F-378BFECC316F}"/>
    <cellStyle name="40% - Accent3 2 2 11" xfId="14257" xr:uid="{D46BC610-C221-4130-AF5C-5A16EBF34EE1}"/>
    <cellStyle name="40% - Accent3 2 2 11 2" xfId="44020" xr:uid="{949DED17-D132-4EC4-B492-0F0AC5531327}"/>
    <cellStyle name="40% - Accent3 2 2 12" xfId="4943" xr:uid="{7A289823-D75E-4FB2-99E9-66EF13CE34F9}"/>
    <cellStyle name="40% - Accent3 2 2 12 2" xfId="34812" xr:uid="{5B246262-652F-402B-AEF0-11FB08F27792}"/>
    <cellStyle name="40% - Accent3 2 2 13" xfId="4321" xr:uid="{2B874743-CE01-4E38-A4C1-9B0CD6842437}"/>
    <cellStyle name="40% - Accent3 2 2 14" xfId="32081" xr:uid="{5CF373D6-8500-4E3C-B03C-7963B2A823FA}"/>
    <cellStyle name="40% - Accent3 2 2 2" xfId="980" xr:uid="{A2898F38-4C91-4850-8357-840D6F94B894}"/>
    <cellStyle name="40% - Accent3 2 2 2 10" xfId="5763" xr:uid="{82C7BB97-E391-445E-A51F-71CE565ED524}"/>
    <cellStyle name="40% - Accent3 2 2 2 10 2" xfId="35622" xr:uid="{7ECCF667-0551-4283-A79D-AE4B22EF0D0E}"/>
    <cellStyle name="40% - Accent3 2 2 2 11" xfId="4425" xr:uid="{724BFAC5-AF06-4D82-AA96-E2020CFDFA08}"/>
    <cellStyle name="40% - Accent3 2 2 2 12" xfId="32169" xr:uid="{7605F53F-8193-4C23-8381-C9D369352923}"/>
    <cellStyle name="40% - Accent3 2 2 2 2" xfId="979" xr:uid="{E60D4385-F540-4083-8E7C-E737F879690F}"/>
    <cellStyle name="40% - Accent3 2 2 2 2 2" xfId="1323" xr:uid="{EF3A27DA-D30C-48AF-BC4B-52F19AA5A3FC}"/>
    <cellStyle name="40% - Accent3 2 2 2 2 2 2" xfId="1985" xr:uid="{C6B92ED9-C688-41E3-B9B2-A73B9A60A579}"/>
    <cellStyle name="40% - Accent3 2 2 2 2 2 2 2" xfId="3220" xr:uid="{F176325F-D4A0-4AEB-908E-083C750D1DB1}"/>
    <cellStyle name="40% - Accent3 2 2 2 2 2 2 2 2" xfId="34197" xr:uid="{0D6EE089-4198-42E5-8FD0-8389514AADD5}"/>
    <cellStyle name="40% - Accent3 2 2 2 2 2 2 3" xfId="14261" xr:uid="{7F721924-BC06-4F20-9A05-BC39FBF40914}"/>
    <cellStyle name="40% - Accent3 2 2 2 2 2 2 3 2" xfId="44024" xr:uid="{1A65119E-E106-4FDB-A76A-C10EB42B890E}"/>
    <cellStyle name="40% - Accent3 2 2 2 2 2 2 4" xfId="32987" xr:uid="{076E6268-3904-49F1-970F-FAF39369A7BC}"/>
    <cellStyle name="40% - Accent3 2 2 2 2 2 3" xfId="2602" xr:uid="{66C29482-8C41-447B-9469-5014A325E92B}"/>
    <cellStyle name="40% - Accent3 2 2 2 2 2 3 2" xfId="14262" xr:uid="{5DD9CB13-0E2B-40C8-84F6-2A51A28ACF0E}"/>
    <cellStyle name="40% - Accent3 2 2 2 2 2 3 2 2" xfId="44025" xr:uid="{23031F60-2AD1-4CD5-B070-4D7ACFE282A8}"/>
    <cellStyle name="40% - Accent3 2 2 2 2 2 3 3" xfId="33582" xr:uid="{10339A1A-9612-4017-81CD-1A8D420E6882}"/>
    <cellStyle name="40% - Accent3 2 2 2 2 2 4" xfId="14260" xr:uid="{9BFFFDF9-24C5-4A0D-9E2C-372CCB222F0E}"/>
    <cellStyle name="40% - Accent3 2 2 2 2 2 4 2" xfId="44023" xr:uid="{A754616F-3AB1-4C64-9EDA-EF55C61F25D3}"/>
    <cellStyle name="40% - Accent3 2 2 2 2 2 5" xfId="32373" xr:uid="{F4A5886B-A0A8-4104-920D-3F193B5EC591}"/>
    <cellStyle name="40% - Accent3 2 2 2 2 3" xfId="1695" xr:uid="{3B3C82E6-7112-489F-8D68-38EEB1F1B6E5}"/>
    <cellStyle name="40% - Accent3 2 2 2 2 3 2" xfId="2916" xr:uid="{4DC31A10-1195-48AA-B053-17600D5B44DA}"/>
    <cellStyle name="40% - Accent3 2 2 2 2 3 2 2" xfId="33894" xr:uid="{5419FC74-4E31-464F-B8F9-F9F94751B21C}"/>
    <cellStyle name="40% - Accent3 2 2 2 2 3 3" xfId="14263" xr:uid="{9A97CD3A-612F-4252-9DA3-DBF8D8B65249}"/>
    <cellStyle name="40% - Accent3 2 2 2 2 3 3 2" xfId="44026" xr:uid="{87780301-6644-43FB-AF04-902E5F72AFC5}"/>
    <cellStyle name="40% - Accent3 2 2 2 2 3 4" xfId="32697" xr:uid="{A6BA0572-D449-4FB4-BD92-66C10964CADE}"/>
    <cellStyle name="40% - Accent3 2 2 2 2 4" xfId="2333" xr:uid="{E66EB0F0-B888-42CC-A9E0-3F7418849B46}"/>
    <cellStyle name="40% - Accent3 2 2 2 2 4 2" xfId="14264" xr:uid="{67918973-B057-467B-B088-7C4A0BAFA566}"/>
    <cellStyle name="40% - Accent3 2 2 2 2 4 2 2" xfId="44027" xr:uid="{38E42FFA-FF9E-4D4B-A268-2088F126FB97}"/>
    <cellStyle name="40% - Accent3 2 2 2 2 4 3" xfId="33313" xr:uid="{7A066BE1-2862-4EF1-AF14-BAF12D75A4B2}"/>
    <cellStyle name="40% - Accent3 2 2 2 2 5" xfId="14265" xr:uid="{839D214C-DC5D-4952-95FF-2BA466E4522D}"/>
    <cellStyle name="40% - Accent3 2 2 2 2 5 2" xfId="44028" xr:uid="{14205D75-B993-4977-A42E-F4D4F4E39660}"/>
    <cellStyle name="40% - Accent3 2 2 2 2 6" xfId="31138" xr:uid="{8F1104D8-9D5E-4B28-B53B-8BDA9F2F58A5}"/>
    <cellStyle name="40% - Accent3 2 2 2 2 7" xfId="14259" xr:uid="{AE29257D-0CB8-461A-8838-EA953E3AAD0D}"/>
    <cellStyle name="40% - Accent3 2 2 2 2 7 2" xfId="44022" xr:uid="{63963735-7267-484B-AE1C-4EA4B08AE1E4}"/>
    <cellStyle name="40% - Accent3 2 2 2 2 8" xfId="32168" xr:uid="{96B0741E-0616-4897-8717-B28BFB24D6A7}"/>
    <cellStyle name="40% - Accent3 2 2 2 3" xfId="1322" xr:uid="{D8BF0FDE-D8FE-4286-AEAE-5E9E61BC3D0E}"/>
    <cellStyle name="40% - Accent3 2 2 2 3 2" xfId="1984" xr:uid="{B8F3AC87-20DB-49C5-81DF-694571808703}"/>
    <cellStyle name="40% - Accent3 2 2 2 3 2 2" xfId="3219" xr:uid="{FC550866-B8DB-4D12-8146-9DD4C8CB7FFB}"/>
    <cellStyle name="40% - Accent3 2 2 2 3 2 2 2" xfId="14268" xr:uid="{24BC5812-440B-44A4-BD99-B648AE6BF24D}"/>
    <cellStyle name="40% - Accent3 2 2 2 3 2 2 2 2" xfId="44031" xr:uid="{5B0CB139-51CD-48C3-A10F-9C72DCE71131}"/>
    <cellStyle name="40% - Accent3 2 2 2 3 2 2 3" xfId="34196" xr:uid="{AB4B33A6-D668-4B40-B5D5-17E69154D3AF}"/>
    <cellStyle name="40% - Accent3 2 2 2 3 2 3" xfId="14269" xr:uid="{2AB3E2CA-33CC-4325-AD86-947A8DF6CF7E}"/>
    <cellStyle name="40% - Accent3 2 2 2 3 2 3 2" xfId="44032" xr:uid="{DF12AB6C-A9A6-434E-85F6-D3ABB6E737A6}"/>
    <cellStyle name="40% - Accent3 2 2 2 3 2 4" xfId="14267" xr:uid="{6D3FBA04-D19B-4BE5-BB1D-66C15C8A0938}"/>
    <cellStyle name="40% - Accent3 2 2 2 3 2 4 2" xfId="44030" xr:uid="{BD914254-234A-4619-A091-02F19C0C95C0}"/>
    <cellStyle name="40% - Accent3 2 2 2 3 2 5" xfId="32986" xr:uid="{C94D4CCF-AD58-4211-AA17-FC8203A170D9}"/>
    <cellStyle name="40% - Accent3 2 2 2 3 3" xfId="2601" xr:uid="{760D9580-BC65-4BA2-B871-29A30760A426}"/>
    <cellStyle name="40% - Accent3 2 2 2 3 3 2" xfId="14270" xr:uid="{9C309E17-437D-44D9-AC3C-F434797373E8}"/>
    <cellStyle name="40% - Accent3 2 2 2 3 3 2 2" xfId="44033" xr:uid="{E717D1CD-A5B8-464C-BE17-2B6CF27EE7BF}"/>
    <cellStyle name="40% - Accent3 2 2 2 3 3 3" xfId="33581" xr:uid="{BF78FD16-1F5C-4C83-B088-782032EBA7F5}"/>
    <cellStyle name="40% - Accent3 2 2 2 3 4" xfId="14271" xr:uid="{87BD9CAA-20E5-4AED-A5F6-86DF87327EDD}"/>
    <cellStyle name="40% - Accent3 2 2 2 3 4 2" xfId="44034" xr:uid="{2418366F-D7DB-45A2-ABD5-F32FEE907D56}"/>
    <cellStyle name="40% - Accent3 2 2 2 3 5" xfId="14272" xr:uid="{B478DC2B-6718-4F6B-AC94-62306BD17E99}"/>
    <cellStyle name="40% - Accent3 2 2 2 3 5 2" xfId="44035" xr:uid="{4BCE8C59-1305-40FF-851A-A68EACF96869}"/>
    <cellStyle name="40% - Accent3 2 2 2 3 6" xfId="14266" xr:uid="{943C770C-19A4-4745-A604-A915C17B88AE}"/>
    <cellStyle name="40% - Accent3 2 2 2 3 6 2" xfId="44029" xr:uid="{99657E27-87D7-4E7F-9A08-BE54409DE41F}"/>
    <cellStyle name="40% - Accent3 2 2 2 3 7" xfId="32372" xr:uid="{B6F6B6C3-C094-4E61-9987-53CD4C0B9E6D}"/>
    <cellStyle name="40% - Accent3 2 2 2 4" xfId="1694" xr:uid="{1FE96247-3623-46B6-A8DA-4AAC75AEC6DC}"/>
    <cellStyle name="40% - Accent3 2 2 2 4 2" xfId="2915" xr:uid="{F2C78CD4-0681-4FC8-B45E-68BB17E180AA}"/>
    <cellStyle name="40% - Accent3 2 2 2 4 2 2" xfId="14274" xr:uid="{1CE70CCF-5791-46A7-BC4D-24ECCA607C19}"/>
    <cellStyle name="40% - Accent3 2 2 2 4 2 2 2" xfId="44037" xr:uid="{930A1A8E-B441-4E98-BD98-F7192C481CA3}"/>
    <cellStyle name="40% - Accent3 2 2 2 4 2 3" xfId="33893" xr:uid="{B9A91A7E-DF1E-44CF-9AD4-8716EDD6E05B}"/>
    <cellStyle name="40% - Accent3 2 2 2 4 3" xfId="14275" xr:uid="{0FC806B7-96C6-4BEA-944B-8258A7339F06}"/>
    <cellStyle name="40% - Accent3 2 2 2 4 3 2" xfId="44038" xr:uid="{23F320ED-BE92-41E6-BBBF-AE562E63D9E5}"/>
    <cellStyle name="40% - Accent3 2 2 2 4 4" xfId="14273" xr:uid="{9E04016E-2935-431D-9B92-4C6A92CC7438}"/>
    <cellStyle name="40% - Accent3 2 2 2 4 4 2" xfId="44036" xr:uid="{8B3B817C-9DD8-4B9D-AE88-70E5716932EC}"/>
    <cellStyle name="40% - Accent3 2 2 2 4 5" xfId="32696" xr:uid="{9019478B-AD1E-4B2C-BD54-767F8314E64E}"/>
    <cellStyle name="40% - Accent3 2 2 2 5" xfId="2216" xr:uid="{C22E0FF4-66D4-49E6-9AC4-78E0227E61FD}"/>
    <cellStyle name="40% - Accent3 2 2 2 5 2" xfId="14276" xr:uid="{245F19B5-4449-454A-813D-89969DD193D2}"/>
    <cellStyle name="40% - Accent3 2 2 2 5 2 2" xfId="44039" xr:uid="{A92EFB4F-06FF-4D9A-A485-32A555EF1380}"/>
    <cellStyle name="40% - Accent3 2 2 2 5 3" xfId="33198" xr:uid="{DDB119EC-1A75-4419-911B-F4F3B4A71305}"/>
    <cellStyle name="40% - Accent3 2 2 2 6" xfId="14277" xr:uid="{EF7E98BB-D8F2-4A20-B549-320E585BB554}"/>
    <cellStyle name="40% - Accent3 2 2 2 6 2" xfId="44040" xr:uid="{BFB23A66-E545-4F4D-B863-AA71710D6C61}"/>
    <cellStyle name="40% - Accent3 2 2 2 7" xfId="14278" xr:uid="{90C6EC0C-060A-40A0-8345-9E4C4121CC9A}"/>
    <cellStyle name="40% - Accent3 2 2 2 7 2" xfId="44041" xr:uid="{1671C565-C20B-4571-A309-57295CAE30BB}"/>
    <cellStyle name="40% - Accent3 2 2 2 8" xfId="20419" xr:uid="{19D28144-BAAD-4129-98F0-362F67647B9E}"/>
    <cellStyle name="40% - Accent3 2 2 2 8 2" xfId="49986" xr:uid="{D8B38D2C-5EBB-470D-8B3E-6CF93B7C3CAE}"/>
    <cellStyle name="40% - Accent3 2 2 2 9" xfId="14258" xr:uid="{1F9BBF74-2E90-4777-8628-BCBC937E3D55}"/>
    <cellStyle name="40% - Accent3 2 2 2 9 2" xfId="44021" xr:uid="{DE6446AE-A3D9-4E47-828F-E429416901AE}"/>
    <cellStyle name="40% - Accent3 2 2 3" xfId="978" xr:uid="{C0155947-E9A4-442A-A700-31045A79F4C3}"/>
    <cellStyle name="40% - Accent3 2 2 3 10" xfId="32167" xr:uid="{0884540F-E4A0-45C0-B329-5005CB653BB3}"/>
    <cellStyle name="40% - Accent3 2 2 3 2" xfId="1324" xr:uid="{810BA565-ECB5-46E7-BDE0-C77EA2F28064}"/>
    <cellStyle name="40% - Accent3 2 2 3 2 2" xfId="1986" xr:uid="{31E3037B-3A5B-47C8-8818-B4B80BDCC52C}"/>
    <cellStyle name="40% - Accent3 2 2 3 2 2 2" xfId="3221" xr:uid="{C717D613-F7C2-4F6F-AE4D-DC2B06E86631}"/>
    <cellStyle name="40% - Accent3 2 2 3 2 2 2 2" xfId="14282" xr:uid="{1D006D50-5123-43AD-929D-C15005268BF8}"/>
    <cellStyle name="40% - Accent3 2 2 3 2 2 2 2 2" xfId="44045" xr:uid="{8FE50CF9-FD2A-4C83-9C42-7B72488C9EA1}"/>
    <cellStyle name="40% - Accent3 2 2 3 2 2 2 3" xfId="34198" xr:uid="{2F4A8B90-BA3C-4200-B8C8-DA9E7D578B2A}"/>
    <cellStyle name="40% - Accent3 2 2 3 2 2 3" xfId="14283" xr:uid="{F0824DB2-F9AD-4452-9690-62EEE0D813B0}"/>
    <cellStyle name="40% - Accent3 2 2 3 2 2 3 2" xfId="44046" xr:uid="{92B96DD4-54A5-43CA-AF6E-8E5AE9AA03CF}"/>
    <cellStyle name="40% - Accent3 2 2 3 2 2 4" xfId="14281" xr:uid="{32367045-707D-422B-A058-8976666A6CFD}"/>
    <cellStyle name="40% - Accent3 2 2 3 2 2 4 2" xfId="44044" xr:uid="{CBC7BFB8-9901-4505-B96B-D2F9D5ED6F05}"/>
    <cellStyle name="40% - Accent3 2 2 3 2 2 5" xfId="32988" xr:uid="{4D3CBCBE-0DF9-475C-ACE9-A446A920CA15}"/>
    <cellStyle name="40% - Accent3 2 2 3 2 3" xfId="2603" xr:uid="{170092AC-B6F9-45DA-A560-1DE144D6C63C}"/>
    <cellStyle name="40% - Accent3 2 2 3 2 3 2" xfId="14284" xr:uid="{B41090D8-82F9-4E76-96A1-CB67A8E03C35}"/>
    <cellStyle name="40% - Accent3 2 2 3 2 3 2 2" xfId="44047" xr:uid="{84F6B926-443E-42C6-B2A4-2B3A203EDFF7}"/>
    <cellStyle name="40% - Accent3 2 2 3 2 3 3" xfId="33583" xr:uid="{D443065B-D8C2-4498-A940-586A40BD7FB9}"/>
    <cellStyle name="40% - Accent3 2 2 3 2 4" xfId="14285" xr:uid="{E3B66626-44CB-41DC-9F00-49AB11F8026F}"/>
    <cellStyle name="40% - Accent3 2 2 3 2 4 2" xfId="44048" xr:uid="{C1CFB9AE-9DD2-49F1-AD2C-834A793707C9}"/>
    <cellStyle name="40% - Accent3 2 2 3 2 5" xfId="14286" xr:uid="{93BEAC04-377A-4E3D-B194-0D206AB24B39}"/>
    <cellStyle name="40% - Accent3 2 2 3 2 5 2" xfId="44049" xr:uid="{BF35A7B5-D6E7-4425-A473-45BED61B4487}"/>
    <cellStyle name="40% - Accent3 2 2 3 2 6" xfId="14280" xr:uid="{DD71DB2F-51BC-4384-85A4-3C8ABA1E9C62}"/>
    <cellStyle name="40% - Accent3 2 2 3 2 6 2" xfId="44043" xr:uid="{06A80D88-D76C-49CB-AD8B-6E1397048221}"/>
    <cellStyle name="40% - Accent3 2 2 3 2 7" xfId="32374" xr:uid="{AAE0C89F-2426-4E39-A97D-8F24FFEE6A2F}"/>
    <cellStyle name="40% - Accent3 2 2 3 3" xfId="1696" xr:uid="{9C969BF2-8EE6-44CF-9D8E-34F93D4A52FB}"/>
    <cellStyle name="40% - Accent3 2 2 3 3 2" xfId="2917" xr:uid="{E5DA4C58-4A40-481A-8792-952C1C4AA09E}"/>
    <cellStyle name="40% - Accent3 2 2 3 3 2 2" xfId="14289" xr:uid="{52BAD539-C9DA-45B5-B268-5D938997A295}"/>
    <cellStyle name="40% - Accent3 2 2 3 3 2 2 2" xfId="44052" xr:uid="{79D4B034-5A26-438B-887B-0A34ED2A4EF0}"/>
    <cellStyle name="40% - Accent3 2 2 3 3 2 3" xfId="14290" xr:uid="{009B222F-6F15-43D8-8B00-2CB3FFE92221}"/>
    <cellStyle name="40% - Accent3 2 2 3 3 2 3 2" xfId="44053" xr:uid="{A47D1D36-52F4-4E4C-A3D7-F5ECC4A62E3B}"/>
    <cellStyle name="40% - Accent3 2 2 3 3 2 4" xfId="14288" xr:uid="{066487E5-4ABC-4617-AE98-07E75524DC76}"/>
    <cellStyle name="40% - Accent3 2 2 3 3 2 4 2" xfId="44051" xr:uid="{126EC38B-800A-4F5E-8091-DBAB36848E75}"/>
    <cellStyle name="40% - Accent3 2 2 3 3 2 5" xfId="33895" xr:uid="{933E709B-546A-4685-B53E-13411F812873}"/>
    <cellStyle name="40% - Accent3 2 2 3 3 3" xfId="14291" xr:uid="{12AC2ACB-0A8E-47FB-A9F9-A6D66C960802}"/>
    <cellStyle name="40% - Accent3 2 2 3 3 3 2" xfId="44054" xr:uid="{6D28DC76-3BE3-4B4E-8777-78CB7CF3C56D}"/>
    <cellStyle name="40% - Accent3 2 2 3 3 4" xfId="14292" xr:uid="{31999803-B550-4DBA-BFF4-994DBA6F42B8}"/>
    <cellStyle name="40% - Accent3 2 2 3 3 4 2" xfId="44055" xr:uid="{47CF2CA9-6D84-444F-862A-319467C7E42F}"/>
    <cellStyle name="40% - Accent3 2 2 3 3 5" xfId="14293" xr:uid="{00C912AE-F373-4244-972B-8FA531B67B13}"/>
    <cellStyle name="40% - Accent3 2 2 3 3 5 2" xfId="44056" xr:uid="{A2177F41-C835-4F2C-BE48-F9698798E5B5}"/>
    <cellStyle name="40% - Accent3 2 2 3 3 6" xfId="14287" xr:uid="{8888E344-42CC-475F-A827-262D23502AB4}"/>
    <cellStyle name="40% - Accent3 2 2 3 3 6 2" xfId="44050" xr:uid="{C2750A30-25E4-4044-9423-E2B953620362}"/>
    <cellStyle name="40% - Accent3 2 2 3 3 7" xfId="32698" xr:uid="{64425CC2-A40B-422D-A956-0F9BFE249B99}"/>
    <cellStyle name="40% - Accent3 2 2 3 4" xfId="2291" xr:uid="{C9B48AEC-F6CC-4E89-9F37-6C48C2B9E09E}"/>
    <cellStyle name="40% - Accent3 2 2 3 4 2" xfId="14295" xr:uid="{B4375F3F-304B-4C74-812E-616BD269C02B}"/>
    <cellStyle name="40% - Accent3 2 2 3 4 2 2" xfId="44058" xr:uid="{A37D0123-42F3-456D-AA8F-E8DB5CC5B3A9}"/>
    <cellStyle name="40% - Accent3 2 2 3 4 3" xfId="14296" xr:uid="{76B8661E-A15F-4F1F-9119-2F9FC008CFFA}"/>
    <cellStyle name="40% - Accent3 2 2 3 4 3 2" xfId="44059" xr:uid="{0E1B5AA8-E460-45B3-82BE-511D182583F0}"/>
    <cellStyle name="40% - Accent3 2 2 3 4 4" xfId="14294" xr:uid="{A7F474DE-6E0D-4CF6-AAB4-18515230103D}"/>
    <cellStyle name="40% - Accent3 2 2 3 4 4 2" xfId="44057" xr:uid="{A9DD81C6-C769-4AE7-8EA5-06C77D6546D0}"/>
    <cellStyle name="40% - Accent3 2 2 3 4 5" xfId="33271" xr:uid="{F87AB332-6CD9-4FDB-9DA9-7F0830950C13}"/>
    <cellStyle name="40% - Accent3 2 2 3 5" xfId="14297" xr:uid="{C1315C7D-F129-44A6-B391-FE958C01E77B}"/>
    <cellStyle name="40% - Accent3 2 2 3 5 2" xfId="44060" xr:uid="{FECC43E8-27A1-4EED-85EB-095073D1546F}"/>
    <cellStyle name="40% - Accent3 2 2 3 6" xfId="14298" xr:uid="{5A98DF32-99A8-42A4-ADEF-A0D14B68E8AF}"/>
    <cellStyle name="40% - Accent3 2 2 3 6 2" xfId="44061" xr:uid="{AB05734B-B00A-49BB-902A-B781E0242AF1}"/>
    <cellStyle name="40% - Accent3 2 2 3 7" xfId="14299" xr:uid="{B575AA1C-4DC0-4F63-9DC3-735080242115}"/>
    <cellStyle name="40% - Accent3 2 2 3 7 2" xfId="44062" xr:uid="{E6C18EFC-8931-4B7B-A8C2-CA15EADB5373}"/>
    <cellStyle name="40% - Accent3 2 2 3 8" xfId="23134" xr:uid="{97ED712B-0D83-402B-9EF7-E86B74A58D3D}"/>
    <cellStyle name="40% - Accent3 2 2 3 8 2" xfId="52198" xr:uid="{CE62A1EA-0533-4135-8997-8012EF05FBAE}"/>
    <cellStyle name="40% - Accent3 2 2 3 9" xfId="14279" xr:uid="{8CFAB6E0-7E99-427C-A132-EE18709E1C2B}"/>
    <cellStyle name="40% - Accent3 2 2 3 9 2" xfId="44042" xr:uid="{AB6515E7-419F-44EF-8774-0A6009B7B3A6}"/>
    <cellStyle name="40% - Accent3 2 2 4" xfId="981" xr:uid="{9B09978F-69AA-41A5-9736-98AC115B0C11}"/>
    <cellStyle name="40% - Accent3 2 2 4 2" xfId="1321" xr:uid="{E7B59897-AC0D-4C72-B2A6-71CD9ABCE31D}"/>
    <cellStyle name="40% - Accent3 2 2 4 2 2" xfId="1983" xr:uid="{F2751268-39E6-41DE-93EB-28E43E08F031}"/>
    <cellStyle name="40% - Accent3 2 2 4 2 2 2" xfId="3218" xr:uid="{36F333F6-C112-4646-AFAF-ACC98E3CA837}"/>
    <cellStyle name="40% - Accent3 2 2 4 2 2 2 2" xfId="34195" xr:uid="{0F7F7092-7703-4FC5-A6A6-B0C34E4ED7EF}"/>
    <cellStyle name="40% - Accent3 2 2 4 2 2 3" xfId="14302" xr:uid="{BF349788-EA17-4D71-AAF6-1D152243F15A}"/>
    <cellStyle name="40% - Accent3 2 2 4 2 2 3 2" xfId="44065" xr:uid="{CF5F3875-396F-420C-B334-6F45BA486CC6}"/>
    <cellStyle name="40% - Accent3 2 2 4 2 2 4" xfId="32985" xr:uid="{0122B8F4-18A1-4813-B4DE-925EC81EC5BB}"/>
    <cellStyle name="40% - Accent3 2 2 4 2 3" xfId="2604" xr:uid="{DDFC65EC-EBCD-4FE6-A48C-CD125D6D1D93}"/>
    <cellStyle name="40% - Accent3 2 2 4 2 3 2" xfId="14303" xr:uid="{01D98852-42E0-4CD0-8A33-E93F99947CFE}"/>
    <cellStyle name="40% - Accent3 2 2 4 2 3 2 2" xfId="44066" xr:uid="{27C775D8-BB59-42EE-934C-D18EE5B0E0EE}"/>
    <cellStyle name="40% - Accent3 2 2 4 2 3 3" xfId="33584" xr:uid="{CD416714-FCA3-4C86-8CDB-9B9EC18613A0}"/>
    <cellStyle name="40% - Accent3 2 2 4 2 4" xfId="14301" xr:uid="{2F830A56-60B3-464E-A97F-D483D098625E}"/>
    <cellStyle name="40% - Accent3 2 2 4 2 4 2" xfId="44064" xr:uid="{5AB0F899-1DFD-4516-A357-D8ADB4BB581C}"/>
    <cellStyle name="40% - Accent3 2 2 4 2 5" xfId="32371" xr:uid="{5E1D560C-A731-401C-849F-C437BB67308D}"/>
    <cellStyle name="40% - Accent3 2 2 4 3" xfId="1693" xr:uid="{ACA01A90-8874-4766-991E-4EAAE665A746}"/>
    <cellStyle name="40% - Accent3 2 2 4 3 2" xfId="2914" xr:uid="{0039A152-3A2C-4B9A-B951-2697B0BF351C}"/>
    <cellStyle name="40% - Accent3 2 2 4 3 2 2" xfId="33892" xr:uid="{058D12E7-7140-40F4-8D2D-B0FBB57551D7}"/>
    <cellStyle name="40% - Accent3 2 2 4 3 3" xfId="14304" xr:uid="{9FE4FB67-772B-486E-B610-511BB93FAF65}"/>
    <cellStyle name="40% - Accent3 2 2 4 3 3 2" xfId="44067" xr:uid="{8EA6B75C-0BDA-4205-934E-A32002930D3F}"/>
    <cellStyle name="40% - Accent3 2 2 4 3 4" xfId="32695" xr:uid="{D88636DC-0D4B-4DAE-A1D7-910ED23CBC1C}"/>
    <cellStyle name="40% - Accent3 2 2 4 4" xfId="2122" xr:uid="{A3C93736-FA66-43FB-8626-D8FC718067B0}"/>
    <cellStyle name="40% - Accent3 2 2 4 4 2" xfId="14305" xr:uid="{BB606D59-E1FC-4B93-B060-A56A03738E16}"/>
    <cellStyle name="40% - Accent3 2 2 4 4 2 2" xfId="44068" xr:uid="{093B39D9-A956-4A4B-81EA-984FDE0D2B64}"/>
    <cellStyle name="40% - Accent3 2 2 4 4 3" xfId="33108" xr:uid="{9E68FF19-C090-4E90-BCB8-BBA6E4F73FE8}"/>
    <cellStyle name="40% - Accent3 2 2 4 5" xfId="14306" xr:uid="{B6FACAE2-5183-4088-B989-9C1D98E66F68}"/>
    <cellStyle name="40% - Accent3 2 2 4 5 2" xfId="44069" xr:uid="{D66C8AB8-EC5A-4896-8FFF-DBFB9503D146}"/>
    <cellStyle name="40% - Accent3 2 2 4 6" xfId="14300" xr:uid="{5A840CD7-2AE2-4490-82D5-E33A51B7A367}"/>
    <cellStyle name="40% - Accent3 2 2 4 6 2" xfId="44063" xr:uid="{83908E4A-69FF-4A77-B2BE-DC2BA2ABD966}"/>
    <cellStyle name="40% - Accent3 2 2 4 7" xfId="32170" xr:uid="{4D9930D1-0668-4282-AE33-66F2D56C4C9A}"/>
    <cellStyle name="40% - Accent3 2 2 5" xfId="1179" xr:uid="{1277EF1D-60A2-44FE-9281-C67B60BF922D}"/>
    <cellStyle name="40% - Accent3 2 2 5 2" xfId="1841" xr:uid="{9B27C64C-C583-47A7-A258-30451772D325}"/>
    <cellStyle name="40% - Accent3 2 2 5 2 2" xfId="3076" xr:uid="{DBD3B5D0-6F90-44C0-B0FA-12A93B8A9E7A}"/>
    <cellStyle name="40% - Accent3 2 2 5 2 2 2" xfId="14309" xr:uid="{C22AD8AE-33D9-4C52-8774-4500B5DB612C}"/>
    <cellStyle name="40% - Accent3 2 2 5 2 2 2 2" xfId="44072" xr:uid="{6A907062-BBB8-4FC8-AD73-452365FEB1CE}"/>
    <cellStyle name="40% - Accent3 2 2 5 2 2 3" xfId="34053" xr:uid="{F7FC9419-34AC-4AC6-9692-D39C85447C9D}"/>
    <cellStyle name="40% - Accent3 2 2 5 2 3" xfId="14310" xr:uid="{8D40AA67-4F86-4AEC-BE2B-C452F2F10628}"/>
    <cellStyle name="40% - Accent3 2 2 5 2 3 2" xfId="44073" xr:uid="{F775278B-4C0B-4EA4-A556-5E4E79D4CB05}"/>
    <cellStyle name="40% - Accent3 2 2 5 2 4" xfId="14308" xr:uid="{2285AA4D-1000-4FD4-83A0-1C8A8066E5CF}"/>
    <cellStyle name="40% - Accent3 2 2 5 2 4 2" xfId="44071" xr:uid="{D2913271-2604-4D9D-8A24-21930E58BBC7}"/>
    <cellStyle name="40% - Accent3 2 2 5 2 5" xfId="32843" xr:uid="{495C948F-7E39-48F5-9C2C-2144CE9A5D74}"/>
    <cellStyle name="40% - Accent3 2 2 5 3" xfId="2600" xr:uid="{B65B9F72-A70F-4C95-AE40-C3092A95B1EC}"/>
    <cellStyle name="40% - Accent3 2 2 5 3 2" xfId="14311" xr:uid="{42EF162B-3296-44E0-97E3-761B2EA9E065}"/>
    <cellStyle name="40% - Accent3 2 2 5 3 2 2" xfId="44074" xr:uid="{43DC214B-4F84-4062-B7B3-1F1C039D6258}"/>
    <cellStyle name="40% - Accent3 2 2 5 3 3" xfId="33580" xr:uid="{4986790B-54D5-42A1-A93E-C9B060E173C9}"/>
    <cellStyle name="40% - Accent3 2 2 5 4" xfId="14312" xr:uid="{1BA56F78-209D-40E8-B55E-618C3DA8148C}"/>
    <cellStyle name="40% - Accent3 2 2 5 4 2" xfId="44075" xr:uid="{84B23015-CB0C-4965-94F9-F6CA5FCA8BDF}"/>
    <cellStyle name="40% - Accent3 2 2 5 5" xfId="14313" xr:uid="{259B2C00-A559-4F0B-B30A-1BC95A58987E}"/>
    <cellStyle name="40% - Accent3 2 2 5 5 2" xfId="44076" xr:uid="{AB087E57-20A3-41FC-8BC0-8ED04B6113FC}"/>
    <cellStyle name="40% - Accent3 2 2 5 6" xfId="14307" xr:uid="{6643DE1B-A3F2-45D6-9406-D5537393B300}"/>
    <cellStyle name="40% - Accent3 2 2 5 6 2" xfId="44070" xr:uid="{BF81259E-745D-43AA-B346-BE66BAFCC672}"/>
    <cellStyle name="40% - Accent3 2 2 5 7" xfId="32229" xr:uid="{7A633341-033D-4975-8B30-37E553F7C596}"/>
    <cellStyle name="40% - Accent3 2 2 6" xfId="1551" xr:uid="{F513BE10-7FBD-4203-BDFB-D397700B1E26}"/>
    <cellStyle name="40% - Accent3 2 2 6 2" xfId="2772" xr:uid="{D7697986-CD33-4601-A384-BB363D070D32}"/>
    <cellStyle name="40% - Accent3 2 2 6 2 2" xfId="14315" xr:uid="{C79BAD27-C600-43C1-B607-D4C2D639D150}"/>
    <cellStyle name="40% - Accent3 2 2 6 2 2 2" xfId="44078" xr:uid="{FC2CC3ED-A69B-4539-8CA5-C345E57ECBF8}"/>
    <cellStyle name="40% - Accent3 2 2 6 2 3" xfId="33750" xr:uid="{6E8BD4A5-07E2-4E2A-83C1-019080744361}"/>
    <cellStyle name="40% - Accent3 2 2 6 3" xfId="14316" xr:uid="{CB483988-356E-4554-8CDD-441917E4BED5}"/>
    <cellStyle name="40% - Accent3 2 2 6 3 2" xfId="44079" xr:uid="{BE58BEBB-2416-49B5-8C84-AB97693BDA03}"/>
    <cellStyle name="40% - Accent3 2 2 6 4" xfId="14314" xr:uid="{674EB3C6-E4E7-4384-8B12-DAA3F4BBBE74}"/>
    <cellStyle name="40% - Accent3 2 2 6 4 2" xfId="44077" xr:uid="{75692538-7844-45D1-8ECD-26CD6E9AB6C2}"/>
    <cellStyle name="40% - Accent3 2 2 6 5" xfId="32553" xr:uid="{E43B7A1E-21FE-40C2-9F03-E71B76B9231D}"/>
    <cellStyle name="40% - Accent3 2 2 7" xfId="2172" xr:uid="{EBE24800-4EF7-4107-B98A-7A207B9730E3}"/>
    <cellStyle name="40% - Accent3 2 2 7 2" xfId="14317" xr:uid="{EE009622-2DA8-49A1-A86B-35F8D0EB9E1A}"/>
    <cellStyle name="40% - Accent3 2 2 7 2 2" xfId="44080" xr:uid="{FC019F39-A646-4711-9627-7681BF4FE4BC}"/>
    <cellStyle name="40% - Accent3 2 2 7 3" xfId="33154" xr:uid="{8EC12FFC-B801-4B6A-9937-B83793CE5F25}"/>
    <cellStyle name="40% - Accent3 2 2 8" xfId="3453" xr:uid="{CC21A12F-BF5F-4085-9DB7-0A8D6CDB1277}"/>
    <cellStyle name="40% - Accent3 2 2 8 2" xfId="14318" xr:uid="{7BCB8A77-5DFE-4C90-B1FB-DE9D3BDBE756}"/>
    <cellStyle name="40% - Accent3 2 2 8 2 2" xfId="44081" xr:uid="{E7558F4F-B1BA-4AD8-987C-B01734E265E2}"/>
    <cellStyle name="40% - Accent3 2 2 8 3" xfId="34342" xr:uid="{E8CBBD03-F99E-4DEA-A5B7-1085FA07A894}"/>
    <cellStyle name="40% - Accent3 2 2 9" xfId="906" xr:uid="{ABBEE6B2-880A-4ED3-A804-705D2F43CD65}"/>
    <cellStyle name="40% - Accent3 2 2 9 2" xfId="14319" xr:uid="{228BE14D-4BAB-4C3E-89CD-F38A7D1CB062}"/>
    <cellStyle name="40% - Accent3 2 2 9 2 2" xfId="44082" xr:uid="{C9BCD2E9-4E07-494C-86CB-5A7CD1494647}"/>
    <cellStyle name="40% - Accent3 2 2 9 3" xfId="32123" xr:uid="{A77A5335-B66C-4B24-96D8-7F0A29E6C913}"/>
    <cellStyle name="40% - Accent3 2 20" xfId="31861" xr:uid="{0D858B40-1FB6-4BCA-8D9E-368061D715DE}"/>
    <cellStyle name="40% - Accent3 2 3" xfId="630" xr:uid="{EAC94982-1F1A-4AAF-93E4-05A824CF188D}"/>
    <cellStyle name="40% - Accent3 2 3 10" xfId="5179" xr:uid="{C6FC00A8-C4AA-4AE5-A8BA-CF6E484878B3}"/>
    <cellStyle name="40% - Accent3 2 3 10 2" xfId="35042" xr:uid="{B355B0D2-9F81-4C6D-BE97-ACA8A8F61EC9}"/>
    <cellStyle name="40% - Accent3 2 3 11" xfId="22748" xr:uid="{F74D9FD1-7473-4F1A-9146-BA1E47610520}"/>
    <cellStyle name="40% - Accent3 2 3 11 2" xfId="52033" xr:uid="{7A089691-A465-44E0-A808-A15BC9881475}"/>
    <cellStyle name="40% - Accent3 2 3 12" xfId="4380" xr:uid="{DB7D9E1C-E720-4ED2-B619-34864AD61699}"/>
    <cellStyle name="40% - Accent3 2 3 12 2" xfId="34453" xr:uid="{8931A0C6-E007-4A50-804B-C981A2BB370E}"/>
    <cellStyle name="40% - Accent3 2 3 13" xfId="31896" xr:uid="{8942624E-F171-4970-A951-C5F47B20E6E1}"/>
    <cellStyle name="40% - Accent3 2 3 2" xfId="976" xr:uid="{3E64DA6D-9549-47B6-A20E-130F11AB19D4}"/>
    <cellStyle name="40% - Accent3 2 3 2 2" xfId="1326" xr:uid="{1561965F-0FC5-481F-97D6-E9210CA96F85}"/>
    <cellStyle name="40% - Accent3 2 3 2 2 2" xfId="1988" xr:uid="{AB05C9DC-5F30-4340-AE62-487EE1721EBC}"/>
    <cellStyle name="40% - Accent3 2 3 2 2 2 2" xfId="3223" xr:uid="{2DB99A17-777A-42C4-A6F7-24EEA2C64B35}"/>
    <cellStyle name="40% - Accent3 2 3 2 2 2 2 2" xfId="34200" xr:uid="{E84AB15F-590E-4F89-A19D-A4044991FEA5}"/>
    <cellStyle name="40% - Accent3 2 3 2 2 2 3" xfId="14323" xr:uid="{298BF930-51F0-4044-A935-EFA426E0DE28}"/>
    <cellStyle name="40% - Accent3 2 3 2 2 2 3 2" xfId="44086" xr:uid="{CDB35FE7-BC3E-41A1-ACA2-01A1748C224F}"/>
    <cellStyle name="40% - Accent3 2 3 2 2 2 4" xfId="32990" xr:uid="{48947462-7A2A-44E5-A6BF-830D70A2155B}"/>
    <cellStyle name="40% - Accent3 2 3 2 2 3" xfId="2606" xr:uid="{B5E6EA26-FB8F-476D-A916-254568613EF4}"/>
    <cellStyle name="40% - Accent3 2 3 2 2 3 2" xfId="14324" xr:uid="{D38BC0AA-2F02-4DE6-9E1A-BA364573CABF}"/>
    <cellStyle name="40% - Accent3 2 3 2 2 3 2 2" xfId="44087" xr:uid="{4B5319BB-4DE6-48FA-A959-3B4C0BC9171A}"/>
    <cellStyle name="40% - Accent3 2 3 2 2 3 3" xfId="33586" xr:uid="{42BCAD35-D51A-45D3-8081-D595BA0F0B30}"/>
    <cellStyle name="40% - Accent3 2 3 2 2 4" xfId="14322" xr:uid="{1356C65D-2E62-419F-BE93-791BC3938B78}"/>
    <cellStyle name="40% - Accent3 2 3 2 2 4 2" xfId="44085" xr:uid="{8007AF20-82E8-4F1D-8BAA-E9CBDDBCFEF1}"/>
    <cellStyle name="40% - Accent3 2 3 2 2 5" xfId="32376" xr:uid="{26590A5F-5EE4-4A57-9DAF-FB367E62173D}"/>
    <cellStyle name="40% - Accent3 2 3 2 3" xfId="1698" xr:uid="{165B4F07-6403-490C-9DE2-B0FCB526CFF6}"/>
    <cellStyle name="40% - Accent3 2 3 2 3 2" xfId="2919" xr:uid="{D8B7714C-A3A7-4267-B05B-29500FAEBDFC}"/>
    <cellStyle name="40% - Accent3 2 3 2 3 2 2" xfId="33897" xr:uid="{982303C0-C636-4EF6-B01D-E96D4A5884C6}"/>
    <cellStyle name="40% - Accent3 2 3 2 3 3" xfId="14325" xr:uid="{965327D7-B969-4CD4-9811-6646D7F4DFE7}"/>
    <cellStyle name="40% - Accent3 2 3 2 3 3 2" xfId="44088" xr:uid="{04EA1E07-BC19-461B-A690-092E5B765229}"/>
    <cellStyle name="40% - Accent3 2 3 2 3 4" xfId="32700" xr:uid="{7CB40544-2DD3-4A01-9490-017131932549}"/>
    <cellStyle name="40% - Accent3 2 3 2 4" xfId="2332" xr:uid="{6D90BECD-D4DC-44AB-ADB5-F190D04DD548}"/>
    <cellStyle name="40% - Accent3 2 3 2 4 2" xfId="14326" xr:uid="{E3F4026E-A686-48A3-9E72-3A013DD72A3D}"/>
    <cellStyle name="40% - Accent3 2 3 2 4 2 2" xfId="44089" xr:uid="{2573F1D1-3E9B-43F4-99AA-F709EDC26981}"/>
    <cellStyle name="40% - Accent3 2 3 2 4 3" xfId="33312" xr:uid="{22105211-EFDB-4092-9E28-24C7BFCB1118}"/>
    <cellStyle name="40% - Accent3 2 3 2 5" xfId="14327" xr:uid="{DFBAE1EE-EC3E-4421-804F-4C92A646AF89}"/>
    <cellStyle name="40% - Accent3 2 3 2 5 2" xfId="44090" xr:uid="{39B5B243-CA1C-4792-A561-45BD6E680360}"/>
    <cellStyle name="40% - Accent3 2 3 2 6" xfId="22014" xr:uid="{64255C84-013D-4CF6-B800-B7B43112F2BA}"/>
    <cellStyle name="40% - Accent3 2 3 2 6 2" xfId="51439" xr:uid="{764E1544-F12C-42F7-9C43-9AACD7E33611}"/>
    <cellStyle name="40% - Accent3 2 3 2 7" xfId="14321" xr:uid="{7996904B-4B94-4880-AF73-576399FCBA13}"/>
    <cellStyle name="40% - Accent3 2 3 2 7 2" xfId="44084" xr:uid="{E60D69D2-E602-4BD9-9973-05FDF32D8C06}"/>
    <cellStyle name="40% - Accent3 2 3 2 8" xfId="31137" xr:uid="{452DFC0E-5DF1-4BDF-B12D-8FA896C0C963}"/>
    <cellStyle name="40% - Accent3 2 3 2 9" xfId="32165" xr:uid="{D52B175C-275F-4980-97E9-84A989846559}"/>
    <cellStyle name="40% - Accent3 2 3 3" xfId="1325" xr:uid="{CCE16B47-116C-485C-917A-96E769FF3AC7}"/>
    <cellStyle name="40% - Accent3 2 3 3 2" xfId="1987" xr:uid="{898201FA-62E7-4EB3-B065-FE67AAC867D0}"/>
    <cellStyle name="40% - Accent3 2 3 3 2 2" xfId="3222" xr:uid="{47D10218-46D5-4BFA-BB84-83BDB22FC3C0}"/>
    <cellStyle name="40% - Accent3 2 3 3 2 2 2" xfId="14330" xr:uid="{C239F8E9-620E-49BF-8A33-497A21E78DD9}"/>
    <cellStyle name="40% - Accent3 2 3 3 2 2 2 2" xfId="44093" xr:uid="{4D5DE444-E45D-4575-8FC6-97BD28F085C8}"/>
    <cellStyle name="40% - Accent3 2 3 3 2 2 3" xfId="34199" xr:uid="{81C7BB96-BAF6-458B-83ED-D13FC7A08CF6}"/>
    <cellStyle name="40% - Accent3 2 3 3 2 3" xfId="14331" xr:uid="{46D274EA-058B-4C5B-BDDC-9D88102B8AFE}"/>
    <cellStyle name="40% - Accent3 2 3 3 2 3 2" xfId="44094" xr:uid="{8D03362C-FD64-4342-B27E-93BE37937A04}"/>
    <cellStyle name="40% - Accent3 2 3 3 2 4" xfId="14329" xr:uid="{5ACA8F88-7059-497C-8169-FDA95BC0CD3C}"/>
    <cellStyle name="40% - Accent3 2 3 3 2 4 2" xfId="44092" xr:uid="{5C13B223-EF20-4A8C-ADA3-F7F2584741EC}"/>
    <cellStyle name="40% - Accent3 2 3 3 2 5" xfId="32989" xr:uid="{2F76B953-D06C-42AB-BD87-1C325FF0A0AE}"/>
    <cellStyle name="40% - Accent3 2 3 3 3" xfId="2605" xr:uid="{2036E659-92CF-477B-A4A1-2D898BC3C3E1}"/>
    <cellStyle name="40% - Accent3 2 3 3 3 2" xfId="14332" xr:uid="{390F3FB2-6FC7-46EA-90CB-AA1591CFEA18}"/>
    <cellStyle name="40% - Accent3 2 3 3 3 2 2" xfId="44095" xr:uid="{D173FF8B-DCEE-4A60-95AA-3C57275FA1E2}"/>
    <cellStyle name="40% - Accent3 2 3 3 3 3" xfId="33585" xr:uid="{489147D5-1951-4581-8531-26F994A1B4B8}"/>
    <cellStyle name="40% - Accent3 2 3 3 4" xfId="14333" xr:uid="{745B19AE-C65D-4E1A-8F49-95FA5299BFE9}"/>
    <cellStyle name="40% - Accent3 2 3 3 4 2" xfId="44096" xr:uid="{2B236136-12E4-449A-9E9D-62791D0E988F}"/>
    <cellStyle name="40% - Accent3 2 3 3 5" xfId="14334" xr:uid="{7F383282-D9DE-43DC-8991-0752D81A3BEE}"/>
    <cellStyle name="40% - Accent3 2 3 3 5 2" xfId="44097" xr:uid="{18134689-869C-4629-97B5-CA02F3DAB8CE}"/>
    <cellStyle name="40% - Accent3 2 3 3 6" xfId="23580" xr:uid="{D4F49FB1-657C-4D11-88C4-385A0985A351}"/>
    <cellStyle name="40% - Accent3 2 3 3 7" xfId="14328" xr:uid="{4605C029-9EE8-4113-9910-7C346ABFA6FF}"/>
    <cellStyle name="40% - Accent3 2 3 3 7 2" xfId="44091" xr:uid="{43EF378C-821E-476A-BBE1-CED50D6329E9}"/>
    <cellStyle name="40% - Accent3 2 3 3 8" xfId="32375" xr:uid="{7975C430-60E5-4D5E-9D85-82841E237192}"/>
    <cellStyle name="40% - Accent3 2 3 4" xfId="1697" xr:uid="{4E5BFD1F-1FB3-4B7B-A4D6-7E6D1E29E43B}"/>
    <cellStyle name="40% - Accent3 2 3 4 2" xfId="2918" xr:uid="{D1FA30B8-38DC-4CCE-BA60-B06C858FF1B8}"/>
    <cellStyle name="40% - Accent3 2 3 4 2 2" xfId="14336" xr:uid="{B6E205D9-E3E4-4273-995D-260DA8586430}"/>
    <cellStyle name="40% - Accent3 2 3 4 2 2 2" xfId="44099" xr:uid="{800E5EA6-DA9B-4A37-962F-8C6D6123E3BD}"/>
    <cellStyle name="40% - Accent3 2 3 4 2 3" xfId="33896" xr:uid="{0C3DB12D-341C-4C70-B8A0-17DF826EB43D}"/>
    <cellStyle name="40% - Accent3 2 3 4 3" xfId="14337" xr:uid="{A8688E17-F392-4AA2-9F25-32D43188731D}"/>
    <cellStyle name="40% - Accent3 2 3 4 3 2" xfId="44100" xr:uid="{1AFFDB37-129D-4270-9CE4-6E9F581F7325}"/>
    <cellStyle name="40% - Accent3 2 3 4 4" xfId="14335" xr:uid="{745C8613-1CD2-4B1F-AFF1-18F294EB7559}"/>
    <cellStyle name="40% - Accent3 2 3 4 4 2" xfId="44098" xr:uid="{D956A409-656F-45E1-97AB-F2AF1FBE5F63}"/>
    <cellStyle name="40% - Accent3 2 3 4 5" xfId="32699" xr:uid="{86EE55CE-12B3-44A9-94AC-132EB957A809}"/>
    <cellStyle name="40% - Accent3 2 3 5" xfId="2215" xr:uid="{3B143C01-0001-4C89-96E9-2E2C0D53F991}"/>
    <cellStyle name="40% - Accent3 2 3 5 2" xfId="14338" xr:uid="{94F67D02-C3A6-4195-B0C9-B376A4482A3A}"/>
    <cellStyle name="40% - Accent3 2 3 5 2 2" xfId="44101" xr:uid="{9DF1FC17-C284-4CA3-9597-E61414C43550}"/>
    <cellStyle name="40% - Accent3 2 3 5 3" xfId="33197" xr:uid="{776C11E3-A125-483A-91A7-340232E8137A}"/>
    <cellStyle name="40% - Accent3 2 3 6" xfId="14339" xr:uid="{22892F73-3BD9-402E-BAB4-7BE6D6721B50}"/>
    <cellStyle name="40% - Accent3 2 3 6 2" xfId="44102" xr:uid="{9BC44F92-C989-447E-AC50-3D3F00BC158A}"/>
    <cellStyle name="40% - Accent3 2 3 7" xfId="14340" xr:uid="{0B258C2F-C406-4051-A769-6D1D8D0BA8B5}"/>
    <cellStyle name="40% - Accent3 2 3 7 2" xfId="44103" xr:uid="{4621A622-F760-448F-B52B-3E0388F67765}"/>
    <cellStyle name="40% - Accent3 2 3 8" xfId="20418" xr:uid="{BD9461C2-9A5B-443D-917E-A1A63543A3A6}"/>
    <cellStyle name="40% - Accent3 2 3 8 2" xfId="49985" xr:uid="{47C054B2-2659-43D8-B939-DD88CBE6E83E}"/>
    <cellStyle name="40% - Accent3 2 3 9" xfId="14320" xr:uid="{32502F46-EE6A-4A74-A26E-C12F834DF81E}"/>
    <cellStyle name="40% - Accent3 2 3 9 2" xfId="44083" xr:uid="{20B0C24B-9A5D-460D-817B-93AE849C8DF7}"/>
    <cellStyle name="40% - Accent3 2 4" xfId="975" xr:uid="{40A13A7E-D610-45B6-9909-23032C7BC023}"/>
    <cellStyle name="40% - Accent3 2 4 10" xfId="32164" xr:uid="{73FFBC4D-E79F-4748-A2BD-602EF8D1EE11}"/>
    <cellStyle name="40% - Accent3 2 4 2" xfId="1327" xr:uid="{4ED7B568-2782-49F7-8E20-D82515A064A5}"/>
    <cellStyle name="40% - Accent3 2 4 2 2" xfId="1989" xr:uid="{3AA2D33C-DB2A-4138-A4E3-89A8122B7E2E}"/>
    <cellStyle name="40% - Accent3 2 4 2 2 2" xfId="3224" xr:uid="{FABA2A75-9B5C-49EE-83C2-A9624F9F4D9F}"/>
    <cellStyle name="40% - Accent3 2 4 2 2 2 2" xfId="14344" xr:uid="{34F8BBD9-4E6E-410B-AC2F-D658FE38F786}"/>
    <cellStyle name="40% - Accent3 2 4 2 2 2 2 2" xfId="44107" xr:uid="{A39FD211-BEDB-4FF0-8825-7F608D2EF295}"/>
    <cellStyle name="40% - Accent3 2 4 2 2 2 3" xfId="34201" xr:uid="{26108F18-C3DE-4CDE-8095-908176607DCD}"/>
    <cellStyle name="40% - Accent3 2 4 2 2 3" xfId="14345" xr:uid="{0D173349-36E8-48EC-B8BC-42D932E60CCB}"/>
    <cellStyle name="40% - Accent3 2 4 2 2 3 2" xfId="44108" xr:uid="{70378421-1291-4727-9F16-2B92D03D81CE}"/>
    <cellStyle name="40% - Accent3 2 4 2 2 4" xfId="14343" xr:uid="{A956D077-C2E9-4F98-B078-091BE0C99A25}"/>
    <cellStyle name="40% - Accent3 2 4 2 2 4 2" xfId="44106" xr:uid="{508C0CE1-9489-4565-8665-EF0E5F973C75}"/>
    <cellStyle name="40% - Accent3 2 4 2 2 5" xfId="32991" xr:uid="{79CC55E7-167B-4B73-92DA-CF071581F13E}"/>
    <cellStyle name="40% - Accent3 2 4 2 3" xfId="2607" xr:uid="{F9C62E43-B662-4070-912B-B57E7C373EFC}"/>
    <cellStyle name="40% - Accent3 2 4 2 3 2" xfId="14346" xr:uid="{495C7012-A1D7-4178-B99C-4E2769EE5DE4}"/>
    <cellStyle name="40% - Accent3 2 4 2 3 2 2" xfId="44109" xr:uid="{49EF090D-4120-48AB-9C54-9A15AB956E94}"/>
    <cellStyle name="40% - Accent3 2 4 2 3 3" xfId="33587" xr:uid="{D9B13AAA-8FB7-4BB6-90B7-E4034BA76EA8}"/>
    <cellStyle name="40% - Accent3 2 4 2 4" xfId="14347" xr:uid="{953BF963-00DF-44DD-992C-C4412D53D46A}"/>
    <cellStyle name="40% - Accent3 2 4 2 4 2" xfId="44110" xr:uid="{3418AC0F-FE7F-4E79-9C75-4017A1F8511C}"/>
    <cellStyle name="40% - Accent3 2 4 2 5" xfId="14348" xr:uid="{D48D8CA7-7DC5-413B-8BE5-BDF9225141D5}"/>
    <cellStyle name="40% - Accent3 2 4 2 5 2" xfId="44111" xr:uid="{A4AD5093-6D6D-4E4F-9517-EBEC9E73C680}"/>
    <cellStyle name="40% - Accent3 2 4 2 6" xfId="14342" xr:uid="{51CD4969-C260-4D9F-B46D-02CFA96F5634}"/>
    <cellStyle name="40% - Accent3 2 4 2 6 2" xfId="44105" xr:uid="{9973017F-65D6-4D69-9940-FC1A1DD6096D}"/>
    <cellStyle name="40% - Accent3 2 4 2 7" xfId="32377" xr:uid="{CBBAF646-F0C3-476E-A4DA-F3A8574CCADF}"/>
    <cellStyle name="40% - Accent3 2 4 3" xfId="1699" xr:uid="{C1892E27-ECB6-490C-80C2-AF8A5B1F5017}"/>
    <cellStyle name="40% - Accent3 2 4 3 2" xfId="2920" xr:uid="{DD5A9FA5-AD05-4017-BDEE-A602FA7A3876}"/>
    <cellStyle name="40% - Accent3 2 4 3 2 2" xfId="14351" xr:uid="{7D8E2BC6-2744-4E56-8F09-448DD0991000}"/>
    <cellStyle name="40% - Accent3 2 4 3 2 2 2" xfId="44114" xr:uid="{7B2FF115-E814-482B-B816-145A0C51E5EE}"/>
    <cellStyle name="40% - Accent3 2 4 3 2 3" xfId="14352" xr:uid="{08F52A3F-9722-4A05-8468-9E1D47A7C933}"/>
    <cellStyle name="40% - Accent3 2 4 3 2 3 2" xfId="44115" xr:uid="{09CDC46A-61F6-44C3-8151-80E2805155ED}"/>
    <cellStyle name="40% - Accent3 2 4 3 2 4" xfId="14350" xr:uid="{77023B68-1ACB-48C0-920F-4A73A0E364F1}"/>
    <cellStyle name="40% - Accent3 2 4 3 2 4 2" xfId="44113" xr:uid="{5A816374-3322-4CD7-BE29-9B627FEF88D0}"/>
    <cellStyle name="40% - Accent3 2 4 3 2 5" xfId="33898" xr:uid="{2667659C-2DCB-474B-B105-11368793BBDD}"/>
    <cellStyle name="40% - Accent3 2 4 3 3" xfId="14353" xr:uid="{97868808-89BA-40CC-96F6-3C081AEE5281}"/>
    <cellStyle name="40% - Accent3 2 4 3 3 2" xfId="44116" xr:uid="{7F8C99A0-A455-4CFF-B784-BEAF3EA2AEA9}"/>
    <cellStyle name="40% - Accent3 2 4 3 4" xfId="14354" xr:uid="{275A6C32-D78B-4CF6-B326-9678835F0355}"/>
    <cellStyle name="40% - Accent3 2 4 3 4 2" xfId="44117" xr:uid="{E10715BF-8A63-4CE7-80EF-BCC4410250A1}"/>
    <cellStyle name="40% - Accent3 2 4 3 5" xfId="14355" xr:uid="{AC0F7C73-567F-4322-B5D6-8977BFB6C3EB}"/>
    <cellStyle name="40% - Accent3 2 4 3 5 2" xfId="44118" xr:uid="{CAD589CE-703E-4A5F-BEE0-82E4F9659DBE}"/>
    <cellStyle name="40% - Accent3 2 4 3 6" xfId="14349" xr:uid="{E30B0D41-217E-4A25-99D1-9258DD78DFD0}"/>
    <cellStyle name="40% - Accent3 2 4 3 6 2" xfId="44112" xr:uid="{84088165-4B0B-4DBC-8EC0-EE98691870C8}"/>
    <cellStyle name="40% - Accent3 2 4 3 7" xfId="32701" xr:uid="{43EA88B5-A74C-4E62-B37D-896B7A4524D9}"/>
    <cellStyle name="40% - Accent3 2 4 4" xfId="2261" xr:uid="{0CFBBFA6-E72F-4D05-B614-D621C4E18E75}"/>
    <cellStyle name="40% - Accent3 2 4 4 2" xfId="14357" xr:uid="{C029A47A-87B4-4C0E-B044-422D629A2CF1}"/>
    <cellStyle name="40% - Accent3 2 4 4 2 2" xfId="44120" xr:uid="{24BBE7DA-A1CB-4158-8451-77A756D35803}"/>
    <cellStyle name="40% - Accent3 2 4 4 3" xfId="14358" xr:uid="{173C4641-6B84-47D3-8133-0845C6D1615E}"/>
    <cellStyle name="40% - Accent3 2 4 4 3 2" xfId="44121" xr:uid="{47BBEF5B-B421-49F4-8950-9E3560753B81}"/>
    <cellStyle name="40% - Accent3 2 4 4 4" xfId="14356" xr:uid="{9183CE88-8B5E-47B3-94C5-1AD91934E828}"/>
    <cellStyle name="40% - Accent3 2 4 4 4 2" xfId="44119" xr:uid="{DB7E2CD8-F8FB-4FFC-98E6-72AEFDAF2716}"/>
    <cellStyle name="40% - Accent3 2 4 4 5" xfId="33241" xr:uid="{BDDED3F5-5ADD-4923-8C27-AE3F6D83B969}"/>
    <cellStyle name="40% - Accent3 2 4 5" xfId="14359" xr:uid="{332305F9-F712-45E8-8130-DD3E25A76248}"/>
    <cellStyle name="40% - Accent3 2 4 5 2" xfId="44122" xr:uid="{3CF523A4-58A9-40BA-B48B-C3D47F4C692D}"/>
    <cellStyle name="40% - Accent3 2 4 6" xfId="14360" xr:uid="{F3A1D04E-C49F-4623-A462-255E93CFA8C8}"/>
    <cellStyle name="40% - Accent3 2 4 6 2" xfId="44123" xr:uid="{6BFBD048-58CA-4599-A73F-A7316E14DB74}"/>
    <cellStyle name="40% - Accent3 2 4 7" xfId="14361" xr:uid="{A1A71B56-EF71-4C01-905D-5C3C4FBEA2E8}"/>
    <cellStyle name="40% - Accent3 2 4 7 2" xfId="44124" xr:uid="{29C09096-AB7D-4383-BFF2-B3CE2A02A0D2}"/>
    <cellStyle name="40% - Accent3 2 4 8" xfId="21514" xr:uid="{183D8F18-986E-4CC7-AD18-E539B166B8E1}"/>
    <cellStyle name="40% - Accent3 2 4 8 2" xfId="50939" xr:uid="{9E5E8395-2E16-4CD6-8B0D-0CB63A53D417}"/>
    <cellStyle name="40% - Accent3 2 4 9" xfId="14341" xr:uid="{64C33327-7498-4520-96DF-EB673FA4BF70}"/>
    <cellStyle name="40% - Accent3 2 4 9 2" xfId="44104" xr:uid="{39C38C00-7A28-431D-BAB1-378F915295D6}"/>
    <cellStyle name="40% - Accent3 2 5" xfId="982" xr:uid="{F48F1B62-1E28-4559-953E-00A71729C347}"/>
    <cellStyle name="40% - Accent3 2 5 2" xfId="1320" xr:uid="{1DA9538B-08BD-4FB4-AE4A-7E5A290FAC55}"/>
    <cellStyle name="40% - Accent3 2 5 2 2" xfId="1982" xr:uid="{981FD842-D526-420C-A12A-4C973E4C0713}"/>
    <cellStyle name="40% - Accent3 2 5 2 2 2" xfId="3217" xr:uid="{E21EA088-12CC-49E6-804B-663985D28392}"/>
    <cellStyle name="40% - Accent3 2 5 2 2 2 2" xfId="14365" xr:uid="{10CECC1B-8990-4253-9321-F7D080BF3CD5}"/>
    <cellStyle name="40% - Accent3 2 5 2 2 2 2 2" xfId="44128" xr:uid="{DE2D5F4D-972A-4389-80C3-669AE075E21F}"/>
    <cellStyle name="40% - Accent3 2 5 2 2 2 3" xfId="34194" xr:uid="{DDA90EF9-5B47-4A8E-8FA3-A3B7D1478B28}"/>
    <cellStyle name="40% - Accent3 2 5 2 2 3" xfId="14366" xr:uid="{467A06CB-9100-4CF2-AC68-B19895A15DE8}"/>
    <cellStyle name="40% - Accent3 2 5 2 2 3 2" xfId="44129" xr:uid="{4C8A94C8-2C68-4FD5-B105-9F2FA51584DE}"/>
    <cellStyle name="40% - Accent3 2 5 2 2 4" xfId="14364" xr:uid="{A0964DEF-9B28-4361-852B-9A476F2FFD3D}"/>
    <cellStyle name="40% - Accent3 2 5 2 2 4 2" xfId="44127" xr:uid="{00F62228-F404-46BD-93BE-39C6A10E525B}"/>
    <cellStyle name="40% - Accent3 2 5 2 2 5" xfId="32984" xr:uid="{0ED27A15-BBCA-4B46-BF8F-ACC4C2ED4D65}"/>
    <cellStyle name="40% - Accent3 2 5 2 3" xfId="2608" xr:uid="{46605733-07AA-47BE-B2B9-4DDF567FF23D}"/>
    <cellStyle name="40% - Accent3 2 5 2 3 2" xfId="14367" xr:uid="{A669D9E0-8FA0-46E4-9F42-165E66547789}"/>
    <cellStyle name="40% - Accent3 2 5 2 3 2 2" xfId="44130" xr:uid="{8E19D623-43EC-424C-9626-7A52A3F92783}"/>
    <cellStyle name="40% - Accent3 2 5 2 3 3" xfId="33588" xr:uid="{73435C25-F640-43C4-9103-70D6A38A3067}"/>
    <cellStyle name="40% - Accent3 2 5 2 4" xfId="14368" xr:uid="{47E31967-902B-40F4-9175-1DABEF43F55F}"/>
    <cellStyle name="40% - Accent3 2 5 2 4 2" xfId="44131" xr:uid="{9E91A289-5273-47D3-9243-8D6C60A5C703}"/>
    <cellStyle name="40% - Accent3 2 5 2 5" xfId="14369" xr:uid="{13EA0297-E736-4414-A7A7-A967049C257B}"/>
    <cellStyle name="40% - Accent3 2 5 2 5 2" xfId="44132" xr:uid="{EF90454D-BC96-48EA-B627-7DA4110993E4}"/>
    <cellStyle name="40% - Accent3 2 5 2 6" xfId="14363" xr:uid="{7AC2E52F-34B8-4587-B9DF-8B8A3F8DC426}"/>
    <cellStyle name="40% - Accent3 2 5 2 6 2" xfId="44126" xr:uid="{6340663A-A177-43E4-B610-ADA1F7D246CD}"/>
    <cellStyle name="40% - Accent3 2 5 2 7" xfId="32370" xr:uid="{92A70E27-EE91-4C0D-B828-DD8EDBDACE53}"/>
    <cellStyle name="40% - Accent3 2 5 3" xfId="1692" xr:uid="{735921FD-40B9-4C60-8E3F-FAA291BD5D29}"/>
    <cellStyle name="40% - Accent3 2 5 3 2" xfId="2913" xr:uid="{4DE6603A-81CF-454C-B499-9FB620DF1948}"/>
    <cellStyle name="40% - Accent3 2 5 3 2 2" xfId="14372" xr:uid="{EFF8E27C-0286-478A-AFD8-C8A8BCD7283F}"/>
    <cellStyle name="40% - Accent3 2 5 3 2 2 2" xfId="44135" xr:uid="{A082FAE1-F34B-452B-9B72-7B16ABA2233D}"/>
    <cellStyle name="40% - Accent3 2 5 3 2 3" xfId="14373" xr:uid="{DCC4BAF9-DEB0-4B61-8CC6-0161CF21D29F}"/>
    <cellStyle name="40% - Accent3 2 5 3 2 3 2" xfId="44136" xr:uid="{EEF0519B-6BEB-4E55-B472-E8FEF6A85E78}"/>
    <cellStyle name="40% - Accent3 2 5 3 2 4" xfId="14371" xr:uid="{5004F2C2-7EA6-4636-A245-A6C54DE36B94}"/>
    <cellStyle name="40% - Accent3 2 5 3 2 4 2" xfId="44134" xr:uid="{5D05721F-B084-466D-8878-8AE8AA63C9BC}"/>
    <cellStyle name="40% - Accent3 2 5 3 2 5" xfId="33891" xr:uid="{C383C56F-18F4-4349-8E4D-903F273DEFB2}"/>
    <cellStyle name="40% - Accent3 2 5 3 3" xfId="14374" xr:uid="{8E9BD691-6B90-4602-B616-1F43D725A9B6}"/>
    <cellStyle name="40% - Accent3 2 5 3 3 2" xfId="44137" xr:uid="{7ED6ACD1-5A91-4FD2-9977-6BEB5F4F9B35}"/>
    <cellStyle name="40% - Accent3 2 5 3 4" xfId="14375" xr:uid="{54477809-CA4D-4C0F-B979-7C3EDA22CCCB}"/>
    <cellStyle name="40% - Accent3 2 5 3 4 2" xfId="44138" xr:uid="{B860C4ED-3BFA-4BC1-9662-8266294E682B}"/>
    <cellStyle name="40% - Accent3 2 5 3 5" xfId="14376" xr:uid="{C436E476-2A33-4DFF-8CA5-D040F51692AF}"/>
    <cellStyle name="40% - Accent3 2 5 3 5 2" xfId="44139" xr:uid="{0E6673C3-963A-46DC-A43B-AB91D5F32384}"/>
    <cellStyle name="40% - Accent3 2 5 3 6" xfId="14370" xr:uid="{C8F2DEF6-33D4-443A-B6A1-590C4AD9BB4E}"/>
    <cellStyle name="40% - Accent3 2 5 3 6 2" xfId="44133" xr:uid="{E440FA3A-BC07-4BD3-A60E-FF3B82AB01D2}"/>
    <cellStyle name="40% - Accent3 2 5 3 7" xfId="32694" xr:uid="{9D8D53AA-C30C-4341-8A31-81798FC7F389}"/>
    <cellStyle name="40% - Accent3 2 5 4" xfId="2402" xr:uid="{01EE3269-848E-4423-8F10-450D3569BD0A}"/>
    <cellStyle name="40% - Accent3 2 5 4 2" xfId="14378" xr:uid="{AD50961B-A2DE-4F90-8572-DD939E21AE8A}"/>
    <cellStyle name="40% - Accent3 2 5 4 2 2" xfId="44141" xr:uid="{053D35D7-B88E-4091-9819-23C937375C72}"/>
    <cellStyle name="40% - Accent3 2 5 4 3" xfId="14379" xr:uid="{01285A51-8E65-455A-83F5-B9D7D62DAFB7}"/>
    <cellStyle name="40% - Accent3 2 5 4 3 2" xfId="44142" xr:uid="{7529C3FC-BF2A-416D-831A-FD1AD2262566}"/>
    <cellStyle name="40% - Accent3 2 5 4 4" xfId="14377" xr:uid="{4CFF1F63-F799-4FDF-A146-1B0A13D4EFD9}"/>
    <cellStyle name="40% - Accent3 2 5 4 4 2" xfId="44140" xr:uid="{E9AD0429-BB52-4ED4-9286-491D7A82958A}"/>
    <cellStyle name="40% - Accent3 2 5 4 5" xfId="33382" xr:uid="{2E6D936F-D92C-495D-886C-33620997DB9D}"/>
    <cellStyle name="40% - Accent3 2 5 5" xfId="14380" xr:uid="{502D5EB8-89CB-40BB-9985-F5D9299544ED}"/>
    <cellStyle name="40% - Accent3 2 5 5 2" xfId="44143" xr:uid="{2AB1E16D-6772-45A0-8A66-3FAFAEB22FBB}"/>
    <cellStyle name="40% - Accent3 2 5 6" xfId="14381" xr:uid="{6FD034A8-161E-41E5-94DA-E49816A261C5}"/>
    <cellStyle name="40% - Accent3 2 5 6 2" xfId="44144" xr:uid="{E8E08D6D-FD8D-4D56-9B03-B5A6BAC1C54C}"/>
    <cellStyle name="40% - Accent3 2 5 7" xfId="14382" xr:uid="{05DAB503-78D5-4662-99FA-FE203D641A1C}"/>
    <cellStyle name="40% - Accent3 2 5 7 2" xfId="44145" xr:uid="{AE118E37-2DF2-4224-88C0-1D90E49ECE63}"/>
    <cellStyle name="40% - Accent3 2 5 8" xfId="14362" xr:uid="{C0BEFC59-CBC3-40CC-84E7-B7B414B4892A}"/>
    <cellStyle name="40% - Accent3 2 5 8 2" xfId="44125" xr:uid="{68A8ED6A-9845-4D33-A1E9-F838F732434A}"/>
    <cellStyle name="40% - Accent3 2 5 9" xfId="32171" xr:uid="{E4E2C747-E059-44EC-80AD-00C25254EFC0}"/>
    <cellStyle name="40% - Accent3 2 6" xfId="116" xr:uid="{D5326892-BA8D-4D85-A673-2ED889A4E263}"/>
    <cellStyle name="40% - Accent3 2 6 2" xfId="1812" xr:uid="{5E309017-2E4F-4423-872B-C4C52549E4BE}"/>
    <cellStyle name="40% - Accent3 2 6 2 2" xfId="3046" xr:uid="{CF5B7034-A7A5-4882-B422-3056236C45BE}"/>
    <cellStyle name="40% - Accent3 2 6 2 2 2" xfId="14385" xr:uid="{63B92BEB-1FB9-4D29-9436-710252A02BDD}"/>
    <cellStyle name="40% - Accent3 2 6 2 2 2 2" xfId="44148" xr:uid="{DC15E997-8354-4FAA-9176-92C80F00AA88}"/>
    <cellStyle name="40% - Accent3 2 6 2 2 3" xfId="34023" xr:uid="{DE20509E-A837-4142-A5C4-1465B492E1BA}"/>
    <cellStyle name="40% - Accent3 2 6 2 3" xfId="14386" xr:uid="{498C2350-C111-4B1B-A33B-83281BD91C06}"/>
    <cellStyle name="40% - Accent3 2 6 2 3 2" xfId="44149" xr:uid="{F7F43C09-A783-4EDD-AEBD-7B69F5DD986A}"/>
    <cellStyle name="40% - Accent3 2 6 2 4" xfId="14384" xr:uid="{1410E674-541E-4CFE-AC27-85368C081CDE}"/>
    <cellStyle name="40% - Accent3 2 6 2 4 2" xfId="44147" xr:uid="{6DA3049C-88B8-4346-8287-73F1524DD36C}"/>
    <cellStyle name="40% - Accent3 2 6 2 5" xfId="32814" xr:uid="{7E1C8388-C8E6-4400-AFDB-C3CF0574C322}"/>
    <cellStyle name="40% - Accent3 2 6 3" xfId="2599" xr:uid="{38C3067A-2F62-426B-929B-C548BD4727EE}"/>
    <cellStyle name="40% - Accent3 2 6 3 2" xfId="14387" xr:uid="{E713F4DD-19C3-4352-BABB-37EAC43A53A2}"/>
    <cellStyle name="40% - Accent3 2 6 3 2 2" xfId="44150" xr:uid="{2C9E714E-480D-430F-A2E2-ABED8CDE35A9}"/>
    <cellStyle name="40% - Accent3 2 6 3 3" xfId="33579" xr:uid="{974C1CBA-9962-4D63-8FC9-F7D8A9F2C109}"/>
    <cellStyle name="40% - Accent3 2 6 4" xfId="14388" xr:uid="{D171BE83-5739-4092-87BA-F1FA448959FC}"/>
    <cellStyle name="40% - Accent3 2 6 4 2" xfId="44151" xr:uid="{0D7BA7DC-A72A-49F4-B9AD-E9A687BE8B2F}"/>
    <cellStyle name="40% - Accent3 2 6 5" xfId="14389" xr:uid="{FE23BC47-2729-4D4F-98A7-8A87FECB5835}"/>
    <cellStyle name="40% - Accent3 2 6 5 2" xfId="44152" xr:uid="{973BFCF7-78A2-40E8-B6E0-4CF32842E2A5}"/>
    <cellStyle name="40% - Accent3 2 6 6" xfId="14383" xr:uid="{A8965821-D23C-436F-934C-8F4D1A04AC5D}"/>
    <cellStyle name="40% - Accent3 2 6 6 2" xfId="44146" xr:uid="{7DAED0F1-814C-4024-A373-D0E27EE10C28}"/>
    <cellStyle name="40% - Accent3 2 6 7" xfId="31752" xr:uid="{87ACB149-2738-4E77-B2DB-CA54703C6D27}"/>
    <cellStyle name="40% - Accent3 2 7" xfId="1521" xr:uid="{CE106154-5876-4CBB-AAAD-5D94FA686F4F}"/>
    <cellStyle name="40% - Accent3 2 7 2" xfId="2741" xr:uid="{794673D3-0B94-4FE0-B087-412EE60A34E8}"/>
    <cellStyle name="40% - Accent3 2 7 2 2" xfId="14392" xr:uid="{EEA9088D-B478-4142-9805-6BF3D5D0B2F3}"/>
    <cellStyle name="40% - Accent3 2 7 2 2 2" xfId="44155" xr:uid="{CFD8D361-351B-4C7E-B71E-3CCE1F8E71D9}"/>
    <cellStyle name="40% - Accent3 2 7 2 3" xfId="14393" xr:uid="{64691501-BD60-4EAC-81E1-D6BA37E2CE8B}"/>
    <cellStyle name="40% - Accent3 2 7 2 3 2" xfId="44156" xr:uid="{48D23F40-D5F8-4391-B5DD-E1EE92D65434}"/>
    <cellStyle name="40% - Accent3 2 7 2 4" xfId="14391" xr:uid="{C4A613E9-7869-44F9-AEF0-527933DB7D30}"/>
    <cellStyle name="40% - Accent3 2 7 2 4 2" xfId="44154" xr:uid="{C5C0772C-F283-4369-955E-5F26E5CC9F3C}"/>
    <cellStyle name="40% - Accent3 2 7 2 5" xfId="33720" xr:uid="{17CD95B6-BFA2-4610-A427-8B902CFAE81A}"/>
    <cellStyle name="40% - Accent3 2 7 3" xfId="14394" xr:uid="{A2BAAC89-1F1D-4328-8768-6BB56119712B}"/>
    <cellStyle name="40% - Accent3 2 7 3 2" xfId="44157" xr:uid="{4CDB8606-BD2D-441F-B1CD-284FF73BAD95}"/>
    <cellStyle name="40% - Accent3 2 7 4" xfId="14395" xr:uid="{094D6F24-B20B-4A3B-B586-F354F6441EF7}"/>
    <cellStyle name="40% - Accent3 2 7 4 2" xfId="44158" xr:uid="{3A6C18DE-F791-4B47-80F0-D0D76DF32341}"/>
    <cellStyle name="40% - Accent3 2 7 5" xfId="14396" xr:uid="{9BA70A02-4BA9-4C1F-A538-C6F372377626}"/>
    <cellStyle name="40% - Accent3 2 7 5 2" xfId="44159" xr:uid="{9B232930-68BA-4880-AC27-17C92BC44631}"/>
    <cellStyle name="40% - Accent3 2 7 6" xfId="14390" xr:uid="{98AC5C2C-E2B4-45D5-AD80-C6A608CAACD0}"/>
    <cellStyle name="40% - Accent3 2 7 6 2" xfId="44153" xr:uid="{4060EA79-9B62-4DEB-AAC0-99D3914417D0}"/>
    <cellStyle name="40% - Accent3 2 7 7" xfId="32523" xr:uid="{5A6FF865-90FF-457E-95DA-4CBCD8C8EB16}"/>
    <cellStyle name="40% - Accent3 2 8" xfId="2141" xr:uid="{BA8A834F-922F-4865-9BC5-6BEEB2A27056}"/>
    <cellStyle name="40% - Accent3 2 8 2" xfId="14398" xr:uid="{C62AA34F-9299-4DA2-BC5F-B9627E4944A9}"/>
    <cellStyle name="40% - Accent3 2 8 2 2" xfId="44161" xr:uid="{E5DB1900-FE91-4984-A30B-548EAF6AA5CB}"/>
    <cellStyle name="40% - Accent3 2 8 3" xfId="14399" xr:uid="{6BE6A70B-1F39-4639-B202-DEFCD8217BEE}"/>
    <cellStyle name="40% - Accent3 2 8 3 2" xfId="44162" xr:uid="{95199C19-C5B2-4FC7-9CE5-BF02E8CDB78F}"/>
    <cellStyle name="40% - Accent3 2 8 4" xfId="14397" xr:uid="{826C3BD3-FA71-45EC-B9F8-E9EC2EE4DBA5}"/>
    <cellStyle name="40% - Accent3 2 8 4 2" xfId="44160" xr:uid="{13209A97-6D47-4ED3-9787-DE798DCFF995}"/>
    <cellStyle name="40% - Accent3 2 8 5" xfId="33125" xr:uid="{5EF2A5F7-05CD-410B-92E9-8153F261005E}"/>
    <cellStyle name="40% - Accent3 2 9" xfId="14400" xr:uid="{C19C7858-130B-4DB2-A780-3636C581F124}"/>
    <cellStyle name="40% - Accent3 2 9 2" xfId="44163" xr:uid="{DF58305F-3D1E-42E0-94F8-EB986DEDD6ED}"/>
    <cellStyle name="40% - Accent3 20" xfId="5543" xr:uid="{D7BB01E6-9D95-4BCC-BD98-CDF3644BBF1B}"/>
    <cellStyle name="40% - Accent3 20 2" xfId="21448" xr:uid="{C5010870-BEE0-4665-AF5E-764A9F7B2448}"/>
    <cellStyle name="40% - Accent3 20 2 2" xfId="50874" xr:uid="{43D315D4-7CEC-4E35-8D47-D29252BB5847}"/>
    <cellStyle name="40% - Accent3 20 3" xfId="14401" xr:uid="{0099ADE8-98EF-4922-A840-1CD2277335EF}"/>
    <cellStyle name="40% - Accent3 20 3 2" xfId="44164" xr:uid="{C3CA7E2F-0E7C-48CE-96AB-D32B82036DAE}"/>
    <cellStyle name="40% - Accent3 20 4" xfId="35406" xr:uid="{5C30F8CA-D428-4B3B-B08F-3ACC1683DCDE}"/>
    <cellStyle name="40% - Accent3 21" xfId="5566" xr:uid="{0C1C1E8C-E8C2-4425-BBF1-E02416143489}"/>
    <cellStyle name="40% - Accent3 21 2" xfId="21471" xr:uid="{11646259-16D2-46AD-9C63-1751F98B03D5}"/>
    <cellStyle name="40% - Accent3 21 2 2" xfId="50897" xr:uid="{FFD03239-B092-4DCE-B67E-3E6D7E8EAFB1}"/>
    <cellStyle name="40% - Accent3 21 3" xfId="14402" xr:uid="{0038A140-A517-44AB-87A2-18F901122420}"/>
    <cellStyle name="40% - Accent3 21 3 2" xfId="44165" xr:uid="{95349732-5CD5-42EB-878B-DEEF5078F5C4}"/>
    <cellStyle name="40% - Accent3 21 4" xfId="35429" xr:uid="{41C704D1-8AF3-42A5-A1DB-E8B3001FC4DA}"/>
    <cellStyle name="40% - Accent3 22" xfId="5592" xr:uid="{BE4CE290-B0EA-49B6-A1A2-4A40FD894A1B}"/>
    <cellStyle name="40% - Accent3 22 2" xfId="21496" xr:uid="{DE83BC30-65BD-4E09-9B90-8074D6D94314}"/>
    <cellStyle name="40% - Accent3 22 2 2" xfId="50921" xr:uid="{33E01F64-AC60-4AEE-879D-5C9FCEFB1C58}"/>
    <cellStyle name="40% - Accent3 22 3" xfId="14403" xr:uid="{A81048A7-0F5E-42E4-8ABB-723622771850}"/>
    <cellStyle name="40% - Accent3 22 3 2" xfId="44166" xr:uid="{A0D096FA-84C3-4145-91C7-92DBC6C11D22}"/>
    <cellStyle name="40% - Accent3 22 4" xfId="35453" xr:uid="{CFAFDF9C-FFE4-4981-A75B-75C613AB5EED}"/>
    <cellStyle name="40% - Accent3 23" xfId="4592" xr:uid="{42D9D1B3-66DB-4B10-8483-5636070E5734}"/>
    <cellStyle name="40% - Accent3 23 2" xfId="14404" xr:uid="{B106205B-5B68-4E88-8977-01052E4C23E8}"/>
    <cellStyle name="40% - Accent3 23 2 2" xfId="44167" xr:uid="{9AD79381-93DE-497F-9371-C30DCB608D37}"/>
    <cellStyle name="40% - Accent3 23 3" xfId="34531" xr:uid="{014850C9-C64B-49C8-9F66-B30B881D7F6D}"/>
    <cellStyle name="40% - Accent3 24" xfId="14405" xr:uid="{2CCCFCDD-2A74-4B6D-A1BD-50AD22865BA1}"/>
    <cellStyle name="40% - Accent3 24 2" xfId="44168" xr:uid="{CC8D997C-F73D-4210-846C-F54FB3EF3626}"/>
    <cellStyle name="40% - Accent3 25" xfId="14406" xr:uid="{DE88F36E-036C-4ACA-ACA1-4C5311F3D1ED}"/>
    <cellStyle name="40% - Accent3 25 2" xfId="44169" xr:uid="{52A5DA06-138F-49E6-9C52-4690771E66FA}"/>
    <cellStyle name="40% - Accent3 26" xfId="14407" xr:uid="{3E1BBB99-3658-4A8D-8937-7E359E4CD8C7}"/>
    <cellStyle name="40% - Accent3 26 2" xfId="44170" xr:uid="{0FE42EFE-B266-49F4-A5E2-E637D9459F52}"/>
    <cellStyle name="40% - Accent3 27" xfId="14408" xr:uid="{B092FB40-941C-4C8C-B0A8-DBA16D34D38F}"/>
    <cellStyle name="40% - Accent3 27 2" xfId="44171" xr:uid="{EF58E93C-42EC-4529-A20C-A335AECA9AC3}"/>
    <cellStyle name="40% - Accent3 28" xfId="14409" xr:uid="{88A32780-E7FA-44E1-814C-9B6DE9D74A9A}"/>
    <cellStyle name="40% - Accent3 28 2" xfId="44172" xr:uid="{0C9619A6-29BE-4CF6-90BE-81533121F264}"/>
    <cellStyle name="40% - Accent3 29" xfId="14410" xr:uid="{5B92A60B-0532-4277-A2B2-5AA1EB72D20A}"/>
    <cellStyle name="40% - Accent3 29 2" xfId="44173" xr:uid="{25063F33-88DA-4A86-A570-83A7B76767AB}"/>
    <cellStyle name="40% - Accent3 3" xfId="647" xr:uid="{D94869C1-09F1-45C3-A91B-FD4F45EC8518}"/>
    <cellStyle name="40% - Accent3 3 10" xfId="14412" xr:uid="{DAD0B53E-E2BE-4470-B532-7389EAC27914}"/>
    <cellStyle name="40% - Accent3 3 10 2" xfId="29628" xr:uid="{E4928E83-0906-4CE0-892D-4626270F4846}"/>
    <cellStyle name="40% - Accent3 3 10 2 2" xfId="58118" xr:uid="{05CDF211-15AE-4883-B95D-950D5CEFBED4}"/>
    <cellStyle name="40% - Accent3 3 10 3" xfId="44175" xr:uid="{9AE046DB-E38C-4896-A23E-2BDEAD79D269}"/>
    <cellStyle name="40% - Accent3 3 11" xfId="14413" xr:uid="{FA547C36-3100-4FC7-AB8F-1B68E416DEF1}"/>
    <cellStyle name="40% - Accent3 3 11 2" xfId="44176" xr:uid="{808BB128-1A7F-45C8-94A6-013B6588C526}"/>
    <cellStyle name="40% - Accent3 3 12" xfId="14414" xr:uid="{731803B2-3A9B-4DA9-96A2-EC02BCA1E2C5}"/>
    <cellStyle name="40% - Accent3 3 13" xfId="14411" xr:uid="{CB232C70-16BF-49F7-A3A2-E89ACB6B02DA}"/>
    <cellStyle name="40% - Accent3 3 13 2" xfId="44174" xr:uid="{A1FA2C13-AFB1-4C11-A97C-D1CCEACB5211}"/>
    <cellStyle name="40% - Accent3 3 14" xfId="20648" xr:uid="{9DBFEE25-86CB-49F3-80E0-BDCBFCE8906B}"/>
    <cellStyle name="40% - Accent3 3 14 2" xfId="50087" xr:uid="{FA6E3662-E07A-4DFB-85B1-98521AE8BF4F}"/>
    <cellStyle name="40% - Accent3 3 15" xfId="6335" xr:uid="{B02057C9-2B01-4041-B046-3E7EE4BA291E}"/>
    <cellStyle name="40% - Accent3 3 16" xfId="4763" xr:uid="{C2E3515E-53CA-4857-B4ED-01E9A34245A4}"/>
    <cellStyle name="40% - Accent3 3 16 2" xfId="34647" xr:uid="{EA2EF293-880C-411A-BD75-880FEEDA8896}"/>
    <cellStyle name="40% - Accent3 3 17" xfId="22656" xr:uid="{2113AC5D-3DFF-460E-96D6-AA5FAABBC892}"/>
    <cellStyle name="40% - Accent3 3 17 2" xfId="51941" xr:uid="{DD9D0E03-B259-4EE9-8482-735EB8BC9070}"/>
    <cellStyle name="40% - Accent3 3 18" xfId="31652" xr:uid="{3F793670-3559-4FE3-86E5-D8E5A61C0A07}"/>
    <cellStyle name="40% - Accent3 3 19" xfId="31913" xr:uid="{7B9719E9-EE31-42B2-826A-8437BD070732}"/>
    <cellStyle name="40% - Accent3 3 2" xfId="820" xr:uid="{10653E1E-31C5-4056-BC70-6FF36338C8B9}"/>
    <cellStyle name="40% - Accent3 3 2 10" xfId="20875" xr:uid="{4065D8CB-0E3F-4651-AAFE-47A218D9805D}"/>
    <cellStyle name="40% - Accent3 3 2 10 2" xfId="50303" xr:uid="{E5EC6C09-C9CB-4EE6-B610-9376EEC4B2C2}"/>
    <cellStyle name="40% - Accent3 3 2 11" xfId="14415" xr:uid="{609F1898-5967-4BA9-995C-ECDCC4198E3F}"/>
    <cellStyle name="40% - Accent3 3 2 11 2" xfId="44177" xr:uid="{7AF94B79-1C39-4679-92B6-D910B7E0B31D}"/>
    <cellStyle name="40% - Accent3 3 2 12" xfId="5032" xr:uid="{592B5AF8-0EC6-4821-A354-E9F308F2A727}"/>
    <cellStyle name="40% - Accent3 3 2 12 2" xfId="34899" xr:uid="{A2BB1E91-C787-40A9-AB71-11534F57AAE6}"/>
    <cellStyle name="40% - Accent3 3 2 13" xfId="22701" xr:uid="{F04466D4-8C06-4FD4-B6DF-626FB50281DE}"/>
    <cellStyle name="40% - Accent3 3 2 13 2" xfId="51986" xr:uid="{5750BBA7-2665-46EA-935D-992BE4026099}"/>
    <cellStyle name="40% - Accent3 3 2 14" xfId="32059" xr:uid="{A851698D-FDEF-4B8E-93CA-6097946C3F29}"/>
    <cellStyle name="40% - Accent3 3 2 2" xfId="701" xr:uid="{18FBEB76-8567-46F8-9B6D-094893966EC3}"/>
    <cellStyle name="40% - Accent3 3 2 2 10" xfId="24062" xr:uid="{EF3F6184-F98A-450F-B562-5C946FF5E0A0}"/>
    <cellStyle name="40% - Accent3 3 2 2 10 2" xfId="52603" xr:uid="{64AD860C-22F4-4671-B7E9-CDAC690D5CE0}"/>
    <cellStyle name="40% - Accent3 3 2 2 11" xfId="31953" xr:uid="{EDDD0C16-74D2-4931-813B-909DC3FD803A}"/>
    <cellStyle name="40% - Accent3 3 2 2 2" xfId="1330" xr:uid="{1A4E2503-06E1-4CA6-A311-C832B703EE3E}"/>
    <cellStyle name="40% - Accent3 3 2 2 2 2" xfId="1992" xr:uid="{5719D7A9-80E7-41B2-817E-08985CE95F87}"/>
    <cellStyle name="40% - Accent3 3 2 2 2 2 2" xfId="3227" xr:uid="{EE74A461-D41C-4422-8125-416A19A9EA2C}"/>
    <cellStyle name="40% - Accent3 3 2 2 2 2 2 2" xfId="14419" xr:uid="{B47CE8E3-2027-4E64-8D1D-40577E72317F}"/>
    <cellStyle name="40% - Accent3 3 2 2 2 2 2 2 2" xfId="44181" xr:uid="{0BBFB95E-4626-43DC-A708-F522B041FB79}"/>
    <cellStyle name="40% - Accent3 3 2 2 2 2 2 3" xfId="34204" xr:uid="{B7CEB71F-D8F6-4AEA-9168-A51917D94A6C}"/>
    <cellStyle name="40% - Accent3 3 2 2 2 2 3" xfId="14420" xr:uid="{FDD49DB4-5424-4E8D-9ECE-344D87C2C3D6}"/>
    <cellStyle name="40% - Accent3 3 2 2 2 2 3 2" xfId="44182" xr:uid="{49B883D4-F619-431D-B469-3583D855DF19}"/>
    <cellStyle name="40% - Accent3 3 2 2 2 2 4" xfId="28508" xr:uid="{1AF7946F-C822-46AB-A7C3-C2003C047A58}"/>
    <cellStyle name="40% - Accent3 3 2 2 2 2 4 2" xfId="56998" xr:uid="{C4E713B6-13EE-4D4E-BDE6-485A721107C4}"/>
    <cellStyle name="40% - Accent3 3 2 2 2 2 5" xfId="14418" xr:uid="{8978C296-D850-429C-AA8B-8BAD9BFC0980}"/>
    <cellStyle name="40% - Accent3 3 2 2 2 2 5 2" xfId="44180" xr:uid="{4DEE7079-CF97-4FAD-A2A4-F0C7D7E77746}"/>
    <cellStyle name="40% - Accent3 3 2 2 2 2 6" xfId="32994" xr:uid="{1E7F568C-E2C9-46BD-92BB-7CF4417975D8}"/>
    <cellStyle name="40% - Accent3 3 2 2 2 3" xfId="2611" xr:uid="{85309C0E-0ABA-4509-851F-B60E7C41956E}"/>
    <cellStyle name="40% - Accent3 3 2 2 2 3 2" xfId="14421" xr:uid="{204DDF93-4796-4170-9A16-3378E10243AE}"/>
    <cellStyle name="40% - Accent3 3 2 2 2 3 2 2" xfId="44183" xr:uid="{AFD36120-2FF8-46C0-A66B-3494B81128DB}"/>
    <cellStyle name="40% - Accent3 3 2 2 2 3 3" xfId="33591" xr:uid="{82184B9D-B480-4090-8A54-1F40A15C606B}"/>
    <cellStyle name="40% - Accent3 3 2 2 2 4" xfId="14422" xr:uid="{EECB7CA7-590F-4D8F-905C-17BE4D19B9A8}"/>
    <cellStyle name="40% - Accent3 3 2 2 2 4 2" xfId="44184" xr:uid="{42568708-368E-4B02-BD17-B926D42A9FF7}"/>
    <cellStyle name="40% - Accent3 3 2 2 2 5" xfId="14423" xr:uid="{16F24FBA-C9C5-4E16-91A1-053202257679}"/>
    <cellStyle name="40% - Accent3 3 2 2 2 5 2" xfId="44185" xr:uid="{8E5CF18F-9B67-4A8E-AA13-1B62AA8CD2A2}"/>
    <cellStyle name="40% - Accent3 3 2 2 2 6" xfId="25533" xr:uid="{A36B3B12-FAE1-4528-A022-BF4277610FF8}"/>
    <cellStyle name="40% - Accent3 3 2 2 2 6 2" xfId="54024" xr:uid="{D2742CB0-A782-41A9-993D-E66D38E5EEF5}"/>
    <cellStyle name="40% - Accent3 3 2 2 2 7" xfId="14417" xr:uid="{601EAEE2-3A4F-44E9-8B94-7C13A264F016}"/>
    <cellStyle name="40% - Accent3 3 2 2 2 7 2" xfId="44179" xr:uid="{D8CB970B-2B0B-4D3C-BEC2-49C14966FA75}"/>
    <cellStyle name="40% - Accent3 3 2 2 2 8" xfId="32380" xr:uid="{6D03D548-9C18-4BDB-9259-C4FBB8A37BA5}"/>
    <cellStyle name="40% - Accent3 3 2 2 3" xfId="1702" xr:uid="{141B6E28-1C50-4414-874F-B6E496D15860}"/>
    <cellStyle name="40% - Accent3 3 2 2 3 2" xfId="2923" xr:uid="{44ACDA0E-415B-45EE-A2A2-F9A5FC106569}"/>
    <cellStyle name="40% - Accent3 3 2 2 3 2 2" xfId="14426" xr:uid="{5FF991B7-B8C4-46A1-B7CE-72B374BDDEEB}"/>
    <cellStyle name="40% - Accent3 3 2 2 3 2 2 2" xfId="44188" xr:uid="{D16A6D0A-64DD-4185-898D-FBAAAF59F477}"/>
    <cellStyle name="40% - Accent3 3 2 2 3 2 3" xfId="14427" xr:uid="{094AF079-DB05-4BA9-B127-17B535D67F51}"/>
    <cellStyle name="40% - Accent3 3 2 2 3 2 3 2" xfId="44189" xr:uid="{97BB34BD-0F8D-45D6-A4AE-FAD4BA6864B0}"/>
    <cellStyle name="40% - Accent3 3 2 2 3 2 4" xfId="14425" xr:uid="{093BFEA5-1078-42A5-BFE3-A5EDD392041D}"/>
    <cellStyle name="40% - Accent3 3 2 2 3 2 4 2" xfId="44187" xr:uid="{442EDBB3-F901-48EE-B428-B30517BFD10A}"/>
    <cellStyle name="40% - Accent3 3 2 2 3 2 5" xfId="33901" xr:uid="{D568D75C-8F00-4180-91DB-1AE161B8A347}"/>
    <cellStyle name="40% - Accent3 3 2 2 3 3" xfId="14428" xr:uid="{71878FE4-88A7-477E-9F02-4ECEFE783575}"/>
    <cellStyle name="40% - Accent3 3 2 2 3 3 2" xfId="44190" xr:uid="{612F1E1A-856D-4999-9C3B-EE1D6021DCE3}"/>
    <cellStyle name="40% - Accent3 3 2 2 3 4" xfId="14429" xr:uid="{80723B94-16B4-418B-BDD9-C7136D06763D}"/>
    <cellStyle name="40% - Accent3 3 2 2 3 4 2" xfId="44191" xr:uid="{EF7E14D4-8A9E-4831-B06B-1F2DD951AB8B}"/>
    <cellStyle name="40% - Accent3 3 2 2 3 5" xfId="14430" xr:uid="{1CB48A7E-9629-452C-A86D-7394588019FB}"/>
    <cellStyle name="40% - Accent3 3 2 2 3 5 2" xfId="44192" xr:uid="{52F093C0-0ED5-4DB6-B519-0C7513062074}"/>
    <cellStyle name="40% - Accent3 3 2 2 3 6" xfId="26994" xr:uid="{779B1B73-ED31-4FDF-87D8-A0EDA76BEE61}"/>
    <cellStyle name="40% - Accent3 3 2 2 3 6 2" xfId="55484" xr:uid="{D5C9D6E4-0131-4535-A195-CFB8D0849DC3}"/>
    <cellStyle name="40% - Accent3 3 2 2 3 7" xfId="14424" xr:uid="{AF48B26B-6C7B-4774-B81A-02D8A5FC627B}"/>
    <cellStyle name="40% - Accent3 3 2 2 3 7 2" xfId="44186" xr:uid="{D1E3301F-3536-4026-B1C7-2D1EDFE53968}"/>
    <cellStyle name="40% - Accent3 3 2 2 3 8" xfId="32704" xr:uid="{26C96357-C3AE-4697-A97F-39A47C906630}"/>
    <cellStyle name="40% - Accent3 3 2 2 4" xfId="2334" xr:uid="{3DD6DFEA-3879-45D3-8B23-B03C7E7ED9A6}"/>
    <cellStyle name="40% - Accent3 3 2 2 4 2" xfId="14432" xr:uid="{5BE9D5DF-7997-4796-92C2-6665B1251493}"/>
    <cellStyle name="40% - Accent3 3 2 2 4 2 2" xfId="44194" xr:uid="{9C918898-900E-4174-88F4-6D8BBBC0DAC0}"/>
    <cellStyle name="40% - Accent3 3 2 2 4 3" xfId="14433" xr:uid="{C5F02C97-3EB7-4158-816D-A93944FBBE07}"/>
    <cellStyle name="40% - Accent3 3 2 2 4 3 2" xfId="44195" xr:uid="{7980160F-20F4-4198-8129-DB0C7AD4E3FE}"/>
    <cellStyle name="40% - Accent3 3 2 2 4 4" xfId="29989" xr:uid="{30150F3D-9470-4665-9390-14841C59D863}"/>
    <cellStyle name="40% - Accent3 3 2 2 4 4 2" xfId="58479" xr:uid="{35A0FB2F-A7AD-4C08-BC01-E4ED2892A27A}"/>
    <cellStyle name="40% - Accent3 3 2 2 4 5" xfId="14431" xr:uid="{5EB880F3-E274-4F81-B4B3-B33A42A57219}"/>
    <cellStyle name="40% - Accent3 3 2 2 4 5 2" xfId="44193" xr:uid="{072C2CCF-1515-4B99-BF91-62ACD93815FD}"/>
    <cellStyle name="40% - Accent3 3 2 2 4 6" xfId="33314" xr:uid="{2625B95C-E9E0-4E3A-8A17-D5DDEC999E09}"/>
    <cellStyle name="40% - Accent3 3 2 2 5" xfId="14434" xr:uid="{AE87E45E-752D-4703-8A99-05FEEA18D7B5}"/>
    <cellStyle name="40% - Accent3 3 2 2 5 2" xfId="44196" xr:uid="{3595B161-6336-49F3-ABE1-851582E71145}"/>
    <cellStyle name="40% - Accent3 3 2 2 6" xfId="14435" xr:uid="{06E3D653-FD30-418F-9550-4955417C8890}"/>
    <cellStyle name="40% - Accent3 3 2 2 6 2" xfId="44197" xr:uid="{FBAE2D92-3680-4943-8992-0501A0117639}"/>
    <cellStyle name="40% - Accent3 3 2 2 7" xfId="14436" xr:uid="{25CD6F69-A742-4F7D-BBEB-7CB11AE230E4}"/>
    <cellStyle name="40% - Accent3 3 2 2 7 2" xfId="44198" xr:uid="{59B60DF6-0188-45C8-81A9-36B91DD8C612}"/>
    <cellStyle name="40% - Accent3 3 2 2 8" xfId="21848" xr:uid="{B0235981-D84D-40D9-AFA9-61AAF233CF14}"/>
    <cellStyle name="40% - Accent3 3 2 2 8 2" xfId="51273" xr:uid="{F7670283-A619-4BCC-A16C-00CA22493A80}"/>
    <cellStyle name="40% - Accent3 3 2 2 9" xfId="14416" xr:uid="{FF912145-36A4-43C9-87F4-B1DCC08BD7B6}"/>
    <cellStyle name="40% - Accent3 3 2 2 9 2" xfId="44178" xr:uid="{076F7EEC-6AE5-4E9E-8B5E-AF696A7ECFAB}"/>
    <cellStyle name="40% - Accent3 3 2 3" xfId="1329" xr:uid="{70334084-52CB-4229-B4EC-D79D4149B41E}"/>
    <cellStyle name="40% - Accent3 3 2 3 10" xfId="32379" xr:uid="{F66C2AD6-B509-45F0-A64F-1F3982BCE4F5}"/>
    <cellStyle name="40% - Accent3 3 2 3 2" xfId="1991" xr:uid="{58968A0F-EA23-43A6-BB17-CE94EDB617E2}"/>
    <cellStyle name="40% - Accent3 3 2 3 2 2" xfId="3226" xr:uid="{C9E50510-AE1A-4B9F-BD93-EBA8EC593381}"/>
    <cellStyle name="40% - Accent3 3 2 3 2 2 2" xfId="14440" xr:uid="{EE3592C1-8D89-4FA7-BAB6-B28B9845966B}"/>
    <cellStyle name="40% - Accent3 3 2 3 2 2 2 2" xfId="44202" xr:uid="{33CD19AB-64CF-459E-8BD0-1D89EE0FD96E}"/>
    <cellStyle name="40% - Accent3 3 2 3 2 2 3" xfId="14441" xr:uid="{F8FAE716-BC60-4041-B7DD-33E18DC2F885}"/>
    <cellStyle name="40% - Accent3 3 2 3 2 2 3 2" xfId="44203" xr:uid="{00513C8B-C2CB-4F4D-A2C4-275AA3BC9E3E}"/>
    <cellStyle name="40% - Accent3 3 2 3 2 2 4" xfId="28798" xr:uid="{6336B2AB-9592-474A-9CC4-DB07914AF829}"/>
    <cellStyle name="40% - Accent3 3 2 3 2 2 4 2" xfId="57288" xr:uid="{D5FF4A4E-6E8D-401C-B7AA-3F925BC0693B}"/>
    <cellStyle name="40% - Accent3 3 2 3 2 2 5" xfId="14439" xr:uid="{284C56A5-BAE3-4AE6-9681-F021671CF17E}"/>
    <cellStyle name="40% - Accent3 3 2 3 2 2 5 2" xfId="44201" xr:uid="{B4EF5F0F-15C9-4029-BE3A-3A83D9DA0C9E}"/>
    <cellStyle name="40% - Accent3 3 2 3 2 2 6" xfId="34203" xr:uid="{CD6EDB6A-73FF-49D5-9E7E-0F2692153A67}"/>
    <cellStyle name="40% - Accent3 3 2 3 2 3" xfId="14442" xr:uid="{1B3D5773-F26A-47B3-8209-DAC88A7B562C}"/>
    <cellStyle name="40% - Accent3 3 2 3 2 3 2" xfId="44204" xr:uid="{868F6928-61BF-42BC-9536-D3471805EE8F}"/>
    <cellStyle name="40% - Accent3 3 2 3 2 4" xfId="14443" xr:uid="{E3F09643-358A-4B7E-8734-4AD4198FA9C8}"/>
    <cellStyle name="40% - Accent3 3 2 3 2 4 2" xfId="44205" xr:uid="{23B4D99D-7D51-42DB-845D-3DDE897A4EB6}"/>
    <cellStyle name="40% - Accent3 3 2 3 2 5" xfId="14444" xr:uid="{B54189C2-3DC1-4C86-9193-09152A1C2318}"/>
    <cellStyle name="40% - Accent3 3 2 3 2 5 2" xfId="44206" xr:uid="{13121D9A-B9D5-4AE1-9C64-38F9AEEDC394}"/>
    <cellStyle name="40% - Accent3 3 2 3 2 6" xfId="25820" xr:uid="{78D7D9B3-79E8-49CF-8652-4508DB145D03}"/>
    <cellStyle name="40% - Accent3 3 2 3 2 6 2" xfId="54311" xr:uid="{F81BB0EF-E1B0-40FB-862D-CB165E279B7E}"/>
    <cellStyle name="40% - Accent3 3 2 3 2 7" xfId="14438" xr:uid="{26E24679-93ED-4849-823B-415C94B120B3}"/>
    <cellStyle name="40% - Accent3 3 2 3 2 7 2" xfId="44200" xr:uid="{D0EA2862-EFF3-4835-BA49-FF11080FE6B7}"/>
    <cellStyle name="40% - Accent3 3 2 3 2 8" xfId="32993" xr:uid="{A84A06F5-3DD0-4AA6-81D4-288C869956CC}"/>
    <cellStyle name="40% - Accent3 3 2 3 3" xfId="2610" xr:uid="{DC877E0B-ECD2-4CAB-A807-35D065FFE2DC}"/>
    <cellStyle name="40% - Accent3 3 2 3 3 2" xfId="14446" xr:uid="{9B137E24-FF34-4EFF-9FB1-9B6A3406A0F5}"/>
    <cellStyle name="40% - Accent3 3 2 3 3 2 2" xfId="14447" xr:uid="{E1A5CF5B-EB4B-44C8-8216-01B9501DC26D}"/>
    <cellStyle name="40% - Accent3 3 2 3 3 2 2 2" xfId="44209" xr:uid="{A56581D6-06B1-4549-8780-E07D85400087}"/>
    <cellStyle name="40% - Accent3 3 2 3 3 2 3" xfId="14448" xr:uid="{E60CBD4D-BD0D-4511-898B-FB7F5C8D6F8B}"/>
    <cellStyle name="40% - Accent3 3 2 3 3 2 3 2" xfId="44210" xr:uid="{37B33DDA-07A4-4127-99CF-AFAF98B7B618}"/>
    <cellStyle name="40% - Accent3 3 2 3 3 2 4" xfId="44208" xr:uid="{5984D6E0-88B5-4061-BEEF-16F2B2658145}"/>
    <cellStyle name="40% - Accent3 3 2 3 3 3" xfId="14449" xr:uid="{39E48B40-06E5-4D32-98CC-89CF7DFB59DB}"/>
    <cellStyle name="40% - Accent3 3 2 3 3 3 2" xfId="44211" xr:uid="{207023BE-CD93-448B-8EC7-C32CA634AA48}"/>
    <cellStyle name="40% - Accent3 3 2 3 3 4" xfId="14450" xr:uid="{C3E88D48-451C-4A14-8429-390E3F2EA9DB}"/>
    <cellStyle name="40% - Accent3 3 2 3 3 4 2" xfId="44212" xr:uid="{8546958A-1F4B-4F40-9B64-14DF40FAB1D0}"/>
    <cellStyle name="40% - Accent3 3 2 3 3 5" xfId="14451" xr:uid="{847C6FA9-8733-4276-AB62-EF1C4C6E8B2A}"/>
    <cellStyle name="40% - Accent3 3 2 3 3 5 2" xfId="44213" xr:uid="{2315F7EC-D382-4DDE-84DD-2A76E1BD1655}"/>
    <cellStyle name="40% - Accent3 3 2 3 3 6" xfId="27287" xr:uid="{6EF268BC-7E79-4B8B-95CA-E136DF1C351B}"/>
    <cellStyle name="40% - Accent3 3 2 3 3 6 2" xfId="55777" xr:uid="{E06849D0-508D-49DC-883D-9D4DE337BC3C}"/>
    <cellStyle name="40% - Accent3 3 2 3 3 7" xfId="14445" xr:uid="{3AE691B8-85C7-4B2C-B42A-E70028748F7E}"/>
    <cellStyle name="40% - Accent3 3 2 3 3 7 2" xfId="44207" xr:uid="{9C11F761-47FE-4375-A26C-3262BF8D7C95}"/>
    <cellStyle name="40% - Accent3 3 2 3 3 8" xfId="33590" xr:uid="{84F9B8A2-EFBF-47F8-BCBC-8FE027B3FA91}"/>
    <cellStyle name="40% - Accent3 3 2 3 4" xfId="14452" xr:uid="{45E3FFA6-8027-4F19-85FD-51B283135623}"/>
    <cellStyle name="40% - Accent3 3 2 3 4 2" xfId="14453" xr:uid="{C653F468-0054-4482-BD88-C34C2368FEFE}"/>
    <cellStyle name="40% - Accent3 3 2 3 4 2 2" xfId="44215" xr:uid="{2EB9AE91-20C6-4A27-AAAF-EE90956B92FF}"/>
    <cellStyle name="40% - Accent3 3 2 3 4 3" xfId="14454" xr:uid="{E108D220-E1A0-4EA5-95A9-96A8D18F3C3B}"/>
    <cellStyle name="40% - Accent3 3 2 3 4 3 2" xfId="44216" xr:uid="{B892FC12-F742-413D-9764-30A673354BF1}"/>
    <cellStyle name="40% - Accent3 3 2 3 4 4" xfId="30285" xr:uid="{340ECE52-F81F-4199-BEF4-19E6A756D37A}"/>
    <cellStyle name="40% - Accent3 3 2 3 4 4 2" xfId="58775" xr:uid="{2024BEE6-B784-4825-8300-85366DE069A1}"/>
    <cellStyle name="40% - Accent3 3 2 3 4 5" xfId="44214" xr:uid="{49F9C9A7-5371-4772-93E7-FF99A3F8AC0F}"/>
    <cellStyle name="40% - Accent3 3 2 3 5" xfId="14455" xr:uid="{5BA4B67A-FA74-40E0-9B33-DEDC96FD7674}"/>
    <cellStyle name="40% - Accent3 3 2 3 5 2" xfId="44217" xr:uid="{F0D25492-9CFA-4C7B-BFEF-E6FA4A2C9327}"/>
    <cellStyle name="40% - Accent3 3 2 3 6" xfId="14456" xr:uid="{EA954E89-65E6-4B9B-A4B6-27C15DEFD16A}"/>
    <cellStyle name="40% - Accent3 3 2 3 6 2" xfId="44218" xr:uid="{2019CC70-4D41-4552-9D9B-04DBEC39E3B2}"/>
    <cellStyle name="40% - Accent3 3 2 3 7" xfId="14457" xr:uid="{C9F541F5-55BA-4E5D-8F70-AB85B41AF9E2}"/>
    <cellStyle name="40% - Accent3 3 2 3 7 2" xfId="44219" xr:uid="{E54FC778-3DB5-4761-A32E-CA827BE271C7}"/>
    <cellStyle name="40% - Accent3 3 2 3 8" xfId="24375" xr:uid="{76E891AA-2A39-4463-8435-31C5DE5BFB4F}"/>
    <cellStyle name="40% - Accent3 3 2 3 8 2" xfId="52867" xr:uid="{2DC756B1-1639-40DF-B27E-95A733ABF287}"/>
    <cellStyle name="40% - Accent3 3 2 3 9" xfId="14437" xr:uid="{66AED4B7-B221-4D03-9DC1-70FCC2ECE84B}"/>
    <cellStyle name="40% - Accent3 3 2 3 9 2" xfId="44199" xr:uid="{D1EE15EB-595C-42AE-AD6A-144D5BDFAE75}"/>
    <cellStyle name="40% - Accent3 3 2 4" xfId="1701" xr:uid="{AB9B127E-8F9E-4A1C-826B-B282A82DDD68}"/>
    <cellStyle name="40% - Accent3 3 2 4 2" xfId="2922" xr:uid="{2E537419-15C2-4D4D-B5D1-B1593CB773E6}"/>
    <cellStyle name="40% - Accent3 3 2 4 2 2" xfId="14460" xr:uid="{F51F784A-8F97-4509-A6E6-A30F993DA5B5}"/>
    <cellStyle name="40% - Accent3 3 2 4 2 2 2" xfId="29095" xr:uid="{B6DEC6C8-1F21-4BEB-960F-747B2F6AEB17}"/>
    <cellStyle name="40% - Accent3 3 2 4 2 2 2 2" xfId="57585" xr:uid="{12C7AD78-F989-4B25-8E52-DA85FA3BE70D}"/>
    <cellStyle name="40% - Accent3 3 2 4 2 2 3" xfId="44222" xr:uid="{37BA911B-2CD4-4AAA-A333-D4FC26B5F16E}"/>
    <cellStyle name="40% - Accent3 3 2 4 2 3" xfId="14461" xr:uid="{2BCC6447-A819-4C8B-A2A1-D12D53F640AC}"/>
    <cellStyle name="40% - Accent3 3 2 4 2 3 2" xfId="44223" xr:uid="{9927CAAE-05F1-40FD-93F2-DCB74E800115}"/>
    <cellStyle name="40% - Accent3 3 2 4 2 4" xfId="26111" xr:uid="{F903F02B-07A7-45D6-A435-5136D3D76DA6}"/>
    <cellStyle name="40% - Accent3 3 2 4 2 4 2" xfId="54602" xr:uid="{703C04C9-0862-4B7F-914D-DCD54A63C112}"/>
    <cellStyle name="40% - Accent3 3 2 4 2 5" xfId="14459" xr:uid="{38C60477-5EFC-4956-A7BD-57212206792F}"/>
    <cellStyle name="40% - Accent3 3 2 4 2 5 2" xfId="44221" xr:uid="{6DBDD8B3-1DB3-460F-ABD3-3B997059BF2F}"/>
    <cellStyle name="40% - Accent3 3 2 4 2 6" xfId="33900" xr:uid="{7428C747-8609-4900-87DE-D4B722F51CD2}"/>
    <cellStyle name="40% - Accent3 3 2 4 3" xfId="14462" xr:uid="{B5F3FD20-DFC6-4EFD-8886-67533E46C36A}"/>
    <cellStyle name="40% - Accent3 3 2 4 3 2" xfId="27584" xr:uid="{F7E85098-8D57-4A84-8670-F259200B5890}"/>
    <cellStyle name="40% - Accent3 3 2 4 3 2 2" xfId="56074" xr:uid="{F8CBBD38-D962-4155-9696-FBC6B44EA5B1}"/>
    <cellStyle name="40% - Accent3 3 2 4 3 3" xfId="44224" xr:uid="{2A17BC10-34F6-453E-B56A-2DBAD4638E18}"/>
    <cellStyle name="40% - Accent3 3 2 4 4" xfId="14463" xr:uid="{C6BD1697-090D-4E28-ACAC-F1FC577F077B}"/>
    <cellStyle name="40% - Accent3 3 2 4 4 2" xfId="30583" xr:uid="{F5516990-98FB-4522-9C3E-C80D922C8A20}"/>
    <cellStyle name="40% - Accent3 3 2 4 4 2 2" xfId="59073" xr:uid="{8F008634-3F34-4139-B291-4D4B8A86B07B}"/>
    <cellStyle name="40% - Accent3 3 2 4 4 3" xfId="44225" xr:uid="{3EC5452A-49E9-4931-888B-4311F21138CD}"/>
    <cellStyle name="40% - Accent3 3 2 4 5" xfId="14464" xr:uid="{0D66EF6A-130B-4697-AD30-8E6F5CFB2020}"/>
    <cellStyle name="40% - Accent3 3 2 4 5 2" xfId="44226" xr:uid="{E7A4EE9B-80BC-4740-8FF5-5C8DB06F8C8B}"/>
    <cellStyle name="40% - Accent3 3 2 4 6" xfId="24654" xr:uid="{878B0790-D321-4C42-911B-B55EDE699D8F}"/>
    <cellStyle name="40% - Accent3 3 2 4 6 2" xfId="53146" xr:uid="{0BB4D3FC-4658-40B1-870C-9CF5952415F6}"/>
    <cellStyle name="40% - Accent3 3 2 4 7" xfId="14458" xr:uid="{7DD7C890-B62F-4685-AAAF-6D22AB9450A6}"/>
    <cellStyle name="40% - Accent3 3 2 4 7 2" xfId="44220" xr:uid="{CC407B7B-AD7F-48CE-94FE-ECC4EC3EF5D6}"/>
    <cellStyle name="40% - Accent3 3 2 4 8" xfId="32703" xr:uid="{1C516D38-A0CB-4E9D-80FB-7AD73EA22E1B}"/>
    <cellStyle name="40% - Accent3 3 2 5" xfId="2217" xr:uid="{4EFCD717-665B-47A8-BB78-1E62A518B7C9}"/>
    <cellStyle name="40% - Accent3 3 2 5 2" xfId="14466" xr:uid="{4A687DF4-0C9F-482A-B4AA-005B3F8A63B7}"/>
    <cellStyle name="40% - Accent3 3 2 5 2 2" xfId="14467" xr:uid="{0C0B34CB-7FDA-4A4B-89E4-F07BABB1831E}"/>
    <cellStyle name="40% - Accent3 3 2 5 2 2 2" xfId="29404" xr:uid="{828A4971-887F-4891-92B1-43709593FE3B}"/>
    <cellStyle name="40% - Accent3 3 2 5 2 2 2 2" xfId="57894" xr:uid="{B9BB8687-4D2C-4AB7-A685-45934129DA71}"/>
    <cellStyle name="40% - Accent3 3 2 5 2 2 3" xfId="44229" xr:uid="{586184B3-BDFC-48D1-B57C-CF0D00CF928C}"/>
    <cellStyle name="40% - Accent3 3 2 5 2 3" xfId="14468" xr:uid="{86365B5B-3C37-4E7D-827A-4D1366F02F67}"/>
    <cellStyle name="40% - Accent3 3 2 5 2 3 2" xfId="44230" xr:uid="{5FCCBF88-27C5-4FD2-9374-6E48E6C6C184}"/>
    <cellStyle name="40% - Accent3 3 2 5 2 4" xfId="26420" xr:uid="{180EF75B-77D8-4039-92E6-634AF8AE20B8}"/>
    <cellStyle name="40% - Accent3 3 2 5 2 4 2" xfId="54911" xr:uid="{0AB1A2AC-AD0F-49BC-A5FA-CEE6D125579B}"/>
    <cellStyle name="40% - Accent3 3 2 5 2 5" xfId="44228" xr:uid="{AFA8382A-5554-4E8B-A76B-F7FB7E6C2E7A}"/>
    <cellStyle name="40% - Accent3 3 2 5 3" xfId="14469" xr:uid="{3427BDE6-18C5-448B-893C-215F631EF285}"/>
    <cellStyle name="40% - Accent3 3 2 5 3 2" xfId="27893" xr:uid="{102D09C9-AD90-45D9-BC09-6AD720C899AC}"/>
    <cellStyle name="40% - Accent3 3 2 5 3 2 2" xfId="56383" xr:uid="{3BE8CC2F-1C28-4106-869A-FBCC94D0A58D}"/>
    <cellStyle name="40% - Accent3 3 2 5 3 3" xfId="44231" xr:uid="{1B040366-12F0-49BA-A4EA-4DDD68BE187D}"/>
    <cellStyle name="40% - Accent3 3 2 5 4" xfId="14470" xr:uid="{DEB0F379-0713-4AC9-8F12-ED90323EC34B}"/>
    <cellStyle name="40% - Accent3 3 2 5 4 2" xfId="30893" xr:uid="{E114C877-9C83-4D15-83DA-25A65AA4602B}"/>
    <cellStyle name="40% - Accent3 3 2 5 4 2 2" xfId="59383" xr:uid="{61EEA3BA-2590-4FEB-8F5D-6A83B93FDD96}"/>
    <cellStyle name="40% - Accent3 3 2 5 4 3" xfId="44232" xr:uid="{3BF03534-5EEA-4832-80CC-8E666BAA4CF1}"/>
    <cellStyle name="40% - Accent3 3 2 5 5" xfId="14471" xr:uid="{3614F5EA-CA96-4D0A-A2EB-C98E1681824B}"/>
    <cellStyle name="40% - Accent3 3 2 5 5 2" xfId="44233" xr:uid="{632C8B7B-015C-4744-878A-53F36321ABE0}"/>
    <cellStyle name="40% - Accent3 3 2 5 6" xfId="24951" xr:uid="{6B817254-D639-4A12-B773-E09269B6C20E}"/>
    <cellStyle name="40% - Accent3 3 2 5 6 2" xfId="53442" xr:uid="{81FC277B-76CF-4F80-9AC1-5773DEC1FFCC}"/>
    <cellStyle name="40% - Accent3 3 2 5 7" xfId="14465" xr:uid="{01F4EFAF-E132-43BF-9C15-4A0210453DC4}"/>
    <cellStyle name="40% - Accent3 3 2 5 7 2" xfId="44227" xr:uid="{10F29508-F189-4D91-A733-D6D1BFF8FD74}"/>
    <cellStyle name="40% - Accent3 3 2 5 8" xfId="33199" xr:uid="{E4314BBA-9164-4591-A251-BFE1DC303F5F}"/>
    <cellStyle name="40% - Accent3 3 2 6" xfId="14472" xr:uid="{3A4EE6A4-4CD6-4D9D-914F-B0ABDF85E84F}"/>
    <cellStyle name="40% - Accent3 3 2 6 2" xfId="14473" xr:uid="{AA87EBF2-882A-45BB-B645-2B79FF4CED2E}"/>
    <cellStyle name="40% - Accent3 3 2 6 2 2" xfId="28218" xr:uid="{9F0C5389-AB8A-49A1-99C8-F987BAAB21E6}"/>
    <cellStyle name="40% - Accent3 3 2 6 2 2 2" xfId="56708" xr:uid="{8B832722-098D-4718-A83D-55B59C3FBDED}"/>
    <cellStyle name="40% - Accent3 3 2 6 2 3" xfId="44235" xr:uid="{AAB5738D-65B3-4EF2-A7DF-247D66DA0C35}"/>
    <cellStyle name="40% - Accent3 3 2 6 3" xfId="14474" xr:uid="{3968C2A2-44EE-4F18-A285-FD6C4FEACC8B}"/>
    <cellStyle name="40% - Accent3 3 2 6 3 2" xfId="44236" xr:uid="{113193E8-3EB7-4C12-A6F9-60EB421797CA}"/>
    <cellStyle name="40% - Accent3 3 2 6 4" xfId="25252" xr:uid="{A4C57A4A-74E3-4C4E-AE52-33C617CC40D6}"/>
    <cellStyle name="40% - Accent3 3 2 6 4 2" xfId="53743" xr:uid="{88F83174-7BCB-48DD-AF80-613F98F46C09}"/>
    <cellStyle name="40% - Accent3 3 2 6 5" xfId="44234" xr:uid="{108A11BC-260C-4795-9961-083087665CBC}"/>
    <cellStyle name="40% - Accent3 3 2 7" xfId="14475" xr:uid="{76C2D5A7-C7B3-47AB-980B-57E90B26C76A}"/>
    <cellStyle name="40% - Accent3 3 2 7 2" xfId="26703" xr:uid="{D1363700-E697-4EA0-AB83-0C1561753D6E}"/>
    <cellStyle name="40% - Accent3 3 2 7 2 2" xfId="55193" xr:uid="{F04A2B60-C1CB-4AC4-8481-8CAB2702D191}"/>
    <cellStyle name="40% - Accent3 3 2 7 3" xfId="44237" xr:uid="{15CAEFC5-18D2-46A9-AFAD-3634A6B059D5}"/>
    <cellStyle name="40% - Accent3 3 2 8" xfId="14476" xr:uid="{FB9DB2D8-6389-4CC6-9B66-65056205CF6B}"/>
    <cellStyle name="40% - Accent3 3 2 8 2" xfId="29697" xr:uid="{6C420408-6E4A-4ED5-A56F-E926E781243A}"/>
    <cellStyle name="40% - Accent3 3 2 8 2 2" xfId="58187" xr:uid="{8052DFF3-2B82-48AF-86A4-7DD4D38CCC15}"/>
    <cellStyle name="40% - Accent3 3 2 8 3" xfId="44238" xr:uid="{FE7A2EDA-1EBC-4F05-B565-AE4C315155A0}"/>
    <cellStyle name="40% - Accent3 3 2 9" xfId="14477" xr:uid="{AA9ED517-2746-4077-9D7D-7BC3D33DF868}"/>
    <cellStyle name="40% - Accent3 3 2 9 2" xfId="44239" xr:uid="{65417F4D-6A9B-41D6-B3BC-2012CB1923EE}"/>
    <cellStyle name="40% - Accent3 3 3" xfId="973" xr:uid="{48CA173A-D909-4AE5-AB64-96D2FFB7D1E9}"/>
    <cellStyle name="40% - Accent3 3 3 10" xfId="23752" xr:uid="{5428325B-18A9-4789-BB88-A13CF6CA5472}"/>
    <cellStyle name="40% - Accent3 3 3 11" xfId="32162" xr:uid="{C0307497-DE35-4BE0-B7BC-E15EAB0CEC2F}"/>
    <cellStyle name="40% - Accent3 3 3 2" xfId="1331" xr:uid="{5E0715ED-8D05-4710-8061-0D8CCB097479}"/>
    <cellStyle name="40% - Accent3 3 3 2 2" xfId="1993" xr:uid="{EEC8E345-9297-4B7E-95C7-046C2DED588F}"/>
    <cellStyle name="40% - Accent3 3 3 2 2 2" xfId="3228" xr:uid="{2E9E7CB8-D254-4799-9AED-562E081CB43E}"/>
    <cellStyle name="40% - Accent3 3 3 2 2 2 2" xfId="14481" xr:uid="{CA1A94CE-59F9-4108-B53B-D4ED2CC3A2B2}"/>
    <cellStyle name="40% - Accent3 3 3 2 2 2 2 2" xfId="44243" xr:uid="{C3E395D8-6D3C-4FE1-926F-D11A8F7FFF92}"/>
    <cellStyle name="40% - Accent3 3 3 2 2 2 3" xfId="34205" xr:uid="{A10C5AFD-2A81-4C81-91EC-5FDB894A1631}"/>
    <cellStyle name="40% - Accent3 3 3 2 2 3" xfId="14482" xr:uid="{77423CF0-701E-484F-8371-823A19DB1188}"/>
    <cellStyle name="40% - Accent3 3 3 2 2 3 2" xfId="44244" xr:uid="{2F932ED4-80BC-49E7-95F5-DFFDEA3F7068}"/>
    <cellStyle name="40% - Accent3 3 3 2 2 4" xfId="14480" xr:uid="{1B78C03E-C403-491D-A4F6-AD6F40C53D52}"/>
    <cellStyle name="40% - Accent3 3 3 2 2 4 2" xfId="44242" xr:uid="{3EF8E35D-7364-41F5-8229-72F31DE31422}"/>
    <cellStyle name="40% - Accent3 3 3 2 2 5" xfId="32995" xr:uid="{6B99263D-5AD4-4943-8519-5A2474CDE2FF}"/>
    <cellStyle name="40% - Accent3 3 3 2 3" xfId="2612" xr:uid="{54D2EBE0-80D4-40B2-8C4A-C0A0206D04F6}"/>
    <cellStyle name="40% - Accent3 3 3 2 3 2" xfId="14483" xr:uid="{1AB23294-6C06-4765-B5B1-DB99FBA0AF2F}"/>
    <cellStyle name="40% - Accent3 3 3 2 3 2 2" xfId="44245" xr:uid="{7E7A4418-7430-4BE5-987C-7CB1BA1253C3}"/>
    <cellStyle name="40% - Accent3 3 3 2 3 3" xfId="33592" xr:uid="{42CE6F10-FFEE-43D6-A3D6-0EE90603418C}"/>
    <cellStyle name="40% - Accent3 3 3 2 4" xfId="14484" xr:uid="{BEADBD21-2D62-467A-BBEC-2EC312C744D6}"/>
    <cellStyle name="40% - Accent3 3 3 2 4 2" xfId="44246" xr:uid="{0D9A7F33-3FA0-434C-B3F0-55CD9C6E88D3}"/>
    <cellStyle name="40% - Accent3 3 3 2 5" xfId="14485" xr:uid="{D0DF536C-677C-4D47-A5EB-8DB16A7E168B}"/>
    <cellStyle name="40% - Accent3 3 3 2 5 2" xfId="44247" xr:uid="{A1E578C4-BE49-41A5-956D-F1813A982940}"/>
    <cellStyle name="40% - Accent3 3 3 2 6" xfId="22104" xr:uid="{DACE9443-4F29-4D7F-9B0D-A9DECCC1299F}"/>
    <cellStyle name="40% - Accent3 3 3 2 6 2" xfId="51529" xr:uid="{36D8253E-73B2-49C4-AAD0-EF946095BA98}"/>
    <cellStyle name="40% - Accent3 3 3 2 7" xfId="14479" xr:uid="{0AA07FBD-981E-4389-802A-16A8111CBD90}"/>
    <cellStyle name="40% - Accent3 3 3 2 7 2" xfId="44241" xr:uid="{9288E7BE-E8B3-4385-9271-3F898481D73D}"/>
    <cellStyle name="40% - Accent3 3 3 2 8" xfId="31103" xr:uid="{E9A3E550-52AD-41C0-8397-7664019E5612}"/>
    <cellStyle name="40% - Accent3 3 3 2 8 2" xfId="59581" xr:uid="{02ABE0D1-FFB8-4A3F-A4B8-AC9416CB3676}"/>
    <cellStyle name="40% - Accent3 3 3 2 9" xfId="32381" xr:uid="{D8853FCE-3910-4F0F-ADAE-FE63EABB553F}"/>
    <cellStyle name="40% - Accent3 3 3 3" xfId="1703" xr:uid="{6298A3D0-D703-40B7-8064-5EF3640565DE}"/>
    <cellStyle name="40% - Accent3 3 3 3 2" xfId="2924" xr:uid="{F808F40A-C2C7-4569-9B64-FB3182174C5E}"/>
    <cellStyle name="40% - Accent3 3 3 3 2 2" xfId="14488" xr:uid="{BA6AA85E-B9B1-4C57-8891-4C218C849A82}"/>
    <cellStyle name="40% - Accent3 3 3 3 2 2 2" xfId="44250" xr:uid="{DC40AFE3-96E3-431C-884F-52B166A5A357}"/>
    <cellStyle name="40% - Accent3 3 3 3 2 3" xfId="14489" xr:uid="{6EE08848-1F9F-46B6-AD5B-1BD212CA1956}"/>
    <cellStyle name="40% - Accent3 3 3 3 2 3 2" xfId="44251" xr:uid="{D232C5AD-711E-482E-B673-9F2C1FD1810A}"/>
    <cellStyle name="40% - Accent3 3 3 3 2 4" xfId="14487" xr:uid="{E0EDD46A-1A1D-4F30-90F3-528037C4E96B}"/>
    <cellStyle name="40% - Accent3 3 3 3 2 4 2" xfId="44249" xr:uid="{B913B58A-227E-4C95-B845-CA04061083AA}"/>
    <cellStyle name="40% - Accent3 3 3 3 2 5" xfId="33902" xr:uid="{56C64DD7-4F39-4F8B-82F3-809676CDEB22}"/>
    <cellStyle name="40% - Accent3 3 3 3 3" xfId="14490" xr:uid="{CFDAFB57-F732-45A6-8846-B01E057A07B5}"/>
    <cellStyle name="40% - Accent3 3 3 3 3 2" xfId="44252" xr:uid="{EFDCE6D7-EDE1-4A66-B5DB-895DCE939F2D}"/>
    <cellStyle name="40% - Accent3 3 3 3 4" xfId="14491" xr:uid="{B953CBC9-7E13-4506-BE98-1D28299FD22D}"/>
    <cellStyle name="40% - Accent3 3 3 3 4 2" xfId="44253" xr:uid="{3B2286CB-3EB0-4820-B9A6-77D8EE85543D}"/>
    <cellStyle name="40% - Accent3 3 3 3 5" xfId="14492" xr:uid="{5C7E7099-501B-4BAE-8765-3310707DC11E}"/>
    <cellStyle name="40% - Accent3 3 3 3 5 2" xfId="44254" xr:uid="{66BF9D5D-880F-4104-B340-D60447DE12EE}"/>
    <cellStyle name="40% - Accent3 3 3 3 6" xfId="31145" xr:uid="{6097AFB4-ED3E-458D-AB2B-63775D6D7AA5}"/>
    <cellStyle name="40% - Accent3 3 3 3 6 2" xfId="59599" xr:uid="{96716DF2-F8C3-4785-B99B-491EE1944BCA}"/>
    <cellStyle name="40% - Accent3 3 3 3 7" xfId="14486" xr:uid="{5C75AE95-F3CB-4CC4-8BF5-BF0156BC98F4}"/>
    <cellStyle name="40% - Accent3 3 3 3 7 2" xfId="44248" xr:uid="{A7D52482-F151-467C-9798-757AF76A0986}"/>
    <cellStyle name="40% - Accent3 3 3 3 8" xfId="32705" xr:uid="{3A493D81-3CD9-4334-81BB-19E943E66DD1}"/>
    <cellStyle name="40% - Accent3 3 3 4" xfId="2274" xr:uid="{6EC0D2F6-FBE6-43EA-AE03-255FD335EF07}"/>
    <cellStyle name="40% - Accent3 3 3 4 2" xfId="14494" xr:uid="{345C6F7A-DC1A-4ED0-9AC1-6E21FAD1BE25}"/>
    <cellStyle name="40% - Accent3 3 3 4 2 2" xfId="44256" xr:uid="{C73E45D2-5FA1-40C9-8853-6F8424A935E7}"/>
    <cellStyle name="40% - Accent3 3 3 4 3" xfId="14495" xr:uid="{8DA79834-83EA-4A86-A15F-9185D97A3B10}"/>
    <cellStyle name="40% - Accent3 3 3 4 3 2" xfId="44257" xr:uid="{67EE7F79-331D-4DD3-A2C9-228DB87F27DB}"/>
    <cellStyle name="40% - Accent3 3 3 4 4" xfId="14493" xr:uid="{E4153C5F-6595-499D-99B1-0DD01E1E539C}"/>
    <cellStyle name="40% - Accent3 3 3 4 4 2" xfId="44255" xr:uid="{396A1A56-E737-4EF4-BBC9-30B5314BA87C}"/>
    <cellStyle name="40% - Accent3 3 3 4 5" xfId="33254" xr:uid="{5299609A-EA62-4D16-807B-686ADFA2334F}"/>
    <cellStyle name="40% - Accent3 3 3 5" xfId="14496" xr:uid="{3793B285-A59D-43EF-A5DC-A6A3E63CC8A3}"/>
    <cellStyle name="40% - Accent3 3 3 5 2" xfId="44258" xr:uid="{7EA01733-DCE4-451A-8730-FFE49EF8102E}"/>
    <cellStyle name="40% - Accent3 3 3 6" xfId="14497" xr:uid="{EEF7E615-B6F6-467E-8580-741EA0343189}"/>
    <cellStyle name="40% - Accent3 3 3 6 2" xfId="44259" xr:uid="{6E5F7E09-CADA-40F5-9DDA-EFF0BDC02181}"/>
    <cellStyle name="40% - Accent3 3 3 7" xfId="14498" xr:uid="{D6805B1B-A689-468D-8F62-21487C10BD95}"/>
    <cellStyle name="40% - Accent3 3 3 7 2" xfId="44260" xr:uid="{211167E3-FC1D-4DDF-8F27-0FBC0F032BA7}"/>
    <cellStyle name="40% - Accent3 3 3 8" xfId="21120" xr:uid="{8F91F5B9-7A8C-491A-994F-06BFB8431CA2}"/>
    <cellStyle name="40% - Accent3 3 3 8 2" xfId="50546" xr:uid="{E3962E17-BA1F-44E2-90E9-0E171180CCA4}"/>
    <cellStyle name="40% - Accent3 3 3 9" xfId="14478" xr:uid="{08F1B13C-179A-464E-BAF8-ADC51A56E654}"/>
    <cellStyle name="40% - Accent3 3 3 9 2" xfId="44240" xr:uid="{8218E80E-A73D-4980-A36D-B0A64E9000FE}"/>
    <cellStyle name="40% - Accent3 3 4" xfId="974" xr:uid="{A75077EE-02CA-40F9-95C7-6D6019DEB7A6}"/>
    <cellStyle name="40% - Accent3 3 4 10" xfId="23983" xr:uid="{4D19FA35-982D-4F11-9CBA-7EB47C9B29B8}"/>
    <cellStyle name="40% - Accent3 3 4 10 2" xfId="52546" xr:uid="{9CBBFE0C-EAF0-43A5-8515-D4E23926A1BB}"/>
    <cellStyle name="40% - Accent3 3 4 11" xfId="32163" xr:uid="{9CA6398C-FECC-4BC6-B13B-B4B98EA8B676}"/>
    <cellStyle name="40% - Accent3 3 4 2" xfId="1328" xr:uid="{CC9F21E0-A130-41E7-8778-844BDEE29FD9}"/>
    <cellStyle name="40% - Accent3 3 4 2 2" xfId="1990" xr:uid="{B1BC617C-6A56-476C-B462-7F8FDB275054}"/>
    <cellStyle name="40% - Accent3 3 4 2 2 2" xfId="3225" xr:uid="{268B3F4D-0838-4719-98A6-4D9DAA4627CE}"/>
    <cellStyle name="40% - Accent3 3 4 2 2 2 2" xfId="14502" xr:uid="{72B04E29-5D0D-4AAA-8D1F-004272E9CA05}"/>
    <cellStyle name="40% - Accent3 3 4 2 2 2 2 2" xfId="44264" xr:uid="{1CFB6428-6193-4744-A341-253095C4D8F5}"/>
    <cellStyle name="40% - Accent3 3 4 2 2 2 3" xfId="34202" xr:uid="{3E922A04-7231-45C2-9A18-B15C69016D04}"/>
    <cellStyle name="40% - Accent3 3 4 2 2 3" xfId="14503" xr:uid="{97542166-F4FF-4586-B38B-C51207FF9E73}"/>
    <cellStyle name="40% - Accent3 3 4 2 2 3 2" xfId="44265" xr:uid="{52675FD2-39D6-4783-BCDD-113056A71F33}"/>
    <cellStyle name="40% - Accent3 3 4 2 2 4" xfId="28441" xr:uid="{A4EF4EE1-5649-4511-AC1C-8D57D9218F28}"/>
    <cellStyle name="40% - Accent3 3 4 2 2 4 2" xfId="56931" xr:uid="{3B5DB6B8-7F7E-4E2F-9ECD-B6E193A82C7F}"/>
    <cellStyle name="40% - Accent3 3 4 2 2 5" xfId="14501" xr:uid="{0F7E5F8D-7F22-43A1-982C-210939E32326}"/>
    <cellStyle name="40% - Accent3 3 4 2 2 5 2" xfId="44263" xr:uid="{F11896FC-143A-40DE-AD36-8B8C2F7A5CC8}"/>
    <cellStyle name="40% - Accent3 3 4 2 2 6" xfId="32992" xr:uid="{BF579D7F-4A3C-4C35-ACF6-EBD2DC04CCB3}"/>
    <cellStyle name="40% - Accent3 3 4 2 3" xfId="2613" xr:uid="{61A62454-65C7-42EA-B407-F32DCD423060}"/>
    <cellStyle name="40% - Accent3 3 4 2 3 2" xfId="14504" xr:uid="{15FF3170-69CE-4212-BE68-E1D722696E14}"/>
    <cellStyle name="40% - Accent3 3 4 2 3 2 2" xfId="44266" xr:uid="{88509FBE-6CA1-44DC-8278-A28A410C1916}"/>
    <cellStyle name="40% - Accent3 3 4 2 3 3" xfId="33593" xr:uid="{BBBEBD65-48D9-4872-B168-70F67F37A8C7}"/>
    <cellStyle name="40% - Accent3 3 4 2 4" xfId="14505" xr:uid="{7D305023-08E8-4916-B4C1-FEE049A0966C}"/>
    <cellStyle name="40% - Accent3 3 4 2 4 2" xfId="44267" xr:uid="{86AD61C1-1B1C-4F9B-AD26-2504323C4B96}"/>
    <cellStyle name="40% - Accent3 3 4 2 5" xfId="14506" xr:uid="{5A8BD469-BE47-4BAF-B0A8-86048C126D07}"/>
    <cellStyle name="40% - Accent3 3 4 2 5 2" xfId="44268" xr:uid="{A6374888-F550-487F-AFE9-3B7B1D812524}"/>
    <cellStyle name="40% - Accent3 3 4 2 6" xfId="25464" xr:uid="{21F90497-4C61-416C-8AA2-67A00CF09943}"/>
    <cellStyle name="40% - Accent3 3 4 2 6 2" xfId="53955" xr:uid="{26338CD7-4A03-473D-AAEF-508E3C359D30}"/>
    <cellStyle name="40% - Accent3 3 4 2 7" xfId="14500" xr:uid="{DC16F763-B863-46E3-92B9-38F703F7AC20}"/>
    <cellStyle name="40% - Accent3 3 4 2 7 2" xfId="44262" xr:uid="{BAC19684-4A0D-4A5B-8419-442A595EB54D}"/>
    <cellStyle name="40% - Accent3 3 4 2 8" xfId="32378" xr:uid="{006CE84B-5185-4DA4-A531-AA66801CB7A4}"/>
    <cellStyle name="40% - Accent3 3 4 3" xfId="1700" xr:uid="{9C048422-940C-4313-A502-501ABF50A922}"/>
    <cellStyle name="40% - Accent3 3 4 3 2" xfId="2921" xr:uid="{D9AE230A-4215-4D11-ABFF-71285818FAAC}"/>
    <cellStyle name="40% - Accent3 3 4 3 2 2" xfId="14509" xr:uid="{759FB2BA-A642-40CA-B382-8D65C7D07C17}"/>
    <cellStyle name="40% - Accent3 3 4 3 2 2 2" xfId="44271" xr:uid="{8760A475-8840-4D22-9F86-EC6C35F00FB8}"/>
    <cellStyle name="40% - Accent3 3 4 3 2 3" xfId="14510" xr:uid="{DAC92C29-8927-49AD-AFF1-9A69652D5421}"/>
    <cellStyle name="40% - Accent3 3 4 3 2 3 2" xfId="44272" xr:uid="{4EB1A1D4-1F1D-4387-8D47-D44D747A122F}"/>
    <cellStyle name="40% - Accent3 3 4 3 2 4" xfId="14508" xr:uid="{792027F0-2620-4934-8991-5C5FE69AA44F}"/>
    <cellStyle name="40% - Accent3 3 4 3 2 4 2" xfId="44270" xr:uid="{C015FA2D-D564-4111-8919-44E18F9890DE}"/>
    <cellStyle name="40% - Accent3 3 4 3 2 5" xfId="33899" xr:uid="{50FEE629-6335-4207-ACC2-7E1C1DF6716D}"/>
    <cellStyle name="40% - Accent3 3 4 3 3" xfId="14511" xr:uid="{67A23795-BBEE-4674-BE62-ABDB8317A980}"/>
    <cellStyle name="40% - Accent3 3 4 3 3 2" xfId="44273" xr:uid="{CECF9CF0-AF91-4782-8AE3-B63D3EE071D2}"/>
    <cellStyle name="40% - Accent3 3 4 3 4" xfId="14512" xr:uid="{1BBA0930-995A-4BA1-821E-E228FC3849FE}"/>
    <cellStyle name="40% - Accent3 3 4 3 4 2" xfId="44274" xr:uid="{1D70C433-0E0B-4C89-BFB1-2331ABCCF76C}"/>
    <cellStyle name="40% - Accent3 3 4 3 5" xfId="14513" xr:uid="{424F2B30-46CD-453F-B8DB-42066E4061F5}"/>
    <cellStyle name="40% - Accent3 3 4 3 5 2" xfId="44275" xr:uid="{1E7A4F79-CA91-42EF-A865-1C779A0BDF5B}"/>
    <cellStyle name="40% - Accent3 3 4 3 6" xfId="26927" xr:uid="{DF269274-FC8A-4F2B-876E-748E80DD23E6}"/>
    <cellStyle name="40% - Accent3 3 4 3 6 2" xfId="55417" xr:uid="{BB162FD5-A2A4-4609-B9EF-8BFC326A2FBB}"/>
    <cellStyle name="40% - Accent3 3 4 3 7" xfId="14507" xr:uid="{9CB36E97-E028-4F7C-A92A-575175BEE342}"/>
    <cellStyle name="40% - Accent3 3 4 3 7 2" xfId="44269" xr:uid="{BA4BC899-3A85-40F9-8015-E4DF2D67E30C}"/>
    <cellStyle name="40% - Accent3 3 4 3 8" xfId="32702" xr:uid="{505B2759-9E34-497E-9A89-E0A8FCB83283}"/>
    <cellStyle name="40% - Accent3 3 4 4" xfId="2121" xr:uid="{81B1EA0E-37BC-4A48-9EAF-5140A5CBF1FC}"/>
    <cellStyle name="40% - Accent3 3 4 4 2" xfId="14515" xr:uid="{4FBA575C-2F64-4C2D-8590-6FD3E4619BF5}"/>
    <cellStyle name="40% - Accent3 3 4 4 2 2" xfId="44277" xr:uid="{2A54FC57-DB08-40A9-8BD0-7CBBC87F08AA}"/>
    <cellStyle name="40% - Accent3 3 4 4 3" xfId="14516" xr:uid="{68367B2D-A457-49BD-9A11-7AEF54C7BF84}"/>
    <cellStyle name="40% - Accent3 3 4 4 3 2" xfId="44278" xr:uid="{B548D61E-E8F5-4E0C-AE71-2BDF4C94632D}"/>
    <cellStyle name="40% - Accent3 3 4 4 4" xfId="29921" xr:uid="{EC24D257-62C2-4AAC-8AF2-C90E9D7EF483}"/>
    <cellStyle name="40% - Accent3 3 4 4 4 2" xfId="58411" xr:uid="{108C8391-2408-4602-8258-F68ADCBF3C5C}"/>
    <cellStyle name="40% - Accent3 3 4 4 5" xfId="14514" xr:uid="{40A84C25-CBED-4C8B-93E5-09741A0CBFD2}"/>
    <cellStyle name="40% - Accent3 3 4 4 5 2" xfId="44276" xr:uid="{DC830F4B-FA74-4386-966B-68BF3267C0FD}"/>
    <cellStyle name="40% - Accent3 3 4 4 6" xfId="33107" xr:uid="{CB371E34-CF7D-4C9F-888D-B0C8AC6929A2}"/>
    <cellStyle name="40% - Accent3 3 4 5" xfId="14517" xr:uid="{6F16E65E-4294-4C53-8BB7-1875090DF5CF}"/>
    <cellStyle name="40% - Accent3 3 4 5 2" xfId="44279" xr:uid="{C064D4E6-0D0D-448C-A3E2-F5E3B194255A}"/>
    <cellStyle name="40% - Accent3 3 4 6" xfId="14518" xr:uid="{AF89E661-9CA3-42DE-A8E7-5FFBEB77D909}"/>
    <cellStyle name="40% - Accent3 3 4 6 2" xfId="44280" xr:uid="{5D37B5F2-D2FB-49D8-8B5D-993CEAF2FE2A}"/>
    <cellStyle name="40% - Accent3 3 4 7" xfId="14519" xr:uid="{E9F67289-A4DD-4EF3-B11D-4FCA6A343E99}"/>
    <cellStyle name="40% - Accent3 3 4 7 2" xfId="44281" xr:uid="{37CC58F4-41A9-4D43-9AF0-04DF1CC25014}"/>
    <cellStyle name="40% - Accent3 3 4 8" xfId="21605" xr:uid="{D771C3EF-A43C-4773-99F4-4310187861E9}"/>
    <cellStyle name="40% - Accent3 3 4 8 2" xfId="51030" xr:uid="{3AF2D475-34D3-4749-AA3A-84769D195210}"/>
    <cellStyle name="40% - Accent3 3 4 9" xfId="14499" xr:uid="{4B83A1E2-9512-4D2E-A8B3-81775815E339}"/>
    <cellStyle name="40% - Accent3 3 4 9 2" xfId="44261" xr:uid="{597499F4-42DF-429E-8507-855CF629038A}"/>
    <cellStyle name="40% - Accent3 3 5" xfId="1162" xr:uid="{071EFDDA-EB7A-4B53-985E-F6765309D62F}"/>
    <cellStyle name="40% - Accent3 3 5 10" xfId="32212" xr:uid="{AFC49DBA-6164-4F66-A494-879D058F4226}"/>
    <cellStyle name="40% - Accent3 3 5 2" xfId="1824" xr:uid="{3CF478A1-73C1-427D-9D18-AA82E8E9DF4F}"/>
    <cellStyle name="40% - Accent3 3 5 2 2" xfId="3059" xr:uid="{E0B21419-D85F-459C-A5DB-B55CFEF0843C}"/>
    <cellStyle name="40% - Accent3 3 5 2 2 2" xfId="14523" xr:uid="{7B138453-E53B-477D-B3D5-22DE84E15233}"/>
    <cellStyle name="40% - Accent3 3 5 2 2 2 2" xfId="44285" xr:uid="{0B225A70-2B82-42F3-8FAA-A15B4A21E177}"/>
    <cellStyle name="40% - Accent3 3 5 2 2 3" xfId="14524" xr:uid="{C2BA6F53-2BD4-4CBE-A1BD-60955463BD82}"/>
    <cellStyle name="40% - Accent3 3 5 2 2 3 2" xfId="44286" xr:uid="{B35AE39F-C28A-4662-BBAB-D7CC2E2548EC}"/>
    <cellStyle name="40% - Accent3 3 5 2 2 4" xfId="28730" xr:uid="{A0FD2E88-4B33-4D5E-9B2D-26D7B22A742A}"/>
    <cellStyle name="40% - Accent3 3 5 2 2 4 2" xfId="57220" xr:uid="{6E6A0C13-0C76-427F-9C23-5C0CC474262A}"/>
    <cellStyle name="40% - Accent3 3 5 2 2 5" xfId="14522" xr:uid="{D5180BD6-22FD-420B-8B72-35C5039FD1C4}"/>
    <cellStyle name="40% - Accent3 3 5 2 2 5 2" xfId="44284" xr:uid="{5BC5D8E4-2897-488B-997C-6E78CC8153AC}"/>
    <cellStyle name="40% - Accent3 3 5 2 2 6" xfId="34036" xr:uid="{AA4A03E0-BD23-4647-8F6F-9B5D2CDCCB9B}"/>
    <cellStyle name="40% - Accent3 3 5 2 3" xfId="14525" xr:uid="{119E820A-D17F-4A2D-BFC5-2B6364C04F42}"/>
    <cellStyle name="40% - Accent3 3 5 2 3 2" xfId="44287" xr:uid="{58311FF4-1799-4D51-8737-76451DBC7ECF}"/>
    <cellStyle name="40% - Accent3 3 5 2 4" xfId="14526" xr:uid="{916ED897-75F8-4832-821E-5CF7CE18F982}"/>
    <cellStyle name="40% - Accent3 3 5 2 4 2" xfId="44288" xr:uid="{D06ACA85-0ADA-45E2-807A-871EFDC1408D}"/>
    <cellStyle name="40% - Accent3 3 5 2 5" xfId="14527" xr:uid="{F967CA32-13D2-4810-8A6B-B14E1F3EC45B}"/>
    <cellStyle name="40% - Accent3 3 5 2 5 2" xfId="44289" xr:uid="{4525A79D-CFD4-41BE-BDE8-058769544244}"/>
    <cellStyle name="40% - Accent3 3 5 2 6" xfId="25751" xr:uid="{25B8BC95-7A1B-45B0-B427-2E00BC4CB59D}"/>
    <cellStyle name="40% - Accent3 3 5 2 6 2" xfId="54242" xr:uid="{73D713E8-E2DF-4DA3-9E8A-BF6AD2A1A973}"/>
    <cellStyle name="40% - Accent3 3 5 2 7" xfId="14521" xr:uid="{FAA71B1F-D0DC-46E5-98E4-52BFBCE62482}"/>
    <cellStyle name="40% - Accent3 3 5 2 7 2" xfId="44283" xr:uid="{4EFC356E-6587-4537-AA35-8FA4954220CB}"/>
    <cellStyle name="40% - Accent3 3 5 2 8" xfId="32826" xr:uid="{2DCD43A3-2FEB-46F9-AC40-A4014909320D}"/>
    <cellStyle name="40% - Accent3 3 5 3" xfId="2609" xr:uid="{75792C00-F061-4C3C-9BCF-22C26F287A21}"/>
    <cellStyle name="40% - Accent3 3 5 3 2" xfId="14529" xr:uid="{1FA9CEAD-3CE1-4DE1-B2F6-A4A1D111F767}"/>
    <cellStyle name="40% - Accent3 3 5 3 2 2" xfId="14530" xr:uid="{12A046BE-E9B2-45BD-9161-AEF61F788D84}"/>
    <cellStyle name="40% - Accent3 3 5 3 2 2 2" xfId="44292" xr:uid="{7373CBEB-6603-4613-A336-81117131CB57}"/>
    <cellStyle name="40% - Accent3 3 5 3 2 3" xfId="14531" xr:uid="{5213F6E6-4771-40D5-AA89-8D40297BF8B7}"/>
    <cellStyle name="40% - Accent3 3 5 3 2 3 2" xfId="44293" xr:uid="{857FBA88-C35B-4F74-93C5-7B00945191EC}"/>
    <cellStyle name="40% - Accent3 3 5 3 2 4" xfId="44291" xr:uid="{076B755D-3C27-414A-BECE-21F67311F0BE}"/>
    <cellStyle name="40% - Accent3 3 5 3 3" xfId="14532" xr:uid="{A5C7E6B0-3343-489E-B71F-E346348534F1}"/>
    <cellStyle name="40% - Accent3 3 5 3 3 2" xfId="44294" xr:uid="{6C65B986-8157-431F-B839-37747B15B326}"/>
    <cellStyle name="40% - Accent3 3 5 3 4" xfId="14533" xr:uid="{36BC0EF5-955F-404C-8980-B561BDE9EA99}"/>
    <cellStyle name="40% - Accent3 3 5 3 4 2" xfId="44295" xr:uid="{E4B98682-6291-4E6E-8768-0489DCE915A7}"/>
    <cellStyle name="40% - Accent3 3 5 3 5" xfId="14534" xr:uid="{BE32E892-E10E-4C5F-BB36-8CA5603FFEEB}"/>
    <cellStyle name="40% - Accent3 3 5 3 5 2" xfId="44296" xr:uid="{FC22C0EE-2246-4BC9-92F0-F5F3FE99039B}"/>
    <cellStyle name="40% - Accent3 3 5 3 6" xfId="27219" xr:uid="{46749D03-24D5-4670-B29B-FC72D18F2BF5}"/>
    <cellStyle name="40% - Accent3 3 5 3 6 2" xfId="55709" xr:uid="{EBC77D84-66A3-4E18-81D3-3E3638402633}"/>
    <cellStyle name="40% - Accent3 3 5 3 7" xfId="14528" xr:uid="{AA5272D9-B00C-4D43-9686-83704ACD6ACC}"/>
    <cellStyle name="40% - Accent3 3 5 3 7 2" xfId="44290" xr:uid="{384C08DD-7844-467A-9E52-9A05FAB14F6E}"/>
    <cellStyle name="40% - Accent3 3 5 3 8" xfId="33589" xr:uid="{968957FA-FD88-4322-812C-C417EE6984D6}"/>
    <cellStyle name="40% - Accent3 3 5 4" xfId="14535" xr:uid="{3B5D5A55-CE8F-4222-A5B7-A571A1A39146}"/>
    <cellStyle name="40% - Accent3 3 5 4 2" xfId="14536" xr:uid="{E9E58B29-604B-41CF-9E4B-154F4D879BCC}"/>
    <cellStyle name="40% - Accent3 3 5 4 2 2" xfId="44298" xr:uid="{FEF3D0A7-DC84-40F6-AB97-F28767FCCC6C}"/>
    <cellStyle name="40% - Accent3 3 5 4 3" xfId="14537" xr:uid="{4BA27037-F356-4909-A5EC-CB9BDFB809DC}"/>
    <cellStyle name="40% - Accent3 3 5 4 3 2" xfId="44299" xr:uid="{21FDBDB1-0B5D-4F61-92CF-E81605AA3F6B}"/>
    <cellStyle name="40% - Accent3 3 5 4 4" xfId="30216" xr:uid="{0BE48654-89D2-4D01-B4A8-C8EDC46E3FE6}"/>
    <cellStyle name="40% - Accent3 3 5 4 4 2" xfId="58706" xr:uid="{D4245F06-F677-4EFE-AA34-7372E1AC75E2}"/>
    <cellStyle name="40% - Accent3 3 5 4 5" xfId="44297" xr:uid="{8877064D-67CE-4C21-8AF5-882330C08569}"/>
    <cellStyle name="40% - Accent3 3 5 5" xfId="14538" xr:uid="{738240E0-3E5C-487C-8296-032E04789579}"/>
    <cellStyle name="40% - Accent3 3 5 5 2" xfId="44300" xr:uid="{B4D8D049-E615-4CAE-AAB3-3AC83EBE2885}"/>
    <cellStyle name="40% - Accent3 3 5 6" xfId="14539" xr:uid="{940D1211-54FC-45D0-898A-A0017A26296B}"/>
    <cellStyle name="40% - Accent3 3 5 6 2" xfId="44301" xr:uid="{5575AC9B-45BC-4A2F-A54E-27CDA9781663}"/>
    <cellStyle name="40% - Accent3 3 5 7" xfId="14540" xr:uid="{76CF43CA-2E37-4638-976D-43B160933E63}"/>
    <cellStyle name="40% - Accent3 3 5 7 2" xfId="44302" xr:uid="{5B54F5D6-211B-462D-8A4E-6E685145F9C8}"/>
    <cellStyle name="40% - Accent3 3 5 8" xfId="24306" xr:uid="{E85D5B0A-3F7D-45F2-B236-9E40C612F3DB}"/>
    <cellStyle name="40% - Accent3 3 5 8 2" xfId="52798" xr:uid="{AFC517A9-1B17-4864-B3CC-3037821780EB}"/>
    <cellStyle name="40% - Accent3 3 5 9" xfId="14520" xr:uid="{17AD6983-0EA2-4A3F-A57D-BFC4AD9EDFF4}"/>
    <cellStyle name="40% - Accent3 3 5 9 2" xfId="44282" xr:uid="{0062A471-9FE0-4386-B26A-A6E4CA69A8EA}"/>
    <cellStyle name="40% - Accent3 3 6" xfId="1534" xr:uid="{C4763AD7-A9FD-47A9-9F6B-4457DFC78745}"/>
    <cellStyle name="40% - Accent3 3 6 2" xfId="2755" xr:uid="{FE66E26B-F8AC-42E1-B29B-CAD2964659E1}"/>
    <cellStyle name="40% - Accent3 3 6 2 2" xfId="14543" xr:uid="{7DBBA6F3-B140-4837-8BD9-6B70D3C7F6E6}"/>
    <cellStyle name="40% - Accent3 3 6 2 2 2" xfId="29026" xr:uid="{5C74C003-645C-498B-8E5A-BD0A328AEFB7}"/>
    <cellStyle name="40% - Accent3 3 6 2 2 2 2" xfId="57516" xr:uid="{D2B52052-0F70-4135-A2E1-82E0629C71D6}"/>
    <cellStyle name="40% - Accent3 3 6 2 2 3" xfId="44304" xr:uid="{3A264D67-784E-4A92-B8B1-5A251D1F0B2D}"/>
    <cellStyle name="40% - Accent3 3 6 2 3" xfId="14544" xr:uid="{DA346D27-36D1-4AA7-BB16-39DEB9631C16}"/>
    <cellStyle name="40% - Accent3 3 6 2 3 2" xfId="44305" xr:uid="{0B96D915-0625-4C45-9847-B50EDC1C9185}"/>
    <cellStyle name="40% - Accent3 3 6 2 4" xfId="26042" xr:uid="{B1B1D3B3-0580-4E74-BEEE-E85A033A01C2}"/>
    <cellStyle name="40% - Accent3 3 6 2 4 2" xfId="54533" xr:uid="{40782D0D-8792-4206-BF99-9BD27B3561C3}"/>
    <cellStyle name="40% - Accent3 3 6 2 5" xfId="14542" xr:uid="{35F1FB44-59BA-44BB-A770-B1B0EC767A0E}"/>
    <cellStyle name="40% - Accent3 3 6 2 5 2" xfId="44303" xr:uid="{3EBAF224-1036-402F-914F-7C3FC0CC4024}"/>
    <cellStyle name="40% - Accent3 3 6 2 6" xfId="33733" xr:uid="{0BCD217D-19D1-47E3-95C3-175DFB90D73A}"/>
    <cellStyle name="40% - Accent3 3 6 3" xfId="14545" xr:uid="{F17BE106-3EDA-456A-8122-D3BFC8E54C0F}"/>
    <cellStyle name="40% - Accent3 3 6 3 2" xfId="27515" xr:uid="{43EDF6AF-A77E-4B0E-81A1-5696E3AAF6C4}"/>
    <cellStyle name="40% - Accent3 3 6 3 2 2" xfId="56005" xr:uid="{C43B423A-72C8-4BAE-B556-8CA9D3C2EC30}"/>
    <cellStyle name="40% - Accent3 3 6 3 3" xfId="44306" xr:uid="{51E5ADC8-C8DE-4653-9F4E-7908F1FEF46A}"/>
    <cellStyle name="40% - Accent3 3 6 4" xfId="14546" xr:uid="{56467A93-CED8-48A5-85BA-5D3C884B26D2}"/>
    <cellStyle name="40% - Accent3 3 6 4 2" xfId="30513" xr:uid="{EDE6FA2E-979B-4562-B2D4-FA36A7C2B7C1}"/>
    <cellStyle name="40% - Accent3 3 6 4 2 2" xfId="59003" xr:uid="{BA2DF76D-7B3D-4793-B16D-6758B659A3E0}"/>
    <cellStyle name="40% - Accent3 3 6 4 3" xfId="44307" xr:uid="{40D8548C-C8AC-42F1-B265-650F3D892D63}"/>
    <cellStyle name="40% - Accent3 3 6 5" xfId="14547" xr:uid="{34131464-EE9B-4E43-A606-A4AB85FD2695}"/>
    <cellStyle name="40% - Accent3 3 6 5 2" xfId="44308" xr:uid="{B15692A7-8FED-43E0-B02E-5520E4AB5B89}"/>
    <cellStyle name="40% - Accent3 3 6 6" xfId="14548" xr:uid="{C8704645-9475-4C2A-9F97-E66D45031C2E}"/>
    <cellStyle name="40% - Accent3 3 6 6 2" xfId="44309" xr:uid="{4A665E0B-63C2-443B-BF1E-DDBD66998BF9}"/>
    <cellStyle name="40% - Accent3 3 6 7" xfId="24585" xr:uid="{EDECB1CE-1E75-419E-9A10-5C40FCCC431A}"/>
    <cellStyle name="40% - Accent3 3 6 7 2" xfId="53077" xr:uid="{A2DDEA3B-290F-4B0F-935B-71B35585E03F}"/>
    <cellStyle name="40% - Accent3 3 6 8" xfId="14541" xr:uid="{E0ABECC2-E3F4-47E2-B509-A79A639A82DF}"/>
    <cellStyle name="40% - Accent3 3 6 9" xfId="32536" xr:uid="{92092B43-3D99-40D5-A11C-03F1A8EDD026}"/>
    <cellStyle name="40% - Accent3 3 7" xfId="2154" xr:uid="{2751DBE0-AD83-40FF-BCDB-87A0E0256183}"/>
    <cellStyle name="40% - Accent3 3 7 2" xfId="14550" xr:uid="{2C6E05DE-2B18-4BC1-88F1-46029F21A629}"/>
    <cellStyle name="40% - Accent3 3 7 2 2" xfId="14551" xr:uid="{6C689AE6-7C2C-4039-9531-2AD7A935B714}"/>
    <cellStyle name="40% - Accent3 3 7 2 2 2" xfId="29336" xr:uid="{F52E7F0E-6D0B-4FEC-BC25-4604D0AC1AC4}"/>
    <cellStyle name="40% - Accent3 3 7 2 2 2 2" xfId="57826" xr:uid="{A83BA2E4-31B3-4D66-8319-E15B97D34D83}"/>
    <cellStyle name="40% - Accent3 3 7 2 2 3" xfId="44312" xr:uid="{EA2D4089-E383-4FD5-B243-D1CFDB6703E5}"/>
    <cellStyle name="40% - Accent3 3 7 2 3" xfId="14552" xr:uid="{816FFD4A-E374-499A-AC65-412B259A5F63}"/>
    <cellStyle name="40% - Accent3 3 7 2 3 2" xfId="44313" xr:uid="{0BA4BFE1-CE46-449B-BE35-230499ED5C8E}"/>
    <cellStyle name="40% - Accent3 3 7 2 4" xfId="26352" xr:uid="{7FCC0A54-40E9-4ACA-AA72-9C04984E84EB}"/>
    <cellStyle name="40% - Accent3 3 7 2 4 2" xfId="54843" xr:uid="{BF2FAF27-3225-4B0B-895B-6090879D3451}"/>
    <cellStyle name="40% - Accent3 3 7 2 5" xfId="44311" xr:uid="{321B88E5-5997-45D1-9C3C-FB825E228059}"/>
    <cellStyle name="40% - Accent3 3 7 3" xfId="14553" xr:uid="{1A48CEE0-FFE3-47E3-95AF-B288B4554A0A}"/>
    <cellStyle name="40% - Accent3 3 7 3 2" xfId="27825" xr:uid="{B5827A21-3C1C-4F19-BB1A-E7722D13FF42}"/>
    <cellStyle name="40% - Accent3 3 7 3 2 2" xfId="56315" xr:uid="{DA57FBD4-E0C6-4017-B843-ECF642D56B06}"/>
    <cellStyle name="40% - Accent3 3 7 3 3" xfId="44314" xr:uid="{F1B6593E-05F8-40F8-9DDA-9FF127BA0906}"/>
    <cellStyle name="40% - Accent3 3 7 4" xfId="14554" xr:uid="{EADF0FF5-3E00-42A8-A1E4-EA5DFA4A2E7E}"/>
    <cellStyle name="40% - Accent3 3 7 4 2" xfId="30824" xr:uid="{D86A4C25-D593-415E-815F-34C6339653D7}"/>
    <cellStyle name="40% - Accent3 3 7 4 2 2" xfId="59314" xr:uid="{68B1F828-94F5-44C9-9672-36EFE544D94B}"/>
    <cellStyle name="40% - Accent3 3 7 4 3" xfId="44315" xr:uid="{35FA69DB-1AE0-41CD-BC0D-1D8C631ED747}"/>
    <cellStyle name="40% - Accent3 3 7 5" xfId="14555" xr:uid="{F2B4A68C-47D1-4A7E-9C2F-7A748BE2330A}"/>
    <cellStyle name="40% - Accent3 3 7 5 2" xfId="44316" xr:uid="{3B9AF18D-E307-4F76-9BB3-70B88D2B8A44}"/>
    <cellStyle name="40% - Accent3 3 7 6" xfId="24882" xr:uid="{ECE74F73-07AD-4C4D-8267-556762FF9CD7}"/>
    <cellStyle name="40% - Accent3 3 7 6 2" xfId="53373" xr:uid="{47F0D9AC-D89B-407B-8671-5B77347DA02F}"/>
    <cellStyle name="40% - Accent3 3 7 7" xfId="14549" xr:uid="{12B82DA7-952A-48E4-9318-224C26C66473}"/>
    <cellStyle name="40% - Accent3 3 7 7 2" xfId="44310" xr:uid="{18744B66-4DD7-4FC0-941B-75A1C2CEF5E1}"/>
    <cellStyle name="40% - Accent3 3 7 8" xfId="33138" xr:uid="{DB8C446D-1894-4040-AFA4-81973CFF550C}"/>
    <cellStyle name="40% - Accent3 3 8" xfId="14556" xr:uid="{A5B7BE4C-2E7C-4885-8BBE-4902DFB74689}"/>
    <cellStyle name="40% - Accent3 3 8 2" xfId="14557" xr:uid="{A910C4A0-73D1-4A82-8503-096E3ECD068E}"/>
    <cellStyle name="40% - Accent3 3 8 2 2" xfId="28150" xr:uid="{3F8BAF43-9DB5-4D30-B904-436897700AA1}"/>
    <cellStyle name="40% - Accent3 3 8 2 2 2" xfId="56640" xr:uid="{25A9A896-0BC2-41BF-9C7E-A709130FCB36}"/>
    <cellStyle name="40% - Accent3 3 8 2 3" xfId="44318" xr:uid="{63AC0FF3-01C6-4631-9F1E-00F7EA5666E8}"/>
    <cellStyle name="40% - Accent3 3 8 3" xfId="14558" xr:uid="{9836A00A-8A8F-47E6-B6AB-36664A3D34EF}"/>
    <cellStyle name="40% - Accent3 3 8 3 2" xfId="44319" xr:uid="{A791C6B9-05BB-46D1-8E87-720D0B617F54}"/>
    <cellStyle name="40% - Accent3 3 8 4" xfId="25183" xr:uid="{30D1099D-9BC0-4056-9CDA-916A37F7BB89}"/>
    <cellStyle name="40% - Accent3 3 8 4 2" xfId="53674" xr:uid="{78250EA4-0712-42C3-850B-3197B8916424}"/>
    <cellStyle name="40% - Accent3 3 8 5" xfId="44317" xr:uid="{8CF188A0-0142-4F55-8952-A242144194FB}"/>
    <cellStyle name="40% - Accent3 3 9" xfId="14559" xr:uid="{6061DE87-EF14-469F-B472-C484E1E3BC44}"/>
    <cellStyle name="40% - Accent3 3 9 2" xfId="26634" xr:uid="{BCDA7D8A-7749-4199-A8D4-26954DB8577E}"/>
    <cellStyle name="40% - Accent3 3 9 2 2" xfId="55124" xr:uid="{EDA9B05E-56BF-447F-9AD6-4E333193493D}"/>
    <cellStyle name="40% - Accent3 3 9 3" xfId="44320" xr:uid="{CB30B2B3-F276-45F4-B4F1-DB52851C3089}"/>
    <cellStyle name="40% - Accent3 30" xfId="14560" xr:uid="{DA468A4B-7F60-4B27-9FDC-5051DA9198FA}"/>
    <cellStyle name="40% - Accent3 30 2" xfId="44321" xr:uid="{09FEDD4C-517C-4C70-8769-44089DC8AE9B}"/>
    <cellStyle name="40% - Accent3 31" xfId="14561" xr:uid="{D85E2EBC-C521-4DE5-BADC-D6191CCBDAE6}"/>
    <cellStyle name="40% - Accent3 31 2" xfId="44322" xr:uid="{BF863070-55F8-4CBA-AA56-66F4EC4E51F9}"/>
    <cellStyle name="40% - Accent3 32" xfId="14562" xr:uid="{09E8C2E2-ADDD-4891-B098-702494206CC5}"/>
    <cellStyle name="40% - Accent3 32 2" xfId="44323" xr:uid="{EB7892A1-0E32-43ED-A816-98F265C82C65}"/>
    <cellStyle name="40% - Accent3 33" xfId="14563" xr:uid="{9D679849-CCEF-4652-918C-8E0770234D2A}"/>
    <cellStyle name="40% - Accent3 33 2" xfId="44324" xr:uid="{E03E1DE2-373D-445F-A2C0-D4D8B2D31469}"/>
    <cellStyle name="40% - Accent3 34" xfId="14564" xr:uid="{75383980-BD51-42C3-8591-A6556516A324}"/>
    <cellStyle name="40% - Accent3 34 2" xfId="44325" xr:uid="{0669215B-3250-4EEF-AC8A-E929A1644A63}"/>
    <cellStyle name="40% - Accent3 35" xfId="14565" xr:uid="{21C8BDB8-ED4F-4135-AC03-C90EE71F3F79}"/>
    <cellStyle name="40% - Accent3 35 2" xfId="44326" xr:uid="{0A388A73-E800-46FE-B9EF-B8179ADDA27E}"/>
    <cellStyle name="40% - Accent3 36" xfId="14087" xr:uid="{7F90DBA9-77FC-4B4F-BF75-7D1C30DA9CEB}"/>
    <cellStyle name="40% - Accent3 36 2" xfId="43850" xr:uid="{86E1D45D-D581-4172-81EE-E5C9DB3464D4}"/>
    <cellStyle name="40% - Accent3 37" xfId="6305" xr:uid="{22104A14-573C-4CE5-B5A8-DC1C551E0769}"/>
    <cellStyle name="40% - Accent3 37 2" xfId="36139" xr:uid="{D3D99D34-372D-4932-8AF7-F16790AFBBA6}"/>
    <cellStyle name="40% - Accent3 38" xfId="4555" xr:uid="{3FD3E2B7-D73D-4FD8-81C7-C5EA50DEB5DA}"/>
    <cellStyle name="40% - Accent3 38 2" xfId="34507" xr:uid="{6EAFCCBB-6E00-4A24-9C8E-D0D31A06C24E}"/>
    <cellStyle name="40% - Accent3 39" xfId="22530" xr:uid="{F7CD4843-5ED1-4FE5-8DBB-D412A7A7F91E}"/>
    <cellStyle name="40% - Accent3 39 2" xfId="51819" xr:uid="{D29A0ADF-DB99-42B3-B487-16EF8C381E5A}"/>
    <cellStyle name="40% - Accent3 4" xfId="972" xr:uid="{0E51F920-59E3-4D29-BD2A-5BA49336BA7B}"/>
    <cellStyle name="40% - Accent3 4 10" xfId="14567" xr:uid="{C06998D4-7156-4D48-83BB-9704D2389A3E}"/>
    <cellStyle name="40% - Accent3 4 10 2" xfId="44328" xr:uid="{37685AB6-CADE-45B2-A5B1-0E30C6CFFB6F}"/>
    <cellStyle name="40% - Accent3 4 11" xfId="14568" xr:uid="{428D646E-A534-42F9-BFF6-55164602439E}"/>
    <cellStyle name="40% - Accent3 4 11 2" xfId="44329" xr:uid="{6D5CA179-E2BC-4F94-B684-8B0DEA7814F9}"/>
    <cellStyle name="40% - Accent3 4 12" xfId="14566" xr:uid="{FEC12937-C7D1-4D01-B927-3284717EA1F7}"/>
    <cellStyle name="40% - Accent3 4 12 2" xfId="44327" xr:uid="{CD60F20C-E9B2-4C8A-B255-8CBC1CBC1405}"/>
    <cellStyle name="40% - Accent3 4 13" xfId="6394" xr:uid="{C3515075-1CF4-424B-8ADB-8C6D88539584}"/>
    <cellStyle name="40% - Accent3 4 13 2" xfId="36173" xr:uid="{22CDEEC7-31B3-486A-A081-1711572A9258}"/>
    <cellStyle name="40% - Accent3 4 14" xfId="4781" xr:uid="{6685405B-B5B3-4D93-A66C-B9CB6E8529F8}"/>
    <cellStyle name="40% - Accent3 4 14 2" xfId="34665" xr:uid="{32D78999-E8D5-4A81-AE48-DE4373DC4B40}"/>
    <cellStyle name="40% - Accent3 4 15" xfId="22671" xr:uid="{C6DF1F53-0FF0-48A8-B782-0ADFD9FEC510}"/>
    <cellStyle name="40% - Accent3 4 15 2" xfId="51956" xr:uid="{C7E3FA1F-826A-4009-B872-A27756E3BECC}"/>
    <cellStyle name="40% - Accent3 4 16" xfId="32161" xr:uid="{D256CEF0-264F-44BC-98CD-C86796920904}"/>
    <cellStyle name="40% - Accent3 4 2" xfId="971" xr:uid="{AD939D9B-80C4-4A40-B705-50BE199AF2A2}"/>
    <cellStyle name="40% - Accent3 4 2 10" xfId="20891" xr:uid="{A7F045A7-B2EF-4454-AA5C-7D52C0FA4031}"/>
    <cellStyle name="40% - Accent3 4 2 10 2" xfId="50319" xr:uid="{38EC2C32-DA5C-45CB-99BD-25D8B8E7DC68}"/>
    <cellStyle name="40% - Accent3 4 2 11" xfId="14569" xr:uid="{530B23CD-D690-4007-B3E0-F4FBD9687AB7}"/>
    <cellStyle name="40% - Accent3 4 2 11 2" xfId="44330" xr:uid="{E898971A-C83B-4F53-863D-F717582CAF25}"/>
    <cellStyle name="40% - Accent3 4 2 12" xfId="5047" xr:uid="{EA03D577-73BC-498D-8CAB-549622FE916E}"/>
    <cellStyle name="40% - Accent3 4 2 12 2" xfId="34914" xr:uid="{51A86639-2C88-4636-9FC0-43FD269722E3}"/>
    <cellStyle name="40% - Accent3 4 2 13" xfId="22717" xr:uid="{29B0BF36-90CB-464C-B1D0-0EA16269774B}"/>
    <cellStyle name="40% - Accent3 4 2 13 2" xfId="52002" xr:uid="{6801BBC3-3D62-412D-B1EE-DFEE176AB6F3}"/>
    <cellStyle name="40% - Accent3 4 2 14" xfId="32160" xr:uid="{98F9336D-05F3-469E-8340-6EA1F63E4C01}"/>
    <cellStyle name="40% - Accent3 4 2 2" xfId="1333" xr:uid="{5E76B537-EC4F-4D6E-BD5C-B3CC23224949}"/>
    <cellStyle name="40% - Accent3 4 2 2 10" xfId="25518" xr:uid="{FD43BA56-8BFD-461D-B872-0D5855862992}"/>
    <cellStyle name="40% - Accent3 4 2 2 10 2" xfId="54009" xr:uid="{798D386C-F0D4-4110-BFC0-642E3649EC5D}"/>
    <cellStyle name="40% - Accent3 4 2 2 11" xfId="32383" xr:uid="{849C8E3B-3D19-4F90-A682-C32A23DB17E7}"/>
    <cellStyle name="40% - Accent3 4 2 2 2" xfId="1995" xr:uid="{B8183808-58CF-4FD0-B185-F55481144A38}"/>
    <cellStyle name="40% - Accent3 4 2 2 2 2" xfId="3230" xr:uid="{6C0295C9-3A65-4249-A189-6BC3B4523D45}"/>
    <cellStyle name="40% - Accent3 4 2 2 2 2 2" xfId="14573" xr:uid="{4056DE8A-848C-44E0-83CD-15A61FE22597}"/>
    <cellStyle name="40% - Accent3 4 2 2 2 2 2 2" xfId="44334" xr:uid="{46EC5BE8-DF53-47E6-9732-D9CD78A6A6DB}"/>
    <cellStyle name="40% - Accent3 4 2 2 2 2 3" xfId="14574" xr:uid="{405CEE18-0CB1-483C-BBF8-E0B02E9A1662}"/>
    <cellStyle name="40% - Accent3 4 2 2 2 2 3 2" xfId="44335" xr:uid="{5213FB51-BE6F-4790-B0E1-246F8B8F5743}"/>
    <cellStyle name="40% - Accent3 4 2 2 2 2 4" xfId="14572" xr:uid="{36FD1AAA-2EDA-4F92-AED9-FAE85FFB08EB}"/>
    <cellStyle name="40% - Accent3 4 2 2 2 2 4 2" xfId="44333" xr:uid="{E94E4262-4C56-493A-A27F-57760E4A5164}"/>
    <cellStyle name="40% - Accent3 4 2 2 2 2 5" xfId="34207" xr:uid="{B8DE9714-1702-480E-99AA-6A3166B1D316}"/>
    <cellStyle name="40% - Accent3 4 2 2 2 3" xfId="14575" xr:uid="{0B515637-1640-49C2-8546-256827CD3C01}"/>
    <cellStyle name="40% - Accent3 4 2 2 2 3 2" xfId="44336" xr:uid="{CFA760B6-59A7-4FA0-AFBC-F9B8CF7117FA}"/>
    <cellStyle name="40% - Accent3 4 2 2 2 4" xfId="14576" xr:uid="{DFAA3087-09FD-4B05-A6CA-4D5E55E3DC4E}"/>
    <cellStyle name="40% - Accent3 4 2 2 2 4 2" xfId="44337" xr:uid="{B3C901A1-B651-4578-80D8-B935F1BC9535}"/>
    <cellStyle name="40% - Accent3 4 2 2 2 5" xfId="14577" xr:uid="{9AA32443-437B-44D6-948E-7AC06EC389D8}"/>
    <cellStyle name="40% - Accent3 4 2 2 2 5 2" xfId="44338" xr:uid="{4EBE19A6-F878-45FA-AB2A-2FFB3B014540}"/>
    <cellStyle name="40% - Accent3 4 2 2 2 6" xfId="28495" xr:uid="{87ABE195-406C-4BB9-B119-4F3980779B1B}"/>
    <cellStyle name="40% - Accent3 4 2 2 2 6 2" xfId="56985" xr:uid="{5FFF2D69-B096-45AC-B523-97CA98C2093C}"/>
    <cellStyle name="40% - Accent3 4 2 2 2 7" xfId="14571" xr:uid="{A5089D79-CAF3-4E52-8CCD-24D3EDD81032}"/>
    <cellStyle name="40% - Accent3 4 2 2 2 7 2" xfId="44332" xr:uid="{4E3FAB59-C404-4FBD-A640-1E14C63E1222}"/>
    <cellStyle name="40% - Accent3 4 2 2 2 8" xfId="32997" xr:uid="{4D3AE03C-ABB7-48AA-898C-2D910801AA1E}"/>
    <cellStyle name="40% - Accent3 4 2 2 3" xfId="2615" xr:uid="{5A009A3B-738A-421B-A848-C72F257B7466}"/>
    <cellStyle name="40% - Accent3 4 2 2 3 2" xfId="14579" xr:uid="{1126DC87-A731-46D6-8F18-4A7FC21653CD}"/>
    <cellStyle name="40% - Accent3 4 2 2 3 2 2" xfId="14580" xr:uid="{B5B182B4-F5CE-4781-9FA6-4B24931070A7}"/>
    <cellStyle name="40% - Accent3 4 2 2 3 2 2 2" xfId="44341" xr:uid="{50D6B4B0-5287-4F8E-9671-6E40E13337AE}"/>
    <cellStyle name="40% - Accent3 4 2 2 3 2 3" xfId="14581" xr:uid="{9CC20A24-35DA-4B34-ADEE-C6EDBCD10A82}"/>
    <cellStyle name="40% - Accent3 4 2 2 3 2 3 2" xfId="44342" xr:uid="{DE84FF9E-B0E5-4F38-848E-F01DA3BA4FD9}"/>
    <cellStyle name="40% - Accent3 4 2 2 3 2 4" xfId="44340" xr:uid="{CB8BED5D-B3E3-4100-9792-7D881CE6654E}"/>
    <cellStyle name="40% - Accent3 4 2 2 3 3" xfId="14582" xr:uid="{111292DA-9071-41E0-83CF-FA9ACF7359DC}"/>
    <cellStyle name="40% - Accent3 4 2 2 3 3 2" xfId="44343" xr:uid="{843397D2-4334-4899-981B-A87692D913ED}"/>
    <cellStyle name="40% - Accent3 4 2 2 3 4" xfId="14583" xr:uid="{B4170C60-237D-4C06-84C3-BC2ED227AA1E}"/>
    <cellStyle name="40% - Accent3 4 2 2 3 4 2" xfId="44344" xr:uid="{AA583E19-A2C5-426D-88AC-651306312A9A}"/>
    <cellStyle name="40% - Accent3 4 2 2 3 5" xfId="14584" xr:uid="{6A092188-2E07-46B8-9CEF-D976A493B041}"/>
    <cellStyle name="40% - Accent3 4 2 2 3 5 2" xfId="44345" xr:uid="{F10200E2-A12F-4F2A-873B-A0982EC1B84C}"/>
    <cellStyle name="40% - Accent3 4 2 2 3 6" xfId="14578" xr:uid="{B7455F90-B8FF-4B0B-8C30-5EB93FB03451}"/>
    <cellStyle name="40% - Accent3 4 2 2 3 6 2" xfId="44339" xr:uid="{2E69F76E-24FB-4207-A7C1-58AEEDEDE060}"/>
    <cellStyle name="40% - Accent3 4 2 2 3 7" xfId="33595" xr:uid="{FCA058DC-038A-4463-BBF2-1FC7E29F69BB}"/>
    <cellStyle name="40% - Accent3 4 2 2 4" xfId="14585" xr:uid="{94609FE8-20EE-4107-988F-0AAF817C82EF}"/>
    <cellStyle name="40% - Accent3 4 2 2 4 2" xfId="14586" xr:uid="{EC4BB0BB-99A9-4317-B230-E537FC5304FB}"/>
    <cellStyle name="40% - Accent3 4 2 2 4 2 2" xfId="44347" xr:uid="{D6597F65-439A-4A82-A18B-1AAEB4774E3F}"/>
    <cellStyle name="40% - Accent3 4 2 2 4 3" xfId="14587" xr:uid="{6060A89D-9C9F-4AC3-89DF-E4BF46C51633}"/>
    <cellStyle name="40% - Accent3 4 2 2 4 3 2" xfId="44348" xr:uid="{2113D7A2-F1D0-4FEA-88D5-5215854B7479}"/>
    <cellStyle name="40% - Accent3 4 2 2 4 4" xfId="44346" xr:uid="{73CFCEDB-2B71-4AB0-B95D-D25985C52921}"/>
    <cellStyle name="40% - Accent3 4 2 2 5" xfId="14588" xr:uid="{943E9240-D72B-4C08-88B0-604F083A019B}"/>
    <cellStyle name="40% - Accent3 4 2 2 5 2" xfId="44349" xr:uid="{13F3E8A2-1B36-4551-9F75-4443D0BC6239}"/>
    <cellStyle name="40% - Accent3 4 2 2 6" xfId="14589" xr:uid="{ED9BA343-B83E-45AC-9A16-B260F8398E49}"/>
    <cellStyle name="40% - Accent3 4 2 2 6 2" xfId="44350" xr:uid="{5FF8A422-35CD-4407-B2BF-F080CBD24E39}"/>
    <cellStyle name="40% - Accent3 4 2 2 7" xfId="14590" xr:uid="{363D76D6-5038-4907-94B7-333249F6ECDA}"/>
    <cellStyle name="40% - Accent3 4 2 2 7 2" xfId="44351" xr:uid="{CEB51B9D-8F01-4E9C-AC17-C8862B82CF66}"/>
    <cellStyle name="40% - Accent3 4 2 2 8" xfId="21863" xr:uid="{E0160CF9-5E46-4D29-9301-7FF41D989DE0}"/>
    <cellStyle name="40% - Accent3 4 2 2 8 2" xfId="51288" xr:uid="{10583446-7272-41EF-A8F2-A59A2E3D99DA}"/>
    <cellStyle name="40% - Accent3 4 2 2 9" xfId="14570" xr:uid="{F92327B0-C080-4E49-B93B-977708A08CEF}"/>
    <cellStyle name="40% - Accent3 4 2 2 9 2" xfId="44331" xr:uid="{C679D4AF-89BF-4F17-9B35-1D8BD8055B7D}"/>
    <cellStyle name="40% - Accent3 4 2 3" xfId="1705" xr:uid="{B76CA249-90D6-4C82-B111-61A577B6F9DE}"/>
    <cellStyle name="40% - Accent3 4 2 3 10" xfId="32707" xr:uid="{79759F92-6367-4385-8980-5322AB3E85FD}"/>
    <cellStyle name="40% - Accent3 4 2 3 2" xfId="2926" xr:uid="{A7D3E65A-C850-4F91-9A8A-B4CFFCB28BB0}"/>
    <cellStyle name="40% - Accent3 4 2 3 2 2" xfId="14593" xr:uid="{2EC823EF-B06E-49D1-B28B-76971451DDE2}"/>
    <cellStyle name="40% - Accent3 4 2 3 2 2 2" xfId="14594" xr:uid="{3319639B-6A02-432E-9AEB-73BF6B3FB27D}"/>
    <cellStyle name="40% - Accent3 4 2 3 2 2 2 2" xfId="44355" xr:uid="{2C58D609-0248-4643-B820-9F56FE78F2C1}"/>
    <cellStyle name="40% - Accent3 4 2 3 2 2 3" xfId="14595" xr:uid="{6BF20C8B-8A31-47DF-A934-7018F4BE6121}"/>
    <cellStyle name="40% - Accent3 4 2 3 2 2 3 2" xfId="44356" xr:uid="{C1862C0B-5EF3-44D8-8E31-E610CBE4E2C7}"/>
    <cellStyle name="40% - Accent3 4 2 3 2 2 4" xfId="44354" xr:uid="{5F2148E0-DACA-458A-B900-E43118E4FF65}"/>
    <cellStyle name="40% - Accent3 4 2 3 2 3" xfId="14596" xr:uid="{5C615B7F-F650-4C7C-BCD6-BB1A1EA3B931}"/>
    <cellStyle name="40% - Accent3 4 2 3 2 3 2" xfId="44357" xr:uid="{BFB70CAE-7AAE-430D-9BEB-E2EF8443685B}"/>
    <cellStyle name="40% - Accent3 4 2 3 2 4" xfId="14597" xr:uid="{6E797709-E0C1-4431-B9FB-69FAE99E5D3A}"/>
    <cellStyle name="40% - Accent3 4 2 3 2 4 2" xfId="44358" xr:uid="{E53DB773-B10A-4DD7-B6AE-9990998AC041}"/>
    <cellStyle name="40% - Accent3 4 2 3 2 5" xfId="14598" xr:uid="{5FD2FFFC-53FB-46CA-9ECB-D3DB75F08D4A}"/>
    <cellStyle name="40% - Accent3 4 2 3 2 5 2" xfId="44359" xr:uid="{4D6FF661-5A78-42F7-9BC9-65E6387D8450}"/>
    <cellStyle name="40% - Accent3 4 2 3 2 6" xfId="14592" xr:uid="{980A0708-5456-42DA-B7D3-3E99CF2A50E9}"/>
    <cellStyle name="40% - Accent3 4 2 3 2 6 2" xfId="44353" xr:uid="{33C9E2B8-0A3A-4CC4-958B-B85D3B7DC057}"/>
    <cellStyle name="40% - Accent3 4 2 3 2 7" xfId="33904" xr:uid="{EAE84C5E-C0F8-434D-BEEC-DF4B8D72FDE2}"/>
    <cellStyle name="40% - Accent3 4 2 3 3" xfId="14599" xr:uid="{4331E833-FB31-496C-95E8-364435FD02CA}"/>
    <cellStyle name="40% - Accent3 4 2 3 3 2" xfId="14600" xr:uid="{34AF1936-498A-43E8-AD1F-2FD2790FD7F5}"/>
    <cellStyle name="40% - Accent3 4 2 3 3 2 2" xfId="14601" xr:uid="{92D56094-EC41-4BF1-9997-ED9A5407A4E5}"/>
    <cellStyle name="40% - Accent3 4 2 3 3 2 2 2" xfId="44362" xr:uid="{59992B96-6705-496F-BCF2-60212B7FE266}"/>
    <cellStyle name="40% - Accent3 4 2 3 3 2 3" xfId="14602" xr:uid="{3B8F17A5-CF97-452E-80FA-B560C44FEC70}"/>
    <cellStyle name="40% - Accent3 4 2 3 3 2 3 2" xfId="44363" xr:uid="{D9A92CEC-E1C0-432A-A28E-6D49F0643B96}"/>
    <cellStyle name="40% - Accent3 4 2 3 3 2 4" xfId="44361" xr:uid="{836A1DAB-5079-42C0-A6CC-C74F2D0F40BE}"/>
    <cellStyle name="40% - Accent3 4 2 3 3 3" xfId="14603" xr:uid="{3DB14CE6-D328-46ED-9624-D1889F2C1751}"/>
    <cellStyle name="40% - Accent3 4 2 3 3 3 2" xfId="44364" xr:uid="{77913FBC-EDF1-45AA-9BC3-FC51424C6DC2}"/>
    <cellStyle name="40% - Accent3 4 2 3 3 4" xfId="14604" xr:uid="{3B309413-73AD-439A-A482-166D3BC06425}"/>
    <cellStyle name="40% - Accent3 4 2 3 3 4 2" xfId="44365" xr:uid="{D2C620C5-C7B9-4055-8A93-4CDFE7F51735}"/>
    <cellStyle name="40% - Accent3 4 2 3 3 5" xfId="14605" xr:uid="{D81FB807-487D-448D-A710-A307159BE63E}"/>
    <cellStyle name="40% - Accent3 4 2 3 3 5 2" xfId="44366" xr:uid="{3174ACA8-F024-4E8B-A1FF-9ADB0E525379}"/>
    <cellStyle name="40% - Accent3 4 2 3 3 6" xfId="44360" xr:uid="{75E61910-664F-47B1-8C9A-6A79A5EE4D59}"/>
    <cellStyle name="40% - Accent3 4 2 3 4" xfId="14606" xr:uid="{DD2F4EAB-08C7-47B8-9014-EF544F12C93E}"/>
    <cellStyle name="40% - Accent3 4 2 3 4 2" xfId="14607" xr:uid="{34165FE3-1289-4C6E-923A-7376EE2AEE0B}"/>
    <cellStyle name="40% - Accent3 4 2 3 4 2 2" xfId="44368" xr:uid="{A62D04A3-27C2-4B5D-8C54-E3447907A308}"/>
    <cellStyle name="40% - Accent3 4 2 3 4 3" xfId="14608" xr:uid="{BD851DAC-84A3-4695-BC54-B87826E4266E}"/>
    <cellStyle name="40% - Accent3 4 2 3 4 3 2" xfId="44369" xr:uid="{4E114EB7-AF6B-4E58-8D40-2BF6C7B107CC}"/>
    <cellStyle name="40% - Accent3 4 2 3 4 4" xfId="44367" xr:uid="{F2C3F4FD-724D-4142-A4A1-7D06AD1708AE}"/>
    <cellStyle name="40% - Accent3 4 2 3 5" xfId="14609" xr:uid="{758B2C11-10EB-43DF-AD63-C8A84F7115A0}"/>
    <cellStyle name="40% - Accent3 4 2 3 5 2" xfId="44370" xr:uid="{F6976AAF-7B17-45DB-B750-D60848DC09C9}"/>
    <cellStyle name="40% - Accent3 4 2 3 6" xfId="14610" xr:uid="{CEC0DCEA-212B-45B8-8AE0-C8EB576468E2}"/>
    <cellStyle name="40% - Accent3 4 2 3 6 2" xfId="44371" xr:uid="{ABEECAC5-C96D-4C56-B419-3BA190E1890B}"/>
    <cellStyle name="40% - Accent3 4 2 3 7" xfId="14611" xr:uid="{81CF8974-EBA6-4D06-B457-F648E95EBBBB}"/>
    <cellStyle name="40% - Accent3 4 2 3 7 2" xfId="44372" xr:uid="{4642A489-4CAD-4515-8532-2D571BAA1F65}"/>
    <cellStyle name="40% - Accent3 4 2 3 8" xfId="26981" xr:uid="{FA030153-2A17-42C2-AEF4-4E81E492C09D}"/>
    <cellStyle name="40% - Accent3 4 2 3 8 2" xfId="55471" xr:uid="{0198D2A3-075D-4A9C-B847-D733D518BC00}"/>
    <cellStyle name="40% - Accent3 4 2 3 9" xfId="14591" xr:uid="{A1210A14-8247-4677-B8AA-06F50F2EAE4A}"/>
    <cellStyle name="40% - Accent3 4 2 3 9 2" xfId="44352" xr:uid="{A06BF790-BF27-4239-8FA7-64418416BF11}"/>
    <cellStyle name="40% - Accent3 4 2 4" xfId="2301" xr:uid="{E8BBADF4-1611-4852-BCC7-272240BA9FEC}"/>
    <cellStyle name="40% - Accent3 4 2 4 2" xfId="14613" xr:uid="{47945A62-CFF2-4E6F-8DB7-173F6479DC78}"/>
    <cellStyle name="40% - Accent3 4 2 4 2 2" xfId="14614" xr:uid="{6A358E43-88C9-4BAB-BEF6-C73746E57337}"/>
    <cellStyle name="40% - Accent3 4 2 4 2 2 2" xfId="44375" xr:uid="{AF633CD0-F7A3-4481-8B7A-05DF3271E250}"/>
    <cellStyle name="40% - Accent3 4 2 4 2 3" xfId="14615" xr:uid="{F98857C2-D168-4362-A8CE-B2C58D0E9ACF}"/>
    <cellStyle name="40% - Accent3 4 2 4 2 3 2" xfId="44376" xr:uid="{DE98CE10-D986-401A-811C-35E171478F9C}"/>
    <cellStyle name="40% - Accent3 4 2 4 2 4" xfId="44374" xr:uid="{71C3C622-D506-4EAF-9360-FBAF87BCDB40}"/>
    <cellStyle name="40% - Accent3 4 2 4 3" xfId="14616" xr:uid="{CE762858-C3CA-4EBB-8394-FC0D67F3CDB6}"/>
    <cellStyle name="40% - Accent3 4 2 4 3 2" xfId="44377" xr:uid="{B27C7AA5-6323-4329-9E11-3F57BB7605AB}"/>
    <cellStyle name="40% - Accent3 4 2 4 4" xfId="14617" xr:uid="{5FE7818D-AB33-47BA-BFAF-F87A4F3AD3E5}"/>
    <cellStyle name="40% - Accent3 4 2 4 4 2" xfId="44378" xr:uid="{35308A14-493E-470F-A188-EEBBAE3774CC}"/>
    <cellStyle name="40% - Accent3 4 2 4 5" xfId="14618" xr:uid="{8D8A05D8-AB92-4ECF-A2A8-76448026CCBD}"/>
    <cellStyle name="40% - Accent3 4 2 4 5 2" xfId="44379" xr:uid="{2BC6992F-6F0C-4B7D-9D15-14F744EC12FB}"/>
    <cellStyle name="40% - Accent3 4 2 4 6" xfId="29975" xr:uid="{3D3A681C-000A-4496-9E45-2B1F7FE114C8}"/>
    <cellStyle name="40% - Accent3 4 2 4 6 2" xfId="58465" xr:uid="{1DB360C8-6916-433F-9A6C-680FEB8F9B98}"/>
    <cellStyle name="40% - Accent3 4 2 4 7" xfId="14612" xr:uid="{70B33B57-E65B-4335-BA22-ABCAC2C8C915}"/>
    <cellStyle name="40% - Accent3 4 2 4 7 2" xfId="44373" xr:uid="{F908D322-D3BE-4768-ABC4-58589A0AC856}"/>
    <cellStyle name="40% - Accent3 4 2 4 8" xfId="33281" xr:uid="{33B40DE3-BF7B-4CFB-9FB0-18024D20405E}"/>
    <cellStyle name="40% - Accent3 4 2 5" xfId="14619" xr:uid="{353987E7-21FA-4B68-B95C-DBA8D6294617}"/>
    <cellStyle name="40% - Accent3 4 2 5 2" xfId="14620" xr:uid="{E78C2448-248E-4FDC-89DE-CDACB05328D2}"/>
    <cellStyle name="40% - Accent3 4 2 5 2 2" xfId="14621" xr:uid="{DB56A25E-BB64-4A54-89AD-021005A1D401}"/>
    <cellStyle name="40% - Accent3 4 2 5 2 2 2" xfId="44382" xr:uid="{11FCBA66-EA20-499B-8BE0-484E968DACCE}"/>
    <cellStyle name="40% - Accent3 4 2 5 2 3" xfId="14622" xr:uid="{EE32028F-1A32-4FEB-B31E-B6D72CBFA6BB}"/>
    <cellStyle name="40% - Accent3 4 2 5 2 3 2" xfId="44383" xr:uid="{91D5B98D-09A0-4286-A80E-EBF28472B947}"/>
    <cellStyle name="40% - Accent3 4 2 5 2 4" xfId="44381" xr:uid="{7CA1F038-2FDB-42E3-B9CB-53298D3E3129}"/>
    <cellStyle name="40% - Accent3 4 2 5 3" xfId="14623" xr:uid="{9C982C73-C328-40D1-B3B7-DC31D38F72AB}"/>
    <cellStyle name="40% - Accent3 4 2 5 3 2" xfId="44384" xr:uid="{70133B56-6402-410B-94C3-78CD9B36F5CE}"/>
    <cellStyle name="40% - Accent3 4 2 5 4" xfId="14624" xr:uid="{787601D6-5693-4BA2-B7CB-27E68AD79B56}"/>
    <cellStyle name="40% - Accent3 4 2 5 4 2" xfId="44385" xr:uid="{BA7719F6-2604-4AAE-8AEA-5B14E63982FF}"/>
    <cellStyle name="40% - Accent3 4 2 5 5" xfId="14625" xr:uid="{4E5A5302-767C-47DA-A0F2-B84DCE87E82B}"/>
    <cellStyle name="40% - Accent3 4 2 5 5 2" xfId="44386" xr:uid="{3D728A12-C632-4962-B928-9B427446970C}"/>
    <cellStyle name="40% - Accent3 4 2 5 6" xfId="44380" xr:uid="{7B5BD594-E49E-4063-9100-884E8D8B74BD}"/>
    <cellStyle name="40% - Accent3 4 2 6" xfId="14626" xr:uid="{AEE5E57F-2FE8-404E-B439-CED771382B38}"/>
    <cellStyle name="40% - Accent3 4 2 6 2" xfId="14627" xr:uid="{71A60B83-6DFC-413D-92A5-22140C40F3FB}"/>
    <cellStyle name="40% - Accent3 4 2 6 2 2" xfId="44388" xr:uid="{6B53BFED-8CAF-47D5-9062-7CDEC9201CF7}"/>
    <cellStyle name="40% - Accent3 4 2 6 3" xfId="14628" xr:uid="{988987EA-4382-4614-B460-E1C9D14B5BFC}"/>
    <cellStyle name="40% - Accent3 4 2 6 3 2" xfId="44389" xr:uid="{09AE0766-6545-46B2-B15A-A2BFA4B2C250}"/>
    <cellStyle name="40% - Accent3 4 2 6 4" xfId="44387" xr:uid="{CA8CB2F1-9339-4F6F-9EB4-4F2973B97576}"/>
    <cellStyle name="40% - Accent3 4 2 7" xfId="14629" xr:uid="{84859AA6-04CA-43FF-9802-B2FD75D7B6DD}"/>
    <cellStyle name="40% - Accent3 4 2 7 2" xfId="44390" xr:uid="{912D73E8-78DA-4DC7-9616-9CB1DA87DDC1}"/>
    <cellStyle name="40% - Accent3 4 2 8" xfId="14630" xr:uid="{4776D118-701E-4131-8557-FB0EAFF59D3C}"/>
    <cellStyle name="40% - Accent3 4 2 8 2" xfId="44391" xr:uid="{FB8E02BA-F567-46BA-A6B4-43087C4479B3}"/>
    <cellStyle name="40% - Accent3 4 2 9" xfId="14631" xr:uid="{C83D51A0-366A-4BE9-98F8-26255BD019AA}"/>
    <cellStyle name="40% - Accent3 4 2 9 2" xfId="44392" xr:uid="{703F43E2-89FF-470A-8643-103ED81A8EB2}"/>
    <cellStyle name="40% - Accent3 4 3" xfId="1332" xr:uid="{E3724AF0-5634-4230-A525-576C230B33D0}"/>
    <cellStyle name="40% - Accent3 4 3 10" xfId="24360" xr:uid="{C50D7496-87E2-4F7C-AC45-F3F10123F5E9}"/>
    <cellStyle name="40% - Accent3 4 3 10 2" xfId="52852" xr:uid="{2AE3286B-3B98-42F6-959C-6865FBE1687E}"/>
    <cellStyle name="40% - Accent3 4 3 11" xfId="32382" xr:uid="{866DCF73-1AF1-4867-ADCF-5881F1ADF646}"/>
    <cellStyle name="40% - Accent3 4 3 2" xfId="1994" xr:uid="{461C4DFD-8B71-42F5-8343-A4E4312BF6E5}"/>
    <cellStyle name="40% - Accent3 4 3 2 2" xfId="3229" xr:uid="{F44F2EBB-1863-43B6-86A7-FB6147B1E117}"/>
    <cellStyle name="40% - Accent3 4 3 2 2 2" xfId="14635" xr:uid="{2629DE3F-4E39-4F61-9931-CE7372F904FB}"/>
    <cellStyle name="40% - Accent3 4 3 2 2 2 2" xfId="44396" xr:uid="{021655D0-7FFE-4402-989B-8211F8D5B990}"/>
    <cellStyle name="40% - Accent3 4 3 2 2 3" xfId="14636" xr:uid="{80A9E082-4D8B-4386-ACC3-D39450B0896E}"/>
    <cellStyle name="40% - Accent3 4 3 2 2 3 2" xfId="44397" xr:uid="{788A19D7-F6E5-4D66-9D5F-DBC1BE0C9EA4}"/>
    <cellStyle name="40% - Accent3 4 3 2 2 4" xfId="28784" xr:uid="{E8EF7053-65ED-4999-91E9-A8944AF06520}"/>
    <cellStyle name="40% - Accent3 4 3 2 2 4 2" xfId="57274" xr:uid="{F8DDE775-B07E-4224-8D4D-B0856666017A}"/>
    <cellStyle name="40% - Accent3 4 3 2 2 5" xfId="14634" xr:uid="{3B0B9C7C-DA69-4532-943C-9893E5E7496C}"/>
    <cellStyle name="40% - Accent3 4 3 2 2 5 2" xfId="44395" xr:uid="{512549FB-39EA-4DE4-8B3A-E2D0617A2C5C}"/>
    <cellStyle name="40% - Accent3 4 3 2 2 6" xfId="34206" xr:uid="{638D7E84-A6BF-4AA6-A05A-C704A37FB1D8}"/>
    <cellStyle name="40% - Accent3 4 3 2 3" xfId="14637" xr:uid="{7D3CC2FC-BE60-427B-9E15-A8FC8B3E2A43}"/>
    <cellStyle name="40% - Accent3 4 3 2 3 2" xfId="44398" xr:uid="{FCE27C5F-0C88-4A9F-B4FC-ED7FC6DC9282}"/>
    <cellStyle name="40% - Accent3 4 3 2 4" xfId="14638" xr:uid="{C40BEA5D-47FF-4900-BBE7-6B3819F23F80}"/>
    <cellStyle name="40% - Accent3 4 3 2 4 2" xfId="44399" xr:uid="{D1CD1304-FDAC-4FDD-A500-A565DCB0F030}"/>
    <cellStyle name="40% - Accent3 4 3 2 5" xfId="14639" xr:uid="{DC9648EF-8DBA-4C70-B06F-4DB3092741D4}"/>
    <cellStyle name="40% - Accent3 4 3 2 5 2" xfId="44400" xr:uid="{8B044F31-CCD6-4D00-A273-9A66BCDFD205}"/>
    <cellStyle name="40% - Accent3 4 3 2 6" xfId="22121" xr:uid="{541F2C2C-3091-4C21-BF53-850BC9535ABC}"/>
    <cellStyle name="40% - Accent3 4 3 2 6 2" xfId="51546" xr:uid="{CA2F39EC-3196-48FD-847D-D7DF57121543}"/>
    <cellStyle name="40% - Accent3 4 3 2 7" xfId="14633" xr:uid="{FA5D1E88-4878-4F31-9CA9-D5B423E1344F}"/>
    <cellStyle name="40% - Accent3 4 3 2 7 2" xfId="44394" xr:uid="{DD1AC78D-A607-49FD-98AB-35B01EA7D15C}"/>
    <cellStyle name="40% - Accent3 4 3 2 8" xfId="25805" xr:uid="{9C091A5E-68E0-4252-BBD6-40F5F8C5D663}"/>
    <cellStyle name="40% - Accent3 4 3 2 8 2" xfId="54296" xr:uid="{BEB2CA66-E97D-475C-A773-465056B5639A}"/>
    <cellStyle name="40% - Accent3 4 3 2 9" xfId="32996" xr:uid="{15418091-9286-41C0-9D1F-74441A20A361}"/>
    <cellStyle name="40% - Accent3 4 3 3" xfId="2614" xr:uid="{48F1B5DE-3AB6-4A85-829C-B36150D30E87}"/>
    <cellStyle name="40% - Accent3 4 3 3 2" xfId="14641" xr:uid="{C7484542-7ED4-4D07-92B3-B70D86E77901}"/>
    <cellStyle name="40% - Accent3 4 3 3 2 2" xfId="14642" xr:uid="{2B69F25F-5EC7-453D-BF9D-C76B5D27ACBF}"/>
    <cellStyle name="40% - Accent3 4 3 3 2 2 2" xfId="44403" xr:uid="{3A4096D1-8861-4672-85CA-07A9418252A1}"/>
    <cellStyle name="40% - Accent3 4 3 3 2 3" xfId="14643" xr:uid="{6C4113FC-7675-4E72-9343-AA02AC7EF4BC}"/>
    <cellStyle name="40% - Accent3 4 3 3 2 3 2" xfId="44404" xr:uid="{5BDB318C-0A98-4B91-98C1-FE7746D692A8}"/>
    <cellStyle name="40% - Accent3 4 3 3 2 4" xfId="44402" xr:uid="{2F43DE24-C66E-4B95-B84D-3AE8B3537255}"/>
    <cellStyle name="40% - Accent3 4 3 3 3" xfId="14644" xr:uid="{63599E3E-0064-4CB3-852D-7D2DB70C2F19}"/>
    <cellStyle name="40% - Accent3 4 3 3 3 2" xfId="44405" xr:uid="{389907F8-D1C7-40B2-BFE2-298F327FB7AE}"/>
    <cellStyle name="40% - Accent3 4 3 3 4" xfId="14645" xr:uid="{F059D1D7-FE44-42BC-816A-5122F0F4F1D2}"/>
    <cellStyle name="40% - Accent3 4 3 3 4 2" xfId="44406" xr:uid="{DF2028FE-E3DB-4F8E-8E8B-A479D45C93DB}"/>
    <cellStyle name="40% - Accent3 4 3 3 5" xfId="14646" xr:uid="{B3661458-5D37-4F77-85B1-3EB68A5C873D}"/>
    <cellStyle name="40% - Accent3 4 3 3 5 2" xfId="44407" xr:uid="{FC7C86A4-18A4-4844-BF9A-1F9050308BB4}"/>
    <cellStyle name="40% - Accent3 4 3 3 6" xfId="27273" xr:uid="{648C1147-6179-499F-917F-1034CEA1CDCF}"/>
    <cellStyle name="40% - Accent3 4 3 3 6 2" xfId="55763" xr:uid="{8F936305-D550-4F3A-B08F-EA39824AE3CC}"/>
    <cellStyle name="40% - Accent3 4 3 3 7" xfId="14640" xr:uid="{3CC10C86-D1E5-470A-AD51-A1983A84A5F5}"/>
    <cellStyle name="40% - Accent3 4 3 3 7 2" xfId="44401" xr:uid="{4BF562DD-598B-41FA-B41C-0F4F19B0D5E8}"/>
    <cellStyle name="40% - Accent3 4 3 3 8" xfId="33594" xr:uid="{F7CBA90D-D867-44AF-B2F0-68EF0835C35D}"/>
    <cellStyle name="40% - Accent3 4 3 4" xfId="14647" xr:uid="{02648B26-5997-4EE2-81FD-5F31A794639D}"/>
    <cellStyle name="40% - Accent3 4 3 4 2" xfId="14648" xr:uid="{9649F111-90A1-41D2-84C5-EE5CF4AA4176}"/>
    <cellStyle name="40% - Accent3 4 3 4 2 2" xfId="44409" xr:uid="{7C11071F-DE42-46F8-9544-310FE0858B9E}"/>
    <cellStyle name="40% - Accent3 4 3 4 3" xfId="14649" xr:uid="{9C4349C6-C937-4C5F-9896-10F11BD3DE6A}"/>
    <cellStyle name="40% - Accent3 4 3 4 3 2" xfId="44410" xr:uid="{961C5664-4681-49B2-BE66-FB3C582EB7BA}"/>
    <cellStyle name="40% - Accent3 4 3 4 4" xfId="30270" xr:uid="{8CAD10F9-CFF7-4B20-A05C-10B787CE6560}"/>
    <cellStyle name="40% - Accent3 4 3 4 4 2" xfId="58760" xr:uid="{40B3044F-55E7-494C-B4FE-BC4AD4D6C47E}"/>
    <cellStyle name="40% - Accent3 4 3 4 5" xfId="44408" xr:uid="{4CB91B8C-CF0B-44BD-8427-54A2905CA709}"/>
    <cellStyle name="40% - Accent3 4 3 5" xfId="14650" xr:uid="{F66A99D0-90C3-43F9-9809-85F0547AF99C}"/>
    <cellStyle name="40% - Accent3 4 3 5 2" xfId="44411" xr:uid="{4AC3F000-AC0B-45F2-A815-BF8A07A26F69}"/>
    <cellStyle name="40% - Accent3 4 3 6" xfId="14651" xr:uid="{B1BA356A-4D9C-4E3B-A896-A45BF0CE6790}"/>
    <cellStyle name="40% - Accent3 4 3 6 2" xfId="44412" xr:uid="{450BC6D7-7A99-43A7-876C-F72840D2E175}"/>
    <cellStyle name="40% - Accent3 4 3 7" xfId="14652" xr:uid="{7AC199EA-8698-4F7D-9AE2-FAA075903EE4}"/>
    <cellStyle name="40% - Accent3 4 3 7 2" xfId="44413" xr:uid="{33A2A5EA-5B7E-4E6F-8D57-58934D5510A1}"/>
    <cellStyle name="40% - Accent3 4 3 8" xfId="21137" xr:uid="{AE4A6B9A-0EC5-40C8-9EE7-E6FADE9E3A70}"/>
    <cellStyle name="40% - Accent3 4 3 8 2" xfId="50563" xr:uid="{0C62437B-D516-433C-927B-F1570BDBE88E}"/>
    <cellStyle name="40% - Accent3 4 3 9" xfId="14632" xr:uid="{BA9035E4-B0F4-461B-A429-2638C20ACC1E}"/>
    <cellStyle name="40% - Accent3 4 3 9 2" xfId="44393" xr:uid="{E3FC2CDA-C8DA-45D1-8F93-18F66430F782}"/>
    <cellStyle name="40% - Accent3 4 4" xfId="1704" xr:uid="{FC64EB99-9E1A-4507-A28D-DEAEAB5BBBA3}"/>
    <cellStyle name="40% - Accent3 4 4 10" xfId="24639" xr:uid="{D2CCD173-8D3C-432B-97BD-75BE2B5F1F59}"/>
    <cellStyle name="40% - Accent3 4 4 10 2" xfId="53131" xr:uid="{2BFFC1EB-5C67-4EE4-A575-10BDC71BDDA7}"/>
    <cellStyle name="40% - Accent3 4 4 11" xfId="32706" xr:uid="{77AA6E19-E4ED-433D-ACE2-8FF73257F077}"/>
    <cellStyle name="40% - Accent3 4 4 2" xfId="2925" xr:uid="{D85734B0-BEB3-4965-A6F9-FCB7BE12308A}"/>
    <cellStyle name="40% - Accent3 4 4 2 2" xfId="14655" xr:uid="{104EFBE7-F665-4CC3-97C2-409D5B8C6304}"/>
    <cellStyle name="40% - Accent3 4 4 2 2 2" xfId="14656" xr:uid="{471C53AB-B15E-4B15-9C60-522E3E134761}"/>
    <cellStyle name="40% - Accent3 4 4 2 2 2 2" xfId="44417" xr:uid="{08CFC200-A58E-4DB0-A76D-C3AECE1EF7D3}"/>
    <cellStyle name="40% - Accent3 4 4 2 2 3" xfId="14657" xr:uid="{2E8261F9-0AB9-475B-951D-D1E2DBC523BC}"/>
    <cellStyle name="40% - Accent3 4 4 2 2 3 2" xfId="44418" xr:uid="{5F33FAE2-E75F-4EEF-A21C-9D2E6C9D4F49}"/>
    <cellStyle name="40% - Accent3 4 4 2 2 4" xfId="29081" xr:uid="{7D777C4B-016D-4BC4-8626-EFFAE0D9694C}"/>
    <cellStyle name="40% - Accent3 4 4 2 2 4 2" xfId="57571" xr:uid="{4FC3CC5A-40FE-4298-985F-4E403C54C20A}"/>
    <cellStyle name="40% - Accent3 4 4 2 2 5" xfId="44416" xr:uid="{A19CE8F8-3432-45DA-ABBE-F7876B527256}"/>
    <cellStyle name="40% - Accent3 4 4 2 3" xfId="14658" xr:uid="{E8D4E3C4-1CBB-4E13-8FC0-EF9127D7CB9C}"/>
    <cellStyle name="40% - Accent3 4 4 2 3 2" xfId="44419" xr:uid="{E45056B9-5B02-4522-9904-72B6F2E86BD2}"/>
    <cellStyle name="40% - Accent3 4 4 2 4" xfId="14659" xr:uid="{9283B580-97A4-43E2-BAA9-A38FD8D846D7}"/>
    <cellStyle name="40% - Accent3 4 4 2 4 2" xfId="44420" xr:uid="{62EA4DC1-F78B-49FD-9CAE-F1815287691B}"/>
    <cellStyle name="40% - Accent3 4 4 2 5" xfId="14660" xr:uid="{1EFF865D-810C-4F34-812F-3E15ED0952D9}"/>
    <cellStyle name="40% - Accent3 4 4 2 5 2" xfId="44421" xr:uid="{D721BDF1-5CA8-4766-8D74-358F44455304}"/>
    <cellStyle name="40% - Accent3 4 4 2 6" xfId="26097" xr:uid="{F8ACC7BB-60C5-49C0-9087-7053A9B89B99}"/>
    <cellStyle name="40% - Accent3 4 4 2 6 2" xfId="54588" xr:uid="{1372AF12-157B-47E4-825F-F3FF8801BC96}"/>
    <cellStyle name="40% - Accent3 4 4 2 7" xfId="14654" xr:uid="{02AFF1ED-F88E-4772-A0CC-FB8E07F6E436}"/>
    <cellStyle name="40% - Accent3 4 4 2 7 2" xfId="44415" xr:uid="{587B3266-7682-439D-8552-81ED72AC8BD2}"/>
    <cellStyle name="40% - Accent3 4 4 2 8" xfId="33903" xr:uid="{F733F297-CDBB-453F-A141-959C96DF999C}"/>
    <cellStyle name="40% - Accent3 4 4 3" xfId="14661" xr:uid="{8AD63397-34EC-42BE-8CF2-24E65E99D5D6}"/>
    <cellStyle name="40% - Accent3 4 4 3 2" xfId="14662" xr:uid="{0ED966BC-065B-4344-A0E6-B47C34319B0D}"/>
    <cellStyle name="40% - Accent3 4 4 3 2 2" xfId="14663" xr:uid="{BAD85D26-C235-4465-B19B-8BF1E3F73823}"/>
    <cellStyle name="40% - Accent3 4 4 3 2 2 2" xfId="44424" xr:uid="{0DA10498-3D4A-41D4-989C-027A63480841}"/>
    <cellStyle name="40% - Accent3 4 4 3 2 3" xfId="14664" xr:uid="{F4D9FCB6-B097-4910-BA7D-7314CA4DAEB6}"/>
    <cellStyle name="40% - Accent3 4 4 3 2 3 2" xfId="44425" xr:uid="{1BDA89CF-0671-4766-BE57-241CEC0A8132}"/>
    <cellStyle name="40% - Accent3 4 4 3 2 4" xfId="44423" xr:uid="{CD8440F2-2CEB-4A53-B14E-0735474A3BD2}"/>
    <cellStyle name="40% - Accent3 4 4 3 3" xfId="14665" xr:uid="{CB02309E-D99C-40E8-9CA4-75B50663134E}"/>
    <cellStyle name="40% - Accent3 4 4 3 3 2" xfId="44426" xr:uid="{ED83A01C-A644-483A-9E3F-1B9590AAB829}"/>
    <cellStyle name="40% - Accent3 4 4 3 4" xfId="14666" xr:uid="{97AEB951-CE20-420B-B21F-BD173C3CA3E2}"/>
    <cellStyle name="40% - Accent3 4 4 3 4 2" xfId="44427" xr:uid="{BE4F4AC1-CF62-4322-A782-F40E8F4CC92D}"/>
    <cellStyle name="40% - Accent3 4 4 3 5" xfId="14667" xr:uid="{DE0F756C-ACA0-45AC-9387-1A881CAC8140}"/>
    <cellStyle name="40% - Accent3 4 4 3 5 2" xfId="44428" xr:uid="{53F09441-C467-4C4F-8BA7-1CD7AA2D9A37}"/>
    <cellStyle name="40% - Accent3 4 4 3 6" xfId="27570" xr:uid="{DEE75EAD-284C-453C-ABD2-1D47EF3D9A96}"/>
    <cellStyle name="40% - Accent3 4 4 3 6 2" xfId="56060" xr:uid="{4358BCC2-C107-4CE9-8CC2-9A683416C7CB}"/>
    <cellStyle name="40% - Accent3 4 4 3 7" xfId="44422" xr:uid="{14B56DBC-F81E-423A-920F-0F2A0525DD26}"/>
    <cellStyle name="40% - Accent3 4 4 4" xfId="14668" xr:uid="{BA06E61F-5291-4E7C-B9C5-188E5856D84A}"/>
    <cellStyle name="40% - Accent3 4 4 4 2" xfId="14669" xr:uid="{AD106A28-C79F-44C2-95D9-0273A49B733E}"/>
    <cellStyle name="40% - Accent3 4 4 4 2 2" xfId="44430" xr:uid="{BDA63BCA-3226-4EEC-886E-8C6046A1718E}"/>
    <cellStyle name="40% - Accent3 4 4 4 3" xfId="14670" xr:uid="{DDBD47E2-19B4-4193-A4F9-E8FE1D09EE72}"/>
    <cellStyle name="40% - Accent3 4 4 4 3 2" xfId="44431" xr:uid="{2DD8EBFE-15E5-47FF-B02B-F5AE004C02F4}"/>
    <cellStyle name="40% - Accent3 4 4 4 4" xfId="30568" xr:uid="{3D9BE075-54BA-4179-862E-02EEE77BE69B}"/>
    <cellStyle name="40% - Accent3 4 4 4 4 2" xfId="59058" xr:uid="{4B884B06-7F9A-452F-94EC-BFA18E4847FE}"/>
    <cellStyle name="40% - Accent3 4 4 4 5" xfId="44429" xr:uid="{CE18AF76-0DA3-492F-995C-1BD8F94473DF}"/>
    <cellStyle name="40% - Accent3 4 4 5" xfId="14671" xr:uid="{CD914754-ED23-4674-8AEA-A8908BED94FC}"/>
    <cellStyle name="40% - Accent3 4 4 5 2" xfId="44432" xr:uid="{9536F92E-1B20-48D9-AE58-AEA00AE59BCE}"/>
    <cellStyle name="40% - Accent3 4 4 6" xfId="14672" xr:uid="{B081D1CB-F031-4485-BC06-945592DD3ADF}"/>
    <cellStyle name="40% - Accent3 4 4 6 2" xfId="44433" xr:uid="{447E92D4-FF05-4878-B5A4-67AEE6BFFCC3}"/>
    <cellStyle name="40% - Accent3 4 4 7" xfId="14673" xr:uid="{77B24BA0-6A11-4707-A608-D6C123C9C094}"/>
    <cellStyle name="40% - Accent3 4 4 7 2" xfId="44434" xr:uid="{FD186DBA-BA25-46F5-AB21-D9BCCEE874FF}"/>
    <cellStyle name="40% - Accent3 4 4 8" xfId="21621" xr:uid="{79CA9BA9-2768-48C9-B117-2B782FDCD0C6}"/>
    <cellStyle name="40% - Accent3 4 4 8 2" xfId="51046" xr:uid="{9824CDAE-9415-41A8-B477-5FE2B5DDFDA0}"/>
    <cellStyle name="40% - Accent3 4 4 9" xfId="14653" xr:uid="{BA86FE17-799A-421C-94FF-2395300A0183}"/>
    <cellStyle name="40% - Accent3 4 4 9 2" xfId="44414" xr:uid="{B3CD3FD6-FAA0-455E-A298-C6DA53428AB9}"/>
    <cellStyle name="40% - Accent3 4 5" xfId="2183" xr:uid="{6CBCFC07-063A-458D-A790-D51529A9EE18}"/>
    <cellStyle name="40% - Accent3 4 5 10" xfId="33165" xr:uid="{31CE99EE-6667-420B-90A7-AE63EA733E2D}"/>
    <cellStyle name="40% - Accent3 4 5 2" xfId="14675" xr:uid="{20E81C88-883F-4C09-993A-19FE4DBF1185}"/>
    <cellStyle name="40% - Accent3 4 5 2 2" xfId="14676" xr:uid="{9769F098-FCE7-4515-AB18-8984CF2D9D81}"/>
    <cellStyle name="40% - Accent3 4 5 2 2 2" xfId="14677" xr:uid="{466AF2AA-7ADD-4A79-A237-F60053000129}"/>
    <cellStyle name="40% - Accent3 4 5 2 2 2 2" xfId="44438" xr:uid="{AE9CB0D2-CB84-4458-A17D-244B932500F2}"/>
    <cellStyle name="40% - Accent3 4 5 2 2 3" xfId="14678" xr:uid="{C002B9AA-ED62-4FAA-B196-CB18A238B4A4}"/>
    <cellStyle name="40% - Accent3 4 5 2 2 3 2" xfId="44439" xr:uid="{F9C2D9A0-E74F-4EF7-B184-720B109768FC}"/>
    <cellStyle name="40% - Accent3 4 5 2 2 4" xfId="29390" xr:uid="{86B49F46-1805-423F-8044-3C5EFF2FE6E8}"/>
    <cellStyle name="40% - Accent3 4 5 2 2 4 2" xfId="57880" xr:uid="{B251F82F-1755-4EDA-982D-29C991464F56}"/>
    <cellStyle name="40% - Accent3 4 5 2 2 5" xfId="44437" xr:uid="{FA9F8F13-A0F6-4F68-90D8-45248FB9B038}"/>
    <cellStyle name="40% - Accent3 4 5 2 3" xfId="14679" xr:uid="{931438B0-07D9-47E4-B80D-B3B8049D8117}"/>
    <cellStyle name="40% - Accent3 4 5 2 3 2" xfId="44440" xr:uid="{E2CEAA66-02DE-497D-A9E3-AB06366CBDC7}"/>
    <cellStyle name="40% - Accent3 4 5 2 4" xfId="14680" xr:uid="{8059C58F-5842-4B6E-8C23-D7C25FE95216}"/>
    <cellStyle name="40% - Accent3 4 5 2 4 2" xfId="44441" xr:uid="{A505E0D6-1BD2-4376-88A6-7AB949CACEB8}"/>
    <cellStyle name="40% - Accent3 4 5 2 5" xfId="14681" xr:uid="{29A6F5EA-BE1B-4AD1-A704-E79D923CFE1A}"/>
    <cellStyle name="40% - Accent3 4 5 2 5 2" xfId="44442" xr:uid="{510E80E5-86AC-4437-9A60-48F7F911EC79}"/>
    <cellStyle name="40% - Accent3 4 5 2 6" xfId="26406" xr:uid="{DC8A144D-E683-44C5-BCBC-4C362070E960}"/>
    <cellStyle name="40% - Accent3 4 5 2 6 2" xfId="54897" xr:uid="{1CFF907F-A37F-45DC-82F1-E55FD16D24E3}"/>
    <cellStyle name="40% - Accent3 4 5 2 7" xfId="44436" xr:uid="{40544CE6-5872-434A-91F1-13887219DD99}"/>
    <cellStyle name="40% - Accent3 4 5 3" xfId="14682" xr:uid="{2EA35F1E-1318-4C64-9C89-A6E4C1B59E1A}"/>
    <cellStyle name="40% - Accent3 4 5 3 2" xfId="14683" xr:uid="{5DAA1C25-ED40-48D6-8997-8A54C6AF7790}"/>
    <cellStyle name="40% - Accent3 4 5 3 2 2" xfId="14684" xr:uid="{FC359F67-8014-478D-94E6-FE1B68E7EAFF}"/>
    <cellStyle name="40% - Accent3 4 5 3 2 2 2" xfId="44445" xr:uid="{FD7AB212-35EA-4D83-80E7-3EA3F367B37B}"/>
    <cellStyle name="40% - Accent3 4 5 3 2 3" xfId="14685" xr:uid="{F458BC45-C37F-4EB0-9FC0-0CC9A01A86B9}"/>
    <cellStyle name="40% - Accent3 4 5 3 2 3 2" xfId="44446" xr:uid="{383B2CE9-5CF5-4061-AD4E-B3F6D2970F4D}"/>
    <cellStyle name="40% - Accent3 4 5 3 2 4" xfId="44444" xr:uid="{5A412DD6-EA6E-41E5-9ED6-C89453ED35F6}"/>
    <cellStyle name="40% - Accent3 4 5 3 3" xfId="14686" xr:uid="{3D2B43A7-5593-4DC7-B724-7AA299FA2F7F}"/>
    <cellStyle name="40% - Accent3 4 5 3 3 2" xfId="44447" xr:uid="{39C0D8ED-6010-4843-A396-6064BCBC4F62}"/>
    <cellStyle name="40% - Accent3 4 5 3 4" xfId="14687" xr:uid="{8B963A8E-6B87-403E-8084-10F7F474127D}"/>
    <cellStyle name="40% - Accent3 4 5 3 4 2" xfId="44448" xr:uid="{6B730A3F-5721-4CE9-A872-5C11A2D93336}"/>
    <cellStyle name="40% - Accent3 4 5 3 5" xfId="14688" xr:uid="{22306977-7E20-49DC-818C-85C62B349129}"/>
    <cellStyle name="40% - Accent3 4 5 3 5 2" xfId="44449" xr:uid="{E55BC1A2-4A3F-437D-A13C-2F6C27607926}"/>
    <cellStyle name="40% - Accent3 4 5 3 6" xfId="27879" xr:uid="{64AA1EFD-6CC2-47AF-9B28-88FEC9728844}"/>
    <cellStyle name="40% - Accent3 4 5 3 6 2" xfId="56369" xr:uid="{A6581510-C913-452F-8804-8E23A522E6E7}"/>
    <cellStyle name="40% - Accent3 4 5 3 7" xfId="44443" xr:uid="{594B02E7-950C-4E71-B017-529AF5D5F5F3}"/>
    <cellStyle name="40% - Accent3 4 5 4" xfId="14689" xr:uid="{E0ECE2F4-14CF-4CEF-9684-757D888C48DA}"/>
    <cellStyle name="40% - Accent3 4 5 4 2" xfId="14690" xr:uid="{514B4DEB-AA38-436D-8D52-CBD28063A840}"/>
    <cellStyle name="40% - Accent3 4 5 4 2 2" xfId="44451" xr:uid="{01A7487F-D8EC-4467-9780-504F2EE8EC45}"/>
    <cellStyle name="40% - Accent3 4 5 4 3" xfId="14691" xr:uid="{261F57E9-6107-4F92-B5CB-15BD5C702B49}"/>
    <cellStyle name="40% - Accent3 4 5 4 3 2" xfId="44452" xr:uid="{6738F710-0182-4FC0-A1CF-E768DB957106}"/>
    <cellStyle name="40% - Accent3 4 5 4 4" xfId="30878" xr:uid="{11323704-C45A-4C1C-9F5C-0508FC872221}"/>
    <cellStyle name="40% - Accent3 4 5 4 4 2" xfId="59368" xr:uid="{2F1BC16E-92ED-4979-9F54-E626EF99BB22}"/>
    <cellStyle name="40% - Accent3 4 5 4 5" xfId="44450" xr:uid="{124CEF54-DBC3-4EE6-95A6-997BD3D5F8CC}"/>
    <cellStyle name="40% - Accent3 4 5 5" xfId="14692" xr:uid="{8C581818-6ED7-48DF-9372-5F195AF7AEEB}"/>
    <cellStyle name="40% - Accent3 4 5 5 2" xfId="44453" xr:uid="{B98A3003-378E-437C-8263-EE1B3C7B7A52}"/>
    <cellStyle name="40% - Accent3 4 5 6" xfId="14693" xr:uid="{1496380B-8280-4686-9F38-78193F75488A}"/>
    <cellStyle name="40% - Accent3 4 5 6 2" xfId="44454" xr:uid="{C7765267-346A-46F5-BD7E-A5E6755F748A}"/>
    <cellStyle name="40% - Accent3 4 5 7" xfId="14694" xr:uid="{37DA852E-0BBD-4D8E-9D86-BD5F5E5E7886}"/>
    <cellStyle name="40% - Accent3 4 5 7 2" xfId="44455" xr:uid="{2F8FD944-3534-45D7-A910-D2A7D0453784}"/>
    <cellStyle name="40% - Accent3 4 5 8" xfId="24936" xr:uid="{8AFF2C17-BEF4-4231-B199-3322BC1204DE}"/>
    <cellStyle name="40% - Accent3 4 5 8 2" xfId="53427" xr:uid="{1EB0FF15-5A1C-43D8-8FD8-E5AAA844816F}"/>
    <cellStyle name="40% - Accent3 4 5 9" xfId="14674" xr:uid="{FD5DFCB5-494A-4BAD-AB36-C2D57F5498D3}"/>
    <cellStyle name="40% - Accent3 4 5 9 2" xfId="44435" xr:uid="{C2123711-21D6-4789-8C16-CD21CBC15038}"/>
    <cellStyle name="40% - Accent3 4 6" xfId="14695" xr:uid="{74B49770-3E0F-4D0B-9694-8422A6EA7610}"/>
    <cellStyle name="40% - Accent3 4 6 2" xfId="14696" xr:uid="{044F43FD-EB47-4DD3-858E-40DFEC28D43B}"/>
    <cellStyle name="40% - Accent3 4 6 2 2" xfId="14697" xr:uid="{CEE3FEF3-F62B-4891-953C-E6F6BB9544B9}"/>
    <cellStyle name="40% - Accent3 4 6 2 2 2" xfId="44458" xr:uid="{B49C4438-DF6B-4FAB-948A-E71690485D97}"/>
    <cellStyle name="40% - Accent3 4 6 2 3" xfId="14698" xr:uid="{1F9AF4CB-C51A-4EC0-A5AC-5CD71E043AE5}"/>
    <cellStyle name="40% - Accent3 4 6 2 3 2" xfId="44459" xr:uid="{AB6C8F64-CDDA-4C1D-BE72-E746283E0393}"/>
    <cellStyle name="40% - Accent3 4 6 2 4" xfId="28204" xr:uid="{01C3AA46-01C8-489F-BE05-A1355D7DBE63}"/>
    <cellStyle name="40% - Accent3 4 6 2 4 2" xfId="56694" xr:uid="{C2F4FECB-E397-47BF-80A8-3A57612988C9}"/>
    <cellStyle name="40% - Accent3 4 6 2 5" xfId="44457" xr:uid="{C4CCC74C-0E96-4A66-AA8F-3EFD350B789B}"/>
    <cellStyle name="40% - Accent3 4 6 3" xfId="14699" xr:uid="{2A7C8DA1-101E-4EC3-AB5F-F5408749D11F}"/>
    <cellStyle name="40% - Accent3 4 6 3 2" xfId="44460" xr:uid="{D76BCD32-F673-4AD9-AA45-A71193547C36}"/>
    <cellStyle name="40% - Accent3 4 6 4" xfId="14700" xr:uid="{08A418FC-14A3-447B-A041-E41B4BD17551}"/>
    <cellStyle name="40% - Accent3 4 6 4 2" xfId="44461" xr:uid="{11C6EA03-4024-479C-85FA-547206BDD3D1}"/>
    <cellStyle name="40% - Accent3 4 6 5" xfId="14701" xr:uid="{1DD7E21F-CDDF-4DA4-9F6A-6F461A9179EC}"/>
    <cellStyle name="40% - Accent3 4 6 5 2" xfId="44462" xr:uid="{5310EAB7-B563-4628-A348-797AEB9E5E35}"/>
    <cellStyle name="40% - Accent3 4 6 6" xfId="25237" xr:uid="{074E2B7A-C71B-4EF4-B36D-D70E1BB397CB}"/>
    <cellStyle name="40% - Accent3 4 6 6 2" xfId="53728" xr:uid="{1EA33C45-446B-4D10-AD8D-24D164BC6B1D}"/>
    <cellStyle name="40% - Accent3 4 6 7" xfId="44456" xr:uid="{9794445B-022A-4AC2-BD5B-D0E8E5F47CB2}"/>
    <cellStyle name="40% - Accent3 4 7" xfId="14702" xr:uid="{A4F6F231-5A14-4F36-9C2D-87A19D1F2601}"/>
    <cellStyle name="40% - Accent3 4 7 2" xfId="14703" xr:uid="{ECFA2C03-7536-4E7D-9E7E-DAD53CC6D824}"/>
    <cellStyle name="40% - Accent3 4 7 2 2" xfId="14704" xr:uid="{4D444F92-4CA3-4A5B-BB09-557CA8157225}"/>
    <cellStyle name="40% - Accent3 4 7 2 2 2" xfId="44465" xr:uid="{6564F67A-16AA-4154-9CD8-D76F29398A9A}"/>
    <cellStyle name="40% - Accent3 4 7 2 3" xfId="14705" xr:uid="{3501494B-1D21-4866-87C1-1BC92C65CA80}"/>
    <cellStyle name="40% - Accent3 4 7 2 3 2" xfId="44466" xr:uid="{BE210284-DDDB-469B-BE9E-FDFEFE5EAC66}"/>
    <cellStyle name="40% - Accent3 4 7 2 4" xfId="44464" xr:uid="{571713C6-4409-4059-8ADE-9D6CE7623597}"/>
    <cellStyle name="40% - Accent3 4 7 3" xfId="14706" xr:uid="{0A61EC99-53BD-4ECC-ACBE-1A96755B3137}"/>
    <cellStyle name="40% - Accent3 4 7 3 2" xfId="44467" xr:uid="{19E4D3E9-5A8C-4793-AA7E-C771B2278E42}"/>
    <cellStyle name="40% - Accent3 4 7 4" xfId="14707" xr:uid="{6A62644C-E88E-4A28-88D9-4A21E7EE7143}"/>
    <cellStyle name="40% - Accent3 4 7 4 2" xfId="44468" xr:uid="{07AF3A38-F711-4F8C-87E5-6A7A6B738F01}"/>
    <cellStyle name="40% - Accent3 4 7 5" xfId="14708" xr:uid="{79AA63A3-41E4-487A-96B5-65B58F153D05}"/>
    <cellStyle name="40% - Accent3 4 7 5 2" xfId="44469" xr:uid="{434FA506-1CE0-4BB1-AC16-E24DC14076D4}"/>
    <cellStyle name="40% - Accent3 4 7 6" xfId="26688" xr:uid="{ECC609F8-9C8C-43D1-893C-0A43F2F3C392}"/>
    <cellStyle name="40% - Accent3 4 7 6 2" xfId="55178" xr:uid="{8FDEC852-9FE0-4121-9C68-B4E86CA64254}"/>
    <cellStyle name="40% - Accent3 4 7 7" xfId="44463" xr:uid="{10CE4A61-3E1D-4F76-97A9-942F7C407409}"/>
    <cellStyle name="40% - Accent3 4 8" xfId="14709" xr:uid="{A6DFA75A-D9D2-44BD-A11F-20ACE62099DD}"/>
    <cellStyle name="40% - Accent3 4 8 2" xfId="14710" xr:uid="{9FD5F0EB-EADC-480E-82E5-77BD87C0BFEF}"/>
    <cellStyle name="40% - Accent3 4 8 2 2" xfId="44471" xr:uid="{5AA7D9AD-0C9D-4F79-B4BB-3052FAFBC7AB}"/>
    <cellStyle name="40% - Accent3 4 8 3" xfId="14711" xr:uid="{BB19ECD3-B304-42E4-A5C7-9829B7427495}"/>
    <cellStyle name="40% - Accent3 4 8 3 2" xfId="44472" xr:uid="{669D6CE9-7F00-491A-932F-56BEBDFFE6A0}"/>
    <cellStyle name="40% - Accent3 4 8 4" xfId="29682" xr:uid="{B434D618-DF5B-40F7-89CF-505F0014EF8F}"/>
    <cellStyle name="40% - Accent3 4 8 4 2" xfId="58172" xr:uid="{07F90046-D364-46E6-A86D-2EB536B95F5F}"/>
    <cellStyle name="40% - Accent3 4 8 5" xfId="44470" xr:uid="{F6D33492-54EA-4072-9F29-4D45CEC042DC}"/>
    <cellStyle name="40% - Accent3 4 9" xfId="14712" xr:uid="{19F7315A-6637-4D0A-B8CF-A784E852DC1C}"/>
    <cellStyle name="40% - Accent3 4 9 2" xfId="44473" xr:uid="{EFD4D779-134E-469C-80F0-6D0A7EC0603E}"/>
    <cellStyle name="40% - Accent3 40" xfId="22570" xr:uid="{12A2B32C-2581-4B8B-BC2E-AD92555EB852}"/>
    <cellStyle name="40% - Accent3 40 2" xfId="51855" xr:uid="{8C9804BC-B6B9-4A9B-9700-7E207C4CBBB3}"/>
    <cellStyle name="40% - Accent3 41" xfId="4094" xr:uid="{7510D654-C74F-4225-9D53-5D1FDA67120D}"/>
    <cellStyle name="40% - Accent3 42" xfId="31590" xr:uid="{143FDC1C-B360-47C9-849F-5A79D67EEA41}"/>
    <cellStyle name="40% - Accent3 43" xfId="31726" xr:uid="{E87905BA-46DC-4287-A8F7-6645B4B37F95}"/>
    <cellStyle name="40% - Accent3 5" xfId="970" xr:uid="{01F375B5-E10E-4B1D-A96B-9822372DD46F}"/>
    <cellStyle name="40% - Accent3 5 10" xfId="14714" xr:uid="{E6A4FAE8-F035-4191-900F-CAAAB593CA39}"/>
    <cellStyle name="40% - Accent3 5 10 2" xfId="44475" xr:uid="{8CDE64F3-7A83-4A1C-B722-E090F0CFF2C8}"/>
    <cellStyle name="40% - Accent3 5 11" xfId="14715" xr:uid="{B45711D3-6E09-4551-891D-514A84BFF6CA}"/>
    <cellStyle name="40% - Accent3 5 11 2" xfId="44476" xr:uid="{E32886B6-0BE2-4C93-B075-A6DEDA7A3771}"/>
    <cellStyle name="40% - Accent3 5 12" xfId="20668" xr:uid="{528BD411-91A2-453B-8767-98AF65D8A985}"/>
    <cellStyle name="40% - Accent3 5 12 2" xfId="50107" xr:uid="{03A910E2-ACB3-4AC8-A491-F9E53EC48FE7}"/>
    <cellStyle name="40% - Accent3 5 13" xfId="14713" xr:uid="{1F1B1B9C-8E16-4D01-878F-73D04643A640}"/>
    <cellStyle name="40% - Accent3 5 13 2" xfId="44474" xr:uid="{B8C3B569-D2C9-4E39-BF33-5D8CAD84DBF9}"/>
    <cellStyle name="40% - Accent3 5 14" xfId="4798" xr:uid="{3EA3AA10-15F5-46A9-BC64-9C9AB0118A7C}"/>
    <cellStyle name="40% - Accent3 5 14 2" xfId="34682" xr:uid="{D156B212-FEC1-47A3-AD10-2F92A8C96EE3}"/>
    <cellStyle name="40% - Accent3 5 15" xfId="22685" xr:uid="{4FB6E683-470E-4923-B9AF-43968E2D7808}"/>
    <cellStyle name="40% - Accent3 5 15 2" xfId="51970" xr:uid="{CAC9D3CB-9E11-46A5-9274-FE9123E1D5FF}"/>
    <cellStyle name="40% - Accent3 5 16" xfId="32159" xr:uid="{DB24646F-3755-4D05-84A1-C39E6D7D30CD}"/>
    <cellStyle name="40% - Accent3 5 2" xfId="969" xr:uid="{43FDF6F0-2E94-460E-A01F-9E1F9BC37409}"/>
    <cellStyle name="40% - Accent3 5 2 10" xfId="20909" xr:uid="{2567640E-89E1-44EA-A994-F20782E6EA94}"/>
    <cellStyle name="40% - Accent3 5 2 10 2" xfId="50337" xr:uid="{AD3A5329-94C6-4D4D-A506-706B5D269C03}"/>
    <cellStyle name="40% - Accent3 5 2 11" xfId="14716" xr:uid="{E40F82A8-07DF-4778-A00F-D1A3177F4601}"/>
    <cellStyle name="40% - Accent3 5 2 11 2" xfId="44477" xr:uid="{FDE8A3C0-4343-4FDE-BFDD-15935A96C3ED}"/>
    <cellStyle name="40% - Accent3 5 2 12" xfId="5064" xr:uid="{C5A876B6-6CA8-4ECE-8597-EF06CF5A1EF2}"/>
    <cellStyle name="40% - Accent3 5 2 12 2" xfId="34931" xr:uid="{B4BE7060-46C8-4B60-ACDA-24BCEE61594B}"/>
    <cellStyle name="40% - Accent3 5 2 13" xfId="22733" xr:uid="{3CDE29F2-91A3-4CB3-AAED-4D81F526151E}"/>
    <cellStyle name="40% - Accent3 5 2 13 2" xfId="52018" xr:uid="{99130C93-EBF2-4F0F-9278-445B7125C331}"/>
    <cellStyle name="40% - Accent3 5 2 14" xfId="32158" xr:uid="{D281A576-E636-4E76-83C4-60EB5BAEF7F4}"/>
    <cellStyle name="40% - Accent3 5 2 2" xfId="1335" xr:uid="{B1F8AAE4-3628-4911-B2F4-E160D2C59A0D}"/>
    <cellStyle name="40% - Accent3 5 2 2 10" xfId="25651" xr:uid="{CFA20ED9-7040-4B2F-B3B2-D83897AAD5E2}"/>
    <cellStyle name="40% - Accent3 5 2 2 10 2" xfId="54142" xr:uid="{6A93E1D4-EF0C-4FBA-9421-08611B42745D}"/>
    <cellStyle name="40% - Accent3 5 2 2 11" xfId="32385" xr:uid="{2BFBAAAF-7DE5-4D2A-92E1-F6D9767728E0}"/>
    <cellStyle name="40% - Accent3 5 2 2 2" xfId="1997" xr:uid="{22EC4311-D2EB-49F4-A821-7F121F037E1D}"/>
    <cellStyle name="40% - Accent3 5 2 2 2 2" xfId="3232" xr:uid="{4B8C08C5-C919-438B-83EB-610B1498181D}"/>
    <cellStyle name="40% - Accent3 5 2 2 2 2 2" xfId="14720" xr:uid="{B51A1E8D-9859-4837-8BAA-BCB4F66940C3}"/>
    <cellStyle name="40% - Accent3 5 2 2 2 2 2 2" xfId="44481" xr:uid="{3C39A839-AE17-4697-A62A-7803151BD146}"/>
    <cellStyle name="40% - Accent3 5 2 2 2 2 3" xfId="14721" xr:uid="{E6764E79-72C3-4053-AC40-A8953564C770}"/>
    <cellStyle name="40% - Accent3 5 2 2 2 2 3 2" xfId="44482" xr:uid="{E7194ACB-6006-4DF2-BF75-FEE3E955CB3A}"/>
    <cellStyle name="40% - Accent3 5 2 2 2 2 4" xfId="14719" xr:uid="{0A3F241B-EA69-43C0-ACD4-6F86E20FAC06}"/>
    <cellStyle name="40% - Accent3 5 2 2 2 2 4 2" xfId="44480" xr:uid="{230E90D7-0871-4379-BA20-E22E5664D90E}"/>
    <cellStyle name="40% - Accent3 5 2 2 2 2 5" xfId="34209" xr:uid="{6C88917F-0C9A-4775-B089-C1F21D5FCE8E}"/>
    <cellStyle name="40% - Accent3 5 2 2 2 3" xfId="14722" xr:uid="{C1CD60E3-C8D8-4407-A2C2-E9DC65BA651C}"/>
    <cellStyle name="40% - Accent3 5 2 2 2 3 2" xfId="44483" xr:uid="{31327678-7A77-481B-B099-DCAFAFE147A5}"/>
    <cellStyle name="40% - Accent3 5 2 2 2 4" xfId="14723" xr:uid="{67BB430D-1EE4-44E8-A71F-034645E6F7FA}"/>
    <cellStyle name="40% - Accent3 5 2 2 2 4 2" xfId="44484" xr:uid="{5730CEC2-3357-44E1-92F4-F6E999351135}"/>
    <cellStyle name="40% - Accent3 5 2 2 2 5" xfId="14724" xr:uid="{249D719E-44EA-449D-83AB-5DA3DEF5D9AD}"/>
    <cellStyle name="40% - Accent3 5 2 2 2 5 2" xfId="44485" xr:uid="{0ADAE9A1-4E20-48C1-9E81-7DB5B83F06D5}"/>
    <cellStyle name="40% - Accent3 5 2 2 2 6" xfId="28628" xr:uid="{4F7066BC-77AF-4A7A-B3A5-2E9F135B9553}"/>
    <cellStyle name="40% - Accent3 5 2 2 2 6 2" xfId="57118" xr:uid="{CAF1FB7C-286D-48F8-B1A8-337C5043880B}"/>
    <cellStyle name="40% - Accent3 5 2 2 2 7" xfId="14718" xr:uid="{9DF81DB4-5379-49A4-A397-4A66F75D5264}"/>
    <cellStyle name="40% - Accent3 5 2 2 2 7 2" xfId="44479" xr:uid="{BB0ABC3C-5F15-41C2-AE91-88F900956C60}"/>
    <cellStyle name="40% - Accent3 5 2 2 2 8" xfId="32999" xr:uid="{0A4D128E-013E-493E-9911-A71D9E0E955B}"/>
    <cellStyle name="40% - Accent3 5 2 2 3" xfId="2617" xr:uid="{4272891F-A631-445C-8CBF-BA007F9FDBEA}"/>
    <cellStyle name="40% - Accent3 5 2 2 3 2" xfId="14726" xr:uid="{0E52EAD3-2EF2-450D-9362-D846E9C2F6CF}"/>
    <cellStyle name="40% - Accent3 5 2 2 3 2 2" xfId="14727" xr:uid="{9F7A1CAF-39C5-4FDC-ACCE-E4528488F3D5}"/>
    <cellStyle name="40% - Accent3 5 2 2 3 2 2 2" xfId="44488" xr:uid="{4CD83768-541C-42F6-AA50-1819F8A9E5AA}"/>
    <cellStyle name="40% - Accent3 5 2 2 3 2 3" xfId="14728" xr:uid="{5107B6EE-6566-436F-AAA8-7E5066385618}"/>
    <cellStyle name="40% - Accent3 5 2 2 3 2 3 2" xfId="44489" xr:uid="{9CE7E3AC-E373-4087-B46B-47D1985D7E18}"/>
    <cellStyle name="40% - Accent3 5 2 2 3 2 4" xfId="44487" xr:uid="{B91D8EFF-D89C-4CF1-9EE3-A1B0F3A1FC61}"/>
    <cellStyle name="40% - Accent3 5 2 2 3 3" xfId="14729" xr:uid="{6317A9DD-41F5-4559-9303-17F8546F5B62}"/>
    <cellStyle name="40% - Accent3 5 2 2 3 3 2" xfId="44490" xr:uid="{6A26CD34-EC7D-41D3-A0D1-542B9FEC3563}"/>
    <cellStyle name="40% - Accent3 5 2 2 3 4" xfId="14730" xr:uid="{F635E1B5-2F0E-4FCE-B26A-6DB343CC20DA}"/>
    <cellStyle name="40% - Accent3 5 2 2 3 4 2" xfId="44491" xr:uid="{DF56EABC-77ED-451E-9938-9C97463B5D07}"/>
    <cellStyle name="40% - Accent3 5 2 2 3 5" xfId="14731" xr:uid="{5B7BD99C-A189-46BA-B077-E3A9E6C87882}"/>
    <cellStyle name="40% - Accent3 5 2 2 3 5 2" xfId="44492" xr:uid="{A80CD259-E8EC-4EE7-827B-2641725E23BF}"/>
    <cellStyle name="40% - Accent3 5 2 2 3 6" xfId="14725" xr:uid="{0FB7B9FB-4D33-426A-8221-19DB714C11F6}"/>
    <cellStyle name="40% - Accent3 5 2 2 3 6 2" xfId="44486" xr:uid="{B5050E8A-5457-444D-9DAF-B09AD07FA0BE}"/>
    <cellStyle name="40% - Accent3 5 2 2 3 7" xfId="33597" xr:uid="{C9027848-3CAA-41AA-B153-5205E158152E}"/>
    <cellStyle name="40% - Accent3 5 2 2 4" xfId="14732" xr:uid="{BE99D3F2-DB57-4A2C-A5B2-48BF428AFA66}"/>
    <cellStyle name="40% - Accent3 5 2 2 4 2" xfId="14733" xr:uid="{0AA54D25-00C5-4760-8B8C-4C7697164389}"/>
    <cellStyle name="40% - Accent3 5 2 2 4 2 2" xfId="44494" xr:uid="{39CAAE1E-F451-4C15-9340-BFBE368DDBB6}"/>
    <cellStyle name="40% - Accent3 5 2 2 4 3" xfId="14734" xr:uid="{A7E0D41D-EDF7-414F-A507-0C2E7B737602}"/>
    <cellStyle name="40% - Accent3 5 2 2 4 3 2" xfId="44495" xr:uid="{A96C82FB-FC4B-40A7-81E3-EBB931E86B3E}"/>
    <cellStyle name="40% - Accent3 5 2 2 4 4" xfId="44493" xr:uid="{3583FB9C-DEBC-41F3-9C38-F1A23D58C39A}"/>
    <cellStyle name="40% - Accent3 5 2 2 5" xfId="14735" xr:uid="{6F040F85-3528-4A14-A5EF-5B0AE9A98E1A}"/>
    <cellStyle name="40% - Accent3 5 2 2 5 2" xfId="44496" xr:uid="{CE30B972-62EA-49BB-B3CE-0A7641E7C6AD}"/>
    <cellStyle name="40% - Accent3 5 2 2 6" xfId="14736" xr:uid="{AA4D691B-EF9E-4D7C-B867-DE2E05BA92ED}"/>
    <cellStyle name="40% - Accent3 5 2 2 6 2" xfId="44497" xr:uid="{37BD5E16-1D96-4267-AC6C-CACE478A91AE}"/>
    <cellStyle name="40% - Accent3 5 2 2 7" xfId="14737" xr:uid="{B7EBA641-9319-42EE-8949-50A6C8E0B050}"/>
    <cellStyle name="40% - Accent3 5 2 2 7 2" xfId="44498" xr:uid="{11B4AB94-0026-4F2B-BF9A-816C39CF53AA}"/>
    <cellStyle name="40% - Accent3 5 2 2 8" xfId="21881" xr:uid="{A429A539-6C5E-491F-A7F7-20B041686659}"/>
    <cellStyle name="40% - Accent3 5 2 2 8 2" xfId="51306" xr:uid="{8210407E-6BA6-48F7-B95B-B8EB80F7AAE4}"/>
    <cellStyle name="40% - Accent3 5 2 2 9" xfId="14717" xr:uid="{665B41F3-606A-4851-A957-6065A48BED15}"/>
    <cellStyle name="40% - Accent3 5 2 2 9 2" xfId="44478" xr:uid="{E1F83349-FE60-4AC5-8CE8-34A7D218EA4D}"/>
    <cellStyle name="40% - Accent3 5 2 3" xfId="1707" xr:uid="{37C4A0AF-3FE5-4EB2-9CC6-002E8491A00B}"/>
    <cellStyle name="40% - Accent3 5 2 3 10" xfId="32709" xr:uid="{257C9287-D6C0-4CEC-BE4A-7548B3EB9FB9}"/>
    <cellStyle name="40% - Accent3 5 2 3 2" xfId="2928" xr:uid="{F91F9A24-90EF-4D64-BF31-992E4DCDFFE5}"/>
    <cellStyle name="40% - Accent3 5 2 3 2 2" xfId="14740" xr:uid="{5CDE63E8-BC26-41F6-91FB-C6C94C1811CC}"/>
    <cellStyle name="40% - Accent3 5 2 3 2 2 2" xfId="14741" xr:uid="{33C3EAFF-E15F-4B0F-9EFB-1F3E9DA6A235}"/>
    <cellStyle name="40% - Accent3 5 2 3 2 2 2 2" xfId="44502" xr:uid="{6DB0344E-EFE6-4BE6-A582-E4254DE45868}"/>
    <cellStyle name="40% - Accent3 5 2 3 2 2 3" xfId="14742" xr:uid="{8E98F075-2C39-42EC-BF46-4C43641085DA}"/>
    <cellStyle name="40% - Accent3 5 2 3 2 2 3 2" xfId="44503" xr:uid="{B6CD79EC-3B37-4F73-BEA3-706405C3B6C8}"/>
    <cellStyle name="40% - Accent3 5 2 3 2 2 4" xfId="44501" xr:uid="{C95D5649-F96D-40E7-AFA9-C34EDB2268EC}"/>
    <cellStyle name="40% - Accent3 5 2 3 2 3" xfId="14743" xr:uid="{8D0139EE-47B4-4A2A-94D3-DF96D486A7C1}"/>
    <cellStyle name="40% - Accent3 5 2 3 2 3 2" xfId="44504" xr:uid="{7D094BFE-455E-473C-A8AF-EC228ED2B2C9}"/>
    <cellStyle name="40% - Accent3 5 2 3 2 4" xfId="14744" xr:uid="{768B9FC5-BBAB-4C52-9405-B71745863ACC}"/>
    <cellStyle name="40% - Accent3 5 2 3 2 4 2" xfId="44505" xr:uid="{ED3C3463-C91F-45DA-AA50-DEA58A7C80FD}"/>
    <cellStyle name="40% - Accent3 5 2 3 2 5" xfId="14745" xr:uid="{B793AC56-8FDE-4D8F-8438-1FAAA7D09992}"/>
    <cellStyle name="40% - Accent3 5 2 3 2 5 2" xfId="44506" xr:uid="{2D0BB0F1-F3A0-4862-8390-911E537F8081}"/>
    <cellStyle name="40% - Accent3 5 2 3 2 6" xfId="14739" xr:uid="{F68FEDA1-46EC-4A5C-9B78-280F56008084}"/>
    <cellStyle name="40% - Accent3 5 2 3 2 6 2" xfId="44500" xr:uid="{721A5CE0-9549-47B5-ADD6-4A57825D03C3}"/>
    <cellStyle name="40% - Accent3 5 2 3 2 7" xfId="33906" xr:uid="{BE819BF8-A6A7-4D44-8837-8A8115133C06}"/>
    <cellStyle name="40% - Accent3 5 2 3 3" xfId="14746" xr:uid="{D06BEC3E-C2D7-4D3B-8B81-C9C07E698006}"/>
    <cellStyle name="40% - Accent3 5 2 3 3 2" xfId="14747" xr:uid="{F1EADEF3-0523-43DF-86E3-C926F3F4B0CC}"/>
    <cellStyle name="40% - Accent3 5 2 3 3 2 2" xfId="14748" xr:uid="{6D9E28BB-9AAE-4AD2-937B-6F3B3EE2CF19}"/>
    <cellStyle name="40% - Accent3 5 2 3 3 2 2 2" xfId="44509" xr:uid="{9B3EFD7E-FE07-4E5B-AA89-A561F630611D}"/>
    <cellStyle name="40% - Accent3 5 2 3 3 2 3" xfId="14749" xr:uid="{D8BAC541-50B1-4129-B9B9-C7883ABFF800}"/>
    <cellStyle name="40% - Accent3 5 2 3 3 2 3 2" xfId="44510" xr:uid="{C106CD57-E3D6-48A6-BF75-62AF232E698F}"/>
    <cellStyle name="40% - Accent3 5 2 3 3 2 4" xfId="44508" xr:uid="{F0A281BC-4506-49C0-96B8-1149272973E0}"/>
    <cellStyle name="40% - Accent3 5 2 3 3 3" xfId="14750" xr:uid="{2235DB5A-E559-490D-87DA-210F16F41EC1}"/>
    <cellStyle name="40% - Accent3 5 2 3 3 3 2" xfId="44511" xr:uid="{9A537351-D25C-41AA-8129-C9F8A0660611}"/>
    <cellStyle name="40% - Accent3 5 2 3 3 4" xfId="14751" xr:uid="{F2F53219-E34A-47CC-A6C7-92FF07B30434}"/>
    <cellStyle name="40% - Accent3 5 2 3 3 4 2" xfId="44512" xr:uid="{AA4255F3-906C-4C28-9187-3895F7E3DE81}"/>
    <cellStyle name="40% - Accent3 5 2 3 3 5" xfId="14752" xr:uid="{BB6D6FB3-D04F-4163-9F6F-735607107ECA}"/>
    <cellStyle name="40% - Accent3 5 2 3 3 5 2" xfId="44513" xr:uid="{BA0F07F0-BDB5-470F-8DC9-A6AF5B99337E}"/>
    <cellStyle name="40% - Accent3 5 2 3 3 6" xfId="44507" xr:uid="{1BF6C797-7F22-4591-ADE2-0660011E1AD2}"/>
    <cellStyle name="40% - Accent3 5 2 3 4" xfId="14753" xr:uid="{AF2505D8-2D30-4821-9B81-CE21E879EC1E}"/>
    <cellStyle name="40% - Accent3 5 2 3 4 2" xfId="14754" xr:uid="{5C4DA9EF-D1F1-4362-8D04-02973E2DA8CA}"/>
    <cellStyle name="40% - Accent3 5 2 3 4 2 2" xfId="44515" xr:uid="{6DF8A0B0-D91A-48B5-A94C-8F35D40F09BD}"/>
    <cellStyle name="40% - Accent3 5 2 3 4 3" xfId="14755" xr:uid="{C333B46F-8000-4D9E-A635-6211EBECA90F}"/>
    <cellStyle name="40% - Accent3 5 2 3 4 3 2" xfId="44516" xr:uid="{67BF6212-B1EE-4187-9CDB-83C2AF49ACD2}"/>
    <cellStyle name="40% - Accent3 5 2 3 4 4" xfId="44514" xr:uid="{6CDC8AD5-70F7-42D9-A916-58B9BE471A7A}"/>
    <cellStyle name="40% - Accent3 5 2 3 5" xfId="14756" xr:uid="{88904E17-881A-4FFC-B80F-BC5D8D9FC54D}"/>
    <cellStyle name="40% - Accent3 5 2 3 5 2" xfId="44517" xr:uid="{379172D4-6B47-4920-81D9-653FB1F216D6}"/>
    <cellStyle name="40% - Accent3 5 2 3 6" xfId="14757" xr:uid="{DDE0202B-F115-4296-8625-2125DC6CA021}"/>
    <cellStyle name="40% - Accent3 5 2 3 6 2" xfId="44518" xr:uid="{789080E0-5A97-4B4C-82A8-07B05CCEF95D}"/>
    <cellStyle name="40% - Accent3 5 2 3 7" xfId="14758" xr:uid="{1BA1356A-5E2A-466D-AA9D-ACB4D11FB68C}"/>
    <cellStyle name="40% - Accent3 5 2 3 7 2" xfId="44519" xr:uid="{4F7C30B0-6988-4877-A28B-78E995945710}"/>
    <cellStyle name="40% - Accent3 5 2 3 8" xfId="27117" xr:uid="{BD7D7B22-1905-4392-9C6F-6110749D5FAB}"/>
    <cellStyle name="40% - Accent3 5 2 3 8 2" xfId="55607" xr:uid="{FB8D45DD-B2B4-4B7E-B8D8-286AD145E208}"/>
    <cellStyle name="40% - Accent3 5 2 3 9" xfId="14738" xr:uid="{2463D34E-9DCA-4516-A81F-C86B4FE483F5}"/>
    <cellStyle name="40% - Accent3 5 2 3 9 2" xfId="44499" xr:uid="{6828B52C-A49B-462D-865D-D9BAAB4D887A}"/>
    <cellStyle name="40% - Accent3 5 2 4" xfId="2366" xr:uid="{3FC500CA-8161-4941-A0E7-EFE2A5A7CCBF}"/>
    <cellStyle name="40% - Accent3 5 2 4 2" xfId="14760" xr:uid="{113C9DB9-CB47-4816-88FF-45F8FAD1CFC6}"/>
    <cellStyle name="40% - Accent3 5 2 4 2 2" xfId="14761" xr:uid="{7A054795-2FC0-48D2-93E2-29129A01BC92}"/>
    <cellStyle name="40% - Accent3 5 2 4 2 2 2" xfId="44522" xr:uid="{DADFB74B-970D-4FBF-8A92-CD31A6A1498D}"/>
    <cellStyle name="40% - Accent3 5 2 4 2 3" xfId="14762" xr:uid="{B2B57FD1-A0AB-44FB-BE20-01DB620EFFF9}"/>
    <cellStyle name="40% - Accent3 5 2 4 2 3 2" xfId="44523" xr:uid="{8B845C19-42BF-473A-A814-390BE981687B}"/>
    <cellStyle name="40% - Accent3 5 2 4 2 4" xfId="44521" xr:uid="{9AAB9413-3019-46A4-97EF-AF83BAF589D9}"/>
    <cellStyle name="40% - Accent3 5 2 4 3" xfId="14763" xr:uid="{1CAC5E04-2D6D-40D2-B6CA-4FF48C38236D}"/>
    <cellStyle name="40% - Accent3 5 2 4 3 2" xfId="44524" xr:uid="{2C45CE8B-A2AB-4FF3-BAE5-A1730C63F22C}"/>
    <cellStyle name="40% - Accent3 5 2 4 4" xfId="14764" xr:uid="{EF5618F5-B857-4A0B-9131-16BFF9F01533}"/>
    <cellStyle name="40% - Accent3 5 2 4 4 2" xfId="44525" xr:uid="{D7F478D0-BE94-49B1-A4FB-DC3FEE28D774}"/>
    <cellStyle name="40% - Accent3 5 2 4 5" xfId="14765" xr:uid="{FB30C864-4BC1-4572-9BD4-F18E9C11D22D}"/>
    <cellStyle name="40% - Accent3 5 2 4 5 2" xfId="44526" xr:uid="{A379AAD3-BA64-4BE5-8BD0-060B542C9305}"/>
    <cellStyle name="40% - Accent3 5 2 4 6" xfId="30112" xr:uid="{8CF4F31F-26A7-400C-8203-642C6035A3A1}"/>
    <cellStyle name="40% - Accent3 5 2 4 6 2" xfId="58602" xr:uid="{99C5A0C4-918B-4CD6-974B-FAA53809838D}"/>
    <cellStyle name="40% - Accent3 5 2 4 7" xfId="14759" xr:uid="{7270CE6A-1AEA-4CA4-8572-C383306B6377}"/>
    <cellStyle name="40% - Accent3 5 2 4 7 2" xfId="44520" xr:uid="{C9A8EF8A-EDD1-45F9-92B5-CE6EF23BF553}"/>
    <cellStyle name="40% - Accent3 5 2 4 8" xfId="33346" xr:uid="{F531337F-ABC3-4D22-B2C9-1748CDF2DEA8}"/>
    <cellStyle name="40% - Accent3 5 2 5" xfId="14766" xr:uid="{27A6E00D-24ED-4F1D-AF0C-722DFB7FD9A2}"/>
    <cellStyle name="40% - Accent3 5 2 5 2" xfId="14767" xr:uid="{CAACECFA-40CD-4D3E-97E8-052651223D02}"/>
    <cellStyle name="40% - Accent3 5 2 5 2 2" xfId="14768" xr:uid="{FAFF80A0-0BE4-438D-876B-4594347A5890}"/>
    <cellStyle name="40% - Accent3 5 2 5 2 2 2" xfId="44529" xr:uid="{66BEE5FD-5926-4519-A07D-1044D6122F2E}"/>
    <cellStyle name="40% - Accent3 5 2 5 2 3" xfId="14769" xr:uid="{37AEAD62-EE79-4BB6-A4D6-5785034C61FF}"/>
    <cellStyle name="40% - Accent3 5 2 5 2 3 2" xfId="44530" xr:uid="{C60179E7-5BAF-4A88-A932-EED64541BE80}"/>
    <cellStyle name="40% - Accent3 5 2 5 2 4" xfId="44528" xr:uid="{4432A6AF-5CCC-4898-92C8-672D02A4D2D5}"/>
    <cellStyle name="40% - Accent3 5 2 5 3" xfId="14770" xr:uid="{859E9F96-8E61-4944-84C5-1C13B22A1280}"/>
    <cellStyle name="40% - Accent3 5 2 5 3 2" xfId="44531" xr:uid="{8663CBD2-FE49-47A0-BF16-6ECE856F7F29}"/>
    <cellStyle name="40% - Accent3 5 2 5 4" xfId="14771" xr:uid="{08CE3F52-B093-4D18-9E43-A6EB0224E142}"/>
    <cellStyle name="40% - Accent3 5 2 5 4 2" xfId="44532" xr:uid="{27EB98C4-4F55-4D4A-AECE-8CB92B4ED38C}"/>
    <cellStyle name="40% - Accent3 5 2 5 5" xfId="14772" xr:uid="{D7569A83-AFB9-4388-B1CB-1F55A4F3873F}"/>
    <cellStyle name="40% - Accent3 5 2 5 5 2" xfId="44533" xr:uid="{331FD054-BB30-4363-8DC3-BD2B99C9A08C}"/>
    <cellStyle name="40% - Accent3 5 2 5 6" xfId="44527" xr:uid="{E525FA8A-5938-44BC-BBCC-4A3E59FCBF36}"/>
    <cellStyle name="40% - Accent3 5 2 6" xfId="14773" xr:uid="{1CEA8A8C-99D6-4C8E-A522-7BFC5AD88C15}"/>
    <cellStyle name="40% - Accent3 5 2 6 2" xfId="14774" xr:uid="{14382616-777C-4720-A69E-29F6626C142D}"/>
    <cellStyle name="40% - Accent3 5 2 6 2 2" xfId="44535" xr:uid="{C59D0484-2B1E-4D6A-B4F5-68771A0BC347}"/>
    <cellStyle name="40% - Accent3 5 2 6 3" xfId="14775" xr:uid="{32D573AD-2224-4DA6-A11A-A98320D002DB}"/>
    <cellStyle name="40% - Accent3 5 2 6 3 2" xfId="44536" xr:uid="{30DD9A16-9193-44FE-80A2-50FE6BD6C786}"/>
    <cellStyle name="40% - Accent3 5 2 6 4" xfId="44534" xr:uid="{D8047618-DC86-45CA-B774-967926CB9FB9}"/>
    <cellStyle name="40% - Accent3 5 2 7" xfId="14776" xr:uid="{DDD15755-66D8-4597-8715-B838156474CB}"/>
    <cellStyle name="40% - Accent3 5 2 7 2" xfId="44537" xr:uid="{C5BA2E7A-51DA-4D3D-A562-4569F1A6C735}"/>
    <cellStyle name="40% - Accent3 5 2 8" xfId="14777" xr:uid="{8F6013F8-96CB-4AC0-B8FB-1A3D7C9DC2D3}"/>
    <cellStyle name="40% - Accent3 5 2 8 2" xfId="44538" xr:uid="{114C9AEC-481A-4D8F-9162-B2462134D913}"/>
    <cellStyle name="40% - Accent3 5 2 9" xfId="14778" xr:uid="{8D6169AA-32A0-4AE2-9B11-52B9FBF3B7FA}"/>
    <cellStyle name="40% - Accent3 5 2 9 2" xfId="44539" xr:uid="{4E87679F-F13F-4C35-85CB-585123047F82}"/>
    <cellStyle name="40% - Accent3 5 3" xfId="1334" xr:uid="{5C232FFD-1956-42A0-B155-666934AA74AD}"/>
    <cellStyle name="40% - Accent3 5 3 10" xfId="24495" xr:uid="{B6450C6C-D9CE-4990-8507-0C4126ECD8FA}"/>
    <cellStyle name="40% - Accent3 5 3 10 2" xfId="52987" xr:uid="{67BA967A-C821-4117-9C2A-F0470E681FE2}"/>
    <cellStyle name="40% - Accent3 5 3 11" xfId="32384" xr:uid="{E55090AE-6654-4AF7-9E6C-2B13A4A42A85}"/>
    <cellStyle name="40% - Accent3 5 3 2" xfId="1996" xr:uid="{7BF0E02A-3656-4ADE-B642-A7FFBB031085}"/>
    <cellStyle name="40% - Accent3 5 3 2 2" xfId="3231" xr:uid="{5EB96C9E-9CB1-4DA0-A0AB-CE306C4A6FF9}"/>
    <cellStyle name="40% - Accent3 5 3 2 2 2" xfId="14782" xr:uid="{3F4E7825-CF30-4265-9BA4-A171D9CAF993}"/>
    <cellStyle name="40% - Accent3 5 3 2 2 2 2" xfId="44543" xr:uid="{262915E5-3E2C-479A-AA67-A712414CC071}"/>
    <cellStyle name="40% - Accent3 5 3 2 2 3" xfId="14783" xr:uid="{CFACF59A-9A24-4499-ACE9-33017C080839}"/>
    <cellStyle name="40% - Accent3 5 3 2 2 3 2" xfId="44544" xr:uid="{4C4C3AB4-2377-4731-A99B-E93B15410C7A}"/>
    <cellStyle name="40% - Accent3 5 3 2 2 4" xfId="28921" xr:uid="{3467148D-47D0-414C-840B-48AABF59FFC5}"/>
    <cellStyle name="40% - Accent3 5 3 2 2 4 2" xfId="57411" xr:uid="{9B254FAF-EA15-4DAB-AE07-4A6D4BB96F99}"/>
    <cellStyle name="40% - Accent3 5 3 2 2 5" xfId="14781" xr:uid="{FEEAC18A-58C8-4884-A34D-74597541C33E}"/>
    <cellStyle name="40% - Accent3 5 3 2 2 5 2" xfId="44542" xr:uid="{9F324890-1E7D-478B-8763-4F685B2DACAA}"/>
    <cellStyle name="40% - Accent3 5 3 2 2 6" xfId="34208" xr:uid="{0B831AA9-80D6-43A1-81DA-361B0E94A095}"/>
    <cellStyle name="40% - Accent3 5 3 2 3" xfId="14784" xr:uid="{DD4564A6-5AF0-450F-9C1C-FB290096513A}"/>
    <cellStyle name="40% - Accent3 5 3 2 3 2" xfId="44545" xr:uid="{E8AE975D-53BF-446A-AA70-6517160E8733}"/>
    <cellStyle name="40% - Accent3 5 3 2 4" xfId="14785" xr:uid="{2DBD9F27-3E60-49A0-B7CA-9FF575D5B4DD}"/>
    <cellStyle name="40% - Accent3 5 3 2 4 2" xfId="44546" xr:uid="{38E87749-EBF6-4C63-A4F4-D9C69C525899}"/>
    <cellStyle name="40% - Accent3 5 3 2 5" xfId="14786" xr:uid="{66CAAC0C-127C-4B01-8D6F-1AF5580BC26B}"/>
    <cellStyle name="40% - Accent3 5 3 2 5 2" xfId="44547" xr:uid="{90613BDA-3872-4F07-AB57-724C2E999A2C}"/>
    <cellStyle name="40% - Accent3 5 3 2 6" xfId="22140" xr:uid="{794035C1-C161-449E-ADBD-E1CADB650535}"/>
    <cellStyle name="40% - Accent3 5 3 2 6 2" xfId="51565" xr:uid="{E3497469-720C-414D-A16D-60E8B930C859}"/>
    <cellStyle name="40% - Accent3 5 3 2 7" xfId="14780" xr:uid="{DE2D3652-9D29-4114-A9A6-DBA2F2D2BC4F}"/>
    <cellStyle name="40% - Accent3 5 3 2 7 2" xfId="44541" xr:uid="{2E8837A4-F157-46B4-8630-D2A44703DC88}"/>
    <cellStyle name="40% - Accent3 5 3 2 8" xfId="25939" xr:uid="{13FB6E24-10C6-41BD-8899-395ED8E696C5}"/>
    <cellStyle name="40% - Accent3 5 3 2 8 2" xfId="54430" xr:uid="{45AE9E0D-6F2F-4A5E-B77E-84679288D905}"/>
    <cellStyle name="40% - Accent3 5 3 2 9" xfId="32998" xr:uid="{5E155E6D-044F-4891-9A99-B5DBFCEFD081}"/>
    <cellStyle name="40% - Accent3 5 3 3" xfId="2616" xr:uid="{5009052C-940B-4796-8B05-21028545811F}"/>
    <cellStyle name="40% - Accent3 5 3 3 2" xfId="14788" xr:uid="{8CEBFAC2-A94B-4D85-977A-C00ADD2344D7}"/>
    <cellStyle name="40% - Accent3 5 3 3 2 2" xfId="14789" xr:uid="{9EEB03F7-4243-4A8A-8E76-66425C317151}"/>
    <cellStyle name="40% - Accent3 5 3 3 2 2 2" xfId="44550" xr:uid="{C3E8668C-4EFC-4E56-88C5-6A21052B6C76}"/>
    <cellStyle name="40% - Accent3 5 3 3 2 3" xfId="14790" xr:uid="{9DFA2302-2431-4B47-A29E-A780E23C1312}"/>
    <cellStyle name="40% - Accent3 5 3 3 2 3 2" xfId="44551" xr:uid="{9B3E19F5-6EE3-4E71-8B14-1C3FEB0CD16A}"/>
    <cellStyle name="40% - Accent3 5 3 3 2 4" xfId="44549" xr:uid="{BD172BEC-4617-48BA-BA4B-DDC6088E6BAD}"/>
    <cellStyle name="40% - Accent3 5 3 3 3" xfId="14791" xr:uid="{7DF7CF65-58ED-451A-BACB-67E1CC06E43C}"/>
    <cellStyle name="40% - Accent3 5 3 3 3 2" xfId="44552" xr:uid="{1E5E01F7-15D4-48BB-A5D2-10BD1130FF8B}"/>
    <cellStyle name="40% - Accent3 5 3 3 4" xfId="14792" xr:uid="{CC1F7ED5-F671-49DD-95A7-806775FA4D72}"/>
    <cellStyle name="40% - Accent3 5 3 3 4 2" xfId="44553" xr:uid="{BDAA6F95-0D09-47CC-8DD3-E4421A58BEAE}"/>
    <cellStyle name="40% - Accent3 5 3 3 5" xfId="14793" xr:uid="{0689ABFE-802D-414F-AFA3-CADCB3330559}"/>
    <cellStyle name="40% - Accent3 5 3 3 5 2" xfId="44554" xr:uid="{715BC648-7BDB-4906-A16B-C4ED240EB5A2}"/>
    <cellStyle name="40% - Accent3 5 3 3 6" xfId="27410" xr:uid="{420A4B62-9B83-4685-9B5F-90E0E7EE2619}"/>
    <cellStyle name="40% - Accent3 5 3 3 6 2" xfId="55900" xr:uid="{5537ACC8-323D-4CA5-AA55-2D9541B2B8CC}"/>
    <cellStyle name="40% - Accent3 5 3 3 7" xfId="14787" xr:uid="{75262DFD-A318-401A-A922-C4E06040B85D}"/>
    <cellStyle name="40% - Accent3 5 3 3 7 2" xfId="44548" xr:uid="{89B3289E-2784-4FDA-B237-9FFBA83A5AA8}"/>
    <cellStyle name="40% - Accent3 5 3 3 8" xfId="33596" xr:uid="{131102B6-ADEC-4A26-8724-3FF7F35205C1}"/>
    <cellStyle name="40% - Accent3 5 3 4" xfId="14794" xr:uid="{FE9D97F0-8553-479F-A884-311CF6DB5B08}"/>
    <cellStyle name="40% - Accent3 5 3 4 2" xfId="14795" xr:uid="{D2ABBC75-0A06-4592-A333-5E4FC59288D3}"/>
    <cellStyle name="40% - Accent3 5 3 4 2 2" xfId="44556" xr:uid="{A17FCD0A-B04B-4084-8783-6C341FBF1F47}"/>
    <cellStyle name="40% - Accent3 5 3 4 3" xfId="14796" xr:uid="{C03D2315-94A4-4D27-B346-D794A932D81C}"/>
    <cellStyle name="40% - Accent3 5 3 4 3 2" xfId="44557" xr:uid="{28172FD5-EBF9-4CD9-B786-457BA63CA195}"/>
    <cellStyle name="40% - Accent3 5 3 4 4" xfId="30408" xr:uid="{A4C61B63-90F1-478C-8515-9B88C2004BB7}"/>
    <cellStyle name="40% - Accent3 5 3 4 4 2" xfId="58898" xr:uid="{14356464-056F-4C12-9881-573E0D47AD4D}"/>
    <cellStyle name="40% - Accent3 5 3 4 5" xfId="44555" xr:uid="{49FB8499-80E7-4060-8E93-03553DE4987A}"/>
    <cellStyle name="40% - Accent3 5 3 5" xfId="14797" xr:uid="{3180A99A-5454-40AD-A528-6A2347EA086B}"/>
    <cellStyle name="40% - Accent3 5 3 5 2" xfId="44558" xr:uid="{4E2C6EB7-07E1-4C6F-8094-D66CE70DDE06}"/>
    <cellStyle name="40% - Accent3 5 3 6" xfId="14798" xr:uid="{8A71D5AD-DB9E-48EA-A9F6-B104DE032D7B}"/>
    <cellStyle name="40% - Accent3 5 3 6 2" xfId="44559" xr:uid="{EE3915AF-A4B9-48A6-969C-073979B115EB}"/>
    <cellStyle name="40% - Accent3 5 3 7" xfId="14799" xr:uid="{6795B772-756B-4C54-A4F3-E6B9D6A06747}"/>
    <cellStyle name="40% - Accent3 5 3 7 2" xfId="44560" xr:uid="{918BA6E8-C9A7-488F-A646-C68B79909D7B}"/>
    <cellStyle name="40% - Accent3 5 3 8" xfId="21155" xr:uid="{2D3D3A10-7B4C-446C-8E75-04A8CD330313}"/>
    <cellStyle name="40% - Accent3 5 3 8 2" xfId="50581" xr:uid="{B7F87E16-0D59-482D-BBAD-B2275C09DF0D}"/>
    <cellStyle name="40% - Accent3 5 3 9" xfId="14779" xr:uid="{31340AC9-9CE5-4D79-A6AB-00D348B587A1}"/>
    <cellStyle name="40% - Accent3 5 3 9 2" xfId="44540" xr:uid="{9A16224B-896B-4796-A3C4-F1A8F1267356}"/>
    <cellStyle name="40% - Accent3 5 4" xfId="1706" xr:uid="{29BDDAEF-D5F1-400F-A5AA-C3BDA7B8F184}"/>
    <cellStyle name="40% - Accent3 5 4 10" xfId="24781" xr:uid="{2E3882EA-3950-44C1-AB3F-B4857EFCE80D}"/>
    <cellStyle name="40% - Accent3 5 4 10 2" xfId="53273" xr:uid="{2D76B205-E67D-4D71-86D5-49F588F0381D}"/>
    <cellStyle name="40% - Accent3 5 4 11" xfId="32708" xr:uid="{3564FD19-9BDF-4028-8E95-24A990B84AA0}"/>
    <cellStyle name="40% - Accent3 5 4 2" xfId="2927" xr:uid="{5DB541C1-1F9B-4FD2-8F9B-03C0C671774B}"/>
    <cellStyle name="40% - Accent3 5 4 2 2" xfId="14802" xr:uid="{DC88AC11-B22C-4878-BA78-CF5ADE9EFC22}"/>
    <cellStyle name="40% - Accent3 5 4 2 2 2" xfId="14803" xr:uid="{F2873BAB-9981-4383-A5DC-BFC61016F50B}"/>
    <cellStyle name="40% - Accent3 5 4 2 2 2 2" xfId="44564" xr:uid="{158AF7F6-A7D0-49A7-A716-B9A2D54CA44D}"/>
    <cellStyle name="40% - Accent3 5 4 2 2 3" xfId="14804" xr:uid="{94213E35-7533-43E2-B834-99E32475A3E3}"/>
    <cellStyle name="40% - Accent3 5 4 2 2 3 2" xfId="44565" xr:uid="{CAA2FE4D-056B-405E-9201-4F38B5846F46}"/>
    <cellStyle name="40% - Accent3 5 4 2 2 4" xfId="29223" xr:uid="{D1330211-BE45-42D3-A012-F07E86F55E8D}"/>
    <cellStyle name="40% - Accent3 5 4 2 2 4 2" xfId="57713" xr:uid="{B3165363-BD6C-42AB-A8D3-D13A939C3DC1}"/>
    <cellStyle name="40% - Accent3 5 4 2 2 5" xfId="44563" xr:uid="{C39AB9D4-CD1B-4B0A-B8C0-5FEDCFF9281B}"/>
    <cellStyle name="40% - Accent3 5 4 2 3" xfId="14805" xr:uid="{A8233F9B-F603-4812-AEE7-546D1D11C7BD}"/>
    <cellStyle name="40% - Accent3 5 4 2 3 2" xfId="44566" xr:uid="{FE017E03-37CE-4941-A6F8-13EAFC55F400}"/>
    <cellStyle name="40% - Accent3 5 4 2 4" xfId="14806" xr:uid="{E846B333-389D-498E-80C5-4CDDC451DC20}"/>
    <cellStyle name="40% - Accent3 5 4 2 4 2" xfId="44567" xr:uid="{981F695F-FFCD-45A5-BC4E-2A4930083064}"/>
    <cellStyle name="40% - Accent3 5 4 2 5" xfId="14807" xr:uid="{827ED29B-2151-4C4E-A206-846E82380912}"/>
    <cellStyle name="40% - Accent3 5 4 2 5 2" xfId="44568" xr:uid="{DC8E3EDC-D539-4D73-A2BD-127AE5F92627}"/>
    <cellStyle name="40% - Accent3 5 4 2 6" xfId="26239" xr:uid="{9443DFC7-8641-492F-A06C-9E3DB0AFBABE}"/>
    <cellStyle name="40% - Accent3 5 4 2 6 2" xfId="54730" xr:uid="{CCCF878F-30E0-4FFD-BACC-735008AF51D9}"/>
    <cellStyle name="40% - Accent3 5 4 2 7" xfId="14801" xr:uid="{2D5ADB7E-3CFD-4079-8B3D-2CE9F68D9991}"/>
    <cellStyle name="40% - Accent3 5 4 2 7 2" xfId="44562" xr:uid="{16CCF08A-6BE9-46C2-AD33-DF48B2DFF70F}"/>
    <cellStyle name="40% - Accent3 5 4 2 8" xfId="33905" xr:uid="{FE4CF2C2-9653-4752-80ED-A35ED56E909A}"/>
    <cellStyle name="40% - Accent3 5 4 3" xfId="14808" xr:uid="{B150AAF9-D085-4C4D-BC69-DA1FF959D98D}"/>
    <cellStyle name="40% - Accent3 5 4 3 2" xfId="14809" xr:uid="{F22E255C-7D26-4B8D-8F2F-3BB4A5494EE2}"/>
    <cellStyle name="40% - Accent3 5 4 3 2 2" xfId="14810" xr:uid="{ABBD163F-ADC4-4005-9A9A-E6744D5E9050}"/>
    <cellStyle name="40% - Accent3 5 4 3 2 2 2" xfId="44571" xr:uid="{9AAB5A4C-269F-4B83-BA27-7C5BE38080A3}"/>
    <cellStyle name="40% - Accent3 5 4 3 2 3" xfId="14811" xr:uid="{B2188E9D-D33A-4FA0-B1B4-139DEC3A0BC8}"/>
    <cellStyle name="40% - Accent3 5 4 3 2 3 2" xfId="44572" xr:uid="{24FE5CAA-91E1-4577-8DF7-54AA75BD9063}"/>
    <cellStyle name="40% - Accent3 5 4 3 2 4" xfId="44570" xr:uid="{C746C465-ED44-4D24-AFB4-FCBEB1607942}"/>
    <cellStyle name="40% - Accent3 5 4 3 3" xfId="14812" xr:uid="{1A307844-8E35-45EC-BD58-4BE2700FF97E}"/>
    <cellStyle name="40% - Accent3 5 4 3 3 2" xfId="44573" xr:uid="{26779736-1591-41EF-A575-A38B1575E398}"/>
    <cellStyle name="40% - Accent3 5 4 3 4" xfId="14813" xr:uid="{3214D885-41FC-4951-B122-A8C6B09DBC4F}"/>
    <cellStyle name="40% - Accent3 5 4 3 4 2" xfId="44574" xr:uid="{9E226B38-1181-4C4B-AFF6-800F687B2FE1}"/>
    <cellStyle name="40% - Accent3 5 4 3 5" xfId="14814" xr:uid="{2BC7F541-0BAC-42A7-BCFC-793AA4B7A5FB}"/>
    <cellStyle name="40% - Accent3 5 4 3 5 2" xfId="44575" xr:uid="{FB7981BD-E3C0-4EA4-9C14-2A2B3EDFFF34}"/>
    <cellStyle name="40% - Accent3 5 4 3 6" xfId="27712" xr:uid="{1915232F-812F-4E01-9079-BAB390EE2C6E}"/>
    <cellStyle name="40% - Accent3 5 4 3 6 2" xfId="56202" xr:uid="{C0A73B2C-09A3-42A5-8403-C7A309692A41}"/>
    <cellStyle name="40% - Accent3 5 4 3 7" xfId="44569" xr:uid="{3FD5AC80-4C18-48A2-B8C2-DFFE61461629}"/>
    <cellStyle name="40% - Accent3 5 4 4" xfId="14815" xr:uid="{11A8BEE8-9739-4BE0-B6B0-2B95F14F4974}"/>
    <cellStyle name="40% - Accent3 5 4 4 2" xfId="14816" xr:uid="{8E94E501-417D-4870-9414-883601022461}"/>
    <cellStyle name="40% - Accent3 5 4 4 2 2" xfId="44577" xr:uid="{07689FED-DFF9-4210-B681-BBC8712CA2AE}"/>
    <cellStyle name="40% - Accent3 5 4 4 3" xfId="14817" xr:uid="{D3575F52-9478-4FF8-9283-0D953EA2E9F5}"/>
    <cellStyle name="40% - Accent3 5 4 4 3 2" xfId="44578" xr:uid="{08A8B0F4-CC86-458C-A37B-D1CCE4F408FD}"/>
    <cellStyle name="40% - Accent3 5 4 4 4" xfId="30711" xr:uid="{2FE9E521-3EA8-4F6A-91BA-FF85EA58C8EB}"/>
    <cellStyle name="40% - Accent3 5 4 4 4 2" xfId="59201" xr:uid="{09E1BEAE-39FF-41C6-99C0-768A3809FB3C}"/>
    <cellStyle name="40% - Accent3 5 4 4 5" xfId="44576" xr:uid="{1578720F-3829-45D9-851E-ABD418051163}"/>
    <cellStyle name="40% - Accent3 5 4 5" xfId="14818" xr:uid="{7E9BA0C1-C0DC-474D-96E1-59D170A4ABDD}"/>
    <cellStyle name="40% - Accent3 5 4 5 2" xfId="44579" xr:uid="{A1F8868E-05E5-45F3-A9FA-8E0268DD05D3}"/>
    <cellStyle name="40% - Accent3 5 4 6" xfId="14819" xr:uid="{02629F33-CA8D-4DD6-9B64-9243CC8C9715}"/>
    <cellStyle name="40% - Accent3 5 4 6 2" xfId="44580" xr:uid="{B38DA49A-3836-4094-8443-D4F0E1D8DC61}"/>
    <cellStyle name="40% - Accent3 5 4 7" xfId="14820" xr:uid="{A592B4CC-4A2D-4694-88D4-44013614C79D}"/>
    <cellStyle name="40% - Accent3 5 4 7 2" xfId="44581" xr:uid="{C130B856-917B-4AA9-B530-07CAE2D1C8E4}"/>
    <cellStyle name="40% - Accent3 5 4 8" xfId="21639" xr:uid="{C6EBFA98-0B3A-46C6-AC81-400BE3AA6055}"/>
    <cellStyle name="40% - Accent3 5 4 8 2" xfId="51064" xr:uid="{0C4CD774-B196-40FC-AC62-E3B0FA1D5AF2}"/>
    <cellStyle name="40% - Accent3 5 4 9" xfId="14800" xr:uid="{181B7186-7397-4E67-B211-8D136B6FEE98}"/>
    <cellStyle name="40% - Accent3 5 4 9 2" xfId="44561" xr:uid="{55EAE3F2-6AB4-4DD5-9E24-46268748AF70}"/>
    <cellStyle name="40% - Accent3 5 5" xfId="2244" xr:uid="{F187C68B-AE60-47FA-986E-001246390C3A}"/>
    <cellStyle name="40% - Accent3 5 5 10" xfId="33224" xr:uid="{53E016A9-ABCA-4811-AAF4-85D18BF8AC12}"/>
    <cellStyle name="40% - Accent3 5 5 2" xfId="14822" xr:uid="{634D3DFB-9452-447F-AD16-D6DCC3E5CEF3}"/>
    <cellStyle name="40% - Accent3 5 5 2 2" xfId="14823" xr:uid="{AB52A10B-CBB3-4E32-898B-2F7232B241A2}"/>
    <cellStyle name="40% - Accent3 5 5 2 2 2" xfId="14824" xr:uid="{0535060F-03F7-4F13-B683-B7B9571DE329}"/>
    <cellStyle name="40% - Accent3 5 5 2 2 2 2" xfId="44585" xr:uid="{312EF84A-B8A8-4910-B74E-5D4B01FADCCA}"/>
    <cellStyle name="40% - Accent3 5 5 2 2 3" xfId="14825" xr:uid="{D6C4C0B8-7F66-48D9-A688-28DC9B02C19A}"/>
    <cellStyle name="40% - Accent3 5 5 2 2 3 2" xfId="44586" xr:uid="{FB794B8B-4F3E-4455-9928-FD3F5B18CF0B}"/>
    <cellStyle name="40% - Accent3 5 5 2 2 4" xfId="29527" xr:uid="{83C64739-68D3-47A5-B81C-9F72555BDD2F}"/>
    <cellStyle name="40% - Accent3 5 5 2 2 4 2" xfId="58017" xr:uid="{AE62634C-8A15-459B-80F6-F99F9009E072}"/>
    <cellStyle name="40% - Accent3 5 5 2 2 5" xfId="44584" xr:uid="{C2F46179-7ED0-46AA-AA0F-148ECC2FD861}"/>
    <cellStyle name="40% - Accent3 5 5 2 3" xfId="14826" xr:uid="{D93A8889-9CDA-46F8-AE69-60AF4BA1CB8C}"/>
    <cellStyle name="40% - Accent3 5 5 2 3 2" xfId="44587" xr:uid="{4CB0D261-B83A-4C05-89CE-82A81CF2E13B}"/>
    <cellStyle name="40% - Accent3 5 5 2 4" xfId="14827" xr:uid="{9B30A9E8-6B00-4D6C-810F-584B8ED7ECE8}"/>
    <cellStyle name="40% - Accent3 5 5 2 4 2" xfId="44588" xr:uid="{52E13F76-F38A-42D2-99EE-EA3B66AB6C2D}"/>
    <cellStyle name="40% - Accent3 5 5 2 5" xfId="14828" xr:uid="{06A87CBA-D1B0-4F82-9B1E-48C5F5DE0437}"/>
    <cellStyle name="40% - Accent3 5 5 2 5 2" xfId="44589" xr:uid="{DBA24DC7-A74B-4DA2-B5D0-37E368A06EE9}"/>
    <cellStyle name="40% - Accent3 5 5 2 6" xfId="26543" xr:uid="{52C6D531-ACF4-435C-92DC-99E7D5EE6D68}"/>
    <cellStyle name="40% - Accent3 5 5 2 6 2" xfId="55034" xr:uid="{78FFF442-DE59-47CE-AB84-A9DFE23D0710}"/>
    <cellStyle name="40% - Accent3 5 5 2 7" xfId="44583" xr:uid="{462D2589-7703-4F2B-A77D-4D4767E3F3E4}"/>
    <cellStyle name="40% - Accent3 5 5 3" xfId="14829" xr:uid="{FDD7520F-E6F7-4DDA-B790-D1323C72E508}"/>
    <cellStyle name="40% - Accent3 5 5 3 2" xfId="14830" xr:uid="{EFC970C2-FC8A-4DCA-B103-489E8658356D}"/>
    <cellStyle name="40% - Accent3 5 5 3 2 2" xfId="14831" xr:uid="{238FB490-7627-49EC-B57A-CAB105A65CC1}"/>
    <cellStyle name="40% - Accent3 5 5 3 2 2 2" xfId="44592" xr:uid="{F1A72254-D18C-489E-AA5E-810EDF638C93}"/>
    <cellStyle name="40% - Accent3 5 5 3 2 3" xfId="14832" xr:uid="{66102E90-AA62-45EE-9284-D077533CC429}"/>
    <cellStyle name="40% - Accent3 5 5 3 2 3 2" xfId="44593" xr:uid="{B709C766-069E-4A24-8CAC-B92E3D3C840A}"/>
    <cellStyle name="40% - Accent3 5 5 3 2 4" xfId="44591" xr:uid="{34CC2094-5CAA-424B-9D09-267A43E02E3C}"/>
    <cellStyle name="40% - Accent3 5 5 3 3" xfId="14833" xr:uid="{DB706CF6-C7C8-46B1-B33C-524CB0000106}"/>
    <cellStyle name="40% - Accent3 5 5 3 3 2" xfId="44594" xr:uid="{53876F95-E9B7-472A-90AB-F5838C99479E}"/>
    <cellStyle name="40% - Accent3 5 5 3 4" xfId="14834" xr:uid="{4EF41BAE-3F6F-4ABC-93D5-8AAC7E82F7D3}"/>
    <cellStyle name="40% - Accent3 5 5 3 4 2" xfId="44595" xr:uid="{4AC9256A-5901-44E6-A97F-D0828AFA326C}"/>
    <cellStyle name="40% - Accent3 5 5 3 5" xfId="14835" xr:uid="{77521492-16A1-4D10-B36A-40E8AEEB04C9}"/>
    <cellStyle name="40% - Accent3 5 5 3 5 2" xfId="44596" xr:uid="{2B171F8D-8BFA-4A78-A698-0EA99D0B049B}"/>
    <cellStyle name="40% - Accent3 5 5 3 6" xfId="28016" xr:uid="{159CA5AC-7319-4166-A115-B67E4A09D6DF}"/>
    <cellStyle name="40% - Accent3 5 5 3 6 2" xfId="56506" xr:uid="{74DC2148-15B4-4E46-836A-00A48035BC95}"/>
    <cellStyle name="40% - Accent3 5 5 3 7" xfId="44590" xr:uid="{5773F904-9442-4245-B131-A0B0BEC15B27}"/>
    <cellStyle name="40% - Accent3 5 5 4" xfId="14836" xr:uid="{81D81B40-9B8A-48FB-9C52-D8B5E4A72E74}"/>
    <cellStyle name="40% - Accent3 5 5 4 2" xfId="14837" xr:uid="{E63330C8-3849-4F14-908C-53B736A93A7D}"/>
    <cellStyle name="40% - Accent3 5 5 4 2 2" xfId="44598" xr:uid="{DC8D0F3F-5CD8-4C4B-BC36-254C292E00D4}"/>
    <cellStyle name="40% - Accent3 5 5 4 3" xfId="14838" xr:uid="{625D73E4-5747-48EF-A0FF-7DBE4B9B32E6}"/>
    <cellStyle name="40% - Accent3 5 5 4 3 2" xfId="44599" xr:uid="{236C57DA-A9F6-43B5-A892-149483D8BBE8}"/>
    <cellStyle name="40% - Accent3 5 5 4 4" xfId="31016" xr:uid="{3C8CD8B1-8A2D-41D5-A262-2D90AC09F026}"/>
    <cellStyle name="40% - Accent3 5 5 4 4 2" xfId="59506" xr:uid="{71A883E2-8AF1-43EC-85A5-EED159238408}"/>
    <cellStyle name="40% - Accent3 5 5 4 5" xfId="44597" xr:uid="{3D461F19-61A2-4E83-905D-196673B90ACD}"/>
    <cellStyle name="40% - Accent3 5 5 5" xfId="14839" xr:uid="{2B26224F-3BA7-4227-A579-DB162D595F68}"/>
    <cellStyle name="40% - Accent3 5 5 5 2" xfId="44600" xr:uid="{C9B45E63-86E0-4124-8F47-6C490D5DD593}"/>
    <cellStyle name="40% - Accent3 5 5 6" xfId="14840" xr:uid="{492936F3-B8AC-49C6-85DB-0D7F50F1CDCD}"/>
    <cellStyle name="40% - Accent3 5 5 6 2" xfId="44601" xr:uid="{40C71EFE-58EA-4147-B1BD-B2EB155543D6}"/>
    <cellStyle name="40% - Accent3 5 5 7" xfId="14841" xr:uid="{BF27E061-46B5-44EA-B61C-8F32C207D9F7}"/>
    <cellStyle name="40% - Accent3 5 5 7 2" xfId="44602" xr:uid="{5B024703-297A-4562-89D7-3CCF5CCDDFE4}"/>
    <cellStyle name="40% - Accent3 5 5 8" xfId="25074" xr:uid="{BA9A9400-5E84-4D91-BA64-848DB7AB4BAE}"/>
    <cellStyle name="40% - Accent3 5 5 8 2" xfId="53565" xr:uid="{4DF3308F-D567-4330-8E07-C6114FFBB840}"/>
    <cellStyle name="40% - Accent3 5 5 9" xfId="14821" xr:uid="{70A26AED-2BB7-4AF1-B6F3-0E097C4D7349}"/>
    <cellStyle name="40% - Accent3 5 5 9 2" xfId="44582" xr:uid="{D955D56A-AD5B-45AA-9E7C-6CFD95FFBFBA}"/>
    <cellStyle name="40% - Accent3 5 6" xfId="14842" xr:uid="{4770DE49-B26A-4F3C-BF96-AC7878946719}"/>
    <cellStyle name="40% - Accent3 5 6 2" xfId="14843" xr:uid="{29B2BC23-1CD7-4889-AE78-D2293C327C18}"/>
    <cellStyle name="40% - Accent3 5 6 2 2" xfId="14844" xr:uid="{7EF577E8-E4CE-4D9F-8D91-FB1B63F4690F}"/>
    <cellStyle name="40% - Accent3 5 6 2 2 2" xfId="44605" xr:uid="{0A4430F4-2E86-4CE3-9746-BC1D781A90B3}"/>
    <cellStyle name="40% - Accent3 5 6 2 3" xfId="14845" xr:uid="{938A0786-1F3B-4CB9-8AF2-2DE77025FD64}"/>
    <cellStyle name="40% - Accent3 5 6 2 3 2" xfId="44606" xr:uid="{D10DA5B0-991F-431C-9BF5-D300BCC46E32}"/>
    <cellStyle name="40% - Accent3 5 6 2 4" xfId="28341" xr:uid="{44267504-3327-4D4B-A2CB-53F8290B78D7}"/>
    <cellStyle name="40% - Accent3 5 6 2 4 2" xfId="56831" xr:uid="{5D9B67E6-681A-4965-AC5A-6DEF3B56B340}"/>
    <cellStyle name="40% - Accent3 5 6 2 5" xfId="44604" xr:uid="{AC564E1C-8AD2-4705-8884-EE6C74FCC636}"/>
    <cellStyle name="40% - Accent3 5 6 3" xfId="14846" xr:uid="{FA961790-6CEB-47D7-AE88-CA7EA28DD701}"/>
    <cellStyle name="40% - Accent3 5 6 3 2" xfId="44607" xr:uid="{E79FC81B-A445-4550-A98E-79302A131D05}"/>
    <cellStyle name="40% - Accent3 5 6 4" xfId="14847" xr:uid="{2DB95D7B-8E2C-44C8-AD53-8D0FF3A28216}"/>
    <cellStyle name="40% - Accent3 5 6 4 2" xfId="44608" xr:uid="{E5EBAB40-7562-4693-93F3-A0AA39753F4A}"/>
    <cellStyle name="40% - Accent3 5 6 5" xfId="14848" xr:uid="{7F838D90-914B-4C85-A921-E885DA51D31E}"/>
    <cellStyle name="40% - Accent3 5 6 5 2" xfId="44609" xr:uid="{4198F6A7-9459-4C11-8CD5-8E2950F6B8FE}"/>
    <cellStyle name="40% - Accent3 5 6 6" xfId="25375" xr:uid="{36B7524C-5668-44BD-8BB8-CB0DF6AF530A}"/>
    <cellStyle name="40% - Accent3 5 6 6 2" xfId="53866" xr:uid="{CBBF5A3C-0F4F-4C3C-8AFF-BCC5292AF75C}"/>
    <cellStyle name="40% - Accent3 5 6 7" xfId="44603" xr:uid="{10B1074D-F2C9-4803-B6DA-8A7954E1C73A}"/>
    <cellStyle name="40% - Accent3 5 7" xfId="14849" xr:uid="{CBD29CA0-569D-43AB-BBA3-532847E1393F}"/>
    <cellStyle name="40% - Accent3 5 7 2" xfId="14850" xr:uid="{6C56A5DD-B548-4AFE-98DB-23850F96B7DE}"/>
    <cellStyle name="40% - Accent3 5 7 2 2" xfId="14851" xr:uid="{132DBCE0-4581-4B36-9C08-4EA484DC2EFA}"/>
    <cellStyle name="40% - Accent3 5 7 2 2 2" xfId="44612" xr:uid="{5A20DF07-EEDE-4245-B711-EFCBA109A4E2}"/>
    <cellStyle name="40% - Accent3 5 7 2 3" xfId="14852" xr:uid="{BC51B898-DD6E-40B0-993A-4CC723A66488}"/>
    <cellStyle name="40% - Accent3 5 7 2 3 2" xfId="44613" xr:uid="{47119515-8563-47F0-B28F-9968D633BFE4}"/>
    <cellStyle name="40% - Accent3 5 7 2 4" xfId="44611" xr:uid="{ECB9B7D1-A825-49FD-8C76-56A473B3F2E3}"/>
    <cellStyle name="40% - Accent3 5 7 3" xfId="14853" xr:uid="{85DBA407-54D6-48C1-9675-F970386B6C5F}"/>
    <cellStyle name="40% - Accent3 5 7 3 2" xfId="44614" xr:uid="{30B82AE6-6D73-49CD-A14E-7350A786975A}"/>
    <cellStyle name="40% - Accent3 5 7 4" xfId="14854" xr:uid="{C027B848-6B3C-4053-B324-C09C62A7C366}"/>
    <cellStyle name="40% - Accent3 5 7 4 2" xfId="44615" xr:uid="{DCB3A952-08F1-4A4C-9218-09264EADFB51}"/>
    <cellStyle name="40% - Accent3 5 7 5" xfId="14855" xr:uid="{7BAD107B-2395-45B0-B070-F312E1F01759}"/>
    <cellStyle name="40% - Accent3 5 7 5 2" xfId="44616" xr:uid="{59FBFB5D-7332-4893-B054-6A4C083173B4}"/>
    <cellStyle name="40% - Accent3 5 7 6" xfId="26826" xr:uid="{52A07AAD-4D09-496C-9EF8-BDB3B5717B64}"/>
    <cellStyle name="40% - Accent3 5 7 6 2" xfId="55316" xr:uid="{10812098-4D67-4182-9A8E-F19EED63E54B}"/>
    <cellStyle name="40% - Accent3 5 7 7" xfId="44610" xr:uid="{2F105533-B3F7-4085-BF76-CAA58827A4F7}"/>
    <cellStyle name="40% - Accent3 5 8" xfId="14856" xr:uid="{C19095E1-B367-4865-A036-8E016F47C882}"/>
    <cellStyle name="40% - Accent3 5 8 2" xfId="14857" xr:uid="{9DEA2459-BEBA-4A20-AB3A-9052D2226D55}"/>
    <cellStyle name="40% - Accent3 5 8 2 2" xfId="44618" xr:uid="{9083E57E-7D9F-4ACE-B510-CFE49488CBAE}"/>
    <cellStyle name="40% - Accent3 5 8 3" xfId="14858" xr:uid="{55371045-55E9-457A-B39B-D6D1DA260B6A}"/>
    <cellStyle name="40% - Accent3 5 8 3 2" xfId="44619" xr:uid="{59C427A0-580F-43E2-90CC-5D3E300BA78E}"/>
    <cellStyle name="40% - Accent3 5 8 4" xfId="29820" xr:uid="{9A54B26B-A816-4B50-B6E8-976E88D776DC}"/>
    <cellStyle name="40% - Accent3 5 8 4 2" xfId="58310" xr:uid="{7D7687AF-6ED3-4914-8372-DBE8C98FAE9A}"/>
    <cellStyle name="40% - Accent3 5 8 5" xfId="44617" xr:uid="{082A40D9-AF8D-4308-82F6-6E32D505321B}"/>
    <cellStyle name="40% - Accent3 5 9" xfId="14859" xr:uid="{36BD593C-501E-496D-AC15-28AE073601A3}"/>
    <cellStyle name="40% - Accent3 5 9 2" xfId="44620" xr:uid="{778AC7E9-559B-4751-AD45-3C0E22A87D3E}"/>
    <cellStyle name="40% - Accent3 6" xfId="968" xr:uid="{A08BBDED-7F74-4612-818C-E5BA68127116}"/>
    <cellStyle name="40% - Accent3 6 10" xfId="14861" xr:uid="{8754AE53-0AA6-4D7A-B283-3F35C06CF9D4}"/>
    <cellStyle name="40% - Accent3 6 10 2" xfId="44622" xr:uid="{E05D827E-1C86-49EF-8274-E1563FDE91C0}"/>
    <cellStyle name="40% - Accent3 6 11" xfId="20685" xr:uid="{19B48559-52A7-4912-87B9-E8FE73903656}"/>
    <cellStyle name="40% - Accent3 6 11 2" xfId="50124" xr:uid="{34F0AF49-5C56-46EA-9FCF-F3524F522C1C}"/>
    <cellStyle name="40% - Accent3 6 12" xfId="14860" xr:uid="{3A3DC0F3-31EF-4F13-B58B-0C4E08173BDC}"/>
    <cellStyle name="40% - Accent3 6 12 2" xfId="44621" xr:uid="{DB04E0AC-BA8B-4AE2-BAD9-CBFB2C37FF1D}"/>
    <cellStyle name="40% - Accent3 6 13" xfId="4815" xr:uid="{DF0A78C5-F4FF-42DF-ACA4-390576C5DD78}"/>
    <cellStyle name="40% - Accent3 6 13 2" xfId="34699" xr:uid="{46532D0F-DD57-4CA4-B265-D4548DB481FB}"/>
    <cellStyle name="40% - Accent3 6 14" xfId="4258" xr:uid="{A78037D7-4709-44A2-BA65-F2B218099104}"/>
    <cellStyle name="40% - Accent3 6 15" xfId="32157" xr:uid="{23111DFE-1FF9-458F-B843-51C8E527F1C5}"/>
    <cellStyle name="40% - Accent3 6 2" xfId="1336" xr:uid="{3B9C7E0C-8712-478C-B8BA-D78D82043BBB}"/>
    <cellStyle name="40% - Accent3 6 2 10" xfId="5083" xr:uid="{7F13CBAE-B64A-4603-885F-5AB308FB2871}"/>
    <cellStyle name="40% - Accent3 6 2 10 2" xfId="34950" xr:uid="{BAC7C042-4651-44C6-B905-B65DA04F5882}"/>
    <cellStyle name="40% - Accent3 6 2 11" xfId="22760" xr:uid="{657D2A72-E3DD-479F-98F1-92951A4CA0F0}"/>
    <cellStyle name="40% - Accent3 6 2 11 2" xfId="52045" xr:uid="{CE0CB3B5-C6ED-40F4-8CA7-CF6F66AD3A2F}"/>
    <cellStyle name="40% - Accent3 6 2 12" xfId="32386" xr:uid="{EE3662C3-8707-40D2-B403-682BA2511F21}"/>
    <cellStyle name="40% - Accent3 6 2 2" xfId="1998" xr:uid="{536D206A-496E-4804-B42C-59AEFDC8D025}"/>
    <cellStyle name="40% - Accent3 6 2 2 2" xfId="3233" xr:uid="{FAB95A2C-0217-4EB1-9B5C-EDD10DD5B9E0}"/>
    <cellStyle name="40% - Accent3 6 2 2 2 2" xfId="14865" xr:uid="{55CEB548-0A68-4800-8480-6953F4C19FDD}"/>
    <cellStyle name="40% - Accent3 6 2 2 2 2 2" xfId="44626" xr:uid="{7FAFFCD1-BB3B-4D1C-AE7D-3E2FE50FF54C}"/>
    <cellStyle name="40% - Accent3 6 2 2 2 3" xfId="14866" xr:uid="{00074508-ADA4-4EEB-AC70-E22B9C2BDE05}"/>
    <cellStyle name="40% - Accent3 6 2 2 2 3 2" xfId="44627" xr:uid="{7F94B480-0115-4FD5-9B74-B46BE3C02BEE}"/>
    <cellStyle name="40% - Accent3 6 2 2 2 4" xfId="14864" xr:uid="{66D41C25-9B4F-4958-AE1D-76E67DAD4634}"/>
    <cellStyle name="40% - Accent3 6 2 2 2 4 2" xfId="44625" xr:uid="{B733AA7E-8AC6-4B7C-A647-AC6B4A063A49}"/>
    <cellStyle name="40% - Accent3 6 2 2 2 5" xfId="34210" xr:uid="{0D60AA60-A940-4EAE-96AB-D72F18B928B1}"/>
    <cellStyle name="40% - Accent3 6 2 2 3" xfId="14867" xr:uid="{4BF6A12F-3CB5-47FF-B02F-DAABE8B3027F}"/>
    <cellStyle name="40% - Accent3 6 2 2 3 2" xfId="44628" xr:uid="{5CAF56C4-BAAB-492F-AF88-DD4254D83AC8}"/>
    <cellStyle name="40% - Accent3 6 2 2 4" xfId="14868" xr:uid="{9895D853-B37D-4557-B30D-B820B10ABCED}"/>
    <cellStyle name="40% - Accent3 6 2 2 4 2" xfId="44629" xr:uid="{7A2D181C-D47F-45FA-9B29-3A9521474178}"/>
    <cellStyle name="40% - Accent3 6 2 2 5" xfId="14869" xr:uid="{78BEF96B-BB82-4B1B-92BC-8D56BF6EFA4B}"/>
    <cellStyle name="40% - Accent3 6 2 2 5 2" xfId="44630" xr:uid="{44581A00-61DD-403B-A627-20D8EAB30998}"/>
    <cellStyle name="40% - Accent3 6 2 2 6" xfId="21901" xr:uid="{DB5B83EC-CAAD-4120-B19E-0906A6714140}"/>
    <cellStyle name="40% - Accent3 6 2 2 6 2" xfId="51326" xr:uid="{CBFE8D11-7DDB-4023-A1C1-554911D1CDDD}"/>
    <cellStyle name="40% - Accent3 6 2 2 7" xfId="14863" xr:uid="{B6529BC8-B391-46C1-AF73-F193F96A364D}"/>
    <cellStyle name="40% - Accent3 6 2 2 7 2" xfId="44624" xr:uid="{CDD34A7A-BC0A-480E-B11C-4BF1505ED64C}"/>
    <cellStyle name="40% - Accent3 6 2 2 8" xfId="28419" xr:uid="{EBD45CAA-5547-46E3-A85E-6685BA8F755F}"/>
    <cellStyle name="40% - Accent3 6 2 2 8 2" xfId="56909" xr:uid="{F9CB24BF-2EB0-4A20-8B5D-F8CB0D3084FD}"/>
    <cellStyle name="40% - Accent3 6 2 2 9" xfId="33000" xr:uid="{725E0588-A5F2-4E17-A6F5-D8D5D29A8F91}"/>
    <cellStyle name="40% - Accent3 6 2 3" xfId="2618" xr:uid="{97C13403-BB39-4066-9219-8D6ACA688429}"/>
    <cellStyle name="40% - Accent3 6 2 3 2" xfId="14871" xr:uid="{C0287E4A-313D-40B6-B90C-300648FFA212}"/>
    <cellStyle name="40% - Accent3 6 2 3 2 2" xfId="14872" xr:uid="{1E960663-1CA5-46CA-BB05-1A66C48FB228}"/>
    <cellStyle name="40% - Accent3 6 2 3 2 2 2" xfId="44633" xr:uid="{CAF40BCF-DB7E-4C61-B32E-DEF4A188E99E}"/>
    <cellStyle name="40% - Accent3 6 2 3 2 3" xfId="14873" xr:uid="{E62CD0B0-720F-43BA-90FA-A9B189159220}"/>
    <cellStyle name="40% - Accent3 6 2 3 2 3 2" xfId="44634" xr:uid="{313096B1-C71B-476C-9012-56740354B519}"/>
    <cellStyle name="40% - Accent3 6 2 3 2 4" xfId="44632" xr:uid="{B3496851-1A72-4657-BE9B-57802829A644}"/>
    <cellStyle name="40% - Accent3 6 2 3 3" xfId="14874" xr:uid="{85C882AC-40EB-496F-BDFD-DA4220CE34CB}"/>
    <cellStyle name="40% - Accent3 6 2 3 3 2" xfId="44635" xr:uid="{AB6D19B6-C45C-4193-8944-7198A0C323BB}"/>
    <cellStyle name="40% - Accent3 6 2 3 4" xfId="14875" xr:uid="{4C625012-3EB6-4B8B-B66A-11CCDBE33126}"/>
    <cellStyle name="40% - Accent3 6 2 3 4 2" xfId="44636" xr:uid="{8DC73D39-A4B3-487C-A3C3-4A258F5B5CB0}"/>
    <cellStyle name="40% - Accent3 6 2 3 5" xfId="14876" xr:uid="{EFF9FFF7-DF02-448D-A4FD-E06014572CE8}"/>
    <cellStyle name="40% - Accent3 6 2 3 5 2" xfId="44637" xr:uid="{DCB2BA15-5047-4CE9-875F-CB46DB2179FC}"/>
    <cellStyle name="40% - Accent3 6 2 3 6" xfId="14870" xr:uid="{8A5FCF8F-E090-43F5-882B-38041A833543}"/>
    <cellStyle name="40% - Accent3 6 2 3 6 2" xfId="44631" xr:uid="{4BFE462C-B420-4B89-9BFB-C2EAEB03C58E}"/>
    <cellStyle name="40% - Accent3 6 2 3 7" xfId="33598" xr:uid="{8E24AB7A-26DC-4B1F-939A-5011CB4BDEEC}"/>
    <cellStyle name="40% - Accent3 6 2 4" xfId="14877" xr:uid="{54272979-15A5-4A39-B632-9066230CB76F}"/>
    <cellStyle name="40% - Accent3 6 2 4 2" xfId="14878" xr:uid="{C358C962-E9EB-464F-B566-C4F7A3FABDB6}"/>
    <cellStyle name="40% - Accent3 6 2 4 2 2" xfId="44639" xr:uid="{B4DC4ABD-0B0F-4AF1-AA29-46EA06CF0ECC}"/>
    <cellStyle name="40% - Accent3 6 2 4 3" xfId="14879" xr:uid="{7FBCE1C9-4772-4D35-AA5E-0E0A8F75B815}"/>
    <cellStyle name="40% - Accent3 6 2 4 3 2" xfId="44640" xr:uid="{0CF4AC23-E354-4011-A320-E630979B1365}"/>
    <cellStyle name="40% - Accent3 6 2 4 4" xfId="44638" xr:uid="{5D4BE2FD-BC00-48D4-9C22-F0D8EC14EB0D}"/>
    <cellStyle name="40% - Accent3 6 2 5" xfId="14880" xr:uid="{D314F86C-4EDF-478C-B563-B15E1E1A0F75}"/>
    <cellStyle name="40% - Accent3 6 2 5 2" xfId="44641" xr:uid="{159398B6-0E8B-4D70-8150-ECFEE39A8F8E}"/>
    <cellStyle name="40% - Accent3 6 2 6" xfId="14881" xr:uid="{81ED42A5-A463-459D-AB0A-38973D374FE1}"/>
    <cellStyle name="40% - Accent3 6 2 6 2" xfId="44642" xr:uid="{6BB4AF31-6F0B-4633-85B1-138030270CDB}"/>
    <cellStyle name="40% - Accent3 6 2 7" xfId="14882" xr:uid="{5E191A21-50BA-4E08-AC11-07ECFDE6CDD4}"/>
    <cellStyle name="40% - Accent3 6 2 7 2" xfId="44643" xr:uid="{536A6E4F-FB65-45D3-AF69-BB3D89BFE7E8}"/>
    <cellStyle name="40% - Accent3 6 2 8" xfId="20928" xr:uid="{661AB8C3-6074-43CE-A37B-A3DCDB238398}"/>
    <cellStyle name="40% - Accent3 6 2 8 2" xfId="50356" xr:uid="{459E3ECC-B535-4EDF-9DC4-B69453041890}"/>
    <cellStyle name="40% - Accent3 6 2 9" xfId="14862" xr:uid="{B67EEA4B-C6F9-4E79-B771-091896AC7BFD}"/>
    <cellStyle name="40% - Accent3 6 2 9 2" xfId="44623" xr:uid="{F58527F8-3A53-44B2-A1AC-21D0B23D70F4}"/>
    <cellStyle name="40% - Accent3 6 3" xfId="1708" xr:uid="{14A29CD5-539F-4FEC-BB14-19BC0BB5EFD1}"/>
    <cellStyle name="40% - Accent3 6 3 10" xfId="26905" xr:uid="{992D6BB0-1A69-4BF6-9A02-D26F6525BCFC}"/>
    <cellStyle name="40% - Accent3 6 3 10 2" xfId="55395" xr:uid="{4501FD1A-CEE0-47BF-AA2F-A60221063240}"/>
    <cellStyle name="40% - Accent3 6 3 11" xfId="32710" xr:uid="{BEF46B9B-0D83-472A-986A-3C7FD8C70E15}"/>
    <cellStyle name="40% - Accent3 6 3 2" xfId="2929" xr:uid="{1033EC43-379E-4ED7-9C68-B18F2A48BFF2}"/>
    <cellStyle name="40% - Accent3 6 3 2 2" xfId="14885" xr:uid="{9B40816E-A664-47A0-8539-5D284F7829F2}"/>
    <cellStyle name="40% - Accent3 6 3 2 2 2" xfId="14886" xr:uid="{22C0CFCB-ED63-4D2B-ADAB-11D59C6C3245}"/>
    <cellStyle name="40% - Accent3 6 3 2 2 2 2" xfId="44647" xr:uid="{2EEF17AE-D73D-4A7D-B478-F4DE664DA409}"/>
    <cellStyle name="40% - Accent3 6 3 2 2 3" xfId="14887" xr:uid="{51F52857-6539-43F2-B9AC-EF680BBCB021}"/>
    <cellStyle name="40% - Accent3 6 3 2 2 3 2" xfId="44648" xr:uid="{10E059E7-E525-4FB7-8739-FB7B89BB8020}"/>
    <cellStyle name="40% - Accent3 6 3 2 2 4" xfId="44646" xr:uid="{06914B71-67DF-48D7-B418-5436F0C31098}"/>
    <cellStyle name="40% - Accent3 6 3 2 3" xfId="14888" xr:uid="{127E1481-CEB5-41A5-BD28-32122743B840}"/>
    <cellStyle name="40% - Accent3 6 3 2 3 2" xfId="44649" xr:uid="{9D00A8E0-89B9-4294-AAE5-1BD0D44E0351}"/>
    <cellStyle name="40% - Accent3 6 3 2 4" xfId="14889" xr:uid="{360B21C9-6C9E-48FF-8431-A1E46E9A82A8}"/>
    <cellStyle name="40% - Accent3 6 3 2 4 2" xfId="44650" xr:uid="{CEE84A39-8133-49D7-B940-5B1A7D6F649C}"/>
    <cellStyle name="40% - Accent3 6 3 2 5" xfId="14890" xr:uid="{5E9A4C71-8064-4DDF-A42C-35BB59729CC9}"/>
    <cellStyle name="40% - Accent3 6 3 2 5 2" xfId="44651" xr:uid="{7D409B6A-94E5-481B-B2D1-00964423537D}"/>
    <cellStyle name="40% - Accent3 6 3 2 6" xfId="22161" xr:uid="{DD4FBD8F-A8EA-4E63-A81E-F583DDFE4DEF}"/>
    <cellStyle name="40% - Accent3 6 3 2 6 2" xfId="51586" xr:uid="{D049F7AD-EF0B-46A7-A3D9-3F2D012D1B70}"/>
    <cellStyle name="40% - Accent3 6 3 2 7" xfId="14884" xr:uid="{DDF1D064-8D34-47C9-9C21-9503E8966838}"/>
    <cellStyle name="40% - Accent3 6 3 2 7 2" xfId="44645" xr:uid="{9C200493-BD34-41F6-90D1-86E3BD36DF64}"/>
    <cellStyle name="40% - Accent3 6 3 2 8" xfId="33907" xr:uid="{1CE804C4-45C9-4701-9ECD-D5A70292BCDB}"/>
    <cellStyle name="40% - Accent3 6 3 3" xfId="14891" xr:uid="{D9617314-C018-4702-8B8C-0889E17FBFA2}"/>
    <cellStyle name="40% - Accent3 6 3 3 2" xfId="14892" xr:uid="{5A408DC4-48A1-44ED-885F-2C15D3581243}"/>
    <cellStyle name="40% - Accent3 6 3 3 2 2" xfId="14893" xr:uid="{3E68ECDC-5DA3-49B9-B3F1-F5A4ECB39F3D}"/>
    <cellStyle name="40% - Accent3 6 3 3 2 2 2" xfId="44654" xr:uid="{FEBD83F4-AA94-4A93-AA63-D618D4EE1EF2}"/>
    <cellStyle name="40% - Accent3 6 3 3 2 3" xfId="14894" xr:uid="{0529B120-A350-438C-ACF0-7CEFA9AD6D85}"/>
    <cellStyle name="40% - Accent3 6 3 3 2 3 2" xfId="44655" xr:uid="{DF7F2CB2-5AF9-4D7F-B2D2-955A20792B0B}"/>
    <cellStyle name="40% - Accent3 6 3 3 2 4" xfId="44653" xr:uid="{1564DDC3-B99E-4D7B-8894-7DD6459E64B5}"/>
    <cellStyle name="40% - Accent3 6 3 3 3" xfId="14895" xr:uid="{1AE2D29F-D3B5-466A-911B-3D1802E2FF24}"/>
    <cellStyle name="40% - Accent3 6 3 3 3 2" xfId="44656" xr:uid="{B037EE87-1545-4BC0-9E5E-3E2A0B073E54}"/>
    <cellStyle name="40% - Accent3 6 3 3 4" xfId="14896" xr:uid="{6C6F842A-03FA-4232-B021-0DC9253CA015}"/>
    <cellStyle name="40% - Accent3 6 3 3 4 2" xfId="44657" xr:uid="{420560EB-D74E-48B2-8C34-AA6ACB5B44C4}"/>
    <cellStyle name="40% - Accent3 6 3 3 5" xfId="14897" xr:uid="{51717971-6C22-490C-BFEF-7FA3381F24E6}"/>
    <cellStyle name="40% - Accent3 6 3 3 5 2" xfId="44658" xr:uid="{BEE9E826-0AEB-4941-A7B0-FFB971C97674}"/>
    <cellStyle name="40% - Accent3 6 3 3 6" xfId="44652" xr:uid="{F11640EA-9368-455C-A92D-2486F35D388A}"/>
    <cellStyle name="40% - Accent3 6 3 4" xfId="14898" xr:uid="{589BC519-8456-4558-8F89-84FEC80B9231}"/>
    <cellStyle name="40% - Accent3 6 3 4 2" xfId="14899" xr:uid="{4DC8A3D8-3FCF-486E-A588-C3668435091F}"/>
    <cellStyle name="40% - Accent3 6 3 4 2 2" xfId="44660" xr:uid="{777A1EDF-6997-42BF-BAB7-F9A14617CCDD}"/>
    <cellStyle name="40% - Accent3 6 3 4 3" xfId="14900" xr:uid="{340A8E91-9327-42E6-B615-E2EE3FDAF01A}"/>
    <cellStyle name="40% - Accent3 6 3 4 3 2" xfId="44661" xr:uid="{A1E2F988-DF28-4940-B789-D12035930DFE}"/>
    <cellStyle name="40% - Accent3 6 3 4 4" xfId="44659" xr:uid="{E502B37E-B0F8-41AF-9573-0DDD3FA98C6B}"/>
    <cellStyle name="40% - Accent3 6 3 5" xfId="14901" xr:uid="{DF6B9BB5-8FC1-4BA0-861A-307BE51392B4}"/>
    <cellStyle name="40% - Accent3 6 3 5 2" xfId="44662" xr:uid="{931F4670-68B8-4A39-92F3-8C8A34CBAF8F}"/>
    <cellStyle name="40% - Accent3 6 3 6" xfId="14902" xr:uid="{A19BD541-8E98-4309-82AE-234BD8E02242}"/>
    <cellStyle name="40% - Accent3 6 3 6 2" xfId="44663" xr:uid="{A3F3FA48-5D3F-45FB-B74F-E7AAE7B78F14}"/>
    <cellStyle name="40% - Accent3 6 3 7" xfId="14903" xr:uid="{16973727-92E0-46EE-B824-5F67466D9F07}"/>
    <cellStyle name="40% - Accent3 6 3 7 2" xfId="44664" xr:uid="{43917706-5A19-4262-B2BC-EFAF58015F38}"/>
    <cellStyle name="40% - Accent3 6 3 8" xfId="21175" xr:uid="{6C216269-7F29-406A-9FAE-34463A640DD1}"/>
    <cellStyle name="40% - Accent3 6 3 8 2" xfId="50601" xr:uid="{65B03E62-DCEC-43D2-AB2B-EDFB0CDDD313}"/>
    <cellStyle name="40% - Accent3 6 3 9" xfId="14883" xr:uid="{BDD500F2-AB50-4F8D-8F10-F8C88ADBDB60}"/>
    <cellStyle name="40% - Accent3 6 3 9 2" xfId="44644" xr:uid="{2BAA199D-9132-4189-B7A5-BD19E403A4DF}"/>
    <cellStyle name="40% - Accent3 6 4" xfId="2399" xr:uid="{7DC6F827-E613-4259-A2FB-C2B48F65B4E7}"/>
    <cellStyle name="40% - Accent3 6 4 10" xfId="29898" xr:uid="{30E0C419-0B42-434D-BDA7-0FFC43F02AFD}"/>
    <cellStyle name="40% - Accent3 6 4 10 2" xfId="58388" xr:uid="{C21B0894-E77E-4B8D-BD21-DB35371DD52E}"/>
    <cellStyle name="40% - Accent3 6 4 11" xfId="33379" xr:uid="{26E150C9-B6EC-4E39-BBDA-5E188DBAA76D}"/>
    <cellStyle name="40% - Accent3 6 4 2" xfId="14905" xr:uid="{6BCB8FA0-13DE-4E43-B1A5-0D80A9E39ADC}"/>
    <cellStyle name="40% - Accent3 6 4 2 2" xfId="14906" xr:uid="{E8FA0144-98B3-4DCD-ADB6-67A3C57F33C8}"/>
    <cellStyle name="40% - Accent3 6 4 2 2 2" xfId="14907" xr:uid="{96B3B087-1719-4E16-BE55-C1AB14761F0C}"/>
    <cellStyle name="40% - Accent3 6 4 2 2 2 2" xfId="44668" xr:uid="{57123DB8-1FAD-4C0A-B25B-182141350AD9}"/>
    <cellStyle name="40% - Accent3 6 4 2 2 3" xfId="14908" xr:uid="{031D8A76-E5E5-4E55-92A8-765337BEBDD0}"/>
    <cellStyle name="40% - Accent3 6 4 2 2 3 2" xfId="44669" xr:uid="{1EC5A02D-D4E3-4344-816B-0CA3379CDC6E}"/>
    <cellStyle name="40% - Accent3 6 4 2 2 4" xfId="44667" xr:uid="{39AB8080-53EC-4D57-8C20-83356200225E}"/>
    <cellStyle name="40% - Accent3 6 4 2 3" xfId="14909" xr:uid="{CAFDE55A-D34D-4962-8758-C9836F9CE78C}"/>
    <cellStyle name="40% - Accent3 6 4 2 3 2" xfId="44670" xr:uid="{0734480B-9DE7-48B1-B2E1-8598800D0FDE}"/>
    <cellStyle name="40% - Accent3 6 4 2 4" xfId="14910" xr:uid="{AD32F2BD-A9AB-4790-BC04-404E717DBF87}"/>
    <cellStyle name="40% - Accent3 6 4 2 4 2" xfId="44671" xr:uid="{B72AE4E1-E364-42C3-A2A8-446F86FFE0FB}"/>
    <cellStyle name="40% - Accent3 6 4 2 5" xfId="14911" xr:uid="{83F84A0E-25EA-4B6D-BDF8-F57778F8B7FC}"/>
    <cellStyle name="40% - Accent3 6 4 2 5 2" xfId="44672" xr:uid="{1A2FC2D7-DDE8-4177-A1C5-914B7E1F3CDF}"/>
    <cellStyle name="40% - Accent3 6 4 2 6" xfId="44666" xr:uid="{4A116599-C13F-4334-8A9F-E6EEF199F5AC}"/>
    <cellStyle name="40% - Accent3 6 4 3" xfId="14912" xr:uid="{1D4E6A49-D92E-4D92-8E69-E88A8D609C1F}"/>
    <cellStyle name="40% - Accent3 6 4 3 2" xfId="14913" xr:uid="{CCAF96B1-0734-429D-963C-90B434696EF9}"/>
    <cellStyle name="40% - Accent3 6 4 3 2 2" xfId="14914" xr:uid="{413E7C01-F455-438B-BB8D-C9E6A63AF3C4}"/>
    <cellStyle name="40% - Accent3 6 4 3 2 2 2" xfId="44675" xr:uid="{FF92DA8C-895F-4A16-B741-692BC405D162}"/>
    <cellStyle name="40% - Accent3 6 4 3 2 3" xfId="14915" xr:uid="{561C07B9-2ECD-4A27-8643-7E419D09DC55}"/>
    <cellStyle name="40% - Accent3 6 4 3 2 3 2" xfId="44676" xr:uid="{C4237E67-3F2E-465E-A7F4-A39F21D23533}"/>
    <cellStyle name="40% - Accent3 6 4 3 2 4" xfId="44674" xr:uid="{00028EF3-94D8-409B-B13E-5CCB417D0025}"/>
    <cellStyle name="40% - Accent3 6 4 3 3" xfId="14916" xr:uid="{933BC998-DFCE-4CC5-BFE1-11943EF42B6F}"/>
    <cellStyle name="40% - Accent3 6 4 3 3 2" xfId="44677" xr:uid="{2D55B7CE-FDCD-47CA-B170-1A0B0031E5D8}"/>
    <cellStyle name="40% - Accent3 6 4 3 4" xfId="14917" xr:uid="{0969B197-07A5-4A71-A4B3-9D74E0BE233E}"/>
    <cellStyle name="40% - Accent3 6 4 3 4 2" xfId="44678" xr:uid="{4FEFB3E5-2D08-45C8-AEE0-D5D7A053D501}"/>
    <cellStyle name="40% - Accent3 6 4 3 5" xfId="14918" xr:uid="{1AA9B079-B755-435E-A18C-1CF3E12CCA61}"/>
    <cellStyle name="40% - Accent3 6 4 3 5 2" xfId="44679" xr:uid="{BA36DB3B-19CE-45D6-8389-B392D50583A3}"/>
    <cellStyle name="40% - Accent3 6 4 3 6" xfId="44673" xr:uid="{BEBAD4D1-BA4C-4C0F-AB8E-033083A8C25C}"/>
    <cellStyle name="40% - Accent3 6 4 4" xfId="14919" xr:uid="{21839949-3F85-4241-864B-5EA921E7362C}"/>
    <cellStyle name="40% - Accent3 6 4 4 2" xfId="14920" xr:uid="{94468F21-0371-48CB-9A7D-3EFFC55689F1}"/>
    <cellStyle name="40% - Accent3 6 4 4 2 2" xfId="44681" xr:uid="{8FBC8D76-DFF7-4CB1-B212-37B586ABEF7D}"/>
    <cellStyle name="40% - Accent3 6 4 4 3" xfId="14921" xr:uid="{352546EF-B226-49FD-A328-23AC107E9E77}"/>
    <cellStyle name="40% - Accent3 6 4 4 3 2" xfId="44682" xr:uid="{8822E577-FC9D-4481-AE2D-A6FD7B7C33D8}"/>
    <cellStyle name="40% - Accent3 6 4 4 4" xfId="44680" xr:uid="{3511C36D-DA1D-4459-9EA9-82C48A55231A}"/>
    <cellStyle name="40% - Accent3 6 4 5" xfId="14922" xr:uid="{63694097-E5C4-4E6C-974F-33CF7B571FAA}"/>
    <cellStyle name="40% - Accent3 6 4 5 2" xfId="44683" xr:uid="{A1BF352B-B595-4CAB-AE13-55CF7136A17C}"/>
    <cellStyle name="40% - Accent3 6 4 6" xfId="14923" xr:uid="{D9BBF7F4-1373-48B6-AF83-F497E045A8B6}"/>
    <cellStyle name="40% - Accent3 6 4 6 2" xfId="44684" xr:uid="{762AE03A-96F8-4E25-B0AE-B2B88E227407}"/>
    <cellStyle name="40% - Accent3 6 4 7" xfId="14924" xr:uid="{AE0157EB-D1A0-4691-A2A1-544AA471DDCF}"/>
    <cellStyle name="40% - Accent3 6 4 7 2" xfId="44685" xr:uid="{B619531C-8E99-47EE-A52B-74EABC4D027B}"/>
    <cellStyle name="40% - Accent3 6 4 8" xfId="21656" xr:uid="{156738C7-8344-4702-9632-A889076E3195}"/>
    <cellStyle name="40% - Accent3 6 4 8 2" xfId="51081" xr:uid="{80EF7D71-A6DB-4EB8-B621-3F3EE1688B4C}"/>
    <cellStyle name="40% - Accent3 6 4 9" xfId="14904" xr:uid="{7564A491-176A-4F33-8380-1160FA6E0909}"/>
    <cellStyle name="40% - Accent3 6 4 9 2" xfId="44665" xr:uid="{653C5B27-9428-447C-A89A-B7F87A9A696C}"/>
    <cellStyle name="40% - Accent3 6 5" xfId="14925" xr:uid="{6B3753C9-31CB-48DE-B360-1B51453276CC}"/>
    <cellStyle name="40% - Accent3 6 5 2" xfId="14926" xr:uid="{08ECBD21-1271-4D7D-BAEB-7FB72CF01763}"/>
    <cellStyle name="40% - Accent3 6 5 2 2" xfId="14927" xr:uid="{B5E149CC-D0AF-4951-ACE7-2E324648939C}"/>
    <cellStyle name="40% - Accent3 6 5 2 2 2" xfId="44688" xr:uid="{24FEA5C7-03BF-4E70-A78B-111E7EA0EFCE}"/>
    <cellStyle name="40% - Accent3 6 5 2 3" xfId="14928" xr:uid="{4E90FF7A-27EA-4D88-A069-9C3AAB02ADAD}"/>
    <cellStyle name="40% - Accent3 6 5 2 3 2" xfId="44689" xr:uid="{5EC4108E-ACFF-4AC1-B081-CB570FE899F3}"/>
    <cellStyle name="40% - Accent3 6 5 2 4" xfId="44687" xr:uid="{7BA10BBE-700A-408D-868C-E626EF6ACFAC}"/>
    <cellStyle name="40% - Accent3 6 5 3" xfId="14929" xr:uid="{18322C17-17B3-4484-94E2-4AEDA96E1482}"/>
    <cellStyle name="40% - Accent3 6 5 3 2" xfId="44690" xr:uid="{B8246FAF-F070-4044-98FA-B2048DA9A716}"/>
    <cellStyle name="40% - Accent3 6 5 4" xfId="14930" xr:uid="{F023905E-F28D-4E74-A9A6-0ADE0C3265D0}"/>
    <cellStyle name="40% - Accent3 6 5 4 2" xfId="44691" xr:uid="{7D35AE34-2511-4EB8-ACB4-81AF194A59D7}"/>
    <cellStyle name="40% - Accent3 6 5 5" xfId="14931" xr:uid="{7DB50038-4A7D-478E-ACE0-EAC6753A1040}"/>
    <cellStyle name="40% - Accent3 6 5 5 2" xfId="44692" xr:uid="{9FF7C6F3-F880-4B1E-AB51-8684A15BAE76}"/>
    <cellStyle name="40% - Accent3 6 5 6" xfId="44686" xr:uid="{1F46465C-9FDD-49D1-A700-0CEB7C3AA49F}"/>
    <cellStyle name="40% - Accent3 6 6" xfId="14932" xr:uid="{56BD23BC-FBFB-4E06-8E09-BBD0E45491DB}"/>
    <cellStyle name="40% - Accent3 6 6 2" xfId="14933" xr:uid="{45863F5A-CA0C-4B79-B160-5BE0E0654164}"/>
    <cellStyle name="40% - Accent3 6 6 2 2" xfId="14934" xr:uid="{B3955B31-9250-4DEC-9078-E15F7998F5A4}"/>
    <cellStyle name="40% - Accent3 6 6 2 2 2" xfId="44695" xr:uid="{4A8E7C41-058A-4E95-B7CA-A3A333301209}"/>
    <cellStyle name="40% - Accent3 6 6 2 3" xfId="14935" xr:uid="{FB2209FA-8F16-4630-86FE-A3280D824E09}"/>
    <cellStyle name="40% - Accent3 6 6 2 3 2" xfId="44696" xr:uid="{4FCD4397-D8FE-4C1A-8CAE-DB49E3B6C834}"/>
    <cellStyle name="40% - Accent3 6 6 2 4" xfId="44694" xr:uid="{38F83AD1-DED7-4D44-940C-EFA162A004DE}"/>
    <cellStyle name="40% - Accent3 6 6 3" xfId="14936" xr:uid="{82B29149-EAB8-4187-8EF3-07E783767E15}"/>
    <cellStyle name="40% - Accent3 6 6 3 2" xfId="44697" xr:uid="{A91CB6A3-DDA4-44FE-9720-BB8455083736}"/>
    <cellStyle name="40% - Accent3 6 6 4" xfId="14937" xr:uid="{401A930C-3D50-477B-A6FE-B8E43ABB60D6}"/>
    <cellStyle name="40% - Accent3 6 6 4 2" xfId="44698" xr:uid="{031C99EC-36F3-4B5B-A4C2-0BAD80CAC483}"/>
    <cellStyle name="40% - Accent3 6 6 5" xfId="14938" xr:uid="{2830B663-3A97-4886-B4EE-3E57F9565B51}"/>
    <cellStyle name="40% - Accent3 6 6 5 2" xfId="44699" xr:uid="{CE31780A-90B1-4B7A-B374-2CCD887B2811}"/>
    <cellStyle name="40% - Accent3 6 6 6" xfId="44693" xr:uid="{2EF92897-865C-49DF-A42E-3A4A1EAA573C}"/>
    <cellStyle name="40% - Accent3 6 7" xfId="14939" xr:uid="{CCD93578-7E96-4D04-98F3-B4287ED0D8E6}"/>
    <cellStyle name="40% - Accent3 6 7 2" xfId="14940" xr:uid="{50117547-5A32-4393-BBDE-01528C24DA06}"/>
    <cellStyle name="40% - Accent3 6 7 2 2" xfId="44701" xr:uid="{71CC2915-076D-435C-84DB-A8F85B2775F5}"/>
    <cellStyle name="40% - Accent3 6 7 3" xfId="14941" xr:uid="{657C0D9F-1E55-4C25-B09E-8D09AFFBDD86}"/>
    <cellStyle name="40% - Accent3 6 7 3 2" xfId="44702" xr:uid="{DDCF520F-C885-4932-86CA-D75B0EF9BE21}"/>
    <cellStyle name="40% - Accent3 6 7 4" xfId="44700" xr:uid="{4FDB5E5C-C672-4469-BFB8-62611ED16C16}"/>
    <cellStyle name="40% - Accent3 6 8" xfId="14942" xr:uid="{231A98C2-F182-4EF0-AE15-D4E9A8359581}"/>
    <cellStyle name="40% - Accent3 6 8 2" xfId="44703" xr:uid="{7FDE36E3-65B7-442A-9C8A-A60355C4691C}"/>
    <cellStyle name="40% - Accent3 6 9" xfId="14943" xr:uid="{E6002788-E9DB-490F-9775-0A8A874970FC}"/>
    <cellStyle name="40% - Accent3 6 9 2" xfId="44704" xr:uid="{5030700B-2EF0-48FF-B566-9743702EBA15}"/>
    <cellStyle name="40% - Accent3 7" xfId="863" xr:uid="{621EC30A-95FF-4E2E-AA78-AA1B840BCA01}"/>
    <cellStyle name="40% - Accent3 7 10" xfId="20704" xr:uid="{1E73F624-EFDE-4BB7-A7B5-BAB57CC17A1B}"/>
    <cellStyle name="40% - Accent3 7 10 2" xfId="50142" xr:uid="{D68B8325-B1AB-4890-90AA-BCE23E8A9108}"/>
    <cellStyle name="40% - Accent3 7 11" xfId="14944" xr:uid="{67534EC9-5037-4E3D-A0E1-6B6FA9BAEF89}"/>
    <cellStyle name="40% - Accent3 7 11 2" xfId="44705" xr:uid="{56473E5B-FDEB-4DB6-8F02-581515D454F5}"/>
    <cellStyle name="40% - Accent3 7 12" xfId="4836" xr:uid="{DB182FCC-FE6B-476A-B41A-EB01EDBAEF16}"/>
    <cellStyle name="40% - Accent3 7 12 2" xfId="34719" xr:uid="{E81F9A0A-ECB0-4F80-9BBC-3EAB75631BAB}"/>
    <cellStyle name="40% - Accent3 7 13" xfId="22774" xr:uid="{FF0873FB-5A01-4866-BC59-D7DB0FCDC4DA}"/>
    <cellStyle name="40% - Accent3 7 13 2" xfId="52059" xr:uid="{BB1E8449-8262-4ABB-9F1A-274316C4C196}"/>
    <cellStyle name="40% - Accent3 7 14" xfId="32093" xr:uid="{1CF69C7C-21DD-405E-B6D4-D06D8A18DC9B}"/>
    <cellStyle name="40% - Accent3 7 2" xfId="3029" xr:uid="{48C14662-648C-41D2-9C79-B8BA35213CAF}"/>
    <cellStyle name="40% - Accent3 7 2 10" xfId="25730" xr:uid="{D85C38B2-3B8A-4EA4-9EB3-F7835110AD96}"/>
    <cellStyle name="40% - Accent3 7 2 10 2" xfId="54221" xr:uid="{D0F0135F-A181-4BA7-A9B1-FB2CDF021024}"/>
    <cellStyle name="40% - Accent3 7 2 11" xfId="34006" xr:uid="{48F3E5EE-9D6E-4779-9D95-6AD1FEA3AD62}"/>
    <cellStyle name="40% - Accent3 7 2 2" xfId="5879" xr:uid="{B89C06E5-0548-4442-AE9F-A2D811D123CD}"/>
    <cellStyle name="40% - Accent3 7 2 2 2" xfId="14947" xr:uid="{2AA4144D-1D17-4767-98CB-833A5DFDA803}"/>
    <cellStyle name="40% - Accent3 7 2 2 2 2" xfId="14948" xr:uid="{CAB7FF5E-C370-4CFD-B96E-28FA84FBC4A9}"/>
    <cellStyle name="40% - Accent3 7 2 2 2 2 2" xfId="44709" xr:uid="{80FB8E85-3C34-42C3-8772-F9FAA1156B34}"/>
    <cellStyle name="40% - Accent3 7 2 2 2 3" xfId="14949" xr:uid="{905239FD-A137-4CAF-BCA4-9D884E2EB144}"/>
    <cellStyle name="40% - Accent3 7 2 2 2 3 2" xfId="44710" xr:uid="{7E29B914-CA99-48CC-BF6C-C51C3C5A0E26}"/>
    <cellStyle name="40% - Accent3 7 2 2 2 4" xfId="44708" xr:uid="{0F005036-A2B7-46D5-ADA2-5F9A4F9805C6}"/>
    <cellStyle name="40% - Accent3 7 2 2 3" xfId="14950" xr:uid="{04A1C18D-AFAE-4D30-AA95-44C858177063}"/>
    <cellStyle name="40% - Accent3 7 2 2 3 2" xfId="44711" xr:uid="{4843E5BE-280E-4F19-BAA7-69CA4C071BD6}"/>
    <cellStyle name="40% - Accent3 7 2 2 4" xfId="14951" xr:uid="{B4791DE1-D2C8-4CE1-AC62-E2DCD93C2BBD}"/>
    <cellStyle name="40% - Accent3 7 2 2 4 2" xfId="44712" xr:uid="{36C4F265-C17F-44B7-90B9-8584BE73C78E}"/>
    <cellStyle name="40% - Accent3 7 2 2 5" xfId="14952" xr:uid="{7D3851C0-E83C-44CC-A383-0E2916135945}"/>
    <cellStyle name="40% - Accent3 7 2 2 5 2" xfId="44713" xr:uid="{BF25A4E2-EC04-4321-A454-C3A81E43B12E}"/>
    <cellStyle name="40% - Accent3 7 2 2 6" xfId="21926" xr:uid="{C3A598C6-4082-407B-9F99-12B686BF09C6}"/>
    <cellStyle name="40% - Accent3 7 2 2 6 2" xfId="51351" xr:uid="{8652BBEB-D7AC-4D33-888B-5FE34D223E73}"/>
    <cellStyle name="40% - Accent3 7 2 2 7" xfId="14946" xr:uid="{216FA00A-0B73-442A-A6F9-F57BBC34F92A}"/>
    <cellStyle name="40% - Accent3 7 2 2 7 2" xfId="44707" xr:uid="{4C63873D-7EA3-434F-BD01-703DFDD67303}"/>
    <cellStyle name="40% - Accent3 7 2 2 8" xfId="28709" xr:uid="{538C2041-A88A-4273-83C2-9701A60A7132}"/>
    <cellStyle name="40% - Accent3 7 2 2 8 2" xfId="57199" xr:uid="{8D07D359-DC43-483C-841B-B5093BB51AB8}"/>
    <cellStyle name="40% - Accent3 7 2 2 9" xfId="35738" xr:uid="{9DC61DFD-5C81-46F2-83F3-124CEC4197B6}"/>
    <cellStyle name="40% - Accent3 7 2 3" xfId="14953" xr:uid="{ED26285F-294F-4B83-BE6C-BA654999A411}"/>
    <cellStyle name="40% - Accent3 7 2 3 2" xfId="14954" xr:uid="{F8B3129F-052C-437E-9022-134B80BEF757}"/>
    <cellStyle name="40% - Accent3 7 2 3 2 2" xfId="14955" xr:uid="{65434C60-9CFB-419F-8F60-35CCD3F67FFE}"/>
    <cellStyle name="40% - Accent3 7 2 3 2 2 2" xfId="44716" xr:uid="{4897491C-9410-4098-96DA-1A5839F2093C}"/>
    <cellStyle name="40% - Accent3 7 2 3 2 3" xfId="14956" xr:uid="{93EB27ED-DECE-41A3-88CF-EC1A317CA024}"/>
    <cellStyle name="40% - Accent3 7 2 3 2 3 2" xfId="44717" xr:uid="{7046E008-9A5C-4BF8-84E5-91DACADD64C2}"/>
    <cellStyle name="40% - Accent3 7 2 3 2 4" xfId="44715" xr:uid="{6C0D389C-07DC-43C4-9635-CF9241B68C5E}"/>
    <cellStyle name="40% - Accent3 7 2 3 3" xfId="14957" xr:uid="{4D3BA791-27D6-42A5-AEEA-D45229077B1F}"/>
    <cellStyle name="40% - Accent3 7 2 3 3 2" xfId="44718" xr:uid="{92685841-3719-439A-8166-338EECC84EC2}"/>
    <cellStyle name="40% - Accent3 7 2 3 4" xfId="14958" xr:uid="{B3389381-E793-43A0-A1E8-DA1C785946E2}"/>
    <cellStyle name="40% - Accent3 7 2 3 4 2" xfId="44719" xr:uid="{FE7FFC98-D249-4F45-8E8E-758E55FFDC2E}"/>
    <cellStyle name="40% - Accent3 7 2 3 5" xfId="14959" xr:uid="{82D56ACB-1EA6-4FFF-A528-69C094994EC5}"/>
    <cellStyle name="40% - Accent3 7 2 3 5 2" xfId="44720" xr:uid="{E4A39487-CD58-4146-8F89-892C24492938}"/>
    <cellStyle name="40% - Accent3 7 2 3 6" xfId="44714" xr:uid="{1A9E12FE-24D6-4113-9729-91636E768561}"/>
    <cellStyle name="40% - Accent3 7 2 4" xfId="14960" xr:uid="{3495E84C-6D8D-4D8E-BE45-E2FF71E7E7F5}"/>
    <cellStyle name="40% - Accent3 7 2 4 2" xfId="14961" xr:uid="{9A196CF6-A759-40EC-8B41-942FECCDAE85}"/>
    <cellStyle name="40% - Accent3 7 2 4 2 2" xfId="44722" xr:uid="{845D1F89-5B72-4157-BFD2-393E672591C4}"/>
    <cellStyle name="40% - Accent3 7 2 4 3" xfId="14962" xr:uid="{F19ED8CA-28B9-4F29-980C-BE6C622A1BCF}"/>
    <cellStyle name="40% - Accent3 7 2 4 3 2" xfId="44723" xr:uid="{B8B90230-F35A-4707-AA12-EFF1E7757405}"/>
    <cellStyle name="40% - Accent3 7 2 4 4" xfId="44721" xr:uid="{63C4EA0E-37D0-4FD8-B51E-A340C75194A9}"/>
    <cellStyle name="40% - Accent3 7 2 5" xfId="14963" xr:uid="{34F6113A-9679-438A-B5F9-CB17A28687F9}"/>
    <cellStyle name="40% - Accent3 7 2 5 2" xfId="44724" xr:uid="{F7341E0C-4CD4-4746-964F-91550CBB8EF4}"/>
    <cellStyle name="40% - Accent3 7 2 6" xfId="14964" xr:uid="{4721E2C4-977F-4598-8B23-07B2B240C89D}"/>
    <cellStyle name="40% - Accent3 7 2 6 2" xfId="44725" xr:uid="{40E7A49F-85E9-460F-B36E-9D959C92F4D3}"/>
    <cellStyle name="40% - Accent3 7 2 7" xfId="14965" xr:uid="{76623ABB-D090-4FE6-99B0-1B358CE9F4E4}"/>
    <cellStyle name="40% - Accent3 7 2 7 2" xfId="44726" xr:uid="{76756FC6-1B3B-4277-AA8F-856348AF93B7}"/>
    <cellStyle name="40% - Accent3 7 2 8" xfId="20952" xr:uid="{AC5EE882-486A-4307-A248-4C57BA4CAB68}"/>
    <cellStyle name="40% - Accent3 7 2 8 2" xfId="50380" xr:uid="{524D2DB8-94AE-44BD-B415-527A9F632D8F}"/>
    <cellStyle name="40% - Accent3 7 2 9" xfId="14945" xr:uid="{4D01E595-7A26-43DB-8C5C-0640977D659F}"/>
    <cellStyle name="40% - Accent3 7 2 9 2" xfId="44706" xr:uid="{1951D93D-A789-4A47-947C-354B5070FBC1}"/>
    <cellStyle name="40% - Accent3 7 3" xfId="5287" xr:uid="{9DD9F162-751A-437D-8C3C-92368364B858}"/>
    <cellStyle name="40% - Accent3 7 3 10" xfId="27198" xr:uid="{0B6B2E62-9AB3-43EE-AA1F-E2C99ED355B8}"/>
    <cellStyle name="40% - Accent3 7 3 10 2" xfId="55688" xr:uid="{E3DF0815-1E56-44AD-A987-0533DA7C61F4}"/>
    <cellStyle name="40% - Accent3 7 3 11" xfId="35150" xr:uid="{D3A96643-C721-4C67-B250-789C35ACA1D0}"/>
    <cellStyle name="40% - Accent3 7 3 2" xfId="6070" xr:uid="{CCE6900A-CE33-4F7D-AB81-05EB86DBD9CE}"/>
    <cellStyle name="40% - Accent3 7 3 2 2" xfId="14968" xr:uid="{768CD716-CFFB-4E33-8036-1322A536587F}"/>
    <cellStyle name="40% - Accent3 7 3 2 2 2" xfId="14969" xr:uid="{40B83641-9C21-4D92-BCCA-F714C46E32E3}"/>
    <cellStyle name="40% - Accent3 7 3 2 2 2 2" xfId="44730" xr:uid="{CD4B4F78-E9F3-4274-B359-AE1992CC3E22}"/>
    <cellStyle name="40% - Accent3 7 3 2 2 3" xfId="14970" xr:uid="{47BBC2F9-EC89-4C7D-BE25-470327012392}"/>
    <cellStyle name="40% - Accent3 7 3 2 2 3 2" xfId="44731" xr:uid="{EE8D3045-313D-4F87-B25D-4EE05C93E9A9}"/>
    <cellStyle name="40% - Accent3 7 3 2 2 4" xfId="44729" xr:uid="{76E223A0-0B6B-4C73-BC5A-9C1D6F4BF185}"/>
    <cellStyle name="40% - Accent3 7 3 2 3" xfId="14971" xr:uid="{3FCF273E-AF3C-40E3-AC5A-69AA0C9557DD}"/>
    <cellStyle name="40% - Accent3 7 3 2 3 2" xfId="44732" xr:uid="{391C662E-5B07-4FA6-96B6-171A2380D44C}"/>
    <cellStyle name="40% - Accent3 7 3 2 4" xfId="14972" xr:uid="{4D244DF2-BCC0-4725-95AB-360BDFD6CFE5}"/>
    <cellStyle name="40% - Accent3 7 3 2 4 2" xfId="44733" xr:uid="{6BC808B9-D68F-4A38-9ED6-BEDD474FEF99}"/>
    <cellStyle name="40% - Accent3 7 3 2 5" xfId="14973" xr:uid="{FA42F389-149D-49C9-8CA0-575205261AF0}"/>
    <cellStyle name="40% - Accent3 7 3 2 5 2" xfId="44734" xr:uid="{9689B135-086B-40B9-BC3C-1DBCD4EFA4AB}"/>
    <cellStyle name="40% - Accent3 7 3 2 6" xfId="22187" xr:uid="{CA07C6A2-B884-4776-B0F8-46AD59196079}"/>
    <cellStyle name="40% - Accent3 7 3 2 6 2" xfId="51612" xr:uid="{F6A8D921-690B-4727-A5FA-1B6C4719BFF5}"/>
    <cellStyle name="40% - Accent3 7 3 2 7" xfId="14967" xr:uid="{D51C0CA1-54BE-4623-BED3-8A5BB9FCC2B7}"/>
    <cellStyle name="40% - Accent3 7 3 2 7 2" xfId="44728" xr:uid="{AB1C28DE-3A74-495E-9127-9BE4E2FCD8E7}"/>
    <cellStyle name="40% - Accent3 7 3 2 8" xfId="35929" xr:uid="{D50C6342-44F7-4F54-91A0-B06C6A9FA8FF}"/>
    <cellStyle name="40% - Accent3 7 3 3" xfId="14974" xr:uid="{75A06BC8-4A34-44A6-AA87-03C4FF5E2ADD}"/>
    <cellStyle name="40% - Accent3 7 3 3 2" xfId="14975" xr:uid="{BCC6ED7A-A70E-4B76-9755-6C1ABDAA8D5F}"/>
    <cellStyle name="40% - Accent3 7 3 3 2 2" xfId="14976" xr:uid="{1487392E-3024-4719-B971-C8221F3C276F}"/>
    <cellStyle name="40% - Accent3 7 3 3 2 2 2" xfId="44737" xr:uid="{E8D2CF27-3DEA-4310-BE90-E60153096D82}"/>
    <cellStyle name="40% - Accent3 7 3 3 2 3" xfId="14977" xr:uid="{B0F16CB7-19F5-486B-B4F8-1B0BC3E8F84A}"/>
    <cellStyle name="40% - Accent3 7 3 3 2 3 2" xfId="44738" xr:uid="{44FF0483-7F51-4481-AE52-EC8BD7920F9F}"/>
    <cellStyle name="40% - Accent3 7 3 3 2 4" xfId="44736" xr:uid="{730929FE-4869-4B9E-9D0D-D982BD272A53}"/>
    <cellStyle name="40% - Accent3 7 3 3 3" xfId="14978" xr:uid="{CE79FE51-0119-433C-9D9A-2964D6F072D1}"/>
    <cellStyle name="40% - Accent3 7 3 3 3 2" xfId="44739" xr:uid="{A2B60778-4960-4212-B239-B77269ECC4F2}"/>
    <cellStyle name="40% - Accent3 7 3 3 4" xfId="14979" xr:uid="{6C60ED8D-6348-4EAA-986A-76633A98A325}"/>
    <cellStyle name="40% - Accent3 7 3 3 4 2" xfId="44740" xr:uid="{06A10DE0-FFAC-4D99-8E5D-86A07C38C81E}"/>
    <cellStyle name="40% - Accent3 7 3 3 5" xfId="14980" xr:uid="{757A52E5-5756-409E-9B7C-BE6A236A9BDA}"/>
    <cellStyle name="40% - Accent3 7 3 3 5 2" xfId="44741" xr:uid="{26AB2D70-2EB7-464E-8804-E8E1E9884A4C}"/>
    <cellStyle name="40% - Accent3 7 3 3 6" xfId="44735" xr:uid="{E72315F6-6327-4EE8-9851-05129730BA54}"/>
    <cellStyle name="40% - Accent3 7 3 4" xfId="14981" xr:uid="{0FBDC817-39E2-4A91-A2DF-DFEA9FDBDF7A}"/>
    <cellStyle name="40% - Accent3 7 3 4 2" xfId="14982" xr:uid="{2D562446-AB84-4578-9765-1E9BBE726C87}"/>
    <cellStyle name="40% - Accent3 7 3 4 2 2" xfId="44743" xr:uid="{8AC39F69-E50D-463C-8BA1-362C8F4FF374}"/>
    <cellStyle name="40% - Accent3 7 3 4 3" xfId="14983" xr:uid="{62713F99-1BDF-4769-ABCD-46C69C218221}"/>
    <cellStyle name="40% - Accent3 7 3 4 3 2" xfId="44744" xr:uid="{D23519CA-4310-48C8-8487-1D0683E839BD}"/>
    <cellStyle name="40% - Accent3 7 3 4 4" xfId="44742" xr:uid="{29D90814-612B-4F10-8088-F880635C1FEE}"/>
    <cellStyle name="40% - Accent3 7 3 5" xfId="14984" xr:uid="{7FCBB597-B6E9-4DE5-9C51-52DB8E2C7973}"/>
    <cellStyle name="40% - Accent3 7 3 5 2" xfId="44745" xr:uid="{ACA3D075-EFBC-4A82-AD7C-E3C695E17677}"/>
    <cellStyle name="40% - Accent3 7 3 6" xfId="14985" xr:uid="{D31FF431-6312-44A9-93B9-C8085BF0D697}"/>
    <cellStyle name="40% - Accent3 7 3 6 2" xfId="44746" xr:uid="{ED45261D-9584-42F0-8EE2-00245BABAFA7}"/>
    <cellStyle name="40% - Accent3 7 3 7" xfId="14986" xr:uid="{1E27B597-4F1B-476F-8157-6F0302E698ED}"/>
    <cellStyle name="40% - Accent3 7 3 7 2" xfId="44747" xr:uid="{7A36A0CD-0B9C-4CDB-8517-E2800FF28AA1}"/>
    <cellStyle name="40% - Accent3 7 3 8" xfId="21200" xr:uid="{538151B8-BB66-4649-AF97-86A8F502F5AF}"/>
    <cellStyle name="40% - Accent3 7 3 8 2" xfId="50626" xr:uid="{A747C0DF-04BD-4BBA-940B-EE51076073FE}"/>
    <cellStyle name="40% - Accent3 7 3 9" xfId="14966" xr:uid="{6ABD9480-4E9D-47FB-9BA4-EF69FFB85110}"/>
    <cellStyle name="40% - Accent3 7 3 9 2" xfId="44727" xr:uid="{82E8542B-2E84-4EF3-9FB2-8A43E3650067}"/>
    <cellStyle name="40% - Accent3 7 4" xfId="5670" xr:uid="{66DBAC85-D0F7-4CE5-AA18-601CD77006F7}"/>
    <cellStyle name="40% - Accent3 7 4 2" xfId="14988" xr:uid="{762B1561-0E63-4C14-9A06-138800856652}"/>
    <cellStyle name="40% - Accent3 7 4 2 2" xfId="14989" xr:uid="{17A52084-BF90-4527-8860-35461BBA93B9}"/>
    <cellStyle name="40% - Accent3 7 4 2 2 2" xfId="44750" xr:uid="{D3BC1541-7151-4BC8-A346-69CF8A1B43AD}"/>
    <cellStyle name="40% - Accent3 7 4 2 3" xfId="14990" xr:uid="{5D51827E-E1C1-4666-A91D-08BAE527AEFA}"/>
    <cellStyle name="40% - Accent3 7 4 2 3 2" xfId="44751" xr:uid="{754BD40A-D317-4CC4-B2B3-63BAB4D2565A}"/>
    <cellStyle name="40% - Accent3 7 4 2 4" xfId="44749" xr:uid="{3F5E554B-49C5-40DF-AB84-DFDDB8341BFE}"/>
    <cellStyle name="40% - Accent3 7 4 3" xfId="14991" xr:uid="{271F4DB4-6FE2-4B6F-9CD4-BF7553A35F77}"/>
    <cellStyle name="40% - Accent3 7 4 3 2" xfId="44752" xr:uid="{EBDDCFBE-361B-456E-9445-93A2180B6584}"/>
    <cellStyle name="40% - Accent3 7 4 4" xfId="14992" xr:uid="{7FA8BFE7-754F-4FBE-9BAA-753BE0AC48FF}"/>
    <cellStyle name="40% - Accent3 7 4 4 2" xfId="44753" xr:uid="{FD678B4C-8E74-4FCA-B166-9A7B1885667E}"/>
    <cellStyle name="40% - Accent3 7 4 5" xfId="14993" xr:uid="{9E1D6D14-2EBE-4F34-BEE8-AB4B08632750}"/>
    <cellStyle name="40% - Accent3 7 4 5 2" xfId="44754" xr:uid="{77B58BCE-CBFF-4AFF-9409-E234E7E01B7A}"/>
    <cellStyle name="40% - Accent3 7 4 6" xfId="21676" xr:uid="{D5F6E5A7-9DD5-4FFE-BA6E-EC95DD7640A9}"/>
    <cellStyle name="40% - Accent3 7 4 6 2" xfId="51101" xr:uid="{23CBC201-62B2-4E52-BFD9-DF8A5B8AA338}"/>
    <cellStyle name="40% - Accent3 7 4 7" xfId="14987" xr:uid="{3B65B67A-4E34-4D80-B4A6-C8F71D586C55}"/>
    <cellStyle name="40% - Accent3 7 4 7 2" xfId="44748" xr:uid="{C7E49B89-DBB1-461E-9122-3FFEA9D25AF3}"/>
    <cellStyle name="40% - Accent3 7 4 8" xfId="30194" xr:uid="{ACF41F10-8EF3-4E72-8C6B-34E5D6A849A3}"/>
    <cellStyle name="40% - Accent3 7 4 8 2" xfId="58684" xr:uid="{F5574AE7-9CC5-4D15-9096-2B5BE5F98750}"/>
    <cellStyle name="40% - Accent3 7 4 9" xfId="35529" xr:uid="{B3027AEA-9578-419B-8294-39205C8736F0}"/>
    <cellStyle name="40% - Accent3 7 5" xfId="14994" xr:uid="{6EB244D8-11D3-498B-9687-2C1A2FFC06A8}"/>
    <cellStyle name="40% - Accent3 7 5 2" xfId="14995" xr:uid="{3C350D77-8337-4D98-8F78-73B4287DF31F}"/>
    <cellStyle name="40% - Accent3 7 5 2 2" xfId="14996" xr:uid="{AA8F527F-8332-4A62-B7FD-7B0997AFAF10}"/>
    <cellStyle name="40% - Accent3 7 5 2 2 2" xfId="44757" xr:uid="{7CAFA86E-F16F-4BA8-8CC4-7179F506B0FF}"/>
    <cellStyle name="40% - Accent3 7 5 2 3" xfId="14997" xr:uid="{18B6ECF2-F9C7-4581-AE43-FA0F9607D733}"/>
    <cellStyle name="40% - Accent3 7 5 2 3 2" xfId="44758" xr:uid="{AEA42938-8E9F-43CB-9179-76452DD62B93}"/>
    <cellStyle name="40% - Accent3 7 5 2 4" xfId="44756" xr:uid="{61A6942A-905B-42DB-A3BC-4EA13D2EB479}"/>
    <cellStyle name="40% - Accent3 7 5 3" xfId="14998" xr:uid="{ADFD822B-6C4E-491E-A25A-0394EF471C57}"/>
    <cellStyle name="40% - Accent3 7 5 3 2" xfId="44759" xr:uid="{3A9666C8-CC7D-49B3-A3EC-5B587FCC8C69}"/>
    <cellStyle name="40% - Accent3 7 5 4" xfId="14999" xr:uid="{081B0BD2-4332-4378-AA66-8D4C228FAB99}"/>
    <cellStyle name="40% - Accent3 7 5 4 2" xfId="44760" xr:uid="{7B304018-FFE4-4666-82A5-7C2D774310D7}"/>
    <cellStyle name="40% - Accent3 7 5 5" xfId="15000" xr:uid="{C6C6D775-F953-4F68-B16F-5D12FCF25B4D}"/>
    <cellStyle name="40% - Accent3 7 5 5 2" xfId="44761" xr:uid="{7FB4589D-AA50-47CF-918A-DDE69F9E003C}"/>
    <cellStyle name="40% - Accent3 7 5 6" xfId="44755" xr:uid="{D3A7247A-499B-4C90-987E-67D1067A7B49}"/>
    <cellStyle name="40% - Accent3 7 6" xfId="15001" xr:uid="{1CA7C413-1402-4BCB-8760-CB99F0AADC95}"/>
    <cellStyle name="40% - Accent3 7 6 2" xfId="15002" xr:uid="{A20B9A91-172C-4BB5-8D0E-2A27639849FC}"/>
    <cellStyle name="40% - Accent3 7 6 2 2" xfId="44763" xr:uid="{E97B656E-B0A1-4E03-B794-11DE4674F512}"/>
    <cellStyle name="40% - Accent3 7 6 3" xfId="15003" xr:uid="{5202F079-ED96-4ACE-A026-356F3DD618DF}"/>
    <cellStyle name="40% - Accent3 7 6 3 2" xfId="44764" xr:uid="{64862CA1-73DA-42F6-A294-A8FC9E8E3078}"/>
    <cellStyle name="40% - Accent3 7 6 4" xfId="44762" xr:uid="{6FF72BE0-C516-4932-BF3F-CBA180473DA4}"/>
    <cellStyle name="40% - Accent3 7 7" xfId="15004" xr:uid="{473B65CD-AF5A-4653-80A2-6E2412439A61}"/>
    <cellStyle name="40% - Accent3 7 7 2" xfId="44765" xr:uid="{4037A31F-E613-4359-A0DF-CBEAD1266DF9}"/>
    <cellStyle name="40% - Accent3 7 8" xfId="15005" xr:uid="{FECBBFCF-CF06-463D-9022-FC7C0C09EFC2}"/>
    <cellStyle name="40% - Accent3 7 8 2" xfId="44766" xr:uid="{510FAC80-C504-4C7D-8CB6-19BAC8AE7E7B}"/>
    <cellStyle name="40% - Accent3 7 9" xfId="15006" xr:uid="{9FD1CEDE-A7B6-4A62-92CB-E374D52EE477}"/>
    <cellStyle name="40% - Accent3 7 9 2" xfId="44767" xr:uid="{53F6FC58-1EEE-47ED-9D00-3F260D8319BE}"/>
    <cellStyle name="40% - Accent3 8" xfId="2111" xr:uid="{27216442-B480-4D9E-81C3-AC4BC7DE3FEE}"/>
    <cellStyle name="40% - Accent3 8 10" xfId="4863" xr:uid="{FFD7F803-2731-4997-B7BB-6F28260E1818}"/>
    <cellStyle name="40% - Accent3 8 10 2" xfId="34742" xr:uid="{F2DCDFEC-B5D5-4EBB-8E3B-D71857FC8182}"/>
    <cellStyle name="40% - Accent3 8 11" xfId="22789" xr:uid="{EC9764CE-263B-4A9C-A69A-6BD3B398DB41}"/>
    <cellStyle name="40% - Accent3 8 11 2" xfId="52074" xr:uid="{0956364A-28CB-4F23-990B-0B195820A126}"/>
    <cellStyle name="40% - Accent3 8 12" xfId="33100" xr:uid="{CA565FE5-B133-4957-80D9-B40F55C0562A}"/>
    <cellStyle name="40% - Accent3 8 2" xfId="5113" xr:uid="{CC51022A-7444-41FB-B0C2-A567B46F3BB7}"/>
    <cellStyle name="40% - Accent3 8 2 2" xfId="5896" xr:uid="{86DA423F-2AE3-43CB-AB9C-2FE34456E38A}"/>
    <cellStyle name="40% - Accent3 8 2 2 2" xfId="15010" xr:uid="{FE410DEE-BF83-4046-9EDC-704DC7C3070F}"/>
    <cellStyle name="40% - Accent3 8 2 2 2 2" xfId="44771" xr:uid="{8CD6B220-1113-41BE-8298-20D31CCC6C2C}"/>
    <cellStyle name="40% - Accent3 8 2 2 3" xfId="15011" xr:uid="{BF37A8A3-47DE-4864-A99C-C807D8D6A89D}"/>
    <cellStyle name="40% - Accent3 8 2 2 3 2" xfId="44772" xr:uid="{E2346E77-436B-447B-BE4D-0E23AC428DA7}"/>
    <cellStyle name="40% - Accent3 8 2 2 4" xfId="21943" xr:uid="{F55FA0D2-530B-49E5-BD47-EF06FB398D2F}"/>
    <cellStyle name="40% - Accent3 8 2 2 4 2" xfId="51368" xr:uid="{90C6440A-03DF-487D-89A2-38B2D9328489}"/>
    <cellStyle name="40% - Accent3 8 2 2 5" xfId="15009" xr:uid="{155EE070-5F3B-4DB7-9ABB-A186A6AE1469}"/>
    <cellStyle name="40% - Accent3 8 2 2 5 2" xfId="44770" xr:uid="{B753553D-DBA6-4D42-8093-253FBF9A6D74}"/>
    <cellStyle name="40% - Accent3 8 2 2 6" xfId="29003" xr:uid="{23891154-AF7D-45DD-A19E-0F00E9D2F0A6}"/>
    <cellStyle name="40% - Accent3 8 2 2 6 2" xfId="57493" xr:uid="{383F50F0-8949-4328-8FCE-496DA8FFA5FB}"/>
    <cellStyle name="40% - Accent3 8 2 2 7" xfId="35755" xr:uid="{942D7D7C-B957-493B-ADE6-04B51D059895}"/>
    <cellStyle name="40% - Accent3 8 2 3" xfId="15012" xr:uid="{CB627DAC-21A6-4934-A030-0CA4EB8BB749}"/>
    <cellStyle name="40% - Accent3 8 2 3 2" xfId="44773" xr:uid="{417A7609-276C-4D89-8FD9-396864D930D0}"/>
    <cellStyle name="40% - Accent3 8 2 4" xfId="15013" xr:uid="{94CDD8C0-E238-4AB6-8DF2-01EAA0DFC8BA}"/>
    <cellStyle name="40% - Accent3 8 2 4 2" xfId="44774" xr:uid="{093FA89E-1D82-48F0-85D2-C554BA962267}"/>
    <cellStyle name="40% - Accent3 8 2 5" xfId="15014" xr:uid="{1DCEE677-3CD2-424A-A8D7-94BE4FFE12C4}"/>
    <cellStyle name="40% - Accent3 8 2 5 2" xfId="44775" xr:uid="{9D43AC16-91C7-4068-BECF-D3F3509CDCB7}"/>
    <cellStyle name="40% - Accent3 8 2 6" xfId="20972" xr:uid="{3977EB40-CA36-42ED-87BC-9208B7540033}"/>
    <cellStyle name="40% - Accent3 8 2 6 2" xfId="50398" xr:uid="{58CC78E5-767C-497D-A8B3-C58AA5068E5E}"/>
    <cellStyle name="40% - Accent3 8 2 7" xfId="15008" xr:uid="{623198AB-3685-458D-8624-8247CCDC0149}"/>
    <cellStyle name="40% - Accent3 8 2 7 2" xfId="44769" xr:uid="{65416BE2-547D-4A21-9E16-585662B67748}"/>
    <cellStyle name="40% - Accent3 8 2 8" xfId="26020" xr:uid="{8D580BA8-47BA-4D3A-BA28-019C2E3B2410}"/>
    <cellStyle name="40% - Accent3 8 2 8 2" xfId="54511" xr:uid="{7E045AF6-F058-42B1-B63E-F22994402926}"/>
    <cellStyle name="40% - Accent3 8 2 9" xfId="34976" xr:uid="{9CCF958E-77DA-4531-85AE-54EE3B3F4034}"/>
    <cellStyle name="40% - Accent3 8 3" xfId="5304" xr:uid="{A52163A5-EC8A-4E93-BF92-1A3E45A9B12F}"/>
    <cellStyle name="40% - Accent3 8 3 2" xfId="6087" xr:uid="{1086238C-603A-4D78-A454-3DAE7A3F346D}"/>
    <cellStyle name="40% - Accent3 8 3 2 2" xfId="15017" xr:uid="{E7C7F7D5-2AE8-459E-A091-3E34F7C31AEC}"/>
    <cellStyle name="40% - Accent3 8 3 2 2 2" xfId="44778" xr:uid="{AF8F20F2-0A9C-4663-BCA6-D85619CB6DCF}"/>
    <cellStyle name="40% - Accent3 8 3 2 3" xfId="15018" xr:uid="{B2DB21BF-D303-4800-B1CE-4BCAAAA20305}"/>
    <cellStyle name="40% - Accent3 8 3 2 3 2" xfId="44779" xr:uid="{2DC50679-AC8B-401D-98B5-D0D8217C36E1}"/>
    <cellStyle name="40% - Accent3 8 3 2 4" xfId="22205" xr:uid="{4B22DB56-2E45-4C63-A27E-4E1C54FED746}"/>
    <cellStyle name="40% - Accent3 8 3 2 4 2" xfId="51630" xr:uid="{31124334-544F-4B32-93C5-0603D0AF6AD2}"/>
    <cellStyle name="40% - Accent3 8 3 2 5" xfId="15016" xr:uid="{359FCAB3-A23C-4F7D-9B26-8EBC1595DFEA}"/>
    <cellStyle name="40% - Accent3 8 3 2 5 2" xfId="44777" xr:uid="{9280C3E1-67CB-4D9C-B665-CFE636EB56BA}"/>
    <cellStyle name="40% - Accent3 8 3 2 6" xfId="35946" xr:uid="{008D3A8E-455C-4A7D-8D97-5BAEB6DCA720}"/>
    <cellStyle name="40% - Accent3 8 3 3" xfId="15019" xr:uid="{13E80269-3788-4F15-8559-27812A1936DE}"/>
    <cellStyle name="40% - Accent3 8 3 3 2" xfId="44780" xr:uid="{80254AFA-93FB-4A05-9938-C9463FEB2DBA}"/>
    <cellStyle name="40% - Accent3 8 3 4" xfId="15020" xr:uid="{33D82A13-CF49-4A5E-B762-1C9C239F5450}"/>
    <cellStyle name="40% - Accent3 8 3 4 2" xfId="44781" xr:uid="{4D6A1420-101B-4F39-BD0A-C69C279BBA07}"/>
    <cellStyle name="40% - Accent3 8 3 5" xfId="15021" xr:uid="{B46587DB-7662-4A22-8FBD-B20FA19F19AD}"/>
    <cellStyle name="40% - Accent3 8 3 5 2" xfId="44782" xr:uid="{1C9471B4-A125-4826-B381-AA469E4F666E}"/>
    <cellStyle name="40% - Accent3 8 3 6" xfId="21218" xr:uid="{098A9939-1FE1-4515-ABDE-8D07ADD5474F}"/>
    <cellStyle name="40% - Accent3 8 3 6 2" xfId="50644" xr:uid="{30C39AD1-B3EF-47F8-8515-4691DBA2AFC2}"/>
    <cellStyle name="40% - Accent3 8 3 7" xfId="15015" xr:uid="{1E40A338-F287-471C-A082-178D86FF66D6}"/>
    <cellStyle name="40% - Accent3 8 3 7 2" xfId="44776" xr:uid="{B8B64F2B-FC13-4BD0-B97C-5A2DB6740331}"/>
    <cellStyle name="40% - Accent3 8 3 8" xfId="27492" xr:uid="{6C6F1FA4-7644-48A1-B8A3-85CF3BAA8672}"/>
    <cellStyle name="40% - Accent3 8 3 8 2" xfId="55982" xr:uid="{562BF6C0-3E1D-4CD7-B069-5D29E0728169}"/>
    <cellStyle name="40% - Accent3 8 3 9" xfId="35167" xr:uid="{5B346375-5028-430A-BD22-510805424F10}"/>
    <cellStyle name="40% - Accent3 8 4" xfId="5691" xr:uid="{0AB3D9AE-B566-4378-BFA4-2271F98F9711}"/>
    <cellStyle name="40% - Accent3 8 4 2" xfId="15023" xr:uid="{8873F43B-73CA-49DC-876F-C8DBF727F05B}"/>
    <cellStyle name="40% - Accent3 8 4 2 2" xfId="44784" xr:uid="{D1C0A98D-D2B0-4FEE-8112-04B54793761E}"/>
    <cellStyle name="40% - Accent3 8 4 3" xfId="15024" xr:uid="{8BF017B3-4521-4C18-8792-470F58F68FB7}"/>
    <cellStyle name="40% - Accent3 8 4 3 2" xfId="44785" xr:uid="{91A77B06-93AC-4382-AD52-B47177FFC10B}"/>
    <cellStyle name="40% - Accent3 8 4 4" xfId="21700" xr:uid="{7FD235F0-94B7-4566-BB9C-AD1D78F13B83}"/>
    <cellStyle name="40% - Accent3 8 4 4 2" xfId="51125" xr:uid="{B3DDB7AF-D271-4B39-BD2E-5E1F036ECF76}"/>
    <cellStyle name="40% - Accent3 8 4 5" xfId="15022" xr:uid="{2C09B8F8-036F-4F91-822D-8EF18645D99B}"/>
    <cellStyle name="40% - Accent3 8 4 5 2" xfId="44783" xr:uid="{0DABECB0-7736-4B8D-B2BF-C09AA2AE6470}"/>
    <cellStyle name="40% - Accent3 8 4 6" xfId="30490" xr:uid="{6398ED38-B693-4756-A6F7-76D0CEF8035B}"/>
    <cellStyle name="40% - Accent3 8 4 6 2" xfId="58980" xr:uid="{7EB98E6F-59C1-4D6E-9636-3AEC13C5D5AE}"/>
    <cellStyle name="40% - Accent3 8 4 7" xfId="35550" xr:uid="{DE9C69AB-395E-4C1E-988E-D87E53B1A296}"/>
    <cellStyle name="40% - Accent3 8 5" xfId="15025" xr:uid="{0853C75B-BAD7-48B7-941F-C260A7A7391E}"/>
    <cellStyle name="40% - Accent3 8 5 2" xfId="44786" xr:uid="{317F4496-8FA6-4772-A6DA-8C13C0F99742}"/>
    <cellStyle name="40% - Accent3 8 6" xfId="15026" xr:uid="{61214CA9-447C-4C09-B7AE-A2B0CC4B533E}"/>
    <cellStyle name="40% - Accent3 8 6 2" xfId="44787" xr:uid="{71D2CE20-EB35-4849-B03F-45CA9182CE80}"/>
    <cellStyle name="40% - Accent3 8 7" xfId="15027" xr:uid="{52ECD53B-34C7-44CF-959C-0A2C837028F3}"/>
    <cellStyle name="40% - Accent3 8 7 2" xfId="44788" xr:uid="{8059BD8D-D9B1-4983-8421-08308D39262F}"/>
    <cellStyle name="40% - Accent3 8 8" xfId="20730" xr:uid="{4D43671A-ACF6-4946-9FE6-B9C31C7746C6}"/>
    <cellStyle name="40% - Accent3 8 8 2" xfId="50162" xr:uid="{DF951E7D-374A-47F2-A4A5-E71197C01E02}"/>
    <cellStyle name="40% - Accent3 8 9" xfId="15007" xr:uid="{BCB89240-8E9C-4E04-9F8A-0AC0E8161F05}"/>
    <cellStyle name="40% - Accent3 8 9 2" xfId="44768" xr:uid="{37C1E02F-EC05-4E29-BF62-16B310FF7A25}"/>
    <cellStyle name="40% - Accent3 9" xfId="931" xr:uid="{2E941BDE-8658-4B13-9395-87D13053A280}"/>
    <cellStyle name="40% - Accent3 9 10" xfId="4884" xr:uid="{4C992223-AE20-4FD9-97B7-C4EE66BDFE40}"/>
    <cellStyle name="40% - Accent3 9 10 2" xfId="34763" xr:uid="{744E441F-B017-4B51-B878-F99991DE0941}"/>
    <cellStyle name="40% - Accent3 9 11" xfId="22805" xr:uid="{6B5ACB81-D6D5-4C98-BC8E-CF187D0BDC56}"/>
    <cellStyle name="40% - Accent3 9 11 2" xfId="52090" xr:uid="{2BCA79FD-244F-458B-9292-ACA9424AC5B0}"/>
    <cellStyle name="40% - Accent3 9 12" xfId="32142" xr:uid="{631C67D0-78DB-4BB3-8732-0D1DF32B5C2E}"/>
    <cellStyle name="40% - Accent3 9 2" xfId="5132" xr:uid="{2A9846D0-6922-4D21-98A4-AF3D27516D04}"/>
    <cellStyle name="40% - Accent3 9 2 2" xfId="5916" xr:uid="{B79B6DFE-246E-450E-A9D5-8651E2641968}"/>
    <cellStyle name="40% - Accent3 9 2 2 2" xfId="15031" xr:uid="{8DAB9135-4F2E-4AA3-9DD1-2B1CA179A57C}"/>
    <cellStyle name="40% - Accent3 9 2 2 2 2" xfId="44792" xr:uid="{D738ACD7-B102-47E6-928B-2F13807632A9}"/>
    <cellStyle name="40% - Accent3 9 2 2 3" xfId="15032" xr:uid="{477CC517-D939-4916-AB98-36B9CFBB8724}"/>
    <cellStyle name="40% - Accent3 9 2 2 3 2" xfId="44793" xr:uid="{FA2D07CB-E9E7-4A85-B2A4-594868C1211C}"/>
    <cellStyle name="40% - Accent3 9 2 2 4" xfId="21964" xr:uid="{93B67BA7-2BFA-4975-9C31-74E0957878FE}"/>
    <cellStyle name="40% - Accent3 9 2 2 4 2" xfId="51389" xr:uid="{E20A13D4-D127-4F36-878D-CFF29D709385}"/>
    <cellStyle name="40% - Accent3 9 2 2 5" xfId="15030" xr:uid="{6E3D2B1C-E3E1-464C-ACDE-E57DC261D9E0}"/>
    <cellStyle name="40% - Accent3 9 2 2 5 2" xfId="44791" xr:uid="{5017690E-AD3D-411B-A53E-98730853398C}"/>
    <cellStyle name="40% - Accent3 9 2 2 6" xfId="29314" xr:uid="{26455053-DCE2-482E-BC63-26A90F0F2367}"/>
    <cellStyle name="40% - Accent3 9 2 2 6 2" xfId="57804" xr:uid="{26D536B0-202A-4ED9-A54F-07633ED4714E}"/>
    <cellStyle name="40% - Accent3 9 2 2 7" xfId="35775" xr:uid="{7D478AAA-A2D9-46CE-A4A2-C585D0BC933E}"/>
    <cellStyle name="40% - Accent3 9 2 3" xfId="15033" xr:uid="{ED69D487-1014-4A0E-8FCF-8817ACEF166C}"/>
    <cellStyle name="40% - Accent3 9 2 3 2" xfId="44794" xr:uid="{C64CFEE4-4808-4662-9731-000357CC7B0D}"/>
    <cellStyle name="40% - Accent3 9 2 4" xfId="15034" xr:uid="{60718EA6-9C5B-46F6-8010-F03CB5954D1E}"/>
    <cellStyle name="40% - Accent3 9 2 4 2" xfId="44795" xr:uid="{D67B3258-3992-4381-AEC9-8026025C86A0}"/>
    <cellStyle name="40% - Accent3 9 2 5" xfId="15035" xr:uid="{0F14AC0B-20CE-4B5E-BFE9-9167539BA6E4}"/>
    <cellStyle name="40% - Accent3 9 2 5 2" xfId="44796" xr:uid="{0853D186-F95E-4110-9DA5-2117941E013D}"/>
    <cellStyle name="40% - Accent3 9 2 6" xfId="20992" xr:uid="{DB3FED99-01ED-496E-9DAF-7E9F723336DD}"/>
    <cellStyle name="40% - Accent3 9 2 6 2" xfId="50418" xr:uid="{3050B928-5132-4C9B-AE75-F196A7A6FA03}"/>
    <cellStyle name="40% - Accent3 9 2 7" xfId="15029" xr:uid="{BBF0BBD1-D6AC-44B4-9E79-0A383F0D0EB2}"/>
    <cellStyle name="40% - Accent3 9 2 7 2" xfId="44790" xr:uid="{BF2D4DE8-45AB-46D0-980D-9FE9BA51C1F3}"/>
    <cellStyle name="40% - Accent3 9 2 8" xfId="26330" xr:uid="{060B0C31-5924-4C3F-B837-BD471BA48962}"/>
    <cellStyle name="40% - Accent3 9 2 8 2" xfId="54821" xr:uid="{642D77D4-5476-478B-9D57-9D147D7E6CB7}"/>
    <cellStyle name="40% - Accent3 9 2 9" xfId="34995" xr:uid="{84B68DED-0E51-44CD-89C6-C757E514B2C3}"/>
    <cellStyle name="40% - Accent3 9 3" xfId="5324" xr:uid="{DCD27426-F96A-4B57-B313-DA474951F160}"/>
    <cellStyle name="40% - Accent3 9 3 2" xfId="6108" xr:uid="{AF433CC6-A9E3-4637-AB05-8E18DE49A93F}"/>
    <cellStyle name="40% - Accent3 9 3 2 2" xfId="15038" xr:uid="{2603AD47-B69D-4FF7-9532-35F97DC1E6B4}"/>
    <cellStyle name="40% - Accent3 9 3 2 2 2" xfId="44799" xr:uid="{6AC8BB00-4660-4C2B-9A14-078E1C89684A}"/>
    <cellStyle name="40% - Accent3 9 3 2 3" xfId="15039" xr:uid="{69782BAB-1E6E-4AC9-A059-FF5F698100A0}"/>
    <cellStyle name="40% - Accent3 9 3 2 3 2" xfId="44800" xr:uid="{57433488-3E3D-4DB2-86D8-D220A9F4A25F}"/>
    <cellStyle name="40% - Accent3 9 3 2 4" xfId="22226" xr:uid="{BA41B65E-32CC-4DC4-BDD1-E7928E8D2FFE}"/>
    <cellStyle name="40% - Accent3 9 3 2 4 2" xfId="51651" xr:uid="{85322420-277A-4FC7-8B55-1F9107FFD3C1}"/>
    <cellStyle name="40% - Accent3 9 3 2 5" xfId="15037" xr:uid="{A8DAFECA-EBAE-4DB7-A71E-B825C48BF216}"/>
    <cellStyle name="40% - Accent3 9 3 2 5 2" xfId="44798" xr:uid="{0DC2F8D2-181B-4B9F-A380-370B7D3451D4}"/>
    <cellStyle name="40% - Accent3 9 3 2 6" xfId="35967" xr:uid="{5F89D5C6-3D2B-47C4-B2B9-E089FBD23F0D}"/>
    <cellStyle name="40% - Accent3 9 3 3" xfId="15040" xr:uid="{BA91D53A-D781-42F7-ADEB-1B65E3D036EC}"/>
    <cellStyle name="40% - Accent3 9 3 3 2" xfId="44801" xr:uid="{6371A450-DF98-46E5-8E38-04371B69D626}"/>
    <cellStyle name="40% - Accent3 9 3 4" xfId="15041" xr:uid="{4F1B99E8-CE5A-4C4C-8ACC-4DD6892BF7E5}"/>
    <cellStyle name="40% - Accent3 9 3 4 2" xfId="44802" xr:uid="{7FFD8877-9C5F-4111-AAD5-2EBBB380C56D}"/>
    <cellStyle name="40% - Accent3 9 3 5" xfId="15042" xr:uid="{514E5147-4430-490A-826F-21B16CF4953B}"/>
    <cellStyle name="40% - Accent3 9 3 5 2" xfId="44803" xr:uid="{F5238CDF-4A8E-434F-B98A-52BAF16877D7}"/>
    <cellStyle name="40% - Accent3 9 3 6" xfId="21239" xr:uid="{C4A3FDB0-BCED-4D61-8BCB-B9A9EAF84002}"/>
    <cellStyle name="40% - Accent3 9 3 6 2" xfId="50665" xr:uid="{512C8F67-CB3F-43D7-9351-C6F0CF7655B9}"/>
    <cellStyle name="40% - Accent3 9 3 7" xfId="15036" xr:uid="{BEA8324E-F886-4975-B462-6D394406B19A}"/>
    <cellStyle name="40% - Accent3 9 3 7 2" xfId="44797" xr:uid="{DE976EF8-D656-449B-BE53-90BD4BA7A495}"/>
    <cellStyle name="40% - Accent3 9 3 8" xfId="27803" xr:uid="{0B8241EE-E5F3-4CE9-99E4-E5BB88F4DF3A}"/>
    <cellStyle name="40% - Accent3 9 3 8 2" xfId="56293" xr:uid="{B8041DF1-625B-4B86-A963-73BA543FDF4C}"/>
    <cellStyle name="40% - Accent3 9 3 9" xfId="35187" xr:uid="{F6E30819-CB23-429D-899D-D58AAEEEC476}"/>
    <cellStyle name="40% - Accent3 9 4" xfId="5713" xr:uid="{BD10F18F-4C01-4732-B1B1-CB712C237D3C}"/>
    <cellStyle name="40% - Accent3 9 4 2" xfId="15044" xr:uid="{F0AAFF7B-EDDA-4F1D-9E29-54FA7888661E}"/>
    <cellStyle name="40% - Accent3 9 4 2 2" xfId="44805" xr:uid="{9B9967BF-7884-4E92-9EC9-7FFC34B4DF3E}"/>
    <cellStyle name="40% - Accent3 9 4 3" xfId="15045" xr:uid="{4727825A-DAC9-420A-B91C-A7C9BCEC6FFC}"/>
    <cellStyle name="40% - Accent3 9 4 3 2" xfId="44806" xr:uid="{6DAB4377-78E5-40B7-82D6-75F9D615DD3F}"/>
    <cellStyle name="40% - Accent3 9 4 4" xfId="21723" xr:uid="{F50E6437-B04D-40AC-9C9C-B284261A4F2C}"/>
    <cellStyle name="40% - Accent3 9 4 4 2" xfId="51148" xr:uid="{F95E2A1A-52CC-4560-9C3B-FD35BEC86AC8}"/>
    <cellStyle name="40% - Accent3 9 4 5" xfId="15043" xr:uid="{DEE29546-5663-4F0E-9D2D-551C22DDF742}"/>
    <cellStyle name="40% - Accent3 9 4 5 2" xfId="44804" xr:uid="{C693707D-AD22-41AB-9030-35A00921399D}"/>
    <cellStyle name="40% - Accent3 9 4 6" xfId="30802" xr:uid="{2E11C0BE-9529-4E43-9A1D-65DA860C4E80}"/>
    <cellStyle name="40% - Accent3 9 4 6 2" xfId="59292" xr:uid="{57501A89-FA9E-4BF6-A9D3-E8E761930807}"/>
    <cellStyle name="40% - Accent3 9 4 7" xfId="35572" xr:uid="{4BFDAC20-CE64-4941-9CE8-5F15B31807B8}"/>
    <cellStyle name="40% - Accent3 9 5" xfId="15046" xr:uid="{9A0CF075-801E-44C1-AFD5-D27660BA29A4}"/>
    <cellStyle name="40% - Accent3 9 5 2" xfId="44807" xr:uid="{E97B7E09-FB28-449F-9F9E-FD82363A8785}"/>
    <cellStyle name="40% - Accent3 9 6" xfId="15047" xr:uid="{ED25B7A5-5709-4CF7-9190-B655B8CDBCCF}"/>
    <cellStyle name="40% - Accent3 9 6 2" xfId="44808" xr:uid="{A84557F3-7A8F-43DB-AACD-5408599574AC}"/>
    <cellStyle name="40% - Accent3 9 7" xfId="15048" xr:uid="{9AA53104-D785-4E1B-85A0-39761CAE946C}"/>
    <cellStyle name="40% - Accent3 9 7 2" xfId="44809" xr:uid="{FC4D9D02-EFE5-4FDC-9508-AE5A62EB3322}"/>
    <cellStyle name="40% - Accent3 9 8" xfId="20750" xr:uid="{864DEA27-FC63-45CF-BD54-46EC21AD2039}"/>
    <cellStyle name="40% - Accent3 9 8 2" xfId="50182" xr:uid="{E55F38DB-8BBF-4FAD-BDF2-8BCB7A7EC5F0}"/>
    <cellStyle name="40% - Accent3 9 9" xfId="15028" xr:uid="{D3DF4E6D-1F0C-46AD-AC62-2B86E2C3DF54}"/>
    <cellStyle name="40% - Accent3 9 9 2" xfId="44789" xr:uid="{F67614A0-10BA-4436-81DC-EDAA03B88FC4}"/>
    <cellStyle name="40% - Accent4" xfId="34" builtinId="43" customBuiltin="1"/>
    <cellStyle name="40% - Accent4 10" xfId="4482" xr:uid="{05730BB9-475B-4F94-9522-5B83E9C98720}"/>
    <cellStyle name="40% - Accent4 10 10" xfId="4908" xr:uid="{145BCA79-548F-443B-A13A-9773980DBDF9}"/>
    <cellStyle name="40% - Accent4 10 10 2" xfId="34787" xr:uid="{1AAEEB47-C45B-46E9-ACF1-7C6C2D433CEC}"/>
    <cellStyle name="40% - Accent4 10 11" xfId="22824" xr:uid="{C8AC2BB3-06EA-4F4C-A4D1-C881A5288C79}"/>
    <cellStyle name="40% - Accent4 10 11 2" xfId="52109" xr:uid="{0977EA18-CF65-43AA-B1C5-49909382DA9E}"/>
    <cellStyle name="40% - Accent4 10 12" xfId="34476" xr:uid="{38159530-EDB3-4A65-A55D-0E085BF00523}"/>
    <cellStyle name="40% - Accent4 10 2" xfId="5739" xr:uid="{F0154CB1-48C3-485A-BD62-5892FE392CD1}"/>
    <cellStyle name="40% - Accent4 10 2 2" xfId="15052" xr:uid="{0BD8F48F-0B96-481E-831B-45806E696764}"/>
    <cellStyle name="40% - Accent4 10 2 2 2" xfId="15053" xr:uid="{DCAD0D96-74FB-496E-9810-0FAFA367B5B7}"/>
    <cellStyle name="40% - Accent4 10 2 2 2 2" xfId="44814" xr:uid="{34FD7167-E959-4BC6-A43A-C3C4AD166B89}"/>
    <cellStyle name="40% - Accent4 10 2 2 3" xfId="15054" xr:uid="{CDF93175-DF17-4CEA-8DE8-49D3543D7093}"/>
    <cellStyle name="40% - Accent4 10 2 2 3 2" xfId="44815" xr:uid="{CD4ECC39-9CF4-430A-A300-984E2FD811B3}"/>
    <cellStyle name="40% - Accent4 10 2 2 4" xfId="44813" xr:uid="{AE38D7E0-104F-4199-BCBE-578EC2BF960B}"/>
    <cellStyle name="40% - Accent4 10 2 3" xfId="15055" xr:uid="{C7D633B2-3826-4234-81BF-77DAB0E0B4B3}"/>
    <cellStyle name="40% - Accent4 10 2 3 2" xfId="44816" xr:uid="{05645754-A542-43D6-815E-E9B855732139}"/>
    <cellStyle name="40% - Accent4 10 2 4" xfId="15056" xr:uid="{3EDEC03C-99F5-4F9D-8AF7-8246FAFFFFF4}"/>
    <cellStyle name="40% - Accent4 10 2 4 2" xfId="44817" xr:uid="{472CEC04-D4D8-4BF7-9019-87B9D890017B}"/>
    <cellStyle name="40% - Accent4 10 2 5" xfId="15057" xr:uid="{F8304936-BBE5-4EA1-9C6B-78DE190AA024}"/>
    <cellStyle name="40% - Accent4 10 2 5 2" xfId="44818" xr:uid="{4197E3DB-C0A7-4116-8C69-EF7A5FF9D708}"/>
    <cellStyle name="40% - Accent4 10 2 6" xfId="21749" xr:uid="{2A82CD06-91B2-4257-858D-2003A4E4984B}"/>
    <cellStyle name="40% - Accent4 10 2 6 2" xfId="51174" xr:uid="{ECCEB96C-43BC-4BE8-BA72-F394A4E3E0DC}"/>
    <cellStyle name="40% - Accent4 10 2 7" xfId="15051" xr:uid="{6578A23C-494A-4DEA-BBDD-643FD161DBAE}"/>
    <cellStyle name="40% - Accent4 10 2 7 2" xfId="44812" xr:uid="{2B416DD8-1E70-481A-8143-B075417326A0}"/>
    <cellStyle name="40% - Accent4 10 2 8" xfId="28057" xr:uid="{76BF20D6-6E6B-4E91-9650-88E5C23271F9}"/>
    <cellStyle name="40% - Accent4 10 2 8 2" xfId="56547" xr:uid="{F2749677-22F7-4278-9380-B6497A540F70}"/>
    <cellStyle name="40% - Accent4 10 2 9" xfId="35598" xr:uid="{1E2B5C65-3C52-42AD-B0C9-BEC06DBAD2DE}"/>
    <cellStyle name="40% - Accent4 10 3" xfId="15058" xr:uid="{E035FDA2-9D4E-4D5E-8B2A-82D87B05DEC9}"/>
    <cellStyle name="40% - Accent4 10 3 2" xfId="15059" xr:uid="{C1E31553-7938-4337-9119-2A31A43C395B}"/>
    <cellStyle name="40% - Accent4 10 3 2 2" xfId="15060" xr:uid="{402A3E27-7B4B-44C3-A2CA-149236FCF0A2}"/>
    <cellStyle name="40% - Accent4 10 3 2 2 2" xfId="44821" xr:uid="{F867AC5D-8221-46D6-BA9E-30EDFC63A18E}"/>
    <cellStyle name="40% - Accent4 10 3 2 3" xfId="15061" xr:uid="{827406C4-7EAF-40C9-9D9E-D3B3C0D0BC80}"/>
    <cellStyle name="40% - Accent4 10 3 2 3 2" xfId="44822" xr:uid="{D62FF396-541F-436C-8315-87CC1CA50985}"/>
    <cellStyle name="40% - Accent4 10 3 2 4" xfId="44820" xr:uid="{F5AE7289-D569-4B2A-8E6C-1FBE0C11473C}"/>
    <cellStyle name="40% - Accent4 10 3 3" xfId="15062" xr:uid="{B29ECFCD-454C-480E-8151-07A732A8BAD6}"/>
    <cellStyle name="40% - Accent4 10 3 3 2" xfId="44823" xr:uid="{8B67E30B-EE35-4C1B-86B8-FAE1BCB1F670}"/>
    <cellStyle name="40% - Accent4 10 3 4" xfId="15063" xr:uid="{7EEBEE82-613C-4D59-8A7E-9C192D68AA62}"/>
    <cellStyle name="40% - Accent4 10 3 4 2" xfId="44824" xr:uid="{88EFF8DD-E006-48F7-8355-EC0B564B151B}"/>
    <cellStyle name="40% - Accent4 10 3 5" xfId="15064" xr:uid="{B5DA08DD-D8A5-43D9-9B49-231122838A70}"/>
    <cellStyle name="40% - Accent4 10 3 5 2" xfId="44825" xr:uid="{0D9EF1AE-EE1C-4AE2-B346-8E5BB926EA05}"/>
    <cellStyle name="40% - Accent4 10 3 6" xfId="44819" xr:uid="{7AFA1C77-CB99-46A9-89C0-C5153E6B3C7B}"/>
    <cellStyle name="40% - Accent4 10 4" xfId="15065" xr:uid="{A7035BB8-C665-4623-B774-BC083DE4DD41}"/>
    <cellStyle name="40% - Accent4 10 4 2" xfId="15066" xr:uid="{2BDE4E92-D496-4E90-BED1-B6A8B9C2EFCB}"/>
    <cellStyle name="40% - Accent4 10 4 2 2" xfId="44827" xr:uid="{1CC6D272-E936-4CD4-B3BE-7AABFC61CE2A}"/>
    <cellStyle name="40% - Accent4 10 4 3" xfId="15067" xr:uid="{7DCAE165-2C56-4085-8653-B21A0B749BAF}"/>
    <cellStyle name="40% - Accent4 10 4 3 2" xfId="44828" xr:uid="{5A2831D7-B5A3-4872-8E47-A891E06E1429}"/>
    <cellStyle name="40% - Accent4 10 4 4" xfId="44826" xr:uid="{C892F316-67E5-4063-A843-B2F5A268AEF1}"/>
    <cellStyle name="40% - Accent4 10 5" xfId="15068" xr:uid="{29356967-12EA-4955-91D1-10DE13E8BF11}"/>
    <cellStyle name="40% - Accent4 10 5 2" xfId="44829" xr:uid="{3BFC4341-9D97-4233-969B-6A2681AAC40E}"/>
    <cellStyle name="40% - Accent4 10 6" xfId="15069" xr:uid="{7E03EBF4-61D4-4A6D-A3D1-066FABC5F4A0}"/>
    <cellStyle name="40% - Accent4 10 6 2" xfId="44830" xr:uid="{D78AE520-EF12-4A37-913D-E3545FF5457F}"/>
    <cellStyle name="40% - Accent4 10 7" xfId="15070" xr:uid="{0B9018FE-D689-424C-9244-2B4D2A351794}"/>
    <cellStyle name="40% - Accent4 10 7 2" xfId="44831" xr:uid="{689073C7-516E-4C16-A446-52522D863E26}"/>
    <cellStyle name="40% - Accent4 10 8" xfId="20773" xr:uid="{7572BAFB-ECBE-4992-9529-6C61DA878397}"/>
    <cellStyle name="40% - Accent4 10 8 2" xfId="50205" xr:uid="{E3E6B8BA-5A1A-48B6-BAE4-4D678E0ED514}"/>
    <cellStyle name="40% - Accent4 10 9" xfId="15050" xr:uid="{A1C6BE87-E6CF-4CC9-91B6-6E5E5A0A24F2}"/>
    <cellStyle name="40% - Accent4 10 9 2" xfId="44811" xr:uid="{ACCE51C8-171C-4A3D-921F-8DE7E2A0FF42}"/>
    <cellStyle name="40% - Accent4 11" xfId="4497" xr:uid="{1B874ED1-C394-4B21-AEF0-D7A15EDE2544}"/>
    <cellStyle name="40% - Accent4 11 10" xfId="5156" xr:uid="{5A2C494C-1152-454B-A89A-F2DFFC734997}"/>
    <cellStyle name="40% - Accent4 11 10 2" xfId="35019" xr:uid="{ED38F9B2-32A7-4026-923B-91F6B7D845F8}"/>
    <cellStyle name="40% - Accent4 11 11" xfId="22841" xr:uid="{B6DD22D9-C2BF-4A83-8CB8-C2410F79106A}"/>
    <cellStyle name="40% - Accent4 11 11 2" xfId="52126" xr:uid="{C1CB1548-CAA8-4194-8378-43EEE88FE862}"/>
    <cellStyle name="40% - Accent4 11 12" xfId="34491" xr:uid="{861C73CD-FD9F-4F8B-82E3-18789C00403D}"/>
    <cellStyle name="40% - Accent4 11 2" xfId="5942" xr:uid="{E2E5B6C6-E70A-406E-9D00-F454BB3A39CD}"/>
    <cellStyle name="40% - Accent4 11 2 2" xfId="15073" xr:uid="{C12C57B0-22E3-485E-B55F-89AD3C90CA8A}"/>
    <cellStyle name="40% - Accent4 11 2 2 2" xfId="15074" xr:uid="{5FFFC3A3-CB05-42F6-9C3B-9E1325170204}"/>
    <cellStyle name="40% - Accent4 11 2 2 2 2" xfId="44835" xr:uid="{8D00D663-7A7B-49CC-990A-52C339718633}"/>
    <cellStyle name="40% - Accent4 11 2 2 3" xfId="15075" xr:uid="{09B98A17-EDCD-48AA-876A-D9E4F7633BDC}"/>
    <cellStyle name="40% - Accent4 11 2 2 3 2" xfId="44836" xr:uid="{4FC9E040-9575-4F53-9ECB-4048781BA409}"/>
    <cellStyle name="40% - Accent4 11 2 2 4" xfId="44834" xr:uid="{19361ABE-1225-4FDC-8D29-341AF6B59237}"/>
    <cellStyle name="40% - Accent4 11 2 3" xfId="15076" xr:uid="{5A5FB847-D588-43BB-88CB-CC51305E8402}"/>
    <cellStyle name="40% - Accent4 11 2 3 2" xfId="44837" xr:uid="{6E4A5B25-2F40-4BC8-9D7B-27723C67D891}"/>
    <cellStyle name="40% - Accent4 11 2 4" xfId="15077" xr:uid="{34EEF175-79E0-4DE1-B33C-1D263325BFD5}"/>
    <cellStyle name="40% - Accent4 11 2 4 2" xfId="44838" xr:uid="{FAB27031-05C5-44A2-ADC0-FFE8E8BE4E45}"/>
    <cellStyle name="40% - Accent4 11 2 5" xfId="15078" xr:uid="{2E79BBEF-35A9-4604-B9C5-F224E0BE46D3}"/>
    <cellStyle name="40% - Accent4 11 2 5 2" xfId="44839" xr:uid="{3F4635BF-C827-464C-91CF-CB618407A458}"/>
    <cellStyle name="40% - Accent4 11 2 6" xfId="21990" xr:uid="{8020983E-C1C8-4F45-A114-CF2A6FA8747D}"/>
    <cellStyle name="40% - Accent4 11 2 6 2" xfId="51415" xr:uid="{22439EF9-7B10-4E66-8572-485A2520421A}"/>
    <cellStyle name="40% - Accent4 11 2 7" xfId="15072" xr:uid="{24592A7C-227B-4CE9-B216-C0DC5104EE4B}"/>
    <cellStyle name="40% - Accent4 11 2 7 2" xfId="44833" xr:uid="{395707EB-2E25-4F0C-AACC-07CC9ADE2228}"/>
    <cellStyle name="40% - Accent4 11 2 8" xfId="28130" xr:uid="{F04B60F3-2FD0-41D3-B3E6-5EA7B2BE453F}"/>
    <cellStyle name="40% - Accent4 11 2 8 2" xfId="56620" xr:uid="{9E814A75-176B-462A-BA99-4490B63B095D}"/>
    <cellStyle name="40% - Accent4 11 2 9" xfId="35801" xr:uid="{F0B3D3B9-27B2-4B7E-920A-3AC5D5AE6B04}"/>
    <cellStyle name="40% - Accent4 11 3" xfId="15079" xr:uid="{D7871029-BCD0-4095-9E20-ED7C34D2600A}"/>
    <cellStyle name="40% - Accent4 11 3 2" xfId="15080" xr:uid="{BF4B586F-120A-4F56-BBA0-3962CE49EF70}"/>
    <cellStyle name="40% - Accent4 11 3 2 2" xfId="15081" xr:uid="{4F1F780B-BBF7-49BB-A6B6-26B459A1B6DD}"/>
    <cellStyle name="40% - Accent4 11 3 2 2 2" xfId="44842" xr:uid="{F4D968A0-13D7-486C-A1F7-06BC29C55690}"/>
    <cellStyle name="40% - Accent4 11 3 2 3" xfId="15082" xr:uid="{43DEDD94-1CC2-4476-875A-DEE61EEECE46}"/>
    <cellStyle name="40% - Accent4 11 3 2 3 2" xfId="44843" xr:uid="{A6A5F9F6-927F-4D97-941E-E41D6F2F913F}"/>
    <cellStyle name="40% - Accent4 11 3 2 4" xfId="44841" xr:uid="{02BBB742-6F68-411A-8F31-CA6EA5ECE9DA}"/>
    <cellStyle name="40% - Accent4 11 3 3" xfId="15083" xr:uid="{7A2A4499-91A5-4CB4-A878-2478E30C3EAE}"/>
    <cellStyle name="40% - Accent4 11 3 3 2" xfId="44844" xr:uid="{FBA16EAD-49A9-4A3D-AE88-AD51D9DA9ACF}"/>
    <cellStyle name="40% - Accent4 11 3 4" xfId="15084" xr:uid="{0C136DEC-8A19-458F-87CF-3ECED654EDE7}"/>
    <cellStyle name="40% - Accent4 11 3 4 2" xfId="44845" xr:uid="{33E315F8-5191-4B46-ADD9-CDA9258579F9}"/>
    <cellStyle name="40% - Accent4 11 3 5" xfId="15085" xr:uid="{E25E9E23-02A1-44ED-AAC7-320181583FB7}"/>
    <cellStyle name="40% - Accent4 11 3 5 2" xfId="44846" xr:uid="{220D810E-922B-4298-BDC4-1571E78901A3}"/>
    <cellStyle name="40% - Accent4 11 3 6" xfId="44840" xr:uid="{AC99D104-7C2D-4ED6-B3BA-CF7BCEFEF6F4}"/>
    <cellStyle name="40% - Accent4 11 4" xfId="15086" xr:uid="{72916772-45D6-4218-9683-98F5CEA3B6E0}"/>
    <cellStyle name="40% - Accent4 11 4 2" xfId="15087" xr:uid="{524C3260-63C7-410C-8F23-5C86C4EC5972}"/>
    <cellStyle name="40% - Accent4 11 4 2 2" xfId="44848" xr:uid="{115DDF64-6791-46AA-B74D-1911C8C09A30}"/>
    <cellStyle name="40% - Accent4 11 4 3" xfId="15088" xr:uid="{46EDEC4D-DF9C-4CE1-B413-AD85667967C8}"/>
    <cellStyle name="40% - Accent4 11 4 3 2" xfId="44849" xr:uid="{0A923987-D438-4EDA-B155-48C1DDA6BFF8}"/>
    <cellStyle name="40% - Accent4 11 4 4" xfId="44847" xr:uid="{221ADA7B-F943-4E60-81E5-9748161B87EB}"/>
    <cellStyle name="40% - Accent4 11 5" xfId="15089" xr:uid="{05E01EEF-DC66-42EA-8416-2FFB02AB97F5}"/>
    <cellStyle name="40% - Accent4 11 5 2" xfId="44850" xr:uid="{9617B096-9680-44B4-B05E-2B651CB8D1F4}"/>
    <cellStyle name="40% - Accent4 11 6" xfId="15090" xr:uid="{D7F6C418-F2F5-4BEB-B997-2BE9CDA5EE89}"/>
    <cellStyle name="40% - Accent4 11 6 2" xfId="44851" xr:uid="{D76AC7B0-9C92-44C8-8166-B32BFB03C824}"/>
    <cellStyle name="40% - Accent4 11 7" xfId="15091" xr:uid="{521B087E-92FA-4C3C-B39B-D41A97746844}"/>
    <cellStyle name="40% - Accent4 11 7 2" xfId="44852" xr:uid="{DB9D51BE-3E98-46B5-8B44-25C6826C8318}"/>
    <cellStyle name="40% - Accent4 11 8" xfId="21018" xr:uid="{01E19E6B-A543-4E96-BA87-0E352FA131BE}"/>
    <cellStyle name="40% - Accent4 11 8 2" xfId="50444" xr:uid="{DB72ED39-1C6A-46B9-9CB7-F38EB3C7B3CA}"/>
    <cellStyle name="40% - Accent4 11 9" xfId="15071" xr:uid="{81BA6E1B-5A1F-43ED-BD50-96D030B2CF25}"/>
    <cellStyle name="40% - Accent4 11 9 2" xfId="44832" xr:uid="{3F197F8F-CD00-4258-86A4-B4F39CB465FF}"/>
    <cellStyle name="40% - Accent4 12" xfId="4141" xr:uid="{F8F751E7-45EB-4CD8-9301-BC4869EE049A}"/>
    <cellStyle name="40% - Accent4 12 10" xfId="5352" xr:uid="{D52FD4F5-A65C-4B7B-8A8B-9F677899AAAE}"/>
    <cellStyle name="40% - Accent4 12 10 2" xfId="35215" xr:uid="{38B53959-0BC4-4322-882A-BA3CA97EE930}"/>
    <cellStyle name="40% - Accent4 12 11" xfId="22920" xr:uid="{893F9656-EAD7-47F9-8FFC-A0CA8BCFCC17}"/>
    <cellStyle name="40% - Accent4 12 11 2" xfId="52154" xr:uid="{D18F9A73-69CE-4DA5-B2C3-6D0AA22FBD0F}"/>
    <cellStyle name="40% - Accent4 12 12" xfId="34416" xr:uid="{BEFE3BA9-0F57-408C-ADBC-FFCCE99634E9}"/>
    <cellStyle name="40% - Accent4 12 2" xfId="6136" xr:uid="{F10FEA0D-2A48-41E8-8E83-AE0B449DD010}"/>
    <cellStyle name="40% - Accent4 12 2 2" xfId="15094" xr:uid="{3243EED1-1B4E-4286-B36B-56683707BAF6}"/>
    <cellStyle name="40% - Accent4 12 2 2 2" xfId="15095" xr:uid="{7C5FDBEE-92C6-4F3F-96B2-FBDCF468161C}"/>
    <cellStyle name="40% - Accent4 12 2 2 2 2" xfId="44856" xr:uid="{B3D12EB5-306A-4336-AA4F-3439F7FB0647}"/>
    <cellStyle name="40% - Accent4 12 2 2 3" xfId="15096" xr:uid="{A2160F89-9EF4-4392-BBB4-10A771DD34EA}"/>
    <cellStyle name="40% - Accent4 12 2 2 3 2" xfId="44857" xr:uid="{6E41AD9C-89A2-4EDE-B2A1-3E15BF2CD4C5}"/>
    <cellStyle name="40% - Accent4 12 2 2 4" xfId="44855" xr:uid="{7CDFFAAD-7A0C-4486-BCBE-7DF0E2A5566E}"/>
    <cellStyle name="40% - Accent4 12 2 3" xfId="15097" xr:uid="{2D291652-DC85-4A8F-AC1F-7465C8050D2F}"/>
    <cellStyle name="40% - Accent4 12 2 3 2" xfId="44858" xr:uid="{C905E547-857E-43BF-AB5D-3E920707FF4E}"/>
    <cellStyle name="40% - Accent4 12 2 4" xfId="15098" xr:uid="{FDDA56A1-9FE7-49EA-9652-12F9F755EA26}"/>
    <cellStyle name="40% - Accent4 12 2 4 2" xfId="44859" xr:uid="{6569F7FE-7B1E-4BD3-945F-4177582CDE4C}"/>
    <cellStyle name="40% - Accent4 12 2 5" xfId="15099" xr:uid="{20B6FFDB-8CA3-4C67-8FA3-E46E3B0BE305}"/>
    <cellStyle name="40% - Accent4 12 2 5 2" xfId="44860" xr:uid="{40715646-4D1A-47FA-B84D-3AB9BBE26B18}"/>
    <cellStyle name="40% - Accent4 12 2 6" xfId="22254" xr:uid="{2FE4CEFC-06B8-406D-9EBE-9AD06AC86854}"/>
    <cellStyle name="40% - Accent4 12 2 6 2" xfId="51679" xr:uid="{1810E42A-C5BC-4C2C-A55C-6BD06D8BD04A}"/>
    <cellStyle name="40% - Accent4 12 2 7" xfId="15093" xr:uid="{F9806B96-48E6-4AE8-84AA-A2F2166457E1}"/>
    <cellStyle name="40% - Accent4 12 2 7 2" xfId="44854" xr:uid="{73F41A32-1BFC-4E54-AFE2-DA10E8DA76F5}"/>
    <cellStyle name="40% - Accent4 12 2 8" xfId="35995" xr:uid="{245F2AE1-E4E9-480B-8E97-1BC0E7E99E6B}"/>
    <cellStyle name="40% - Accent4 12 3" xfId="15100" xr:uid="{D47C0ABE-791A-42EB-906A-8B50708606FF}"/>
    <cellStyle name="40% - Accent4 12 3 2" xfId="15101" xr:uid="{8A9457BC-8FF4-4A28-B4F1-1D35B7D85989}"/>
    <cellStyle name="40% - Accent4 12 3 2 2" xfId="15102" xr:uid="{C0BEF90F-AB58-4B4B-B8AB-F54F270856D9}"/>
    <cellStyle name="40% - Accent4 12 3 2 2 2" xfId="44863" xr:uid="{3BAF855D-D9B9-437E-BCB1-1D789A55683A}"/>
    <cellStyle name="40% - Accent4 12 3 2 3" xfId="15103" xr:uid="{04489167-7039-478C-B9C9-F4AAE1B915E8}"/>
    <cellStyle name="40% - Accent4 12 3 2 3 2" xfId="44864" xr:uid="{FB3A1905-9CB5-4837-AB2E-48F9C1FD4D81}"/>
    <cellStyle name="40% - Accent4 12 3 2 4" xfId="44862" xr:uid="{10572141-ADA8-4ED2-8140-0B75F30B5283}"/>
    <cellStyle name="40% - Accent4 12 3 3" xfId="15104" xr:uid="{DCB9A9EE-267E-411A-8629-DBAA47A84FCD}"/>
    <cellStyle name="40% - Accent4 12 3 3 2" xfId="44865" xr:uid="{D5FC91A6-800D-40E0-91F6-31E59615CA7E}"/>
    <cellStyle name="40% - Accent4 12 3 4" xfId="15105" xr:uid="{3183BE76-64EB-48CB-B4EA-CA1095ABD071}"/>
    <cellStyle name="40% - Accent4 12 3 4 2" xfId="44866" xr:uid="{CE89E4A1-6B68-4CE1-A3C0-E3359ED0C665}"/>
    <cellStyle name="40% - Accent4 12 3 5" xfId="15106" xr:uid="{19B33E75-E63D-417F-A9B6-97458E83F32F}"/>
    <cellStyle name="40% - Accent4 12 3 5 2" xfId="44867" xr:uid="{DB937CC7-D4BA-46E2-A120-F20853D37284}"/>
    <cellStyle name="40% - Accent4 12 3 6" xfId="44861" xr:uid="{46BB0970-91C0-4FAE-8907-3D2F634A4FA6}"/>
    <cellStyle name="40% - Accent4 12 4" xfId="15107" xr:uid="{8A1CB1CA-957B-4C7B-8696-E68622FB8C2F}"/>
    <cellStyle name="40% - Accent4 12 4 2" xfId="15108" xr:uid="{D09BB587-21B4-4BD7-90F6-49F45275101A}"/>
    <cellStyle name="40% - Accent4 12 4 2 2" xfId="44869" xr:uid="{43B98103-A87C-4F91-879F-206C9AAA8DD5}"/>
    <cellStyle name="40% - Accent4 12 4 3" xfId="15109" xr:uid="{7AD8C7C1-595A-4B38-BE39-122EB531AB73}"/>
    <cellStyle name="40% - Accent4 12 4 3 2" xfId="44870" xr:uid="{DF23E1F8-B941-4B07-ACC7-409790C660B5}"/>
    <cellStyle name="40% - Accent4 12 4 4" xfId="44868" xr:uid="{89D9DEED-07D4-46CA-8D82-5F3F22B5A859}"/>
    <cellStyle name="40% - Accent4 12 5" xfId="15110" xr:uid="{1BF513F9-91BD-4701-8EEE-F3F0CDFE96A3}"/>
    <cellStyle name="40% - Accent4 12 5 2" xfId="44871" xr:uid="{FC7EED99-44B2-4E25-B230-2B994A787F0A}"/>
    <cellStyle name="40% - Accent4 12 6" xfId="15111" xr:uid="{1E4BF728-BF4F-417A-8622-F656A14930B3}"/>
    <cellStyle name="40% - Accent4 12 6 2" xfId="44872" xr:uid="{3881B7DE-29E5-4DEC-88CF-BF198A83802F}"/>
    <cellStyle name="40% - Accent4 12 7" xfId="15112" xr:uid="{483834EE-E7F5-42DC-986D-01ABC6876862}"/>
    <cellStyle name="40% - Accent4 12 7 2" xfId="44873" xr:uid="{1631AD6B-0A20-4CAF-B469-E76219D41C48}"/>
    <cellStyle name="40% - Accent4 12 8" xfId="21267" xr:uid="{69AC4B3E-8A53-4D17-AE09-354902FDFD05}"/>
    <cellStyle name="40% - Accent4 12 8 2" xfId="50693" xr:uid="{851BA107-E43F-4F77-801A-FE764FEF1410}"/>
    <cellStyle name="40% - Accent4 12 9" xfId="15092" xr:uid="{3A387BE4-CBFD-44C4-8BD3-84D630BAEA9D}"/>
    <cellStyle name="40% - Accent4 12 9 2" xfId="44853" xr:uid="{456CF273-F462-4F8C-83E6-9364FF46E9E6}"/>
    <cellStyle name="40% - Accent4 13" xfId="5377" xr:uid="{EFEE90C2-8F50-4C87-BF3E-1E2AB48DCEBC}"/>
    <cellStyle name="40% - Accent4 13 10" xfId="22896" xr:uid="{AE5F45B2-B02A-4292-AC76-9EC62E26CDD1}"/>
    <cellStyle name="40% - Accent4 13 11" xfId="35240" xr:uid="{C4A18232-918A-4962-A439-972CB47300E7}"/>
    <cellStyle name="40% - Accent4 13 2" xfId="6161" xr:uid="{ECDBD87E-A0A7-4CD5-A4E9-C12550379EDF}"/>
    <cellStyle name="40% - Accent4 13 2 2" xfId="15115" xr:uid="{C81449D7-A8ED-4D9B-93AF-CA2D383E25B1}"/>
    <cellStyle name="40% - Accent4 13 2 2 2" xfId="15116" xr:uid="{EF92CDFD-7252-4A2C-87C3-56DA9EFFB58F}"/>
    <cellStyle name="40% - Accent4 13 2 2 2 2" xfId="44877" xr:uid="{B9924127-4004-4F25-94F9-8D03D3CA27BB}"/>
    <cellStyle name="40% - Accent4 13 2 2 3" xfId="15117" xr:uid="{33D0F7CD-0F26-42C2-AF43-D333DDEBF7EA}"/>
    <cellStyle name="40% - Accent4 13 2 2 3 2" xfId="44878" xr:uid="{EF871090-929A-4955-B78E-0FB2AAF7A959}"/>
    <cellStyle name="40% - Accent4 13 2 2 4" xfId="44876" xr:uid="{689B7C7C-B58B-4B6C-B88C-D126FE06D650}"/>
    <cellStyle name="40% - Accent4 13 2 3" xfId="15118" xr:uid="{9F94B9C4-82CA-45BD-B339-B2D7888139C9}"/>
    <cellStyle name="40% - Accent4 13 2 3 2" xfId="44879" xr:uid="{2F1602CA-B738-44FC-9C85-0E006F79E172}"/>
    <cellStyle name="40% - Accent4 13 2 4" xfId="15119" xr:uid="{0F521620-FCDF-4A7B-8EFB-DD3F50A93359}"/>
    <cellStyle name="40% - Accent4 13 2 4 2" xfId="44880" xr:uid="{A59D25D0-5FD0-49BB-A139-33B4D7A3C5E5}"/>
    <cellStyle name="40% - Accent4 13 2 5" xfId="15120" xr:uid="{374CF50D-A990-4377-8A3E-B7B1D577B12D}"/>
    <cellStyle name="40% - Accent4 13 2 5 2" xfId="44881" xr:uid="{7CF847A1-9F04-4577-B0A5-A0B3F52456D0}"/>
    <cellStyle name="40% - Accent4 13 2 6" xfId="22278" xr:uid="{2EC084DA-8476-4BCD-BB10-D180253F7BAE}"/>
    <cellStyle name="40% - Accent4 13 2 6 2" xfId="51703" xr:uid="{0D213FC3-1A0B-4B91-BCCA-F34A327EFE86}"/>
    <cellStyle name="40% - Accent4 13 2 7" xfId="15114" xr:uid="{DCC49135-976B-493C-81A5-C61ABE821320}"/>
    <cellStyle name="40% - Accent4 13 2 7 2" xfId="44875" xr:uid="{AD4B3F41-C386-46D5-AD4D-65B3C0C34687}"/>
    <cellStyle name="40% - Accent4 13 2 8" xfId="29608" xr:uid="{6F0E1182-1A8B-4219-B13D-43BCE63E1214}"/>
    <cellStyle name="40% - Accent4 13 2 8 2" xfId="58098" xr:uid="{B04DA966-7092-4FE9-B0AD-AD25F5ED01A8}"/>
    <cellStyle name="40% - Accent4 13 2 9" xfId="36020" xr:uid="{7345CCCC-984E-4075-8FFE-23D4A0A208BE}"/>
    <cellStyle name="40% - Accent4 13 3" xfId="15121" xr:uid="{32CF7701-61A1-4E18-9B97-B02ED25EA2CF}"/>
    <cellStyle name="40% - Accent4 13 3 2" xfId="15122" xr:uid="{90EB3ABF-0688-4306-83EB-C3F01EBD9901}"/>
    <cellStyle name="40% - Accent4 13 3 2 2" xfId="15123" xr:uid="{0E2DA0DA-1AB5-4B71-92E7-41283C18B4FE}"/>
    <cellStyle name="40% - Accent4 13 3 2 2 2" xfId="44884" xr:uid="{FFD501E9-AA17-4CA9-8C87-CD523A20D86F}"/>
    <cellStyle name="40% - Accent4 13 3 2 3" xfId="15124" xr:uid="{85938FB9-E5BE-4EBA-90FA-E079AD0324FD}"/>
    <cellStyle name="40% - Accent4 13 3 2 3 2" xfId="44885" xr:uid="{A7865F50-3E39-48C9-84EA-4F475F985503}"/>
    <cellStyle name="40% - Accent4 13 3 2 4" xfId="44883" xr:uid="{998CB7C3-0E8C-4A61-82AF-55B686D57D85}"/>
    <cellStyle name="40% - Accent4 13 3 3" xfId="15125" xr:uid="{36D6657B-CC2C-4FB2-9929-B5A0298E7C6A}"/>
    <cellStyle name="40% - Accent4 13 3 3 2" xfId="44886" xr:uid="{F46F6646-1E5D-46F5-80AF-74D395301839}"/>
    <cellStyle name="40% - Accent4 13 3 4" xfId="15126" xr:uid="{2BE2254F-438C-4248-9A75-EDAAF7336748}"/>
    <cellStyle name="40% - Accent4 13 3 4 2" xfId="44887" xr:uid="{6124B306-2DEB-4823-8683-91E7760F499F}"/>
    <cellStyle name="40% - Accent4 13 3 5" xfId="15127" xr:uid="{7A799922-D32A-437F-9B62-14E1D2DB4D96}"/>
    <cellStyle name="40% - Accent4 13 3 5 2" xfId="44888" xr:uid="{83F12177-2CD2-44FB-BC70-814C84EDBDE1}"/>
    <cellStyle name="40% - Accent4 13 3 6" xfId="44882" xr:uid="{5919F8B9-56C0-4EBE-8776-1B5BAB74C30B}"/>
    <cellStyle name="40% - Accent4 13 4" xfId="15128" xr:uid="{8757A99E-DCAD-48DB-A0D9-5E03D780CFA6}"/>
    <cellStyle name="40% - Accent4 13 4 2" xfId="15129" xr:uid="{65F4CC03-D02A-425A-8C1F-27A6DBD7B311}"/>
    <cellStyle name="40% - Accent4 13 4 2 2" xfId="44890" xr:uid="{73226123-D9AC-4975-B522-0B107664676E}"/>
    <cellStyle name="40% - Accent4 13 4 3" xfId="15130" xr:uid="{B2AA2C36-5A45-47D3-84D4-BE67200E6CA1}"/>
    <cellStyle name="40% - Accent4 13 4 3 2" xfId="44891" xr:uid="{32F4975F-0F3A-4BB9-8AD5-F7E1916672D4}"/>
    <cellStyle name="40% - Accent4 13 4 4" xfId="44889" xr:uid="{B29286A6-9560-40F8-B0BD-03545208F8DF}"/>
    <cellStyle name="40% - Accent4 13 5" xfId="15131" xr:uid="{E4ED156E-0611-457C-96EA-6A3E1FB1E0B4}"/>
    <cellStyle name="40% - Accent4 13 5 2" xfId="44892" xr:uid="{C28778DB-017F-4DBE-A244-B9E00410709F}"/>
    <cellStyle name="40% - Accent4 13 6" xfId="15132" xr:uid="{6645AF53-4287-45A2-A234-19B25267B4F3}"/>
    <cellStyle name="40% - Accent4 13 6 2" xfId="44893" xr:uid="{AE9103AB-8284-4CE4-AA19-62F815C2BB60}"/>
    <cellStyle name="40% - Accent4 13 7" xfId="15133" xr:uid="{5DEF92A1-D78F-42AD-8115-474B1334EE07}"/>
    <cellStyle name="40% - Accent4 13 7 2" xfId="44894" xr:uid="{BE8F8EFF-64B3-451E-A77B-FE1A2CA0F6B4}"/>
    <cellStyle name="40% - Accent4 13 8" xfId="21290" xr:uid="{88F0B747-65F5-4C2C-9BD5-25B3B6CBA7BD}"/>
    <cellStyle name="40% - Accent4 13 8 2" xfId="50716" xr:uid="{98D24AFE-B6AA-4C93-86F1-EF375BA713BB}"/>
    <cellStyle name="40% - Accent4 13 9" xfId="15113" xr:uid="{057EEF8D-173C-4627-840E-DE50CA6A03FD}"/>
    <cellStyle name="40% - Accent4 13 9 2" xfId="44874" xr:uid="{549A11B4-40E9-4FD6-AAAB-176FD745DE03}"/>
    <cellStyle name="40% - Accent4 14" xfId="5402" xr:uid="{2F9A365E-23AA-434E-9274-776654BB9EC9}"/>
    <cellStyle name="40% - Accent4 14 10" xfId="35265" xr:uid="{764C0820-EA91-429D-A558-5265476B190F}"/>
    <cellStyle name="40% - Accent4 14 2" xfId="6186" xr:uid="{022613B4-7A12-45BD-A2C8-B104FF442472}"/>
    <cellStyle name="40% - Accent4 14 2 2" xfId="15136" xr:uid="{09F2C3FD-3A58-4B6E-ABEA-79AC3138FE4D}"/>
    <cellStyle name="40% - Accent4 14 2 2 2" xfId="15137" xr:uid="{951C547A-807F-4311-BE7B-064E6E138961}"/>
    <cellStyle name="40% - Accent4 14 2 2 2 2" xfId="44898" xr:uid="{8F8568BF-46FF-4FF2-A2E5-3314F5081126}"/>
    <cellStyle name="40% - Accent4 14 2 2 3" xfId="15138" xr:uid="{80CF5223-F532-49F4-A865-99E189DDB6F9}"/>
    <cellStyle name="40% - Accent4 14 2 2 3 2" xfId="44899" xr:uid="{7421B09E-EE1A-4E63-A582-25F4D527A0E3}"/>
    <cellStyle name="40% - Accent4 14 2 2 4" xfId="44897" xr:uid="{4B83F590-EB81-46D6-8C4C-74AE13E702FA}"/>
    <cellStyle name="40% - Accent4 14 2 3" xfId="15139" xr:uid="{A1EE56E3-0D14-4406-824D-B2F7DB1C00A5}"/>
    <cellStyle name="40% - Accent4 14 2 3 2" xfId="44900" xr:uid="{F95C7E2A-1505-46A0-9CEE-F2E408A1B95F}"/>
    <cellStyle name="40% - Accent4 14 2 4" xfId="15140" xr:uid="{3C9DA70F-EDC0-4DE5-B3F3-B471D3B3F830}"/>
    <cellStyle name="40% - Accent4 14 2 4 2" xfId="44901" xr:uid="{2BF5CFC0-2479-496E-BDE6-A5197E6632C9}"/>
    <cellStyle name="40% - Accent4 14 2 5" xfId="15141" xr:uid="{714875E1-7BBC-4229-BA9C-0B21865F752B}"/>
    <cellStyle name="40% - Accent4 14 2 5 2" xfId="44902" xr:uid="{AB52DCE5-F5FA-4C5F-A322-4716E713F72D}"/>
    <cellStyle name="40% - Accent4 14 2 6" xfId="22302" xr:uid="{10FF1193-547C-4BF3-A6DA-8B51BF9BF72E}"/>
    <cellStyle name="40% - Accent4 14 2 6 2" xfId="51727" xr:uid="{4D93E0F5-EC6D-49BD-8B14-CDFE5726160A}"/>
    <cellStyle name="40% - Accent4 14 2 7" xfId="15135" xr:uid="{5779DA7A-684D-4992-BA83-79C7FA76DA98}"/>
    <cellStyle name="40% - Accent4 14 2 7 2" xfId="44896" xr:uid="{DFB62D0E-638B-406F-B94C-782F3BF95C7B}"/>
    <cellStyle name="40% - Accent4 14 2 8" xfId="36045" xr:uid="{5995207E-F59A-4850-B700-1011821A9A37}"/>
    <cellStyle name="40% - Accent4 14 3" xfId="15142" xr:uid="{685DD941-03A8-4DA2-83D9-708D38827D1D}"/>
    <cellStyle name="40% - Accent4 14 3 2" xfId="15143" xr:uid="{BBCEBCAF-5E1B-48AC-A979-B15E87E4EA22}"/>
    <cellStyle name="40% - Accent4 14 3 2 2" xfId="15144" xr:uid="{C92AE2A8-C60A-4B73-B40A-76B444D31498}"/>
    <cellStyle name="40% - Accent4 14 3 2 2 2" xfId="44905" xr:uid="{62A580C0-93A7-4C18-AC3B-BC62D27E9876}"/>
    <cellStyle name="40% - Accent4 14 3 2 3" xfId="15145" xr:uid="{58E55EC0-862F-4327-AE68-DEA0CEF78265}"/>
    <cellStyle name="40% - Accent4 14 3 2 3 2" xfId="44906" xr:uid="{9BCD77DE-7559-420C-993F-502B7B682F46}"/>
    <cellStyle name="40% - Accent4 14 3 2 4" xfId="44904" xr:uid="{F8C40239-05EE-4442-B6EA-A5F9781FC89A}"/>
    <cellStyle name="40% - Accent4 14 3 3" xfId="15146" xr:uid="{98909A6E-5A93-4D8A-970B-A895F92EC5A6}"/>
    <cellStyle name="40% - Accent4 14 3 3 2" xfId="44907" xr:uid="{89F2CDBC-BBED-4A4A-BFA4-199A0B69D8AA}"/>
    <cellStyle name="40% - Accent4 14 3 4" xfId="15147" xr:uid="{24651C0E-3474-4045-941F-1B1243DD3AD5}"/>
    <cellStyle name="40% - Accent4 14 3 4 2" xfId="44908" xr:uid="{FCE8CDD3-48F4-448D-B927-32AC9DA8F8AB}"/>
    <cellStyle name="40% - Accent4 14 3 5" xfId="15148" xr:uid="{332E0450-37FB-4B20-AFA4-EBC6DFFB1857}"/>
    <cellStyle name="40% - Accent4 14 3 5 2" xfId="44909" xr:uid="{277D1CE9-5625-4EC0-9848-10670BB53EF6}"/>
    <cellStyle name="40% - Accent4 14 3 6" xfId="44903" xr:uid="{FB276D0D-C4FB-4947-87A5-2B09FFD1C93F}"/>
    <cellStyle name="40% - Accent4 14 4" xfId="15149" xr:uid="{46A4B9C2-871D-4E14-96FD-DFC77F42F917}"/>
    <cellStyle name="40% - Accent4 14 4 2" xfId="15150" xr:uid="{B45F4C77-F72E-4283-8BCB-9FE22190E7A5}"/>
    <cellStyle name="40% - Accent4 14 4 2 2" xfId="44911" xr:uid="{763DBC01-1447-4B26-AB13-D6E4C34E8180}"/>
    <cellStyle name="40% - Accent4 14 4 3" xfId="15151" xr:uid="{5E116E3F-F194-4B48-A622-F9510DE61245}"/>
    <cellStyle name="40% - Accent4 14 4 3 2" xfId="44912" xr:uid="{E6AAF517-480E-41C2-B68D-C3CBDAF3D769}"/>
    <cellStyle name="40% - Accent4 14 4 4" xfId="44910" xr:uid="{EB22612D-C4A8-4283-BC67-B83B52628C38}"/>
    <cellStyle name="40% - Accent4 14 5" xfId="15152" xr:uid="{20A3A08D-5468-4444-A83B-5DA4D86CCDEA}"/>
    <cellStyle name="40% - Accent4 14 5 2" xfId="44913" xr:uid="{B05866DA-D9E6-41AB-B8D9-1FF930971A74}"/>
    <cellStyle name="40% - Accent4 14 6" xfId="15153" xr:uid="{994C3100-23B3-4CB9-A8B7-DAAB21571A86}"/>
    <cellStyle name="40% - Accent4 14 6 2" xfId="44914" xr:uid="{83FB742A-223C-489A-9761-6F7C0A7623C9}"/>
    <cellStyle name="40% - Accent4 14 7" xfId="15154" xr:uid="{11ADEA67-ED57-49AA-802E-5859834FF639}"/>
    <cellStyle name="40% - Accent4 14 7 2" xfId="44915" xr:uid="{C52B2EF1-F65B-40EF-ADEB-B08A2CE54842}"/>
    <cellStyle name="40% - Accent4 14 8" xfId="21313" xr:uid="{80DDA6EB-88ED-4344-B18F-15F9274C9B91}"/>
    <cellStyle name="40% - Accent4 14 8 2" xfId="50739" xr:uid="{14EA04A1-D196-4268-BA6E-60248AEC7BFC}"/>
    <cellStyle name="40% - Accent4 14 9" xfId="15134" xr:uid="{7C40300A-95F5-4C46-9E10-882C6A367236}"/>
    <cellStyle name="40% - Accent4 14 9 2" xfId="44895" xr:uid="{9B179BA7-73CB-4718-928C-EBA898E9E854}"/>
    <cellStyle name="40% - Accent4 15" xfId="5425" xr:uid="{5022E4AC-126F-4589-BF4D-C851D6FEE22C}"/>
    <cellStyle name="40% - Accent4 15 10" xfId="35288" xr:uid="{473F882A-F399-420D-A145-78408CDE685F}"/>
    <cellStyle name="40% - Accent4 15 2" xfId="6209" xr:uid="{49522234-BCFD-42F7-A3BC-3163E5882033}"/>
    <cellStyle name="40% - Accent4 15 2 2" xfId="15157" xr:uid="{CC16A300-F65E-49DD-9E20-974A59F4D01B}"/>
    <cellStyle name="40% - Accent4 15 2 2 2" xfId="15158" xr:uid="{DEB7422E-E89C-4071-9E1F-F45EA23A4F08}"/>
    <cellStyle name="40% - Accent4 15 2 2 2 2" xfId="44919" xr:uid="{A0A9C040-EEB5-49A7-8FE4-8CC5767B2A38}"/>
    <cellStyle name="40% - Accent4 15 2 2 3" xfId="15159" xr:uid="{77213AD4-BFA8-4B4E-9341-C9C39D6E4D56}"/>
    <cellStyle name="40% - Accent4 15 2 2 3 2" xfId="44920" xr:uid="{B5B9E405-11EA-47D9-8A1F-D2AA53F62730}"/>
    <cellStyle name="40% - Accent4 15 2 2 4" xfId="44918" xr:uid="{6BE99704-1DF2-4027-BBFC-CC0FDEEC2135}"/>
    <cellStyle name="40% - Accent4 15 2 3" xfId="15160" xr:uid="{1D2893EC-3667-414C-B35B-28B9828A58FD}"/>
    <cellStyle name="40% - Accent4 15 2 3 2" xfId="44921" xr:uid="{58B982B4-EC12-4028-ABAF-83E46743D436}"/>
    <cellStyle name="40% - Accent4 15 2 4" xfId="15161" xr:uid="{15B1DEFC-FC7E-4749-9679-1F3DF203AF3D}"/>
    <cellStyle name="40% - Accent4 15 2 4 2" xfId="44922" xr:uid="{DD83AA45-90B7-4018-B976-5625C0E8646C}"/>
    <cellStyle name="40% - Accent4 15 2 5" xfId="15162" xr:uid="{9323BFFA-7B64-487F-A7FD-7570B23F9773}"/>
    <cellStyle name="40% - Accent4 15 2 5 2" xfId="44923" xr:uid="{C29D4073-D254-4337-AB79-7EAED9DC52CD}"/>
    <cellStyle name="40% - Accent4 15 2 6" xfId="22324" xr:uid="{CE0D7E90-ABFD-4FD3-9272-05167DF147A6}"/>
    <cellStyle name="40% - Accent4 15 2 6 2" xfId="51749" xr:uid="{8ED3CD0C-1E8B-413D-8743-0BEE856AEACA}"/>
    <cellStyle name="40% - Accent4 15 2 7" xfId="15156" xr:uid="{3FE09053-1B01-4CD2-999B-C420DFA8E13F}"/>
    <cellStyle name="40% - Accent4 15 2 7 2" xfId="44917" xr:uid="{30470F0D-D772-4CA2-AD53-71346986F11F}"/>
    <cellStyle name="40% - Accent4 15 2 8" xfId="36068" xr:uid="{BA7FC443-7BCD-40B5-AB37-3ED37FB00268}"/>
    <cellStyle name="40% - Accent4 15 3" xfId="15163" xr:uid="{84044E03-60DF-4728-9C17-DB9756C93656}"/>
    <cellStyle name="40% - Accent4 15 3 2" xfId="15164" xr:uid="{163166CD-F0F5-404B-9F66-86980499A208}"/>
    <cellStyle name="40% - Accent4 15 3 2 2" xfId="15165" xr:uid="{91A6659C-81CA-4169-9D23-C7674C604FEB}"/>
    <cellStyle name="40% - Accent4 15 3 2 2 2" xfId="44926" xr:uid="{5752D94B-12E4-48DE-B933-1D03C762B654}"/>
    <cellStyle name="40% - Accent4 15 3 2 3" xfId="15166" xr:uid="{66203721-3E7C-4C68-A3EE-E8EA5232F169}"/>
    <cellStyle name="40% - Accent4 15 3 2 3 2" xfId="44927" xr:uid="{0ABD5331-D1BE-4076-B871-957DFBF1BCE2}"/>
    <cellStyle name="40% - Accent4 15 3 2 4" xfId="44925" xr:uid="{E7D3333D-7DF5-4777-9E29-A90DFC78ACB9}"/>
    <cellStyle name="40% - Accent4 15 3 3" xfId="15167" xr:uid="{EAADE2A3-2663-44F1-BC2F-19DB2A1B4B51}"/>
    <cellStyle name="40% - Accent4 15 3 3 2" xfId="44928" xr:uid="{4B688583-C13B-4C11-82AB-4A4E7DD0A609}"/>
    <cellStyle name="40% - Accent4 15 3 4" xfId="15168" xr:uid="{2045F407-0C06-49A3-9186-9E45859B6F10}"/>
    <cellStyle name="40% - Accent4 15 3 4 2" xfId="44929" xr:uid="{E93B0C62-752D-4424-B550-296338B08C7A}"/>
    <cellStyle name="40% - Accent4 15 3 5" xfId="15169" xr:uid="{20BEEF7F-E323-4D55-B854-D8618C7E7237}"/>
    <cellStyle name="40% - Accent4 15 3 5 2" xfId="44930" xr:uid="{395457A7-05F5-458E-A25D-AA3055C77C26}"/>
    <cellStyle name="40% - Accent4 15 3 6" xfId="44924" xr:uid="{DFE01AC7-1366-49AF-B413-C9C31E6503E2}"/>
    <cellStyle name="40% - Accent4 15 4" xfId="15170" xr:uid="{FD2BB1B6-5B64-439D-A9AD-65E6875580B1}"/>
    <cellStyle name="40% - Accent4 15 4 2" xfId="15171" xr:uid="{0144D46D-1AB2-4FD0-84E3-22369117AF63}"/>
    <cellStyle name="40% - Accent4 15 4 2 2" xfId="44932" xr:uid="{2417A6DC-C2F3-4FD9-9544-3162E400F021}"/>
    <cellStyle name="40% - Accent4 15 4 3" xfId="15172" xr:uid="{389522E8-1EA7-4120-947D-DFA028ED5415}"/>
    <cellStyle name="40% - Accent4 15 4 3 2" xfId="44933" xr:uid="{DD67AB86-4F28-441E-A245-E1708EFDFD51}"/>
    <cellStyle name="40% - Accent4 15 4 4" xfId="44931" xr:uid="{71EE159E-0467-4420-B22B-FBDC44329E06}"/>
    <cellStyle name="40% - Accent4 15 5" xfId="15173" xr:uid="{80BBBECC-67ED-4E75-87BE-0D4E75C0EC45}"/>
    <cellStyle name="40% - Accent4 15 5 2" xfId="44934" xr:uid="{93A32698-709B-45EE-8503-249B1A99732D}"/>
    <cellStyle name="40% - Accent4 15 6" xfId="15174" xr:uid="{A1662DE6-B868-4C25-9D33-8279AC59218B}"/>
    <cellStyle name="40% - Accent4 15 6 2" xfId="44935" xr:uid="{9A4AB5D3-4F8A-49D4-9B24-78B3E6855F8B}"/>
    <cellStyle name="40% - Accent4 15 7" xfId="15175" xr:uid="{66D20706-8BF9-44EC-849D-75B7CD168AEA}"/>
    <cellStyle name="40% - Accent4 15 7 2" xfId="44936" xr:uid="{6FFB809E-06CE-4EBE-8A4A-160412346021}"/>
    <cellStyle name="40% - Accent4 15 8" xfId="21335" xr:uid="{C3CF1D7B-0B1A-4F85-9F80-C201EDE7A0CE}"/>
    <cellStyle name="40% - Accent4 15 8 2" xfId="50761" xr:uid="{439BC557-7844-4B2E-B3F2-3218EE69E980}"/>
    <cellStyle name="40% - Accent4 15 9" xfId="15155" xr:uid="{F43FFDA6-7114-4F6D-A1C2-7F96DC5261A3}"/>
    <cellStyle name="40% - Accent4 15 9 2" xfId="44916" xr:uid="{F2E6D890-EC9B-4F5F-B9CF-DCD4AC80A9DD}"/>
    <cellStyle name="40% - Accent4 16" xfId="5449" xr:uid="{EE6C459D-4705-446A-8A75-8C8FD3C3C58A}"/>
    <cellStyle name="40% - Accent4 16 10" xfId="35312" xr:uid="{0A47CAF8-A04F-4A05-818D-711807A7B03C}"/>
    <cellStyle name="40% - Accent4 16 2" xfId="6233" xr:uid="{FD7C022D-FE06-4011-B4BC-F888D5C9739E}"/>
    <cellStyle name="40% - Accent4 16 2 2" xfId="15178" xr:uid="{DD0F57E9-3E78-4F2E-B356-7D3341A210DE}"/>
    <cellStyle name="40% - Accent4 16 2 2 2" xfId="15179" xr:uid="{6B5232AE-5DB1-424C-9804-4950B3664928}"/>
    <cellStyle name="40% - Accent4 16 2 2 2 2" xfId="44940" xr:uid="{11E3687E-F2F9-4EB4-A13B-4811A2F022B4}"/>
    <cellStyle name="40% - Accent4 16 2 2 3" xfId="15180" xr:uid="{1D4A35E3-48ED-40EE-A605-7660C8625461}"/>
    <cellStyle name="40% - Accent4 16 2 2 3 2" xfId="44941" xr:uid="{314ED4E2-5E9F-47A1-A75B-D2720C4C95B4}"/>
    <cellStyle name="40% - Accent4 16 2 2 4" xfId="44939" xr:uid="{9C589A8B-678C-484E-A920-60E7257F7490}"/>
    <cellStyle name="40% - Accent4 16 2 3" xfId="15181" xr:uid="{F5975651-061A-4B60-8592-34D1662BC129}"/>
    <cellStyle name="40% - Accent4 16 2 3 2" xfId="44942" xr:uid="{EA9B99E2-2E3B-4A2D-9D9E-7A61AB454108}"/>
    <cellStyle name="40% - Accent4 16 2 4" xfId="15182" xr:uid="{361ACF7C-9CB1-4081-92AF-8B336FD4AAAF}"/>
    <cellStyle name="40% - Accent4 16 2 4 2" xfId="44943" xr:uid="{4BBB68A7-947A-4E8E-9589-4980F589F6B6}"/>
    <cellStyle name="40% - Accent4 16 2 5" xfId="15183" xr:uid="{85B17545-F5AD-413C-A2D1-95E3E4400747}"/>
    <cellStyle name="40% - Accent4 16 2 5 2" xfId="44944" xr:uid="{97F70B7E-7180-45CE-9CB2-DE6BA44BE08F}"/>
    <cellStyle name="40% - Accent4 16 2 6" xfId="22347" xr:uid="{C65E4677-EADC-4BA9-8FF2-8C839251FE7F}"/>
    <cellStyle name="40% - Accent4 16 2 6 2" xfId="51772" xr:uid="{7832DD69-DDCC-45E2-898A-FE6A29B71AC7}"/>
    <cellStyle name="40% - Accent4 16 2 7" xfId="15177" xr:uid="{303CD272-4D8F-49E3-9CD2-21BD8D31330A}"/>
    <cellStyle name="40% - Accent4 16 2 7 2" xfId="44938" xr:uid="{8F702DF1-8DFC-4673-967F-105DC7350F68}"/>
    <cellStyle name="40% - Accent4 16 2 8" xfId="36092" xr:uid="{4497034A-0050-49D7-AF8B-AD0496328AB9}"/>
    <cellStyle name="40% - Accent4 16 3" xfId="15184" xr:uid="{3F8A40E2-0DD7-4C8D-9B1D-0912D292E010}"/>
    <cellStyle name="40% - Accent4 16 3 2" xfId="15185" xr:uid="{83C74602-8103-4F6B-A38C-7056CBBB9727}"/>
    <cellStyle name="40% - Accent4 16 3 2 2" xfId="15186" xr:uid="{EF09FA76-9587-49A4-AB40-C30B2F1D03D9}"/>
    <cellStyle name="40% - Accent4 16 3 2 2 2" xfId="44947" xr:uid="{40C12A09-6A1C-4F33-A049-86B7DD76DF89}"/>
    <cellStyle name="40% - Accent4 16 3 2 3" xfId="15187" xr:uid="{D0FAB547-D49A-40C8-8F86-CC13D33AB8D4}"/>
    <cellStyle name="40% - Accent4 16 3 2 3 2" xfId="44948" xr:uid="{F9BF5C4D-14FA-4779-86F9-02115B5C43DA}"/>
    <cellStyle name="40% - Accent4 16 3 2 4" xfId="44946" xr:uid="{96F22599-FE87-47CF-BC4D-20B111B2A989}"/>
    <cellStyle name="40% - Accent4 16 3 3" xfId="15188" xr:uid="{87E5C57A-2273-4FD1-8507-10933A667495}"/>
    <cellStyle name="40% - Accent4 16 3 3 2" xfId="44949" xr:uid="{9DD6C606-9C12-4D0A-A3C5-6B9670B9672D}"/>
    <cellStyle name="40% - Accent4 16 3 4" xfId="15189" xr:uid="{61B6D6B0-53F4-438D-95F5-0D591DD05D69}"/>
    <cellStyle name="40% - Accent4 16 3 4 2" xfId="44950" xr:uid="{FB466ED6-A4E4-4FA3-AF5B-6C637D274DBA}"/>
    <cellStyle name="40% - Accent4 16 3 5" xfId="15190" xr:uid="{A3290E3D-15A2-4771-B34C-EE9EE11B9374}"/>
    <cellStyle name="40% - Accent4 16 3 5 2" xfId="44951" xr:uid="{9B52F382-853F-40FA-A5B2-686D2AD80C95}"/>
    <cellStyle name="40% - Accent4 16 3 6" xfId="44945" xr:uid="{AE94DD2D-F9AC-4387-BC4B-07C33C92F33A}"/>
    <cellStyle name="40% - Accent4 16 4" xfId="15191" xr:uid="{00B56B96-7A6C-45D9-9152-FE4E94BF133B}"/>
    <cellStyle name="40% - Accent4 16 4 2" xfId="15192" xr:uid="{A80E0E45-8987-478C-B379-E8062B61DE5D}"/>
    <cellStyle name="40% - Accent4 16 4 2 2" xfId="44953" xr:uid="{B4BD2106-515F-4CB7-9C39-D61970D1191B}"/>
    <cellStyle name="40% - Accent4 16 4 3" xfId="15193" xr:uid="{076EC409-6C0F-45FF-B333-DDF499BA35B5}"/>
    <cellStyle name="40% - Accent4 16 4 3 2" xfId="44954" xr:uid="{AC5D88D9-61D7-4792-ACAC-8CCC52D044BA}"/>
    <cellStyle name="40% - Accent4 16 4 4" xfId="44952" xr:uid="{28840E97-3B0C-444C-ABAC-A13FC45270C0}"/>
    <cellStyle name="40% - Accent4 16 5" xfId="15194" xr:uid="{0FD55970-4FF5-4454-B650-39F2B68EC9C1}"/>
    <cellStyle name="40% - Accent4 16 5 2" xfId="44955" xr:uid="{015FA721-0741-40BA-A54F-A5FC92CF4E88}"/>
    <cellStyle name="40% - Accent4 16 6" xfId="15195" xr:uid="{C8B5CBF2-3A9D-45CA-83E3-C13E826CAA61}"/>
    <cellStyle name="40% - Accent4 16 6 2" xfId="44956" xr:uid="{FEE3417E-7E21-4238-BE32-21E88BAA38A7}"/>
    <cellStyle name="40% - Accent4 16 7" xfId="15196" xr:uid="{7D0B2972-64ED-44BE-9E96-51FA07915FBB}"/>
    <cellStyle name="40% - Accent4 16 7 2" xfId="44957" xr:uid="{57A6649E-17A7-424D-8F6B-5AD6D68C87C7}"/>
    <cellStyle name="40% - Accent4 16 8" xfId="21358" xr:uid="{BE5ACF2B-EC1E-41D1-AEF3-FC644FB4AB6D}"/>
    <cellStyle name="40% - Accent4 16 8 2" xfId="50784" xr:uid="{AB6A33D6-232A-47B1-9C51-22137D46A3AA}"/>
    <cellStyle name="40% - Accent4 16 9" xfId="15176" xr:uid="{A3E7A293-2E48-422D-8D1A-69E1EEB43E69}"/>
    <cellStyle name="40% - Accent4 16 9 2" xfId="44937" xr:uid="{077C1919-D736-4B78-8466-847B14D3ED25}"/>
    <cellStyle name="40% - Accent4 17" xfId="5473" xr:uid="{B69EF8B1-6502-41EE-A16E-409E498BD7DB}"/>
    <cellStyle name="40% - Accent4 17 2" xfId="6257" xr:uid="{391C13C4-01D7-452D-8982-411CF64A9600}"/>
    <cellStyle name="40% - Accent4 17 2 2" xfId="15199" xr:uid="{F806E7D8-0267-48A0-A587-67B915399B76}"/>
    <cellStyle name="40% - Accent4 17 2 2 2" xfId="44960" xr:uid="{EA8D00C2-BAC9-4254-A134-C552460CACA5}"/>
    <cellStyle name="40% - Accent4 17 2 3" xfId="15200" xr:uid="{66A446DB-CDB0-4F83-8099-5C3B4A5680A6}"/>
    <cellStyle name="40% - Accent4 17 2 3 2" xfId="44961" xr:uid="{D769009C-CD0C-4A06-9702-1DA9282D92E7}"/>
    <cellStyle name="40% - Accent4 17 2 4" xfId="22370" xr:uid="{4A2F651D-3016-41D2-8DD6-9FB3650E564E}"/>
    <cellStyle name="40% - Accent4 17 2 4 2" xfId="51795" xr:uid="{82EEA139-B342-4AB6-A098-3B6528B841EE}"/>
    <cellStyle name="40% - Accent4 17 2 5" xfId="15198" xr:uid="{04898FAE-62DF-499D-900B-3EE282BD24B4}"/>
    <cellStyle name="40% - Accent4 17 2 5 2" xfId="44959" xr:uid="{C2DA1512-3265-41B4-9810-78FB2899E280}"/>
    <cellStyle name="40% - Accent4 17 2 6" xfId="36116" xr:uid="{AE42D6CD-AFAC-4502-A073-232CC9B1FD92}"/>
    <cellStyle name="40% - Accent4 17 3" xfId="15201" xr:uid="{42272708-3880-4847-A6ED-BC7A01ED75A1}"/>
    <cellStyle name="40% - Accent4 17 3 2" xfId="44962" xr:uid="{4ED4A880-7397-47C1-AEEC-2EB3ADF9E76C}"/>
    <cellStyle name="40% - Accent4 17 4" xfId="15202" xr:uid="{6B4B4DA8-A8D0-4698-B586-5512FE2020AB}"/>
    <cellStyle name="40% - Accent4 17 4 2" xfId="44963" xr:uid="{3324D5EE-3FA6-4FAB-AA25-4D04A81A30E3}"/>
    <cellStyle name="40% - Accent4 17 5" xfId="15203" xr:uid="{126B53FE-55F3-4048-9BC9-16DAD946514E}"/>
    <cellStyle name="40% - Accent4 17 5 2" xfId="44964" xr:uid="{2A6CFB4E-2910-4E1D-9DE8-0A2DB15A2A1F}"/>
    <cellStyle name="40% - Accent4 17 6" xfId="21381" xr:uid="{7C8CEA64-81B0-4D00-ADE1-BAFED1051742}"/>
    <cellStyle name="40% - Accent4 17 6 2" xfId="50807" xr:uid="{05EB6DB7-E2D5-4854-88D0-998636A2C051}"/>
    <cellStyle name="40% - Accent4 17 7" xfId="15197" xr:uid="{94B8D74A-1291-4BFB-BC08-B960814B0B06}"/>
    <cellStyle name="40% - Accent4 17 7 2" xfId="44958" xr:uid="{D838BE72-BC89-4AB6-ADD5-AB542F0CA0A9}"/>
    <cellStyle name="40% - Accent4 17 8" xfId="35336" xr:uid="{5AE82D83-77F2-405A-B0C0-F723ECA1776C}"/>
    <cellStyle name="40% - Accent4 18" xfId="5498" xr:uid="{C50726DD-BA14-49A1-B008-C9A8E54307D9}"/>
    <cellStyle name="40% - Accent4 18 2" xfId="15205" xr:uid="{B2B5C344-9EC8-4FF6-93D5-1C3274B918D7}"/>
    <cellStyle name="40% - Accent4 18 2 2" xfId="15206" xr:uid="{C8758F52-0EBE-4F5D-91FB-1C6AAFBE996D}"/>
    <cellStyle name="40% - Accent4 18 2 2 2" xfId="44967" xr:uid="{3FDC49B6-C65B-4822-B6F1-2B93F1A26CB6}"/>
    <cellStyle name="40% - Accent4 18 2 3" xfId="15207" xr:uid="{2FA8BEF2-F5EC-42AF-95B6-EA70A000927D}"/>
    <cellStyle name="40% - Accent4 18 2 3 2" xfId="44968" xr:uid="{39FC0FCB-F5EF-46CE-9063-A0A1B689C4E4}"/>
    <cellStyle name="40% - Accent4 18 2 4" xfId="44966" xr:uid="{6CC25A5A-8F29-4530-8176-B5FC1EB3242F}"/>
    <cellStyle name="40% - Accent4 18 3" xfId="15208" xr:uid="{DB2542E7-D910-426A-9B6A-1CDA696B5274}"/>
    <cellStyle name="40% - Accent4 18 3 2" xfId="44969" xr:uid="{2FA0E6F6-3E4E-4812-99DB-85BA0D911983}"/>
    <cellStyle name="40% - Accent4 18 4" xfId="15209" xr:uid="{DFA1EEE9-1699-4893-AC08-2F842C0237E5}"/>
    <cellStyle name="40% - Accent4 18 4 2" xfId="44970" xr:uid="{C120FE06-EEE4-4C06-A77C-CA5411F139DD}"/>
    <cellStyle name="40% - Accent4 18 5" xfId="15210" xr:uid="{7F178139-4ED3-4A38-A3F5-489987ECB91F}"/>
    <cellStyle name="40% - Accent4 18 5 2" xfId="44971" xr:uid="{4D13536C-3AF5-4211-B7E9-508FC7BFEBD1}"/>
    <cellStyle name="40% - Accent4 18 6" xfId="21405" xr:uid="{DAD74E6F-295B-48A2-9CFB-CCA50AC238F7}"/>
    <cellStyle name="40% - Accent4 18 6 2" xfId="50831" xr:uid="{C0D80529-BA77-4580-A48B-6D299808E90B}"/>
    <cellStyle name="40% - Accent4 18 7" xfId="15204" xr:uid="{33DA79BA-F932-4861-B9F0-7C055BA997B5}"/>
    <cellStyle name="40% - Accent4 18 7 2" xfId="44965" xr:uid="{DA3D2053-3074-4630-B8C8-E66C4B1656C0}"/>
    <cellStyle name="40% - Accent4 18 8" xfId="35361" xr:uid="{7A1D2AC9-51D8-487A-BCBF-232D9262A537}"/>
    <cellStyle name="40% - Accent4 19" xfId="5522" xr:uid="{7B9F3CDC-C4F3-42B0-8A8F-06F66A2B1D10}"/>
    <cellStyle name="40% - Accent4 19 2" xfId="15212" xr:uid="{9F5F6C28-F487-49D4-96FB-5FA07873C33E}"/>
    <cellStyle name="40% - Accent4 19 2 2" xfId="44973" xr:uid="{70D09770-60E0-44CA-BEE4-54691527BFFD}"/>
    <cellStyle name="40% - Accent4 19 3" xfId="15213" xr:uid="{2BE32DE5-637B-444E-9F84-56393E3B277C}"/>
    <cellStyle name="40% - Accent4 19 3 2" xfId="44974" xr:uid="{02218E79-D76F-494A-87C3-05D44F116EF2}"/>
    <cellStyle name="40% - Accent4 19 4" xfId="15214" xr:uid="{89E2A373-8BD5-405B-A8E7-F3BF6A2FC8A1}"/>
    <cellStyle name="40% - Accent4 19 4 2" xfId="44975" xr:uid="{DF9D327A-CF8C-47E5-A1FF-11320A85A505}"/>
    <cellStyle name="40% - Accent4 19 5" xfId="21428" xr:uid="{E1136CA2-60A2-43DD-8CD9-2CE6DDC30965}"/>
    <cellStyle name="40% - Accent4 19 5 2" xfId="50854" xr:uid="{6FC071FB-FDB9-44F1-B96B-CAA27657F38F}"/>
    <cellStyle name="40% - Accent4 19 6" xfId="15211" xr:uid="{FB30E6C9-8D34-4792-B790-DACF2F33D80D}"/>
    <cellStyle name="40% - Accent4 19 6 2" xfId="44972" xr:uid="{19A113C6-7871-481D-8795-C984E9CF10F3}"/>
    <cellStyle name="40% - Accent4 19 7" xfId="35385" xr:uid="{9F6CCECC-729C-44D0-BACD-58CEC93C6C64}"/>
    <cellStyle name="40% - Accent4 2" xfId="355" xr:uid="{4C7F23BE-AB32-4BB7-AB4E-24DF8626E472}"/>
    <cellStyle name="40% - Accent4 2 10" xfId="15216" xr:uid="{343ADF63-0982-4FF7-A57A-43911447596C}"/>
    <cellStyle name="40% - Accent4 2 10 2" xfId="44977" xr:uid="{AE06F9D5-BC1D-42D2-8FD7-0EE5A8066C07}"/>
    <cellStyle name="40% - Accent4 2 11" xfId="15217" xr:uid="{10ABBD36-81E4-469C-A866-C6BA14E6D061}"/>
    <cellStyle name="40% - Accent4 2 11 2" xfId="44978" xr:uid="{99A3A332-8579-4460-B303-FD49277C5688}"/>
    <cellStyle name="40% - Accent4 2 12" xfId="15218" xr:uid="{3F1D44A8-4C78-4D4F-BD66-89DD49A78244}"/>
    <cellStyle name="40% - Accent4 2 12 2" xfId="44979" xr:uid="{6D48DF41-D3AB-4072-BDF2-5B7BD776789C}"/>
    <cellStyle name="40% - Accent4 2 13" xfId="20318" xr:uid="{F4C49717-4279-4FC7-B864-E5E2FF7EF0C9}"/>
    <cellStyle name="40% - Accent4 2 13 2" xfId="49949" xr:uid="{6A6CD19F-8824-459E-BA16-6B662D1ABA42}"/>
    <cellStyle name="40% - Accent4 2 14" xfId="15215" xr:uid="{FDB6DE58-8C67-47CC-995F-5C65243E1BE6}"/>
    <cellStyle name="40% - Accent4 2 14 2" xfId="44976" xr:uid="{23C921BC-5396-4A9B-909A-7C2BD68566CE}"/>
    <cellStyle name="40% - Accent4 2 15" xfId="6336" xr:uid="{642A01F8-FDCD-4FD3-A13C-51307C3BFD97}"/>
    <cellStyle name="40% - Accent4 2 15 2" xfId="36160" xr:uid="{2AF418DE-48E6-4E0C-84B5-281382FA8F64}"/>
    <cellStyle name="40% - Accent4 2 16" xfId="4723" xr:uid="{A9002116-8047-45C2-A100-0C4D8A34EDD8}"/>
    <cellStyle name="40% - Accent4 2 16 2" xfId="34617" xr:uid="{A4E3EDAA-6400-489E-A47B-43A549F4A52F}"/>
    <cellStyle name="40% - Accent4 2 17" xfId="22552" xr:uid="{96CB66DA-78B1-457B-A7DE-F9DE7FB8BAD3}"/>
    <cellStyle name="40% - Accent4 2 17 2" xfId="51840" xr:uid="{8DE601A5-0173-4DAE-B8B1-9D71C628EAF2}"/>
    <cellStyle name="40% - Accent4 2 18" xfId="4193" xr:uid="{78BAD3BE-E283-41A9-B3D1-382D318B9185}"/>
    <cellStyle name="40% - Accent4 2 19" xfId="31625" xr:uid="{26141A29-D79E-4F36-B39E-4E49E04D6D39}"/>
    <cellStyle name="40% - Accent4 2 2" xfId="855" xr:uid="{4CAC3AF9-0CED-4405-98E4-938C18FD74F1}"/>
    <cellStyle name="40% - Accent4 2 2 10" xfId="20319" xr:uid="{74B8232D-6239-4CC7-94F3-47CA8F9E9151}"/>
    <cellStyle name="40% - Accent4 2 2 10 2" xfId="49950" xr:uid="{E773883D-39D8-4E4B-A8BF-D9BFF56063D0}"/>
    <cellStyle name="40% - Accent4 2 2 11" xfId="15219" xr:uid="{283FC4A3-E9AB-4C30-953A-035D1ED1DB19}"/>
    <cellStyle name="40% - Accent4 2 2 11 2" xfId="44980" xr:uid="{1F1CE897-8886-4C80-9F7B-1ADB4CAB45E4}"/>
    <cellStyle name="40% - Accent4 2 2 12" xfId="4945" xr:uid="{94C31A45-9780-43CA-BC75-83827A7C5C61}"/>
    <cellStyle name="40% - Accent4 2 2 12 2" xfId="34814" xr:uid="{944D88BE-D683-4103-97AA-E001B905589D}"/>
    <cellStyle name="40% - Accent4 2 2 13" xfId="4325" xr:uid="{9757CB44-A9EE-4115-8779-EE5021655FD9}"/>
    <cellStyle name="40% - Accent4 2 2 14" xfId="32085" xr:uid="{A7A2050D-D41C-4E52-B2B8-8A0BE4F46C16}"/>
    <cellStyle name="40% - Accent4 2 2 2" xfId="965" xr:uid="{E9B79FA4-B5F8-4537-883C-EEA7A4F78DF6}"/>
    <cellStyle name="40% - Accent4 2 2 2 10" xfId="5765" xr:uid="{6C36EC56-B946-40A6-ADB7-2EA276A5AE2E}"/>
    <cellStyle name="40% - Accent4 2 2 2 10 2" xfId="35624" xr:uid="{83E55D2A-50C7-455D-8438-21B2F1C8C575}"/>
    <cellStyle name="40% - Accent4 2 2 2 11" xfId="4426" xr:uid="{20760669-4298-41DF-99AB-D9A1E875A766}"/>
    <cellStyle name="40% - Accent4 2 2 2 12" xfId="32154" xr:uid="{224AF73D-EEA6-42FE-B3AE-DD23BE41B9BE}"/>
    <cellStyle name="40% - Accent4 2 2 2 2" xfId="964" xr:uid="{C0322628-2B68-45CC-9D51-ADB49E2DACDA}"/>
    <cellStyle name="40% - Accent4 2 2 2 2 2" xfId="1340" xr:uid="{6A7A7937-F543-4631-9848-ABC56F25A9BE}"/>
    <cellStyle name="40% - Accent4 2 2 2 2 2 2" xfId="2002" xr:uid="{C4CB7E83-BEDE-4312-9620-C8723556B0C7}"/>
    <cellStyle name="40% - Accent4 2 2 2 2 2 2 2" xfId="3237" xr:uid="{6A723B2E-8511-4BC6-A600-78EE70B38E5B}"/>
    <cellStyle name="40% - Accent4 2 2 2 2 2 2 2 2" xfId="34214" xr:uid="{52A0CFA7-30B1-4D3D-AABC-27CC1895E2ED}"/>
    <cellStyle name="40% - Accent4 2 2 2 2 2 2 3" xfId="15223" xr:uid="{E74D8CA8-324A-4ED2-910F-7388E31DBC71}"/>
    <cellStyle name="40% - Accent4 2 2 2 2 2 2 3 2" xfId="44984" xr:uid="{D69EBB82-3DCE-4571-89FB-D647B7164D0E}"/>
    <cellStyle name="40% - Accent4 2 2 2 2 2 2 4" xfId="33004" xr:uid="{8D17FDB9-00A5-48AC-A185-BAF188925FD5}"/>
    <cellStyle name="40% - Accent4 2 2 2 2 2 3" xfId="2622" xr:uid="{02B86587-E35B-439B-BB00-5802632F82D9}"/>
    <cellStyle name="40% - Accent4 2 2 2 2 2 3 2" xfId="15224" xr:uid="{BA1C1A0A-3E12-4A38-8C26-C10B2A1FFB1D}"/>
    <cellStyle name="40% - Accent4 2 2 2 2 2 3 2 2" xfId="44985" xr:uid="{68F68285-9ACD-4F81-BAEE-C8CCE3C2450E}"/>
    <cellStyle name="40% - Accent4 2 2 2 2 2 3 3" xfId="33602" xr:uid="{38F591C2-B5D1-4672-8268-7127971D375B}"/>
    <cellStyle name="40% - Accent4 2 2 2 2 2 4" xfId="15222" xr:uid="{23E31849-2986-4C0A-A2AA-46FDC3D96195}"/>
    <cellStyle name="40% - Accent4 2 2 2 2 2 4 2" xfId="44983" xr:uid="{EE8C14A8-4A89-4547-8113-C354829779FF}"/>
    <cellStyle name="40% - Accent4 2 2 2 2 2 5" xfId="32390" xr:uid="{0E8B1DE9-680E-4E53-AC4E-C8839B0B7B73}"/>
    <cellStyle name="40% - Accent4 2 2 2 2 3" xfId="1712" xr:uid="{93EF2C71-1EB5-48BE-915D-C88CE4DAB9A0}"/>
    <cellStyle name="40% - Accent4 2 2 2 2 3 2" xfId="2933" xr:uid="{D465E57E-4C55-45D7-AA47-8F0918B6EB2C}"/>
    <cellStyle name="40% - Accent4 2 2 2 2 3 2 2" xfId="33911" xr:uid="{F6EBD236-B11E-4278-9F00-3CD649B871D2}"/>
    <cellStyle name="40% - Accent4 2 2 2 2 3 3" xfId="15225" xr:uid="{E24DC56C-D18A-4F44-85F0-ABF775B3C78B}"/>
    <cellStyle name="40% - Accent4 2 2 2 2 3 3 2" xfId="44986" xr:uid="{DD75570C-9991-4C4C-906C-B05B14C117C6}"/>
    <cellStyle name="40% - Accent4 2 2 2 2 3 4" xfId="32714" xr:uid="{E921E6B7-CDB6-493D-9AFF-6C80F32E0DD2}"/>
    <cellStyle name="40% - Accent4 2 2 2 2 4" xfId="2336" xr:uid="{F8E44E9A-65BF-48E2-834D-C0A93EF7C856}"/>
    <cellStyle name="40% - Accent4 2 2 2 2 4 2" xfId="15226" xr:uid="{D7719735-B1AB-4A01-9A5A-682101FC3C40}"/>
    <cellStyle name="40% - Accent4 2 2 2 2 4 2 2" xfId="44987" xr:uid="{C3892177-BB23-4167-BB69-4D5D2366BBBB}"/>
    <cellStyle name="40% - Accent4 2 2 2 2 4 3" xfId="33316" xr:uid="{65D37119-C957-4233-83EE-D4A9AA6FD31B}"/>
    <cellStyle name="40% - Accent4 2 2 2 2 5" xfId="15227" xr:uid="{BB58E259-059B-4A77-93FC-7F87D2EC2903}"/>
    <cellStyle name="40% - Accent4 2 2 2 2 5 2" xfId="44988" xr:uid="{755F5821-7D50-40D6-85C6-04A221329418}"/>
    <cellStyle name="40% - Accent4 2 2 2 2 6" xfId="31140" xr:uid="{A9A6CB03-4F28-4845-8E4F-3BE444F30BD3}"/>
    <cellStyle name="40% - Accent4 2 2 2 2 7" xfId="15221" xr:uid="{F30D2B6A-E78F-49B7-AA1B-8150C9275D41}"/>
    <cellStyle name="40% - Accent4 2 2 2 2 7 2" xfId="44982" xr:uid="{A37F7C18-F419-4619-BAF9-CD3F09CDA293}"/>
    <cellStyle name="40% - Accent4 2 2 2 2 8" xfId="32153" xr:uid="{29B2B787-481A-46A4-A6D8-89662E7EA341}"/>
    <cellStyle name="40% - Accent4 2 2 2 3" xfId="1339" xr:uid="{BEDBA938-7D8E-4D83-96EF-4C3DC6648E55}"/>
    <cellStyle name="40% - Accent4 2 2 2 3 2" xfId="2001" xr:uid="{D44DBB08-89DC-47ED-92DC-E48DB6A8EF8B}"/>
    <cellStyle name="40% - Accent4 2 2 2 3 2 2" xfId="3236" xr:uid="{D1973401-F1AF-4DCA-9DBA-9BD8B2742E4A}"/>
    <cellStyle name="40% - Accent4 2 2 2 3 2 2 2" xfId="15230" xr:uid="{25B6C2B2-890E-43C2-8799-874050204CF7}"/>
    <cellStyle name="40% - Accent4 2 2 2 3 2 2 2 2" xfId="44991" xr:uid="{33C15953-D7C1-4BDF-B229-6394715404EB}"/>
    <cellStyle name="40% - Accent4 2 2 2 3 2 2 3" xfId="34213" xr:uid="{19DE7DBC-ECDF-4245-ACA9-93D97D08F4D1}"/>
    <cellStyle name="40% - Accent4 2 2 2 3 2 3" xfId="15231" xr:uid="{26E1384F-3451-4382-91C5-EF3AB57F0F67}"/>
    <cellStyle name="40% - Accent4 2 2 2 3 2 3 2" xfId="44992" xr:uid="{5FC74206-2CC2-4F0C-AE16-C289F8C8B16C}"/>
    <cellStyle name="40% - Accent4 2 2 2 3 2 4" xfId="15229" xr:uid="{D8817DD9-AF05-40EA-AED3-6B7717736395}"/>
    <cellStyle name="40% - Accent4 2 2 2 3 2 4 2" xfId="44990" xr:uid="{A469BF80-0EA3-4776-B8F4-0BF79C8B71CA}"/>
    <cellStyle name="40% - Accent4 2 2 2 3 2 5" xfId="33003" xr:uid="{0EF4F5FB-4FB1-4AC5-A709-0CF718826E3B}"/>
    <cellStyle name="40% - Accent4 2 2 2 3 3" xfId="2621" xr:uid="{BB593DD7-D985-418C-A91D-E0CE2CAF94BD}"/>
    <cellStyle name="40% - Accent4 2 2 2 3 3 2" xfId="15232" xr:uid="{05F2EEEA-5368-4AAE-8CAA-0BF0F52377A1}"/>
    <cellStyle name="40% - Accent4 2 2 2 3 3 2 2" xfId="44993" xr:uid="{8B7FAF5B-F14A-4CB8-A5A8-DDE5DC998AFC}"/>
    <cellStyle name="40% - Accent4 2 2 2 3 3 3" xfId="33601" xr:uid="{4A55CA3A-1EE5-4F7B-886C-C2996C958DB3}"/>
    <cellStyle name="40% - Accent4 2 2 2 3 4" xfId="15233" xr:uid="{212A30FA-4F85-488A-817C-FA7C645203D5}"/>
    <cellStyle name="40% - Accent4 2 2 2 3 4 2" xfId="44994" xr:uid="{53ECFFC5-315C-4594-B9DE-FAD543795B62}"/>
    <cellStyle name="40% - Accent4 2 2 2 3 5" xfId="15234" xr:uid="{9C9FDED0-81D1-4E1A-9975-8401B287EDF9}"/>
    <cellStyle name="40% - Accent4 2 2 2 3 5 2" xfId="44995" xr:uid="{C9D83589-F557-4D40-9A6F-36C500804BDE}"/>
    <cellStyle name="40% - Accent4 2 2 2 3 6" xfId="15228" xr:uid="{7C24B033-A847-4A15-92FF-171AE7CE7648}"/>
    <cellStyle name="40% - Accent4 2 2 2 3 6 2" xfId="44989" xr:uid="{A5C072A4-38EF-4593-B0B9-BBA0236E1458}"/>
    <cellStyle name="40% - Accent4 2 2 2 3 7" xfId="32389" xr:uid="{22899FEE-B94D-4E78-ABC9-4D88B92ABC6B}"/>
    <cellStyle name="40% - Accent4 2 2 2 4" xfId="1711" xr:uid="{C790C517-2FC1-4C66-8389-83F0F5EF99A4}"/>
    <cellStyle name="40% - Accent4 2 2 2 4 2" xfId="2932" xr:uid="{E906B915-06E5-4AB3-911C-F8B9EF69EB39}"/>
    <cellStyle name="40% - Accent4 2 2 2 4 2 2" xfId="15236" xr:uid="{74B6DE03-7B8C-430B-A1D5-F8724AB42633}"/>
    <cellStyle name="40% - Accent4 2 2 2 4 2 2 2" xfId="44997" xr:uid="{33FC23B0-E78E-4199-9A01-821E3DFAC610}"/>
    <cellStyle name="40% - Accent4 2 2 2 4 2 3" xfId="33910" xr:uid="{A506D6F3-C59E-48A7-A7D4-9C0F9BECB017}"/>
    <cellStyle name="40% - Accent4 2 2 2 4 3" xfId="15237" xr:uid="{37B6C71F-6F8E-4EA2-89BD-C46611ADECC2}"/>
    <cellStyle name="40% - Accent4 2 2 2 4 3 2" xfId="44998" xr:uid="{4B1DAE90-AF8C-40CE-8832-A3C3DE098B5A}"/>
    <cellStyle name="40% - Accent4 2 2 2 4 4" xfId="15235" xr:uid="{31E2A71F-C250-4B23-A669-9A31B8FBE9B5}"/>
    <cellStyle name="40% - Accent4 2 2 2 4 4 2" xfId="44996" xr:uid="{0E3F05F1-00C9-43CA-A0BA-A97A1788E5E3}"/>
    <cellStyle name="40% - Accent4 2 2 2 4 5" xfId="32713" xr:uid="{AAD485B3-D77C-41D2-9017-EAA4BC9FD283}"/>
    <cellStyle name="40% - Accent4 2 2 2 5" xfId="2219" xr:uid="{F60EA92E-5699-43AC-9484-4FA7C05D4B49}"/>
    <cellStyle name="40% - Accent4 2 2 2 5 2" xfId="15238" xr:uid="{B9627968-4E43-4B19-AE14-8B98E55ADD1B}"/>
    <cellStyle name="40% - Accent4 2 2 2 5 2 2" xfId="44999" xr:uid="{C2BE8EBD-430C-405B-81A0-794DC1EEFA54}"/>
    <cellStyle name="40% - Accent4 2 2 2 5 3" xfId="33201" xr:uid="{87B4AB44-989E-4163-817C-8F0794E8F0F3}"/>
    <cellStyle name="40% - Accent4 2 2 2 6" xfId="15239" xr:uid="{8E5BAAC3-A3AB-414F-83BF-3CB31C551714}"/>
    <cellStyle name="40% - Accent4 2 2 2 6 2" xfId="45000" xr:uid="{9BF5F02C-4F23-4ED8-AD99-A5576B20E40F}"/>
    <cellStyle name="40% - Accent4 2 2 2 7" xfId="15240" xr:uid="{91A107D9-7BB2-4C93-8C5A-22090B496EB2}"/>
    <cellStyle name="40% - Accent4 2 2 2 7 2" xfId="45001" xr:uid="{1625F284-A7A5-4A6A-AADF-9914AE51ECBA}"/>
    <cellStyle name="40% - Accent4 2 2 2 8" xfId="20421" xr:uid="{326B71CD-AF7F-4213-AD9A-3B1B9F1725D4}"/>
    <cellStyle name="40% - Accent4 2 2 2 8 2" xfId="49988" xr:uid="{82B99CAF-0BDD-465C-979F-ABA1D43486E8}"/>
    <cellStyle name="40% - Accent4 2 2 2 9" xfId="15220" xr:uid="{8EADF6DF-3FB9-45C8-B99B-2772CC59DA48}"/>
    <cellStyle name="40% - Accent4 2 2 2 9 2" xfId="44981" xr:uid="{2B684384-6627-4620-BBCD-AFC085AE2661}"/>
    <cellStyle name="40% - Accent4 2 2 3" xfId="819" xr:uid="{D659944A-1AEE-4014-8FAA-833CB521A812}"/>
    <cellStyle name="40% - Accent4 2 2 3 10" xfId="32058" xr:uid="{D35576CE-FB18-4EB8-BEDA-3F8BD3322D84}"/>
    <cellStyle name="40% - Accent4 2 2 3 2" xfId="1341" xr:uid="{42E13939-E2A2-43A5-9A9F-70C875209945}"/>
    <cellStyle name="40% - Accent4 2 2 3 2 2" xfId="2003" xr:uid="{F3DB170C-020D-4734-9E35-23055048E2EA}"/>
    <cellStyle name="40% - Accent4 2 2 3 2 2 2" xfId="3238" xr:uid="{0A8E673C-7BF6-4B53-80DA-C62F34E3F021}"/>
    <cellStyle name="40% - Accent4 2 2 3 2 2 2 2" xfId="15244" xr:uid="{9642FD53-9FC5-4E0B-B843-CA4A9E323769}"/>
    <cellStyle name="40% - Accent4 2 2 3 2 2 2 2 2" xfId="45005" xr:uid="{9724D71A-61DE-412D-9110-5E1D977204BA}"/>
    <cellStyle name="40% - Accent4 2 2 3 2 2 2 3" xfId="34215" xr:uid="{F7869912-6413-49D0-8A79-4B2E820A0216}"/>
    <cellStyle name="40% - Accent4 2 2 3 2 2 3" xfId="15245" xr:uid="{F390B8D5-D7F3-4DD5-AD67-2B0525F86280}"/>
    <cellStyle name="40% - Accent4 2 2 3 2 2 3 2" xfId="45006" xr:uid="{030315B3-640C-44F3-98FF-7E0FDB452A94}"/>
    <cellStyle name="40% - Accent4 2 2 3 2 2 4" xfId="15243" xr:uid="{EA3FF402-B010-4B1A-95A5-E63EFD7D41D6}"/>
    <cellStyle name="40% - Accent4 2 2 3 2 2 4 2" xfId="45004" xr:uid="{E8B1BC54-64AF-4F04-A904-62B708FE3CBC}"/>
    <cellStyle name="40% - Accent4 2 2 3 2 2 5" xfId="33005" xr:uid="{67797413-703B-4D67-B468-C9CB8EFC1CF7}"/>
    <cellStyle name="40% - Accent4 2 2 3 2 3" xfId="2623" xr:uid="{1AA1CF1A-B3C3-4329-ADB4-3A63D87FCE39}"/>
    <cellStyle name="40% - Accent4 2 2 3 2 3 2" xfId="15246" xr:uid="{E82B9A62-73B3-412F-9AB3-CDE9CBA8A3C5}"/>
    <cellStyle name="40% - Accent4 2 2 3 2 3 2 2" xfId="45007" xr:uid="{4D8BB8B8-D445-4363-ACF7-2B8ABFCCC056}"/>
    <cellStyle name="40% - Accent4 2 2 3 2 3 3" xfId="33603" xr:uid="{5441EFB5-F71E-4DA5-8C4C-F99D985E284D}"/>
    <cellStyle name="40% - Accent4 2 2 3 2 4" xfId="15247" xr:uid="{BE412EAF-9E72-46BA-9054-A80EBAD28608}"/>
    <cellStyle name="40% - Accent4 2 2 3 2 4 2" xfId="45008" xr:uid="{78FCAC26-4408-4736-8030-406BE0D8C601}"/>
    <cellStyle name="40% - Accent4 2 2 3 2 5" xfId="15248" xr:uid="{10E11503-F839-4E8F-86F7-AC5EE2A52AED}"/>
    <cellStyle name="40% - Accent4 2 2 3 2 5 2" xfId="45009" xr:uid="{A5FF60DD-CD98-40C4-813F-1DD3EA9FEB21}"/>
    <cellStyle name="40% - Accent4 2 2 3 2 6" xfId="15242" xr:uid="{06B68B78-CA96-4DCD-B7FA-8F4B570D243D}"/>
    <cellStyle name="40% - Accent4 2 2 3 2 6 2" xfId="45003" xr:uid="{5DDCB406-AC09-4793-8AB9-2A59EBEA6C3A}"/>
    <cellStyle name="40% - Accent4 2 2 3 2 7" xfId="32391" xr:uid="{24684A31-B2BC-4B48-81F2-C41BEEF8A32E}"/>
    <cellStyle name="40% - Accent4 2 2 3 3" xfId="1713" xr:uid="{87720492-7C5C-4DAD-90A0-D7158DB9F4AF}"/>
    <cellStyle name="40% - Accent4 2 2 3 3 2" xfId="2934" xr:uid="{3BCFC073-57D9-4910-80AE-1806C9583986}"/>
    <cellStyle name="40% - Accent4 2 2 3 3 2 2" xfId="15251" xr:uid="{118B6545-067F-400D-81E6-1CEFC794C441}"/>
    <cellStyle name="40% - Accent4 2 2 3 3 2 2 2" xfId="45012" xr:uid="{E4EF31E1-679D-440E-98E5-6B4202DE52F4}"/>
    <cellStyle name="40% - Accent4 2 2 3 3 2 3" xfId="15252" xr:uid="{E1BD44B7-0093-416C-9FF9-0C40BD7EA47B}"/>
    <cellStyle name="40% - Accent4 2 2 3 3 2 3 2" xfId="45013" xr:uid="{008EBC5B-FD53-4AFF-A7D7-9EEA01A07CEE}"/>
    <cellStyle name="40% - Accent4 2 2 3 3 2 4" xfId="15250" xr:uid="{D70EB899-14F9-4FFD-BAD3-FE2EBA975A6E}"/>
    <cellStyle name="40% - Accent4 2 2 3 3 2 4 2" xfId="45011" xr:uid="{2736DA77-27CA-4575-8D73-4E9F04943D98}"/>
    <cellStyle name="40% - Accent4 2 2 3 3 2 5" xfId="33912" xr:uid="{ED24FCEF-653A-439F-AB72-AB6D6007119F}"/>
    <cellStyle name="40% - Accent4 2 2 3 3 3" xfId="15253" xr:uid="{380F6E34-D4AD-4C96-A0D5-AF7613AFE2FC}"/>
    <cellStyle name="40% - Accent4 2 2 3 3 3 2" xfId="45014" xr:uid="{1967221E-40B8-4F3A-B152-85EDB9449D2C}"/>
    <cellStyle name="40% - Accent4 2 2 3 3 4" xfId="15254" xr:uid="{287552F0-F60D-4141-907E-B433926E9BC5}"/>
    <cellStyle name="40% - Accent4 2 2 3 3 4 2" xfId="45015" xr:uid="{6222CDFC-9257-4465-9E80-051BF1B7E566}"/>
    <cellStyle name="40% - Accent4 2 2 3 3 5" xfId="15255" xr:uid="{C6BE842C-88EE-490C-8400-3C5ECCBC11C7}"/>
    <cellStyle name="40% - Accent4 2 2 3 3 5 2" xfId="45016" xr:uid="{9B8F8677-0C9C-4BEC-ADE1-82D9DC62CF84}"/>
    <cellStyle name="40% - Accent4 2 2 3 3 6" xfId="15249" xr:uid="{17ED4A9E-F5A4-4046-8767-EAA47500C6F7}"/>
    <cellStyle name="40% - Accent4 2 2 3 3 6 2" xfId="45010" xr:uid="{A4C14880-F86E-4A07-90D1-E79018C1E9A2}"/>
    <cellStyle name="40% - Accent4 2 2 3 3 7" xfId="32715" xr:uid="{790965F0-6790-4E42-84EF-309B70C38889}"/>
    <cellStyle name="40% - Accent4 2 2 3 4" xfId="2292" xr:uid="{0EF670A6-DDCD-4E61-AA0A-5D0797B7360D}"/>
    <cellStyle name="40% - Accent4 2 2 3 4 2" xfId="15257" xr:uid="{8A28547F-ED2F-4585-B73E-C55603D8C207}"/>
    <cellStyle name="40% - Accent4 2 2 3 4 2 2" xfId="45018" xr:uid="{F6ACF63E-69FB-497A-8AF7-CD7FA619CEDB}"/>
    <cellStyle name="40% - Accent4 2 2 3 4 3" xfId="15258" xr:uid="{07109275-851B-43BF-89D5-3A059E531376}"/>
    <cellStyle name="40% - Accent4 2 2 3 4 3 2" xfId="45019" xr:uid="{CDF5E2C2-4F12-4412-8179-587F37C32633}"/>
    <cellStyle name="40% - Accent4 2 2 3 4 4" xfId="15256" xr:uid="{C56E463D-3FB2-4DDA-9299-BDC7F877B1AD}"/>
    <cellStyle name="40% - Accent4 2 2 3 4 4 2" xfId="45017" xr:uid="{8370A700-9A0D-4714-A361-903A19E79B0D}"/>
    <cellStyle name="40% - Accent4 2 2 3 4 5" xfId="33272" xr:uid="{1D12EB2E-E1CF-481C-BA1E-2B9C6EEB0089}"/>
    <cellStyle name="40% - Accent4 2 2 3 5" xfId="15259" xr:uid="{F1A82D3E-B9B4-4ABD-AE17-7D2AF40448C2}"/>
    <cellStyle name="40% - Accent4 2 2 3 5 2" xfId="45020" xr:uid="{92844815-3BDD-4FD6-A56C-2398CCA7B9FD}"/>
    <cellStyle name="40% - Accent4 2 2 3 6" xfId="15260" xr:uid="{880E9EF6-9638-447B-A55E-D14B9CA9BFD4}"/>
    <cellStyle name="40% - Accent4 2 2 3 6 2" xfId="45021" xr:uid="{671AD84C-0004-45EE-9678-05F2182FF4CA}"/>
    <cellStyle name="40% - Accent4 2 2 3 7" xfId="15261" xr:uid="{59158BB0-DB11-4762-B8B1-39ED7D82F797}"/>
    <cellStyle name="40% - Accent4 2 2 3 7 2" xfId="45022" xr:uid="{03B64540-6963-4330-8608-C4504B110A07}"/>
    <cellStyle name="40% - Accent4 2 2 3 8" xfId="23135" xr:uid="{A94F203C-58E0-4AB3-B8ED-7C1FE08EB458}"/>
    <cellStyle name="40% - Accent4 2 2 3 8 2" xfId="52199" xr:uid="{04FA44D8-BBB9-421E-8DDD-3EEF83E7B809}"/>
    <cellStyle name="40% - Accent4 2 2 3 9" xfId="15241" xr:uid="{3186018F-9BF8-4BCB-83D5-19F8B5DFFCD3}"/>
    <cellStyle name="40% - Accent4 2 2 3 9 2" xfId="45002" xr:uid="{F23AE02D-8E24-4FBC-9CD2-2F004B7E7A84}"/>
    <cellStyle name="40% - Accent4 2 2 4" xfId="966" xr:uid="{091A4129-F718-40F3-AF11-5E609EDC51F9}"/>
    <cellStyle name="40% - Accent4 2 2 4 2" xfId="1338" xr:uid="{3ECD11D1-B12B-4B32-8F16-A7C9D7F606FB}"/>
    <cellStyle name="40% - Accent4 2 2 4 2 2" xfId="2000" xr:uid="{F0A06CF4-5F3E-46EF-9119-425F05E278A4}"/>
    <cellStyle name="40% - Accent4 2 2 4 2 2 2" xfId="3235" xr:uid="{7F08194D-95C9-4956-84E5-CC4E02E3108C}"/>
    <cellStyle name="40% - Accent4 2 2 4 2 2 2 2" xfId="34212" xr:uid="{E9219A7B-28C4-4A86-BDF7-83A62E44E802}"/>
    <cellStyle name="40% - Accent4 2 2 4 2 2 3" xfId="15264" xr:uid="{50832BC3-8F9E-48BB-B3CB-421FDBD5FC4E}"/>
    <cellStyle name="40% - Accent4 2 2 4 2 2 3 2" xfId="45025" xr:uid="{6EFF4C4B-161F-4F71-9167-5E0CD17769E8}"/>
    <cellStyle name="40% - Accent4 2 2 4 2 2 4" xfId="33002" xr:uid="{5403149B-006B-4374-B9CE-E155B0987E18}"/>
    <cellStyle name="40% - Accent4 2 2 4 2 3" xfId="2624" xr:uid="{C28F5CF5-A9C9-4C8C-851F-08D336941DC0}"/>
    <cellStyle name="40% - Accent4 2 2 4 2 3 2" xfId="15265" xr:uid="{56636187-982F-430C-894C-579CEC8B0E05}"/>
    <cellStyle name="40% - Accent4 2 2 4 2 3 2 2" xfId="45026" xr:uid="{CE99FBA4-DAC8-4E2D-A1CB-2BD6B9267E56}"/>
    <cellStyle name="40% - Accent4 2 2 4 2 3 3" xfId="33604" xr:uid="{759ADD61-0329-4764-8129-AFC792F324A1}"/>
    <cellStyle name="40% - Accent4 2 2 4 2 4" xfId="15263" xr:uid="{D8933CDE-0DE8-4ABD-A367-742F9A4902C8}"/>
    <cellStyle name="40% - Accent4 2 2 4 2 4 2" xfId="45024" xr:uid="{24ABE5F7-7304-4B9C-BB4C-A39A1337264A}"/>
    <cellStyle name="40% - Accent4 2 2 4 2 5" xfId="32388" xr:uid="{1F3969C3-CF18-4EA2-99CD-0C8B842EE0ED}"/>
    <cellStyle name="40% - Accent4 2 2 4 3" xfId="1710" xr:uid="{AD4CEC7D-56EA-45CC-A81A-19F4CB503414}"/>
    <cellStyle name="40% - Accent4 2 2 4 3 2" xfId="2931" xr:uid="{19A36AC7-B5EC-47F2-B33D-4C093D3048C8}"/>
    <cellStyle name="40% - Accent4 2 2 4 3 2 2" xfId="33909" xr:uid="{2BE7C4FD-0B2F-466A-8D56-5E349BA402B0}"/>
    <cellStyle name="40% - Accent4 2 2 4 3 3" xfId="15266" xr:uid="{D6DE19E1-A05E-4142-94DD-CBC4FEAE3E7C}"/>
    <cellStyle name="40% - Accent4 2 2 4 3 3 2" xfId="45027" xr:uid="{30A8BB77-328B-4BEC-8EE2-6DB50F5A846B}"/>
    <cellStyle name="40% - Accent4 2 2 4 3 4" xfId="32712" xr:uid="{5CE3DD86-F9FF-4AB3-812F-6EC81279AB81}"/>
    <cellStyle name="40% - Accent4 2 2 4 4" xfId="2390" xr:uid="{E8625BB9-9C2D-45CB-A9B0-9CB54603D4BD}"/>
    <cellStyle name="40% - Accent4 2 2 4 4 2" xfId="15267" xr:uid="{14964E82-5F4D-4EA9-836E-3195C001FCE6}"/>
    <cellStyle name="40% - Accent4 2 2 4 4 2 2" xfId="45028" xr:uid="{8CCF53DE-82FE-468E-B049-4B164AC991D9}"/>
    <cellStyle name="40% - Accent4 2 2 4 4 3" xfId="33370" xr:uid="{3C7A52BC-3DA9-4DD8-864C-B7D101964240}"/>
    <cellStyle name="40% - Accent4 2 2 4 5" xfId="15268" xr:uid="{071C6CC7-EF9D-49EE-B72F-EB1A93400344}"/>
    <cellStyle name="40% - Accent4 2 2 4 5 2" xfId="45029" xr:uid="{D404BA4C-8EB3-40C1-8998-F1EFB7E91D15}"/>
    <cellStyle name="40% - Accent4 2 2 4 6" xfId="15262" xr:uid="{54BE78D0-C13D-44D4-BB17-0A0189093F2E}"/>
    <cellStyle name="40% - Accent4 2 2 4 6 2" xfId="45023" xr:uid="{12882392-F7D2-4107-B3CC-03CF70992C55}"/>
    <cellStyle name="40% - Accent4 2 2 4 7" xfId="32155" xr:uid="{6A1085AE-ABD5-4872-B3A5-3BBF3D770C95}"/>
    <cellStyle name="40% - Accent4 2 2 5" xfId="1180" xr:uid="{D99355C5-1A22-431F-B3C9-0D06F3A021E7}"/>
    <cellStyle name="40% - Accent4 2 2 5 2" xfId="1842" xr:uid="{DA2D8363-D073-4FDC-A519-B9547EC3300B}"/>
    <cellStyle name="40% - Accent4 2 2 5 2 2" xfId="3077" xr:uid="{1D31B3A8-1A19-4829-9CAD-ADED610FC560}"/>
    <cellStyle name="40% - Accent4 2 2 5 2 2 2" xfId="15271" xr:uid="{09CD01C2-8596-4CFC-A476-E61EE4B8B885}"/>
    <cellStyle name="40% - Accent4 2 2 5 2 2 2 2" xfId="45032" xr:uid="{96CDD97A-8759-4BB1-A6DA-4B091573358B}"/>
    <cellStyle name="40% - Accent4 2 2 5 2 2 3" xfId="34054" xr:uid="{A428140A-D4FA-4E1C-944F-EFA441D78B72}"/>
    <cellStyle name="40% - Accent4 2 2 5 2 3" xfId="15272" xr:uid="{EC930606-D86B-47AE-B8C3-37B970982A78}"/>
    <cellStyle name="40% - Accent4 2 2 5 2 3 2" xfId="45033" xr:uid="{49F2C791-43DB-440A-85C2-61BF0CC58BB9}"/>
    <cellStyle name="40% - Accent4 2 2 5 2 4" xfId="15270" xr:uid="{86EA87E9-4B71-4D9F-BFA0-977F920F5CA2}"/>
    <cellStyle name="40% - Accent4 2 2 5 2 4 2" xfId="45031" xr:uid="{92A0C464-AE73-487D-99C9-5442CBECE170}"/>
    <cellStyle name="40% - Accent4 2 2 5 2 5" xfId="32844" xr:uid="{7DE22653-7BD0-43C5-8C0B-92F8E97DD75C}"/>
    <cellStyle name="40% - Accent4 2 2 5 3" xfId="2620" xr:uid="{4A6B3FC7-E1C5-4D67-9AD3-BEDC440562DC}"/>
    <cellStyle name="40% - Accent4 2 2 5 3 2" xfId="15273" xr:uid="{949459E5-468E-47BD-8BED-D26E105D0CF1}"/>
    <cellStyle name="40% - Accent4 2 2 5 3 2 2" xfId="45034" xr:uid="{F3B7A7D9-450E-4812-92B3-5622C4C3CDA3}"/>
    <cellStyle name="40% - Accent4 2 2 5 3 3" xfId="33600" xr:uid="{4269B310-99F8-437F-967C-70D77DC68C92}"/>
    <cellStyle name="40% - Accent4 2 2 5 4" xfId="15274" xr:uid="{BA020F8B-F28C-426B-9078-1924104280B4}"/>
    <cellStyle name="40% - Accent4 2 2 5 4 2" xfId="45035" xr:uid="{3C38AA4D-EC87-4B95-A854-AD377EFB93BA}"/>
    <cellStyle name="40% - Accent4 2 2 5 5" xfId="15275" xr:uid="{DE1FECC0-B59A-4A57-8BD3-19C74F1C2DB3}"/>
    <cellStyle name="40% - Accent4 2 2 5 5 2" xfId="45036" xr:uid="{E57F04BF-88D6-44C5-A7A9-648C4F016E68}"/>
    <cellStyle name="40% - Accent4 2 2 5 6" xfId="15269" xr:uid="{8FB739B0-7A9C-4979-99AF-2F000076D9F3}"/>
    <cellStyle name="40% - Accent4 2 2 5 6 2" xfId="45030" xr:uid="{AA453EEA-CF26-494D-9AAE-4EA05B74B5B5}"/>
    <cellStyle name="40% - Accent4 2 2 5 7" xfId="32230" xr:uid="{B001CA99-20E9-49E3-B90E-68FD2B019168}"/>
    <cellStyle name="40% - Accent4 2 2 6" xfId="1552" xr:uid="{53B70D13-E3F3-4297-95D1-D7764D3944C3}"/>
    <cellStyle name="40% - Accent4 2 2 6 2" xfId="2773" xr:uid="{28AC005B-781F-4ECE-B9CD-4383A8A1FF24}"/>
    <cellStyle name="40% - Accent4 2 2 6 2 2" xfId="15277" xr:uid="{48BC346D-3FB3-4A68-A086-7F315AE34939}"/>
    <cellStyle name="40% - Accent4 2 2 6 2 2 2" xfId="45038" xr:uid="{80293FB8-DD1A-4A49-93CB-6591E5C71274}"/>
    <cellStyle name="40% - Accent4 2 2 6 2 3" xfId="33751" xr:uid="{AB8309DC-BC81-4A8B-B78A-17F484902D68}"/>
    <cellStyle name="40% - Accent4 2 2 6 3" xfId="15278" xr:uid="{8AFA31C4-8694-4D19-9F66-5D61F63E02C9}"/>
    <cellStyle name="40% - Accent4 2 2 6 3 2" xfId="45039" xr:uid="{FA555BA5-E0B7-4862-B48E-51C8CAC11279}"/>
    <cellStyle name="40% - Accent4 2 2 6 4" xfId="15276" xr:uid="{94614F7F-E98B-4BA0-9D7C-E0187F8E2342}"/>
    <cellStyle name="40% - Accent4 2 2 6 4 2" xfId="45037" xr:uid="{B17FD342-0B9E-458F-86DC-BFAEDC5ACC1A}"/>
    <cellStyle name="40% - Accent4 2 2 6 5" xfId="32554" xr:uid="{EEA11581-4695-4028-B5E3-1071CC1DEFA4}"/>
    <cellStyle name="40% - Accent4 2 2 7" xfId="2173" xr:uid="{ABF6287F-D686-47DE-8590-3D304AD7F34F}"/>
    <cellStyle name="40% - Accent4 2 2 7 2" xfId="15279" xr:uid="{C439AAA3-B267-4F0E-9294-6F95EC5A28BD}"/>
    <cellStyle name="40% - Accent4 2 2 7 2 2" xfId="45040" xr:uid="{4925D6D5-C4D9-46AB-A7AF-3ED32FF58278}"/>
    <cellStyle name="40% - Accent4 2 2 7 3" xfId="33155" xr:uid="{770AD994-E136-4603-92B3-4CB883310BBC}"/>
    <cellStyle name="40% - Accent4 2 2 8" xfId="3457" xr:uid="{1ECBBD4C-32D4-4429-985D-D25D760AF540}"/>
    <cellStyle name="40% - Accent4 2 2 8 2" xfId="15280" xr:uid="{45903991-BEEE-490F-8E35-BA2EDB0AA1F7}"/>
    <cellStyle name="40% - Accent4 2 2 8 2 2" xfId="45041" xr:uid="{89A4C32B-FCC0-4D53-B39C-FCD80AF4CE6E}"/>
    <cellStyle name="40% - Accent4 2 2 8 3" xfId="34346" xr:uid="{17075E56-D59D-4D93-93AE-E3B43602B87D}"/>
    <cellStyle name="40% - Accent4 2 2 9" xfId="907" xr:uid="{3828B60D-AC2F-430B-AD9C-97CB2F46CBAF}"/>
    <cellStyle name="40% - Accent4 2 2 9 2" xfId="15281" xr:uid="{4C6AEE27-351C-4DF4-BE76-630FFC8C345F}"/>
    <cellStyle name="40% - Accent4 2 2 9 2 2" xfId="45042" xr:uid="{298DFD40-BA28-4531-B271-4908048F3CFB}"/>
    <cellStyle name="40% - Accent4 2 2 9 3" xfId="32124" xr:uid="{90347241-7C87-45E9-B110-6DFC33F6A0E7}"/>
    <cellStyle name="40% - Accent4 2 20" xfId="31865" xr:uid="{5F64DADD-F597-402C-AE2F-D8C988E7B8D5}"/>
    <cellStyle name="40% - Accent4 2 3" xfId="632" xr:uid="{7526F9FA-6060-402D-865F-16646D1B2172}"/>
    <cellStyle name="40% - Accent4 2 3 10" xfId="5181" xr:uid="{50C836DB-89C9-4031-83D5-C2D387EBB7BB}"/>
    <cellStyle name="40% - Accent4 2 3 10 2" xfId="35044" xr:uid="{42B3D073-BDDF-4A56-8FA8-27A97DADAA84}"/>
    <cellStyle name="40% - Accent4 2 3 11" xfId="22749" xr:uid="{5A3D7B67-95AA-4E7E-A0F4-6AC4AB05D773}"/>
    <cellStyle name="40% - Accent4 2 3 11 2" xfId="52034" xr:uid="{097FBA5E-E06A-4072-A088-588E8982AEE8}"/>
    <cellStyle name="40% - Accent4 2 3 12" xfId="4381" xr:uid="{912C6566-9529-41D7-BE93-1B208A9F69DD}"/>
    <cellStyle name="40% - Accent4 2 3 12 2" xfId="34454" xr:uid="{353BB0D4-3F44-4443-BFBB-8BA074736367}"/>
    <cellStyle name="40% - Accent4 2 3 13" xfId="31898" xr:uid="{42AFF341-2CC5-4AE8-8F4D-64F812C567F1}"/>
    <cellStyle name="40% - Accent4 2 3 2" xfId="802" xr:uid="{AD5B0776-AAFA-4AF8-A23C-AA16468476D1}"/>
    <cellStyle name="40% - Accent4 2 3 2 2" xfId="1343" xr:uid="{F8B6CEDF-860C-475E-B9F0-90BF9E5D37B8}"/>
    <cellStyle name="40% - Accent4 2 3 2 2 2" xfId="2005" xr:uid="{E8DC5B0F-14D3-43ED-8879-1100F5A12322}"/>
    <cellStyle name="40% - Accent4 2 3 2 2 2 2" xfId="3240" xr:uid="{096F6310-2957-41F6-9199-9D1ECE828F7B}"/>
    <cellStyle name="40% - Accent4 2 3 2 2 2 2 2" xfId="34217" xr:uid="{9C2B2AE9-08FA-49EA-8E7F-23B5E27F57EB}"/>
    <cellStyle name="40% - Accent4 2 3 2 2 2 3" xfId="15285" xr:uid="{5373F050-A764-46B2-84A2-75BCF24C893C}"/>
    <cellStyle name="40% - Accent4 2 3 2 2 2 3 2" xfId="45046" xr:uid="{5708C263-C25B-447F-ABDF-4AA22AFCA259}"/>
    <cellStyle name="40% - Accent4 2 3 2 2 2 4" xfId="33007" xr:uid="{0F1C8ABF-338F-4554-9F7B-8E85F5ABC6AB}"/>
    <cellStyle name="40% - Accent4 2 3 2 2 3" xfId="2626" xr:uid="{A65CF899-369E-42CE-B5E2-114567A1DADC}"/>
    <cellStyle name="40% - Accent4 2 3 2 2 3 2" xfId="15286" xr:uid="{66A3AFE8-0D41-4AD2-B279-5B0C16082B67}"/>
    <cellStyle name="40% - Accent4 2 3 2 2 3 2 2" xfId="45047" xr:uid="{8C173586-E0B9-400E-99BD-E273A47F49CD}"/>
    <cellStyle name="40% - Accent4 2 3 2 2 3 3" xfId="33606" xr:uid="{3DB169CF-ADE0-4606-B9B4-8B055384E51D}"/>
    <cellStyle name="40% - Accent4 2 3 2 2 4" xfId="15284" xr:uid="{D876400A-796D-4874-84BC-41C9E0457467}"/>
    <cellStyle name="40% - Accent4 2 3 2 2 4 2" xfId="45045" xr:uid="{F205C187-831C-4394-B46C-BC5569C1D996}"/>
    <cellStyle name="40% - Accent4 2 3 2 2 5" xfId="32393" xr:uid="{27FCE041-39B6-4DD5-8063-135873670105}"/>
    <cellStyle name="40% - Accent4 2 3 2 3" xfId="1715" xr:uid="{6D6FFA41-E76B-443C-83E4-D4D7E4F47141}"/>
    <cellStyle name="40% - Accent4 2 3 2 3 2" xfId="2936" xr:uid="{56A78129-ACAE-423D-AE28-0BD2873F5DD2}"/>
    <cellStyle name="40% - Accent4 2 3 2 3 2 2" xfId="33914" xr:uid="{5E4F4A6D-1967-4CA0-AA98-1977671DFE9E}"/>
    <cellStyle name="40% - Accent4 2 3 2 3 3" xfId="15287" xr:uid="{12E4592C-6488-442C-8A6A-6AC0525B1DBB}"/>
    <cellStyle name="40% - Accent4 2 3 2 3 3 2" xfId="45048" xr:uid="{C34AA806-E7AD-4F89-ABA7-561F764EA4F7}"/>
    <cellStyle name="40% - Accent4 2 3 2 3 4" xfId="32717" xr:uid="{58712AB1-DA8E-4230-9F8E-0DF718771D72}"/>
    <cellStyle name="40% - Accent4 2 3 2 4" xfId="2335" xr:uid="{2DB82EC2-E28E-4A88-9C8F-4EC236FF053E}"/>
    <cellStyle name="40% - Accent4 2 3 2 4 2" xfId="15288" xr:uid="{532B6E3B-7604-40F6-81CB-1D5381521EB3}"/>
    <cellStyle name="40% - Accent4 2 3 2 4 2 2" xfId="45049" xr:uid="{1930AABF-1B59-42A9-8926-5D26F0961A0D}"/>
    <cellStyle name="40% - Accent4 2 3 2 4 3" xfId="33315" xr:uid="{3F740E4B-1DFA-4444-A19D-839A8FCA4EFD}"/>
    <cellStyle name="40% - Accent4 2 3 2 5" xfId="15289" xr:uid="{CABDEF2D-ADD3-4363-8BC8-193625BE93B7}"/>
    <cellStyle name="40% - Accent4 2 3 2 5 2" xfId="45050" xr:uid="{D654FC34-6A05-41C7-B36F-9F5ADE6E8426}"/>
    <cellStyle name="40% - Accent4 2 3 2 6" xfId="22016" xr:uid="{FDFB34CA-0EB3-4655-8400-4AB2D0B37153}"/>
    <cellStyle name="40% - Accent4 2 3 2 6 2" xfId="51441" xr:uid="{16F9C6D0-BDC1-4186-A8C9-1352FC7AA144}"/>
    <cellStyle name="40% - Accent4 2 3 2 7" xfId="15283" xr:uid="{359B31D1-9BDF-463C-87D6-27D5C5F48E90}"/>
    <cellStyle name="40% - Accent4 2 3 2 7 2" xfId="45044" xr:uid="{C3551B03-F9B9-44F6-87D6-F1F70F5B0669}"/>
    <cellStyle name="40% - Accent4 2 3 2 8" xfId="31139" xr:uid="{CBE06382-5EF5-42AC-BA94-D3ED7C6219EE}"/>
    <cellStyle name="40% - Accent4 2 3 2 9" xfId="32047" xr:uid="{030C788D-061B-4A0F-84CE-35FCF7E1A5AD}"/>
    <cellStyle name="40% - Accent4 2 3 3" xfId="1342" xr:uid="{0AC8872B-B497-4650-B47A-2F7721302816}"/>
    <cellStyle name="40% - Accent4 2 3 3 2" xfId="2004" xr:uid="{40F4A878-E42D-4F8A-A6AD-6A0B362C4701}"/>
    <cellStyle name="40% - Accent4 2 3 3 2 2" xfId="3239" xr:uid="{9E502950-AD17-454C-BAAB-F99F09F29752}"/>
    <cellStyle name="40% - Accent4 2 3 3 2 2 2" xfId="15292" xr:uid="{61DDAA1B-3C51-41B5-85EA-2BFE4DA56B00}"/>
    <cellStyle name="40% - Accent4 2 3 3 2 2 2 2" xfId="45053" xr:uid="{AE23F1F6-8B7A-4257-89AE-18C102EC965F}"/>
    <cellStyle name="40% - Accent4 2 3 3 2 2 3" xfId="34216" xr:uid="{DB4EB0FF-FE69-4339-BC0E-E2E06FD4E0DE}"/>
    <cellStyle name="40% - Accent4 2 3 3 2 3" xfId="15293" xr:uid="{9683A909-00F2-46FC-83CA-F5F176C1C63F}"/>
    <cellStyle name="40% - Accent4 2 3 3 2 3 2" xfId="45054" xr:uid="{FC43EE7F-7E24-44F7-B258-90A77714D709}"/>
    <cellStyle name="40% - Accent4 2 3 3 2 4" xfId="15291" xr:uid="{276D8709-0BDD-4B20-9F94-D3F2C2BA8545}"/>
    <cellStyle name="40% - Accent4 2 3 3 2 4 2" xfId="45052" xr:uid="{DDFD95FE-7854-4E9D-ABC4-49CDF39BC69C}"/>
    <cellStyle name="40% - Accent4 2 3 3 2 5" xfId="33006" xr:uid="{894195F3-DF9C-45D6-9006-521869D44F49}"/>
    <cellStyle name="40% - Accent4 2 3 3 3" xfId="2625" xr:uid="{607E0A99-A54A-4EA5-BEEB-2DC3D41BA050}"/>
    <cellStyle name="40% - Accent4 2 3 3 3 2" xfId="15294" xr:uid="{BC968E5B-67BA-44B3-968B-58426AC72B47}"/>
    <cellStyle name="40% - Accent4 2 3 3 3 2 2" xfId="45055" xr:uid="{58892C40-C844-425B-8481-8E227EA54990}"/>
    <cellStyle name="40% - Accent4 2 3 3 3 3" xfId="33605" xr:uid="{08D84491-FE6E-4E8C-B2D7-D5D55586AFC4}"/>
    <cellStyle name="40% - Accent4 2 3 3 4" xfId="15295" xr:uid="{A5A1FB72-969E-4467-BB5B-4B4C903314AB}"/>
    <cellStyle name="40% - Accent4 2 3 3 4 2" xfId="45056" xr:uid="{9E9393A7-3630-4160-9EBA-C697EC673C2E}"/>
    <cellStyle name="40% - Accent4 2 3 3 5" xfId="15296" xr:uid="{CB9D3D10-338A-4D05-BE66-EFFFD0468E64}"/>
    <cellStyle name="40% - Accent4 2 3 3 5 2" xfId="45057" xr:uid="{3CBBED3B-95C7-470F-A74B-F9126DE00D7B}"/>
    <cellStyle name="40% - Accent4 2 3 3 6" xfId="23584" xr:uid="{4C406803-5A5C-4161-9004-63698E6158F3}"/>
    <cellStyle name="40% - Accent4 2 3 3 7" xfId="15290" xr:uid="{1147C6CF-0133-4396-B822-43CF17607CFB}"/>
    <cellStyle name="40% - Accent4 2 3 3 7 2" xfId="45051" xr:uid="{8A9113E8-BC35-45DC-9ECC-8F2BBD4C069C}"/>
    <cellStyle name="40% - Accent4 2 3 3 8" xfId="32392" xr:uid="{52D19EA8-372F-4BCC-9DAF-8AB56F457A1C}"/>
    <cellStyle name="40% - Accent4 2 3 4" xfId="1714" xr:uid="{23FC2D3B-442E-43E6-9D89-2D641A114DF0}"/>
    <cellStyle name="40% - Accent4 2 3 4 2" xfId="2935" xr:uid="{522BAB9F-D416-4183-8F25-0AB65B9E16A4}"/>
    <cellStyle name="40% - Accent4 2 3 4 2 2" xfId="15298" xr:uid="{30463E56-AF3E-4C48-961C-0246370B447C}"/>
    <cellStyle name="40% - Accent4 2 3 4 2 2 2" xfId="45059" xr:uid="{2EFAAA23-4130-40BA-9D94-FDB5D727688A}"/>
    <cellStyle name="40% - Accent4 2 3 4 2 3" xfId="33913" xr:uid="{D09F4B0A-E9B4-40B2-9F26-65EA3309718F}"/>
    <cellStyle name="40% - Accent4 2 3 4 3" xfId="15299" xr:uid="{91400D6B-03BA-40E3-A756-AD4E5CA55C93}"/>
    <cellStyle name="40% - Accent4 2 3 4 3 2" xfId="45060" xr:uid="{74D474EB-AAAB-48B0-8EA6-2599050CFBDA}"/>
    <cellStyle name="40% - Accent4 2 3 4 4" xfId="15297" xr:uid="{0EBA04B5-6003-4F58-840C-CB2EA7BB34FC}"/>
    <cellStyle name="40% - Accent4 2 3 4 4 2" xfId="45058" xr:uid="{7E85FDF5-442F-42F5-BEB9-5F9717F0C148}"/>
    <cellStyle name="40% - Accent4 2 3 4 5" xfId="32716" xr:uid="{6672C1B0-4EB8-4CB0-AAF9-CCF536F2FC91}"/>
    <cellStyle name="40% - Accent4 2 3 5" xfId="2218" xr:uid="{7982314B-CC84-43AC-AC3F-8DDE0B00638D}"/>
    <cellStyle name="40% - Accent4 2 3 5 2" xfId="15300" xr:uid="{80FEC634-3F77-4D5D-89DC-3FD111002113}"/>
    <cellStyle name="40% - Accent4 2 3 5 2 2" xfId="45061" xr:uid="{CF0BD129-84BC-4C6E-830D-FA4CAB0A039E}"/>
    <cellStyle name="40% - Accent4 2 3 5 3" xfId="33200" xr:uid="{B24945D6-C290-438F-9C36-E0C740981408}"/>
    <cellStyle name="40% - Accent4 2 3 6" xfId="15301" xr:uid="{933D349B-2AB5-49E2-B297-7144257F5E72}"/>
    <cellStyle name="40% - Accent4 2 3 6 2" xfId="45062" xr:uid="{14EB5A00-6A43-422F-BBC0-059312D3CF80}"/>
    <cellStyle name="40% - Accent4 2 3 7" xfId="15302" xr:uid="{08C66E7F-E1F1-48F4-B1D8-2E59E88CE734}"/>
    <cellStyle name="40% - Accent4 2 3 7 2" xfId="45063" xr:uid="{571F8089-EAAF-4EF2-A7C2-947B9D4C02F1}"/>
    <cellStyle name="40% - Accent4 2 3 8" xfId="20420" xr:uid="{83EEF080-D72F-4D43-A887-FBF65648B038}"/>
    <cellStyle name="40% - Accent4 2 3 8 2" xfId="49987" xr:uid="{E3CD75DF-E334-46D2-8416-84AEEA802398}"/>
    <cellStyle name="40% - Accent4 2 3 9" xfId="15282" xr:uid="{51FDC015-1E09-4A5B-BB33-2ADDCCFE3FBC}"/>
    <cellStyle name="40% - Accent4 2 3 9 2" xfId="45043" xr:uid="{83619F98-5721-4283-AD9B-BCD1AD603968}"/>
    <cellStyle name="40% - Accent4 2 4" xfId="801" xr:uid="{9BFE73BC-6BBD-487D-A21D-C81ABB847D84}"/>
    <cellStyle name="40% - Accent4 2 4 10" xfId="32046" xr:uid="{4689A365-261A-484E-99D3-85906359BC14}"/>
    <cellStyle name="40% - Accent4 2 4 2" xfId="1344" xr:uid="{335BFA37-18DA-41CB-877A-2E7CC22C2054}"/>
    <cellStyle name="40% - Accent4 2 4 2 2" xfId="2006" xr:uid="{6D6C1261-DE34-4BD9-AA3D-64BC13792CB2}"/>
    <cellStyle name="40% - Accent4 2 4 2 2 2" xfId="3241" xr:uid="{FB6FEB92-2D02-4128-A60E-DA03C2BCD6F0}"/>
    <cellStyle name="40% - Accent4 2 4 2 2 2 2" xfId="15306" xr:uid="{0BC9AE09-441C-4CCE-99C9-723FC2B81387}"/>
    <cellStyle name="40% - Accent4 2 4 2 2 2 2 2" xfId="45067" xr:uid="{2D5E4743-5983-4EC1-86A2-8F911403DF34}"/>
    <cellStyle name="40% - Accent4 2 4 2 2 2 3" xfId="34218" xr:uid="{2C426A57-A1DA-417B-A330-7C653026554C}"/>
    <cellStyle name="40% - Accent4 2 4 2 2 3" xfId="15307" xr:uid="{3237E89E-F007-45DB-BEE2-A2E3356909CF}"/>
    <cellStyle name="40% - Accent4 2 4 2 2 3 2" xfId="45068" xr:uid="{BDAB0800-8F92-4276-AF45-7C6C223BA8B0}"/>
    <cellStyle name="40% - Accent4 2 4 2 2 4" xfId="15305" xr:uid="{5D070252-BC49-43BF-B128-C863A9D50C64}"/>
    <cellStyle name="40% - Accent4 2 4 2 2 4 2" xfId="45066" xr:uid="{59214B43-E375-4251-B452-DF4B02083330}"/>
    <cellStyle name="40% - Accent4 2 4 2 2 5" xfId="33008" xr:uid="{15FD445F-7F9A-4BA6-AF1E-07A89C2FCFD9}"/>
    <cellStyle name="40% - Accent4 2 4 2 3" xfId="2627" xr:uid="{738BB341-70FF-49C3-A432-9EF5B1571229}"/>
    <cellStyle name="40% - Accent4 2 4 2 3 2" xfId="15308" xr:uid="{11C164DD-CC7A-4FA9-BEA0-96CA50871C61}"/>
    <cellStyle name="40% - Accent4 2 4 2 3 2 2" xfId="45069" xr:uid="{3DDAB3AD-139E-476E-990C-BBC881B002E9}"/>
    <cellStyle name="40% - Accent4 2 4 2 3 3" xfId="33607" xr:uid="{2F6B5FBD-C073-476D-B765-E4E2A63E9DE7}"/>
    <cellStyle name="40% - Accent4 2 4 2 4" xfId="15309" xr:uid="{7CF566C6-72C0-4B58-BAB2-EB883091C249}"/>
    <cellStyle name="40% - Accent4 2 4 2 4 2" xfId="45070" xr:uid="{4DAF7E7D-C950-4EAA-8AE6-3C3549263DBE}"/>
    <cellStyle name="40% - Accent4 2 4 2 5" xfId="15310" xr:uid="{587232DF-BD3D-48F9-A801-8E2B388C21B7}"/>
    <cellStyle name="40% - Accent4 2 4 2 5 2" xfId="45071" xr:uid="{458EEE46-D549-4066-AFE3-0B6DBEDD8574}"/>
    <cellStyle name="40% - Accent4 2 4 2 6" xfId="15304" xr:uid="{6A1D97D1-B70D-479C-9B79-986383FC109F}"/>
    <cellStyle name="40% - Accent4 2 4 2 6 2" xfId="45065" xr:uid="{4EBFC1C8-DCA3-45FB-AE53-1CAC98BF4F5D}"/>
    <cellStyle name="40% - Accent4 2 4 2 7" xfId="32394" xr:uid="{E29D5D53-FBA8-408E-9203-5C1E28214036}"/>
    <cellStyle name="40% - Accent4 2 4 3" xfId="1716" xr:uid="{7008AB4D-2D68-4D7D-ABAE-4D6E9D181D5F}"/>
    <cellStyle name="40% - Accent4 2 4 3 2" xfId="2937" xr:uid="{EFEC13FF-502E-4F5A-B0B9-F9C768435386}"/>
    <cellStyle name="40% - Accent4 2 4 3 2 2" xfId="15313" xr:uid="{E15FFCAA-54AB-49B2-B354-89748882FE21}"/>
    <cellStyle name="40% - Accent4 2 4 3 2 2 2" xfId="45074" xr:uid="{CD8E84A0-8213-4611-BFB1-9FCC24E9286E}"/>
    <cellStyle name="40% - Accent4 2 4 3 2 3" xfId="15314" xr:uid="{4734C70E-28B2-43FE-86B0-E6F9E65FA764}"/>
    <cellStyle name="40% - Accent4 2 4 3 2 3 2" xfId="45075" xr:uid="{FC12EC64-169E-4817-A244-951F1BFF2035}"/>
    <cellStyle name="40% - Accent4 2 4 3 2 4" xfId="15312" xr:uid="{954036BC-7714-4A64-977F-1B0F08686D6C}"/>
    <cellStyle name="40% - Accent4 2 4 3 2 4 2" xfId="45073" xr:uid="{EAD93B86-54E2-49FC-B8AB-CA4CFAEA9701}"/>
    <cellStyle name="40% - Accent4 2 4 3 2 5" xfId="33915" xr:uid="{BC8631E3-3DCF-4057-ACFC-EC88A0872D12}"/>
    <cellStyle name="40% - Accent4 2 4 3 3" xfId="15315" xr:uid="{0AE7AD02-56B5-4129-8CC8-B84953CD4763}"/>
    <cellStyle name="40% - Accent4 2 4 3 3 2" xfId="45076" xr:uid="{145459EF-B700-4E06-961C-2F30806BF335}"/>
    <cellStyle name="40% - Accent4 2 4 3 4" xfId="15316" xr:uid="{0F820FDB-C3A4-4619-862C-8571C29CDFCB}"/>
    <cellStyle name="40% - Accent4 2 4 3 4 2" xfId="45077" xr:uid="{5ACD29DF-32D9-4EB8-9E72-8EC75011434D}"/>
    <cellStyle name="40% - Accent4 2 4 3 5" xfId="15317" xr:uid="{0E962316-34CB-413F-9945-765E533C6CEC}"/>
    <cellStyle name="40% - Accent4 2 4 3 5 2" xfId="45078" xr:uid="{7AD92B15-8C7F-41B6-A9C4-33FD8BF056DF}"/>
    <cellStyle name="40% - Accent4 2 4 3 6" xfId="15311" xr:uid="{68F1DDA5-0947-45C0-B163-1DF36076F115}"/>
    <cellStyle name="40% - Accent4 2 4 3 6 2" xfId="45072" xr:uid="{049D42F6-7368-4334-B6AE-D5EDD2CEE401}"/>
    <cellStyle name="40% - Accent4 2 4 3 7" xfId="32718" xr:uid="{82C1E0C7-6C00-4464-BB1D-EEF7D35335CA}"/>
    <cellStyle name="40% - Accent4 2 4 4" xfId="2262" xr:uid="{7C0B5845-B535-4B1A-AD2E-97A112518329}"/>
    <cellStyle name="40% - Accent4 2 4 4 2" xfId="15319" xr:uid="{23F6FAA5-CFF7-40F1-B8D5-C4ADD6B44402}"/>
    <cellStyle name="40% - Accent4 2 4 4 2 2" xfId="45080" xr:uid="{FD48C96E-9C5A-44F0-BC25-8EB8C9487F12}"/>
    <cellStyle name="40% - Accent4 2 4 4 3" xfId="15320" xr:uid="{0EC24F15-A3FA-40DD-BD54-F7786F910E1A}"/>
    <cellStyle name="40% - Accent4 2 4 4 3 2" xfId="45081" xr:uid="{9218F203-C5F2-416F-8EC6-696784696E0F}"/>
    <cellStyle name="40% - Accent4 2 4 4 4" xfId="15318" xr:uid="{58B631DB-31F0-4E95-9CA2-FC8F7C5076FE}"/>
    <cellStyle name="40% - Accent4 2 4 4 4 2" xfId="45079" xr:uid="{CF1D48A6-99AE-4979-951A-DC0BCB372BDE}"/>
    <cellStyle name="40% - Accent4 2 4 4 5" xfId="33242" xr:uid="{244D4C9F-C9F6-4127-9F28-C66DD9A043DA}"/>
    <cellStyle name="40% - Accent4 2 4 5" xfId="15321" xr:uid="{C88DBC29-9687-4F19-9552-667EB2008544}"/>
    <cellStyle name="40% - Accent4 2 4 5 2" xfId="45082" xr:uid="{389829A7-FAD2-4280-8A5E-8245DE8F309F}"/>
    <cellStyle name="40% - Accent4 2 4 6" xfId="15322" xr:uid="{4CD04E78-FE5E-47E7-A9C1-1E012C3CF502}"/>
    <cellStyle name="40% - Accent4 2 4 6 2" xfId="45083" xr:uid="{66AC01E6-E72F-4D03-98DB-24B576059D8E}"/>
    <cellStyle name="40% - Accent4 2 4 7" xfId="15323" xr:uid="{534CFBFB-6CC1-40C4-ACD6-777135102EC2}"/>
    <cellStyle name="40% - Accent4 2 4 7 2" xfId="45084" xr:uid="{BD44BF75-83A8-4B3B-8217-B4FEBE48F826}"/>
    <cellStyle name="40% - Accent4 2 4 8" xfId="21516" xr:uid="{F032AE6E-34FC-4013-ABA9-390FD9A1EC63}"/>
    <cellStyle name="40% - Accent4 2 4 8 2" xfId="50941" xr:uid="{BD9C9EBF-6474-41AF-AA78-173AF1F9BB3F}"/>
    <cellStyle name="40% - Accent4 2 4 9" xfId="15303" xr:uid="{9AA81916-5111-4330-839F-99BE1028F9BC}"/>
    <cellStyle name="40% - Accent4 2 4 9 2" xfId="45064" xr:uid="{0C52AA0D-6645-4DA3-BE14-8BDA788D67C4}"/>
    <cellStyle name="40% - Accent4 2 5" xfId="967" xr:uid="{F5C3FD57-5B59-4B87-8222-7C07CA38468E}"/>
    <cellStyle name="40% - Accent4 2 5 2" xfId="1337" xr:uid="{DBEAAFAE-2E9A-4632-8301-7BBFB79763E3}"/>
    <cellStyle name="40% - Accent4 2 5 2 2" xfId="1999" xr:uid="{346934A4-D455-4846-B41C-866F4E351E79}"/>
    <cellStyle name="40% - Accent4 2 5 2 2 2" xfId="3234" xr:uid="{39CD2B11-C1CF-4757-B65A-240B2E0F3AB8}"/>
    <cellStyle name="40% - Accent4 2 5 2 2 2 2" xfId="15327" xr:uid="{577BF421-8034-49EC-9C91-058310A54577}"/>
    <cellStyle name="40% - Accent4 2 5 2 2 2 2 2" xfId="45088" xr:uid="{5A74C3EB-2D9F-4835-B2F1-10A8FF8335C7}"/>
    <cellStyle name="40% - Accent4 2 5 2 2 2 3" xfId="34211" xr:uid="{96E2E63D-F5DE-4547-B6B3-94CDFC649709}"/>
    <cellStyle name="40% - Accent4 2 5 2 2 3" xfId="15328" xr:uid="{A88E2ED3-16C9-491D-AD5B-D9901B749819}"/>
    <cellStyle name="40% - Accent4 2 5 2 2 3 2" xfId="45089" xr:uid="{72C18DCD-495D-40A9-9EAD-BBF6ABF6C264}"/>
    <cellStyle name="40% - Accent4 2 5 2 2 4" xfId="15326" xr:uid="{CB1252CA-E72F-4F8F-A49F-26FAB3F160E1}"/>
    <cellStyle name="40% - Accent4 2 5 2 2 4 2" xfId="45087" xr:uid="{267EFACB-5948-4E4D-BE90-6458A6C9F2E9}"/>
    <cellStyle name="40% - Accent4 2 5 2 2 5" xfId="33001" xr:uid="{6D508C76-6A05-4B15-BECD-9B4BFE995D26}"/>
    <cellStyle name="40% - Accent4 2 5 2 3" xfId="2628" xr:uid="{3557B01B-6BB4-463C-9395-9C2933B00808}"/>
    <cellStyle name="40% - Accent4 2 5 2 3 2" xfId="15329" xr:uid="{A1554DA4-9AC8-4BBA-8EE8-90AFDCF0D1E3}"/>
    <cellStyle name="40% - Accent4 2 5 2 3 2 2" xfId="45090" xr:uid="{A46E30C8-FB0E-451A-9489-51C69E59DC00}"/>
    <cellStyle name="40% - Accent4 2 5 2 3 3" xfId="33608" xr:uid="{40A51E6C-F5EB-4DE5-B391-5919F68427DB}"/>
    <cellStyle name="40% - Accent4 2 5 2 4" xfId="15330" xr:uid="{04BCD885-2257-42CD-AF9B-A81DEA6E0B31}"/>
    <cellStyle name="40% - Accent4 2 5 2 4 2" xfId="45091" xr:uid="{FF735BED-5C08-4315-A2CF-78DC79AA15D5}"/>
    <cellStyle name="40% - Accent4 2 5 2 5" xfId="15331" xr:uid="{66D4EF35-1537-4C31-B331-BC99119EEA67}"/>
    <cellStyle name="40% - Accent4 2 5 2 5 2" xfId="45092" xr:uid="{AEEDDFF6-BA38-46C2-B11F-07D935413FC0}"/>
    <cellStyle name="40% - Accent4 2 5 2 6" xfId="15325" xr:uid="{853939C6-BF31-4C3D-AE47-F3D619D65AD6}"/>
    <cellStyle name="40% - Accent4 2 5 2 6 2" xfId="45086" xr:uid="{05EEFE9E-FF55-4C31-B140-76FA9E353BB7}"/>
    <cellStyle name="40% - Accent4 2 5 2 7" xfId="32387" xr:uid="{AB72464E-51B3-4C9F-B9F8-6D8F9EA3D6F6}"/>
    <cellStyle name="40% - Accent4 2 5 3" xfId="1709" xr:uid="{18D8443E-6DA0-47BB-B87B-35B9C0469BCD}"/>
    <cellStyle name="40% - Accent4 2 5 3 2" xfId="2930" xr:uid="{96D8836D-B0D2-4958-9A87-A6C6FD888445}"/>
    <cellStyle name="40% - Accent4 2 5 3 2 2" xfId="15334" xr:uid="{E756FE9B-DE18-418B-A9EB-12C0C14EF59F}"/>
    <cellStyle name="40% - Accent4 2 5 3 2 2 2" xfId="45095" xr:uid="{AAD72348-9EA6-4936-BDA3-26ED2C43BE97}"/>
    <cellStyle name="40% - Accent4 2 5 3 2 3" xfId="15335" xr:uid="{DC11155C-1982-4EC6-9D3E-783B07473DF0}"/>
    <cellStyle name="40% - Accent4 2 5 3 2 3 2" xfId="45096" xr:uid="{542DFB33-0AC8-4AE6-9FEA-ED7CAC54A970}"/>
    <cellStyle name="40% - Accent4 2 5 3 2 4" xfId="15333" xr:uid="{DE1C909A-F511-4F28-92D5-B66113846C4A}"/>
    <cellStyle name="40% - Accent4 2 5 3 2 4 2" xfId="45094" xr:uid="{54ACE493-EF26-42DB-B662-3819AA2172A3}"/>
    <cellStyle name="40% - Accent4 2 5 3 2 5" xfId="33908" xr:uid="{7D84E435-97FD-48C3-BA20-C951E6831CEF}"/>
    <cellStyle name="40% - Accent4 2 5 3 3" xfId="15336" xr:uid="{082378F4-CCB6-4747-AE79-F6563A3BDBE4}"/>
    <cellStyle name="40% - Accent4 2 5 3 3 2" xfId="45097" xr:uid="{01460A0A-210C-4CB2-89A8-E8A28808AB41}"/>
    <cellStyle name="40% - Accent4 2 5 3 4" xfId="15337" xr:uid="{518D1A8C-EE45-4C81-9545-CA61D61E091A}"/>
    <cellStyle name="40% - Accent4 2 5 3 4 2" xfId="45098" xr:uid="{5FB5EB48-DDD5-4C84-AE9B-CAAF913BF3BA}"/>
    <cellStyle name="40% - Accent4 2 5 3 5" xfId="15338" xr:uid="{387B1D52-50E3-4BF1-B3AE-6858E3ECA195}"/>
    <cellStyle name="40% - Accent4 2 5 3 5 2" xfId="45099" xr:uid="{074EEC10-4E09-41D0-B49D-51D499730253}"/>
    <cellStyle name="40% - Accent4 2 5 3 6" xfId="15332" xr:uid="{DC85AD64-797E-4689-A933-0BFF50DEAD9A}"/>
    <cellStyle name="40% - Accent4 2 5 3 6 2" xfId="45093" xr:uid="{08867309-1227-46DD-9202-B41EF7F46AB0}"/>
    <cellStyle name="40% - Accent4 2 5 3 7" xfId="32711" xr:uid="{0FD02F3E-96C5-4816-BE82-0A3AD43F6AAF}"/>
    <cellStyle name="40% - Accent4 2 5 4" xfId="2128" xr:uid="{A7D6B588-A74E-40B3-89ED-25F3322E6B0B}"/>
    <cellStyle name="40% - Accent4 2 5 4 2" xfId="15340" xr:uid="{7627DE60-0DB9-477C-9009-9A5A848B473E}"/>
    <cellStyle name="40% - Accent4 2 5 4 2 2" xfId="45101" xr:uid="{5ABAE714-91B6-4843-AAB6-FABCB41421C2}"/>
    <cellStyle name="40% - Accent4 2 5 4 3" xfId="15341" xr:uid="{37569C9D-5C7D-4EC7-B38F-0B597A462444}"/>
    <cellStyle name="40% - Accent4 2 5 4 3 2" xfId="45102" xr:uid="{701EC335-C2A6-49C4-8A92-8B9A88507FE3}"/>
    <cellStyle name="40% - Accent4 2 5 4 4" xfId="15339" xr:uid="{D8109C02-8B50-47A1-9E78-8DB92AFC4847}"/>
    <cellStyle name="40% - Accent4 2 5 4 4 2" xfId="45100" xr:uid="{F6FF7DE6-9E0C-4B2D-BE58-ADEB263FD6EE}"/>
    <cellStyle name="40% - Accent4 2 5 4 5" xfId="33114" xr:uid="{215745A9-9556-47E8-BFF8-98AABB803D64}"/>
    <cellStyle name="40% - Accent4 2 5 5" xfId="15342" xr:uid="{2CC4B700-CCA3-4433-B04F-4063601189A6}"/>
    <cellStyle name="40% - Accent4 2 5 5 2" xfId="45103" xr:uid="{4767FC91-E368-4F1B-BEB0-9497382EABF7}"/>
    <cellStyle name="40% - Accent4 2 5 6" xfId="15343" xr:uid="{AEA44245-635D-4BDE-9AFA-83721C495B4B}"/>
    <cellStyle name="40% - Accent4 2 5 6 2" xfId="45104" xr:uid="{0748D24A-8F44-4D24-BD4B-0E144B8F26A6}"/>
    <cellStyle name="40% - Accent4 2 5 7" xfId="15344" xr:uid="{6CEC3F76-A74A-45E1-825C-AE2F50692AD3}"/>
    <cellStyle name="40% - Accent4 2 5 7 2" xfId="45105" xr:uid="{4DEBE44C-9436-4261-86E1-22C266667383}"/>
    <cellStyle name="40% - Accent4 2 5 8" xfId="15324" xr:uid="{6289E1BE-3253-4DCC-B5F5-6BEAA6A87D06}"/>
    <cellStyle name="40% - Accent4 2 5 8 2" xfId="45085" xr:uid="{213A78B6-EFBE-4BA2-8ECC-E928AFE317FF}"/>
    <cellStyle name="40% - Accent4 2 5 9" xfId="32156" xr:uid="{79E05F09-C657-4380-A220-4C66AD9FF022}"/>
    <cellStyle name="40% - Accent4 2 6" xfId="593" xr:uid="{D000B346-4754-429E-B696-8A1F2171B7CD}"/>
    <cellStyle name="40% - Accent4 2 6 2" xfId="1813" xr:uid="{3466837C-AD98-4DBC-9301-CAE8630861CE}"/>
    <cellStyle name="40% - Accent4 2 6 2 2" xfId="3047" xr:uid="{A5601D40-A591-477E-AD50-605603B42014}"/>
    <cellStyle name="40% - Accent4 2 6 2 2 2" xfId="15347" xr:uid="{86FFDC44-46F2-40E9-8A87-19CCE055583F}"/>
    <cellStyle name="40% - Accent4 2 6 2 2 2 2" xfId="45108" xr:uid="{8A91C59C-E5F9-4E95-9BBD-BA22965EF337}"/>
    <cellStyle name="40% - Accent4 2 6 2 2 3" xfId="34024" xr:uid="{B3C6BE01-0E75-404F-85A4-5DED73DD7D4C}"/>
    <cellStyle name="40% - Accent4 2 6 2 3" xfId="15348" xr:uid="{40C0C0CA-1954-4D88-A887-3568099AF429}"/>
    <cellStyle name="40% - Accent4 2 6 2 3 2" xfId="45109" xr:uid="{4D4E773F-A283-408D-B437-14B274BABF7A}"/>
    <cellStyle name="40% - Accent4 2 6 2 4" xfId="15346" xr:uid="{C80FDE40-C46B-4263-B461-32FE4942B6B4}"/>
    <cellStyle name="40% - Accent4 2 6 2 4 2" xfId="45107" xr:uid="{5FD46321-9E4E-4660-83B8-F9AF97F747CC}"/>
    <cellStyle name="40% - Accent4 2 6 2 5" xfId="32815" xr:uid="{FEFD127D-802E-40A4-88A2-9D8EF3116D40}"/>
    <cellStyle name="40% - Accent4 2 6 3" xfId="2619" xr:uid="{A3AD47EF-94CC-4784-AFFA-828D1345763D}"/>
    <cellStyle name="40% - Accent4 2 6 3 2" xfId="15349" xr:uid="{57F151A3-E603-40D2-879C-8209A18841E7}"/>
    <cellStyle name="40% - Accent4 2 6 3 2 2" xfId="45110" xr:uid="{A722D282-3244-493E-9D94-82E4C13B85A5}"/>
    <cellStyle name="40% - Accent4 2 6 3 3" xfId="33599" xr:uid="{741096AB-A0AB-4629-B675-24F28C591F00}"/>
    <cellStyle name="40% - Accent4 2 6 4" xfId="15350" xr:uid="{CE1EEC74-B087-48AF-A3FE-268D41256780}"/>
    <cellStyle name="40% - Accent4 2 6 4 2" xfId="45111" xr:uid="{2765A10B-60DE-40AA-822A-A22C6F6AEC9A}"/>
    <cellStyle name="40% - Accent4 2 6 5" xfId="15351" xr:uid="{6A659136-B360-451A-B501-ED9B7BA1989F}"/>
    <cellStyle name="40% - Accent4 2 6 5 2" xfId="45112" xr:uid="{488D964B-F2D8-4852-B40E-964CD337E4CF}"/>
    <cellStyle name="40% - Accent4 2 6 6" xfId="15345" xr:uid="{539D5FA5-86B1-4390-A9E8-E4FD193DFF8F}"/>
    <cellStyle name="40% - Accent4 2 6 6 2" xfId="45106" xr:uid="{8F90A4B0-5082-4939-BEB2-69F75ED4253F}"/>
    <cellStyle name="40% - Accent4 2 6 7" xfId="31875" xr:uid="{88E30304-EB51-4B87-8784-53CAFDB7B25B}"/>
    <cellStyle name="40% - Accent4 2 7" xfId="1522" xr:uid="{0B88D5BC-1271-40A6-8E25-FF5589DFC34B}"/>
    <cellStyle name="40% - Accent4 2 7 2" xfId="2742" xr:uid="{0F44CA6A-6CD9-4807-A4E2-B906A511432B}"/>
    <cellStyle name="40% - Accent4 2 7 2 2" xfId="15354" xr:uid="{C23D8F8C-B25B-4E88-BC82-8B57DCA42450}"/>
    <cellStyle name="40% - Accent4 2 7 2 2 2" xfId="45115" xr:uid="{636B0548-03E9-45A0-9BD9-9253C1FC4ADF}"/>
    <cellStyle name="40% - Accent4 2 7 2 3" xfId="15355" xr:uid="{3169A7B3-5172-40F7-B75B-8808B2683655}"/>
    <cellStyle name="40% - Accent4 2 7 2 3 2" xfId="45116" xr:uid="{11A4BAF3-600D-416F-8FA3-6B3D8AF564CC}"/>
    <cellStyle name="40% - Accent4 2 7 2 4" xfId="15353" xr:uid="{E208F904-9035-4EBA-A7D4-EF2451118148}"/>
    <cellStyle name="40% - Accent4 2 7 2 4 2" xfId="45114" xr:uid="{D1EC24D8-E4E0-4B7B-93C2-1FA52AAD1379}"/>
    <cellStyle name="40% - Accent4 2 7 2 5" xfId="33721" xr:uid="{451EBC9C-07BE-46DB-9CAF-4ABFCABB0513}"/>
    <cellStyle name="40% - Accent4 2 7 3" xfId="15356" xr:uid="{E9C768E5-8D00-447E-95ED-88A9336626C2}"/>
    <cellStyle name="40% - Accent4 2 7 3 2" xfId="45117" xr:uid="{2517693E-EE00-453B-8096-C1FB43D3E9BD}"/>
    <cellStyle name="40% - Accent4 2 7 4" xfId="15357" xr:uid="{BF09DD51-F10C-44E3-813A-2FF3FC8C73A2}"/>
    <cellStyle name="40% - Accent4 2 7 4 2" xfId="45118" xr:uid="{929DDEE9-37F6-49D0-9B68-5E409D46E9CC}"/>
    <cellStyle name="40% - Accent4 2 7 5" xfId="15358" xr:uid="{9310BF3A-D3AD-4660-9D6F-BEE17EEB3A0E}"/>
    <cellStyle name="40% - Accent4 2 7 5 2" xfId="45119" xr:uid="{D5E52A36-BB9A-41CC-9989-D8F58BEC9C77}"/>
    <cellStyle name="40% - Accent4 2 7 6" xfId="15352" xr:uid="{9139F586-48A3-4B87-BC62-7E61F1306768}"/>
    <cellStyle name="40% - Accent4 2 7 6 2" xfId="45113" xr:uid="{2F037AFE-8438-471B-911C-3BCE2D37958E}"/>
    <cellStyle name="40% - Accent4 2 7 7" xfId="32524" xr:uid="{1D2D7B89-C19E-4975-9B4D-297850CBEE1E}"/>
    <cellStyle name="40% - Accent4 2 8" xfId="2142" xr:uid="{95A60023-7B6D-4184-9257-4DEC064A60FE}"/>
    <cellStyle name="40% - Accent4 2 8 2" xfId="15360" xr:uid="{E85342C0-62E5-4EFC-8C54-1EA688365281}"/>
    <cellStyle name="40% - Accent4 2 8 2 2" xfId="45121" xr:uid="{F18148D8-B614-4D69-AB77-39FB48423EE7}"/>
    <cellStyle name="40% - Accent4 2 8 3" xfId="15361" xr:uid="{483E9026-028B-4523-AA93-40BC4DE31107}"/>
    <cellStyle name="40% - Accent4 2 8 3 2" xfId="45122" xr:uid="{7BC6FF96-741A-461F-A88C-6268437F3DD3}"/>
    <cellStyle name="40% - Accent4 2 8 4" xfId="15359" xr:uid="{B3209078-0E3A-4B6C-A711-9FFF397F163F}"/>
    <cellStyle name="40% - Accent4 2 8 4 2" xfId="45120" xr:uid="{84310FDE-02A8-4B37-82DF-EBFB57FFDED9}"/>
    <cellStyle name="40% - Accent4 2 8 5" xfId="33126" xr:uid="{AE44C899-E736-40F5-AA27-2AAC7142EB0C}"/>
    <cellStyle name="40% - Accent4 2 9" xfId="15362" xr:uid="{6D260355-7E99-4B2B-B2F6-4CB89ED3F520}"/>
    <cellStyle name="40% - Accent4 2 9 2" xfId="45123" xr:uid="{828C00A5-5271-4C8B-9F89-9E464287CD55}"/>
    <cellStyle name="40% - Accent4 20" xfId="5545" xr:uid="{693354BA-7112-4F5B-B302-AC4526FCDF05}"/>
    <cellStyle name="40% - Accent4 20 2" xfId="21450" xr:uid="{29CA71FB-1691-4AC8-B1C8-B6042C072941}"/>
    <cellStyle name="40% - Accent4 20 2 2" xfId="50876" xr:uid="{C4D1F035-D45B-4CCB-939D-6DA26DE73CED}"/>
    <cellStyle name="40% - Accent4 20 3" xfId="15363" xr:uid="{B1BE3961-0BDC-4341-B59B-EC02B61EAE1D}"/>
    <cellStyle name="40% - Accent4 20 3 2" xfId="45124" xr:uid="{C845FC57-A6BC-4EE5-B5A0-F76BD48A347D}"/>
    <cellStyle name="40% - Accent4 20 4" xfId="35408" xr:uid="{B467BAD0-127C-4B0A-960A-843B5188F3E3}"/>
    <cellStyle name="40% - Accent4 21" xfId="5568" xr:uid="{35421031-6C3A-4C84-8FB1-B524CAC5E38E}"/>
    <cellStyle name="40% - Accent4 21 2" xfId="21473" xr:uid="{72C55547-4CE2-4CA6-AD6F-BC65EED68253}"/>
    <cellStyle name="40% - Accent4 21 2 2" xfId="50899" xr:uid="{72F19637-FBCB-4C7B-A118-75BB332E383D}"/>
    <cellStyle name="40% - Accent4 21 3" xfId="15364" xr:uid="{B9F5E255-9CD5-468B-BAA2-78549BFDA0AA}"/>
    <cellStyle name="40% - Accent4 21 3 2" xfId="45125" xr:uid="{945AFC78-9FC3-4035-8260-84A9F4FAD865}"/>
    <cellStyle name="40% - Accent4 21 4" xfId="35431" xr:uid="{10401A41-9F07-45FA-B11A-2161F6BE9454}"/>
    <cellStyle name="40% - Accent4 22" xfId="5594" xr:uid="{300C602E-47BC-46B6-A345-4A293F0840AA}"/>
    <cellStyle name="40% - Accent4 22 2" xfId="21498" xr:uid="{D73F4A11-974D-4CB6-AA09-04B23232C119}"/>
    <cellStyle name="40% - Accent4 22 2 2" xfId="50923" xr:uid="{9F49892A-5800-4DD1-AF19-32E6ACA5D578}"/>
    <cellStyle name="40% - Accent4 22 3" xfId="15365" xr:uid="{E0C74433-BC5D-4CF7-A779-63E35253C862}"/>
    <cellStyle name="40% - Accent4 22 3 2" xfId="45126" xr:uid="{14C9028B-81AC-494F-A8B9-63A1DA2E1AC9}"/>
    <cellStyle name="40% - Accent4 22 4" xfId="35455" xr:uid="{B273BAE4-28EF-4605-BF5A-ED7DBD7AE3EF}"/>
    <cellStyle name="40% - Accent4 23" xfId="4594" xr:uid="{EED36CC9-B86E-4CBC-8514-E8E11851D6B7}"/>
    <cellStyle name="40% - Accent4 23 2" xfId="15366" xr:uid="{CDA64342-EB60-4F8D-A2B2-DC2FEECAFE14}"/>
    <cellStyle name="40% - Accent4 23 2 2" xfId="45127" xr:uid="{38F47F14-68B6-468D-A46E-F37291C3880E}"/>
    <cellStyle name="40% - Accent4 23 3" xfId="34533" xr:uid="{89D35EEC-715C-4B62-9947-11E642263DA2}"/>
    <cellStyle name="40% - Accent4 24" xfId="15367" xr:uid="{B36FBC3D-FB6A-4593-8BEC-559C25B3770E}"/>
    <cellStyle name="40% - Accent4 24 2" xfId="45128" xr:uid="{3FC36D4B-45D4-4E17-95D4-29A931725975}"/>
    <cellStyle name="40% - Accent4 25" xfId="15368" xr:uid="{D157A6EF-D7F9-40C2-98D7-B87E481684CB}"/>
    <cellStyle name="40% - Accent4 25 2" xfId="45129" xr:uid="{B9095812-3FEC-4F5B-82FD-34CB764525F5}"/>
    <cellStyle name="40% - Accent4 26" xfId="15369" xr:uid="{FC246114-581A-4F85-B7A4-5385E9158A79}"/>
    <cellStyle name="40% - Accent4 26 2" xfId="45130" xr:uid="{28F1A8CD-4683-407C-B68E-A2A5DF536472}"/>
    <cellStyle name="40% - Accent4 27" xfId="15370" xr:uid="{82D6DD7A-5A3B-4332-AED3-089A012B5C57}"/>
    <cellStyle name="40% - Accent4 27 2" xfId="45131" xr:uid="{1A37ED05-5AF5-4B34-9EB8-D7EB4F0D05A9}"/>
    <cellStyle name="40% - Accent4 28" xfId="15371" xr:uid="{421C0AA0-453A-4834-93EB-6A072D680664}"/>
    <cellStyle name="40% - Accent4 28 2" xfId="45132" xr:uid="{925DE7C1-4409-4C9B-ADDE-FD6314C0DF33}"/>
    <cellStyle name="40% - Accent4 29" xfId="15372" xr:uid="{1403337F-C05A-4AC4-98B6-3A57CC42EA8A}"/>
    <cellStyle name="40% - Accent4 29 2" xfId="45133" xr:uid="{6DD53E7F-D4E2-4393-ABBE-E3CC8FE7B730}"/>
    <cellStyle name="40% - Accent4 3" xfId="649" xr:uid="{DDDD6D88-9395-4330-8295-DA6EDB24CB64}"/>
    <cellStyle name="40% - Accent4 3 10" xfId="15374" xr:uid="{EC06A1AC-C4A1-4658-8FB1-2320A251AE7D}"/>
    <cellStyle name="40% - Accent4 3 10 2" xfId="29627" xr:uid="{CAD426D8-0F1C-4768-9E7B-0EFC37A11DD7}"/>
    <cellStyle name="40% - Accent4 3 10 2 2" xfId="58117" xr:uid="{BA23CD1D-2016-4312-9914-4FB9DE0BC582}"/>
    <cellStyle name="40% - Accent4 3 10 3" xfId="45135" xr:uid="{1D81395C-8412-4334-8D6B-80293D11E97F}"/>
    <cellStyle name="40% - Accent4 3 11" xfId="15375" xr:uid="{477D5A36-D63B-4CF5-AD5B-68B71D09A9C6}"/>
    <cellStyle name="40% - Accent4 3 11 2" xfId="45136" xr:uid="{0A1A7EB3-B64D-4F67-951B-ACEF2F623E42}"/>
    <cellStyle name="40% - Accent4 3 12" xfId="15376" xr:uid="{727BA455-93B9-47A3-9CE2-ACEBEA98EA94}"/>
    <cellStyle name="40% - Accent4 3 13" xfId="15373" xr:uid="{22FF206B-486B-4F2E-88BE-209507449CDA}"/>
    <cellStyle name="40% - Accent4 3 13 2" xfId="45134" xr:uid="{78696E86-62B2-460D-9565-C7AF9A697ACE}"/>
    <cellStyle name="40% - Accent4 3 14" xfId="20650" xr:uid="{44F4B5BE-BF7C-4610-8B06-5EC6B8393731}"/>
    <cellStyle name="40% - Accent4 3 14 2" xfId="50089" xr:uid="{B02B69AD-46F7-4D44-B24E-DBC2E508206E}"/>
    <cellStyle name="40% - Accent4 3 15" xfId="6337" xr:uid="{5A3DB89F-4D0A-46B5-B51C-92A664EB41AA}"/>
    <cellStyle name="40% - Accent4 3 16" xfId="4765" xr:uid="{D784823C-F57F-4819-A526-FD40480AD384}"/>
    <cellStyle name="40% - Accent4 3 16 2" xfId="34649" xr:uid="{BB86A162-EDF6-4BD6-8904-D1996CCB1535}"/>
    <cellStyle name="40% - Accent4 3 17" xfId="22658" xr:uid="{B53E5DE6-0052-47B2-A797-2768B900365D}"/>
    <cellStyle name="40% - Accent4 3 17 2" xfId="51943" xr:uid="{BC77745B-1AD9-43D2-BA1D-0A047EE4BE1D}"/>
    <cellStyle name="40% - Accent4 3 18" xfId="31654" xr:uid="{1BEEC462-8F12-4DFA-9578-DD765120C281}"/>
    <cellStyle name="40% - Accent4 3 19" xfId="31915" xr:uid="{96528486-966A-4279-8ADC-141FF7C3C328}"/>
    <cellStyle name="40% - Accent4 3 2" xfId="799" xr:uid="{D633E70A-0E58-41A2-B384-8B6B5DA8E48A}"/>
    <cellStyle name="40% - Accent4 3 2 10" xfId="20877" xr:uid="{DFFB6ABE-E39D-40E8-9801-5517531FB2AB}"/>
    <cellStyle name="40% - Accent4 3 2 10 2" xfId="50305" xr:uid="{F56B68F5-2887-4E8D-8FB3-34A98E5CD403}"/>
    <cellStyle name="40% - Accent4 3 2 11" xfId="15377" xr:uid="{26F4F343-FD09-41F1-BB59-1E8F4A4D0A16}"/>
    <cellStyle name="40% - Accent4 3 2 11 2" xfId="45137" xr:uid="{D4EE5BAA-1EDC-4BA2-A123-C384922288EF}"/>
    <cellStyle name="40% - Accent4 3 2 12" xfId="5034" xr:uid="{C3D7B343-DA63-4BA8-A3FB-C12AC5FED67F}"/>
    <cellStyle name="40% - Accent4 3 2 12 2" xfId="34901" xr:uid="{AAF27B22-D029-4DDA-8071-A48ADC1BD07E}"/>
    <cellStyle name="40% - Accent4 3 2 13" xfId="22703" xr:uid="{C68683CD-86D7-4D36-8C73-6CE9820DDB0B}"/>
    <cellStyle name="40% - Accent4 3 2 13 2" xfId="51988" xr:uid="{CBCAACF3-FDE4-4CAC-8285-096F08FFA437}"/>
    <cellStyle name="40% - Accent4 3 2 14" xfId="32044" xr:uid="{7BE62280-3838-436B-A408-15195026E826}"/>
    <cellStyle name="40% - Accent4 3 2 2" xfId="112" xr:uid="{968283A5-7D23-44E0-AC04-2E49ADDD1C3E}"/>
    <cellStyle name="40% - Accent4 3 2 2 10" xfId="24061" xr:uid="{697EF657-13BE-4E1F-8969-AFDA588357FC}"/>
    <cellStyle name="40% - Accent4 3 2 2 10 2" xfId="52602" xr:uid="{11AE818A-879F-4A43-A731-ADECCAB9BA9A}"/>
    <cellStyle name="40% - Accent4 3 2 2 11" xfId="31750" xr:uid="{4F42D564-2264-499B-9389-EA82D6C5C017}"/>
    <cellStyle name="40% - Accent4 3 2 2 2" xfId="1347" xr:uid="{5FCB89A9-E416-465A-A0B1-57FFBB34A2D1}"/>
    <cellStyle name="40% - Accent4 3 2 2 2 2" xfId="2009" xr:uid="{90AD953A-C2CF-43B6-8105-F8A199B063E9}"/>
    <cellStyle name="40% - Accent4 3 2 2 2 2 2" xfId="3244" xr:uid="{D528D7F0-DA44-4E8B-879D-7203A943D580}"/>
    <cellStyle name="40% - Accent4 3 2 2 2 2 2 2" xfId="15381" xr:uid="{FC06E4EC-B8CC-447E-85A3-0DA5CEB8176D}"/>
    <cellStyle name="40% - Accent4 3 2 2 2 2 2 2 2" xfId="45141" xr:uid="{DE8A1B4F-9684-41A7-AD80-10B50C5253D9}"/>
    <cellStyle name="40% - Accent4 3 2 2 2 2 2 3" xfId="34221" xr:uid="{44741163-D4E1-485A-83F9-DC466B5F4E6C}"/>
    <cellStyle name="40% - Accent4 3 2 2 2 2 3" xfId="15382" xr:uid="{12447D13-1784-4B77-B366-AC8DD2315890}"/>
    <cellStyle name="40% - Accent4 3 2 2 2 2 3 2" xfId="45142" xr:uid="{C6B091BF-25DD-4E76-9ABF-6FF39A5E508B}"/>
    <cellStyle name="40% - Accent4 3 2 2 2 2 4" xfId="28507" xr:uid="{801FAA80-DC00-46F6-AC50-D247757867CB}"/>
    <cellStyle name="40% - Accent4 3 2 2 2 2 4 2" xfId="56997" xr:uid="{AA128BA9-4580-4D4A-BD11-7AE6ACB92E2A}"/>
    <cellStyle name="40% - Accent4 3 2 2 2 2 5" xfId="15380" xr:uid="{4E7C47AC-5498-40DE-BA0D-6FBDDF913A60}"/>
    <cellStyle name="40% - Accent4 3 2 2 2 2 5 2" xfId="45140" xr:uid="{56085B54-427D-4A70-9B83-4590710B499B}"/>
    <cellStyle name="40% - Accent4 3 2 2 2 2 6" xfId="33011" xr:uid="{A3F004D2-01C0-4756-BFC2-077A145E44B1}"/>
    <cellStyle name="40% - Accent4 3 2 2 2 3" xfId="2631" xr:uid="{D20E04BE-E3E5-4260-A086-BC0436380E11}"/>
    <cellStyle name="40% - Accent4 3 2 2 2 3 2" xfId="15383" xr:uid="{7F5D5CB5-663B-4F49-922D-F07C0E385621}"/>
    <cellStyle name="40% - Accent4 3 2 2 2 3 2 2" xfId="45143" xr:uid="{29C4D756-AAEA-4DFB-ACD9-AD7BFBAAB048}"/>
    <cellStyle name="40% - Accent4 3 2 2 2 3 3" xfId="33611" xr:uid="{B4B4E512-ED53-4102-B04A-23C67955F156}"/>
    <cellStyle name="40% - Accent4 3 2 2 2 4" xfId="15384" xr:uid="{5E765437-31FD-42DF-9F83-807C2FC7F83D}"/>
    <cellStyle name="40% - Accent4 3 2 2 2 4 2" xfId="45144" xr:uid="{7EAD0D60-A9C7-4DA0-A101-35B6730CC97B}"/>
    <cellStyle name="40% - Accent4 3 2 2 2 5" xfId="15385" xr:uid="{EDE61468-4247-4E3B-B7C9-07E57D56865E}"/>
    <cellStyle name="40% - Accent4 3 2 2 2 5 2" xfId="45145" xr:uid="{7C23E34B-0732-4E1F-A4B0-B921AC088735}"/>
    <cellStyle name="40% - Accent4 3 2 2 2 6" xfId="25532" xr:uid="{3969A386-6DB8-4CEB-BF8E-425CB0F99903}"/>
    <cellStyle name="40% - Accent4 3 2 2 2 6 2" xfId="54023" xr:uid="{21E17D19-858D-4803-BEFD-78476E21E1E2}"/>
    <cellStyle name="40% - Accent4 3 2 2 2 7" xfId="15379" xr:uid="{58DA635C-3FF3-40EE-9670-4CEC0D63BF09}"/>
    <cellStyle name="40% - Accent4 3 2 2 2 7 2" xfId="45139" xr:uid="{8E645E68-2044-4945-94B0-FF3FCB3A410D}"/>
    <cellStyle name="40% - Accent4 3 2 2 2 8" xfId="32397" xr:uid="{3D29BEFE-5CCF-438D-A4D5-51008AA480B7}"/>
    <cellStyle name="40% - Accent4 3 2 2 3" xfId="1719" xr:uid="{9B2B58C2-C0E9-47EC-A51A-A7DF3EAB569F}"/>
    <cellStyle name="40% - Accent4 3 2 2 3 2" xfId="2940" xr:uid="{E390346C-385E-4E2F-8EC0-86C1ADB534FD}"/>
    <cellStyle name="40% - Accent4 3 2 2 3 2 2" xfId="15388" xr:uid="{1030CD0A-C706-43CE-862D-42EDF032C2D3}"/>
    <cellStyle name="40% - Accent4 3 2 2 3 2 2 2" xfId="45148" xr:uid="{2C0E0A9A-E4EE-4BF9-8A16-1F8F6849AFE7}"/>
    <cellStyle name="40% - Accent4 3 2 2 3 2 3" xfId="15389" xr:uid="{90363FCD-BA84-4FA6-B5D8-5F89EF82EC1C}"/>
    <cellStyle name="40% - Accent4 3 2 2 3 2 3 2" xfId="45149" xr:uid="{802E2186-9842-487B-AD8E-0728479B4B03}"/>
    <cellStyle name="40% - Accent4 3 2 2 3 2 4" xfId="15387" xr:uid="{73E156AD-07A1-4436-923F-00190D0D9AC7}"/>
    <cellStyle name="40% - Accent4 3 2 2 3 2 4 2" xfId="45147" xr:uid="{B0E8CC51-B0C5-4135-A517-AF9F07E05A40}"/>
    <cellStyle name="40% - Accent4 3 2 2 3 2 5" xfId="33918" xr:uid="{A6976EB6-846A-4869-85EF-6C3850A9FDBB}"/>
    <cellStyle name="40% - Accent4 3 2 2 3 3" xfId="15390" xr:uid="{D1142CFE-4D0A-4807-90F9-7A8FFCB4E188}"/>
    <cellStyle name="40% - Accent4 3 2 2 3 3 2" xfId="45150" xr:uid="{255E04B5-4BAA-4A45-9510-E1EEAFB33D6E}"/>
    <cellStyle name="40% - Accent4 3 2 2 3 4" xfId="15391" xr:uid="{90FEE8E1-A69C-4592-8B48-B48D8E9E1104}"/>
    <cellStyle name="40% - Accent4 3 2 2 3 4 2" xfId="45151" xr:uid="{564A96D2-9583-4D35-B4F4-6189B6E55F32}"/>
    <cellStyle name="40% - Accent4 3 2 2 3 5" xfId="15392" xr:uid="{9DE52B65-F226-4672-8FDE-590985697C15}"/>
    <cellStyle name="40% - Accent4 3 2 2 3 5 2" xfId="45152" xr:uid="{AD5103D3-648D-4342-80F0-68F539576201}"/>
    <cellStyle name="40% - Accent4 3 2 2 3 6" xfId="26993" xr:uid="{D94CD5CC-FB98-4D56-B95D-80B57E7E4E74}"/>
    <cellStyle name="40% - Accent4 3 2 2 3 6 2" xfId="55483" xr:uid="{645537C3-D9FB-4CCC-850E-0283CC3A6D1B}"/>
    <cellStyle name="40% - Accent4 3 2 2 3 7" xfId="15386" xr:uid="{D021E66D-BFA2-441A-A338-9F3CD6B596D3}"/>
    <cellStyle name="40% - Accent4 3 2 2 3 7 2" xfId="45146" xr:uid="{F2EF7347-1258-448A-9B94-53D3B88E1C6D}"/>
    <cellStyle name="40% - Accent4 3 2 2 3 8" xfId="32721" xr:uid="{E92919DD-83C7-4CDC-B1F5-30E1A31D9BD5}"/>
    <cellStyle name="40% - Accent4 3 2 2 4" xfId="2337" xr:uid="{FF4878C2-3EDB-45BF-98F3-7FED06721899}"/>
    <cellStyle name="40% - Accent4 3 2 2 4 2" xfId="15394" xr:uid="{6C307B7B-8DD5-4B4A-BDAD-1D9A2BB66620}"/>
    <cellStyle name="40% - Accent4 3 2 2 4 2 2" xfId="45154" xr:uid="{41543718-D238-4C7D-AA74-EDDC0A1303AC}"/>
    <cellStyle name="40% - Accent4 3 2 2 4 3" xfId="15395" xr:uid="{A8D6F59C-50AE-415E-B90A-70C6B261F5A9}"/>
    <cellStyle name="40% - Accent4 3 2 2 4 3 2" xfId="45155" xr:uid="{C1104215-DB7C-40E9-A26D-4605B84AF408}"/>
    <cellStyle name="40% - Accent4 3 2 2 4 4" xfId="29988" xr:uid="{736728D6-3B78-4D89-A0D4-B8345E21A762}"/>
    <cellStyle name="40% - Accent4 3 2 2 4 4 2" xfId="58478" xr:uid="{608ABDE2-C1DA-4F6C-86F5-AEC356D596B9}"/>
    <cellStyle name="40% - Accent4 3 2 2 4 5" xfId="15393" xr:uid="{30052593-6F73-4702-8A79-984F204B3524}"/>
    <cellStyle name="40% - Accent4 3 2 2 4 5 2" xfId="45153" xr:uid="{29D31A02-43AC-4EC6-B188-9C8D67E80FBF}"/>
    <cellStyle name="40% - Accent4 3 2 2 4 6" xfId="33317" xr:uid="{3B9E0702-ACF3-4115-BF29-F57B33C16EEA}"/>
    <cellStyle name="40% - Accent4 3 2 2 5" xfId="15396" xr:uid="{BA67FA02-AD41-4337-8F8E-16D97BBED5DB}"/>
    <cellStyle name="40% - Accent4 3 2 2 5 2" xfId="45156" xr:uid="{3D0D4444-5289-4A5E-A0C5-BFC1054312C2}"/>
    <cellStyle name="40% - Accent4 3 2 2 6" xfId="15397" xr:uid="{78848F1C-059D-409B-A64A-5372E0F5593F}"/>
    <cellStyle name="40% - Accent4 3 2 2 6 2" xfId="45157" xr:uid="{F6663C7A-7ADF-4B02-B58D-6F2C7F82E87A}"/>
    <cellStyle name="40% - Accent4 3 2 2 7" xfId="15398" xr:uid="{C542682C-2853-4D45-ACE9-D870A99A57BC}"/>
    <cellStyle name="40% - Accent4 3 2 2 7 2" xfId="45158" xr:uid="{940169B2-5C53-4F45-99FA-9A83BB6D223F}"/>
    <cellStyle name="40% - Accent4 3 2 2 8" xfId="21850" xr:uid="{5E3D1FC6-3BBE-4B34-808B-AB497E4E4562}"/>
    <cellStyle name="40% - Accent4 3 2 2 8 2" xfId="51275" xr:uid="{5B054EBA-03FD-467D-BF1B-7BDEDA3DF598}"/>
    <cellStyle name="40% - Accent4 3 2 2 9" xfId="15378" xr:uid="{74B4DA38-1FCC-44BE-BFFA-9B3764ABB37C}"/>
    <cellStyle name="40% - Accent4 3 2 2 9 2" xfId="45138" xr:uid="{5D977764-CF61-4673-842D-CD6F198092F4}"/>
    <cellStyle name="40% - Accent4 3 2 3" xfId="1346" xr:uid="{BD5C3225-F4FA-4682-820C-C804B60344E0}"/>
    <cellStyle name="40% - Accent4 3 2 3 10" xfId="32396" xr:uid="{7FCC6187-5A03-4F0B-9CA9-8EF976ED975D}"/>
    <cellStyle name="40% - Accent4 3 2 3 2" xfId="2008" xr:uid="{C5061B75-8C61-49D3-806A-8EDA672561D3}"/>
    <cellStyle name="40% - Accent4 3 2 3 2 2" xfId="3243" xr:uid="{D1F24288-2FE8-4552-9A5D-B8EC1476DF97}"/>
    <cellStyle name="40% - Accent4 3 2 3 2 2 2" xfId="15402" xr:uid="{3D5FAA9A-FBA6-46E1-A776-C114940DC894}"/>
    <cellStyle name="40% - Accent4 3 2 3 2 2 2 2" xfId="45162" xr:uid="{BB93D872-9674-45BB-AFC7-CB199227E482}"/>
    <cellStyle name="40% - Accent4 3 2 3 2 2 3" xfId="15403" xr:uid="{16EC94A7-B832-42F6-9139-5192BA3DDBFF}"/>
    <cellStyle name="40% - Accent4 3 2 3 2 2 3 2" xfId="45163" xr:uid="{63415159-3893-4677-A0C8-483F8613AF4F}"/>
    <cellStyle name="40% - Accent4 3 2 3 2 2 4" xfId="28797" xr:uid="{FBA6F792-B7BC-4116-BBB4-BD9B51BCF855}"/>
    <cellStyle name="40% - Accent4 3 2 3 2 2 4 2" xfId="57287" xr:uid="{FD30EB39-7D42-4AFE-A20F-03B266BD3AB3}"/>
    <cellStyle name="40% - Accent4 3 2 3 2 2 5" xfId="15401" xr:uid="{42C84182-58BC-4D47-A3EC-479E46C85A1B}"/>
    <cellStyle name="40% - Accent4 3 2 3 2 2 5 2" xfId="45161" xr:uid="{12D9416B-12BF-44FD-8851-1329346C4987}"/>
    <cellStyle name="40% - Accent4 3 2 3 2 2 6" xfId="34220" xr:uid="{530550D2-364A-485E-8BB8-F7FCAE229FA4}"/>
    <cellStyle name="40% - Accent4 3 2 3 2 3" xfId="15404" xr:uid="{1327CAAA-0CB5-4764-8709-9A09D7C64CCE}"/>
    <cellStyle name="40% - Accent4 3 2 3 2 3 2" xfId="45164" xr:uid="{3AC18E7D-31F8-4B1D-B440-3135365B738B}"/>
    <cellStyle name="40% - Accent4 3 2 3 2 4" xfId="15405" xr:uid="{FFA06D54-63D4-41F4-A8B1-60875DB88A29}"/>
    <cellStyle name="40% - Accent4 3 2 3 2 4 2" xfId="45165" xr:uid="{EB6B815C-7A2A-4A19-8AA5-161EAF219992}"/>
    <cellStyle name="40% - Accent4 3 2 3 2 5" xfId="15406" xr:uid="{E9A9734E-FBE5-4ABE-920D-2B36559DFDB4}"/>
    <cellStyle name="40% - Accent4 3 2 3 2 5 2" xfId="45166" xr:uid="{38A093BE-8392-48E7-A8DB-565D2D930120}"/>
    <cellStyle name="40% - Accent4 3 2 3 2 6" xfId="25819" xr:uid="{8A7C8723-1F60-4505-BBBD-D3AC4A8ADA97}"/>
    <cellStyle name="40% - Accent4 3 2 3 2 6 2" xfId="54310" xr:uid="{674B4E03-43D9-4267-AF27-44C6027B9E12}"/>
    <cellStyle name="40% - Accent4 3 2 3 2 7" xfId="15400" xr:uid="{7197C829-E04F-4F73-AC05-B1187432DB2B}"/>
    <cellStyle name="40% - Accent4 3 2 3 2 7 2" xfId="45160" xr:uid="{934B707C-46D9-41E0-9F5C-9CAC80DA54A1}"/>
    <cellStyle name="40% - Accent4 3 2 3 2 8" xfId="33010" xr:uid="{3D159AA4-33A5-4A83-8B4E-A0844BD41A0C}"/>
    <cellStyle name="40% - Accent4 3 2 3 3" xfId="2630" xr:uid="{97A769EA-C7D9-4083-B494-5D7C18C98E52}"/>
    <cellStyle name="40% - Accent4 3 2 3 3 2" xfId="15408" xr:uid="{419586F2-0FEB-4504-9200-3E13349A477F}"/>
    <cellStyle name="40% - Accent4 3 2 3 3 2 2" xfId="15409" xr:uid="{F50F84CE-473A-4429-A2E0-2A2BD8128585}"/>
    <cellStyle name="40% - Accent4 3 2 3 3 2 2 2" xfId="45169" xr:uid="{2042A71E-61CF-4D77-A03F-208E44BA3578}"/>
    <cellStyle name="40% - Accent4 3 2 3 3 2 3" xfId="15410" xr:uid="{4C08F796-6A04-4E04-B4F4-D77FA8C18295}"/>
    <cellStyle name="40% - Accent4 3 2 3 3 2 3 2" xfId="45170" xr:uid="{60E50A54-3314-41A8-8B3D-E593120A5C6B}"/>
    <cellStyle name="40% - Accent4 3 2 3 3 2 4" xfId="45168" xr:uid="{461FD383-5A64-4028-AFCF-B72BBD125D44}"/>
    <cellStyle name="40% - Accent4 3 2 3 3 3" xfId="15411" xr:uid="{53EB6834-8CAB-473A-900D-C74668226D53}"/>
    <cellStyle name="40% - Accent4 3 2 3 3 3 2" xfId="45171" xr:uid="{4C128C45-5F77-4623-85AA-FC5285CE9FFF}"/>
    <cellStyle name="40% - Accent4 3 2 3 3 4" xfId="15412" xr:uid="{CBC45FBC-A30F-4C5D-99FD-0BB1C7AA65D3}"/>
    <cellStyle name="40% - Accent4 3 2 3 3 4 2" xfId="45172" xr:uid="{DCED662B-3A69-4E5E-9EA4-C0EFC107F7D1}"/>
    <cellStyle name="40% - Accent4 3 2 3 3 5" xfId="15413" xr:uid="{7E328220-7276-4B61-B458-93203DC35382}"/>
    <cellStyle name="40% - Accent4 3 2 3 3 5 2" xfId="45173" xr:uid="{C8726B3E-08E3-4254-9AE8-2EEE2AA8F433}"/>
    <cellStyle name="40% - Accent4 3 2 3 3 6" xfId="27286" xr:uid="{5075DE57-9389-4481-925A-6EAF9E7B96B3}"/>
    <cellStyle name="40% - Accent4 3 2 3 3 6 2" xfId="55776" xr:uid="{565CE461-AB10-40E1-B230-962F40D23FD3}"/>
    <cellStyle name="40% - Accent4 3 2 3 3 7" xfId="15407" xr:uid="{FBFE651E-267B-49C6-AC7C-4221404154D4}"/>
    <cellStyle name="40% - Accent4 3 2 3 3 7 2" xfId="45167" xr:uid="{2F890AC6-BDA3-4D11-851F-E08B3F7F879F}"/>
    <cellStyle name="40% - Accent4 3 2 3 3 8" xfId="33610" xr:uid="{9B8188D7-2FAC-47A0-9EB7-E6251662EA50}"/>
    <cellStyle name="40% - Accent4 3 2 3 4" xfId="15414" xr:uid="{C0793E87-B84D-48AE-BA09-6F67E2329413}"/>
    <cellStyle name="40% - Accent4 3 2 3 4 2" xfId="15415" xr:uid="{12165199-D70A-451A-AC1E-1CD6495CFA5A}"/>
    <cellStyle name="40% - Accent4 3 2 3 4 2 2" xfId="45175" xr:uid="{4E8820B7-F929-483D-A142-B4EBFF96A732}"/>
    <cellStyle name="40% - Accent4 3 2 3 4 3" xfId="15416" xr:uid="{1E510B92-A471-40D5-A7F3-EE936DF9E42D}"/>
    <cellStyle name="40% - Accent4 3 2 3 4 3 2" xfId="45176" xr:uid="{9A21CF04-5E50-41BE-8A3B-AD012A88C56A}"/>
    <cellStyle name="40% - Accent4 3 2 3 4 4" xfId="30284" xr:uid="{C550AD81-DF2C-406E-A124-01EACAEA92CA}"/>
    <cellStyle name="40% - Accent4 3 2 3 4 4 2" xfId="58774" xr:uid="{A68094D8-F355-49BB-8612-B007E4883150}"/>
    <cellStyle name="40% - Accent4 3 2 3 4 5" xfId="45174" xr:uid="{DF5D85B0-6B0A-4441-94EB-FFC867A50DDA}"/>
    <cellStyle name="40% - Accent4 3 2 3 5" xfId="15417" xr:uid="{F07D0744-A6D1-4392-B748-4D4943C7F58D}"/>
    <cellStyle name="40% - Accent4 3 2 3 5 2" xfId="45177" xr:uid="{F93E1227-C1EF-42F8-A396-8A5BD67B6506}"/>
    <cellStyle name="40% - Accent4 3 2 3 6" xfId="15418" xr:uid="{A73CD82E-6D3F-485F-8F8C-1C86C711EAA4}"/>
    <cellStyle name="40% - Accent4 3 2 3 6 2" xfId="45178" xr:uid="{B1F89CA7-4714-4E0B-80C9-E2F2D15D19F6}"/>
    <cellStyle name="40% - Accent4 3 2 3 7" xfId="15419" xr:uid="{F756FB74-7686-42E6-8D5D-803C513D0693}"/>
    <cellStyle name="40% - Accent4 3 2 3 7 2" xfId="45179" xr:uid="{E3D166A7-9A9F-4532-B2EE-28A6CC6E9955}"/>
    <cellStyle name="40% - Accent4 3 2 3 8" xfId="24374" xr:uid="{8201EB06-F89B-4C64-98F8-7EE99FC186AF}"/>
    <cellStyle name="40% - Accent4 3 2 3 8 2" xfId="52866" xr:uid="{CD3310DB-AC92-4D01-82AB-B7E70EE11767}"/>
    <cellStyle name="40% - Accent4 3 2 3 9" xfId="15399" xr:uid="{4197E4C7-D378-4D08-A11D-2ABED3DF0475}"/>
    <cellStyle name="40% - Accent4 3 2 3 9 2" xfId="45159" xr:uid="{CA5B564F-BF94-4C6D-A62D-AAEBB86726C5}"/>
    <cellStyle name="40% - Accent4 3 2 4" xfId="1718" xr:uid="{573285AB-EE51-4EDA-9CDD-A9C8C42DEB55}"/>
    <cellStyle name="40% - Accent4 3 2 4 2" xfId="2939" xr:uid="{41858887-354C-49B0-9DC7-7EC22293A5BB}"/>
    <cellStyle name="40% - Accent4 3 2 4 2 2" xfId="15422" xr:uid="{047A91E7-8612-4399-9E04-0AEB66339A52}"/>
    <cellStyle name="40% - Accent4 3 2 4 2 2 2" xfId="29094" xr:uid="{6F0DE472-3ED8-41C9-9400-50B1D2F842E2}"/>
    <cellStyle name="40% - Accent4 3 2 4 2 2 2 2" xfId="57584" xr:uid="{CF13F9CB-0DB8-447D-9268-26FE8B78BD9B}"/>
    <cellStyle name="40% - Accent4 3 2 4 2 2 3" xfId="45182" xr:uid="{ACCE1025-04CB-42D1-BF66-F69C2CC60585}"/>
    <cellStyle name="40% - Accent4 3 2 4 2 3" xfId="15423" xr:uid="{510A4048-F479-45BF-9E1C-8E92FDD99D65}"/>
    <cellStyle name="40% - Accent4 3 2 4 2 3 2" xfId="45183" xr:uid="{A3F1B82F-0242-42D2-A41B-FDD9BF50C060}"/>
    <cellStyle name="40% - Accent4 3 2 4 2 4" xfId="26110" xr:uid="{4FE41728-C5F7-499C-8F8F-CADEACA8B6E2}"/>
    <cellStyle name="40% - Accent4 3 2 4 2 4 2" xfId="54601" xr:uid="{1004D647-B478-466F-9733-2EAB8CEB25CB}"/>
    <cellStyle name="40% - Accent4 3 2 4 2 5" xfId="15421" xr:uid="{3917C855-F0A7-45C6-A196-3A9C09DEF622}"/>
    <cellStyle name="40% - Accent4 3 2 4 2 5 2" xfId="45181" xr:uid="{47F7653B-5E0A-417E-8E51-7872E65A951B}"/>
    <cellStyle name="40% - Accent4 3 2 4 2 6" xfId="33917" xr:uid="{77D960E1-618D-4622-83B1-A5BF18157CBB}"/>
    <cellStyle name="40% - Accent4 3 2 4 3" xfId="15424" xr:uid="{A43BAA6C-9FD7-42F4-B822-E77B0395D0EA}"/>
    <cellStyle name="40% - Accent4 3 2 4 3 2" xfId="27583" xr:uid="{0114D8CE-15E5-44F8-BADC-9EA9BA435626}"/>
    <cellStyle name="40% - Accent4 3 2 4 3 2 2" xfId="56073" xr:uid="{CFE2EE37-E25F-420F-96C1-22A363341BA9}"/>
    <cellStyle name="40% - Accent4 3 2 4 3 3" xfId="45184" xr:uid="{CA99ADC6-1017-406E-A2FD-49124638BEAD}"/>
    <cellStyle name="40% - Accent4 3 2 4 4" xfId="15425" xr:uid="{F812AD53-0413-4C8B-B4C9-4178DC9CA73D}"/>
    <cellStyle name="40% - Accent4 3 2 4 4 2" xfId="30582" xr:uid="{62304C1B-DB9A-4BF3-BE18-AB24D7EA3284}"/>
    <cellStyle name="40% - Accent4 3 2 4 4 2 2" xfId="59072" xr:uid="{DF2B462B-D8C1-42E9-9135-74A982A17CAA}"/>
    <cellStyle name="40% - Accent4 3 2 4 4 3" xfId="45185" xr:uid="{74228203-D197-41DF-8614-0BC81CC3A005}"/>
    <cellStyle name="40% - Accent4 3 2 4 5" xfId="15426" xr:uid="{0DBA8BF5-AFCA-4D19-BBE6-F272158E50ED}"/>
    <cellStyle name="40% - Accent4 3 2 4 5 2" xfId="45186" xr:uid="{02053D18-71F0-473C-9447-89DC07C5734F}"/>
    <cellStyle name="40% - Accent4 3 2 4 6" xfId="24653" xr:uid="{17B20581-9BC4-492D-AE0F-4EC8770F473D}"/>
    <cellStyle name="40% - Accent4 3 2 4 6 2" xfId="53145" xr:uid="{68BABF88-C6DD-4908-A108-F1F19CF8E24E}"/>
    <cellStyle name="40% - Accent4 3 2 4 7" xfId="15420" xr:uid="{B90D1E45-D572-468E-B6C5-309791879F8C}"/>
    <cellStyle name="40% - Accent4 3 2 4 7 2" xfId="45180" xr:uid="{C50D030D-E5CC-4CEB-9CA5-172F8871C1F2}"/>
    <cellStyle name="40% - Accent4 3 2 4 8" xfId="32720" xr:uid="{86F6061A-575D-4033-A565-925BBEE97361}"/>
    <cellStyle name="40% - Accent4 3 2 5" xfId="2220" xr:uid="{31A4A20C-C3E5-4AEA-AC6B-5781E7495769}"/>
    <cellStyle name="40% - Accent4 3 2 5 2" xfId="15428" xr:uid="{7A695278-A9C8-4224-B0B0-EF5DABAF3F5E}"/>
    <cellStyle name="40% - Accent4 3 2 5 2 2" xfId="15429" xr:uid="{CF828906-F77B-43BE-8419-E0764BFEB4F9}"/>
    <cellStyle name="40% - Accent4 3 2 5 2 2 2" xfId="29403" xr:uid="{D73EC2B5-E929-4F5F-ABA4-2E95B681464F}"/>
    <cellStyle name="40% - Accent4 3 2 5 2 2 2 2" xfId="57893" xr:uid="{29C50305-9D22-4761-BE2E-0E4FD107121B}"/>
    <cellStyle name="40% - Accent4 3 2 5 2 2 3" xfId="45189" xr:uid="{3B964C53-6027-4416-B37E-BA825AF6999F}"/>
    <cellStyle name="40% - Accent4 3 2 5 2 3" xfId="15430" xr:uid="{FD517346-57E0-4859-9D1D-F1A00B0B9C48}"/>
    <cellStyle name="40% - Accent4 3 2 5 2 3 2" xfId="45190" xr:uid="{AC4B23EA-95D8-497A-82CA-0A2C1A422F9E}"/>
    <cellStyle name="40% - Accent4 3 2 5 2 4" xfId="26419" xr:uid="{0DB5325C-87F5-4054-B403-C8D45DE39FDD}"/>
    <cellStyle name="40% - Accent4 3 2 5 2 4 2" xfId="54910" xr:uid="{79302522-458C-4238-9B10-F1DC96AF77EB}"/>
    <cellStyle name="40% - Accent4 3 2 5 2 5" xfId="45188" xr:uid="{9CEC05C7-3113-446A-A3D6-69E731826547}"/>
    <cellStyle name="40% - Accent4 3 2 5 3" xfId="15431" xr:uid="{77EB85F6-0E2C-4A89-BDE5-AB8252CE99C0}"/>
    <cellStyle name="40% - Accent4 3 2 5 3 2" xfId="27892" xr:uid="{8C7F3154-1D28-4884-BB73-59A9AB5E320A}"/>
    <cellStyle name="40% - Accent4 3 2 5 3 2 2" xfId="56382" xr:uid="{507D2C52-EA18-4EBA-8D61-30A729CEA07B}"/>
    <cellStyle name="40% - Accent4 3 2 5 3 3" xfId="45191" xr:uid="{5E9CADFB-E9D4-4EAE-89B8-4B5B62077638}"/>
    <cellStyle name="40% - Accent4 3 2 5 4" xfId="15432" xr:uid="{D565A8A8-D5D1-4400-9469-1E0671913932}"/>
    <cellStyle name="40% - Accent4 3 2 5 4 2" xfId="30892" xr:uid="{044654B4-F43B-4987-BA9A-D07E13CCB97E}"/>
    <cellStyle name="40% - Accent4 3 2 5 4 2 2" xfId="59382" xr:uid="{4D94B664-2A19-4F06-B086-AD50B17B8D68}"/>
    <cellStyle name="40% - Accent4 3 2 5 4 3" xfId="45192" xr:uid="{214AA416-F162-4EDD-AE78-DDA256931B22}"/>
    <cellStyle name="40% - Accent4 3 2 5 5" xfId="15433" xr:uid="{1225E733-E7F3-4110-AA44-3AC83C97B455}"/>
    <cellStyle name="40% - Accent4 3 2 5 5 2" xfId="45193" xr:uid="{A5AEFFC2-6995-4C39-9079-D6B73F68C835}"/>
    <cellStyle name="40% - Accent4 3 2 5 6" xfId="24950" xr:uid="{DC57CEFE-7070-457E-9728-6574E11E2DA2}"/>
    <cellStyle name="40% - Accent4 3 2 5 6 2" xfId="53441" xr:uid="{B29D42E2-6656-4732-AAA0-53DA3DB3E853}"/>
    <cellStyle name="40% - Accent4 3 2 5 7" xfId="15427" xr:uid="{93203A9B-6373-434B-AEA2-23D6C26DFC3B}"/>
    <cellStyle name="40% - Accent4 3 2 5 7 2" xfId="45187" xr:uid="{5A427514-4E97-4574-A51B-CBBB3EAA3AF1}"/>
    <cellStyle name="40% - Accent4 3 2 5 8" xfId="33202" xr:uid="{01F4FB3F-9AB6-47FD-BAD0-F995A2944074}"/>
    <cellStyle name="40% - Accent4 3 2 6" xfId="15434" xr:uid="{0A9F45C7-6693-4FAA-BF92-BD2411BECDDE}"/>
    <cellStyle name="40% - Accent4 3 2 6 2" xfId="15435" xr:uid="{BE577E81-DA34-4E43-BEF5-A76BBCF2EBFE}"/>
    <cellStyle name="40% - Accent4 3 2 6 2 2" xfId="28217" xr:uid="{3026E67F-876D-4351-95F4-A2217DF44C40}"/>
    <cellStyle name="40% - Accent4 3 2 6 2 2 2" xfId="56707" xr:uid="{F48F418E-E0F1-49E3-908B-11A423F01719}"/>
    <cellStyle name="40% - Accent4 3 2 6 2 3" xfId="45195" xr:uid="{EF579CF4-0E4F-441D-8A0D-0DF31960AA56}"/>
    <cellStyle name="40% - Accent4 3 2 6 3" xfId="15436" xr:uid="{26A79D6A-ABE1-4F57-A522-A4B548D9A464}"/>
    <cellStyle name="40% - Accent4 3 2 6 3 2" xfId="45196" xr:uid="{B82E2E96-C0D0-4A7F-9511-831126DABBF0}"/>
    <cellStyle name="40% - Accent4 3 2 6 4" xfId="25251" xr:uid="{F05C13C1-5698-49C5-BC5B-21DD1A92BA68}"/>
    <cellStyle name="40% - Accent4 3 2 6 4 2" xfId="53742" xr:uid="{ABEC55FA-051B-4390-B391-3D4834631547}"/>
    <cellStyle name="40% - Accent4 3 2 6 5" xfId="45194" xr:uid="{B623D5C7-1B7B-4CE3-A58D-B69E342676F9}"/>
    <cellStyle name="40% - Accent4 3 2 7" xfId="15437" xr:uid="{46B25227-3882-44FC-88D6-3A2E611B05BC}"/>
    <cellStyle name="40% - Accent4 3 2 7 2" xfId="26702" xr:uid="{FC973831-83A1-4C28-A80B-C139198CD14E}"/>
    <cellStyle name="40% - Accent4 3 2 7 2 2" xfId="55192" xr:uid="{FE9DA244-ABD2-4288-B5E9-6AE228B32622}"/>
    <cellStyle name="40% - Accent4 3 2 7 3" xfId="45197" xr:uid="{32630CB8-8126-4815-92E8-3048F17B7D38}"/>
    <cellStyle name="40% - Accent4 3 2 8" xfId="15438" xr:uid="{99644DBC-8472-4DFC-8BA2-FCD9DAB77388}"/>
    <cellStyle name="40% - Accent4 3 2 8 2" xfId="29696" xr:uid="{3784F9F3-F6E7-4795-92F0-5E81EB5BAAFC}"/>
    <cellStyle name="40% - Accent4 3 2 8 2 2" xfId="58186" xr:uid="{BE8E53B2-BA40-4695-8BCC-6E461327E40B}"/>
    <cellStyle name="40% - Accent4 3 2 8 3" xfId="45198" xr:uid="{FCA15F43-DDA2-4E69-BA4E-85EBC8E00A8D}"/>
    <cellStyle name="40% - Accent4 3 2 9" xfId="15439" xr:uid="{AA81A17D-5D0E-4DF1-88F9-4B22429FDDFB}"/>
    <cellStyle name="40% - Accent4 3 2 9 2" xfId="45199" xr:uid="{C76ADCE2-C22A-4DBF-94A4-FA824DC556D4}"/>
    <cellStyle name="40% - Accent4 3 3" xfId="881" xr:uid="{7907E416-3F6E-4530-AF6A-1654EF8BC5BB}"/>
    <cellStyle name="40% - Accent4 3 3 10" xfId="23753" xr:uid="{7E3D112C-9867-4BE4-B99C-E6944DA116DD}"/>
    <cellStyle name="40% - Accent4 3 3 11" xfId="32110" xr:uid="{87E1AC95-2F3C-43E7-8108-EA1F62B4DD22}"/>
    <cellStyle name="40% - Accent4 3 3 2" xfId="1348" xr:uid="{D61D9FCA-4AA3-4553-8B30-C30D02AF3C61}"/>
    <cellStyle name="40% - Accent4 3 3 2 2" xfId="2010" xr:uid="{C9CE3CD9-7439-476A-90C5-7D03CCBA53BE}"/>
    <cellStyle name="40% - Accent4 3 3 2 2 2" xfId="3245" xr:uid="{7AAC0A57-34A4-456A-AB84-A3B92652EF1D}"/>
    <cellStyle name="40% - Accent4 3 3 2 2 2 2" xfId="15443" xr:uid="{357FE9D2-724A-4869-A987-E509401FF04A}"/>
    <cellStyle name="40% - Accent4 3 3 2 2 2 2 2" xfId="45203" xr:uid="{99BE7FCE-BB01-4384-A35A-507A776BD16B}"/>
    <cellStyle name="40% - Accent4 3 3 2 2 2 3" xfId="34222" xr:uid="{2B241D53-3542-4946-AB8C-ED1FE5D742BA}"/>
    <cellStyle name="40% - Accent4 3 3 2 2 3" xfId="15444" xr:uid="{73A17669-D8C8-4940-B8CA-D170E5C61E27}"/>
    <cellStyle name="40% - Accent4 3 3 2 2 3 2" xfId="45204" xr:uid="{0BB1E1FA-A8C7-4CAD-9B60-8AFBFA768276}"/>
    <cellStyle name="40% - Accent4 3 3 2 2 4" xfId="15442" xr:uid="{FCA322F9-2201-4B16-830D-318CF07B6995}"/>
    <cellStyle name="40% - Accent4 3 3 2 2 4 2" xfId="45202" xr:uid="{524A398B-D606-4834-87CB-D2F9566B7A10}"/>
    <cellStyle name="40% - Accent4 3 3 2 2 5" xfId="33012" xr:uid="{E424AD47-2E33-4BF1-8EDE-C0A157E84ACB}"/>
    <cellStyle name="40% - Accent4 3 3 2 3" xfId="2632" xr:uid="{D5DC59F3-EA36-4EA8-A522-E165916C8A3F}"/>
    <cellStyle name="40% - Accent4 3 3 2 3 2" xfId="15445" xr:uid="{2CC136B3-E7C5-4902-AD4D-B2FA2A0992B8}"/>
    <cellStyle name="40% - Accent4 3 3 2 3 2 2" xfId="45205" xr:uid="{0F54E76F-8744-4D26-ADAC-81A4506A60A9}"/>
    <cellStyle name="40% - Accent4 3 3 2 3 3" xfId="33612" xr:uid="{AEEE7223-2480-45DB-9198-B8A657BD8041}"/>
    <cellStyle name="40% - Accent4 3 3 2 4" xfId="15446" xr:uid="{B796E757-F13C-41BB-AE5F-81306B5314D6}"/>
    <cellStyle name="40% - Accent4 3 3 2 4 2" xfId="45206" xr:uid="{E5741B74-3671-4ACC-92E3-2D9897956341}"/>
    <cellStyle name="40% - Accent4 3 3 2 5" xfId="15447" xr:uid="{ADB06B01-DFC4-457E-89D3-8CFCC72E69CA}"/>
    <cellStyle name="40% - Accent4 3 3 2 5 2" xfId="45207" xr:uid="{3D60E057-CDE6-4039-8E24-9DF06EC1B809}"/>
    <cellStyle name="40% - Accent4 3 3 2 6" xfId="22106" xr:uid="{42C506A5-C9C4-4F09-8991-BEDE7EC86F32}"/>
    <cellStyle name="40% - Accent4 3 3 2 6 2" xfId="51531" xr:uid="{E6880D87-7959-4577-94F8-FE9AEDC7793A}"/>
    <cellStyle name="40% - Accent4 3 3 2 7" xfId="15441" xr:uid="{3A7AA828-299D-4DB0-83BC-4DB7A89B3677}"/>
    <cellStyle name="40% - Accent4 3 3 2 7 2" xfId="45201" xr:uid="{6184D382-993B-4905-88BF-2CC4A5CCBBA9}"/>
    <cellStyle name="40% - Accent4 3 3 2 8" xfId="31099" xr:uid="{B8A2942D-8581-4F27-9FDC-BA05E1BAA080}"/>
    <cellStyle name="40% - Accent4 3 3 2 8 2" xfId="59577" xr:uid="{03A00EC0-1AA1-4EBC-B979-93D2C5A08731}"/>
    <cellStyle name="40% - Accent4 3 3 2 9" xfId="32398" xr:uid="{1E8D8681-977C-43CE-84AE-AE0D6DCF1291}"/>
    <cellStyle name="40% - Accent4 3 3 3" xfId="1720" xr:uid="{415C2FDE-F576-4C22-8DF4-10FF99D76CFF}"/>
    <cellStyle name="40% - Accent4 3 3 3 2" xfId="2941" xr:uid="{249BE758-4A73-4003-A6EF-BF80005A2083}"/>
    <cellStyle name="40% - Accent4 3 3 3 2 2" xfId="15450" xr:uid="{4C628A94-C6F4-412C-8F6E-839822B2944B}"/>
    <cellStyle name="40% - Accent4 3 3 3 2 2 2" xfId="45210" xr:uid="{5549124E-9D54-4864-999C-BC81E4A3AA40}"/>
    <cellStyle name="40% - Accent4 3 3 3 2 3" xfId="15451" xr:uid="{F19D7549-2141-4309-BE76-B76DCDD7D762}"/>
    <cellStyle name="40% - Accent4 3 3 3 2 3 2" xfId="45211" xr:uid="{1FACD870-E82B-414D-AA4C-D8AB656D35F4}"/>
    <cellStyle name="40% - Accent4 3 3 3 2 4" xfId="15449" xr:uid="{06D9B2A4-40F0-4578-B8D3-5343DCBA57D8}"/>
    <cellStyle name="40% - Accent4 3 3 3 2 4 2" xfId="45209" xr:uid="{4082B796-6EE7-467F-90B3-00442AEB3A5D}"/>
    <cellStyle name="40% - Accent4 3 3 3 2 5" xfId="33919" xr:uid="{05610A7A-1950-406F-A6E3-33464D43EB77}"/>
    <cellStyle name="40% - Accent4 3 3 3 3" xfId="15452" xr:uid="{85085B46-1145-466B-8B93-EA28E325D60A}"/>
    <cellStyle name="40% - Accent4 3 3 3 3 2" xfId="45212" xr:uid="{976485F8-70D7-423A-9B9B-263D535D4E72}"/>
    <cellStyle name="40% - Accent4 3 3 3 4" xfId="15453" xr:uid="{E3055613-36A9-4A82-AF83-D27A12D8FA53}"/>
    <cellStyle name="40% - Accent4 3 3 3 4 2" xfId="45213" xr:uid="{65A35206-D492-4EE3-8851-B892C3DB2977}"/>
    <cellStyle name="40% - Accent4 3 3 3 5" xfId="15454" xr:uid="{D05DEA49-D3DE-4942-89F8-9E2E2450AD48}"/>
    <cellStyle name="40% - Accent4 3 3 3 5 2" xfId="45214" xr:uid="{5B387454-78B5-4823-9D72-BEC8C3AB8821}"/>
    <cellStyle name="40% - Accent4 3 3 3 6" xfId="31106" xr:uid="{2323CBD0-F053-4B9A-9B73-47626CA09FBF}"/>
    <cellStyle name="40% - Accent4 3 3 3 6 2" xfId="59583" xr:uid="{93C6A26F-B923-4326-9A2B-FC321FF884A7}"/>
    <cellStyle name="40% - Accent4 3 3 3 7" xfId="15448" xr:uid="{349993D1-D7D5-493D-9BA7-742AA36BEC00}"/>
    <cellStyle name="40% - Accent4 3 3 3 7 2" xfId="45208" xr:uid="{FD7365C5-A0F1-4D47-A731-B7538D06F6DB}"/>
    <cellStyle name="40% - Accent4 3 3 3 8" xfId="32722" xr:uid="{3B2C90D5-545D-4D71-B235-5AE52E6DCA2D}"/>
    <cellStyle name="40% - Accent4 3 3 4" xfId="2276" xr:uid="{E29C7B35-4269-451C-BBF5-1991FA69951D}"/>
    <cellStyle name="40% - Accent4 3 3 4 2" xfId="15456" xr:uid="{D9FB73B2-B51B-4CBB-9238-9375344B9EE0}"/>
    <cellStyle name="40% - Accent4 3 3 4 2 2" xfId="45216" xr:uid="{78AA57D6-9C6B-4945-BF23-9DB06B0AFC41}"/>
    <cellStyle name="40% - Accent4 3 3 4 3" xfId="15457" xr:uid="{2387477E-3781-4AB6-B9A3-D75937BA90CC}"/>
    <cellStyle name="40% - Accent4 3 3 4 3 2" xfId="45217" xr:uid="{53B8DDE4-7773-45CB-A929-C44572DFE13C}"/>
    <cellStyle name="40% - Accent4 3 3 4 4" xfId="15455" xr:uid="{2054507B-716A-4B0D-8336-D67A13F172E9}"/>
    <cellStyle name="40% - Accent4 3 3 4 4 2" xfId="45215" xr:uid="{5610B1DD-1BCA-44CD-BEF0-DFAE8DC7A10A}"/>
    <cellStyle name="40% - Accent4 3 3 4 5" xfId="33256" xr:uid="{B40399F1-1610-45C8-ABB7-6BF23AB3A16B}"/>
    <cellStyle name="40% - Accent4 3 3 5" xfId="15458" xr:uid="{32356C4B-2951-4D3A-8091-23E516296EDA}"/>
    <cellStyle name="40% - Accent4 3 3 5 2" xfId="45218" xr:uid="{4B136D66-72D2-411A-A3B7-C1CBB3D1040A}"/>
    <cellStyle name="40% - Accent4 3 3 6" xfId="15459" xr:uid="{3DB9F166-62AB-4A70-9317-07FD7C2D5F83}"/>
    <cellStyle name="40% - Accent4 3 3 6 2" xfId="45219" xr:uid="{ED10E3D0-E80C-4ED5-AA16-387D0C2F6D42}"/>
    <cellStyle name="40% - Accent4 3 3 7" xfId="15460" xr:uid="{6072EA91-9D5E-4C33-A611-9DC29F11D04D}"/>
    <cellStyle name="40% - Accent4 3 3 7 2" xfId="45220" xr:uid="{D7968314-7F70-47A7-AD18-EB47DAA793D9}"/>
    <cellStyle name="40% - Accent4 3 3 8" xfId="21122" xr:uid="{23BAD8AB-FF51-467A-A349-2595FF49D295}"/>
    <cellStyle name="40% - Accent4 3 3 8 2" xfId="50548" xr:uid="{33F35CC4-6D52-4133-8408-74C8E0531B6B}"/>
    <cellStyle name="40% - Accent4 3 3 9" xfId="15440" xr:uid="{81E417A9-698C-451A-B86A-325E3C070461}"/>
    <cellStyle name="40% - Accent4 3 3 9 2" xfId="45200" xr:uid="{60E8B890-9B55-415E-93E4-4C2EBEEFB905}"/>
    <cellStyle name="40% - Accent4 3 4" xfId="800" xr:uid="{FB28D225-2BAE-4D6D-96EE-99AFE40AB8C4}"/>
    <cellStyle name="40% - Accent4 3 4 10" xfId="23982" xr:uid="{F19900C5-A53D-4ED3-A030-3A9341A305C1}"/>
    <cellStyle name="40% - Accent4 3 4 10 2" xfId="52545" xr:uid="{7E8AC0F0-B585-4421-B487-3C774C423E24}"/>
    <cellStyle name="40% - Accent4 3 4 11" xfId="32045" xr:uid="{D2616D3F-4A09-4647-BC02-E3DC2FB4A2A0}"/>
    <cellStyle name="40% - Accent4 3 4 2" xfId="1345" xr:uid="{12063040-CFE8-478D-AF65-075199919593}"/>
    <cellStyle name="40% - Accent4 3 4 2 2" xfId="2007" xr:uid="{7231B7DD-2FDF-42FE-8BCD-C0F62A515D50}"/>
    <cellStyle name="40% - Accent4 3 4 2 2 2" xfId="3242" xr:uid="{F0D815C4-7DAB-4E5D-A806-57A4711E394A}"/>
    <cellStyle name="40% - Accent4 3 4 2 2 2 2" xfId="15464" xr:uid="{F371240D-A342-4E28-80C9-25863E228897}"/>
    <cellStyle name="40% - Accent4 3 4 2 2 2 2 2" xfId="45224" xr:uid="{1EDAC426-9685-4606-9F1A-5CEE6E53FCEE}"/>
    <cellStyle name="40% - Accent4 3 4 2 2 2 3" xfId="34219" xr:uid="{97A863E3-5698-4E86-BF95-FAD6B7A4AE29}"/>
    <cellStyle name="40% - Accent4 3 4 2 2 3" xfId="15465" xr:uid="{005F7AF8-E49F-405C-B0E9-F3AF98D16DDB}"/>
    <cellStyle name="40% - Accent4 3 4 2 2 3 2" xfId="45225" xr:uid="{7C4CB70E-BE90-4657-BF23-B5A1F0DD0EF7}"/>
    <cellStyle name="40% - Accent4 3 4 2 2 4" xfId="28440" xr:uid="{093E7C4F-2C12-4225-9DC1-C425CDE79E35}"/>
    <cellStyle name="40% - Accent4 3 4 2 2 4 2" xfId="56930" xr:uid="{1B3D3942-D1ED-41EA-86DC-4797FA5252F8}"/>
    <cellStyle name="40% - Accent4 3 4 2 2 5" xfId="15463" xr:uid="{52614003-FEE2-445A-8BEB-9B52774599B7}"/>
    <cellStyle name="40% - Accent4 3 4 2 2 5 2" xfId="45223" xr:uid="{B3883BC0-FDFE-4FC9-A00C-2FB596AC2821}"/>
    <cellStyle name="40% - Accent4 3 4 2 2 6" xfId="33009" xr:uid="{A0BCBC2A-8447-45C5-93BD-987661D7DE07}"/>
    <cellStyle name="40% - Accent4 3 4 2 3" xfId="2633" xr:uid="{A516E914-43FB-488C-89DD-F35FE28E9493}"/>
    <cellStyle name="40% - Accent4 3 4 2 3 2" xfId="15466" xr:uid="{8B72C9E0-1891-40A7-A707-2820BA27F84D}"/>
    <cellStyle name="40% - Accent4 3 4 2 3 2 2" xfId="45226" xr:uid="{6CA303BA-4BE0-4978-92AE-CE7BBC148F79}"/>
    <cellStyle name="40% - Accent4 3 4 2 3 3" xfId="33613" xr:uid="{6D319235-E259-463E-B5FB-42155C76AADA}"/>
    <cellStyle name="40% - Accent4 3 4 2 4" xfId="15467" xr:uid="{100B70C5-46B1-4183-B37A-978C5A333750}"/>
    <cellStyle name="40% - Accent4 3 4 2 4 2" xfId="45227" xr:uid="{5375BB5C-E57E-46FE-B02C-0801D565F85C}"/>
    <cellStyle name="40% - Accent4 3 4 2 5" xfId="15468" xr:uid="{D9151290-F9A7-48B5-B08C-1FF44F370713}"/>
    <cellStyle name="40% - Accent4 3 4 2 5 2" xfId="45228" xr:uid="{55A134B0-4210-44EA-8B56-014980096E6A}"/>
    <cellStyle name="40% - Accent4 3 4 2 6" xfId="25463" xr:uid="{D06701BC-693E-4E34-9715-FD4495C56D20}"/>
    <cellStyle name="40% - Accent4 3 4 2 6 2" xfId="53954" xr:uid="{CCADBC3C-F56F-4FAB-B317-F6B9DE8FEC4C}"/>
    <cellStyle name="40% - Accent4 3 4 2 7" xfId="15462" xr:uid="{FF64AB50-A379-4C41-A3FF-94BB0C60F8FF}"/>
    <cellStyle name="40% - Accent4 3 4 2 7 2" xfId="45222" xr:uid="{064C8E1B-75F3-4ED3-8A67-7D1591D7BD9D}"/>
    <cellStyle name="40% - Accent4 3 4 2 8" xfId="32395" xr:uid="{E818EF6E-2A80-4B29-ADEF-A3B0645996FE}"/>
    <cellStyle name="40% - Accent4 3 4 3" xfId="1717" xr:uid="{D05DA73F-BADB-4460-B674-F9D2C23207D3}"/>
    <cellStyle name="40% - Accent4 3 4 3 2" xfId="2938" xr:uid="{1C4CA3BD-1CB1-49E6-B954-0ED9BC475BC8}"/>
    <cellStyle name="40% - Accent4 3 4 3 2 2" xfId="15471" xr:uid="{B08D8810-CDEB-432E-B0C1-486FE8E78AB8}"/>
    <cellStyle name="40% - Accent4 3 4 3 2 2 2" xfId="45231" xr:uid="{AEB755EB-E6DB-4D08-BE8E-F01797E83DCD}"/>
    <cellStyle name="40% - Accent4 3 4 3 2 3" xfId="15472" xr:uid="{ADF0CB6E-C243-400C-A5BE-32AEDD71CDBA}"/>
    <cellStyle name="40% - Accent4 3 4 3 2 3 2" xfId="45232" xr:uid="{109FD608-5FF5-46C8-9746-EE559C6FC06B}"/>
    <cellStyle name="40% - Accent4 3 4 3 2 4" xfId="15470" xr:uid="{C605EE5B-91CD-4FB1-9DFC-26B3299A3009}"/>
    <cellStyle name="40% - Accent4 3 4 3 2 4 2" xfId="45230" xr:uid="{E8B58DCB-87B6-438F-B41D-AA81365175D7}"/>
    <cellStyle name="40% - Accent4 3 4 3 2 5" xfId="33916" xr:uid="{DD223C35-FAAD-465A-A54C-03C06419B6E5}"/>
    <cellStyle name="40% - Accent4 3 4 3 3" xfId="15473" xr:uid="{D797032D-F60E-4981-A572-4FE25939F350}"/>
    <cellStyle name="40% - Accent4 3 4 3 3 2" xfId="45233" xr:uid="{51B4CF40-DB2D-4367-8883-EEEE86752E6B}"/>
    <cellStyle name="40% - Accent4 3 4 3 4" xfId="15474" xr:uid="{CBA2D6EB-DB80-4917-9E56-A353BFED07BE}"/>
    <cellStyle name="40% - Accent4 3 4 3 4 2" xfId="45234" xr:uid="{4A427DA9-4CC7-4AF4-9390-DBE6D397DDA9}"/>
    <cellStyle name="40% - Accent4 3 4 3 5" xfId="15475" xr:uid="{89EC28A5-A589-4A45-8733-5668C9CD3330}"/>
    <cellStyle name="40% - Accent4 3 4 3 5 2" xfId="45235" xr:uid="{2D19535D-42C9-41E8-ABD4-08D610BCE910}"/>
    <cellStyle name="40% - Accent4 3 4 3 6" xfId="26926" xr:uid="{73075595-C1D0-41F8-B194-EA627812426B}"/>
    <cellStyle name="40% - Accent4 3 4 3 6 2" xfId="55416" xr:uid="{26D96CC8-4DE9-4333-9F0B-734483CCB1BB}"/>
    <cellStyle name="40% - Accent4 3 4 3 7" xfId="15469" xr:uid="{CFCA3423-C473-4A21-8B1F-9BC21FA5C8B5}"/>
    <cellStyle name="40% - Accent4 3 4 3 7 2" xfId="45229" xr:uid="{2555008E-F1F9-4877-88D8-2730E5727B20}"/>
    <cellStyle name="40% - Accent4 3 4 3 8" xfId="32719" xr:uid="{082AD4B6-6353-48FB-B086-1F2CDE9A47A7}"/>
    <cellStyle name="40% - Accent4 3 4 4" xfId="2361" xr:uid="{CFB30BF3-C70F-494A-9B17-F690A233A0BC}"/>
    <cellStyle name="40% - Accent4 3 4 4 2" xfId="15477" xr:uid="{EB8519A7-EBD2-49DC-B806-2A96A62BCAE9}"/>
    <cellStyle name="40% - Accent4 3 4 4 2 2" xfId="45237" xr:uid="{4651E40D-3832-4A0E-B55C-D41E1880C7C7}"/>
    <cellStyle name="40% - Accent4 3 4 4 3" xfId="15478" xr:uid="{2C3878BB-8CB9-4A26-82FE-7C6039C5142A}"/>
    <cellStyle name="40% - Accent4 3 4 4 3 2" xfId="45238" xr:uid="{2FDB23F1-714C-41D2-B451-37815D80E6B6}"/>
    <cellStyle name="40% - Accent4 3 4 4 4" xfId="29920" xr:uid="{D0A61995-AA28-4053-B717-6C1F1E7ECADF}"/>
    <cellStyle name="40% - Accent4 3 4 4 4 2" xfId="58410" xr:uid="{19879DD1-2A10-4D35-AFB6-EC0868D139BB}"/>
    <cellStyle name="40% - Accent4 3 4 4 5" xfId="15476" xr:uid="{39D1CFD4-4A9F-4513-B64D-9387F9912D6B}"/>
    <cellStyle name="40% - Accent4 3 4 4 5 2" xfId="45236" xr:uid="{2FCEBFE6-E028-4197-905D-85BC69940B0E}"/>
    <cellStyle name="40% - Accent4 3 4 4 6" xfId="33341" xr:uid="{69C22BB1-C10D-4B49-ADF4-96B783698BE1}"/>
    <cellStyle name="40% - Accent4 3 4 5" xfId="15479" xr:uid="{DC12E506-88FB-4BD7-967D-64E94A15B13D}"/>
    <cellStyle name="40% - Accent4 3 4 5 2" xfId="45239" xr:uid="{F1A94775-7703-41E6-8D65-3741A2CA0ABE}"/>
    <cellStyle name="40% - Accent4 3 4 6" xfId="15480" xr:uid="{C84FCC0A-6CF9-4AAD-B538-4A19C9A23DCE}"/>
    <cellStyle name="40% - Accent4 3 4 6 2" xfId="45240" xr:uid="{474F7136-B1F9-43D8-8140-C37F43627F1D}"/>
    <cellStyle name="40% - Accent4 3 4 7" xfId="15481" xr:uid="{4D16BE9D-C64F-4A94-A4D9-3FE33F36E125}"/>
    <cellStyle name="40% - Accent4 3 4 7 2" xfId="45241" xr:uid="{635B970A-8123-49A3-A058-9EB451637959}"/>
    <cellStyle name="40% - Accent4 3 4 8" xfId="21607" xr:uid="{CAF831E4-37B6-4CF0-854A-1BB5C69A86B0}"/>
    <cellStyle name="40% - Accent4 3 4 8 2" xfId="51032" xr:uid="{0AA01066-5A2A-40CE-AF2E-B8E5AE4EBBE6}"/>
    <cellStyle name="40% - Accent4 3 4 9" xfId="15461" xr:uid="{46F570D7-505B-4773-AABB-F40873914C13}"/>
    <cellStyle name="40% - Accent4 3 4 9 2" xfId="45221" xr:uid="{14B6F26A-4923-42C0-BA96-E2196A3BA01A}"/>
    <cellStyle name="40% - Accent4 3 5" xfId="1164" xr:uid="{B7779F68-375A-4A73-9B6B-D3F4B6EB7DA4}"/>
    <cellStyle name="40% - Accent4 3 5 10" xfId="32214" xr:uid="{65058834-06F5-40C1-9FC1-41E7723D5522}"/>
    <cellStyle name="40% - Accent4 3 5 2" xfId="1826" xr:uid="{7330164E-702B-4BEE-A5F8-91F443ED3669}"/>
    <cellStyle name="40% - Accent4 3 5 2 2" xfId="3061" xr:uid="{7E1C5909-E6F8-4705-968B-31F46DAEEA64}"/>
    <cellStyle name="40% - Accent4 3 5 2 2 2" xfId="15485" xr:uid="{7B230A93-1A82-4462-BC32-AB2460EBD682}"/>
    <cellStyle name="40% - Accent4 3 5 2 2 2 2" xfId="45245" xr:uid="{22BE650B-D8FB-4B49-BC3C-15DDD587DCE8}"/>
    <cellStyle name="40% - Accent4 3 5 2 2 3" xfId="15486" xr:uid="{3BE8C35D-D5AB-49F2-BFE3-FDD42432C4C8}"/>
    <cellStyle name="40% - Accent4 3 5 2 2 3 2" xfId="45246" xr:uid="{FCCA2EDA-30AA-4BE3-BCE6-D63D5B59A928}"/>
    <cellStyle name="40% - Accent4 3 5 2 2 4" xfId="28729" xr:uid="{04947FF4-0447-4D6F-B708-206C9B09981D}"/>
    <cellStyle name="40% - Accent4 3 5 2 2 4 2" xfId="57219" xr:uid="{C1861918-5659-4915-BAEC-C51689F0DC1F}"/>
    <cellStyle name="40% - Accent4 3 5 2 2 5" xfId="15484" xr:uid="{70052516-6C92-49D6-9033-6F6A7367E3FE}"/>
    <cellStyle name="40% - Accent4 3 5 2 2 5 2" xfId="45244" xr:uid="{0F2FD8CE-8974-42F7-A265-D26834FAA141}"/>
    <cellStyle name="40% - Accent4 3 5 2 2 6" xfId="34038" xr:uid="{7D42C616-6880-43A9-AFC3-68FBD7F55ED8}"/>
    <cellStyle name="40% - Accent4 3 5 2 3" xfId="15487" xr:uid="{E70A0C99-10AC-4D7E-861B-C40FA41B2712}"/>
    <cellStyle name="40% - Accent4 3 5 2 3 2" xfId="45247" xr:uid="{A65716D7-5163-4558-8435-ABC3C7912069}"/>
    <cellStyle name="40% - Accent4 3 5 2 4" xfId="15488" xr:uid="{CEF3C2AC-AE3D-4670-B83D-3F1CE714A8CE}"/>
    <cellStyle name="40% - Accent4 3 5 2 4 2" xfId="45248" xr:uid="{0233CE9D-3BFB-4B88-862D-D7D1B519E744}"/>
    <cellStyle name="40% - Accent4 3 5 2 5" xfId="15489" xr:uid="{5B100945-46F6-4DAC-8891-F83467A4BEE4}"/>
    <cellStyle name="40% - Accent4 3 5 2 5 2" xfId="45249" xr:uid="{D945F65B-128D-4B30-90D5-04AFC649AEBF}"/>
    <cellStyle name="40% - Accent4 3 5 2 6" xfId="25750" xr:uid="{31A7FAC4-8D74-4342-B212-787DACE67FEB}"/>
    <cellStyle name="40% - Accent4 3 5 2 6 2" xfId="54241" xr:uid="{616A4382-E5B4-42CF-93DB-FCB1E9DD2FFD}"/>
    <cellStyle name="40% - Accent4 3 5 2 7" xfId="15483" xr:uid="{6291753F-3961-4C18-86BB-3F4B4DC7998E}"/>
    <cellStyle name="40% - Accent4 3 5 2 7 2" xfId="45243" xr:uid="{DFC180D9-E315-4003-A0C7-C79BD7F08EB6}"/>
    <cellStyle name="40% - Accent4 3 5 2 8" xfId="32828" xr:uid="{FD7F93A0-CD7B-49D1-B6E2-16B0809D4005}"/>
    <cellStyle name="40% - Accent4 3 5 3" xfId="2629" xr:uid="{20A2F9D2-76C6-46F8-853F-43C96A253E19}"/>
    <cellStyle name="40% - Accent4 3 5 3 2" xfId="15491" xr:uid="{B142CD03-A29D-4868-B38A-4C4060480EB8}"/>
    <cellStyle name="40% - Accent4 3 5 3 2 2" xfId="15492" xr:uid="{20BA1519-A50D-4189-A0EB-AF5B7A53538E}"/>
    <cellStyle name="40% - Accent4 3 5 3 2 2 2" xfId="45252" xr:uid="{05765794-27FB-4E2D-B074-C8505618A511}"/>
    <cellStyle name="40% - Accent4 3 5 3 2 3" xfId="15493" xr:uid="{811B398F-B59E-4653-970B-9FD151AE4DBF}"/>
    <cellStyle name="40% - Accent4 3 5 3 2 3 2" xfId="45253" xr:uid="{4B3F5062-3E61-4D46-8E8E-8A5C435BEC33}"/>
    <cellStyle name="40% - Accent4 3 5 3 2 4" xfId="45251" xr:uid="{85B033A4-9BE4-4350-A2F8-9D634D542C6E}"/>
    <cellStyle name="40% - Accent4 3 5 3 3" xfId="15494" xr:uid="{52E23707-10DE-461A-9B28-8D2AF6DEDB1F}"/>
    <cellStyle name="40% - Accent4 3 5 3 3 2" xfId="45254" xr:uid="{28B8E4E0-FD30-4398-8960-2E50601D17DB}"/>
    <cellStyle name="40% - Accent4 3 5 3 4" xfId="15495" xr:uid="{721F8265-23E8-43DE-89BF-FAA8A4897625}"/>
    <cellStyle name="40% - Accent4 3 5 3 4 2" xfId="45255" xr:uid="{B921B0F1-FC6F-4D1F-B487-46D5D978C3FA}"/>
    <cellStyle name="40% - Accent4 3 5 3 5" xfId="15496" xr:uid="{385FB3E7-C8BA-444E-9CD8-5AB24ED529CC}"/>
    <cellStyle name="40% - Accent4 3 5 3 5 2" xfId="45256" xr:uid="{59F91E62-4B75-4B22-AEDC-AF878D6F8781}"/>
    <cellStyle name="40% - Accent4 3 5 3 6" xfId="27218" xr:uid="{0C4C5DEC-F529-4912-AA96-D67641667958}"/>
    <cellStyle name="40% - Accent4 3 5 3 6 2" xfId="55708" xr:uid="{BBCEDBA9-A75F-41A8-BCB0-ABBF5BC9EBBB}"/>
    <cellStyle name="40% - Accent4 3 5 3 7" xfId="15490" xr:uid="{61118BC5-CD35-4C66-9BA3-1E9B42D49AEB}"/>
    <cellStyle name="40% - Accent4 3 5 3 7 2" xfId="45250" xr:uid="{18A2815F-65B4-4436-9F87-9AFE15FBC2BA}"/>
    <cellStyle name="40% - Accent4 3 5 3 8" xfId="33609" xr:uid="{E8F897C9-AFFE-4916-915A-BC27702F1E77}"/>
    <cellStyle name="40% - Accent4 3 5 4" xfId="15497" xr:uid="{BBD053FC-AA63-478E-A139-A42E302B96CD}"/>
    <cellStyle name="40% - Accent4 3 5 4 2" xfId="15498" xr:uid="{05265D9A-29B4-467F-A832-8961BF258114}"/>
    <cellStyle name="40% - Accent4 3 5 4 2 2" xfId="45258" xr:uid="{85DA1752-3DA4-4060-9E13-E0DAB232CBC4}"/>
    <cellStyle name="40% - Accent4 3 5 4 3" xfId="15499" xr:uid="{002CF114-431E-40A1-A3F0-337BFC31B2F4}"/>
    <cellStyle name="40% - Accent4 3 5 4 3 2" xfId="45259" xr:uid="{12B80EDE-7877-4074-BF32-23D60263A429}"/>
    <cellStyle name="40% - Accent4 3 5 4 4" xfId="30215" xr:uid="{1B88DDC1-B175-434B-A6F4-B32821BD52A4}"/>
    <cellStyle name="40% - Accent4 3 5 4 4 2" xfId="58705" xr:uid="{4081CABE-9C43-4E35-BE6B-31A39ED2510B}"/>
    <cellStyle name="40% - Accent4 3 5 4 5" xfId="45257" xr:uid="{14FFC433-AFF7-4479-9F0E-3292FA7AB848}"/>
    <cellStyle name="40% - Accent4 3 5 5" xfId="15500" xr:uid="{FCBD8FB4-4229-49FA-9EE2-8C5091209C29}"/>
    <cellStyle name="40% - Accent4 3 5 5 2" xfId="45260" xr:uid="{7FE6544E-DA2C-4AB9-8BC7-36CA0B14A934}"/>
    <cellStyle name="40% - Accent4 3 5 6" xfId="15501" xr:uid="{7B8973EF-6D30-4CDE-BA84-048ED0FEBD7A}"/>
    <cellStyle name="40% - Accent4 3 5 6 2" xfId="45261" xr:uid="{BA36251C-3E35-4719-B3C4-4C3942DEAD64}"/>
    <cellStyle name="40% - Accent4 3 5 7" xfId="15502" xr:uid="{1C6D3B9D-A3DB-4949-9CC5-6DA69244BA69}"/>
    <cellStyle name="40% - Accent4 3 5 7 2" xfId="45262" xr:uid="{7E4D7535-E03A-43AC-8D5A-B98DB1CF9C37}"/>
    <cellStyle name="40% - Accent4 3 5 8" xfId="24305" xr:uid="{492B0D33-0885-434A-B734-9B4B50481F5B}"/>
    <cellStyle name="40% - Accent4 3 5 8 2" xfId="52797" xr:uid="{8B69BF22-AE64-45F3-892B-D12402399146}"/>
    <cellStyle name="40% - Accent4 3 5 9" xfId="15482" xr:uid="{11F1CE99-7523-40F3-A428-A9A39C6CF13C}"/>
    <cellStyle name="40% - Accent4 3 5 9 2" xfId="45242" xr:uid="{F1054A9F-AB40-4337-8308-14221135AF84}"/>
    <cellStyle name="40% - Accent4 3 6" xfId="1536" xr:uid="{3D0AB3FC-75C0-4720-A86A-377746D0F8C3}"/>
    <cellStyle name="40% - Accent4 3 6 2" xfId="2757" xr:uid="{DAC26EA0-4537-4B68-B260-93B8C1C8BCEF}"/>
    <cellStyle name="40% - Accent4 3 6 2 2" xfId="15505" xr:uid="{5CC9E518-7CBE-4584-9286-E8B505082052}"/>
    <cellStyle name="40% - Accent4 3 6 2 2 2" xfId="29025" xr:uid="{A34FAEB4-5837-4C35-B299-C88FE9CBC494}"/>
    <cellStyle name="40% - Accent4 3 6 2 2 2 2" xfId="57515" xr:uid="{2E57A7EB-B601-4CBF-8A38-D153C01FAB7B}"/>
    <cellStyle name="40% - Accent4 3 6 2 2 3" xfId="45264" xr:uid="{657B3F73-8F60-4453-A536-24833D36269F}"/>
    <cellStyle name="40% - Accent4 3 6 2 3" xfId="15506" xr:uid="{271DB394-9CF5-4867-870C-97F79F60E575}"/>
    <cellStyle name="40% - Accent4 3 6 2 3 2" xfId="45265" xr:uid="{D3B5FF13-E026-4C5D-85A3-ED4D3346E4AC}"/>
    <cellStyle name="40% - Accent4 3 6 2 4" xfId="26041" xr:uid="{C858D0EB-40EA-4E7F-AFB5-43FF3DA68D96}"/>
    <cellStyle name="40% - Accent4 3 6 2 4 2" xfId="54532" xr:uid="{73DEE775-E5A9-4AD3-AC4C-6C6FC047921C}"/>
    <cellStyle name="40% - Accent4 3 6 2 5" xfId="15504" xr:uid="{A2A153A2-E6EC-43BC-8114-75A71631828D}"/>
    <cellStyle name="40% - Accent4 3 6 2 5 2" xfId="45263" xr:uid="{C6B2B03A-5801-42E2-94B3-85BBB5A4AAEC}"/>
    <cellStyle name="40% - Accent4 3 6 2 6" xfId="33735" xr:uid="{7F04B331-2258-4BD2-9F31-1A7E9F2AFE71}"/>
    <cellStyle name="40% - Accent4 3 6 3" xfId="15507" xr:uid="{6967DD6D-0F72-42F0-8CCB-8B7392678246}"/>
    <cellStyle name="40% - Accent4 3 6 3 2" xfId="27514" xr:uid="{1407803F-E006-4331-B5F1-A59843DD4F80}"/>
    <cellStyle name="40% - Accent4 3 6 3 2 2" xfId="56004" xr:uid="{D5921C6B-D280-4A55-8EA9-983669EC327C}"/>
    <cellStyle name="40% - Accent4 3 6 3 3" xfId="45266" xr:uid="{02739EDC-E435-4915-B050-218EEB3442C4}"/>
    <cellStyle name="40% - Accent4 3 6 4" xfId="15508" xr:uid="{1124559E-75B9-43F4-929A-482B28C37B93}"/>
    <cellStyle name="40% - Accent4 3 6 4 2" xfId="30512" xr:uid="{954240BC-979B-4C97-A8EB-E1C4046ED6C2}"/>
    <cellStyle name="40% - Accent4 3 6 4 2 2" xfId="59002" xr:uid="{14E64580-579B-4A7B-A7B2-4F49E8B978E8}"/>
    <cellStyle name="40% - Accent4 3 6 4 3" xfId="45267" xr:uid="{284C4E6F-D13B-4704-A80F-80C334DC99AC}"/>
    <cellStyle name="40% - Accent4 3 6 5" xfId="15509" xr:uid="{02A24BAE-DED4-4D17-B212-E516BC033CB4}"/>
    <cellStyle name="40% - Accent4 3 6 5 2" xfId="45268" xr:uid="{AC2AA2F4-0B03-4F92-AD4D-4A641BD6570B}"/>
    <cellStyle name="40% - Accent4 3 6 6" xfId="15510" xr:uid="{13F35087-621A-4B03-B3D6-C4060F0A9A52}"/>
    <cellStyle name="40% - Accent4 3 6 6 2" xfId="45269" xr:uid="{EACA696F-E61D-45DE-841E-6602ECCA1B53}"/>
    <cellStyle name="40% - Accent4 3 6 7" xfId="24584" xr:uid="{C2FE093D-2AAF-4628-A995-5200EC40FE9E}"/>
    <cellStyle name="40% - Accent4 3 6 7 2" xfId="53076" xr:uid="{0EC60133-8515-4DB3-B9AF-456BF1ED639B}"/>
    <cellStyle name="40% - Accent4 3 6 8" xfId="15503" xr:uid="{FE195F42-CAE5-4B13-9598-BE861A5B00CC}"/>
    <cellStyle name="40% - Accent4 3 6 9" xfId="32538" xr:uid="{A3FF088F-EDB5-4FC9-9EF0-2E73BD808954}"/>
    <cellStyle name="40% - Accent4 3 7" xfId="2156" xr:uid="{FAC2A715-54D6-4438-B921-5DCD3B07707E}"/>
    <cellStyle name="40% - Accent4 3 7 2" xfId="15512" xr:uid="{1942FC2A-27A0-44FC-87FD-EEC2641DDE4D}"/>
    <cellStyle name="40% - Accent4 3 7 2 2" xfId="15513" xr:uid="{094908C3-689B-412A-B486-428CFAF979E4}"/>
    <cellStyle name="40% - Accent4 3 7 2 2 2" xfId="29335" xr:uid="{079D9944-E410-4441-8680-9AAEFB8B5036}"/>
    <cellStyle name="40% - Accent4 3 7 2 2 2 2" xfId="57825" xr:uid="{93D832E3-0B33-4CDB-B36B-2AD5034AD481}"/>
    <cellStyle name="40% - Accent4 3 7 2 2 3" xfId="45272" xr:uid="{0C3C17D5-0F91-4C09-956E-26CEB9A8CDCD}"/>
    <cellStyle name="40% - Accent4 3 7 2 3" xfId="15514" xr:uid="{6385A069-25F6-41CD-9EA9-5478775BC7B4}"/>
    <cellStyle name="40% - Accent4 3 7 2 3 2" xfId="45273" xr:uid="{D0FE1204-11B1-48DB-AA31-AEFA3F6863C8}"/>
    <cellStyle name="40% - Accent4 3 7 2 4" xfId="26351" xr:uid="{E67351F5-76E3-4CCD-AEDF-005A98333238}"/>
    <cellStyle name="40% - Accent4 3 7 2 4 2" xfId="54842" xr:uid="{00C1A39B-D520-48A3-BA06-01F56EF514E9}"/>
    <cellStyle name="40% - Accent4 3 7 2 5" xfId="45271" xr:uid="{7537BC30-1D2F-4A23-8C21-3FFF0A318BDF}"/>
    <cellStyle name="40% - Accent4 3 7 3" xfId="15515" xr:uid="{926BA520-5651-4682-A47F-771EB5070295}"/>
    <cellStyle name="40% - Accent4 3 7 3 2" xfId="27824" xr:uid="{D6CD1F3E-7D35-4B9C-8244-2C1A685DB6FA}"/>
    <cellStyle name="40% - Accent4 3 7 3 2 2" xfId="56314" xr:uid="{611224AD-E25F-4953-9D53-E1D957768D7D}"/>
    <cellStyle name="40% - Accent4 3 7 3 3" xfId="45274" xr:uid="{5C239EB1-9C97-42D5-9208-B625B4AA65EE}"/>
    <cellStyle name="40% - Accent4 3 7 4" xfId="15516" xr:uid="{7DD35F7A-4871-4FEE-9A77-0447BC9877B1}"/>
    <cellStyle name="40% - Accent4 3 7 4 2" xfId="30823" xr:uid="{8BBB87CC-7B50-4D17-9438-57634A90EE4A}"/>
    <cellStyle name="40% - Accent4 3 7 4 2 2" xfId="59313" xr:uid="{1C3671B9-B20A-47AF-AD66-1C6A5FA6262E}"/>
    <cellStyle name="40% - Accent4 3 7 4 3" xfId="45275" xr:uid="{DAFD79B5-11A7-461F-850E-5CD83EA5147E}"/>
    <cellStyle name="40% - Accent4 3 7 5" xfId="15517" xr:uid="{DEECCC60-82DD-40ED-BF11-A47E37043F85}"/>
    <cellStyle name="40% - Accent4 3 7 5 2" xfId="45276" xr:uid="{33D3F7E8-A031-4E37-91F2-A43483119032}"/>
    <cellStyle name="40% - Accent4 3 7 6" xfId="24881" xr:uid="{3DC4B8F2-F040-458E-B7A5-3771402B524F}"/>
    <cellStyle name="40% - Accent4 3 7 6 2" xfId="53372" xr:uid="{E1C99C27-C105-4692-899E-341575094F41}"/>
    <cellStyle name="40% - Accent4 3 7 7" xfId="15511" xr:uid="{9CB55D69-1491-4BC4-ADE1-A8B72048F1B1}"/>
    <cellStyle name="40% - Accent4 3 7 7 2" xfId="45270" xr:uid="{68F3E8C6-EF50-4DBF-8F92-7F35AFB3C927}"/>
    <cellStyle name="40% - Accent4 3 7 8" xfId="33140" xr:uid="{6EBA7039-321E-4ADB-8DD7-4471DA5D342D}"/>
    <cellStyle name="40% - Accent4 3 8" xfId="15518" xr:uid="{9D2ECB5C-0EF3-4A33-83F8-EF88813A686F}"/>
    <cellStyle name="40% - Accent4 3 8 2" xfId="15519" xr:uid="{AB5FE4C0-8504-4F0A-9AF1-6C7D84618C7C}"/>
    <cellStyle name="40% - Accent4 3 8 2 2" xfId="28149" xr:uid="{371C3153-9DB2-456F-9A7F-2EA44B660CD7}"/>
    <cellStyle name="40% - Accent4 3 8 2 2 2" xfId="56639" xr:uid="{2B921B18-2FC1-437D-84EA-B6224A1C93BE}"/>
    <cellStyle name="40% - Accent4 3 8 2 3" xfId="45278" xr:uid="{B2E007B1-1BE3-4A86-B0D2-02F8A53B4384}"/>
    <cellStyle name="40% - Accent4 3 8 3" xfId="15520" xr:uid="{B1399D97-D1A4-4178-BD90-62FB156E59EF}"/>
    <cellStyle name="40% - Accent4 3 8 3 2" xfId="45279" xr:uid="{BB13E860-4843-4A6A-8480-936B8A3E32F2}"/>
    <cellStyle name="40% - Accent4 3 8 4" xfId="25182" xr:uid="{4B8D82C3-F826-4F6F-8177-8A6683C2D467}"/>
    <cellStyle name="40% - Accent4 3 8 4 2" xfId="53673" xr:uid="{BDF511C1-36CB-49A4-965C-67FF561441EA}"/>
    <cellStyle name="40% - Accent4 3 8 5" xfId="45277" xr:uid="{3E300F61-B87A-4865-BF25-F8CE7A874CF4}"/>
    <cellStyle name="40% - Accent4 3 9" xfId="15521" xr:uid="{EA2C92EF-DB57-4317-A9F6-A6C5D4C614CA}"/>
    <cellStyle name="40% - Accent4 3 9 2" xfId="26633" xr:uid="{49FB42B8-707F-40C6-9311-7E9556C06B49}"/>
    <cellStyle name="40% - Accent4 3 9 2 2" xfId="55123" xr:uid="{D7F43928-673F-4DF8-8222-152BC97B6B73}"/>
    <cellStyle name="40% - Accent4 3 9 3" xfId="45280" xr:uid="{0217B22B-5AA3-43E4-858D-9D8351337FB6}"/>
    <cellStyle name="40% - Accent4 30" xfId="15522" xr:uid="{6F19D5E1-398B-4018-A1C7-33C476101FEE}"/>
    <cellStyle name="40% - Accent4 30 2" xfId="45281" xr:uid="{FB926185-8F8D-4663-A8D3-E6DF25BA2EA4}"/>
    <cellStyle name="40% - Accent4 31" xfId="15523" xr:uid="{01C468AE-6A37-4A83-9761-EAE1A51B2BF1}"/>
    <cellStyle name="40% - Accent4 31 2" xfId="45282" xr:uid="{11A65180-309B-47AF-8384-38EC3DC60B50}"/>
    <cellStyle name="40% - Accent4 32" xfId="15524" xr:uid="{CCE2A8FD-CBD8-46C0-82A5-CB05F6D25103}"/>
    <cellStyle name="40% - Accent4 32 2" xfId="45283" xr:uid="{C2542D88-76A4-4B73-BB87-FB679814A626}"/>
    <cellStyle name="40% - Accent4 33" xfId="15525" xr:uid="{A8FB2864-9874-4EB0-8DFD-13B806907D29}"/>
    <cellStyle name="40% - Accent4 33 2" xfId="45284" xr:uid="{185632C6-37AD-4F92-9196-E6A5D5475F17}"/>
    <cellStyle name="40% - Accent4 34" xfId="15526" xr:uid="{BA6B8EC4-F8F7-40F7-9C21-8DFBA1E28E31}"/>
    <cellStyle name="40% - Accent4 34 2" xfId="45285" xr:uid="{1EF65377-EE3A-4D83-9D7F-7A2CE321FC8F}"/>
    <cellStyle name="40% - Accent4 35" xfId="15527" xr:uid="{B4D034DF-AED7-4879-A15B-B0FA4153D79B}"/>
    <cellStyle name="40% - Accent4 35 2" xfId="45286" xr:uid="{FEF27230-67B0-4370-93B3-6A889015978C}"/>
    <cellStyle name="40% - Accent4 36" xfId="15049" xr:uid="{DCE0B420-BAB8-4FBD-A586-0BC2335C765E}"/>
    <cellStyle name="40% - Accent4 36 2" xfId="44810" xr:uid="{DD499C39-0DFC-4B50-96ED-080636643893}"/>
    <cellStyle name="40% - Accent4 37" xfId="6307" xr:uid="{1D34CB16-00D2-4B76-9849-6C7820B487E6}"/>
    <cellStyle name="40% - Accent4 37 2" xfId="36141" xr:uid="{0ED410C0-EB14-4698-B792-E117CEBF2B23}"/>
    <cellStyle name="40% - Accent4 38" xfId="4557" xr:uid="{0C411F11-35DB-4453-B6A5-B5D515400776}"/>
    <cellStyle name="40% - Accent4 38 2" xfId="34509" xr:uid="{48F7A99E-6921-4C4A-BCFC-0BAB37D8F99C}"/>
    <cellStyle name="40% - Accent4 39" xfId="22532" xr:uid="{EA79CE96-48F8-41C1-BA50-1385FBF8850C}"/>
    <cellStyle name="40% - Accent4 39 2" xfId="51821" xr:uid="{2DAFE8B1-7C2A-448D-B8CA-47EAD2D9B43B}"/>
    <cellStyle name="40% - Accent4 4" xfId="101" xr:uid="{57DAB719-F34C-4F59-A393-22EBF0157906}"/>
    <cellStyle name="40% - Accent4 4 10" xfId="15529" xr:uid="{D1BB9AFE-7A72-49FD-A1E7-27A40E574B0A}"/>
    <cellStyle name="40% - Accent4 4 10 2" xfId="45288" xr:uid="{E7F33FAC-7F17-40EC-A219-8C5544DB0F2F}"/>
    <cellStyle name="40% - Accent4 4 11" xfId="15530" xr:uid="{5DDB0161-C242-44CE-BBA0-F57E11AD4780}"/>
    <cellStyle name="40% - Accent4 4 11 2" xfId="45289" xr:uid="{CA8C3D0E-95FE-420E-AD50-ED89220E98D6}"/>
    <cellStyle name="40% - Accent4 4 12" xfId="15528" xr:uid="{6F970CC6-84EB-4368-86EE-54E372800652}"/>
    <cellStyle name="40% - Accent4 4 12 2" xfId="45287" xr:uid="{304CAB14-E4AA-4249-B503-17FC77FB1E8A}"/>
    <cellStyle name="40% - Accent4 4 13" xfId="6396" xr:uid="{0C699117-B70B-493A-B9E2-AA006246AA93}"/>
    <cellStyle name="40% - Accent4 4 13 2" xfId="36175" xr:uid="{CCA971F9-49C6-4F59-A75F-5691D47FF9D3}"/>
    <cellStyle name="40% - Accent4 4 14" xfId="4783" xr:uid="{9BE87147-2CE5-460F-B044-506DFCF31F96}"/>
    <cellStyle name="40% - Accent4 4 14 2" xfId="34667" xr:uid="{D4DC45B2-EF9F-42B1-9281-7E68D9E4E36B}"/>
    <cellStyle name="40% - Accent4 4 15" xfId="22673" xr:uid="{DB0653D9-05A2-4527-8E02-DE70FE24658E}"/>
    <cellStyle name="40% - Accent4 4 15 2" xfId="51958" xr:uid="{8E9DB940-147A-479A-BA36-BDDC1C056EE1}"/>
    <cellStyle name="40% - Accent4 4 16" xfId="31740" xr:uid="{B8B311F7-5F91-4B93-8001-5D795C4290A3}"/>
    <cellStyle name="40% - Accent4 4 2" xfId="880" xr:uid="{02E8567E-87F3-4B6F-8ACA-E123AC4E25F5}"/>
    <cellStyle name="40% - Accent4 4 2 10" xfId="20893" xr:uid="{71BE4BF5-1705-458B-B341-027B4D6E3F58}"/>
    <cellStyle name="40% - Accent4 4 2 10 2" xfId="50321" xr:uid="{B0EC9F79-F920-4061-9A36-99532AA8A82B}"/>
    <cellStyle name="40% - Accent4 4 2 11" xfId="15531" xr:uid="{71A34913-6D30-459C-9F05-757715CD96A0}"/>
    <cellStyle name="40% - Accent4 4 2 11 2" xfId="45290" xr:uid="{C783F757-1A26-46DB-B287-8C2060A6A133}"/>
    <cellStyle name="40% - Accent4 4 2 12" xfId="5049" xr:uid="{31CE9565-81E2-4704-B9E0-CFEA7CFEB0F2}"/>
    <cellStyle name="40% - Accent4 4 2 12 2" xfId="34916" xr:uid="{253CB894-6AEC-4421-BABA-72F024079F3D}"/>
    <cellStyle name="40% - Accent4 4 2 13" xfId="22719" xr:uid="{5C7388B2-723C-455A-9ECF-60CA4B56835D}"/>
    <cellStyle name="40% - Accent4 4 2 13 2" xfId="52004" xr:uid="{B073C515-96D6-45EB-913D-5A4253D86DFB}"/>
    <cellStyle name="40% - Accent4 4 2 14" xfId="32109" xr:uid="{9BB61C39-E8BD-4A17-8498-5725F60F9896}"/>
    <cellStyle name="40% - Accent4 4 2 2" xfId="1350" xr:uid="{C70695CE-6D25-4677-BDB2-1AF15A7768E1}"/>
    <cellStyle name="40% - Accent4 4 2 2 10" xfId="25520" xr:uid="{36FD85CC-E4EF-4F72-BA29-2972113FCFB2}"/>
    <cellStyle name="40% - Accent4 4 2 2 10 2" xfId="54011" xr:uid="{55579062-A1C4-4617-BB4F-4964F6159EA2}"/>
    <cellStyle name="40% - Accent4 4 2 2 11" xfId="32400" xr:uid="{DF6881F6-95AE-4B6A-9B31-EFC761DE634D}"/>
    <cellStyle name="40% - Accent4 4 2 2 2" xfId="2012" xr:uid="{7AAF982A-305A-42D0-BC31-B29770C347E3}"/>
    <cellStyle name="40% - Accent4 4 2 2 2 2" xfId="3247" xr:uid="{4FA4AB3A-9756-403D-BCF0-007CD1E6F25C}"/>
    <cellStyle name="40% - Accent4 4 2 2 2 2 2" xfId="15535" xr:uid="{30FD6D9C-878B-40E0-9466-2A58E13EC4BE}"/>
    <cellStyle name="40% - Accent4 4 2 2 2 2 2 2" xfId="45294" xr:uid="{80BD9A2C-CB84-42BB-B052-B951CB6A163C}"/>
    <cellStyle name="40% - Accent4 4 2 2 2 2 3" xfId="15536" xr:uid="{62A03F64-6D53-4D56-A8EB-F0A0B99DB0DE}"/>
    <cellStyle name="40% - Accent4 4 2 2 2 2 3 2" xfId="45295" xr:uid="{BE9FE4BD-77C2-4A01-AD3C-B92CC23A68A2}"/>
    <cellStyle name="40% - Accent4 4 2 2 2 2 4" xfId="15534" xr:uid="{5AC7C1A0-43ED-4485-871F-3451AA69F846}"/>
    <cellStyle name="40% - Accent4 4 2 2 2 2 4 2" xfId="45293" xr:uid="{64DB3ACE-C52E-43F7-B257-9E76DAF80B20}"/>
    <cellStyle name="40% - Accent4 4 2 2 2 2 5" xfId="34224" xr:uid="{556EDB25-9256-4AB2-A249-60078B769462}"/>
    <cellStyle name="40% - Accent4 4 2 2 2 3" xfId="15537" xr:uid="{BBE836AB-81BE-4021-B07A-26496167BBCE}"/>
    <cellStyle name="40% - Accent4 4 2 2 2 3 2" xfId="45296" xr:uid="{81995916-E0A4-4E3C-AF5E-91284BB1295C}"/>
    <cellStyle name="40% - Accent4 4 2 2 2 4" xfId="15538" xr:uid="{7DB159F5-6C60-4AF2-8C3A-D2BEB5CD6194}"/>
    <cellStyle name="40% - Accent4 4 2 2 2 4 2" xfId="45297" xr:uid="{A5CD187E-DDBA-4BAE-B5EC-4C37DB138F0A}"/>
    <cellStyle name="40% - Accent4 4 2 2 2 5" xfId="15539" xr:uid="{797D9701-21A5-4688-A864-D5DE200B0B7C}"/>
    <cellStyle name="40% - Accent4 4 2 2 2 5 2" xfId="45298" xr:uid="{E7E5F67F-557B-486D-897F-6D80B5B987B6}"/>
    <cellStyle name="40% - Accent4 4 2 2 2 6" xfId="28497" xr:uid="{C898536B-6B5B-4137-98A3-1F65F9C1490A}"/>
    <cellStyle name="40% - Accent4 4 2 2 2 6 2" xfId="56987" xr:uid="{9C43A305-8949-476E-B9F1-06320E38D337}"/>
    <cellStyle name="40% - Accent4 4 2 2 2 7" xfId="15533" xr:uid="{1BD958A6-EB80-431C-838F-CB18B795218E}"/>
    <cellStyle name="40% - Accent4 4 2 2 2 7 2" xfId="45292" xr:uid="{631BCE77-AB21-44FF-A30A-C571581D6382}"/>
    <cellStyle name="40% - Accent4 4 2 2 2 8" xfId="33014" xr:uid="{4AFC1167-94FD-4787-8F67-F00588E43EE1}"/>
    <cellStyle name="40% - Accent4 4 2 2 3" xfId="2635" xr:uid="{6F268890-384C-401C-B9E0-251CAD0B4096}"/>
    <cellStyle name="40% - Accent4 4 2 2 3 2" xfId="15541" xr:uid="{039588F7-CFE6-475A-BC99-800452A71DBA}"/>
    <cellStyle name="40% - Accent4 4 2 2 3 2 2" xfId="15542" xr:uid="{454B767C-7271-4CEF-840F-69C163A3A113}"/>
    <cellStyle name="40% - Accent4 4 2 2 3 2 2 2" xfId="45301" xr:uid="{DB84CB76-78B7-4F9F-AFAF-E6B6277C5CD7}"/>
    <cellStyle name="40% - Accent4 4 2 2 3 2 3" xfId="15543" xr:uid="{ED0950B5-6886-43B8-9841-A93220391893}"/>
    <cellStyle name="40% - Accent4 4 2 2 3 2 3 2" xfId="45302" xr:uid="{C1C28006-A1DF-4EFD-8DE6-C4FFDC0F5A1F}"/>
    <cellStyle name="40% - Accent4 4 2 2 3 2 4" xfId="45300" xr:uid="{55EA6A78-6988-450C-BF02-D0EF0D061A8A}"/>
    <cellStyle name="40% - Accent4 4 2 2 3 3" xfId="15544" xr:uid="{A79DABB0-E324-412E-96B4-C8395169E9A4}"/>
    <cellStyle name="40% - Accent4 4 2 2 3 3 2" xfId="45303" xr:uid="{3AAB40BC-5DEE-4E68-9081-2AF3245FF64D}"/>
    <cellStyle name="40% - Accent4 4 2 2 3 4" xfId="15545" xr:uid="{B8EE3271-FAB2-413E-882C-A9F890830F56}"/>
    <cellStyle name="40% - Accent4 4 2 2 3 4 2" xfId="45304" xr:uid="{9E899638-1DBD-472E-BA6A-804A88E7F1FE}"/>
    <cellStyle name="40% - Accent4 4 2 2 3 5" xfId="15546" xr:uid="{911E0740-383B-4689-9D77-13FBBA2923FD}"/>
    <cellStyle name="40% - Accent4 4 2 2 3 5 2" xfId="45305" xr:uid="{612F3978-DE3F-4943-B2FA-43D09201BE8F}"/>
    <cellStyle name="40% - Accent4 4 2 2 3 6" xfId="15540" xr:uid="{FB075A27-FAA8-4B88-A4FD-9466CA157B41}"/>
    <cellStyle name="40% - Accent4 4 2 2 3 6 2" xfId="45299" xr:uid="{830D8B94-208E-4A6C-9E5C-A08412E1070A}"/>
    <cellStyle name="40% - Accent4 4 2 2 3 7" xfId="33615" xr:uid="{552D8CE9-7D05-4BFD-B678-2AB98C614609}"/>
    <cellStyle name="40% - Accent4 4 2 2 4" xfId="15547" xr:uid="{ECBF354C-B68A-4530-98A6-8DB8962E6A14}"/>
    <cellStyle name="40% - Accent4 4 2 2 4 2" xfId="15548" xr:uid="{F3BC706E-3CA4-494A-8AB6-AC68862EE4B9}"/>
    <cellStyle name="40% - Accent4 4 2 2 4 2 2" xfId="45307" xr:uid="{A81E453D-8A48-413B-8FD8-C80F3D052245}"/>
    <cellStyle name="40% - Accent4 4 2 2 4 3" xfId="15549" xr:uid="{0A0BA017-FA25-48DB-828F-3ECBF494CA75}"/>
    <cellStyle name="40% - Accent4 4 2 2 4 3 2" xfId="45308" xr:uid="{9FA82467-44C8-49FD-AAEE-3ED59F00AAC7}"/>
    <cellStyle name="40% - Accent4 4 2 2 4 4" xfId="45306" xr:uid="{31449065-A826-419C-89A5-BFC2E83119D4}"/>
    <cellStyle name="40% - Accent4 4 2 2 5" xfId="15550" xr:uid="{B24BF9B5-485A-4D29-9D54-E805AF6F6423}"/>
    <cellStyle name="40% - Accent4 4 2 2 5 2" xfId="45309" xr:uid="{870536E4-95A3-4072-BC95-AAE9C633EF54}"/>
    <cellStyle name="40% - Accent4 4 2 2 6" xfId="15551" xr:uid="{84C1BB04-BEB9-4201-B4BC-03DB0245C7B2}"/>
    <cellStyle name="40% - Accent4 4 2 2 6 2" xfId="45310" xr:uid="{4F0ED0BF-6669-418D-B71B-5E4E73FCB505}"/>
    <cellStyle name="40% - Accent4 4 2 2 7" xfId="15552" xr:uid="{4566FC38-68DB-47FB-A695-0B7437E76E59}"/>
    <cellStyle name="40% - Accent4 4 2 2 7 2" xfId="45311" xr:uid="{B226C422-CA09-4E93-BDEC-C0CFBC43CEC9}"/>
    <cellStyle name="40% - Accent4 4 2 2 8" xfId="21865" xr:uid="{52BC408A-CCDD-40A0-AFDF-66D954D336FC}"/>
    <cellStyle name="40% - Accent4 4 2 2 8 2" xfId="51290" xr:uid="{1035CB60-FAED-47D8-9AE4-4249DFF7BD06}"/>
    <cellStyle name="40% - Accent4 4 2 2 9" xfId="15532" xr:uid="{67A7165C-606E-4D8E-AC4A-E35C5FCDD0B9}"/>
    <cellStyle name="40% - Accent4 4 2 2 9 2" xfId="45291" xr:uid="{C135C11E-43F1-4971-8F1F-512B399431CF}"/>
    <cellStyle name="40% - Accent4 4 2 3" xfId="1722" xr:uid="{CBBF5664-68E7-4B7C-9BE9-53E1E7EC0B9B}"/>
    <cellStyle name="40% - Accent4 4 2 3 10" xfId="32724" xr:uid="{1C8B8FF9-F93C-47CD-92D6-30107FAA1CDA}"/>
    <cellStyle name="40% - Accent4 4 2 3 2" xfId="2943" xr:uid="{2715E60D-F542-45C2-8730-783BEC440227}"/>
    <cellStyle name="40% - Accent4 4 2 3 2 2" xfId="15555" xr:uid="{980A99AD-00BB-4D9B-B069-3954F155C204}"/>
    <cellStyle name="40% - Accent4 4 2 3 2 2 2" xfId="15556" xr:uid="{D57AC33E-F89D-4D2A-897E-9D74C788B311}"/>
    <cellStyle name="40% - Accent4 4 2 3 2 2 2 2" xfId="45315" xr:uid="{9424B26B-39B0-4D2E-859E-42034487F08A}"/>
    <cellStyle name="40% - Accent4 4 2 3 2 2 3" xfId="15557" xr:uid="{C1F9320E-EE14-410B-ADCC-8E36BA36861A}"/>
    <cellStyle name="40% - Accent4 4 2 3 2 2 3 2" xfId="45316" xr:uid="{33E0FE36-F3E0-42B3-B425-8FAFC9F9E527}"/>
    <cellStyle name="40% - Accent4 4 2 3 2 2 4" xfId="45314" xr:uid="{8D358801-1B3F-480A-BA47-296C2FDBD53F}"/>
    <cellStyle name="40% - Accent4 4 2 3 2 3" xfId="15558" xr:uid="{F0B2747A-F1DD-4B49-97B9-5A1CB8B6A7D2}"/>
    <cellStyle name="40% - Accent4 4 2 3 2 3 2" xfId="45317" xr:uid="{2A2973C4-E190-4415-B006-8580035DE26F}"/>
    <cellStyle name="40% - Accent4 4 2 3 2 4" xfId="15559" xr:uid="{3949C0CE-0B64-4B04-AD80-CC48078ACC76}"/>
    <cellStyle name="40% - Accent4 4 2 3 2 4 2" xfId="45318" xr:uid="{C9064CE8-F6E8-438D-A25C-864C0E82F59F}"/>
    <cellStyle name="40% - Accent4 4 2 3 2 5" xfId="15560" xr:uid="{7150A59B-B0EC-4610-9110-4E5FE0D23977}"/>
    <cellStyle name="40% - Accent4 4 2 3 2 5 2" xfId="45319" xr:uid="{A38D4403-9BBB-4952-BD16-A010509651CF}"/>
    <cellStyle name="40% - Accent4 4 2 3 2 6" xfId="15554" xr:uid="{564AA31D-B055-43DC-8175-87E33E22C662}"/>
    <cellStyle name="40% - Accent4 4 2 3 2 6 2" xfId="45313" xr:uid="{5BD154D6-A82B-48B5-ABFA-87180FD0E06F}"/>
    <cellStyle name="40% - Accent4 4 2 3 2 7" xfId="33921" xr:uid="{45EF15C3-AC1F-49E8-886C-60FFC40308E7}"/>
    <cellStyle name="40% - Accent4 4 2 3 3" xfId="15561" xr:uid="{69CA3238-A3BA-432D-BCC7-DF0F777FA62A}"/>
    <cellStyle name="40% - Accent4 4 2 3 3 2" xfId="15562" xr:uid="{EF3CFE70-16CF-444E-96CC-FF822AFB1DEF}"/>
    <cellStyle name="40% - Accent4 4 2 3 3 2 2" xfId="15563" xr:uid="{6FEFC84F-72BA-4E98-93CC-495FD0665E51}"/>
    <cellStyle name="40% - Accent4 4 2 3 3 2 2 2" xfId="45322" xr:uid="{86643683-C8ED-4491-9523-12785B0F7297}"/>
    <cellStyle name="40% - Accent4 4 2 3 3 2 3" xfId="15564" xr:uid="{F699FAA3-214A-43D7-869E-C486D8EC973C}"/>
    <cellStyle name="40% - Accent4 4 2 3 3 2 3 2" xfId="45323" xr:uid="{8586B732-4842-47EB-8EF1-6D111E1E0809}"/>
    <cellStyle name="40% - Accent4 4 2 3 3 2 4" xfId="45321" xr:uid="{7CD20713-5E5A-4C09-BA9F-80ABA84EC7BE}"/>
    <cellStyle name="40% - Accent4 4 2 3 3 3" xfId="15565" xr:uid="{26CD9CBA-E2FE-43CE-A0BC-9F1D47973574}"/>
    <cellStyle name="40% - Accent4 4 2 3 3 3 2" xfId="45324" xr:uid="{F641BF3C-2F39-46AB-BBEC-93EFCCAC08F3}"/>
    <cellStyle name="40% - Accent4 4 2 3 3 4" xfId="15566" xr:uid="{7FC830D8-4E61-4A85-84A4-1C25BFCD3D36}"/>
    <cellStyle name="40% - Accent4 4 2 3 3 4 2" xfId="45325" xr:uid="{C97AABD6-82DB-476E-AC53-B5A12D9AD7E0}"/>
    <cellStyle name="40% - Accent4 4 2 3 3 5" xfId="15567" xr:uid="{9BB1188F-D708-412D-BAA9-BB3F5FF5632D}"/>
    <cellStyle name="40% - Accent4 4 2 3 3 5 2" xfId="45326" xr:uid="{1D1D7D72-375C-4E13-B6C9-4BC5704AB301}"/>
    <cellStyle name="40% - Accent4 4 2 3 3 6" xfId="45320" xr:uid="{62127B02-A660-4D59-92B5-AC31C75A7B79}"/>
    <cellStyle name="40% - Accent4 4 2 3 4" xfId="15568" xr:uid="{8C5C63A9-2265-4EE1-9DD7-0C4C37DE02B0}"/>
    <cellStyle name="40% - Accent4 4 2 3 4 2" xfId="15569" xr:uid="{A459AF2E-E93F-4DF5-85BC-7F1D8C2FB6C3}"/>
    <cellStyle name="40% - Accent4 4 2 3 4 2 2" xfId="45328" xr:uid="{805AF739-346E-434A-B4F4-51FA0782E429}"/>
    <cellStyle name="40% - Accent4 4 2 3 4 3" xfId="15570" xr:uid="{8C3E7474-C06D-46D1-A633-DF501A0230D1}"/>
    <cellStyle name="40% - Accent4 4 2 3 4 3 2" xfId="45329" xr:uid="{FB9229CC-C2A0-47F5-9078-61B35961B21A}"/>
    <cellStyle name="40% - Accent4 4 2 3 4 4" xfId="45327" xr:uid="{A8B99B14-EB49-457D-AD2B-B51C8A689730}"/>
    <cellStyle name="40% - Accent4 4 2 3 5" xfId="15571" xr:uid="{88610559-A032-4F7D-B20A-ECCB7F2A497C}"/>
    <cellStyle name="40% - Accent4 4 2 3 5 2" xfId="45330" xr:uid="{E999B57E-62A0-4F90-9913-7EB82C17FFFE}"/>
    <cellStyle name="40% - Accent4 4 2 3 6" xfId="15572" xr:uid="{03F98387-F5F8-4785-9A35-8A56615D18EA}"/>
    <cellStyle name="40% - Accent4 4 2 3 6 2" xfId="45331" xr:uid="{E0A68337-3433-4EF3-AE7E-43AC5A88A5BD}"/>
    <cellStyle name="40% - Accent4 4 2 3 7" xfId="15573" xr:uid="{DD630122-CA3E-4828-9A2D-1F70A6D79267}"/>
    <cellStyle name="40% - Accent4 4 2 3 7 2" xfId="45332" xr:uid="{4B3377C1-20F9-4D84-B9B7-444CB1E6B73F}"/>
    <cellStyle name="40% - Accent4 4 2 3 8" xfId="26983" xr:uid="{207B2186-A2FD-44CB-B666-DCA0CFABA36C}"/>
    <cellStyle name="40% - Accent4 4 2 3 8 2" xfId="55473" xr:uid="{86E4F520-00AC-4662-9747-43641C9CA58B}"/>
    <cellStyle name="40% - Accent4 4 2 3 9" xfId="15553" xr:uid="{CD8D9EE7-EA93-423A-83C6-9A22D4E6877D}"/>
    <cellStyle name="40% - Accent4 4 2 3 9 2" xfId="45312" xr:uid="{0A784087-A417-4FB0-B72F-E21DB2BA2622}"/>
    <cellStyle name="40% - Accent4 4 2 4" xfId="2303" xr:uid="{7D3AD882-48A6-4BC4-A1A6-0E5EAFD25D80}"/>
    <cellStyle name="40% - Accent4 4 2 4 2" xfId="15575" xr:uid="{FFAEF85A-2391-4BE2-B124-60634B60DBA0}"/>
    <cellStyle name="40% - Accent4 4 2 4 2 2" xfId="15576" xr:uid="{BD71A29F-4A6C-4A53-B521-F2AC34EC50D5}"/>
    <cellStyle name="40% - Accent4 4 2 4 2 2 2" xfId="45335" xr:uid="{C34523FC-98DB-42E4-B185-A8E06BC76AC9}"/>
    <cellStyle name="40% - Accent4 4 2 4 2 3" xfId="15577" xr:uid="{056DE58C-8999-4972-94C8-97F7C24962F4}"/>
    <cellStyle name="40% - Accent4 4 2 4 2 3 2" xfId="45336" xr:uid="{10FA4C36-4ADE-481B-AFFF-CE79AA57A989}"/>
    <cellStyle name="40% - Accent4 4 2 4 2 4" xfId="45334" xr:uid="{731A8EC8-FE70-4937-A09F-57936650D56A}"/>
    <cellStyle name="40% - Accent4 4 2 4 3" xfId="15578" xr:uid="{0A7A0705-C3F0-4B92-808D-C0A1E2813B44}"/>
    <cellStyle name="40% - Accent4 4 2 4 3 2" xfId="45337" xr:uid="{C9C4F1C6-B831-4526-838F-7FF9C294B7F0}"/>
    <cellStyle name="40% - Accent4 4 2 4 4" xfId="15579" xr:uid="{441D9A63-1AE1-4739-9CF9-464D9B81CDD2}"/>
    <cellStyle name="40% - Accent4 4 2 4 4 2" xfId="45338" xr:uid="{79113394-06D4-460F-88C1-79CEB64BD4C9}"/>
    <cellStyle name="40% - Accent4 4 2 4 5" xfId="15580" xr:uid="{3D86B779-D889-49F8-909C-E52AC0AA8B5A}"/>
    <cellStyle name="40% - Accent4 4 2 4 5 2" xfId="45339" xr:uid="{886351E2-5934-4A6E-A90D-05B6885EBF8A}"/>
    <cellStyle name="40% - Accent4 4 2 4 6" xfId="29977" xr:uid="{EA06FA37-C435-47F9-BAE5-FACF7B76AD64}"/>
    <cellStyle name="40% - Accent4 4 2 4 6 2" xfId="58467" xr:uid="{40E1F2D4-63B8-40F0-A972-D3880148F324}"/>
    <cellStyle name="40% - Accent4 4 2 4 7" xfId="15574" xr:uid="{E8B51F00-D283-4030-927B-7BF31F0510E0}"/>
    <cellStyle name="40% - Accent4 4 2 4 7 2" xfId="45333" xr:uid="{705759E8-0F31-4534-BB7E-41A0CE300A97}"/>
    <cellStyle name="40% - Accent4 4 2 4 8" xfId="33283" xr:uid="{4A9286C6-3879-4BE5-89DF-D8BAD80F44A2}"/>
    <cellStyle name="40% - Accent4 4 2 5" xfId="15581" xr:uid="{3D6F1E7F-B825-4CC3-A81A-6699DA8E7CCF}"/>
    <cellStyle name="40% - Accent4 4 2 5 2" xfId="15582" xr:uid="{6CEB9992-9B1B-4472-9B62-F31B5C948ED2}"/>
    <cellStyle name="40% - Accent4 4 2 5 2 2" xfId="15583" xr:uid="{CE7A089F-7E9F-42F9-B191-8A6723D21D34}"/>
    <cellStyle name="40% - Accent4 4 2 5 2 2 2" xfId="45342" xr:uid="{C848C485-D7EF-4285-8237-1B0E59337A1F}"/>
    <cellStyle name="40% - Accent4 4 2 5 2 3" xfId="15584" xr:uid="{296220B6-2860-42E5-B296-3952DCA53F57}"/>
    <cellStyle name="40% - Accent4 4 2 5 2 3 2" xfId="45343" xr:uid="{3C56ADF8-5EDB-43BE-9389-7CF6D6866941}"/>
    <cellStyle name="40% - Accent4 4 2 5 2 4" xfId="45341" xr:uid="{E94A2A60-283E-4670-BD26-77C6D59D539B}"/>
    <cellStyle name="40% - Accent4 4 2 5 3" xfId="15585" xr:uid="{AEDB7C71-5C5A-4BD7-956A-A1723CA10D86}"/>
    <cellStyle name="40% - Accent4 4 2 5 3 2" xfId="45344" xr:uid="{5188D2BE-B794-4281-AEE0-058309BF1085}"/>
    <cellStyle name="40% - Accent4 4 2 5 4" xfId="15586" xr:uid="{FE4DA4FA-A11E-4B80-97D3-87D326BA4ACF}"/>
    <cellStyle name="40% - Accent4 4 2 5 4 2" xfId="45345" xr:uid="{8BE218F2-3431-4C55-A824-8BF9B45832BD}"/>
    <cellStyle name="40% - Accent4 4 2 5 5" xfId="15587" xr:uid="{7F1023E3-A126-4D78-A599-759EBAA27460}"/>
    <cellStyle name="40% - Accent4 4 2 5 5 2" xfId="45346" xr:uid="{1BB1FADC-9337-407B-BF10-CD82B27DB714}"/>
    <cellStyle name="40% - Accent4 4 2 5 6" xfId="45340" xr:uid="{737C2CB9-3552-4DD8-BF22-AAAF9CD87EF0}"/>
    <cellStyle name="40% - Accent4 4 2 6" xfId="15588" xr:uid="{D27F78B3-F9C6-47C4-A205-78F83C2139EC}"/>
    <cellStyle name="40% - Accent4 4 2 6 2" xfId="15589" xr:uid="{E4D33E2F-2406-478F-9D84-4599EE3BED49}"/>
    <cellStyle name="40% - Accent4 4 2 6 2 2" xfId="45348" xr:uid="{022BC23E-8548-4629-8E83-AF7459DF86D9}"/>
    <cellStyle name="40% - Accent4 4 2 6 3" xfId="15590" xr:uid="{5FFAB72A-F6E9-4D5F-95AA-652B6EEB8E26}"/>
    <cellStyle name="40% - Accent4 4 2 6 3 2" xfId="45349" xr:uid="{1CEA834D-7A24-4791-9761-4AB4A83BD645}"/>
    <cellStyle name="40% - Accent4 4 2 6 4" xfId="45347" xr:uid="{482BF9A0-2F51-447C-86CB-99C7ACE40822}"/>
    <cellStyle name="40% - Accent4 4 2 7" xfId="15591" xr:uid="{950EA2DB-E75E-42D7-A96C-475159041053}"/>
    <cellStyle name="40% - Accent4 4 2 7 2" xfId="45350" xr:uid="{A2C6A0E4-8CA8-45B9-808D-741A725ABF36}"/>
    <cellStyle name="40% - Accent4 4 2 8" xfId="15592" xr:uid="{4F1ACAAF-7F83-4955-A7B0-133149BC1290}"/>
    <cellStyle name="40% - Accent4 4 2 8 2" xfId="45351" xr:uid="{B9FACD1D-C919-447D-9845-CC671D8A2EF5}"/>
    <cellStyle name="40% - Accent4 4 2 9" xfId="15593" xr:uid="{0AD7569C-6548-417D-BE9F-4BC05754EC1D}"/>
    <cellStyle name="40% - Accent4 4 2 9 2" xfId="45352" xr:uid="{A993B3E9-8584-4378-A481-39B1C81DDF1B}"/>
    <cellStyle name="40% - Accent4 4 3" xfId="1349" xr:uid="{47ED0CD8-4FC4-4E44-ADEF-BC413075EEC4}"/>
    <cellStyle name="40% - Accent4 4 3 10" xfId="24362" xr:uid="{80D52E45-0A68-4523-9C0E-902FB7942BB1}"/>
    <cellStyle name="40% - Accent4 4 3 10 2" xfId="52854" xr:uid="{9B68D7A3-E987-4E23-B2ED-441045EAA4AF}"/>
    <cellStyle name="40% - Accent4 4 3 11" xfId="32399" xr:uid="{DB6B8848-018C-4145-841F-53BF35ECFBEF}"/>
    <cellStyle name="40% - Accent4 4 3 2" xfId="2011" xr:uid="{F6A6EF95-DCA7-4734-852A-D3782F41E48E}"/>
    <cellStyle name="40% - Accent4 4 3 2 2" xfId="3246" xr:uid="{97D68070-01FF-4169-B126-F9CE01A3896B}"/>
    <cellStyle name="40% - Accent4 4 3 2 2 2" xfId="15597" xr:uid="{ED2313A2-941B-4315-B71E-6B2F18EC8939}"/>
    <cellStyle name="40% - Accent4 4 3 2 2 2 2" xfId="45356" xr:uid="{FD0AB034-F495-498D-A469-343BB3EA8BCC}"/>
    <cellStyle name="40% - Accent4 4 3 2 2 3" xfId="15598" xr:uid="{F76894C8-FBF3-4801-86A2-7A7269F1DD5D}"/>
    <cellStyle name="40% - Accent4 4 3 2 2 3 2" xfId="45357" xr:uid="{0129A9F4-A72A-4CF4-B55A-7BA2ADA7FD43}"/>
    <cellStyle name="40% - Accent4 4 3 2 2 4" xfId="28786" xr:uid="{C43A9C1C-5F2E-4797-A376-DD7BB0BDD431}"/>
    <cellStyle name="40% - Accent4 4 3 2 2 4 2" xfId="57276" xr:uid="{E35A643F-DB36-4681-BC52-192BF5A9B92C}"/>
    <cellStyle name="40% - Accent4 4 3 2 2 5" xfId="15596" xr:uid="{29B9E8FE-D5F2-491F-ACAC-872722EE7562}"/>
    <cellStyle name="40% - Accent4 4 3 2 2 5 2" xfId="45355" xr:uid="{AEC1B59F-9E7E-4D41-A459-FEE9B9D9A960}"/>
    <cellStyle name="40% - Accent4 4 3 2 2 6" xfId="34223" xr:uid="{F0901793-853A-4DCB-B073-4D6ABBE23EF9}"/>
    <cellStyle name="40% - Accent4 4 3 2 3" xfId="15599" xr:uid="{A7A2547B-CE62-40DE-8D4F-03217D870593}"/>
    <cellStyle name="40% - Accent4 4 3 2 3 2" xfId="45358" xr:uid="{1C39CC08-B328-45D4-95C1-426549A50ED8}"/>
    <cellStyle name="40% - Accent4 4 3 2 4" xfId="15600" xr:uid="{5DA33BFE-52EE-406B-9972-7F3DA56C8EA4}"/>
    <cellStyle name="40% - Accent4 4 3 2 4 2" xfId="45359" xr:uid="{C79A9AAA-03FB-4A49-AF81-B5341D86F5BA}"/>
    <cellStyle name="40% - Accent4 4 3 2 5" xfId="15601" xr:uid="{37E702C3-0AC4-4D11-8082-1601AB176BE6}"/>
    <cellStyle name="40% - Accent4 4 3 2 5 2" xfId="45360" xr:uid="{7111670D-230F-4D2D-B790-B8E67FD3C7AC}"/>
    <cellStyle name="40% - Accent4 4 3 2 6" xfId="22123" xr:uid="{136760C5-04FE-4306-AB6A-F5B317BD2192}"/>
    <cellStyle name="40% - Accent4 4 3 2 6 2" xfId="51548" xr:uid="{F5A4815B-99A0-421A-9777-C68C30706776}"/>
    <cellStyle name="40% - Accent4 4 3 2 7" xfId="15595" xr:uid="{45389883-9517-4BBD-BA95-BD151E645FA6}"/>
    <cellStyle name="40% - Accent4 4 3 2 7 2" xfId="45354" xr:uid="{9FF6826C-5F72-41B2-9798-3E7047E4FF33}"/>
    <cellStyle name="40% - Accent4 4 3 2 8" xfId="25807" xr:uid="{3AA3276B-9BC0-45F0-A742-FCC2022F48D2}"/>
    <cellStyle name="40% - Accent4 4 3 2 8 2" xfId="54298" xr:uid="{F8CCB496-E2B2-4774-8121-2C5BA2C89A53}"/>
    <cellStyle name="40% - Accent4 4 3 2 9" xfId="33013" xr:uid="{62FAD22D-8A47-420F-A783-ED251C86FF94}"/>
    <cellStyle name="40% - Accent4 4 3 3" xfId="2634" xr:uid="{0A49BC42-6C39-43AF-A75F-D4D1C23990E5}"/>
    <cellStyle name="40% - Accent4 4 3 3 2" xfId="15603" xr:uid="{6AD35A81-2EF3-4CD8-A272-33E909A6FB62}"/>
    <cellStyle name="40% - Accent4 4 3 3 2 2" xfId="15604" xr:uid="{7F5CF7A2-12EA-43CE-8333-3311DDC565E4}"/>
    <cellStyle name="40% - Accent4 4 3 3 2 2 2" xfId="45363" xr:uid="{0DBA649E-C7E9-4303-A562-13372DDF587B}"/>
    <cellStyle name="40% - Accent4 4 3 3 2 3" xfId="15605" xr:uid="{7F758901-F4AB-4EB4-AAD3-23098C0A6C5F}"/>
    <cellStyle name="40% - Accent4 4 3 3 2 3 2" xfId="45364" xr:uid="{2836BD69-F0CC-4BC4-AD11-ED1510527C53}"/>
    <cellStyle name="40% - Accent4 4 3 3 2 4" xfId="45362" xr:uid="{36E26379-53C7-4A45-9717-3EF1AEAEF9CD}"/>
    <cellStyle name="40% - Accent4 4 3 3 3" xfId="15606" xr:uid="{E487A99D-5B17-458A-AD55-79FA6521114E}"/>
    <cellStyle name="40% - Accent4 4 3 3 3 2" xfId="45365" xr:uid="{3578A51E-945F-4DF9-87DA-8220480493B7}"/>
    <cellStyle name="40% - Accent4 4 3 3 4" xfId="15607" xr:uid="{0B2F3334-0948-4C14-BE73-D80845E1A7E3}"/>
    <cellStyle name="40% - Accent4 4 3 3 4 2" xfId="45366" xr:uid="{4D85555A-CE46-44C0-85D4-3B27A08F54E4}"/>
    <cellStyle name="40% - Accent4 4 3 3 5" xfId="15608" xr:uid="{DD151FE0-FCA1-47F4-843E-AE8B7FF646D9}"/>
    <cellStyle name="40% - Accent4 4 3 3 5 2" xfId="45367" xr:uid="{8AC76E6D-FEEB-4236-B15A-9EBF6517267B}"/>
    <cellStyle name="40% - Accent4 4 3 3 6" xfId="27275" xr:uid="{D040676C-912E-4953-982F-5E8154F234D0}"/>
    <cellStyle name="40% - Accent4 4 3 3 6 2" xfId="55765" xr:uid="{B817CA52-9E16-4EEA-A690-E94972D9C140}"/>
    <cellStyle name="40% - Accent4 4 3 3 7" xfId="15602" xr:uid="{7A2DC997-5FED-4731-A13A-937CDE2FF5AF}"/>
    <cellStyle name="40% - Accent4 4 3 3 7 2" xfId="45361" xr:uid="{40FAD9E4-937D-45D2-8751-A568713BE4D3}"/>
    <cellStyle name="40% - Accent4 4 3 3 8" xfId="33614" xr:uid="{1FE60C9E-D27F-48FF-8889-F6DCF2B9C72F}"/>
    <cellStyle name="40% - Accent4 4 3 4" xfId="15609" xr:uid="{0EC397B2-4D5A-4355-BE34-02B317428F52}"/>
    <cellStyle name="40% - Accent4 4 3 4 2" xfId="15610" xr:uid="{0AC11E18-8658-4655-A1AC-30C962B6C9DC}"/>
    <cellStyle name="40% - Accent4 4 3 4 2 2" xfId="45369" xr:uid="{0A8B62D3-B258-4C6C-B5E0-D4C079DC8C34}"/>
    <cellStyle name="40% - Accent4 4 3 4 3" xfId="15611" xr:uid="{50C66B09-1533-49EC-AD19-9DFBB58B944B}"/>
    <cellStyle name="40% - Accent4 4 3 4 3 2" xfId="45370" xr:uid="{94BE2D0F-0D74-4261-8822-562A62D7F92D}"/>
    <cellStyle name="40% - Accent4 4 3 4 4" xfId="30272" xr:uid="{051845BE-4C2E-4C6F-A885-52975FEA9B0B}"/>
    <cellStyle name="40% - Accent4 4 3 4 4 2" xfId="58762" xr:uid="{1981487C-6040-4428-A26C-0B69BA37553E}"/>
    <cellStyle name="40% - Accent4 4 3 4 5" xfId="45368" xr:uid="{BBAB1DC4-964E-4FE5-90E0-BC6853E1E0F3}"/>
    <cellStyle name="40% - Accent4 4 3 5" xfId="15612" xr:uid="{42C0F4F6-37FD-4433-8889-8439A9332D87}"/>
    <cellStyle name="40% - Accent4 4 3 5 2" xfId="45371" xr:uid="{16CB9196-8D6F-499C-AF17-FA9A8E228C26}"/>
    <cellStyle name="40% - Accent4 4 3 6" xfId="15613" xr:uid="{0D214B45-CD26-41E6-B6B0-3A432C9E4442}"/>
    <cellStyle name="40% - Accent4 4 3 6 2" xfId="45372" xr:uid="{B49220B5-51F0-4816-9A05-9B43E9EBD62D}"/>
    <cellStyle name="40% - Accent4 4 3 7" xfId="15614" xr:uid="{9AE10AAE-C608-4469-844E-54AA684F7C7E}"/>
    <cellStyle name="40% - Accent4 4 3 7 2" xfId="45373" xr:uid="{66DBE339-876B-450F-9B1C-F4512DE42D91}"/>
    <cellStyle name="40% - Accent4 4 3 8" xfId="21139" xr:uid="{5CFF1611-09B6-40B8-B6BD-C6C0972D12B2}"/>
    <cellStyle name="40% - Accent4 4 3 8 2" xfId="50565" xr:uid="{48FBCF77-E720-46FA-BA7B-F55DDC30AA6A}"/>
    <cellStyle name="40% - Accent4 4 3 9" xfId="15594" xr:uid="{73836DF3-0675-458F-B7BF-579DECC8D8DA}"/>
    <cellStyle name="40% - Accent4 4 3 9 2" xfId="45353" xr:uid="{BA1BC17B-AC7E-4F50-B4C8-8C795FA7096C}"/>
    <cellStyle name="40% - Accent4 4 4" xfId="1721" xr:uid="{23E3B8B0-504D-4DE6-9E51-C75F6D036ACA}"/>
    <cellStyle name="40% - Accent4 4 4 10" xfId="24641" xr:uid="{EE192BD6-C5F9-4AF0-9214-FEFA1C4D85E1}"/>
    <cellStyle name="40% - Accent4 4 4 10 2" xfId="53133" xr:uid="{50F7B0FB-FC52-491C-BC76-7BF70A77EA5B}"/>
    <cellStyle name="40% - Accent4 4 4 11" xfId="32723" xr:uid="{8D65BF68-92DE-4893-B972-0A46071838D3}"/>
    <cellStyle name="40% - Accent4 4 4 2" xfId="2942" xr:uid="{0807571E-4E22-4201-BE34-93354D9BE273}"/>
    <cellStyle name="40% - Accent4 4 4 2 2" xfId="15617" xr:uid="{FB29E602-568F-4C93-93FC-B9562EAEC5AC}"/>
    <cellStyle name="40% - Accent4 4 4 2 2 2" xfId="15618" xr:uid="{B0510B3C-EFD6-48D9-BDF1-1B42603C3262}"/>
    <cellStyle name="40% - Accent4 4 4 2 2 2 2" xfId="45377" xr:uid="{D9A55CD1-E7D3-4C9A-AFD0-292984A09D2F}"/>
    <cellStyle name="40% - Accent4 4 4 2 2 3" xfId="15619" xr:uid="{829EF45C-EFBB-4A8F-9523-A145F1048A4D}"/>
    <cellStyle name="40% - Accent4 4 4 2 2 3 2" xfId="45378" xr:uid="{707EB0B0-B98F-4F41-89B8-B70922BC64E9}"/>
    <cellStyle name="40% - Accent4 4 4 2 2 4" xfId="29083" xr:uid="{52D72082-0D49-4648-AE9C-97377FDBEE6C}"/>
    <cellStyle name="40% - Accent4 4 4 2 2 4 2" xfId="57573" xr:uid="{08768ED6-C4DB-46E3-9FD5-A9731EB2D6F9}"/>
    <cellStyle name="40% - Accent4 4 4 2 2 5" xfId="45376" xr:uid="{7DF41462-6659-41BD-9E37-959C82E98C0D}"/>
    <cellStyle name="40% - Accent4 4 4 2 3" xfId="15620" xr:uid="{D51A7BFC-DF5A-498B-9C6C-CD4749B75BDB}"/>
    <cellStyle name="40% - Accent4 4 4 2 3 2" xfId="45379" xr:uid="{CCC60D71-1EB0-4249-8035-DEA6EFDD16E6}"/>
    <cellStyle name="40% - Accent4 4 4 2 4" xfId="15621" xr:uid="{2DB9F6DA-F944-45B7-BA32-6F8B3907BE99}"/>
    <cellStyle name="40% - Accent4 4 4 2 4 2" xfId="45380" xr:uid="{AFE21FDE-1D8A-4DA3-B02E-3B3F38C0371A}"/>
    <cellStyle name="40% - Accent4 4 4 2 5" xfId="15622" xr:uid="{96F3A52F-18F4-4CEE-A693-CAEA013AE0F9}"/>
    <cellStyle name="40% - Accent4 4 4 2 5 2" xfId="45381" xr:uid="{56A691B2-0CB1-40BE-BA9E-93FED3D921CB}"/>
    <cellStyle name="40% - Accent4 4 4 2 6" xfId="26099" xr:uid="{A9D30E06-ABAD-40CF-A257-06AE9CC0A9C6}"/>
    <cellStyle name="40% - Accent4 4 4 2 6 2" xfId="54590" xr:uid="{DBB654BC-B112-4492-9D12-6E9211343248}"/>
    <cellStyle name="40% - Accent4 4 4 2 7" xfId="15616" xr:uid="{15A85729-62CA-424D-A5AB-61724B72537B}"/>
    <cellStyle name="40% - Accent4 4 4 2 7 2" xfId="45375" xr:uid="{74CCC7D8-CDF2-4B4C-859B-7B7059289F5E}"/>
    <cellStyle name="40% - Accent4 4 4 2 8" xfId="33920" xr:uid="{F5626399-4C6B-4E9F-8E7E-730571F1890C}"/>
    <cellStyle name="40% - Accent4 4 4 3" xfId="15623" xr:uid="{827DA860-C9FD-465A-9745-5E3EDA55144C}"/>
    <cellStyle name="40% - Accent4 4 4 3 2" xfId="15624" xr:uid="{3E479FCF-4C1A-4118-AEDB-F46C2C5F6CF1}"/>
    <cellStyle name="40% - Accent4 4 4 3 2 2" xfId="15625" xr:uid="{982F9F5C-10CC-4D6A-B125-D42E24F098F2}"/>
    <cellStyle name="40% - Accent4 4 4 3 2 2 2" xfId="45384" xr:uid="{242984C7-EEAF-4018-86A4-26BD1C05B5D9}"/>
    <cellStyle name="40% - Accent4 4 4 3 2 3" xfId="15626" xr:uid="{C1DB0681-30F6-4501-9416-246D061B42F6}"/>
    <cellStyle name="40% - Accent4 4 4 3 2 3 2" xfId="45385" xr:uid="{7DE78F89-544C-4DD5-8856-06381D9E01DE}"/>
    <cellStyle name="40% - Accent4 4 4 3 2 4" xfId="45383" xr:uid="{144409D2-C83B-4FB3-921C-1BDA805BD48B}"/>
    <cellStyle name="40% - Accent4 4 4 3 3" xfId="15627" xr:uid="{A2ACA2F9-1A23-428D-975E-321F45E840F0}"/>
    <cellStyle name="40% - Accent4 4 4 3 3 2" xfId="45386" xr:uid="{BC1353BB-0156-4855-8531-C525960C73F5}"/>
    <cellStyle name="40% - Accent4 4 4 3 4" xfId="15628" xr:uid="{8138E4D8-B96C-41D2-94D3-62B28DD256D6}"/>
    <cellStyle name="40% - Accent4 4 4 3 4 2" xfId="45387" xr:uid="{2816535E-F6FD-4276-8C65-EC8F3FDFCD55}"/>
    <cellStyle name="40% - Accent4 4 4 3 5" xfId="15629" xr:uid="{090CF0B9-A740-4C94-91AD-2AD43E833190}"/>
    <cellStyle name="40% - Accent4 4 4 3 5 2" xfId="45388" xr:uid="{48EE2E08-1209-47CC-9588-8ABFC6E699B8}"/>
    <cellStyle name="40% - Accent4 4 4 3 6" xfId="27572" xr:uid="{D12D11AA-7502-4037-9336-F8A3F18C4331}"/>
    <cellStyle name="40% - Accent4 4 4 3 6 2" xfId="56062" xr:uid="{7597F173-96CA-4660-BB1C-C5EFEDE93802}"/>
    <cellStyle name="40% - Accent4 4 4 3 7" xfId="45382" xr:uid="{E74E8FFB-3094-4261-A755-DA73CB1A6DA8}"/>
    <cellStyle name="40% - Accent4 4 4 4" xfId="15630" xr:uid="{EDB398E8-2E01-4906-A0E2-51F3DB3AB3FE}"/>
    <cellStyle name="40% - Accent4 4 4 4 2" xfId="15631" xr:uid="{6D970D01-E089-49E3-AD24-F1781E24FA59}"/>
    <cellStyle name="40% - Accent4 4 4 4 2 2" xfId="45390" xr:uid="{BFE04EBA-63DD-450A-881F-A6271967C689}"/>
    <cellStyle name="40% - Accent4 4 4 4 3" xfId="15632" xr:uid="{E7A011E8-0B9F-406A-BF31-29BE039CAD93}"/>
    <cellStyle name="40% - Accent4 4 4 4 3 2" xfId="45391" xr:uid="{5CBABC76-B006-43F3-8495-AAC18D7DD58E}"/>
    <cellStyle name="40% - Accent4 4 4 4 4" xfId="30570" xr:uid="{4937F0C7-1360-479D-807B-33A55127C77D}"/>
    <cellStyle name="40% - Accent4 4 4 4 4 2" xfId="59060" xr:uid="{3B4EDFA5-7986-423E-99EC-CC3C92C8E147}"/>
    <cellStyle name="40% - Accent4 4 4 4 5" xfId="45389" xr:uid="{F65695A4-E020-4B10-B41C-13A0D0416C0E}"/>
    <cellStyle name="40% - Accent4 4 4 5" xfId="15633" xr:uid="{E20957FB-10ED-4F01-BE22-A3D96A1DBB65}"/>
    <cellStyle name="40% - Accent4 4 4 5 2" xfId="45392" xr:uid="{1D4A2965-A607-4D95-89AC-541E84793312}"/>
    <cellStyle name="40% - Accent4 4 4 6" xfId="15634" xr:uid="{A5BD26E5-EE52-4F70-A7B6-B2F9D53BDDEF}"/>
    <cellStyle name="40% - Accent4 4 4 6 2" xfId="45393" xr:uid="{52BC32D9-91FB-4E64-9D1F-DE8E01463E8E}"/>
    <cellStyle name="40% - Accent4 4 4 7" xfId="15635" xr:uid="{F59EE438-219B-41A2-90C8-98DFA98046BB}"/>
    <cellStyle name="40% - Accent4 4 4 7 2" xfId="45394" xr:uid="{D2BC5FFC-56E4-4321-9F5E-5E279EB9D0C4}"/>
    <cellStyle name="40% - Accent4 4 4 8" xfId="21623" xr:uid="{D7FC03ED-438B-4132-BBA1-84C1CFFE53C8}"/>
    <cellStyle name="40% - Accent4 4 4 8 2" xfId="51048" xr:uid="{9D36159A-D9B5-43CD-AB8B-5B5AF20F98CA}"/>
    <cellStyle name="40% - Accent4 4 4 9" xfId="15615" xr:uid="{1A75E27C-EE72-4FFB-80C0-0661290BB9FA}"/>
    <cellStyle name="40% - Accent4 4 4 9 2" xfId="45374" xr:uid="{1505C0F7-AD0A-47F9-B637-1D063F63FB7F}"/>
    <cellStyle name="40% - Accent4 4 5" xfId="2185" xr:uid="{F7ED338F-208B-471A-8E7A-A2AF4EEA1540}"/>
    <cellStyle name="40% - Accent4 4 5 10" xfId="33167" xr:uid="{68C98B8A-8479-4AE0-AFF8-CFB645DD14B9}"/>
    <cellStyle name="40% - Accent4 4 5 2" xfId="15637" xr:uid="{B139C154-1498-4D71-AE9A-23E627C7615A}"/>
    <cellStyle name="40% - Accent4 4 5 2 2" xfId="15638" xr:uid="{2DC26A25-F3BC-4DF1-AA5E-06F189E6102F}"/>
    <cellStyle name="40% - Accent4 4 5 2 2 2" xfId="15639" xr:uid="{E5236528-BC43-4EB6-ABD9-3B499D0D7A03}"/>
    <cellStyle name="40% - Accent4 4 5 2 2 2 2" xfId="45398" xr:uid="{C109B2A3-CB99-4FA1-8B0D-3A0C38FAA4ED}"/>
    <cellStyle name="40% - Accent4 4 5 2 2 3" xfId="15640" xr:uid="{EE334B4C-0C67-4E1D-BF01-88501B88174B}"/>
    <cellStyle name="40% - Accent4 4 5 2 2 3 2" xfId="45399" xr:uid="{EDD555E4-D4F9-4DD1-8FA5-BBBABAD45C70}"/>
    <cellStyle name="40% - Accent4 4 5 2 2 4" xfId="29392" xr:uid="{F1A1F06B-6CE0-45A8-9F53-71288534BE3B}"/>
    <cellStyle name="40% - Accent4 4 5 2 2 4 2" xfId="57882" xr:uid="{7207A2BD-0F99-452E-AF7E-BCC33AE285C1}"/>
    <cellStyle name="40% - Accent4 4 5 2 2 5" xfId="45397" xr:uid="{9DB55B58-9F5C-4C31-BC3B-F47417F60B8F}"/>
    <cellStyle name="40% - Accent4 4 5 2 3" xfId="15641" xr:uid="{8E55C032-1122-4F37-BA0D-EA29CE5D0D8A}"/>
    <cellStyle name="40% - Accent4 4 5 2 3 2" xfId="45400" xr:uid="{303A451A-AB76-4BD7-BAA8-FB3BF6359026}"/>
    <cellStyle name="40% - Accent4 4 5 2 4" xfId="15642" xr:uid="{4BE83193-98F4-4C79-8579-70AC67A7B1E1}"/>
    <cellStyle name="40% - Accent4 4 5 2 4 2" xfId="45401" xr:uid="{AD88F521-C761-4ADB-969A-18141968964A}"/>
    <cellStyle name="40% - Accent4 4 5 2 5" xfId="15643" xr:uid="{834D4462-BE11-4AE8-B26F-BB5F0657060B}"/>
    <cellStyle name="40% - Accent4 4 5 2 5 2" xfId="45402" xr:uid="{7C738B13-BF68-4D52-9E06-6C8CEF4B740C}"/>
    <cellStyle name="40% - Accent4 4 5 2 6" xfId="26408" xr:uid="{FC1DD31C-15B9-42FB-8829-056086085079}"/>
    <cellStyle name="40% - Accent4 4 5 2 6 2" xfId="54899" xr:uid="{74E3EEA9-AF6E-4E36-9EBA-49E6F5424B1B}"/>
    <cellStyle name="40% - Accent4 4 5 2 7" xfId="45396" xr:uid="{8F1F568C-2F83-4C52-A303-A7250194EA83}"/>
    <cellStyle name="40% - Accent4 4 5 3" xfId="15644" xr:uid="{9132647D-CD93-438C-82B8-CE4A8F2260CE}"/>
    <cellStyle name="40% - Accent4 4 5 3 2" xfId="15645" xr:uid="{F3D24B2D-22AA-4800-BE9E-E5040993E8E7}"/>
    <cellStyle name="40% - Accent4 4 5 3 2 2" xfId="15646" xr:uid="{A84BE079-49E0-409B-B119-0B6B8315E5F6}"/>
    <cellStyle name="40% - Accent4 4 5 3 2 2 2" xfId="45405" xr:uid="{6417BAB3-91F6-46CF-89B5-4A72908DD456}"/>
    <cellStyle name="40% - Accent4 4 5 3 2 3" xfId="15647" xr:uid="{9DF0A43D-DDAD-4943-B541-D1980B04DFFC}"/>
    <cellStyle name="40% - Accent4 4 5 3 2 3 2" xfId="45406" xr:uid="{52A99D5A-A0F9-4EC4-8401-A5EF9A30294F}"/>
    <cellStyle name="40% - Accent4 4 5 3 2 4" xfId="45404" xr:uid="{7799D533-2B6E-4E63-8382-8C540B595E25}"/>
    <cellStyle name="40% - Accent4 4 5 3 3" xfId="15648" xr:uid="{782DB090-123F-4F19-85D5-83DFAE8B0871}"/>
    <cellStyle name="40% - Accent4 4 5 3 3 2" xfId="45407" xr:uid="{3BF24686-5614-4BF6-8811-56E0E584466E}"/>
    <cellStyle name="40% - Accent4 4 5 3 4" xfId="15649" xr:uid="{D896007C-CE7C-419D-B389-E246F0FB85E2}"/>
    <cellStyle name="40% - Accent4 4 5 3 4 2" xfId="45408" xr:uid="{E34E32EC-C52C-45FC-BB19-C276B965E410}"/>
    <cellStyle name="40% - Accent4 4 5 3 5" xfId="15650" xr:uid="{0850785F-F16F-42D7-90D4-FE8661D76831}"/>
    <cellStyle name="40% - Accent4 4 5 3 5 2" xfId="45409" xr:uid="{E0EB52D3-F4FF-4795-AE27-F9F6A337DB81}"/>
    <cellStyle name="40% - Accent4 4 5 3 6" xfId="27881" xr:uid="{1C07D053-1051-4C6E-9386-2FD469338A22}"/>
    <cellStyle name="40% - Accent4 4 5 3 6 2" xfId="56371" xr:uid="{A6EFF99A-FD74-42D0-8AB0-EB12E6442DB1}"/>
    <cellStyle name="40% - Accent4 4 5 3 7" xfId="45403" xr:uid="{EC358AAC-3597-4AC5-BF6E-F96F2AED4791}"/>
    <cellStyle name="40% - Accent4 4 5 4" xfId="15651" xr:uid="{738779CC-DFDE-4711-9F1E-1A9497857920}"/>
    <cellStyle name="40% - Accent4 4 5 4 2" xfId="15652" xr:uid="{5F16E688-93D2-41D5-A643-E0E35B4F464D}"/>
    <cellStyle name="40% - Accent4 4 5 4 2 2" xfId="45411" xr:uid="{8C8E167B-D803-44CB-9410-84B2FAFDE54B}"/>
    <cellStyle name="40% - Accent4 4 5 4 3" xfId="15653" xr:uid="{468DD4C8-29C6-459E-ACB7-E6963D6BC0CA}"/>
    <cellStyle name="40% - Accent4 4 5 4 3 2" xfId="45412" xr:uid="{AAFDE77C-9F12-4EE4-B8E7-8B26EDADC980}"/>
    <cellStyle name="40% - Accent4 4 5 4 4" xfId="30880" xr:uid="{8D01B389-996E-4103-8010-10EE14FA7935}"/>
    <cellStyle name="40% - Accent4 4 5 4 4 2" xfId="59370" xr:uid="{B009F7E6-86AD-44FE-8C96-CF4B61E8358F}"/>
    <cellStyle name="40% - Accent4 4 5 4 5" xfId="45410" xr:uid="{D4A0F100-91E5-4008-9A1B-BE0FF04648C9}"/>
    <cellStyle name="40% - Accent4 4 5 5" xfId="15654" xr:uid="{69E4C641-CFEB-428C-B1BF-B819FFAA66FD}"/>
    <cellStyle name="40% - Accent4 4 5 5 2" xfId="45413" xr:uid="{8D4932B2-16E2-41F6-BFAE-ED1E4662CD5A}"/>
    <cellStyle name="40% - Accent4 4 5 6" xfId="15655" xr:uid="{E40CC144-0A8A-4B45-9ABD-1FA34B002DBC}"/>
    <cellStyle name="40% - Accent4 4 5 6 2" xfId="45414" xr:uid="{75718DDB-3C23-412D-947F-34817B3348CC}"/>
    <cellStyle name="40% - Accent4 4 5 7" xfId="15656" xr:uid="{56E98A7C-B112-4640-8383-BC1A9B289FF6}"/>
    <cellStyle name="40% - Accent4 4 5 7 2" xfId="45415" xr:uid="{7A24F526-1482-48E0-A071-D22C01522D04}"/>
    <cellStyle name="40% - Accent4 4 5 8" xfId="24938" xr:uid="{86AE2099-2792-45AE-BC73-50CAC10FD69E}"/>
    <cellStyle name="40% - Accent4 4 5 8 2" xfId="53429" xr:uid="{5D3C17C1-3908-4814-9C2B-284EAF1BF341}"/>
    <cellStyle name="40% - Accent4 4 5 9" xfId="15636" xr:uid="{FA23F08C-20CA-470A-B9F9-5234852EEA24}"/>
    <cellStyle name="40% - Accent4 4 5 9 2" xfId="45395" xr:uid="{6984891B-7DD6-4085-B730-888134B8F8A2}"/>
    <cellStyle name="40% - Accent4 4 6" xfId="15657" xr:uid="{5E5D8A70-EA8D-4758-BCCB-6BD47003C3D4}"/>
    <cellStyle name="40% - Accent4 4 6 2" xfId="15658" xr:uid="{241952E7-1011-4EC7-86F1-447970ACD502}"/>
    <cellStyle name="40% - Accent4 4 6 2 2" xfId="15659" xr:uid="{2C3BD744-20FC-4444-858B-25E42FAE82E7}"/>
    <cellStyle name="40% - Accent4 4 6 2 2 2" xfId="45418" xr:uid="{82DB5561-DDE5-411D-ACA4-233075F2E355}"/>
    <cellStyle name="40% - Accent4 4 6 2 3" xfId="15660" xr:uid="{7E2550D9-73C6-43C9-9527-A9ADC38CFB1C}"/>
    <cellStyle name="40% - Accent4 4 6 2 3 2" xfId="45419" xr:uid="{FDA9DCB0-569D-42A5-9937-8E1C73915697}"/>
    <cellStyle name="40% - Accent4 4 6 2 4" xfId="28206" xr:uid="{34829C34-D495-4F9C-A961-DF61E4626474}"/>
    <cellStyle name="40% - Accent4 4 6 2 4 2" xfId="56696" xr:uid="{425E6260-1122-4741-AD8C-645DF5B689C4}"/>
    <cellStyle name="40% - Accent4 4 6 2 5" xfId="45417" xr:uid="{E23704A8-7C05-4E79-803C-AB69FBCD9323}"/>
    <cellStyle name="40% - Accent4 4 6 3" xfId="15661" xr:uid="{319F04EB-4D04-45D2-B9C8-E535F4C8CA9B}"/>
    <cellStyle name="40% - Accent4 4 6 3 2" xfId="45420" xr:uid="{92F8ABF1-69C0-4ED2-91E2-9BCF0CCDB085}"/>
    <cellStyle name="40% - Accent4 4 6 4" xfId="15662" xr:uid="{3CFD897F-B8A2-4904-B8FF-E74635FFD7F2}"/>
    <cellStyle name="40% - Accent4 4 6 4 2" xfId="45421" xr:uid="{57262D66-00E2-4FB9-9FBE-C58BDE548104}"/>
    <cellStyle name="40% - Accent4 4 6 5" xfId="15663" xr:uid="{D010EA0C-7508-48EA-88B0-F5404B3C3862}"/>
    <cellStyle name="40% - Accent4 4 6 5 2" xfId="45422" xr:uid="{D208A880-9FA0-4189-A6DE-EDF09D5F59AA}"/>
    <cellStyle name="40% - Accent4 4 6 6" xfId="25239" xr:uid="{FBE3E267-392F-44CF-837E-590ACB284975}"/>
    <cellStyle name="40% - Accent4 4 6 6 2" xfId="53730" xr:uid="{5E50B7F7-B309-4DD9-9039-69FC0B613DF0}"/>
    <cellStyle name="40% - Accent4 4 6 7" xfId="45416" xr:uid="{667FE0FD-4074-4719-9EFA-FCC37FA818EC}"/>
    <cellStyle name="40% - Accent4 4 7" xfId="15664" xr:uid="{335AC2D5-A8E8-4DD9-92A3-11C42DCC3887}"/>
    <cellStyle name="40% - Accent4 4 7 2" xfId="15665" xr:uid="{412F482C-42F7-448D-B4A4-A823B72FB587}"/>
    <cellStyle name="40% - Accent4 4 7 2 2" xfId="15666" xr:uid="{845EF423-38C0-4AF2-AC6C-D72F9FC95CA5}"/>
    <cellStyle name="40% - Accent4 4 7 2 2 2" xfId="45425" xr:uid="{774192DB-061A-46BA-92E5-ED96D6F0A07E}"/>
    <cellStyle name="40% - Accent4 4 7 2 3" xfId="15667" xr:uid="{77428D07-16D5-4B0E-82DA-CCA614F91A33}"/>
    <cellStyle name="40% - Accent4 4 7 2 3 2" xfId="45426" xr:uid="{145E835E-AB2F-40F0-B1B2-0A4DD6AF1E9D}"/>
    <cellStyle name="40% - Accent4 4 7 2 4" xfId="45424" xr:uid="{E266F91F-6776-4FC7-B5C2-DBF46E9EDD0F}"/>
    <cellStyle name="40% - Accent4 4 7 3" xfId="15668" xr:uid="{F3D67D9E-4F30-43DF-9FDB-C56FBE9E5ECD}"/>
    <cellStyle name="40% - Accent4 4 7 3 2" xfId="45427" xr:uid="{E13F77BC-9DEB-4F5E-9D89-1E3AF6BB1754}"/>
    <cellStyle name="40% - Accent4 4 7 4" xfId="15669" xr:uid="{54B4416C-2D2A-4C86-97D4-837126E1813C}"/>
    <cellStyle name="40% - Accent4 4 7 4 2" xfId="45428" xr:uid="{FD93E233-F687-4C55-BF81-DA5D8EC9E755}"/>
    <cellStyle name="40% - Accent4 4 7 5" xfId="15670" xr:uid="{4D3E2463-18F8-45F5-B25B-7FC4A6C9A615}"/>
    <cellStyle name="40% - Accent4 4 7 5 2" xfId="45429" xr:uid="{E26E267C-CB99-4F69-83B2-F7969D4085B4}"/>
    <cellStyle name="40% - Accent4 4 7 6" xfId="26690" xr:uid="{AD1F84D3-48AC-446F-AE00-9D54429AD6F0}"/>
    <cellStyle name="40% - Accent4 4 7 6 2" xfId="55180" xr:uid="{153BB715-D02F-4C86-BA65-78149148FFA3}"/>
    <cellStyle name="40% - Accent4 4 7 7" xfId="45423" xr:uid="{937A0F8F-2C09-473B-9BE6-5347A754D8DA}"/>
    <cellStyle name="40% - Accent4 4 8" xfId="15671" xr:uid="{D7EBB6E5-1654-4DDD-BF42-418A924CB2D0}"/>
    <cellStyle name="40% - Accent4 4 8 2" xfId="15672" xr:uid="{B4C22825-1BD0-4203-B567-F0DC005CF390}"/>
    <cellStyle name="40% - Accent4 4 8 2 2" xfId="45431" xr:uid="{EACEAC1F-5D1F-413C-8E14-F3A258FE45D2}"/>
    <cellStyle name="40% - Accent4 4 8 3" xfId="15673" xr:uid="{564415A0-C175-4E70-9953-65C21A2328AE}"/>
    <cellStyle name="40% - Accent4 4 8 3 2" xfId="45432" xr:uid="{0C91BBAE-50C4-4631-9DB1-88DE10B91C0C}"/>
    <cellStyle name="40% - Accent4 4 8 4" xfId="29684" xr:uid="{8283CFD6-41A9-4253-84EA-E603BC9BC74A}"/>
    <cellStyle name="40% - Accent4 4 8 4 2" xfId="58174" xr:uid="{0F5F3549-C7D3-435B-B14E-856A06962923}"/>
    <cellStyle name="40% - Accent4 4 8 5" xfId="45430" xr:uid="{59C248FF-5A15-4C07-84E0-9F1E25DC9754}"/>
    <cellStyle name="40% - Accent4 4 9" xfId="15674" xr:uid="{21B9D26B-D1DC-4782-836A-A1F7F31A1061}"/>
    <cellStyle name="40% - Accent4 4 9 2" xfId="45433" xr:uid="{147E33BD-9E83-4273-BD9E-C5EAC6C8C11D}"/>
    <cellStyle name="40% - Accent4 40" xfId="22572" xr:uid="{812E7491-D7B6-4E4B-A9DA-AB69B78CD375}"/>
    <cellStyle name="40% - Accent4 40 2" xfId="51857" xr:uid="{03097F2E-9D59-4B47-B5C9-88AE656455DE}"/>
    <cellStyle name="40% - Accent4 41" xfId="4098" xr:uid="{8A0F58E1-6E2B-4CF5-A372-246EAA95077A}"/>
    <cellStyle name="40% - Accent4 42" xfId="31592" xr:uid="{9537E427-82E5-4F59-94C7-2CFCC2B885D6}"/>
    <cellStyle name="40% - Accent4 43" xfId="31728" xr:uid="{81CD661B-A893-4490-90BC-13D2B2984471}"/>
    <cellStyle name="40% - Accent4 5" xfId="111" xr:uid="{455D0B42-3CC5-48B2-97DB-B0C36C47DF15}"/>
    <cellStyle name="40% - Accent4 5 10" xfId="15676" xr:uid="{5A1A2E2E-A0F3-427C-A37F-6D5F1BDB8429}"/>
    <cellStyle name="40% - Accent4 5 10 2" xfId="45435" xr:uid="{7A4912B4-E18E-47EA-BF1C-E711A1E71403}"/>
    <cellStyle name="40% - Accent4 5 11" xfId="15677" xr:uid="{A705D46F-1E85-4DCE-B13B-A9C9424A7892}"/>
    <cellStyle name="40% - Accent4 5 11 2" xfId="45436" xr:uid="{8737CC25-0876-4432-8FED-A3B2699707BA}"/>
    <cellStyle name="40% - Accent4 5 12" xfId="20670" xr:uid="{2660AA7E-E310-4D5B-BE36-AE90AB028F20}"/>
    <cellStyle name="40% - Accent4 5 12 2" xfId="50109" xr:uid="{24DB320E-C231-4F61-822D-1FB91D1111A6}"/>
    <cellStyle name="40% - Accent4 5 13" xfId="15675" xr:uid="{ACC2A301-C1D4-4A98-ABF3-5E18D5B92EE3}"/>
    <cellStyle name="40% - Accent4 5 13 2" xfId="45434" xr:uid="{00704D11-9C43-4945-8FE0-84F8B06DD189}"/>
    <cellStyle name="40% - Accent4 5 14" xfId="4800" xr:uid="{A8857CEB-E220-45EF-B42C-EE6C28A38CB5}"/>
    <cellStyle name="40% - Accent4 5 14 2" xfId="34684" xr:uid="{9B0BEEE7-9EB4-41B1-81C1-6E30E2F96F5B}"/>
    <cellStyle name="40% - Accent4 5 15" xfId="22687" xr:uid="{38AF357E-0E33-4491-8C30-B703B0FFDA7A}"/>
    <cellStyle name="40% - Accent4 5 15 2" xfId="51972" xr:uid="{876F539F-2705-464C-9010-C2E43F1920EE}"/>
    <cellStyle name="40% - Accent4 5 16" xfId="31749" xr:uid="{7F321B7B-9A37-40D5-A931-8B98AF7E3F99}"/>
    <cellStyle name="40% - Accent4 5 2" xfId="879" xr:uid="{EE88B773-7782-4D5E-85CF-421169148BBA}"/>
    <cellStyle name="40% - Accent4 5 2 10" xfId="20911" xr:uid="{68328301-CE4C-4888-92DB-092A5EC6DC9E}"/>
    <cellStyle name="40% - Accent4 5 2 10 2" xfId="50339" xr:uid="{12B4CC6A-3A70-4A40-958A-C1D8B3640346}"/>
    <cellStyle name="40% - Accent4 5 2 11" xfId="15678" xr:uid="{AFE98904-911E-4A46-8ECC-8BA0C9E826A9}"/>
    <cellStyle name="40% - Accent4 5 2 11 2" xfId="45437" xr:uid="{852AEE4B-36D4-4FD4-8A9D-619F7BDDCDF1}"/>
    <cellStyle name="40% - Accent4 5 2 12" xfId="5066" xr:uid="{66433EA2-CF8E-4BCD-816B-F1FAB4E7359C}"/>
    <cellStyle name="40% - Accent4 5 2 12 2" xfId="34933" xr:uid="{92F64A85-7A9A-4985-BA3E-BE4BEB3C11E9}"/>
    <cellStyle name="40% - Accent4 5 2 13" xfId="22735" xr:uid="{1B9C8A9B-D3C1-4D50-A3CB-5D632AE70578}"/>
    <cellStyle name="40% - Accent4 5 2 13 2" xfId="52020" xr:uid="{3286B3CE-D57B-492B-9FAE-0E53506F5FBF}"/>
    <cellStyle name="40% - Accent4 5 2 14" xfId="32108" xr:uid="{062B3E11-7A9F-49C0-869D-CAB376A36EFD}"/>
    <cellStyle name="40% - Accent4 5 2 2" xfId="1352" xr:uid="{9A37B2DE-247C-45E5-9645-33B8CAFE71F8}"/>
    <cellStyle name="40% - Accent4 5 2 2 10" xfId="25633" xr:uid="{12EBB8DE-F7DF-4565-8401-8408B209185C}"/>
    <cellStyle name="40% - Accent4 5 2 2 10 2" xfId="54124" xr:uid="{2CDB9508-55A1-48A6-8E68-71AB31A9DBE8}"/>
    <cellStyle name="40% - Accent4 5 2 2 11" xfId="32402" xr:uid="{50D8CB0C-92A7-4975-811A-EA8B61CB8C6B}"/>
    <cellStyle name="40% - Accent4 5 2 2 2" xfId="2014" xr:uid="{D1776BD1-6197-4049-BF8E-8F64491C5BC6}"/>
    <cellStyle name="40% - Accent4 5 2 2 2 2" xfId="3249" xr:uid="{F8151055-C20F-406B-8E79-864EE401A03D}"/>
    <cellStyle name="40% - Accent4 5 2 2 2 2 2" xfId="15682" xr:uid="{61EA0CE8-ACFF-4C31-A2CF-F11556A45743}"/>
    <cellStyle name="40% - Accent4 5 2 2 2 2 2 2" xfId="45441" xr:uid="{9FD3646D-CF55-4102-A814-A6EE3CFD7FA4}"/>
    <cellStyle name="40% - Accent4 5 2 2 2 2 3" xfId="15683" xr:uid="{5693239D-635F-4830-B870-FE257B75DEE9}"/>
    <cellStyle name="40% - Accent4 5 2 2 2 2 3 2" xfId="45442" xr:uid="{BF98C74D-18AA-4F18-843A-307F66D9291D}"/>
    <cellStyle name="40% - Accent4 5 2 2 2 2 4" xfId="15681" xr:uid="{ED327516-0AFD-46A0-A1EF-89D1E7FFBFB6}"/>
    <cellStyle name="40% - Accent4 5 2 2 2 2 4 2" xfId="45440" xr:uid="{92FA1985-DB7E-482C-8A72-E43E4F46281E}"/>
    <cellStyle name="40% - Accent4 5 2 2 2 2 5" xfId="34226" xr:uid="{2FE45A37-AEF5-496B-8E48-6FC7CBD07275}"/>
    <cellStyle name="40% - Accent4 5 2 2 2 3" xfId="15684" xr:uid="{254A4787-0B3E-469E-882C-907A35607F81}"/>
    <cellStyle name="40% - Accent4 5 2 2 2 3 2" xfId="45443" xr:uid="{D3C85793-EA6C-408A-82DE-1DACEE87EA62}"/>
    <cellStyle name="40% - Accent4 5 2 2 2 4" xfId="15685" xr:uid="{567E2C8E-BC99-403F-9F72-211696B5AB0E}"/>
    <cellStyle name="40% - Accent4 5 2 2 2 4 2" xfId="45444" xr:uid="{2124BB56-BB75-44AB-9FB1-F1D253860B8D}"/>
    <cellStyle name="40% - Accent4 5 2 2 2 5" xfId="15686" xr:uid="{4EEDC8EB-5C7B-4088-A4FB-3FDF2EE5E9CD}"/>
    <cellStyle name="40% - Accent4 5 2 2 2 5 2" xfId="45445" xr:uid="{D009F068-79F4-48E5-A7BE-481992D13868}"/>
    <cellStyle name="40% - Accent4 5 2 2 2 6" xfId="28610" xr:uid="{5BE8FCEC-DBBA-47A6-B06B-D98C710AA312}"/>
    <cellStyle name="40% - Accent4 5 2 2 2 6 2" xfId="57100" xr:uid="{F6559F0B-3CC6-429B-8765-103EEAFEB23F}"/>
    <cellStyle name="40% - Accent4 5 2 2 2 7" xfId="15680" xr:uid="{CABACD4B-E5E4-4385-91C8-8A043A72821F}"/>
    <cellStyle name="40% - Accent4 5 2 2 2 7 2" xfId="45439" xr:uid="{059AFEF2-FFA1-4903-8A60-419D40B72B10}"/>
    <cellStyle name="40% - Accent4 5 2 2 2 8" xfId="33016" xr:uid="{B37B1545-2E55-4933-9DDF-B1A1A4A8B2DC}"/>
    <cellStyle name="40% - Accent4 5 2 2 3" xfId="2637" xr:uid="{CA97C1A2-3054-405B-8190-83FC924B4649}"/>
    <cellStyle name="40% - Accent4 5 2 2 3 2" xfId="15688" xr:uid="{1E0F9D16-F148-4687-BDA6-75DBBADB34F0}"/>
    <cellStyle name="40% - Accent4 5 2 2 3 2 2" xfId="15689" xr:uid="{6ABA34BF-D629-4B8E-8DD1-3B636571D970}"/>
    <cellStyle name="40% - Accent4 5 2 2 3 2 2 2" xfId="45448" xr:uid="{92917B4C-60E0-4035-8099-8E1DC801754A}"/>
    <cellStyle name="40% - Accent4 5 2 2 3 2 3" xfId="15690" xr:uid="{48DDD69A-F0F5-45D6-8CCD-AF7BEF3BFADA}"/>
    <cellStyle name="40% - Accent4 5 2 2 3 2 3 2" xfId="45449" xr:uid="{01ABCC6A-B107-4423-98AA-1CE5D50A5A75}"/>
    <cellStyle name="40% - Accent4 5 2 2 3 2 4" xfId="45447" xr:uid="{D5ACA939-66DA-4A3D-A032-66D578462DFB}"/>
    <cellStyle name="40% - Accent4 5 2 2 3 3" xfId="15691" xr:uid="{C4DA785D-F44B-4151-A0C3-FF2CBDEA7071}"/>
    <cellStyle name="40% - Accent4 5 2 2 3 3 2" xfId="45450" xr:uid="{BFE4319C-5828-42E4-A8FD-6ECD4681BF75}"/>
    <cellStyle name="40% - Accent4 5 2 2 3 4" xfId="15692" xr:uid="{5B071093-AF23-4CAE-8887-38E64473381B}"/>
    <cellStyle name="40% - Accent4 5 2 2 3 4 2" xfId="45451" xr:uid="{1A5CDA04-3A01-4E49-A9D3-8919DB556502}"/>
    <cellStyle name="40% - Accent4 5 2 2 3 5" xfId="15693" xr:uid="{5E1F3307-2BEB-4BC3-B029-29E8355206F3}"/>
    <cellStyle name="40% - Accent4 5 2 2 3 5 2" xfId="45452" xr:uid="{E4EC1F04-ADA3-4015-9026-A984A8EAFA10}"/>
    <cellStyle name="40% - Accent4 5 2 2 3 6" xfId="15687" xr:uid="{942AA84C-6B5C-49E4-8F4F-AF08546F9C4A}"/>
    <cellStyle name="40% - Accent4 5 2 2 3 6 2" xfId="45446" xr:uid="{767068C0-9103-42CF-99B5-0C2524D67927}"/>
    <cellStyle name="40% - Accent4 5 2 2 3 7" xfId="33617" xr:uid="{901874E5-B493-490D-BF34-744D4A81B4EB}"/>
    <cellStyle name="40% - Accent4 5 2 2 4" xfId="15694" xr:uid="{F8E386DA-AD3E-4CA5-9440-660424D53730}"/>
    <cellStyle name="40% - Accent4 5 2 2 4 2" xfId="15695" xr:uid="{6CC6ABF5-3BBF-438F-AA77-82247C9A3B66}"/>
    <cellStyle name="40% - Accent4 5 2 2 4 2 2" xfId="45454" xr:uid="{147766D1-E027-4866-BA99-D0F79A25DC37}"/>
    <cellStyle name="40% - Accent4 5 2 2 4 3" xfId="15696" xr:uid="{8291517A-6547-449A-A2DA-D6E62C6EF90E}"/>
    <cellStyle name="40% - Accent4 5 2 2 4 3 2" xfId="45455" xr:uid="{40D11214-41E4-4D4E-851E-87989188E8D3}"/>
    <cellStyle name="40% - Accent4 5 2 2 4 4" xfId="45453" xr:uid="{BE438043-122B-4F90-8AE1-3C81BE9C3951}"/>
    <cellStyle name="40% - Accent4 5 2 2 5" xfId="15697" xr:uid="{994D3250-0315-4191-87E6-3ACC72CF17CA}"/>
    <cellStyle name="40% - Accent4 5 2 2 5 2" xfId="45456" xr:uid="{C8A25C5B-6805-4D18-B29D-CD59E0CAC1F3}"/>
    <cellStyle name="40% - Accent4 5 2 2 6" xfId="15698" xr:uid="{6755CC71-3CB2-4202-80AC-A227081BF708}"/>
    <cellStyle name="40% - Accent4 5 2 2 6 2" xfId="45457" xr:uid="{65D1EAED-43F2-4314-8D4E-D0A5EE4BB705}"/>
    <cellStyle name="40% - Accent4 5 2 2 7" xfId="15699" xr:uid="{982B6A14-27B1-487C-88C4-92599C5A2DB9}"/>
    <cellStyle name="40% - Accent4 5 2 2 7 2" xfId="45458" xr:uid="{D842CD8B-2D6A-4492-817F-6E082496569E}"/>
    <cellStyle name="40% - Accent4 5 2 2 8" xfId="21883" xr:uid="{98505E96-FD8C-4001-B516-6E75870523EE}"/>
    <cellStyle name="40% - Accent4 5 2 2 8 2" xfId="51308" xr:uid="{88CBCBA2-D7C7-46BF-9FEC-F93BC86A43A9}"/>
    <cellStyle name="40% - Accent4 5 2 2 9" xfId="15679" xr:uid="{B0D7B9E1-77AC-454F-883D-BCF41282562F}"/>
    <cellStyle name="40% - Accent4 5 2 2 9 2" xfId="45438" xr:uid="{D2DCD49E-B520-4C24-866F-49C9B6A36408}"/>
    <cellStyle name="40% - Accent4 5 2 3" xfId="1724" xr:uid="{47B4B20A-C0ED-482A-BE02-B3E67D5440FA}"/>
    <cellStyle name="40% - Accent4 5 2 3 10" xfId="32726" xr:uid="{CE759D27-C8DB-46B1-8133-E7F7D97DF575}"/>
    <cellStyle name="40% - Accent4 5 2 3 2" xfId="2945" xr:uid="{66737609-E509-4DE3-A5F9-0E76141ACE23}"/>
    <cellStyle name="40% - Accent4 5 2 3 2 2" xfId="15702" xr:uid="{21606C02-5CE1-4BB4-9AC2-7879003D66B3}"/>
    <cellStyle name="40% - Accent4 5 2 3 2 2 2" xfId="15703" xr:uid="{29F32F26-DFDA-4B06-9CE5-7ED6B7012876}"/>
    <cellStyle name="40% - Accent4 5 2 3 2 2 2 2" xfId="45462" xr:uid="{47F32952-FD1C-47FC-B287-D272C5269F0F}"/>
    <cellStyle name="40% - Accent4 5 2 3 2 2 3" xfId="15704" xr:uid="{1627BC65-1AF0-48DD-AAC7-29D9E70CBA0F}"/>
    <cellStyle name="40% - Accent4 5 2 3 2 2 3 2" xfId="45463" xr:uid="{6B72E9C5-8DE6-40C4-A88C-115FE360DCF1}"/>
    <cellStyle name="40% - Accent4 5 2 3 2 2 4" xfId="45461" xr:uid="{A2101D58-1374-4BB7-A362-A3D09D25195D}"/>
    <cellStyle name="40% - Accent4 5 2 3 2 3" xfId="15705" xr:uid="{CF568259-5302-4F02-AD04-3DAB358A6438}"/>
    <cellStyle name="40% - Accent4 5 2 3 2 3 2" xfId="45464" xr:uid="{C4E1C6EE-9519-47C2-A0EC-057C05F40446}"/>
    <cellStyle name="40% - Accent4 5 2 3 2 4" xfId="15706" xr:uid="{7B57A138-EC0C-4EB5-84DA-505E68BD16BC}"/>
    <cellStyle name="40% - Accent4 5 2 3 2 4 2" xfId="45465" xr:uid="{4E11AB20-E7B4-4FF1-A98B-9F0D17741E10}"/>
    <cellStyle name="40% - Accent4 5 2 3 2 5" xfId="15707" xr:uid="{7424CC11-59A1-4314-ABAC-7838DB508E5F}"/>
    <cellStyle name="40% - Accent4 5 2 3 2 5 2" xfId="45466" xr:uid="{E5E4DAD9-DC51-4E86-8FBB-E5805E6E89B4}"/>
    <cellStyle name="40% - Accent4 5 2 3 2 6" xfId="15701" xr:uid="{57C9E419-CC3C-4528-A723-0EB23F2C8259}"/>
    <cellStyle name="40% - Accent4 5 2 3 2 6 2" xfId="45460" xr:uid="{56C530CA-D072-43C6-A50B-DF2683429970}"/>
    <cellStyle name="40% - Accent4 5 2 3 2 7" xfId="33923" xr:uid="{6A2B2A47-1B1F-495F-846C-35638B848D28}"/>
    <cellStyle name="40% - Accent4 5 2 3 3" xfId="15708" xr:uid="{97B886AE-EAB8-4633-B119-D2112ABFD2F3}"/>
    <cellStyle name="40% - Accent4 5 2 3 3 2" xfId="15709" xr:uid="{32A995EF-A89D-4648-96A8-FB9A7D16E0A1}"/>
    <cellStyle name="40% - Accent4 5 2 3 3 2 2" xfId="15710" xr:uid="{D9B7ADED-641A-41C9-A0BC-6EFC1B25D8EA}"/>
    <cellStyle name="40% - Accent4 5 2 3 3 2 2 2" xfId="45469" xr:uid="{57E2AEFF-513D-49AC-977F-0782ECDBB586}"/>
    <cellStyle name="40% - Accent4 5 2 3 3 2 3" xfId="15711" xr:uid="{6A71F942-A321-4182-A984-7944BF7BF71F}"/>
    <cellStyle name="40% - Accent4 5 2 3 3 2 3 2" xfId="45470" xr:uid="{FEA1E360-C72A-4811-8A52-04C41C2B04FF}"/>
    <cellStyle name="40% - Accent4 5 2 3 3 2 4" xfId="45468" xr:uid="{288FAD12-0CBB-4004-921D-3F013BC2FABD}"/>
    <cellStyle name="40% - Accent4 5 2 3 3 3" xfId="15712" xr:uid="{88BDB92E-DDD7-4059-9EB8-66B6B29FE6CF}"/>
    <cellStyle name="40% - Accent4 5 2 3 3 3 2" xfId="45471" xr:uid="{3A3360D5-915A-4433-802A-D5B0B4D9E3A8}"/>
    <cellStyle name="40% - Accent4 5 2 3 3 4" xfId="15713" xr:uid="{43E14413-4B0A-4268-B91A-9771F4D63D8D}"/>
    <cellStyle name="40% - Accent4 5 2 3 3 4 2" xfId="45472" xr:uid="{99F419B9-5D2C-4654-8A5E-039672503151}"/>
    <cellStyle name="40% - Accent4 5 2 3 3 5" xfId="15714" xr:uid="{C5C4FB45-0411-4545-A59E-0C69F65FD90B}"/>
    <cellStyle name="40% - Accent4 5 2 3 3 5 2" xfId="45473" xr:uid="{B9C80860-532C-4832-8121-7881FFDDCDB0}"/>
    <cellStyle name="40% - Accent4 5 2 3 3 6" xfId="45467" xr:uid="{39C73151-988D-4587-9E81-272A064B23FF}"/>
    <cellStyle name="40% - Accent4 5 2 3 4" xfId="15715" xr:uid="{4D461C10-0A3B-48B3-8270-174E16306023}"/>
    <cellStyle name="40% - Accent4 5 2 3 4 2" xfId="15716" xr:uid="{7BF28393-1643-4B90-895F-D86722620806}"/>
    <cellStyle name="40% - Accent4 5 2 3 4 2 2" xfId="45475" xr:uid="{F8ADE934-F94F-462F-8658-56715630306F}"/>
    <cellStyle name="40% - Accent4 5 2 3 4 3" xfId="15717" xr:uid="{3A3F65AC-40A5-4EBA-8E64-A1E7E6F51B05}"/>
    <cellStyle name="40% - Accent4 5 2 3 4 3 2" xfId="45476" xr:uid="{13830337-4EE6-4A03-965E-A887F8577D01}"/>
    <cellStyle name="40% - Accent4 5 2 3 4 4" xfId="45474" xr:uid="{FD0CF218-89AB-4315-B749-28A06FA641B2}"/>
    <cellStyle name="40% - Accent4 5 2 3 5" xfId="15718" xr:uid="{7B0BB5D7-8D8F-4F90-B5C8-7293AEAE9685}"/>
    <cellStyle name="40% - Accent4 5 2 3 5 2" xfId="45477" xr:uid="{E378C6C0-6748-4984-BD71-9FDB3C424416}"/>
    <cellStyle name="40% - Accent4 5 2 3 6" xfId="15719" xr:uid="{0CBAF7D4-F43C-45AF-B32A-8D8C4F8E796A}"/>
    <cellStyle name="40% - Accent4 5 2 3 6 2" xfId="45478" xr:uid="{3F631E63-A08B-4E4B-9893-19C6E256F68B}"/>
    <cellStyle name="40% - Accent4 5 2 3 7" xfId="15720" xr:uid="{BB5AD36A-0F2D-4E73-95B5-9244C265AC70}"/>
    <cellStyle name="40% - Accent4 5 2 3 7 2" xfId="45479" xr:uid="{D120ED73-A65D-43CF-8866-0F2C16079659}"/>
    <cellStyle name="40% - Accent4 5 2 3 8" xfId="27099" xr:uid="{6573AFA2-6962-4A22-92E5-49F8B76BBC88}"/>
    <cellStyle name="40% - Accent4 5 2 3 8 2" xfId="55589" xr:uid="{6DBE92E5-3331-4311-8E7B-3090AC594BC7}"/>
    <cellStyle name="40% - Accent4 5 2 3 9" xfId="15700" xr:uid="{963F9E8E-CB6B-4ECF-ADE1-B1A7859D090E}"/>
    <cellStyle name="40% - Accent4 5 2 3 9 2" xfId="45459" xr:uid="{C384B193-D87D-49A4-AF07-B7E73A323E48}"/>
    <cellStyle name="40% - Accent4 5 2 4" xfId="2404" xr:uid="{A3723F5B-806C-41E9-A4C4-6B9289644D90}"/>
    <cellStyle name="40% - Accent4 5 2 4 2" xfId="15722" xr:uid="{D3914074-5D27-4A4D-AAD7-71C6DC759F5F}"/>
    <cellStyle name="40% - Accent4 5 2 4 2 2" xfId="15723" xr:uid="{54ABF8BC-6496-4501-9D73-067F4AFF31FC}"/>
    <cellStyle name="40% - Accent4 5 2 4 2 2 2" xfId="45482" xr:uid="{F00D245E-F6A9-4EAD-B10B-3602B28136C0}"/>
    <cellStyle name="40% - Accent4 5 2 4 2 3" xfId="15724" xr:uid="{9F1AA9E1-B84B-466A-82AE-C9E32CD27117}"/>
    <cellStyle name="40% - Accent4 5 2 4 2 3 2" xfId="45483" xr:uid="{400E824C-78D2-4857-91CA-41650A469A77}"/>
    <cellStyle name="40% - Accent4 5 2 4 2 4" xfId="45481" xr:uid="{0B73A0BB-96FD-4040-B7C6-5A925E638DEA}"/>
    <cellStyle name="40% - Accent4 5 2 4 3" xfId="15725" xr:uid="{19B278A1-DF3D-4B5F-A268-7052D25FE574}"/>
    <cellStyle name="40% - Accent4 5 2 4 3 2" xfId="45484" xr:uid="{3637BDD3-9175-40DB-866E-1E3483124233}"/>
    <cellStyle name="40% - Accent4 5 2 4 4" xfId="15726" xr:uid="{C092CF23-54AE-4454-A17E-74674D9E3826}"/>
    <cellStyle name="40% - Accent4 5 2 4 4 2" xfId="45485" xr:uid="{C6AA6080-A1CB-4CEE-878E-9A0EF236FCC7}"/>
    <cellStyle name="40% - Accent4 5 2 4 5" xfId="15727" xr:uid="{B172F2DD-51DA-4165-A022-63A867F1C861}"/>
    <cellStyle name="40% - Accent4 5 2 4 5 2" xfId="45486" xr:uid="{3D426C76-C011-445D-AE65-E28FEBCBF5B2}"/>
    <cellStyle name="40% - Accent4 5 2 4 6" xfId="30094" xr:uid="{F1109C75-FABE-44C5-9114-CE0A5BDC26DD}"/>
    <cellStyle name="40% - Accent4 5 2 4 6 2" xfId="58584" xr:uid="{6E93593B-FEA7-49C9-AE58-1AFE4B4ED581}"/>
    <cellStyle name="40% - Accent4 5 2 4 7" xfId="15721" xr:uid="{362263A6-68B7-4D1B-A495-EA05B75B59D9}"/>
    <cellStyle name="40% - Accent4 5 2 4 7 2" xfId="45480" xr:uid="{DF948839-FB83-4159-86F8-90191F3964FA}"/>
    <cellStyle name="40% - Accent4 5 2 4 8" xfId="33384" xr:uid="{17BC3E5F-4BBF-4140-9A91-680A29865759}"/>
    <cellStyle name="40% - Accent4 5 2 5" xfId="15728" xr:uid="{2DB65F20-759A-4718-B341-D72DADC151B2}"/>
    <cellStyle name="40% - Accent4 5 2 5 2" xfId="15729" xr:uid="{58D6AB41-DF3E-425E-9ADA-CE346C019BC8}"/>
    <cellStyle name="40% - Accent4 5 2 5 2 2" xfId="15730" xr:uid="{5FB3AE2B-67E2-436E-A7DF-4F917B76E242}"/>
    <cellStyle name="40% - Accent4 5 2 5 2 2 2" xfId="45489" xr:uid="{BC975FD1-6726-4662-8C94-CC49119DAE39}"/>
    <cellStyle name="40% - Accent4 5 2 5 2 3" xfId="15731" xr:uid="{341BF709-312E-42CF-89FA-F87F7C561D8E}"/>
    <cellStyle name="40% - Accent4 5 2 5 2 3 2" xfId="45490" xr:uid="{838DCE57-B934-4ACC-8971-CD6D8EAB08BF}"/>
    <cellStyle name="40% - Accent4 5 2 5 2 4" xfId="45488" xr:uid="{0CB866C7-8FCF-4FF1-905B-3B4EAA70BF62}"/>
    <cellStyle name="40% - Accent4 5 2 5 3" xfId="15732" xr:uid="{AED9E8E5-751A-4DF5-909B-63620A243BCB}"/>
    <cellStyle name="40% - Accent4 5 2 5 3 2" xfId="45491" xr:uid="{16EA30DE-032E-4BEF-82F5-36BA50AEB9DF}"/>
    <cellStyle name="40% - Accent4 5 2 5 4" xfId="15733" xr:uid="{BA6029CF-0049-42EC-911C-E3EB24DAAEA4}"/>
    <cellStyle name="40% - Accent4 5 2 5 4 2" xfId="45492" xr:uid="{6FF8FCC2-ACAE-4B2E-96CF-B56179281153}"/>
    <cellStyle name="40% - Accent4 5 2 5 5" xfId="15734" xr:uid="{40F5B087-C313-42C9-8388-30437CC5191F}"/>
    <cellStyle name="40% - Accent4 5 2 5 5 2" xfId="45493" xr:uid="{A0FB2404-0751-440D-8AC8-2B2596DEE0F3}"/>
    <cellStyle name="40% - Accent4 5 2 5 6" xfId="45487" xr:uid="{C06A0C73-5EAA-473A-AA9C-EB56C4CB66D2}"/>
    <cellStyle name="40% - Accent4 5 2 6" xfId="15735" xr:uid="{031F54DA-03AB-4A58-9228-758507CEDD81}"/>
    <cellStyle name="40% - Accent4 5 2 6 2" xfId="15736" xr:uid="{482A72D7-5242-4C2F-AFD1-329895B7F856}"/>
    <cellStyle name="40% - Accent4 5 2 6 2 2" xfId="45495" xr:uid="{4FE914B8-8D50-4671-ACF1-7EB4B2A2775E}"/>
    <cellStyle name="40% - Accent4 5 2 6 3" xfId="15737" xr:uid="{6070A92C-D5A6-4558-AD69-4CBD38E383F6}"/>
    <cellStyle name="40% - Accent4 5 2 6 3 2" xfId="45496" xr:uid="{19378701-4F51-480B-9D84-6A6BC08A3E3D}"/>
    <cellStyle name="40% - Accent4 5 2 6 4" xfId="45494" xr:uid="{A7A14D13-7C3F-49E0-8425-9B3C2C0CA1D9}"/>
    <cellStyle name="40% - Accent4 5 2 7" xfId="15738" xr:uid="{5B593116-3532-498F-82AC-60EBC069707A}"/>
    <cellStyle name="40% - Accent4 5 2 7 2" xfId="45497" xr:uid="{26E9C7AD-80CE-4C09-B272-54AB903C82D6}"/>
    <cellStyle name="40% - Accent4 5 2 8" xfId="15739" xr:uid="{5BCC1B70-5852-4B5F-B549-1F373328DDDD}"/>
    <cellStyle name="40% - Accent4 5 2 8 2" xfId="45498" xr:uid="{12202474-FED4-49E7-8B48-13BBA8B4185B}"/>
    <cellStyle name="40% - Accent4 5 2 9" xfId="15740" xr:uid="{3295BBD1-E635-486F-8B62-A19BBED03430}"/>
    <cellStyle name="40% - Accent4 5 2 9 2" xfId="45499" xr:uid="{87CA5A78-E0BF-414A-B17E-9C0DDB3E8FA5}"/>
    <cellStyle name="40% - Accent4 5 3" xfId="1351" xr:uid="{D58BE2E7-93B9-445C-A961-A098DF2D85FE}"/>
    <cellStyle name="40% - Accent4 5 3 10" xfId="24477" xr:uid="{06AB8DF4-A3AF-4493-BD4C-4B8C53B1CB7E}"/>
    <cellStyle name="40% - Accent4 5 3 10 2" xfId="52969" xr:uid="{4309DB34-CFA9-419A-B9B6-DEA7636FBC1C}"/>
    <cellStyle name="40% - Accent4 5 3 11" xfId="32401" xr:uid="{9507687B-50C8-448A-91E0-EDC68450ECFF}"/>
    <cellStyle name="40% - Accent4 5 3 2" xfId="2013" xr:uid="{2CD8A762-50BC-45FC-9BAA-64AC5EED0F9A}"/>
    <cellStyle name="40% - Accent4 5 3 2 2" xfId="3248" xr:uid="{C830ABDF-07CB-41D5-AD95-EC85BE064080}"/>
    <cellStyle name="40% - Accent4 5 3 2 2 2" xfId="15744" xr:uid="{0415503E-B1BA-4C2F-B527-0D58D80E5454}"/>
    <cellStyle name="40% - Accent4 5 3 2 2 2 2" xfId="45503" xr:uid="{87E16063-5E92-410F-86F9-C7DC35BF1A8C}"/>
    <cellStyle name="40% - Accent4 5 3 2 2 3" xfId="15745" xr:uid="{7149023A-7865-4136-A07D-FED0EBC27C9F}"/>
    <cellStyle name="40% - Accent4 5 3 2 2 3 2" xfId="45504" xr:uid="{FB8D8B33-78BD-4F5B-ABC6-A38A28EA824B}"/>
    <cellStyle name="40% - Accent4 5 3 2 2 4" xfId="28903" xr:uid="{27C30000-813D-4959-87C1-4BE0002BC617}"/>
    <cellStyle name="40% - Accent4 5 3 2 2 4 2" xfId="57393" xr:uid="{A4D7E751-5B9B-4F58-ADFC-F28779F77712}"/>
    <cellStyle name="40% - Accent4 5 3 2 2 5" xfId="15743" xr:uid="{CED064DC-AF55-4972-B3D1-6C680C88BB3D}"/>
    <cellStyle name="40% - Accent4 5 3 2 2 5 2" xfId="45502" xr:uid="{EA2BA94B-F10D-4B4E-8F59-D8E3329E5099}"/>
    <cellStyle name="40% - Accent4 5 3 2 2 6" xfId="34225" xr:uid="{285C7A75-DED0-41F5-A518-D04A6C06C4D6}"/>
    <cellStyle name="40% - Accent4 5 3 2 3" xfId="15746" xr:uid="{87AD34D0-3741-4ABE-8258-019444A31102}"/>
    <cellStyle name="40% - Accent4 5 3 2 3 2" xfId="45505" xr:uid="{69816A1A-CDDC-4351-98C6-E7B7227DB930}"/>
    <cellStyle name="40% - Accent4 5 3 2 4" xfId="15747" xr:uid="{63E605C1-13E2-45D5-AB09-8586A17B8204}"/>
    <cellStyle name="40% - Accent4 5 3 2 4 2" xfId="45506" xr:uid="{09E33223-F929-4B75-9AAA-BDAF84FF4C51}"/>
    <cellStyle name="40% - Accent4 5 3 2 5" xfId="15748" xr:uid="{BB567823-AADC-4EE2-B89E-445D5FCDCBE2}"/>
    <cellStyle name="40% - Accent4 5 3 2 5 2" xfId="45507" xr:uid="{363D0852-FD46-4DBA-A456-EBA3FB9C6C78}"/>
    <cellStyle name="40% - Accent4 5 3 2 6" xfId="22142" xr:uid="{0F0A141F-6D2B-40F6-B8AE-B10BA31EA8E5}"/>
    <cellStyle name="40% - Accent4 5 3 2 6 2" xfId="51567" xr:uid="{1FF91E9E-4D30-4C4E-B015-138780112D4C}"/>
    <cellStyle name="40% - Accent4 5 3 2 7" xfId="15742" xr:uid="{5E129B5D-E0EB-435A-928A-E5A17B007DEB}"/>
    <cellStyle name="40% - Accent4 5 3 2 7 2" xfId="45501" xr:uid="{22EA8FFA-EA68-45ED-B262-8FABC1080276}"/>
    <cellStyle name="40% - Accent4 5 3 2 8" xfId="25921" xr:uid="{D1A0A1EA-94B4-4D90-BB7F-37D625D92173}"/>
    <cellStyle name="40% - Accent4 5 3 2 8 2" xfId="54412" xr:uid="{18A861A2-8F35-4478-A274-00661476D25F}"/>
    <cellStyle name="40% - Accent4 5 3 2 9" xfId="33015" xr:uid="{7852BD5D-79D1-4B0F-84D0-78AD1B049C48}"/>
    <cellStyle name="40% - Accent4 5 3 3" xfId="2636" xr:uid="{39A1D177-9056-4663-A974-120602E15219}"/>
    <cellStyle name="40% - Accent4 5 3 3 2" xfId="15750" xr:uid="{B38898DC-5A7E-4D7A-B713-A8028CE55796}"/>
    <cellStyle name="40% - Accent4 5 3 3 2 2" xfId="15751" xr:uid="{B62BB7E0-F971-4072-97A9-1A2BD07DB73D}"/>
    <cellStyle name="40% - Accent4 5 3 3 2 2 2" xfId="45510" xr:uid="{43BBBC6A-65B0-41CB-A757-C6E04E105BBF}"/>
    <cellStyle name="40% - Accent4 5 3 3 2 3" xfId="15752" xr:uid="{FCE16FB4-F010-4D72-B7F7-B58A7D95FDDF}"/>
    <cellStyle name="40% - Accent4 5 3 3 2 3 2" xfId="45511" xr:uid="{96DFF0BA-6D6E-4856-A5A9-EF48EFBB973F}"/>
    <cellStyle name="40% - Accent4 5 3 3 2 4" xfId="45509" xr:uid="{9D799CA5-9677-4499-A8B0-58C200ABBEBD}"/>
    <cellStyle name="40% - Accent4 5 3 3 3" xfId="15753" xr:uid="{BCFE5C15-3534-49BC-93E0-12E1296E7B5E}"/>
    <cellStyle name="40% - Accent4 5 3 3 3 2" xfId="45512" xr:uid="{116BE004-5C1C-47A1-A7B5-E1AAEB750086}"/>
    <cellStyle name="40% - Accent4 5 3 3 4" xfId="15754" xr:uid="{76C0D283-4BE7-4AC2-8B13-E4C2E18F5B35}"/>
    <cellStyle name="40% - Accent4 5 3 3 4 2" xfId="45513" xr:uid="{14C729D0-7857-49F7-84C1-DF7B2236E12F}"/>
    <cellStyle name="40% - Accent4 5 3 3 5" xfId="15755" xr:uid="{7D4FEBDC-B0E9-4A1C-AD56-4C8BF5FB8600}"/>
    <cellStyle name="40% - Accent4 5 3 3 5 2" xfId="45514" xr:uid="{10CC8A47-A496-4105-815C-7C8DAD829127}"/>
    <cellStyle name="40% - Accent4 5 3 3 6" xfId="27392" xr:uid="{A14240EE-2DD1-44E7-A269-8CBA47414D50}"/>
    <cellStyle name="40% - Accent4 5 3 3 6 2" xfId="55882" xr:uid="{DAD422A1-0BEA-401C-A571-2257F0FEEEFD}"/>
    <cellStyle name="40% - Accent4 5 3 3 7" xfId="15749" xr:uid="{0E837A1C-FE21-411B-9425-CCE622ACCCC6}"/>
    <cellStyle name="40% - Accent4 5 3 3 7 2" xfId="45508" xr:uid="{D5E01345-8080-4124-9FDA-66EC568FC3A0}"/>
    <cellStyle name="40% - Accent4 5 3 3 8" xfId="33616" xr:uid="{99F22894-2408-40A3-B11D-5970C04F512F}"/>
    <cellStyle name="40% - Accent4 5 3 4" xfId="15756" xr:uid="{D18B6EBF-0D51-44C6-B9B3-F06EA57F2391}"/>
    <cellStyle name="40% - Accent4 5 3 4 2" xfId="15757" xr:uid="{4144C028-C60C-4D96-8FBE-1EA2FB09F50B}"/>
    <cellStyle name="40% - Accent4 5 3 4 2 2" xfId="45516" xr:uid="{2EA9B5EC-448C-4FD5-9E44-C2C70E360831}"/>
    <cellStyle name="40% - Accent4 5 3 4 3" xfId="15758" xr:uid="{D773E5BC-D773-4A0F-8994-46B1B8771E4D}"/>
    <cellStyle name="40% - Accent4 5 3 4 3 2" xfId="45517" xr:uid="{4CE0EC0E-E27B-4135-9587-96EE50191D9C}"/>
    <cellStyle name="40% - Accent4 5 3 4 4" xfId="30390" xr:uid="{57716B7C-F6FF-4468-8427-4F731C4C4DF6}"/>
    <cellStyle name="40% - Accent4 5 3 4 4 2" xfId="58880" xr:uid="{96D568E2-811B-46FD-9A42-8E71A035EAA3}"/>
    <cellStyle name="40% - Accent4 5 3 4 5" xfId="45515" xr:uid="{965F28CD-4EBB-4BB9-92E8-433722E6CB65}"/>
    <cellStyle name="40% - Accent4 5 3 5" xfId="15759" xr:uid="{FA4141DA-9F79-4B98-B2EF-319BE655A097}"/>
    <cellStyle name="40% - Accent4 5 3 5 2" xfId="45518" xr:uid="{FD0C5356-2A6F-4480-BE8B-B6EEB4246C36}"/>
    <cellStyle name="40% - Accent4 5 3 6" xfId="15760" xr:uid="{BCCE6D92-285F-4F74-A436-CAB115FD125A}"/>
    <cellStyle name="40% - Accent4 5 3 6 2" xfId="45519" xr:uid="{C975F405-060F-472C-8FFF-81FB8E6A0BF0}"/>
    <cellStyle name="40% - Accent4 5 3 7" xfId="15761" xr:uid="{7719C927-B07E-4E99-B65C-D1161DF335BA}"/>
    <cellStyle name="40% - Accent4 5 3 7 2" xfId="45520" xr:uid="{071FDC9A-A1CA-4155-AF18-EBBEA647A13A}"/>
    <cellStyle name="40% - Accent4 5 3 8" xfId="21157" xr:uid="{97EED211-6C4C-4DB8-8B15-B63266FB5396}"/>
    <cellStyle name="40% - Accent4 5 3 8 2" xfId="50583" xr:uid="{7A5089EB-BB09-4C40-BE9C-CA3BBA4267D0}"/>
    <cellStyle name="40% - Accent4 5 3 9" xfId="15741" xr:uid="{45EFD440-97BF-417C-B633-314D1FFB078F}"/>
    <cellStyle name="40% - Accent4 5 3 9 2" xfId="45500" xr:uid="{118B8DC6-47A9-48E1-9765-A7FE1B3FBABB}"/>
    <cellStyle name="40% - Accent4 5 4" xfId="1723" xr:uid="{FBD2EE92-25C8-478A-9232-E39BB856DF3A}"/>
    <cellStyle name="40% - Accent4 5 4 10" xfId="24763" xr:uid="{19F91CC6-711D-4AA8-BBE8-0018C9BEB72B}"/>
    <cellStyle name="40% - Accent4 5 4 10 2" xfId="53255" xr:uid="{14ADE9C0-E744-453C-B615-F37F8CA7D013}"/>
    <cellStyle name="40% - Accent4 5 4 11" xfId="32725" xr:uid="{77C089A3-7CA6-4F70-86D8-AA74FBB93358}"/>
    <cellStyle name="40% - Accent4 5 4 2" xfId="2944" xr:uid="{A45F60FD-4B34-43B0-AA18-3F41D11A2745}"/>
    <cellStyle name="40% - Accent4 5 4 2 2" xfId="15764" xr:uid="{D167DA41-6294-4F4D-9ACA-64E2EA0C6A1E}"/>
    <cellStyle name="40% - Accent4 5 4 2 2 2" xfId="15765" xr:uid="{6C8C9048-2FF0-484B-9A91-64114E3ADD24}"/>
    <cellStyle name="40% - Accent4 5 4 2 2 2 2" xfId="45524" xr:uid="{A817A4CE-8DAE-4CD4-B346-9ADA4D9191B2}"/>
    <cellStyle name="40% - Accent4 5 4 2 2 3" xfId="15766" xr:uid="{9A83DCBF-F4B5-4A35-890C-78752D8976BF}"/>
    <cellStyle name="40% - Accent4 5 4 2 2 3 2" xfId="45525" xr:uid="{2DE202AE-156E-443D-9430-45531E024E1C}"/>
    <cellStyle name="40% - Accent4 5 4 2 2 4" xfId="29205" xr:uid="{FA836438-FC50-4353-8B7D-39EA5BB01D04}"/>
    <cellStyle name="40% - Accent4 5 4 2 2 4 2" xfId="57695" xr:uid="{5242A10F-F45C-4DDA-92F8-C7492CF0051F}"/>
    <cellStyle name="40% - Accent4 5 4 2 2 5" xfId="45523" xr:uid="{7A625406-EE5D-4AEB-BDE5-A0C39F2D85C0}"/>
    <cellStyle name="40% - Accent4 5 4 2 3" xfId="15767" xr:uid="{942F3AAA-3353-4DE2-9B67-4014C8996984}"/>
    <cellStyle name="40% - Accent4 5 4 2 3 2" xfId="45526" xr:uid="{382FF107-CF8F-4177-98C8-DFD62B715D13}"/>
    <cellStyle name="40% - Accent4 5 4 2 4" xfId="15768" xr:uid="{8F90A2D7-D92B-4F57-916D-1DBD6A1D009A}"/>
    <cellStyle name="40% - Accent4 5 4 2 4 2" xfId="45527" xr:uid="{E57D271D-8801-49C2-8B32-50171557571F}"/>
    <cellStyle name="40% - Accent4 5 4 2 5" xfId="15769" xr:uid="{60BBDE26-C510-4D14-B57D-09B9B62C6D71}"/>
    <cellStyle name="40% - Accent4 5 4 2 5 2" xfId="45528" xr:uid="{39C6EF54-1992-4061-B6D1-3131AA06381A}"/>
    <cellStyle name="40% - Accent4 5 4 2 6" xfId="26221" xr:uid="{BA6AE694-BA5E-4A7E-B27C-76ADFF32B2F6}"/>
    <cellStyle name="40% - Accent4 5 4 2 6 2" xfId="54712" xr:uid="{BF09D087-CAF1-449B-A835-18229C7890FA}"/>
    <cellStyle name="40% - Accent4 5 4 2 7" xfId="15763" xr:uid="{1626FE6F-40DE-4C54-BC2F-4AD712F04552}"/>
    <cellStyle name="40% - Accent4 5 4 2 7 2" xfId="45522" xr:uid="{15C3D9A3-6011-4890-8B3B-FEF9066BAD43}"/>
    <cellStyle name="40% - Accent4 5 4 2 8" xfId="33922" xr:uid="{76B80CEC-EA3B-419B-A32B-69E30F066152}"/>
    <cellStyle name="40% - Accent4 5 4 3" xfId="15770" xr:uid="{F9678DFA-50B5-45A6-8ECC-F53E0E47A2BA}"/>
    <cellStyle name="40% - Accent4 5 4 3 2" xfId="15771" xr:uid="{698979DB-602C-49B5-8128-DCAABBA028BD}"/>
    <cellStyle name="40% - Accent4 5 4 3 2 2" xfId="15772" xr:uid="{CD8B277F-922E-4831-ABA9-A54754017ABE}"/>
    <cellStyle name="40% - Accent4 5 4 3 2 2 2" xfId="45531" xr:uid="{258E8616-9BC2-4153-864E-2EAEC07EECE6}"/>
    <cellStyle name="40% - Accent4 5 4 3 2 3" xfId="15773" xr:uid="{2D7871CB-727B-48CB-B341-ABCD15DBE5B1}"/>
    <cellStyle name="40% - Accent4 5 4 3 2 3 2" xfId="45532" xr:uid="{AC17BEC2-91DF-4915-B13C-7C3AC02CB48F}"/>
    <cellStyle name="40% - Accent4 5 4 3 2 4" xfId="45530" xr:uid="{748305D6-3D3D-46A8-8E4A-F8E58690418B}"/>
    <cellStyle name="40% - Accent4 5 4 3 3" xfId="15774" xr:uid="{61C08A09-A925-4E25-A833-85E848008970}"/>
    <cellStyle name="40% - Accent4 5 4 3 3 2" xfId="45533" xr:uid="{FB391C7A-620B-49EE-8DA0-3975033AB417}"/>
    <cellStyle name="40% - Accent4 5 4 3 4" xfId="15775" xr:uid="{A790FBD8-0B6C-4E5C-8FA0-7E4FDFBF1D5A}"/>
    <cellStyle name="40% - Accent4 5 4 3 4 2" xfId="45534" xr:uid="{50144C2A-DA06-4A0F-9834-69AB93D9E25B}"/>
    <cellStyle name="40% - Accent4 5 4 3 5" xfId="15776" xr:uid="{A682B40D-A80F-47EC-AB78-00DDED6C135F}"/>
    <cellStyle name="40% - Accent4 5 4 3 5 2" xfId="45535" xr:uid="{C004EFFE-56D1-48E6-BCAD-0A736E53428F}"/>
    <cellStyle name="40% - Accent4 5 4 3 6" xfId="27694" xr:uid="{E9A8C9BD-3210-4137-97F5-F0D0AD4E3F5A}"/>
    <cellStyle name="40% - Accent4 5 4 3 6 2" xfId="56184" xr:uid="{822E4D92-F5F1-4BDF-86B4-F426021B13B6}"/>
    <cellStyle name="40% - Accent4 5 4 3 7" xfId="45529" xr:uid="{C7057541-5F11-4612-9EB5-927725D0A4B6}"/>
    <cellStyle name="40% - Accent4 5 4 4" xfId="15777" xr:uid="{56F21A82-C584-4D40-BFE1-C473DB23382F}"/>
    <cellStyle name="40% - Accent4 5 4 4 2" xfId="15778" xr:uid="{BE160970-8F2B-4D7D-AD36-B4E6F045C68B}"/>
    <cellStyle name="40% - Accent4 5 4 4 2 2" xfId="45537" xr:uid="{2CE53AD0-C5E6-4AFE-8C1C-1069841AF58A}"/>
    <cellStyle name="40% - Accent4 5 4 4 3" xfId="15779" xr:uid="{4B96CB28-1153-4285-9943-5E86464D4195}"/>
    <cellStyle name="40% - Accent4 5 4 4 3 2" xfId="45538" xr:uid="{4456223A-6DE3-4C7D-A8AC-15CC6597F087}"/>
    <cellStyle name="40% - Accent4 5 4 4 4" xfId="30693" xr:uid="{445E592A-1F7E-4CC8-971F-3C011BC642E0}"/>
    <cellStyle name="40% - Accent4 5 4 4 4 2" xfId="59183" xr:uid="{8D18575C-8247-47FC-B15C-817977C35D9C}"/>
    <cellStyle name="40% - Accent4 5 4 4 5" xfId="45536" xr:uid="{E24359FD-5461-4F65-9897-EFFFDC459888}"/>
    <cellStyle name="40% - Accent4 5 4 5" xfId="15780" xr:uid="{3212BA86-8AE9-45D3-A240-6C945AABB350}"/>
    <cellStyle name="40% - Accent4 5 4 5 2" xfId="45539" xr:uid="{78CEC968-EC40-4675-8C89-E200BF586518}"/>
    <cellStyle name="40% - Accent4 5 4 6" xfId="15781" xr:uid="{97AAD0BF-3E48-4A3F-B729-E538E6812688}"/>
    <cellStyle name="40% - Accent4 5 4 6 2" xfId="45540" xr:uid="{FFB23C6C-F538-42C4-8E7B-C74192A06546}"/>
    <cellStyle name="40% - Accent4 5 4 7" xfId="15782" xr:uid="{AF2B9180-1CD8-4C29-8BC4-403AB2094800}"/>
    <cellStyle name="40% - Accent4 5 4 7 2" xfId="45541" xr:uid="{01370FA7-B515-4EEC-BF1B-A7FF0457D6C9}"/>
    <cellStyle name="40% - Accent4 5 4 8" xfId="21641" xr:uid="{4786652F-9DF5-4F86-B728-FE705FB1ED5E}"/>
    <cellStyle name="40% - Accent4 5 4 8 2" xfId="51066" xr:uid="{83A268D7-FE13-41A9-9E26-0F43E4DCA33C}"/>
    <cellStyle name="40% - Accent4 5 4 9" xfId="15762" xr:uid="{40AE5D65-8789-4071-BC61-A259A4FA58B2}"/>
    <cellStyle name="40% - Accent4 5 4 9 2" xfId="45521" xr:uid="{3498BD19-F9FE-4587-92C1-F55E71FBE0C3}"/>
    <cellStyle name="40% - Accent4 5 5" xfId="2246" xr:uid="{D5479A48-0B58-403B-94FD-16AF14CC4993}"/>
    <cellStyle name="40% - Accent4 5 5 10" xfId="33226" xr:uid="{FF3F7C1B-07DA-4A8D-BF41-A7C0D576780C}"/>
    <cellStyle name="40% - Accent4 5 5 2" xfId="15784" xr:uid="{ED23BF25-1E43-4AD7-9EB8-F5DC504F73C8}"/>
    <cellStyle name="40% - Accent4 5 5 2 2" xfId="15785" xr:uid="{2A82FB79-8734-4A17-AB6C-858512E70D61}"/>
    <cellStyle name="40% - Accent4 5 5 2 2 2" xfId="15786" xr:uid="{D7F81D2C-60C1-4C56-A56A-44ED15CB026D}"/>
    <cellStyle name="40% - Accent4 5 5 2 2 2 2" xfId="45545" xr:uid="{5BE75E9F-B2CF-4439-B4BD-6A527DF98B3F}"/>
    <cellStyle name="40% - Accent4 5 5 2 2 3" xfId="15787" xr:uid="{53F4528D-F8B2-4F96-8F77-A27B0461EE35}"/>
    <cellStyle name="40% - Accent4 5 5 2 2 3 2" xfId="45546" xr:uid="{41D994DB-7C97-4438-924F-3FDDBE8B62DF}"/>
    <cellStyle name="40% - Accent4 5 5 2 2 4" xfId="29509" xr:uid="{CD88D108-72DD-4804-A8D0-B517C78F79A8}"/>
    <cellStyle name="40% - Accent4 5 5 2 2 4 2" xfId="57999" xr:uid="{A2369331-1D34-491F-96EB-88889B6A0EDB}"/>
    <cellStyle name="40% - Accent4 5 5 2 2 5" xfId="45544" xr:uid="{0DACF9D8-1300-4453-AC71-19EB160A0603}"/>
    <cellStyle name="40% - Accent4 5 5 2 3" xfId="15788" xr:uid="{1D964ECA-F27B-4582-BF8E-F06A8DE5C80B}"/>
    <cellStyle name="40% - Accent4 5 5 2 3 2" xfId="45547" xr:uid="{3D5BBA9F-5AB6-4202-9B1C-F0C6B1FA6AC9}"/>
    <cellStyle name="40% - Accent4 5 5 2 4" xfId="15789" xr:uid="{B8C0B5A2-987D-425C-97C2-326C163D9902}"/>
    <cellStyle name="40% - Accent4 5 5 2 4 2" xfId="45548" xr:uid="{7AD38F82-C848-4571-B728-5ACDF31F04C8}"/>
    <cellStyle name="40% - Accent4 5 5 2 5" xfId="15790" xr:uid="{55E82795-D102-47E9-ADD4-D2CE1664FABC}"/>
    <cellStyle name="40% - Accent4 5 5 2 5 2" xfId="45549" xr:uid="{8B941F25-CC89-4BCE-B7F5-855DA235A3CC}"/>
    <cellStyle name="40% - Accent4 5 5 2 6" xfId="26525" xr:uid="{1A440F1A-08ED-4209-B56C-07FDF8D8AA66}"/>
    <cellStyle name="40% - Accent4 5 5 2 6 2" xfId="55016" xr:uid="{AD9C0750-25E4-49CA-94B7-EBA7D52E752F}"/>
    <cellStyle name="40% - Accent4 5 5 2 7" xfId="45543" xr:uid="{E7C95FC9-1289-4567-B3D5-1CC554465077}"/>
    <cellStyle name="40% - Accent4 5 5 3" xfId="15791" xr:uid="{0D0AC132-13A1-495F-ACC0-09D936111F06}"/>
    <cellStyle name="40% - Accent4 5 5 3 2" xfId="15792" xr:uid="{E3F9950C-AA66-4C10-9913-E11F717C2753}"/>
    <cellStyle name="40% - Accent4 5 5 3 2 2" xfId="15793" xr:uid="{AD8E7A92-33B0-4699-AB6C-32EF649422EF}"/>
    <cellStyle name="40% - Accent4 5 5 3 2 2 2" xfId="45552" xr:uid="{4193A460-0158-45AF-B0E2-80B38262EB26}"/>
    <cellStyle name="40% - Accent4 5 5 3 2 3" xfId="15794" xr:uid="{F568CA8F-A785-4A39-8236-C14A9B355524}"/>
    <cellStyle name="40% - Accent4 5 5 3 2 3 2" xfId="45553" xr:uid="{7F72CEC7-D564-4CFD-B2C6-299B64AB83EC}"/>
    <cellStyle name="40% - Accent4 5 5 3 2 4" xfId="45551" xr:uid="{8FF49C24-4354-487F-A2DE-BDE75AA55C19}"/>
    <cellStyle name="40% - Accent4 5 5 3 3" xfId="15795" xr:uid="{8589D0FE-97CE-4625-A4E3-76BAD992E15B}"/>
    <cellStyle name="40% - Accent4 5 5 3 3 2" xfId="45554" xr:uid="{9EECF1CA-95BC-4845-AA8A-4C36564B76C1}"/>
    <cellStyle name="40% - Accent4 5 5 3 4" xfId="15796" xr:uid="{F72AF470-653A-4C67-BF25-A0AA58A41B21}"/>
    <cellStyle name="40% - Accent4 5 5 3 4 2" xfId="45555" xr:uid="{D84A6642-5884-441C-AC83-8C91F276518B}"/>
    <cellStyle name="40% - Accent4 5 5 3 5" xfId="15797" xr:uid="{136CFFB4-91B6-43F8-A56F-F5BC79C9AF57}"/>
    <cellStyle name="40% - Accent4 5 5 3 5 2" xfId="45556" xr:uid="{824084D6-DC18-4E72-8745-A1C208EB49F6}"/>
    <cellStyle name="40% - Accent4 5 5 3 6" xfId="27998" xr:uid="{881FF141-F547-42F1-B69D-88407B0EF2A8}"/>
    <cellStyle name="40% - Accent4 5 5 3 6 2" xfId="56488" xr:uid="{F660E294-F4D4-4127-AB26-BA45D99F628A}"/>
    <cellStyle name="40% - Accent4 5 5 3 7" xfId="45550" xr:uid="{94B4C427-C662-4298-B1DE-5998C3C4128A}"/>
    <cellStyle name="40% - Accent4 5 5 4" xfId="15798" xr:uid="{1C744A4C-9132-4683-905F-69B8B57B6686}"/>
    <cellStyle name="40% - Accent4 5 5 4 2" xfId="15799" xr:uid="{9EF141A6-DF2E-428F-A110-9C627F8728D2}"/>
    <cellStyle name="40% - Accent4 5 5 4 2 2" xfId="45558" xr:uid="{891DB258-219D-4805-8701-FD9C0E83534F}"/>
    <cellStyle name="40% - Accent4 5 5 4 3" xfId="15800" xr:uid="{FC817E1D-F3B8-4429-A547-BA028C07F1F4}"/>
    <cellStyle name="40% - Accent4 5 5 4 3 2" xfId="45559" xr:uid="{2A9A343F-286E-47E2-AD2B-2020C4D88697}"/>
    <cellStyle name="40% - Accent4 5 5 4 4" xfId="30998" xr:uid="{8793C6FF-46D7-4FE6-B7ED-437D096C97D4}"/>
    <cellStyle name="40% - Accent4 5 5 4 4 2" xfId="59488" xr:uid="{E71FA69C-9C8A-4A44-A846-2E15B12D020D}"/>
    <cellStyle name="40% - Accent4 5 5 4 5" xfId="45557" xr:uid="{0C00B20E-6DD6-411E-9007-70DAE468C746}"/>
    <cellStyle name="40% - Accent4 5 5 5" xfId="15801" xr:uid="{16FB60E3-3B3C-493E-8095-3F0C828C82C3}"/>
    <cellStyle name="40% - Accent4 5 5 5 2" xfId="45560" xr:uid="{A29099EB-08CB-4B88-9528-24E510EA25A8}"/>
    <cellStyle name="40% - Accent4 5 5 6" xfId="15802" xr:uid="{6E59A56E-1350-48F8-BE51-62796F9A5537}"/>
    <cellStyle name="40% - Accent4 5 5 6 2" xfId="45561" xr:uid="{5736C017-B8E5-4F73-AE74-094987B75401}"/>
    <cellStyle name="40% - Accent4 5 5 7" xfId="15803" xr:uid="{EA95CC83-AC52-42AC-A8C5-F7396DDC0F5E}"/>
    <cellStyle name="40% - Accent4 5 5 7 2" xfId="45562" xr:uid="{F007A6AD-F59F-4037-BF29-4084A8065E5D}"/>
    <cellStyle name="40% - Accent4 5 5 8" xfId="25056" xr:uid="{966BB41E-8C06-4837-B535-C3974FB81668}"/>
    <cellStyle name="40% - Accent4 5 5 8 2" xfId="53547" xr:uid="{68FFD8B7-E7F3-4AE4-B38D-7C4B4FE9069A}"/>
    <cellStyle name="40% - Accent4 5 5 9" xfId="15783" xr:uid="{A56F9644-0E26-4373-9039-AC2049D3D76B}"/>
    <cellStyle name="40% - Accent4 5 5 9 2" xfId="45542" xr:uid="{971C29EB-D182-4246-8F62-1AB48F5B3962}"/>
    <cellStyle name="40% - Accent4 5 6" xfId="15804" xr:uid="{9F4A4524-A7C2-4876-8E7B-E7139A7764F0}"/>
    <cellStyle name="40% - Accent4 5 6 2" xfId="15805" xr:uid="{12E597E0-33F7-421B-854A-F34CBDC4D17F}"/>
    <cellStyle name="40% - Accent4 5 6 2 2" xfId="15806" xr:uid="{7B210A77-23C6-467F-B970-B384851F8CF8}"/>
    <cellStyle name="40% - Accent4 5 6 2 2 2" xfId="45565" xr:uid="{64FC267B-DC3A-4657-8F61-39409DC6306A}"/>
    <cellStyle name="40% - Accent4 5 6 2 3" xfId="15807" xr:uid="{CF4BEE39-61D2-421B-BD83-19B1E98D3C01}"/>
    <cellStyle name="40% - Accent4 5 6 2 3 2" xfId="45566" xr:uid="{0C0AD514-BB6A-4619-B92B-AEDAF5886B4C}"/>
    <cellStyle name="40% - Accent4 5 6 2 4" xfId="28323" xr:uid="{F14D9A97-ECA9-48F8-8D3A-036B546F92DE}"/>
    <cellStyle name="40% - Accent4 5 6 2 4 2" xfId="56813" xr:uid="{F3E33F09-85B4-44E3-B02F-1E1C37A18BAE}"/>
    <cellStyle name="40% - Accent4 5 6 2 5" xfId="45564" xr:uid="{58D13646-40E9-4099-9442-898D08A20FDD}"/>
    <cellStyle name="40% - Accent4 5 6 3" xfId="15808" xr:uid="{43FFE117-73B7-4073-A525-226904126D20}"/>
    <cellStyle name="40% - Accent4 5 6 3 2" xfId="45567" xr:uid="{E145FE48-4124-42AD-84B4-0394195FA528}"/>
    <cellStyle name="40% - Accent4 5 6 4" xfId="15809" xr:uid="{48DF705A-B353-4BB3-91CA-344484ED5C16}"/>
    <cellStyle name="40% - Accent4 5 6 4 2" xfId="45568" xr:uid="{13041E95-EBAE-42D3-B18B-B57CD7CEFEB8}"/>
    <cellStyle name="40% - Accent4 5 6 5" xfId="15810" xr:uid="{4B859D46-8B94-4403-A773-FA1F569E7B4C}"/>
    <cellStyle name="40% - Accent4 5 6 5 2" xfId="45569" xr:uid="{79D7548F-0802-4B29-ACB9-6F52861632BC}"/>
    <cellStyle name="40% - Accent4 5 6 6" xfId="25357" xr:uid="{4639C8E4-E819-450A-A95B-006BE2A1E53D}"/>
    <cellStyle name="40% - Accent4 5 6 6 2" xfId="53848" xr:uid="{4DA80378-FEF0-4924-A629-C2B77DAE6343}"/>
    <cellStyle name="40% - Accent4 5 6 7" xfId="45563" xr:uid="{5AE31E86-4062-453E-9A77-0B64BCE5A499}"/>
    <cellStyle name="40% - Accent4 5 7" xfId="15811" xr:uid="{7994EF2C-D138-4CC8-9A4D-D84219291BF3}"/>
    <cellStyle name="40% - Accent4 5 7 2" xfId="15812" xr:uid="{3E9689A5-25C1-432C-8213-68F8E070F6BA}"/>
    <cellStyle name="40% - Accent4 5 7 2 2" xfId="15813" xr:uid="{61160BCD-2E1A-48C8-9D3E-E24AC65C23D7}"/>
    <cellStyle name="40% - Accent4 5 7 2 2 2" xfId="45572" xr:uid="{78329006-75A3-4971-BEF9-B4B0F88C0BD0}"/>
    <cellStyle name="40% - Accent4 5 7 2 3" xfId="15814" xr:uid="{A4AFB159-ADE1-4C45-A477-B7F846C89442}"/>
    <cellStyle name="40% - Accent4 5 7 2 3 2" xfId="45573" xr:uid="{C6988849-8B11-418C-9C1E-E1039155757E}"/>
    <cellStyle name="40% - Accent4 5 7 2 4" xfId="45571" xr:uid="{4A0D537A-0361-4B53-B03A-084CE9773A52}"/>
    <cellStyle name="40% - Accent4 5 7 3" xfId="15815" xr:uid="{D471D7FE-52B3-45A2-9639-C088DF57662C}"/>
    <cellStyle name="40% - Accent4 5 7 3 2" xfId="45574" xr:uid="{056214CD-2573-41AC-BFD7-A05F2CCBFDF9}"/>
    <cellStyle name="40% - Accent4 5 7 4" xfId="15816" xr:uid="{5F3AEE63-BB6C-4198-A185-12A06879747D}"/>
    <cellStyle name="40% - Accent4 5 7 4 2" xfId="45575" xr:uid="{0E3E9EC2-B4EC-4117-9484-D8961B764FEE}"/>
    <cellStyle name="40% - Accent4 5 7 5" xfId="15817" xr:uid="{1F40E1A6-124B-4999-8E86-BE2BAFB6B2BE}"/>
    <cellStyle name="40% - Accent4 5 7 5 2" xfId="45576" xr:uid="{8A870BFD-C35C-456D-B811-CA945D1FD1E1}"/>
    <cellStyle name="40% - Accent4 5 7 6" xfId="26808" xr:uid="{ED7EAA31-A7A2-43CF-8950-2547000CBBAE}"/>
    <cellStyle name="40% - Accent4 5 7 6 2" xfId="55298" xr:uid="{5EFF468F-855E-4B0C-ADDA-D43D78325F17}"/>
    <cellStyle name="40% - Accent4 5 7 7" xfId="45570" xr:uid="{B4BBB2CC-2C67-43B1-AB6A-FB7B41330738}"/>
    <cellStyle name="40% - Accent4 5 8" xfId="15818" xr:uid="{4E9974BD-FD37-4EA2-ABF2-8B986CE54BD5}"/>
    <cellStyle name="40% - Accent4 5 8 2" xfId="15819" xr:uid="{8ABE56B7-F31A-4B63-B576-A61EFCD263BE}"/>
    <cellStyle name="40% - Accent4 5 8 2 2" xfId="45578" xr:uid="{C7ABDCC8-0DEA-4981-B152-82E9828D8D5E}"/>
    <cellStyle name="40% - Accent4 5 8 3" xfId="15820" xr:uid="{77A04AFE-0D79-4E16-A25E-A22765155393}"/>
    <cellStyle name="40% - Accent4 5 8 3 2" xfId="45579" xr:uid="{9EBB6640-3310-45B9-BAD2-D77E15CD7AEC}"/>
    <cellStyle name="40% - Accent4 5 8 4" xfId="29802" xr:uid="{8054AB71-EB8B-4949-A1D6-FE477FCE6F1A}"/>
    <cellStyle name="40% - Accent4 5 8 4 2" xfId="58292" xr:uid="{F3E89A2F-B697-4446-935B-BD7B29174238}"/>
    <cellStyle name="40% - Accent4 5 8 5" xfId="45577" xr:uid="{570FBEFA-B940-48F9-8ED0-D84600532AB2}"/>
    <cellStyle name="40% - Accent4 5 9" xfId="15821" xr:uid="{C0385830-199D-44C8-B51B-7B893CA6BA98}"/>
    <cellStyle name="40% - Accent4 5 9 2" xfId="45580" xr:uid="{2B1D31CE-9310-499B-99F0-808A87C44036}"/>
    <cellStyle name="40% - Accent4 6" xfId="105" xr:uid="{16CE7AFE-CB0A-44C4-9282-66B689501C14}"/>
    <cellStyle name="40% - Accent4 6 10" xfId="15823" xr:uid="{7D2507BC-3845-4256-9AC0-D8D517DCF318}"/>
    <cellStyle name="40% - Accent4 6 10 2" xfId="45582" xr:uid="{EE2108F9-0051-4188-B2BC-475BF48DCA1F}"/>
    <cellStyle name="40% - Accent4 6 11" xfId="20687" xr:uid="{0344EF71-9F9E-4110-815A-7CC5E4CED18B}"/>
    <cellStyle name="40% - Accent4 6 11 2" xfId="50126" xr:uid="{A3B9557B-1376-4773-8D0D-2B370779C772}"/>
    <cellStyle name="40% - Accent4 6 12" xfId="15822" xr:uid="{604EAA47-00C4-4CF2-AE40-6D067190C82C}"/>
    <cellStyle name="40% - Accent4 6 12 2" xfId="45581" xr:uid="{AC2A16DE-6D48-4881-AC74-D32DF5177408}"/>
    <cellStyle name="40% - Accent4 6 13" xfId="4817" xr:uid="{EE21D94C-4060-47EF-AC7E-95F25213FFD2}"/>
    <cellStyle name="40% - Accent4 6 13 2" xfId="34701" xr:uid="{39BA189C-15AB-432B-9CBB-3035DF69CB7C}"/>
    <cellStyle name="40% - Accent4 6 14" xfId="4262" xr:uid="{DD9A7775-BC7A-43A3-B878-CB7A07268AE4}"/>
    <cellStyle name="40% - Accent4 6 15" xfId="31744" xr:uid="{FCD61245-3F5A-498B-9AF8-A4E57F4DB4EC}"/>
    <cellStyle name="40% - Accent4 6 2" xfId="1353" xr:uid="{A516C85A-515B-446C-8D52-A28E845DC6EF}"/>
    <cellStyle name="40% - Accent4 6 2 10" xfId="5085" xr:uid="{0DC00E30-1ACE-47D6-8487-E0E95FCAA5EE}"/>
    <cellStyle name="40% - Accent4 6 2 10 2" xfId="34952" xr:uid="{E51F57AA-D660-44FE-9D81-040AF64DB9CF}"/>
    <cellStyle name="40% - Accent4 6 2 11" xfId="22762" xr:uid="{0B0E902E-5776-446A-8523-8C5421E6B30B}"/>
    <cellStyle name="40% - Accent4 6 2 11 2" xfId="52047" xr:uid="{29AF838F-7992-405F-A378-95235C92EF6C}"/>
    <cellStyle name="40% - Accent4 6 2 12" xfId="32403" xr:uid="{F24B0C15-85FE-4B4B-B096-868C6CA55670}"/>
    <cellStyle name="40% - Accent4 6 2 2" xfId="2015" xr:uid="{87FD0A44-2774-4C24-A10E-482600BC5B25}"/>
    <cellStyle name="40% - Accent4 6 2 2 2" xfId="3250" xr:uid="{E724762E-9E2B-42B2-83EC-BB9C387DE5F9}"/>
    <cellStyle name="40% - Accent4 6 2 2 2 2" xfId="15827" xr:uid="{D1605195-4CD6-4756-BDA9-40C62160E3B0}"/>
    <cellStyle name="40% - Accent4 6 2 2 2 2 2" xfId="45586" xr:uid="{A8F5D045-C2FD-4DDA-BE2C-18D9FAC464FA}"/>
    <cellStyle name="40% - Accent4 6 2 2 2 3" xfId="15828" xr:uid="{9A8F1206-128F-480A-AF81-29B03562B9C7}"/>
    <cellStyle name="40% - Accent4 6 2 2 2 3 2" xfId="45587" xr:uid="{0505D8B1-4168-44A1-9B07-F7417368D7A7}"/>
    <cellStyle name="40% - Accent4 6 2 2 2 4" xfId="15826" xr:uid="{C1EB048C-AC11-4B23-9ECE-90A5CB51FD2D}"/>
    <cellStyle name="40% - Accent4 6 2 2 2 4 2" xfId="45585" xr:uid="{09C6DA74-29E7-43EB-85C7-1D1CF3B8E895}"/>
    <cellStyle name="40% - Accent4 6 2 2 2 5" xfId="34227" xr:uid="{378B4B09-BF6E-463F-A4EB-BD17FE5F6BD8}"/>
    <cellStyle name="40% - Accent4 6 2 2 3" xfId="15829" xr:uid="{0FF0683B-5BA4-4992-91E2-9005E93788F3}"/>
    <cellStyle name="40% - Accent4 6 2 2 3 2" xfId="45588" xr:uid="{30C07DD8-B04D-41DF-99F5-C7DA8A1EA625}"/>
    <cellStyle name="40% - Accent4 6 2 2 4" xfId="15830" xr:uid="{528C3801-58D6-4E45-9043-5E56FD0DA593}"/>
    <cellStyle name="40% - Accent4 6 2 2 4 2" xfId="45589" xr:uid="{B2E465AA-2328-4447-9162-4CFECF6D1398}"/>
    <cellStyle name="40% - Accent4 6 2 2 5" xfId="15831" xr:uid="{E157323F-D75B-4245-9978-EEE757F77E64}"/>
    <cellStyle name="40% - Accent4 6 2 2 5 2" xfId="45590" xr:uid="{D6654E93-B34E-4A1B-837A-EC50625722CF}"/>
    <cellStyle name="40% - Accent4 6 2 2 6" xfId="21903" xr:uid="{E6F231D8-65D6-41B4-BEBD-5EC3066F6804}"/>
    <cellStyle name="40% - Accent4 6 2 2 6 2" xfId="51328" xr:uid="{5ED45867-113B-4BDB-8E2D-F66147083896}"/>
    <cellStyle name="40% - Accent4 6 2 2 7" xfId="15825" xr:uid="{D202D696-19A7-4A1C-B8E9-526A4CA4F256}"/>
    <cellStyle name="40% - Accent4 6 2 2 7 2" xfId="45584" xr:uid="{5FBCC8FC-FABA-4093-BB4A-6BEDFC07EB59}"/>
    <cellStyle name="40% - Accent4 6 2 2 8" xfId="28421" xr:uid="{F8B5942D-D1F1-4428-95A0-C43449DCCFEE}"/>
    <cellStyle name="40% - Accent4 6 2 2 8 2" xfId="56911" xr:uid="{5C1D158F-AC68-48BD-9790-5E6951BB3DF5}"/>
    <cellStyle name="40% - Accent4 6 2 2 9" xfId="33017" xr:uid="{29E2E3E5-D810-4A33-8854-B1F828FD9DA4}"/>
    <cellStyle name="40% - Accent4 6 2 3" xfId="2638" xr:uid="{A9CF9446-451C-4B7A-BD79-DF7181C8742C}"/>
    <cellStyle name="40% - Accent4 6 2 3 2" xfId="15833" xr:uid="{E9F9E886-B140-421D-8003-A86A0D236FF9}"/>
    <cellStyle name="40% - Accent4 6 2 3 2 2" xfId="15834" xr:uid="{2E5273C7-F4CA-4C19-BEAB-62DA157AC53D}"/>
    <cellStyle name="40% - Accent4 6 2 3 2 2 2" xfId="45593" xr:uid="{7E258C56-6BD6-4C71-9C25-1B5CD52022DF}"/>
    <cellStyle name="40% - Accent4 6 2 3 2 3" xfId="15835" xr:uid="{0287036C-4575-45DB-9D5C-4AA08205A896}"/>
    <cellStyle name="40% - Accent4 6 2 3 2 3 2" xfId="45594" xr:uid="{EB04693E-4A82-4799-862A-A92805A7FC09}"/>
    <cellStyle name="40% - Accent4 6 2 3 2 4" xfId="45592" xr:uid="{3DD30935-EE6D-41B5-A326-4623F62E3319}"/>
    <cellStyle name="40% - Accent4 6 2 3 3" xfId="15836" xr:uid="{9669E747-3472-45EA-BF15-038BDB5BFB19}"/>
    <cellStyle name="40% - Accent4 6 2 3 3 2" xfId="45595" xr:uid="{CB8D7F41-059D-4ACB-A540-F3831E7FD487}"/>
    <cellStyle name="40% - Accent4 6 2 3 4" xfId="15837" xr:uid="{D66BCDC4-4178-48B6-8C84-3D79037E1212}"/>
    <cellStyle name="40% - Accent4 6 2 3 4 2" xfId="45596" xr:uid="{8B25DB97-115D-4B47-BEA8-417E8ADD15EA}"/>
    <cellStyle name="40% - Accent4 6 2 3 5" xfId="15838" xr:uid="{FE9D8D74-18FF-4C3F-BC1F-27C89A20D2E9}"/>
    <cellStyle name="40% - Accent4 6 2 3 5 2" xfId="45597" xr:uid="{898989D9-0292-495B-BA0C-57F36AC476C4}"/>
    <cellStyle name="40% - Accent4 6 2 3 6" xfId="15832" xr:uid="{F8250DF5-2CBD-4A4E-B584-C71A242A8B70}"/>
    <cellStyle name="40% - Accent4 6 2 3 6 2" xfId="45591" xr:uid="{C417FC65-52C4-4A13-9759-4109D8748374}"/>
    <cellStyle name="40% - Accent4 6 2 3 7" xfId="33618" xr:uid="{862D0109-16A1-4642-A15D-DD9CD53FA744}"/>
    <cellStyle name="40% - Accent4 6 2 4" xfId="15839" xr:uid="{FBE42230-748B-4BED-88B5-A04B20077848}"/>
    <cellStyle name="40% - Accent4 6 2 4 2" xfId="15840" xr:uid="{18716C89-CB45-475F-957D-247EDE70C0C8}"/>
    <cellStyle name="40% - Accent4 6 2 4 2 2" xfId="45599" xr:uid="{2A0074F7-0BE6-4007-B13B-2363DA1E113A}"/>
    <cellStyle name="40% - Accent4 6 2 4 3" xfId="15841" xr:uid="{9DC253DA-CB81-49FF-81DC-F47FA5555275}"/>
    <cellStyle name="40% - Accent4 6 2 4 3 2" xfId="45600" xr:uid="{4D3E55F1-7FCE-4DB5-87DD-41CF73E3840A}"/>
    <cellStyle name="40% - Accent4 6 2 4 4" xfId="45598" xr:uid="{3EE8A6ED-3B7D-42F3-AA55-F766E25E293B}"/>
    <cellStyle name="40% - Accent4 6 2 5" xfId="15842" xr:uid="{96EAC68A-52EF-41A8-8FD8-BE9E9716DBE3}"/>
    <cellStyle name="40% - Accent4 6 2 5 2" xfId="45601" xr:uid="{DB4CF4E0-9681-4EE9-BA5C-719844C865D7}"/>
    <cellStyle name="40% - Accent4 6 2 6" xfId="15843" xr:uid="{3F0A90D9-C736-4F0C-A888-A3FD443749E0}"/>
    <cellStyle name="40% - Accent4 6 2 6 2" xfId="45602" xr:uid="{DDAB123B-75F3-49AC-A0E6-4505C08CE45A}"/>
    <cellStyle name="40% - Accent4 6 2 7" xfId="15844" xr:uid="{8DF21204-5D42-435D-A149-73CDDEB2BECA}"/>
    <cellStyle name="40% - Accent4 6 2 7 2" xfId="45603" xr:uid="{029F604C-E194-4669-BD99-E22A5B398E06}"/>
    <cellStyle name="40% - Accent4 6 2 8" xfId="20930" xr:uid="{E8A536CF-EDF1-4C85-87FD-20D673D87996}"/>
    <cellStyle name="40% - Accent4 6 2 8 2" xfId="50358" xr:uid="{B74A31B1-52C8-49D3-95B3-8054E4BEF177}"/>
    <cellStyle name="40% - Accent4 6 2 9" xfId="15824" xr:uid="{C00D736D-B2B9-4175-82BE-D87CE9A01759}"/>
    <cellStyle name="40% - Accent4 6 2 9 2" xfId="45583" xr:uid="{3D934656-EF03-47D2-8771-07F129135E73}"/>
    <cellStyle name="40% - Accent4 6 3" xfId="1725" xr:uid="{8771B446-D4FA-4E39-A916-F672ADC9C705}"/>
    <cellStyle name="40% - Accent4 6 3 10" xfId="26907" xr:uid="{5F427824-FCE5-4097-8BCF-E8C1E7C13D26}"/>
    <cellStyle name="40% - Accent4 6 3 10 2" xfId="55397" xr:uid="{19372EC8-C6F5-4B58-BC55-C1FD0CF46DA5}"/>
    <cellStyle name="40% - Accent4 6 3 11" xfId="32727" xr:uid="{E8D69C39-FC87-41AA-969A-9BEEF4DF7930}"/>
    <cellStyle name="40% - Accent4 6 3 2" xfId="2946" xr:uid="{8608362B-EFD9-40AD-BF30-A03FC829D4ED}"/>
    <cellStyle name="40% - Accent4 6 3 2 2" xfId="15847" xr:uid="{1B10FAA2-7537-48A5-ADB4-4184C5EAC951}"/>
    <cellStyle name="40% - Accent4 6 3 2 2 2" xfId="15848" xr:uid="{BF43610D-4876-4AEC-9A41-ACCF8CFBC1A4}"/>
    <cellStyle name="40% - Accent4 6 3 2 2 2 2" xfId="45607" xr:uid="{7FF8BD1D-1059-42A5-82D0-A6B741A7C46F}"/>
    <cellStyle name="40% - Accent4 6 3 2 2 3" xfId="15849" xr:uid="{C58BC04E-D10A-4C52-9F8D-BB135C3F4141}"/>
    <cellStyle name="40% - Accent4 6 3 2 2 3 2" xfId="45608" xr:uid="{029685A9-2557-4164-A86F-CC7C9A908867}"/>
    <cellStyle name="40% - Accent4 6 3 2 2 4" xfId="45606" xr:uid="{CCB56173-14FE-4751-970F-7AD4CAC75E27}"/>
    <cellStyle name="40% - Accent4 6 3 2 3" xfId="15850" xr:uid="{0C087114-5DED-4D02-9C0F-166B5C6A6ECF}"/>
    <cellStyle name="40% - Accent4 6 3 2 3 2" xfId="45609" xr:uid="{819BCBD9-C903-45CC-B2C9-1C8B74E7B250}"/>
    <cellStyle name="40% - Accent4 6 3 2 4" xfId="15851" xr:uid="{7F131FE9-0496-4356-8C44-B1440D861B0F}"/>
    <cellStyle name="40% - Accent4 6 3 2 4 2" xfId="45610" xr:uid="{2BC8DE49-5BE1-417E-BEF2-7001270E6180}"/>
    <cellStyle name="40% - Accent4 6 3 2 5" xfId="15852" xr:uid="{7FD02F4A-45AB-4C6D-A0D8-774F92C5CCA9}"/>
    <cellStyle name="40% - Accent4 6 3 2 5 2" xfId="45611" xr:uid="{98260BCB-4F5A-4787-8BA0-3943CE8DA8B2}"/>
    <cellStyle name="40% - Accent4 6 3 2 6" xfId="22163" xr:uid="{4DC6596E-D22C-4BA6-9363-8B7AD5228E8A}"/>
    <cellStyle name="40% - Accent4 6 3 2 6 2" xfId="51588" xr:uid="{F245F5C5-1543-4B24-A68A-1E0D9D332DC1}"/>
    <cellStyle name="40% - Accent4 6 3 2 7" xfId="15846" xr:uid="{79BAC041-1B15-49FE-87C3-8F02DB4E3BE0}"/>
    <cellStyle name="40% - Accent4 6 3 2 7 2" xfId="45605" xr:uid="{CA1B5D38-E649-43EF-9EE0-6127FE05A5BB}"/>
    <cellStyle name="40% - Accent4 6 3 2 8" xfId="33924" xr:uid="{2ABC04A3-1CB9-470E-892C-24D73CFF78E3}"/>
    <cellStyle name="40% - Accent4 6 3 3" xfId="15853" xr:uid="{4FEE7F13-0914-45D6-84CC-41412A80564C}"/>
    <cellStyle name="40% - Accent4 6 3 3 2" xfId="15854" xr:uid="{E699F4F5-57C2-407B-B6D8-62680AB75EC3}"/>
    <cellStyle name="40% - Accent4 6 3 3 2 2" xfId="15855" xr:uid="{78E03AD7-F8E4-4D85-9AAD-96DC7994FD3B}"/>
    <cellStyle name="40% - Accent4 6 3 3 2 2 2" xfId="45614" xr:uid="{84E8D074-0B37-473B-91F8-75E183B0F4A2}"/>
    <cellStyle name="40% - Accent4 6 3 3 2 3" xfId="15856" xr:uid="{D384ABE1-6DA5-4465-8F7A-9DF8661EC530}"/>
    <cellStyle name="40% - Accent4 6 3 3 2 3 2" xfId="45615" xr:uid="{526EE159-AF37-47EC-9BE8-C2050B92EEF2}"/>
    <cellStyle name="40% - Accent4 6 3 3 2 4" xfId="45613" xr:uid="{AB86754B-60C9-47C6-94E3-B55778D4DA06}"/>
    <cellStyle name="40% - Accent4 6 3 3 3" xfId="15857" xr:uid="{4216CB5D-F3DF-4E72-B5B6-34C9B4D6E338}"/>
    <cellStyle name="40% - Accent4 6 3 3 3 2" xfId="45616" xr:uid="{D69AC58A-2970-43E5-9DEB-900110B94C96}"/>
    <cellStyle name="40% - Accent4 6 3 3 4" xfId="15858" xr:uid="{BE3550BE-C7E7-4B3A-8C44-834F09973802}"/>
    <cellStyle name="40% - Accent4 6 3 3 4 2" xfId="45617" xr:uid="{A33A548E-6544-4E34-B511-0EC060A8A8F2}"/>
    <cellStyle name="40% - Accent4 6 3 3 5" xfId="15859" xr:uid="{4BF27ED1-7AF3-4E9D-B156-2EFA830AADCE}"/>
    <cellStyle name="40% - Accent4 6 3 3 5 2" xfId="45618" xr:uid="{CDB702BC-E71E-4DF5-9551-00D3D5B7AF2F}"/>
    <cellStyle name="40% - Accent4 6 3 3 6" xfId="45612" xr:uid="{0C5772F3-34C5-480B-A65B-5E704699AF2F}"/>
    <cellStyle name="40% - Accent4 6 3 4" xfId="15860" xr:uid="{ECF2F6D1-2414-43AD-B182-E02FAB80C6CA}"/>
    <cellStyle name="40% - Accent4 6 3 4 2" xfId="15861" xr:uid="{1FD9BFA2-CFC2-45C9-97B1-356A1A3A23C3}"/>
    <cellStyle name="40% - Accent4 6 3 4 2 2" xfId="45620" xr:uid="{667D4AB3-B13C-451D-B02C-A341E5771B47}"/>
    <cellStyle name="40% - Accent4 6 3 4 3" xfId="15862" xr:uid="{0ACD1C57-C78F-4AD5-BA77-2080EDE2EF49}"/>
    <cellStyle name="40% - Accent4 6 3 4 3 2" xfId="45621" xr:uid="{E8D98B47-BE0A-4311-8E9A-1D7C5E4D9585}"/>
    <cellStyle name="40% - Accent4 6 3 4 4" xfId="45619" xr:uid="{137EE5F3-0A2D-4411-A04C-734055BA3CEF}"/>
    <cellStyle name="40% - Accent4 6 3 5" xfId="15863" xr:uid="{99DEEF63-6112-49BA-A6B1-4507B9CAD16B}"/>
    <cellStyle name="40% - Accent4 6 3 5 2" xfId="45622" xr:uid="{7BEE65B9-34C1-4300-BD25-2ABE89110239}"/>
    <cellStyle name="40% - Accent4 6 3 6" xfId="15864" xr:uid="{EDB294E1-7A21-432C-9FA4-5A44962D5864}"/>
    <cellStyle name="40% - Accent4 6 3 6 2" xfId="45623" xr:uid="{CB85B5BA-9900-4438-BCD1-9D151212852F}"/>
    <cellStyle name="40% - Accent4 6 3 7" xfId="15865" xr:uid="{6FDA7CA3-E1AA-43B4-8688-28FFDA65F525}"/>
    <cellStyle name="40% - Accent4 6 3 7 2" xfId="45624" xr:uid="{8C43072B-2870-4613-B493-C88D3D9BDB86}"/>
    <cellStyle name="40% - Accent4 6 3 8" xfId="21177" xr:uid="{983AE0B4-8F4F-4856-A203-B2360FB007B5}"/>
    <cellStyle name="40% - Accent4 6 3 8 2" xfId="50603" xr:uid="{EA8097E2-014F-4289-9281-73231D7BBE3C}"/>
    <cellStyle name="40% - Accent4 6 3 9" xfId="15845" xr:uid="{EA42D7C3-30E3-499D-A811-25251B1E6068}"/>
    <cellStyle name="40% - Accent4 6 3 9 2" xfId="45604" xr:uid="{DE91F901-6FA7-4608-B7B5-823E3BADD5FC}"/>
    <cellStyle name="40% - Accent4 6 4" xfId="2376" xr:uid="{EE9BEF1F-60FE-4224-BF9C-1B1AB53F5311}"/>
    <cellStyle name="40% - Accent4 6 4 10" xfId="29900" xr:uid="{DD3CCF34-8421-4B90-941F-0084896ACB73}"/>
    <cellStyle name="40% - Accent4 6 4 10 2" xfId="58390" xr:uid="{3C583E0C-72C0-4718-8D8A-7635CAD09BAC}"/>
    <cellStyle name="40% - Accent4 6 4 11" xfId="33356" xr:uid="{8135079C-7376-4667-BCE3-2E0453A22488}"/>
    <cellStyle name="40% - Accent4 6 4 2" xfId="15867" xr:uid="{AA5CA42F-B477-4293-91E6-08853FFC9DB4}"/>
    <cellStyle name="40% - Accent4 6 4 2 2" xfId="15868" xr:uid="{711E84C9-B2B1-4360-B4C4-1860D4F57E08}"/>
    <cellStyle name="40% - Accent4 6 4 2 2 2" xfId="15869" xr:uid="{5E77A360-CC68-4C9D-9BFE-54665170A189}"/>
    <cellStyle name="40% - Accent4 6 4 2 2 2 2" xfId="45628" xr:uid="{A69587B2-3F7E-432F-98E3-EAEDFE0D4178}"/>
    <cellStyle name="40% - Accent4 6 4 2 2 3" xfId="15870" xr:uid="{C3639990-CA4B-4560-85BB-002886D767B0}"/>
    <cellStyle name="40% - Accent4 6 4 2 2 3 2" xfId="45629" xr:uid="{4B745D98-52BC-478C-85C1-0CABCF8486E0}"/>
    <cellStyle name="40% - Accent4 6 4 2 2 4" xfId="45627" xr:uid="{00C94894-EA4D-42F6-91D5-1F1044789E63}"/>
    <cellStyle name="40% - Accent4 6 4 2 3" xfId="15871" xr:uid="{47E4BE63-D550-472E-9051-2E9E6C5485EA}"/>
    <cellStyle name="40% - Accent4 6 4 2 3 2" xfId="45630" xr:uid="{55082550-517D-44FC-A488-9919A7C75BBF}"/>
    <cellStyle name="40% - Accent4 6 4 2 4" xfId="15872" xr:uid="{05C2CD7D-A7EC-406A-A06B-58556D9F3FA2}"/>
    <cellStyle name="40% - Accent4 6 4 2 4 2" xfId="45631" xr:uid="{1B4EB75F-9B3E-4C66-81EA-F3D51DB597AE}"/>
    <cellStyle name="40% - Accent4 6 4 2 5" xfId="15873" xr:uid="{479778F7-141A-409A-81A8-DF753FD0B619}"/>
    <cellStyle name="40% - Accent4 6 4 2 5 2" xfId="45632" xr:uid="{5537B40F-7923-4068-896D-CFF17B4C9576}"/>
    <cellStyle name="40% - Accent4 6 4 2 6" xfId="45626" xr:uid="{FC2DD3DC-447C-4C65-9F0C-A22BE9C3F497}"/>
    <cellStyle name="40% - Accent4 6 4 3" xfId="15874" xr:uid="{15FCE526-8121-4F2F-A316-AF27B55DDE9A}"/>
    <cellStyle name="40% - Accent4 6 4 3 2" xfId="15875" xr:uid="{5E78AD4B-8169-4A5D-A5DB-C0079D39FACC}"/>
    <cellStyle name="40% - Accent4 6 4 3 2 2" xfId="15876" xr:uid="{26A98472-F62B-45B2-BD0B-6A2087BF79EE}"/>
    <cellStyle name="40% - Accent4 6 4 3 2 2 2" xfId="45635" xr:uid="{914386C8-B342-410F-A64F-DDD52174CDB0}"/>
    <cellStyle name="40% - Accent4 6 4 3 2 3" xfId="15877" xr:uid="{3FA7ABF2-B3EF-4AD8-8AD6-4B6F7ABB435A}"/>
    <cellStyle name="40% - Accent4 6 4 3 2 3 2" xfId="45636" xr:uid="{97B275D1-C46E-415A-987E-0E8AE2AED006}"/>
    <cellStyle name="40% - Accent4 6 4 3 2 4" xfId="45634" xr:uid="{83E70018-6628-49B9-B2E5-43429ABA0EE0}"/>
    <cellStyle name="40% - Accent4 6 4 3 3" xfId="15878" xr:uid="{BDA81F50-7D93-4138-A064-1BAD31F24623}"/>
    <cellStyle name="40% - Accent4 6 4 3 3 2" xfId="45637" xr:uid="{12D406CF-664F-4821-8519-ACE9705DE303}"/>
    <cellStyle name="40% - Accent4 6 4 3 4" xfId="15879" xr:uid="{10C1FF1D-D425-40A8-9C7F-6B3931F51DD8}"/>
    <cellStyle name="40% - Accent4 6 4 3 4 2" xfId="45638" xr:uid="{FE889B4D-25E2-44D1-B8C7-5BF856BC8BD7}"/>
    <cellStyle name="40% - Accent4 6 4 3 5" xfId="15880" xr:uid="{53569B30-12E5-4D97-AF78-80E6B1FF2706}"/>
    <cellStyle name="40% - Accent4 6 4 3 5 2" xfId="45639" xr:uid="{A9C32E84-974E-4844-90A6-E05282C6163C}"/>
    <cellStyle name="40% - Accent4 6 4 3 6" xfId="45633" xr:uid="{D466A1A7-A9D8-45E0-8A4A-90E19BB421CB}"/>
    <cellStyle name="40% - Accent4 6 4 4" xfId="15881" xr:uid="{34AB2FD3-5FF6-487E-B3ED-FD9752390B64}"/>
    <cellStyle name="40% - Accent4 6 4 4 2" xfId="15882" xr:uid="{34E2CB61-7989-46F7-B7E5-43E20B403862}"/>
    <cellStyle name="40% - Accent4 6 4 4 2 2" xfId="45641" xr:uid="{EC9864A5-FAAB-4EB6-B6FA-E4A386681651}"/>
    <cellStyle name="40% - Accent4 6 4 4 3" xfId="15883" xr:uid="{275D581B-9F6A-463D-B96B-3166D4D0AC35}"/>
    <cellStyle name="40% - Accent4 6 4 4 3 2" xfId="45642" xr:uid="{A650C43A-E999-4714-9DD6-291C3E02935A}"/>
    <cellStyle name="40% - Accent4 6 4 4 4" xfId="45640" xr:uid="{46F7ED15-CD2F-4EE3-BC65-D31CBCA99675}"/>
    <cellStyle name="40% - Accent4 6 4 5" xfId="15884" xr:uid="{B619E6F2-1CAA-4281-A981-F44CF7659C5E}"/>
    <cellStyle name="40% - Accent4 6 4 5 2" xfId="45643" xr:uid="{F9E5F4F1-6C2C-4FD0-8B43-DFA0BD659442}"/>
    <cellStyle name="40% - Accent4 6 4 6" xfId="15885" xr:uid="{2592062A-A3DC-4614-AE4B-6DE7B66161ED}"/>
    <cellStyle name="40% - Accent4 6 4 6 2" xfId="45644" xr:uid="{649A26CB-D76F-4338-A417-12598935A700}"/>
    <cellStyle name="40% - Accent4 6 4 7" xfId="15886" xr:uid="{85A3327E-3BEF-4838-BBD3-C6C533AA545E}"/>
    <cellStyle name="40% - Accent4 6 4 7 2" xfId="45645" xr:uid="{A200ED79-5BF9-4BEE-8020-C021F3E6626C}"/>
    <cellStyle name="40% - Accent4 6 4 8" xfId="21658" xr:uid="{482F8232-4056-4A4C-BB70-EB1C75C1753F}"/>
    <cellStyle name="40% - Accent4 6 4 8 2" xfId="51083" xr:uid="{A70C5E5C-7194-4C5B-9EE9-660838ECB2DC}"/>
    <cellStyle name="40% - Accent4 6 4 9" xfId="15866" xr:uid="{D4BD6D01-8CCC-4580-A699-78B38DC2C2F9}"/>
    <cellStyle name="40% - Accent4 6 4 9 2" xfId="45625" xr:uid="{0C6CF49A-7371-450C-B602-1ACB6AA54465}"/>
    <cellStyle name="40% - Accent4 6 5" xfId="15887" xr:uid="{2DC9B6CF-15CE-4F79-8BAE-C74BD2C0BC0C}"/>
    <cellStyle name="40% - Accent4 6 5 2" xfId="15888" xr:uid="{A6FBEB41-E55F-4A23-9AA9-F8A5C1092F68}"/>
    <cellStyle name="40% - Accent4 6 5 2 2" xfId="15889" xr:uid="{AB04C95D-C86C-489E-8843-8138214DB9A9}"/>
    <cellStyle name="40% - Accent4 6 5 2 2 2" xfId="45648" xr:uid="{DB96ADF3-39EF-49DC-B920-E13ED63B725B}"/>
    <cellStyle name="40% - Accent4 6 5 2 3" xfId="15890" xr:uid="{440662D3-E552-4ED5-8554-E7BF22CD7D52}"/>
    <cellStyle name="40% - Accent4 6 5 2 3 2" xfId="45649" xr:uid="{93DA96D1-734D-45EA-912C-005F8530DB79}"/>
    <cellStyle name="40% - Accent4 6 5 2 4" xfId="45647" xr:uid="{22B108DD-253A-455B-962D-02237760BD66}"/>
    <cellStyle name="40% - Accent4 6 5 3" xfId="15891" xr:uid="{6C47D8F9-689C-4411-B838-FE735D3172E6}"/>
    <cellStyle name="40% - Accent4 6 5 3 2" xfId="45650" xr:uid="{903B6D1E-A058-4365-9CAD-B9DD7C7AD428}"/>
    <cellStyle name="40% - Accent4 6 5 4" xfId="15892" xr:uid="{1902168A-9B1C-4D02-8436-C7BAD42E7464}"/>
    <cellStyle name="40% - Accent4 6 5 4 2" xfId="45651" xr:uid="{A9CF6227-227A-4BE2-A35E-652F6753A7C2}"/>
    <cellStyle name="40% - Accent4 6 5 5" xfId="15893" xr:uid="{A3087FC5-6EC4-414B-B386-4AD9A17B95AF}"/>
    <cellStyle name="40% - Accent4 6 5 5 2" xfId="45652" xr:uid="{2A8890EA-02A7-430D-B470-47E7281C9D13}"/>
    <cellStyle name="40% - Accent4 6 5 6" xfId="45646" xr:uid="{A440684A-E04A-4FA9-89CA-ECC8B69AF33D}"/>
    <cellStyle name="40% - Accent4 6 6" xfId="15894" xr:uid="{D22F0B4B-FE68-4E30-B10C-B29A1C1A65AF}"/>
    <cellStyle name="40% - Accent4 6 6 2" xfId="15895" xr:uid="{0302C7F7-D1C1-41B3-B1BB-589563FADC2F}"/>
    <cellStyle name="40% - Accent4 6 6 2 2" xfId="15896" xr:uid="{9571C9FB-ECB4-4A08-8454-9407D378F1C9}"/>
    <cellStyle name="40% - Accent4 6 6 2 2 2" xfId="45655" xr:uid="{7303D4F0-C5E7-4429-9ECD-BFF840C464F7}"/>
    <cellStyle name="40% - Accent4 6 6 2 3" xfId="15897" xr:uid="{B85A5ABC-6B5B-4AA2-9582-470DF609D8DA}"/>
    <cellStyle name="40% - Accent4 6 6 2 3 2" xfId="45656" xr:uid="{DD623C6F-07F7-4BB8-B6C0-862DC1AA07F6}"/>
    <cellStyle name="40% - Accent4 6 6 2 4" xfId="45654" xr:uid="{75C80979-9476-4B2A-A9EF-8CA0B57BFE0E}"/>
    <cellStyle name="40% - Accent4 6 6 3" xfId="15898" xr:uid="{1200D423-5EFE-4FBA-9C68-8FDF7BD74609}"/>
    <cellStyle name="40% - Accent4 6 6 3 2" xfId="45657" xr:uid="{A8D8828C-95C4-4520-8518-1E2DF42830D4}"/>
    <cellStyle name="40% - Accent4 6 6 4" xfId="15899" xr:uid="{779B3130-9270-45C8-8B0D-A48B0DE5F510}"/>
    <cellStyle name="40% - Accent4 6 6 4 2" xfId="45658" xr:uid="{F133FE94-3323-4934-A784-001E8E665912}"/>
    <cellStyle name="40% - Accent4 6 6 5" xfId="15900" xr:uid="{C8779967-E34F-4951-8297-52B2B18D33F9}"/>
    <cellStyle name="40% - Accent4 6 6 5 2" xfId="45659" xr:uid="{750EABED-6D54-4D16-83D3-78409DD0B65E}"/>
    <cellStyle name="40% - Accent4 6 6 6" xfId="45653" xr:uid="{687D528C-4169-429A-BDEC-8D7809707A5C}"/>
    <cellStyle name="40% - Accent4 6 7" xfId="15901" xr:uid="{B2376998-ACAE-45F9-B8AB-D07F6B6B9F34}"/>
    <cellStyle name="40% - Accent4 6 7 2" xfId="15902" xr:uid="{07D6C56B-FE74-4730-82A6-D9A80B759161}"/>
    <cellStyle name="40% - Accent4 6 7 2 2" xfId="45661" xr:uid="{3F5EBFEB-939E-4B41-80D9-06D2A9DEAD21}"/>
    <cellStyle name="40% - Accent4 6 7 3" xfId="15903" xr:uid="{68849FEE-068E-45AF-A982-DEE9862861DD}"/>
    <cellStyle name="40% - Accent4 6 7 3 2" xfId="45662" xr:uid="{5222C31B-5F4E-43C3-9C7E-0D1CDE7D4D59}"/>
    <cellStyle name="40% - Accent4 6 7 4" xfId="45660" xr:uid="{3648395F-E9DB-4AFC-BD47-F3F0BCF7A051}"/>
    <cellStyle name="40% - Accent4 6 8" xfId="15904" xr:uid="{15700292-7C73-4B5A-9BE0-0CB7859FEC09}"/>
    <cellStyle name="40% - Accent4 6 8 2" xfId="45663" xr:uid="{872F9D7B-BBB8-4E49-A7B6-8A958693C28E}"/>
    <cellStyle name="40% - Accent4 6 9" xfId="15905" xr:uid="{F01359EC-5073-47F4-8774-D567FCB2633D}"/>
    <cellStyle name="40% - Accent4 6 9 2" xfId="45664" xr:uid="{BE71CBFC-DE83-427A-9EA9-2F9D0657203B}"/>
    <cellStyle name="40% - Accent4 7" xfId="862" xr:uid="{E33F2025-BD81-4746-A178-8B2DD500C6D7}"/>
    <cellStyle name="40% - Accent4 7 10" xfId="20706" xr:uid="{EEA56021-FF52-4BA8-8F34-6D7EE78B4950}"/>
    <cellStyle name="40% - Accent4 7 10 2" xfId="50144" xr:uid="{C935532A-4DEC-467D-97F0-1F1825269F86}"/>
    <cellStyle name="40% - Accent4 7 11" xfId="15906" xr:uid="{8F526BF7-7EC2-446B-810A-ADCE859387BA}"/>
    <cellStyle name="40% - Accent4 7 11 2" xfId="45665" xr:uid="{F8D37A4C-989B-463A-87B7-C503AB2E3795}"/>
    <cellStyle name="40% - Accent4 7 12" xfId="4838" xr:uid="{4F3D3598-1F97-4C4D-A4C8-9750B58981BC}"/>
    <cellStyle name="40% - Accent4 7 12 2" xfId="34721" xr:uid="{EC4932E4-B274-4271-9D4B-2ECC8F682BF1}"/>
    <cellStyle name="40% - Accent4 7 13" xfId="22776" xr:uid="{996A2F6D-BDE8-48DE-8D55-C102FABC3A57}"/>
    <cellStyle name="40% - Accent4 7 13 2" xfId="52061" xr:uid="{1645D782-95BE-454A-8A6F-2921853ECD9F}"/>
    <cellStyle name="40% - Accent4 7 14" xfId="32092" xr:uid="{E0010AC7-89A7-40E5-96B6-4275E0C0195C}"/>
    <cellStyle name="40% - Accent4 7 2" xfId="3031" xr:uid="{CCF544B3-1ABB-4B73-AAB2-DDB79FD81061}"/>
    <cellStyle name="40% - Accent4 7 2 10" xfId="25732" xr:uid="{94D77007-6C6D-41BB-9A1C-F05DE89073C4}"/>
    <cellStyle name="40% - Accent4 7 2 10 2" xfId="54223" xr:uid="{C8F55696-703D-4279-BE4D-975B397A352F}"/>
    <cellStyle name="40% - Accent4 7 2 11" xfId="34008" xr:uid="{55AEFC0D-97CD-447D-98C8-3FECB408AE5C}"/>
    <cellStyle name="40% - Accent4 7 2 2" xfId="5881" xr:uid="{06A86C1E-466A-43BC-8386-8319DACBB10A}"/>
    <cellStyle name="40% - Accent4 7 2 2 2" xfId="15909" xr:uid="{090F06F8-8663-408B-B820-C6952F9E6CFC}"/>
    <cellStyle name="40% - Accent4 7 2 2 2 2" xfId="15910" xr:uid="{EF597DF3-A75D-4A1E-958D-C2B9FA737713}"/>
    <cellStyle name="40% - Accent4 7 2 2 2 2 2" xfId="45669" xr:uid="{CE46BE31-0399-4446-B372-DC46666991B3}"/>
    <cellStyle name="40% - Accent4 7 2 2 2 3" xfId="15911" xr:uid="{B47458D6-DB48-4626-BBE3-DCD7E42F9505}"/>
    <cellStyle name="40% - Accent4 7 2 2 2 3 2" xfId="45670" xr:uid="{E491617A-AC6B-4DCD-87E4-D6117D370B73}"/>
    <cellStyle name="40% - Accent4 7 2 2 2 4" xfId="45668" xr:uid="{D36D7016-265E-43F7-9EED-327621693634}"/>
    <cellStyle name="40% - Accent4 7 2 2 3" xfId="15912" xr:uid="{5CF9E83A-C785-4226-A572-AE350F924115}"/>
    <cellStyle name="40% - Accent4 7 2 2 3 2" xfId="45671" xr:uid="{D3208800-B872-4AB7-8DCE-685C2A8F4C53}"/>
    <cellStyle name="40% - Accent4 7 2 2 4" xfId="15913" xr:uid="{BCD00099-4B41-4523-A411-0371ABADBE50}"/>
    <cellStyle name="40% - Accent4 7 2 2 4 2" xfId="45672" xr:uid="{593A155E-E18A-4CB4-AA95-3D010AE16941}"/>
    <cellStyle name="40% - Accent4 7 2 2 5" xfId="15914" xr:uid="{FC8405EC-803D-41DE-BEC4-7F69BFDB8479}"/>
    <cellStyle name="40% - Accent4 7 2 2 5 2" xfId="45673" xr:uid="{8218E9C7-272C-4E9D-B054-B3839E261E3C}"/>
    <cellStyle name="40% - Accent4 7 2 2 6" xfId="21928" xr:uid="{21D40DF1-EA6C-40C7-8402-DA89F7A9F47A}"/>
    <cellStyle name="40% - Accent4 7 2 2 6 2" xfId="51353" xr:uid="{ED371152-2EEF-4983-9832-CED4723330E6}"/>
    <cellStyle name="40% - Accent4 7 2 2 7" xfId="15908" xr:uid="{5CE337A2-CFD6-49E1-B921-C5F1B54C5129}"/>
    <cellStyle name="40% - Accent4 7 2 2 7 2" xfId="45667" xr:uid="{C85D2AEC-BB19-4B9B-8056-F8589C9FA485}"/>
    <cellStyle name="40% - Accent4 7 2 2 8" xfId="28711" xr:uid="{01420540-63BB-4795-81D2-48615989D010}"/>
    <cellStyle name="40% - Accent4 7 2 2 8 2" xfId="57201" xr:uid="{6468F2AC-D8EA-439C-953C-8599DCA77DB9}"/>
    <cellStyle name="40% - Accent4 7 2 2 9" xfId="35740" xr:uid="{F72F2269-2F06-4BFF-94F6-86363FB24602}"/>
    <cellStyle name="40% - Accent4 7 2 3" xfId="15915" xr:uid="{FDF1FA51-1C12-4385-8FDE-C684A7CCDF9B}"/>
    <cellStyle name="40% - Accent4 7 2 3 2" xfId="15916" xr:uid="{8C3727F0-138B-471F-BE8F-0352F2536598}"/>
    <cellStyle name="40% - Accent4 7 2 3 2 2" xfId="15917" xr:uid="{D432D22A-9171-4984-B6B9-1631D0CCEDFE}"/>
    <cellStyle name="40% - Accent4 7 2 3 2 2 2" xfId="45676" xr:uid="{38736712-46A9-4152-B3C0-D0EC045E97CF}"/>
    <cellStyle name="40% - Accent4 7 2 3 2 3" xfId="15918" xr:uid="{B1081A0E-FACD-4DA2-B88B-E45157A322A6}"/>
    <cellStyle name="40% - Accent4 7 2 3 2 3 2" xfId="45677" xr:uid="{54BA2333-F7D6-4D25-9103-B655476B0D70}"/>
    <cellStyle name="40% - Accent4 7 2 3 2 4" xfId="45675" xr:uid="{DB200573-0342-4716-8008-6356BB919D0D}"/>
    <cellStyle name="40% - Accent4 7 2 3 3" xfId="15919" xr:uid="{088678B2-6132-4333-82D1-51DC1E632059}"/>
    <cellStyle name="40% - Accent4 7 2 3 3 2" xfId="45678" xr:uid="{3735F6F0-9C18-45F6-9B21-124D6DFF188D}"/>
    <cellStyle name="40% - Accent4 7 2 3 4" xfId="15920" xr:uid="{E4D5AFA7-A8ED-4F88-9B7F-A8966FDAB4C4}"/>
    <cellStyle name="40% - Accent4 7 2 3 4 2" xfId="45679" xr:uid="{1075BF18-DD51-49ED-B4AD-9CAB4A5810C7}"/>
    <cellStyle name="40% - Accent4 7 2 3 5" xfId="15921" xr:uid="{A8DD6E36-3FE3-4480-A71E-4031067AC4B8}"/>
    <cellStyle name="40% - Accent4 7 2 3 5 2" xfId="45680" xr:uid="{2D54D76A-237D-4165-A94C-752150FD015A}"/>
    <cellStyle name="40% - Accent4 7 2 3 6" xfId="45674" xr:uid="{EFC6A342-CF2C-4861-970F-E8E84DDCA861}"/>
    <cellStyle name="40% - Accent4 7 2 4" xfId="15922" xr:uid="{1D01D2F2-52C8-4DC2-BAE4-50E4FB531F3A}"/>
    <cellStyle name="40% - Accent4 7 2 4 2" xfId="15923" xr:uid="{9A70D1EA-5D48-4FC1-BE76-2DB5125A10AA}"/>
    <cellStyle name="40% - Accent4 7 2 4 2 2" xfId="45682" xr:uid="{EE29E8A2-88A1-41D5-9D5D-CD1F3E37A402}"/>
    <cellStyle name="40% - Accent4 7 2 4 3" xfId="15924" xr:uid="{7B217B28-620B-4150-A1C5-0777AB779F10}"/>
    <cellStyle name="40% - Accent4 7 2 4 3 2" xfId="45683" xr:uid="{92C9CC30-CC62-4B57-A592-2F827E72E476}"/>
    <cellStyle name="40% - Accent4 7 2 4 4" xfId="45681" xr:uid="{C070D669-6AEA-4AED-A074-407E703C9F64}"/>
    <cellStyle name="40% - Accent4 7 2 5" xfId="15925" xr:uid="{8CEDA2AE-897F-41D7-A4A0-D1C38E5658B5}"/>
    <cellStyle name="40% - Accent4 7 2 5 2" xfId="45684" xr:uid="{1255F0AE-DF22-4076-A564-117EE3F51A07}"/>
    <cellStyle name="40% - Accent4 7 2 6" xfId="15926" xr:uid="{3AF778D4-CB3B-4398-88DD-BDEA46D654FB}"/>
    <cellStyle name="40% - Accent4 7 2 6 2" xfId="45685" xr:uid="{59C03DC5-07B1-4522-9AEC-C1EFC38A19AC}"/>
    <cellStyle name="40% - Accent4 7 2 7" xfId="15927" xr:uid="{2E12F053-3D50-455D-B0AE-9E551A71BDE2}"/>
    <cellStyle name="40% - Accent4 7 2 7 2" xfId="45686" xr:uid="{8E50BD6B-EB19-4321-AEC4-6D992C641EEB}"/>
    <cellStyle name="40% - Accent4 7 2 8" xfId="20954" xr:uid="{B1C2DF14-2C62-4D8D-8AB2-AF79EA018E44}"/>
    <cellStyle name="40% - Accent4 7 2 8 2" xfId="50382" xr:uid="{47EB335C-B004-4A41-B2FF-F34ED8EEE0B7}"/>
    <cellStyle name="40% - Accent4 7 2 9" xfId="15907" xr:uid="{707B51CF-73A8-4E99-A597-0AF3154D3875}"/>
    <cellStyle name="40% - Accent4 7 2 9 2" xfId="45666" xr:uid="{1305C0FA-A418-45A7-81E3-3B6E84695EEF}"/>
    <cellStyle name="40% - Accent4 7 3" xfId="5289" xr:uid="{927AB3E4-95FB-4C41-9D82-1C7D22FFBB1F}"/>
    <cellStyle name="40% - Accent4 7 3 10" xfId="27200" xr:uid="{F0FE2F82-6182-4159-98A6-B07DEC482040}"/>
    <cellStyle name="40% - Accent4 7 3 10 2" xfId="55690" xr:uid="{147420F5-99FA-4CA6-8791-3049CCFA37D6}"/>
    <cellStyle name="40% - Accent4 7 3 11" xfId="35152" xr:uid="{B01F6576-80CA-42F6-BBC7-E97498A35367}"/>
    <cellStyle name="40% - Accent4 7 3 2" xfId="6072" xr:uid="{0A97E989-1CD2-46DB-ABED-48A31538BA0E}"/>
    <cellStyle name="40% - Accent4 7 3 2 2" xfId="15930" xr:uid="{104BBA05-9C73-4321-8C47-3D773329256A}"/>
    <cellStyle name="40% - Accent4 7 3 2 2 2" xfId="15931" xr:uid="{586B172A-0914-47A9-931C-56716521CEA1}"/>
    <cellStyle name="40% - Accent4 7 3 2 2 2 2" xfId="45690" xr:uid="{A9CD68EF-1CF9-4CB5-8D37-3753C2F4BFC4}"/>
    <cellStyle name="40% - Accent4 7 3 2 2 3" xfId="15932" xr:uid="{3A252397-EC48-445C-AE73-329700124C9D}"/>
    <cellStyle name="40% - Accent4 7 3 2 2 3 2" xfId="45691" xr:uid="{6C5AB645-48C7-4C10-A216-9903315874C4}"/>
    <cellStyle name="40% - Accent4 7 3 2 2 4" xfId="45689" xr:uid="{2769EC7D-B208-4C83-883D-7CE049C583D4}"/>
    <cellStyle name="40% - Accent4 7 3 2 3" xfId="15933" xr:uid="{E6126EBC-2C4F-4AE3-B41B-773F6E089FE3}"/>
    <cellStyle name="40% - Accent4 7 3 2 3 2" xfId="45692" xr:uid="{F098B0F2-1648-45EA-B3E6-2ADC995DCD34}"/>
    <cellStyle name="40% - Accent4 7 3 2 4" xfId="15934" xr:uid="{B3404652-6505-47CB-BE07-042A3CB7B9F6}"/>
    <cellStyle name="40% - Accent4 7 3 2 4 2" xfId="45693" xr:uid="{BD0C121D-951A-4E3F-88C1-6972D65B4D62}"/>
    <cellStyle name="40% - Accent4 7 3 2 5" xfId="15935" xr:uid="{F1E1DC50-88FD-433E-B1BB-BEECA4CE69FD}"/>
    <cellStyle name="40% - Accent4 7 3 2 5 2" xfId="45694" xr:uid="{958D4576-7E41-49E6-A098-457AEE9CDB3E}"/>
    <cellStyle name="40% - Accent4 7 3 2 6" xfId="22189" xr:uid="{D4C85733-BA5B-4D4C-8786-F71D63B7E414}"/>
    <cellStyle name="40% - Accent4 7 3 2 6 2" xfId="51614" xr:uid="{74C454C3-3AD3-45E2-8D88-2B50CC58FDDB}"/>
    <cellStyle name="40% - Accent4 7 3 2 7" xfId="15929" xr:uid="{2697B732-6F01-4729-807F-FFC18DC87028}"/>
    <cellStyle name="40% - Accent4 7 3 2 7 2" xfId="45688" xr:uid="{19632C33-C550-4595-86D8-23E643B4C4F2}"/>
    <cellStyle name="40% - Accent4 7 3 2 8" xfId="35931" xr:uid="{0AD95536-D52B-4D81-84AE-7C6B45DE4593}"/>
    <cellStyle name="40% - Accent4 7 3 3" xfId="15936" xr:uid="{7C7A2ACB-C403-4784-9738-3CFB45500807}"/>
    <cellStyle name="40% - Accent4 7 3 3 2" xfId="15937" xr:uid="{0B0B8C02-1ABF-4DE2-ADE8-23D470FD1340}"/>
    <cellStyle name="40% - Accent4 7 3 3 2 2" xfId="15938" xr:uid="{49C87DBD-EC1C-4DA3-94BB-25E57FCEBC1F}"/>
    <cellStyle name="40% - Accent4 7 3 3 2 2 2" xfId="45697" xr:uid="{26B262D5-3718-44A4-AF10-243C71AC8EE5}"/>
    <cellStyle name="40% - Accent4 7 3 3 2 3" xfId="15939" xr:uid="{CAF3D905-605F-4C70-9F00-C7994AF2E3B5}"/>
    <cellStyle name="40% - Accent4 7 3 3 2 3 2" xfId="45698" xr:uid="{3A3339B5-D4AC-4741-A974-0504A160D782}"/>
    <cellStyle name="40% - Accent4 7 3 3 2 4" xfId="45696" xr:uid="{41DD2700-445D-4028-A595-42B9E4594711}"/>
    <cellStyle name="40% - Accent4 7 3 3 3" xfId="15940" xr:uid="{2B6EA58C-0C12-48DC-99A5-C6B02711E35C}"/>
    <cellStyle name="40% - Accent4 7 3 3 3 2" xfId="45699" xr:uid="{C0F116BA-7D7C-45C4-A36E-CA700CA376D8}"/>
    <cellStyle name="40% - Accent4 7 3 3 4" xfId="15941" xr:uid="{2C4771D4-8183-41D4-99ED-EEB45350A462}"/>
    <cellStyle name="40% - Accent4 7 3 3 4 2" xfId="45700" xr:uid="{205F1890-DF74-434C-8E82-81593E354500}"/>
    <cellStyle name="40% - Accent4 7 3 3 5" xfId="15942" xr:uid="{DA5F89E7-9AA5-4EEC-9FDB-0980F362EAA8}"/>
    <cellStyle name="40% - Accent4 7 3 3 5 2" xfId="45701" xr:uid="{B8EC20CA-E60B-43E0-8C7C-D4325B48CE34}"/>
    <cellStyle name="40% - Accent4 7 3 3 6" xfId="45695" xr:uid="{C7BC27E9-2BA5-4FDC-9D94-F925140AAD52}"/>
    <cellStyle name="40% - Accent4 7 3 4" xfId="15943" xr:uid="{07A7EA71-2CBE-4B18-824D-6EA4F07B76FC}"/>
    <cellStyle name="40% - Accent4 7 3 4 2" xfId="15944" xr:uid="{8CE73D04-04AD-42D1-BCFB-7D09A8CE0197}"/>
    <cellStyle name="40% - Accent4 7 3 4 2 2" xfId="45703" xr:uid="{9A3BE974-56C9-406E-B77D-DC775127565B}"/>
    <cellStyle name="40% - Accent4 7 3 4 3" xfId="15945" xr:uid="{28B7B9DA-F034-4E02-92C1-93BA9511303D}"/>
    <cellStyle name="40% - Accent4 7 3 4 3 2" xfId="45704" xr:uid="{BDDAC338-7AA4-43DC-900A-44B94251FCF8}"/>
    <cellStyle name="40% - Accent4 7 3 4 4" xfId="45702" xr:uid="{B346E62D-D080-4F1D-A939-282CD0F90E50}"/>
    <cellStyle name="40% - Accent4 7 3 5" xfId="15946" xr:uid="{B973A2D2-803A-4383-93B9-2D4CA17E2E88}"/>
    <cellStyle name="40% - Accent4 7 3 5 2" xfId="45705" xr:uid="{D4DC34A8-E63F-4422-A528-A084B1A01FC3}"/>
    <cellStyle name="40% - Accent4 7 3 6" xfId="15947" xr:uid="{357615A5-867B-4F2D-9DBF-81BC8E473A9E}"/>
    <cellStyle name="40% - Accent4 7 3 6 2" xfId="45706" xr:uid="{68B3AB3F-4AE9-417E-BE8C-629FD829EAAA}"/>
    <cellStyle name="40% - Accent4 7 3 7" xfId="15948" xr:uid="{FCA52E4E-B4C7-4D7C-B1E3-F7790E6D70DC}"/>
    <cellStyle name="40% - Accent4 7 3 7 2" xfId="45707" xr:uid="{F05D2625-B39E-48E5-8C78-D35A527C8063}"/>
    <cellStyle name="40% - Accent4 7 3 8" xfId="21202" xr:uid="{FE49E78A-1CD5-4758-9D1B-519D6D58998C}"/>
    <cellStyle name="40% - Accent4 7 3 8 2" xfId="50628" xr:uid="{15B0A91D-5509-4082-9D1E-5151F83E9265}"/>
    <cellStyle name="40% - Accent4 7 3 9" xfId="15928" xr:uid="{714270BC-A079-43AB-B79D-2DB800D3A58B}"/>
    <cellStyle name="40% - Accent4 7 3 9 2" xfId="45687" xr:uid="{97349538-D565-4B17-8A72-A97AE3A22604}"/>
    <cellStyle name="40% - Accent4 7 4" xfId="5672" xr:uid="{2C891977-4C12-4273-90DF-4F0F4C1100F6}"/>
    <cellStyle name="40% - Accent4 7 4 2" xfId="15950" xr:uid="{2B76F6D8-8517-429C-8E16-D570575C5B19}"/>
    <cellStyle name="40% - Accent4 7 4 2 2" xfId="15951" xr:uid="{BCEA1037-9A37-40DC-848C-905F2C9CE287}"/>
    <cellStyle name="40% - Accent4 7 4 2 2 2" xfId="45710" xr:uid="{5F6410CA-C882-4D3E-9083-AEFDCA480AA9}"/>
    <cellStyle name="40% - Accent4 7 4 2 3" xfId="15952" xr:uid="{650073EA-5663-4D3C-8FD4-AFBD6E3EB8E8}"/>
    <cellStyle name="40% - Accent4 7 4 2 3 2" xfId="45711" xr:uid="{6F84172F-80D7-4711-BFD6-ABC2805815CC}"/>
    <cellStyle name="40% - Accent4 7 4 2 4" xfId="45709" xr:uid="{E46ACAEB-C132-4407-AF5E-F6CD2966C07F}"/>
    <cellStyle name="40% - Accent4 7 4 3" xfId="15953" xr:uid="{AD37AFEE-FFB9-4D74-BF32-7B696D67C9CE}"/>
    <cellStyle name="40% - Accent4 7 4 3 2" xfId="45712" xr:uid="{4AB4D38D-8EF2-4301-BF3D-9A50222FB521}"/>
    <cellStyle name="40% - Accent4 7 4 4" xfId="15954" xr:uid="{122C9A59-2C59-48B2-ADE5-ECFA0770FAFE}"/>
    <cellStyle name="40% - Accent4 7 4 4 2" xfId="45713" xr:uid="{811B4842-4DC1-458F-BF9A-3E81F5D3CB85}"/>
    <cellStyle name="40% - Accent4 7 4 5" xfId="15955" xr:uid="{C4D1C430-C2F7-4E3E-8E68-E9BDD436AC73}"/>
    <cellStyle name="40% - Accent4 7 4 5 2" xfId="45714" xr:uid="{A69CDF49-3BD4-4F5B-9B28-30DE924B28EA}"/>
    <cellStyle name="40% - Accent4 7 4 6" xfId="21678" xr:uid="{97FAFA4F-9F6D-4CBF-A25E-E5169C91CE1A}"/>
    <cellStyle name="40% - Accent4 7 4 6 2" xfId="51103" xr:uid="{6B4C102E-F05F-4A99-92B0-5FE1219AFBD2}"/>
    <cellStyle name="40% - Accent4 7 4 7" xfId="15949" xr:uid="{79734855-4EDD-48E2-A647-146B2C6EBEA5}"/>
    <cellStyle name="40% - Accent4 7 4 7 2" xfId="45708" xr:uid="{B3C21189-08AE-44C8-B36F-D77B5F86CFD3}"/>
    <cellStyle name="40% - Accent4 7 4 8" xfId="30196" xr:uid="{6FF63F2B-EADE-4A98-A1EE-37B964DF398A}"/>
    <cellStyle name="40% - Accent4 7 4 8 2" xfId="58686" xr:uid="{9EDA2B98-5B55-4D00-9249-2749EE85D6DE}"/>
    <cellStyle name="40% - Accent4 7 4 9" xfId="35531" xr:uid="{5D5C0007-1981-444C-847C-1D14A86F0AB9}"/>
    <cellStyle name="40% - Accent4 7 5" xfId="15956" xr:uid="{455CB321-25E0-426C-95E3-0DCC90E1ADE7}"/>
    <cellStyle name="40% - Accent4 7 5 2" xfId="15957" xr:uid="{F45BE381-E881-4A72-ACB0-B356DEE553E3}"/>
    <cellStyle name="40% - Accent4 7 5 2 2" xfId="15958" xr:uid="{5A193ABD-7060-434B-8170-5FAAE79BC366}"/>
    <cellStyle name="40% - Accent4 7 5 2 2 2" xfId="45717" xr:uid="{EA3B4423-BF11-4D88-A3CF-900EE283287F}"/>
    <cellStyle name="40% - Accent4 7 5 2 3" xfId="15959" xr:uid="{E4664BEC-004E-4B0B-8E2F-15E86B7C63A5}"/>
    <cellStyle name="40% - Accent4 7 5 2 3 2" xfId="45718" xr:uid="{704D7750-4FEA-4A34-9251-2B546C3EECB8}"/>
    <cellStyle name="40% - Accent4 7 5 2 4" xfId="45716" xr:uid="{5FBCEF57-E80D-48BD-AA0E-794FA55EC61B}"/>
    <cellStyle name="40% - Accent4 7 5 3" xfId="15960" xr:uid="{C83428BF-8745-4952-AEC0-C025FA15F9CC}"/>
    <cellStyle name="40% - Accent4 7 5 3 2" xfId="45719" xr:uid="{DDE9BAF7-607A-4698-9072-907787F79544}"/>
    <cellStyle name="40% - Accent4 7 5 4" xfId="15961" xr:uid="{AF13095C-3DFC-4E83-B4BC-321574789984}"/>
    <cellStyle name="40% - Accent4 7 5 4 2" xfId="45720" xr:uid="{29BE9EE4-ED64-4856-A420-515A49EB9F4A}"/>
    <cellStyle name="40% - Accent4 7 5 5" xfId="15962" xr:uid="{6CA099F1-00BA-4779-B8B1-CA9C53239154}"/>
    <cellStyle name="40% - Accent4 7 5 5 2" xfId="45721" xr:uid="{BC71E0A1-43E8-430F-A465-83AE0BB43A1D}"/>
    <cellStyle name="40% - Accent4 7 5 6" xfId="45715" xr:uid="{2D2A22EF-5494-4C88-B953-6C9F9297782D}"/>
    <cellStyle name="40% - Accent4 7 6" xfId="15963" xr:uid="{165D06C1-43CC-4240-8C83-70C7EA9AF32F}"/>
    <cellStyle name="40% - Accent4 7 6 2" xfId="15964" xr:uid="{283FA34F-4C1C-49A2-94C5-C052AC99F9B5}"/>
    <cellStyle name="40% - Accent4 7 6 2 2" xfId="45723" xr:uid="{67EBC494-72A3-4EE0-9BDF-942F5788639D}"/>
    <cellStyle name="40% - Accent4 7 6 3" xfId="15965" xr:uid="{7125228E-2BD8-4FAC-885A-BDCB2A97A649}"/>
    <cellStyle name="40% - Accent4 7 6 3 2" xfId="45724" xr:uid="{61D55F08-B7C6-457E-B923-0D29ECA4F60B}"/>
    <cellStyle name="40% - Accent4 7 6 4" xfId="45722" xr:uid="{681BC7C9-C3C2-4090-9C0F-667BEFF5747D}"/>
    <cellStyle name="40% - Accent4 7 7" xfId="15966" xr:uid="{CC64141A-1574-43D2-ADC7-3F70353B4F18}"/>
    <cellStyle name="40% - Accent4 7 7 2" xfId="45725" xr:uid="{6CB73962-3CA3-4073-B3DB-565200AD597C}"/>
    <cellStyle name="40% - Accent4 7 8" xfId="15967" xr:uid="{DF590684-8E10-4E0E-B602-927324617EF9}"/>
    <cellStyle name="40% - Accent4 7 8 2" xfId="45726" xr:uid="{E8BB3F01-3831-4C45-9674-6D7DA400362E}"/>
    <cellStyle name="40% - Accent4 7 9" xfId="15968" xr:uid="{CB789AFC-B415-43F7-AC48-2274A4A78F85}"/>
    <cellStyle name="40% - Accent4 7 9 2" xfId="45727" xr:uid="{F4B59B12-184D-45BA-9271-150C39100723}"/>
    <cellStyle name="40% - Accent4 8" xfId="2113" xr:uid="{2EC7A3F3-5963-40AC-8955-F58F3262A854}"/>
    <cellStyle name="40% - Accent4 8 10" xfId="4865" xr:uid="{2C396249-0243-43D8-BCA0-0158D336BE21}"/>
    <cellStyle name="40% - Accent4 8 10 2" xfId="34744" xr:uid="{E5B02C05-BFDA-4193-84FD-F8697D1E8918}"/>
    <cellStyle name="40% - Accent4 8 11" xfId="22791" xr:uid="{789070AE-748A-4170-943F-7B4FF862DB8C}"/>
    <cellStyle name="40% - Accent4 8 11 2" xfId="52076" xr:uid="{9F57746D-7EDC-4166-ADB9-2C052CF6307B}"/>
    <cellStyle name="40% - Accent4 8 12" xfId="33102" xr:uid="{93D1DC81-71C6-4300-BB32-FECEB2953CFC}"/>
    <cellStyle name="40% - Accent4 8 2" xfId="5115" xr:uid="{AC7DEEBA-D26E-40AE-B1ED-D72503091E2F}"/>
    <cellStyle name="40% - Accent4 8 2 2" xfId="5898" xr:uid="{C336E7BA-51E3-4269-8695-EFFC5436BB5E}"/>
    <cellStyle name="40% - Accent4 8 2 2 2" xfId="15972" xr:uid="{C5B1EC96-8AD4-449C-9756-2519F63AC0DE}"/>
    <cellStyle name="40% - Accent4 8 2 2 2 2" xfId="45731" xr:uid="{CC3274C6-F8F7-4624-B45D-42BBA5FAA9D5}"/>
    <cellStyle name="40% - Accent4 8 2 2 3" xfId="15973" xr:uid="{F3E3892D-865B-4EE6-AEB2-66167B09235D}"/>
    <cellStyle name="40% - Accent4 8 2 2 3 2" xfId="45732" xr:uid="{3C164BC3-D3AB-4116-89A9-D693DB608706}"/>
    <cellStyle name="40% - Accent4 8 2 2 4" xfId="21945" xr:uid="{F3846586-320E-4673-B0C7-BF8B5F3825E7}"/>
    <cellStyle name="40% - Accent4 8 2 2 4 2" xfId="51370" xr:uid="{CB0A09F1-6162-44C6-8668-A723DBB39E2D}"/>
    <cellStyle name="40% - Accent4 8 2 2 5" xfId="15971" xr:uid="{D4F4F07F-0AC5-4BDD-8C6D-BADA090FA75D}"/>
    <cellStyle name="40% - Accent4 8 2 2 5 2" xfId="45730" xr:uid="{92CCCC3E-B9B4-41D8-A64B-2D8FF3F7B56F}"/>
    <cellStyle name="40% - Accent4 8 2 2 6" xfId="29005" xr:uid="{66A69764-939D-4A21-89C5-7A4709798610}"/>
    <cellStyle name="40% - Accent4 8 2 2 6 2" xfId="57495" xr:uid="{EDFE6041-7838-4B12-8331-F577223581D5}"/>
    <cellStyle name="40% - Accent4 8 2 2 7" xfId="35757" xr:uid="{A14856C3-BB20-4DFF-AC64-AB692D862AEE}"/>
    <cellStyle name="40% - Accent4 8 2 3" xfId="15974" xr:uid="{F345F26B-1F45-4D8B-91D2-D7843AF2D491}"/>
    <cellStyle name="40% - Accent4 8 2 3 2" xfId="45733" xr:uid="{940F1C66-A9BF-49DA-8C89-3AF0712F3AB6}"/>
    <cellStyle name="40% - Accent4 8 2 4" xfId="15975" xr:uid="{4D84B0C2-FA0C-4777-B31D-F2B7263A4409}"/>
    <cellStyle name="40% - Accent4 8 2 4 2" xfId="45734" xr:uid="{D07CABB8-F914-4746-A8F1-7AD30047A4E4}"/>
    <cellStyle name="40% - Accent4 8 2 5" xfId="15976" xr:uid="{219C1877-E3C3-4DAC-89B9-3C7AE410EA62}"/>
    <cellStyle name="40% - Accent4 8 2 5 2" xfId="45735" xr:uid="{98F7D023-4029-42CB-A164-D7F0CB5520D0}"/>
    <cellStyle name="40% - Accent4 8 2 6" xfId="20974" xr:uid="{6384A59B-BC8B-4967-9B18-32669D5C8D4E}"/>
    <cellStyle name="40% - Accent4 8 2 6 2" xfId="50400" xr:uid="{732A7CF7-E507-4B1F-8817-C6797BC15D4E}"/>
    <cellStyle name="40% - Accent4 8 2 7" xfId="15970" xr:uid="{DBADD655-4D77-438A-A41F-A82F5FDFB9E1}"/>
    <cellStyle name="40% - Accent4 8 2 7 2" xfId="45729" xr:uid="{7F73D347-DDEC-43D2-8294-0DFDCBEA0C2A}"/>
    <cellStyle name="40% - Accent4 8 2 8" xfId="26022" xr:uid="{5AB1AA6E-18E7-409A-B7AA-62AE04F023F8}"/>
    <cellStyle name="40% - Accent4 8 2 8 2" xfId="54513" xr:uid="{921514DF-6B87-483B-B6F4-A7B446382F1B}"/>
    <cellStyle name="40% - Accent4 8 2 9" xfId="34978" xr:uid="{2A457A10-C9E2-45ED-B799-A7C77438627D}"/>
    <cellStyle name="40% - Accent4 8 3" xfId="5306" xr:uid="{C5034CC8-1F55-4D0D-B939-C1ED17872D2A}"/>
    <cellStyle name="40% - Accent4 8 3 2" xfId="6089" xr:uid="{FBFFC709-FFB7-434B-BEFD-657FF91EA62A}"/>
    <cellStyle name="40% - Accent4 8 3 2 2" xfId="15979" xr:uid="{89A61C6F-9042-4759-B302-B7D76F09A9A6}"/>
    <cellStyle name="40% - Accent4 8 3 2 2 2" xfId="45738" xr:uid="{62353F24-8E50-48F8-B21F-137F58CEDC39}"/>
    <cellStyle name="40% - Accent4 8 3 2 3" xfId="15980" xr:uid="{7D758F01-F542-4150-8768-86754FDBDDDD}"/>
    <cellStyle name="40% - Accent4 8 3 2 3 2" xfId="45739" xr:uid="{8BFD40FC-7043-404D-849D-896ED7B67D8E}"/>
    <cellStyle name="40% - Accent4 8 3 2 4" xfId="22207" xr:uid="{3A09E973-635F-4C93-9B2D-C45690A90378}"/>
    <cellStyle name="40% - Accent4 8 3 2 4 2" xfId="51632" xr:uid="{83C93198-ABB5-4882-85EC-BD0ED9987F7C}"/>
    <cellStyle name="40% - Accent4 8 3 2 5" xfId="15978" xr:uid="{62C75FE1-244D-4D6E-B0C9-27FA6D9F4FAF}"/>
    <cellStyle name="40% - Accent4 8 3 2 5 2" xfId="45737" xr:uid="{D8132D6E-1BB2-404C-9A38-D538600A3B82}"/>
    <cellStyle name="40% - Accent4 8 3 2 6" xfId="35948" xr:uid="{EF1EFC84-EE29-437C-98F1-BD828526E4F7}"/>
    <cellStyle name="40% - Accent4 8 3 3" xfId="15981" xr:uid="{14C6A766-AEB9-4BCE-A335-14FE9B212F76}"/>
    <cellStyle name="40% - Accent4 8 3 3 2" xfId="45740" xr:uid="{1FD345EE-2CFB-4ECE-9560-518E69978DB0}"/>
    <cellStyle name="40% - Accent4 8 3 4" xfId="15982" xr:uid="{6CBC10B2-CC68-4539-9844-8F210EF64317}"/>
    <cellStyle name="40% - Accent4 8 3 4 2" xfId="45741" xr:uid="{E2448C49-5FB5-4D6E-A144-4BEDAE919BEE}"/>
    <cellStyle name="40% - Accent4 8 3 5" xfId="15983" xr:uid="{540AC6DF-AA6D-4B30-8339-B505404C0F47}"/>
    <cellStyle name="40% - Accent4 8 3 5 2" xfId="45742" xr:uid="{6FF0732D-FD52-456C-ACB4-D551078885DE}"/>
    <cellStyle name="40% - Accent4 8 3 6" xfId="21220" xr:uid="{0A803172-620E-4303-9915-52EFF3F6CEB4}"/>
    <cellStyle name="40% - Accent4 8 3 6 2" xfId="50646" xr:uid="{417D5287-A866-46F6-A59C-DA26945C26E4}"/>
    <cellStyle name="40% - Accent4 8 3 7" xfId="15977" xr:uid="{03EC445E-A6FB-4030-A9C3-C4D277474CEB}"/>
    <cellStyle name="40% - Accent4 8 3 7 2" xfId="45736" xr:uid="{FD29C850-A4A6-4536-8A3D-E5EEF578DE54}"/>
    <cellStyle name="40% - Accent4 8 3 8" xfId="27494" xr:uid="{349E54D6-D0B8-44EE-A4C3-31FA963D8F01}"/>
    <cellStyle name="40% - Accent4 8 3 8 2" xfId="55984" xr:uid="{426138E5-8B63-415A-9FCD-CBBA072BCBE7}"/>
    <cellStyle name="40% - Accent4 8 3 9" xfId="35169" xr:uid="{128D1116-150F-4254-99BA-D6C20E7DA248}"/>
    <cellStyle name="40% - Accent4 8 4" xfId="5693" xr:uid="{E9603198-F7C5-4ACC-A938-5AEC869DF5AA}"/>
    <cellStyle name="40% - Accent4 8 4 2" xfId="15985" xr:uid="{E9530EAA-3169-4D16-8EBA-62EAEABB2624}"/>
    <cellStyle name="40% - Accent4 8 4 2 2" xfId="45744" xr:uid="{233892B9-8941-4CFD-827E-2828D6744A8F}"/>
    <cellStyle name="40% - Accent4 8 4 3" xfId="15986" xr:uid="{1D5028A1-335A-49DC-AE5F-DEFD8B0389EC}"/>
    <cellStyle name="40% - Accent4 8 4 3 2" xfId="45745" xr:uid="{C3440C7D-F9D4-4B8F-BDEE-4649A392463C}"/>
    <cellStyle name="40% - Accent4 8 4 4" xfId="21702" xr:uid="{9872556D-F5CB-48F8-81E3-A268D61913F7}"/>
    <cellStyle name="40% - Accent4 8 4 4 2" xfId="51127" xr:uid="{D881AC25-6646-486D-B210-D965430480BA}"/>
    <cellStyle name="40% - Accent4 8 4 5" xfId="15984" xr:uid="{A680FE8D-9F6A-471E-A6AE-D35D67AAFBFE}"/>
    <cellStyle name="40% - Accent4 8 4 5 2" xfId="45743" xr:uid="{9B755E61-12F4-49E3-9EAF-938785620571}"/>
    <cellStyle name="40% - Accent4 8 4 6" xfId="30492" xr:uid="{E1A3822A-10E1-40EE-A471-812C6D786023}"/>
    <cellStyle name="40% - Accent4 8 4 6 2" xfId="58982" xr:uid="{51367BA9-763E-4D08-8144-72910EB0DC3F}"/>
    <cellStyle name="40% - Accent4 8 4 7" xfId="35552" xr:uid="{7E0FFA49-9F81-463B-AC15-99F401DCD32D}"/>
    <cellStyle name="40% - Accent4 8 5" xfId="15987" xr:uid="{3A8ED494-A8A6-4D2F-AAB9-29071D4CFBBD}"/>
    <cellStyle name="40% - Accent4 8 5 2" xfId="45746" xr:uid="{DD1B0E53-4AEA-44A0-B36D-1494E14A4065}"/>
    <cellStyle name="40% - Accent4 8 6" xfId="15988" xr:uid="{1219716F-6D56-411C-AF3F-60EB62DC03D8}"/>
    <cellStyle name="40% - Accent4 8 6 2" xfId="45747" xr:uid="{E7C42730-FF67-4F22-A26C-CAB282E512CC}"/>
    <cellStyle name="40% - Accent4 8 7" xfId="15989" xr:uid="{FF5769D8-085B-4B56-8D9B-BFD16B4F3CA8}"/>
    <cellStyle name="40% - Accent4 8 7 2" xfId="45748" xr:uid="{66E7463E-61B4-4DE9-B8B4-39349BD41FA5}"/>
    <cellStyle name="40% - Accent4 8 8" xfId="20732" xr:uid="{25B8F053-E423-4844-AD40-05BCFC3D5675}"/>
    <cellStyle name="40% - Accent4 8 8 2" xfId="50164" xr:uid="{F97E8D35-7C44-4018-B048-4244F3285083}"/>
    <cellStyle name="40% - Accent4 8 9" xfId="15969" xr:uid="{1265E6DE-307A-42FA-9154-E29DC842B519}"/>
    <cellStyle name="40% - Accent4 8 9 2" xfId="45728" xr:uid="{94258F8B-B5A9-4247-9F33-A6316A18C1DF}"/>
    <cellStyle name="40% - Accent4 9" xfId="928" xr:uid="{E29C707A-D170-4E0B-9B3E-6333A996A807}"/>
    <cellStyle name="40% - Accent4 9 10" xfId="4886" xr:uid="{48E0FDAA-3042-4549-AA4B-F36A22D8DADE}"/>
    <cellStyle name="40% - Accent4 9 10 2" xfId="34765" xr:uid="{5393AFD2-DE28-413C-B3EA-61197756B863}"/>
    <cellStyle name="40% - Accent4 9 11" xfId="22807" xr:uid="{1F924599-4285-4AA0-AC49-563B13CCE309}"/>
    <cellStyle name="40% - Accent4 9 11 2" xfId="52092" xr:uid="{99D11029-5A75-4E27-ABA7-66CF91BFA174}"/>
    <cellStyle name="40% - Accent4 9 12" xfId="32139" xr:uid="{ACA794E4-5540-416E-8543-D21D67C22986}"/>
    <cellStyle name="40% - Accent4 9 2" xfId="5134" xr:uid="{61C3AA40-B833-4B7D-89CE-84A5EC3F789B}"/>
    <cellStyle name="40% - Accent4 9 2 2" xfId="5918" xr:uid="{43A2EAE6-BA97-4B80-80D8-5B898095BA00}"/>
    <cellStyle name="40% - Accent4 9 2 2 2" xfId="15993" xr:uid="{4196D501-F261-4B61-BA9D-17A6B87427E2}"/>
    <cellStyle name="40% - Accent4 9 2 2 2 2" xfId="45752" xr:uid="{851E7EE0-9BF5-4791-A4EE-B8CEFBAFF7D8}"/>
    <cellStyle name="40% - Accent4 9 2 2 3" xfId="15994" xr:uid="{116168D8-3222-441E-A4E5-0436E50F906C}"/>
    <cellStyle name="40% - Accent4 9 2 2 3 2" xfId="45753" xr:uid="{6094292D-3CB3-49F4-AD21-2BEFB7AF0478}"/>
    <cellStyle name="40% - Accent4 9 2 2 4" xfId="21966" xr:uid="{45B5B088-96CA-400A-B793-8F03F633265C}"/>
    <cellStyle name="40% - Accent4 9 2 2 4 2" xfId="51391" xr:uid="{B5FAEAB5-9BC9-4321-B167-708589328932}"/>
    <cellStyle name="40% - Accent4 9 2 2 5" xfId="15992" xr:uid="{98A83AC2-6582-48F5-94C5-613E61C68A10}"/>
    <cellStyle name="40% - Accent4 9 2 2 5 2" xfId="45751" xr:uid="{BAC6738C-C724-4D44-A1E7-53FD73A075B6}"/>
    <cellStyle name="40% - Accent4 9 2 2 6" xfId="29316" xr:uid="{58141C3A-BFE2-4CA2-B6BF-31198C0F3026}"/>
    <cellStyle name="40% - Accent4 9 2 2 6 2" xfId="57806" xr:uid="{E22F283A-D800-45CC-A491-94DD4AABCA1C}"/>
    <cellStyle name="40% - Accent4 9 2 2 7" xfId="35777" xr:uid="{215B49AF-01C0-4071-A672-11CE33C1EFEC}"/>
    <cellStyle name="40% - Accent4 9 2 3" xfId="15995" xr:uid="{2F834FE4-1835-4F86-8838-F06C3DF9A2DB}"/>
    <cellStyle name="40% - Accent4 9 2 3 2" xfId="45754" xr:uid="{64271695-9E02-45FD-9345-2F45B97EA8B3}"/>
    <cellStyle name="40% - Accent4 9 2 4" xfId="15996" xr:uid="{7503D4A3-54FC-4FB9-AD61-5E1D1C000BC8}"/>
    <cellStyle name="40% - Accent4 9 2 4 2" xfId="45755" xr:uid="{CFAA6D50-9A71-4ECB-A5EA-AA452F98783B}"/>
    <cellStyle name="40% - Accent4 9 2 5" xfId="15997" xr:uid="{18B70494-D879-47B3-9815-CF087EA0C6B6}"/>
    <cellStyle name="40% - Accent4 9 2 5 2" xfId="45756" xr:uid="{B3891B11-CB25-49E4-B0DF-FA45E70B1EAE}"/>
    <cellStyle name="40% - Accent4 9 2 6" xfId="20994" xr:uid="{B9ACB8A9-935D-4295-9182-11D7BAF9894F}"/>
    <cellStyle name="40% - Accent4 9 2 6 2" xfId="50420" xr:uid="{6B02185E-1B81-48BC-B382-60C76A42E8EC}"/>
    <cellStyle name="40% - Accent4 9 2 7" xfId="15991" xr:uid="{19B43758-88E0-4D65-8BC2-4986702BE2FB}"/>
    <cellStyle name="40% - Accent4 9 2 7 2" xfId="45750" xr:uid="{E595D5DE-09F5-4E6E-9DC6-2930DCD13A8E}"/>
    <cellStyle name="40% - Accent4 9 2 8" xfId="26332" xr:uid="{FA898F54-6DF1-436A-9039-042DD6370B9E}"/>
    <cellStyle name="40% - Accent4 9 2 8 2" xfId="54823" xr:uid="{2E2EF5D9-6867-4FD4-9CCE-A9691F8CEAC1}"/>
    <cellStyle name="40% - Accent4 9 2 9" xfId="34997" xr:uid="{C7366BB8-9B10-49C9-983A-B5147234E935}"/>
    <cellStyle name="40% - Accent4 9 3" xfId="5326" xr:uid="{DC390960-F72C-4C73-A083-D931BC3744DD}"/>
    <cellStyle name="40% - Accent4 9 3 2" xfId="6110" xr:uid="{97C97B9D-FFE3-463F-B4A8-AC7128E4DA5D}"/>
    <cellStyle name="40% - Accent4 9 3 2 2" xfId="16000" xr:uid="{DBABFA68-3BC2-44A5-8C31-8724A6F224AC}"/>
    <cellStyle name="40% - Accent4 9 3 2 2 2" xfId="45759" xr:uid="{4A2C47F5-C3FB-41CB-8640-F59DFA23B0A9}"/>
    <cellStyle name="40% - Accent4 9 3 2 3" xfId="16001" xr:uid="{D18B23EB-F406-45C3-9901-7A509657F83F}"/>
    <cellStyle name="40% - Accent4 9 3 2 3 2" xfId="45760" xr:uid="{430AC997-AC3B-497F-82CC-EDD5C3FD1A22}"/>
    <cellStyle name="40% - Accent4 9 3 2 4" xfId="22228" xr:uid="{DB6F7280-FE2A-4DB7-8611-1CC0E1C78799}"/>
    <cellStyle name="40% - Accent4 9 3 2 4 2" xfId="51653" xr:uid="{A4669C5A-834B-41F3-B5A7-192E80E87F39}"/>
    <cellStyle name="40% - Accent4 9 3 2 5" xfId="15999" xr:uid="{402B7FA1-7562-472C-9E13-E944703C8DF5}"/>
    <cellStyle name="40% - Accent4 9 3 2 5 2" xfId="45758" xr:uid="{DFB67AD2-635D-4FA4-B83E-D9F7424B7F00}"/>
    <cellStyle name="40% - Accent4 9 3 2 6" xfId="35969" xr:uid="{3306FEE3-7321-4F6A-98D7-FD35B6B20686}"/>
    <cellStyle name="40% - Accent4 9 3 3" xfId="16002" xr:uid="{A94139D9-664E-4E55-A31D-22D5A02A8B0A}"/>
    <cellStyle name="40% - Accent4 9 3 3 2" xfId="45761" xr:uid="{E37A3666-2F93-4F4F-90B4-79AB8AC5381F}"/>
    <cellStyle name="40% - Accent4 9 3 4" xfId="16003" xr:uid="{E3BF5104-1DED-4230-A011-30B2ABE98BAC}"/>
    <cellStyle name="40% - Accent4 9 3 4 2" xfId="45762" xr:uid="{B59C0AA4-0650-4AA2-8240-6C210F0D2CCF}"/>
    <cellStyle name="40% - Accent4 9 3 5" xfId="16004" xr:uid="{8DC10EB2-48E0-4495-8918-8DB306932809}"/>
    <cellStyle name="40% - Accent4 9 3 5 2" xfId="45763" xr:uid="{055FF348-58E3-4632-9BEB-B386F71CF8E0}"/>
    <cellStyle name="40% - Accent4 9 3 6" xfId="21241" xr:uid="{B29C5FF3-B2D8-4190-AFAE-49A4AE235110}"/>
    <cellStyle name="40% - Accent4 9 3 6 2" xfId="50667" xr:uid="{D428EEFD-09C6-4C85-A502-F21F36DF968B}"/>
    <cellStyle name="40% - Accent4 9 3 7" xfId="15998" xr:uid="{CD9EBE9C-94E7-435B-B3F1-03496DA3A6E8}"/>
    <cellStyle name="40% - Accent4 9 3 7 2" xfId="45757" xr:uid="{B2F56EA1-2A69-44AF-A3AE-1BA0A3DC6FD2}"/>
    <cellStyle name="40% - Accent4 9 3 8" xfId="27805" xr:uid="{BE578BD2-0D36-413E-87E6-998F6D3F490A}"/>
    <cellStyle name="40% - Accent4 9 3 8 2" xfId="56295" xr:uid="{93F29CB0-007B-4097-8B66-3E0211B52842}"/>
    <cellStyle name="40% - Accent4 9 3 9" xfId="35189" xr:uid="{947B01CC-DFAD-4402-8C58-EA0818DBDA0B}"/>
    <cellStyle name="40% - Accent4 9 4" xfId="5715" xr:uid="{CD5F2185-C687-4C0F-9C42-5C37E1D93573}"/>
    <cellStyle name="40% - Accent4 9 4 2" xfId="16006" xr:uid="{5CD5BD8D-ADF9-4643-81F8-5D5E6069EDCB}"/>
    <cellStyle name="40% - Accent4 9 4 2 2" xfId="45765" xr:uid="{FEA87FA3-1967-41FE-8153-FB1995E09150}"/>
    <cellStyle name="40% - Accent4 9 4 3" xfId="16007" xr:uid="{6DB4059E-F16A-4FC1-9E3E-62B7D42F7335}"/>
    <cellStyle name="40% - Accent4 9 4 3 2" xfId="45766" xr:uid="{0B2C3EDD-1D46-41BA-B8DD-00AC67D00A37}"/>
    <cellStyle name="40% - Accent4 9 4 4" xfId="21725" xr:uid="{7E36BA59-FC80-44FF-A753-9AD82A41D9AE}"/>
    <cellStyle name="40% - Accent4 9 4 4 2" xfId="51150" xr:uid="{BE0A6F2B-CFBF-4B79-85A2-A5E3EEBD3755}"/>
    <cellStyle name="40% - Accent4 9 4 5" xfId="16005" xr:uid="{54BF9AEA-5AED-4FA5-AFCA-311DEBE09338}"/>
    <cellStyle name="40% - Accent4 9 4 5 2" xfId="45764" xr:uid="{F57893C3-81C5-4584-8BEA-B27160CDE42E}"/>
    <cellStyle name="40% - Accent4 9 4 6" xfId="30804" xr:uid="{A02BA07F-7215-44E8-B1D0-9D6622D512D5}"/>
    <cellStyle name="40% - Accent4 9 4 6 2" xfId="59294" xr:uid="{F7F794F3-7AD9-48A3-B6F2-6AD9708C74A3}"/>
    <cellStyle name="40% - Accent4 9 4 7" xfId="35574" xr:uid="{BD3973F2-838B-4AB5-BAF4-41BC806A80D2}"/>
    <cellStyle name="40% - Accent4 9 5" xfId="16008" xr:uid="{567E81DF-23E3-4A35-939B-8AF011FEF781}"/>
    <cellStyle name="40% - Accent4 9 5 2" xfId="45767" xr:uid="{221A18AA-E4F3-4DF8-B7EE-5CF5300EC6AC}"/>
    <cellStyle name="40% - Accent4 9 6" xfId="16009" xr:uid="{2145D104-2769-43FF-817F-1DC279E81788}"/>
    <cellStyle name="40% - Accent4 9 6 2" xfId="45768" xr:uid="{CD4D3B4D-32F5-4C8E-A0CB-01C2486439FA}"/>
    <cellStyle name="40% - Accent4 9 7" xfId="16010" xr:uid="{1BE104FE-13D0-4BF3-B075-B516D9A82A6D}"/>
    <cellStyle name="40% - Accent4 9 7 2" xfId="45769" xr:uid="{148885CF-AF1C-455B-8A3A-B91F26A576E1}"/>
    <cellStyle name="40% - Accent4 9 8" xfId="20752" xr:uid="{B1C38471-CE4F-4F06-9C30-C3B5FE7613E4}"/>
    <cellStyle name="40% - Accent4 9 8 2" xfId="50184" xr:uid="{BCA4F05F-F068-4290-AD9E-C25A70DF0DFA}"/>
    <cellStyle name="40% - Accent4 9 9" xfId="15990" xr:uid="{E0CD5CE6-B48F-4193-A39E-9D81B32B1404}"/>
    <cellStyle name="40% - Accent4 9 9 2" xfId="45749" xr:uid="{BB63D37B-4F65-40E6-B044-D523AEA916C0}"/>
    <cellStyle name="40% - Accent5" xfId="37" builtinId="47" customBuiltin="1"/>
    <cellStyle name="40% - Accent5 10" xfId="4484" xr:uid="{7A14E34D-CB9F-48E3-8972-9B62E0B079F9}"/>
    <cellStyle name="40% - Accent5 10 10" xfId="4910" xr:uid="{E80996F5-25C7-4EB7-9B54-EF28AE63E65D}"/>
    <cellStyle name="40% - Accent5 10 10 2" xfId="34789" xr:uid="{5AB5EE27-48F9-4374-AB57-3FD24C86CD09}"/>
    <cellStyle name="40% - Accent5 10 11" xfId="22826" xr:uid="{178C5674-17FF-4118-9AE3-A5E1D0506364}"/>
    <cellStyle name="40% - Accent5 10 11 2" xfId="52111" xr:uid="{702597EE-7F4A-4E10-BD4A-8C627AE2A63B}"/>
    <cellStyle name="40% - Accent5 10 12" xfId="34478" xr:uid="{3482C54A-3F20-4F8E-87EA-CB1A3D34DBB8}"/>
    <cellStyle name="40% - Accent5 10 2" xfId="5741" xr:uid="{30F6272D-C0F4-4B2F-805C-6FC6C3368D5A}"/>
    <cellStyle name="40% - Accent5 10 2 2" xfId="16014" xr:uid="{7E279A3A-20F0-4C36-8BB0-113EE466E367}"/>
    <cellStyle name="40% - Accent5 10 2 2 2" xfId="16015" xr:uid="{441FD0DE-A3D1-4E49-8EFD-0D8A747DB855}"/>
    <cellStyle name="40% - Accent5 10 2 2 2 2" xfId="45774" xr:uid="{E8392A4C-FF04-429E-AC83-0CEEE6AE1697}"/>
    <cellStyle name="40% - Accent5 10 2 2 3" xfId="16016" xr:uid="{3DC0E5E3-8D47-469C-9C69-507392AFDDF5}"/>
    <cellStyle name="40% - Accent5 10 2 2 3 2" xfId="45775" xr:uid="{F3460B1C-A4C6-48D0-87D0-DC8CB46B192C}"/>
    <cellStyle name="40% - Accent5 10 2 2 4" xfId="45773" xr:uid="{784C42F9-BAD8-4EC4-8A22-295820D7BA22}"/>
    <cellStyle name="40% - Accent5 10 2 3" xfId="16017" xr:uid="{6A3DF39C-4BA3-4650-B6A0-55025C4566CC}"/>
    <cellStyle name="40% - Accent5 10 2 3 2" xfId="45776" xr:uid="{AFE15668-1ED6-4CBF-8945-4BE9B580E529}"/>
    <cellStyle name="40% - Accent5 10 2 4" xfId="16018" xr:uid="{15C21681-EBFA-4BC1-9295-5A9ED2D4C1B5}"/>
    <cellStyle name="40% - Accent5 10 2 4 2" xfId="45777" xr:uid="{66070E26-A03B-4A8A-9553-5B117B9982B1}"/>
    <cellStyle name="40% - Accent5 10 2 5" xfId="16019" xr:uid="{71E854AC-6F6C-461E-B16C-6F2A3D322101}"/>
    <cellStyle name="40% - Accent5 10 2 5 2" xfId="45778" xr:uid="{EC078506-9F21-4279-8647-C7AA494F24CF}"/>
    <cellStyle name="40% - Accent5 10 2 6" xfId="21750" xr:uid="{3AA11CE5-E364-4E2F-A2A8-A1E80BE24864}"/>
    <cellStyle name="40% - Accent5 10 2 6 2" xfId="51175" xr:uid="{A950C24C-CD1D-4FB5-AFD1-9F2D29A8C83C}"/>
    <cellStyle name="40% - Accent5 10 2 7" xfId="16013" xr:uid="{B1B81D52-9C06-47B1-84D7-072D9DB1946F}"/>
    <cellStyle name="40% - Accent5 10 2 7 2" xfId="45772" xr:uid="{78F5CE1E-F7B3-4EB4-B630-CC5CE4BC7BA1}"/>
    <cellStyle name="40% - Accent5 10 2 8" xfId="28059" xr:uid="{48D16FC9-2ED6-4D53-A047-87DD3A49C107}"/>
    <cellStyle name="40% - Accent5 10 2 8 2" xfId="56549" xr:uid="{B9E06280-B5DD-4F79-BD03-275DB549E269}"/>
    <cellStyle name="40% - Accent5 10 2 9" xfId="35600" xr:uid="{E3BA4AFA-5198-4C67-B78D-3C8970402366}"/>
    <cellStyle name="40% - Accent5 10 3" xfId="16020" xr:uid="{9D9A629A-2A3C-46EB-9F5E-C6B909B5F4CB}"/>
    <cellStyle name="40% - Accent5 10 3 2" xfId="16021" xr:uid="{F194ED2B-7DD2-4C11-8D52-D8D0EEC6E928}"/>
    <cellStyle name="40% - Accent5 10 3 2 2" xfId="16022" xr:uid="{6B83C71E-8DB0-4927-BF9F-E86F05025B70}"/>
    <cellStyle name="40% - Accent5 10 3 2 2 2" xfId="45781" xr:uid="{FC6491E5-74DC-46F6-8E47-55E07E2D0F51}"/>
    <cellStyle name="40% - Accent5 10 3 2 3" xfId="16023" xr:uid="{F076B5FE-FEEE-459E-9456-9DA1DFD2D855}"/>
    <cellStyle name="40% - Accent5 10 3 2 3 2" xfId="45782" xr:uid="{612295C7-5B71-420B-A698-3A0E504245EF}"/>
    <cellStyle name="40% - Accent5 10 3 2 4" xfId="45780" xr:uid="{04230A4A-C181-4EF3-BDD9-6BB6912FC0C4}"/>
    <cellStyle name="40% - Accent5 10 3 3" xfId="16024" xr:uid="{9D2CB160-9354-4E81-A572-017F4E777EF4}"/>
    <cellStyle name="40% - Accent5 10 3 3 2" xfId="45783" xr:uid="{4140B340-0FFD-442D-BDF3-4490BEAE30AF}"/>
    <cellStyle name="40% - Accent5 10 3 4" xfId="16025" xr:uid="{E85BB3C8-B3A6-4F33-929C-431AFC8FD50B}"/>
    <cellStyle name="40% - Accent5 10 3 4 2" xfId="45784" xr:uid="{8709DC43-E1E2-4BA5-9CC7-2487EB27E7AB}"/>
    <cellStyle name="40% - Accent5 10 3 5" xfId="16026" xr:uid="{D923C191-49DF-481C-A623-13818236C682}"/>
    <cellStyle name="40% - Accent5 10 3 5 2" xfId="45785" xr:uid="{C2C2BFF5-B102-44BF-990E-982FB7705C3D}"/>
    <cellStyle name="40% - Accent5 10 3 6" xfId="45779" xr:uid="{082E87AF-4543-4D45-8B4A-37DF1EB1C995}"/>
    <cellStyle name="40% - Accent5 10 4" xfId="16027" xr:uid="{A2875623-DA5B-4818-9D0B-D039494A756C}"/>
    <cellStyle name="40% - Accent5 10 4 2" xfId="16028" xr:uid="{B00018FA-546C-4F6E-9979-C8B0A44867AD}"/>
    <cellStyle name="40% - Accent5 10 4 2 2" xfId="45787" xr:uid="{E7F51448-6E92-4044-B13A-787C6CDFAC9E}"/>
    <cellStyle name="40% - Accent5 10 4 3" xfId="16029" xr:uid="{EF6AAA0A-DE08-484A-A3BE-D1002275E0B1}"/>
    <cellStyle name="40% - Accent5 10 4 3 2" xfId="45788" xr:uid="{5DE42579-E1DC-4993-8DA5-BDA6A6EF61F2}"/>
    <cellStyle name="40% - Accent5 10 4 4" xfId="45786" xr:uid="{14795ADF-59B2-4653-95E0-3C2311A427E4}"/>
    <cellStyle name="40% - Accent5 10 5" xfId="16030" xr:uid="{8FC61EF7-5089-4055-9A3A-5D63F0C0C518}"/>
    <cellStyle name="40% - Accent5 10 5 2" xfId="45789" xr:uid="{7534EC45-B1E8-41F2-9368-CECAB0D90C18}"/>
    <cellStyle name="40% - Accent5 10 6" xfId="16031" xr:uid="{FC88E022-AB87-4452-8384-DDEEAE4516B3}"/>
    <cellStyle name="40% - Accent5 10 6 2" xfId="45790" xr:uid="{EDF8BED5-5298-4989-B52C-10AF4FCEAF7C}"/>
    <cellStyle name="40% - Accent5 10 7" xfId="16032" xr:uid="{6F7D67EB-06A6-4FA4-8712-5B0C85633260}"/>
    <cellStyle name="40% - Accent5 10 7 2" xfId="45791" xr:uid="{8F0A73DC-E18E-4754-BA24-F5F91A5DACA5}"/>
    <cellStyle name="40% - Accent5 10 8" xfId="20774" xr:uid="{5ED16A3A-3486-43AC-8404-602C3348134F}"/>
    <cellStyle name="40% - Accent5 10 8 2" xfId="50206" xr:uid="{ED8E6D66-DF9C-41A9-96A4-8F939D479B2B}"/>
    <cellStyle name="40% - Accent5 10 9" xfId="16012" xr:uid="{F2787B5B-32CD-43EE-B9BA-3B7A3C6C754D}"/>
    <cellStyle name="40% - Accent5 10 9 2" xfId="45771" xr:uid="{B8998902-F354-49DA-AD2C-985DF505F93C}"/>
    <cellStyle name="40% - Accent5 11" xfId="4499" xr:uid="{25B97659-2B1D-407A-A342-C46127308B02}"/>
    <cellStyle name="40% - Accent5 11 10" xfId="5158" xr:uid="{DAFDEC9B-1E8B-4330-A7DC-A3AC56276367}"/>
    <cellStyle name="40% - Accent5 11 10 2" xfId="35021" xr:uid="{42A53178-5E03-488C-8E33-EC81A5C60D11}"/>
    <cellStyle name="40% - Accent5 11 11" xfId="22843" xr:uid="{42B1A689-D286-4FAD-823B-420772A28F5B}"/>
    <cellStyle name="40% - Accent5 11 11 2" xfId="52128" xr:uid="{1AF48D53-3FD0-4E14-8FC5-417DC0CF0620}"/>
    <cellStyle name="40% - Accent5 11 12" xfId="34493" xr:uid="{A239EF23-2CD9-44FF-949A-2230B2F6FE18}"/>
    <cellStyle name="40% - Accent5 11 2" xfId="5944" xr:uid="{15C0024C-3CD3-443E-805F-4DD804679BA4}"/>
    <cellStyle name="40% - Accent5 11 2 2" xfId="16035" xr:uid="{B7FF1E7A-B425-464C-9326-6FB39B2B8697}"/>
    <cellStyle name="40% - Accent5 11 2 2 2" xfId="16036" xr:uid="{39C41B91-BD7B-49AE-B02E-5A0EDFCCA023}"/>
    <cellStyle name="40% - Accent5 11 2 2 2 2" xfId="45795" xr:uid="{E1C4119A-C049-4D39-9656-333F5C8D25F8}"/>
    <cellStyle name="40% - Accent5 11 2 2 3" xfId="16037" xr:uid="{08639C98-B499-4BA7-A807-FB262F94BF6F}"/>
    <cellStyle name="40% - Accent5 11 2 2 3 2" xfId="45796" xr:uid="{AD00040C-E963-4ED4-BAC5-824B9991BCB6}"/>
    <cellStyle name="40% - Accent5 11 2 2 4" xfId="45794" xr:uid="{6771F351-7C57-4B86-AB40-3E7D2E5AE738}"/>
    <cellStyle name="40% - Accent5 11 2 3" xfId="16038" xr:uid="{4A68C4D1-6753-4094-AA0E-9A308C53F2AA}"/>
    <cellStyle name="40% - Accent5 11 2 3 2" xfId="45797" xr:uid="{AD07CE59-D5A5-473D-A935-77EA78DD04EA}"/>
    <cellStyle name="40% - Accent5 11 2 4" xfId="16039" xr:uid="{8E4438EB-C441-4A44-BCF7-8C8207377976}"/>
    <cellStyle name="40% - Accent5 11 2 4 2" xfId="45798" xr:uid="{E7634C1B-5F48-4151-9BE6-5745B1280690}"/>
    <cellStyle name="40% - Accent5 11 2 5" xfId="16040" xr:uid="{5D5E0BF3-949F-4ADE-B532-25F26FE0600B}"/>
    <cellStyle name="40% - Accent5 11 2 5 2" xfId="45799" xr:uid="{26B46BFC-75EF-4501-B0C3-0F5C422CB3C8}"/>
    <cellStyle name="40% - Accent5 11 2 6" xfId="21991" xr:uid="{72891534-B68B-498A-9AF6-FECFBC58C9C3}"/>
    <cellStyle name="40% - Accent5 11 2 6 2" xfId="51416" xr:uid="{2F870DE8-7895-40BB-A290-BE0B0AE78C79}"/>
    <cellStyle name="40% - Accent5 11 2 7" xfId="16034" xr:uid="{E94D3A12-A4A2-4D56-8187-9907BE9180E0}"/>
    <cellStyle name="40% - Accent5 11 2 7 2" xfId="45793" xr:uid="{31F6E392-6BFE-4FEE-93DD-34E4069426A5}"/>
    <cellStyle name="40% - Accent5 11 2 8" xfId="28132" xr:uid="{DA282D21-59DF-4DC2-969F-5990BF2E3BC4}"/>
    <cellStyle name="40% - Accent5 11 2 8 2" xfId="56622" xr:uid="{9EC9C672-FE64-4B85-A681-D6E672DCF9A0}"/>
    <cellStyle name="40% - Accent5 11 2 9" xfId="35803" xr:uid="{036B70A7-7E49-4FD3-B90E-196E82A73A7C}"/>
    <cellStyle name="40% - Accent5 11 3" xfId="16041" xr:uid="{852A3A4B-ACB1-497F-9A5E-74F37764AB73}"/>
    <cellStyle name="40% - Accent5 11 3 2" xfId="16042" xr:uid="{7E22BDFA-AC7F-4B44-BD4A-5EB7EB95AC52}"/>
    <cellStyle name="40% - Accent5 11 3 2 2" xfId="16043" xr:uid="{64E8786B-453D-4CFD-94E9-AEDBB1106131}"/>
    <cellStyle name="40% - Accent5 11 3 2 2 2" xfId="45802" xr:uid="{54EE71B6-C9C6-4055-94D2-82DB914E6256}"/>
    <cellStyle name="40% - Accent5 11 3 2 3" xfId="16044" xr:uid="{7A6080C9-4226-4BE1-BC54-6AECBA968D7E}"/>
    <cellStyle name="40% - Accent5 11 3 2 3 2" xfId="45803" xr:uid="{76471EE5-ED0E-4785-85A1-59CD5684B7C2}"/>
    <cellStyle name="40% - Accent5 11 3 2 4" xfId="45801" xr:uid="{5FF07AC8-EFF6-4254-92C9-CC673EA178E3}"/>
    <cellStyle name="40% - Accent5 11 3 3" xfId="16045" xr:uid="{D4D5B493-DF9E-44C7-B507-27C86CE97B0F}"/>
    <cellStyle name="40% - Accent5 11 3 3 2" xfId="45804" xr:uid="{E7267631-FDB6-4B7E-B7FD-209D5846CF31}"/>
    <cellStyle name="40% - Accent5 11 3 4" xfId="16046" xr:uid="{F8BEC476-D567-4D68-A8F0-E7BCA69DE6F2}"/>
    <cellStyle name="40% - Accent5 11 3 4 2" xfId="45805" xr:uid="{D21071B8-7362-4E9A-86BA-9763AC0254BD}"/>
    <cellStyle name="40% - Accent5 11 3 5" xfId="16047" xr:uid="{3ECFD48E-2379-4558-B426-0E9B3F46082D}"/>
    <cellStyle name="40% - Accent5 11 3 5 2" xfId="45806" xr:uid="{2F2B9CF6-3185-449C-90E1-770A0BBE6188}"/>
    <cellStyle name="40% - Accent5 11 3 6" xfId="45800" xr:uid="{7BAF46A1-6645-4FA3-A495-4504D09DEB5A}"/>
    <cellStyle name="40% - Accent5 11 4" xfId="16048" xr:uid="{BBBC4F8E-9453-491F-8B5E-48CF4CC09868}"/>
    <cellStyle name="40% - Accent5 11 4 2" xfId="16049" xr:uid="{D76C8937-3BF3-4944-B742-AC9012F5589C}"/>
    <cellStyle name="40% - Accent5 11 4 2 2" xfId="45808" xr:uid="{E4B3B9A7-ABBC-48CF-9BE3-3F0DB86A1DD4}"/>
    <cellStyle name="40% - Accent5 11 4 3" xfId="16050" xr:uid="{64384226-5968-471D-9F11-DD5EA1DFB59D}"/>
    <cellStyle name="40% - Accent5 11 4 3 2" xfId="45809" xr:uid="{4E692D8F-9887-4DAC-BA66-0B1905FE596C}"/>
    <cellStyle name="40% - Accent5 11 4 4" xfId="45807" xr:uid="{2B69B1BF-9737-48B3-9B27-1BDA60B45260}"/>
    <cellStyle name="40% - Accent5 11 5" xfId="16051" xr:uid="{6B60AA1D-3B4B-4405-9248-7FD56AEAC132}"/>
    <cellStyle name="40% - Accent5 11 5 2" xfId="45810" xr:uid="{4D7F8A9A-A457-4462-81B0-D4ECF711126A}"/>
    <cellStyle name="40% - Accent5 11 6" xfId="16052" xr:uid="{9F101238-6C42-42FA-A5B6-7D99846C9A5E}"/>
    <cellStyle name="40% - Accent5 11 6 2" xfId="45811" xr:uid="{A77F996C-29C0-4D68-834A-9C3D95F2D319}"/>
    <cellStyle name="40% - Accent5 11 7" xfId="16053" xr:uid="{05894706-7B36-4485-A049-5FCE239FD736}"/>
    <cellStyle name="40% - Accent5 11 7 2" xfId="45812" xr:uid="{A7BDE572-8F1D-4546-8085-890D08177847}"/>
    <cellStyle name="40% - Accent5 11 8" xfId="21019" xr:uid="{5C156709-466C-4BCA-B6E8-64405566A5D4}"/>
    <cellStyle name="40% - Accent5 11 8 2" xfId="50445" xr:uid="{4EA37DF4-E04C-4D74-BAE2-F21E5FD554C1}"/>
    <cellStyle name="40% - Accent5 11 9" xfId="16033" xr:uid="{6863CAE1-3450-4622-8013-D381EA7E61E3}"/>
    <cellStyle name="40% - Accent5 11 9 2" xfId="45792" xr:uid="{CF2B02E9-CD2C-41FF-956C-DF71746764A1}"/>
    <cellStyle name="40% - Accent5 12" xfId="4145" xr:uid="{A5D71A2D-C1D0-4539-88DB-CDDB87B972C6}"/>
    <cellStyle name="40% - Accent5 12 10" xfId="5354" xr:uid="{E851F4E9-7ECB-4D92-A8AD-8531DF76118D}"/>
    <cellStyle name="40% - Accent5 12 10 2" xfId="35217" xr:uid="{1D3BABE6-B69B-468A-8B10-EF248865BD64}"/>
    <cellStyle name="40% - Accent5 12 11" xfId="22923" xr:uid="{6B14EE12-D0D7-4AEE-ADCE-C624DC39C5BB}"/>
    <cellStyle name="40% - Accent5 12 11 2" xfId="52157" xr:uid="{249C328A-F29F-4B17-B68E-6B5809939586}"/>
    <cellStyle name="40% - Accent5 12 12" xfId="34419" xr:uid="{6972FE81-44DC-454A-9754-2B9A426E5951}"/>
    <cellStyle name="40% - Accent5 12 2" xfId="6138" xr:uid="{091D8D0F-94A1-4A85-949A-245BEFD4CB24}"/>
    <cellStyle name="40% - Accent5 12 2 2" xfId="16056" xr:uid="{2D730F72-4ABD-4F89-86C3-9A2F9341AEBA}"/>
    <cellStyle name="40% - Accent5 12 2 2 2" xfId="16057" xr:uid="{26595B72-0111-4603-B551-7703DE3F50C9}"/>
    <cellStyle name="40% - Accent5 12 2 2 2 2" xfId="45816" xr:uid="{84588193-D627-45E1-BB8D-14E5490E6D3A}"/>
    <cellStyle name="40% - Accent5 12 2 2 3" xfId="16058" xr:uid="{5538F178-2331-4341-AF8B-768CBD3AB237}"/>
    <cellStyle name="40% - Accent5 12 2 2 3 2" xfId="45817" xr:uid="{FBDE2E19-1EDC-414D-9063-73BBB78E22B3}"/>
    <cellStyle name="40% - Accent5 12 2 2 4" xfId="45815" xr:uid="{88063DA6-3491-4FE6-A6FD-E89619360B58}"/>
    <cellStyle name="40% - Accent5 12 2 3" xfId="16059" xr:uid="{F0022101-EB2D-46BF-AFD7-E72CE85ACA69}"/>
    <cellStyle name="40% - Accent5 12 2 3 2" xfId="45818" xr:uid="{74763D04-5C04-404C-9CEC-31E0DE180690}"/>
    <cellStyle name="40% - Accent5 12 2 4" xfId="16060" xr:uid="{0EC67CC2-D0F5-4721-9084-87B704CAD9F1}"/>
    <cellStyle name="40% - Accent5 12 2 4 2" xfId="45819" xr:uid="{69657FD7-3D6E-4870-83BE-4895F0C3ADD4}"/>
    <cellStyle name="40% - Accent5 12 2 5" xfId="16061" xr:uid="{F5E4ABBF-66E4-4E06-A846-EB87EF5E5006}"/>
    <cellStyle name="40% - Accent5 12 2 5 2" xfId="45820" xr:uid="{1990D4A8-25E1-4EFD-A145-36B6121ADB90}"/>
    <cellStyle name="40% - Accent5 12 2 6" xfId="22255" xr:uid="{EDAFA56F-758B-42CA-A653-DFD9B92A2191}"/>
    <cellStyle name="40% - Accent5 12 2 6 2" xfId="51680" xr:uid="{B47C9F49-11C5-422F-9151-83CE9264397E}"/>
    <cellStyle name="40% - Accent5 12 2 7" xfId="16055" xr:uid="{42FC9C24-1618-455B-8CAC-E04FDB13C001}"/>
    <cellStyle name="40% - Accent5 12 2 7 2" xfId="45814" xr:uid="{FECF7650-699D-4345-AC65-F06B61B7007B}"/>
    <cellStyle name="40% - Accent5 12 2 8" xfId="35997" xr:uid="{90C80B09-4EAC-4D28-BC76-F38B855815D4}"/>
    <cellStyle name="40% - Accent5 12 3" xfId="16062" xr:uid="{59E951E7-ECCC-4E9D-979C-2A47D61279A3}"/>
    <cellStyle name="40% - Accent5 12 3 2" xfId="16063" xr:uid="{18FE159B-362E-452D-A662-678CCAC62318}"/>
    <cellStyle name="40% - Accent5 12 3 2 2" xfId="16064" xr:uid="{134201EE-F762-49CA-88BD-094CBE7D1C44}"/>
    <cellStyle name="40% - Accent5 12 3 2 2 2" xfId="45823" xr:uid="{4C02B326-1321-40C9-A114-AD7391C4D1E2}"/>
    <cellStyle name="40% - Accent5 12 3 2 3" xfId="16065" xr:uid="{25AEC088-F991-4FFF-8ACD-94F846315F9E}"/>
    <cellStyle name="40% - Accent5 12 3 2 3 2" xfId="45824" xr:uid="{A930E64F-E8EF-47CF-83D7-CEFD8BED43E4}"/>
    <cellStyle name="40% - Accent5 12 3 2 4" xfId="45822" xr:uid="{0BB6D6D3-2145-49A0-9D32-DC657BF7B228}"/>
    <cellStyle name="40% - Accent5 12 3 3" xfId="16066" xr:uid="{5E511D78-A880-4E97-8709-4552C660D613}"/>
    <cellStyle name="40% - Accent5 12 3 3 2" xfId="45825" xr:uid="{CB4DCD10-F03B-4E09-93BB-E3F66CC23ED8}"/>
    <cellStyle name="40% - Accent5 12 3 4" xfId="16067" xr:uid="{6C8EC5AB-C81F-4E1A-B97C-C9420AE1B318}"/>
    <cellStyle name="40% - Accent5 12 3 4 2" xfId="45826" xr:uid="{780DD745-B13B-4634-9CDC-891F39D02D30}"/>
    <cellStyle name="40% - Accent5 12 3 5" xfId="16068" xr:uid="{39D9B815-7F94-47B8-846A-64FC14FE2FAD}"/>
    <cellStyle name="40% - Accent5 12 3 5 2" xfId="45827" xr:uid="{EF90C889-B6C0-4B1F-BF6E-B072BBD923A9}"/>
    <cellStyle name="40% - Accent5 12 3 6" xfId="45821" xr:uid="{795E24C6-32CD-4969-9066-BCDFE20E638E}"/>
    <cellStyle name="40% - Accent5 12 4" xfId="16069" xr:uid="{EDF20DC2-8A73-457D-B133-8D9A960512D7}"/>
    <cellStyle name="40% - Accent5 12 4 2" xfId="16070" xr:uid="{40B8C445-28EE-4478-861F-F2BE1F316B02}"/>
    <cellStyle name="40% - Accent5 12 4 2 2" xfId="45829" xr:uid="{B38D757A-0EDA-4D27-8735-62251716D8E1}"/>
    <cellStyle name="40% - Accent5 12 4 3" xfId="16071" xr:uid="{32805381-8E1C-43B5-8BB5-A1E7EA337003}"/>
    <cellStyle name="40% - Accent5 12 4 3 2" xfId="45830" xr:uid="{58544FE9-9D84-4BB6-B74A-853CAA9BF68C}"/>
    <cellStyle name="40% - Accent5 12 4 4" xfId="45828" xr:uid="{254D88BF-5429-4340-A0EC-81F751078A2B}"/>
    <cellStyle name="40% - Accent5 12 5" xfId="16072" xr:uid="{45DB8462-3E68-432B-AF41-E53C5C1D2E24}"/>
    <cellStyle name="40% - Accent5 12 5 2" xfId="45831" xr:uid="{93DCCAF7-1154-4340-BDD5-8B950E71D3FE}"/>
    <cellStyle name="40% - Accent5 12 6" xfId="16073" xr:uid="{6052A4C0-A6DE-4F5D-B430-DA8EC44BABFF}"/>
    <cellStyle name="40% - Accent5 12 6 2" xfId="45832" xr:uid="{434C477C-A44C-4000-BB0F-30851283DAD3}"/>
    <cellStyle name="40% - Accent5 12 7" xfId="16074" xr:uid="{733F92F1-BEAF-42F1-9AFC-09FE7F2BC722}"/>
    <cellStyle name="40% - Accent5 12 7 2" xfId="45833" xr:uid="{4EF591D8-977D-4C4B-ACAE-A80BCEEF2C54}"/>
    <cellStyle name="40% - Accent5 12 8" xfId="21268" xr:uid="{C04BB01E-119C-4173-9E5A-A9BA9B1DB013}"/>
    <cellStyle name="40% - Accent5 12 8 2" xfId="50694" xr:uid="{08F28539-60B0-47D4-B512-CD690BD3CD0B}"/>
    <cellStyle name="40% - Accent5 12 9" xfId="16054" xr:uid="{E548C0C9-97B2-42B9-8CF3-0E3D9B21C35C}"/>
    <cellStyle name="40% - Accent5 12 9 2" xfId="45813" xr:uid="{95B12060-26FA-4A2B-9769-11F3317C9B95}"/>
    <cellStyle name="40% - Accent5 13" xfId="5379" xr:uid="{1D71674D-BDA3-4B0E-8EE1-37F29B3B65A1}"/>
    <cellStyle name="40% - Accent5 13 10" xfId="22900" xr:uid="{3C89AE25-2F6C-436B-B6A6-A60A35660F0C}"/>
    <cellStyle name="40% - Accent5 13 11" xfId="35242" xr:uid="{FEE58397-9AAD-42DD-997F-CF154887FA14}"/>
    <cellStyle name="40% - Accent5 13 2" xfId="6163" xr:uid="{EC00D182-CD86-42E7-815E-85E8390489FF}"/>
    <cellStyle name="40% - Accent5 13 2 2" xfId="16077" xr:uid="{092272B0-451C-4BAF-9F26-5785B4D27508}"/>
    <cellStyle name="40% - Accent5 13 2 2 2" xfId="16078" xr:uid="{E06FFEB3-1E8A-4825-88B2-134004A01D2B}"/>
    <cellStyle name="40% - Accent5 13 2 2 2 2" xfId="45837" xr:uid="{3ACA0824-4E4C-449B-B793-3EF43373695A}"/>
    <cellStyle name="40% - Accent5 13 2 2 3" xfId="16079" xr:uid="{567D4014-85BA-4294-9E31-83C851DB2A71}"/>
    <cellStyle name="40% - Accent5 13 2 2 3 2" xfId="45838" xr:uid="{B9E66425-9C30-47A6-85F2-E298EE976363}"/>
    <cellStyle name="40% - Accent5 13 2 2 4" xfId="45836" xr:uid="{296C4787-AF60-4638-A16C-06E0C902CC40}"/>
    <cellStyle name="40% - Accent5 13 2 3" xfId="16080" xr:uid="{B27068C7-C164-4FC2-A25C-61382E86F63D}"/>
    <cellStyle name="40% - Accent5 13 2 3 2" xfId="45839" xr:uid="{4F73ECBD-562E-4FA1-A2A3-6EF4D0898B8D}"/>
    <cellStyle name="40% - Accent5 13 2 4" xfId="16081" xr:uid="{1DD49F6F-7304-4CB9-95C6-FB23E541E131}"/>
    <cellStyle name="40% - Accent5 13 2 4 2" xfId="45840" xr:uid="{8E26DD2D-E8B4-4FF4-89DD-489ED51F65AC}"/>
    <cellStyle name="40% - Accent5 13 2 5" xfId="16082" xr:uid="{794D8B0F-81B9-43AA-8B60-1967DE1EC3D2}"/>
    <cellStyle name="40% - Accent5 13 2 5 2" xfId="45841" xr:uid="{DB530E56-1A50-49B7-932C-7B524CA9ECB7}"/>
    <cellStyle name="40% - Accent5 13 2 6" xfId="22279" xr:uid="{547224D0-A9F3-4C43-AD4C-C2023A337DBB}"/>
    <cellStyle name="40% - Accent5 13 2 6 2" xfId="51704" xr:uid="{2707EE3C-4E26-435E-873F-CC8135956D92}"/>
    <cellStyle name="40% - Accent5 13 2 7" xfId="16076" xr:uid="{F6D13A8B-1014-47CF-92AB-DD2995D4D5E8}"/>
    <cellStyle name="40% - Accent5 13 2 7 2" xfId="45835" xr:uid="{A6BE2A2A-FAB0-431E-959A-20564F5FDADA}"/>
    <cellStyle name="40% - Accent5 13 2 8" xfId="29610" xr:uid="{4C972765-CF2F-4857-850D-E25BAF41BE09}"/>
    <cellStyle name="40% - Accent5 13 2 8 2" xfId="58100" xr:uid="{23A0840F-58E0-4EE7-9FB9-6DA3E0D5E28C}"/>
    <cellStyle name="40% - Accent5 13 2 9" xfId="36022" xr:uid="{2203BC7A-F380-46CE-B208-88D01F00FFD4}"/>
    <cellStyle name="40% - Accent5 13 3" xfId="16083" xr:uid="{CF9A1CAB-C0D2-4163-8B78-43FF52B9166B}"/>
    <cellStyle name="40% - Accent5 13 3 2" xfId="16084" xr:uid="{6356FA07-1FAE-4D24-B569-0DDF5DDF756A}"/>
    <cellStyle name="40% - Accent5 13 3 2 2" xfId="16085" xr:uid="{88280258-78B1-4B4B-B2CA-4928B0AF8A6B}"/>
    <cellStyle name="40% - Accent5 13 3 2 2 2" xfId="45844" xr:uid="{535764D7-C511-4056-8C83-FB540F10D8FB}"/>
    <cellStyle name="40% - Accent5 13 3 2 3" xfId="16086" xr:uid="{301F1E2A-505B-43F9-8168-8B63BBA79656}"/>
    <cellStyle name="40% - Accent5 13 3 2 3 2" xfId="45845" xr:uid="{63B335B3-24D5-4339-872B-CB8904D2B3F7}"/>
    <cellStyle name="40% - Accent5 13 3 2 4" xfId="45843" xr:uid="{D2ED0DBA-47FD-4EA6-944D-CF74CCC2A78B}"/>
    <cellStyle name="40% - Accent5 13 3 3" xfId="16087" xr:uid="{E91CE330-2169-4641-8E5E-C11C8DF0FB01}"/>
    <cellStyle name="40% - Accent5 13 3 3 2" xfId="45846" xr:uid="{9931C6B3-7F8E-4585-9278-A0DB9BE5D93A}"/>
    <cellStyle name="40% - Accent5 13 3 4" xfId="16088" xr:uid="{DA8B64FD-DA45-4359-A2CE-EB1CC8285AE9}"/>
    <cellStyle name="40% - Accent5 13 3 4 2" xfId="45847" xr:uid="{51FC5969-2C8F-4549-9FBE-962451CC7EF2}"/>
    <cellStyle name="40% - Accent5 13 3 5" xfId="16089" xr:uid="{FF5E9B80-D3DC-4732-AAAF-4C3E0263AFA2}"/>
    <cellStyle name="40% - Accent5 13 3 5 2" xfId="45848" xr:uid="{C0BB0350-1797-4D62-BFD7-19E2B4561D57}"/>
    <cellStyle name="40% - Accent5 13 3 6" xfId="45842" xr:uid="{CD043B27-F0FE-4DCE-AC7D-2675DA534046}"/>
    <cellStyle name="40% - Accent5 13 4" xfId="16090" xr:uid="{373B8D09-E9EF-48FD-A857-F4540D5E40D1}"/>
    <cellStyle name="40% - Accent5 13 4 2" xfId="16091" xr:uid="{F71BF591-0557-44A4-85C6-9EAE66B302FF}"/>
    <cellStyle name="40% - Accent5 13 4 2 2" xfId="45850" xr:uid="{9A4E5182-BABC-4AC0-9C3A-4D0D7200FE3F}"/>
    <cellStyle name="40% - Accent5 13 4 3" xfId="16092" xr:uid="{B96208A0-BBA0-407C-BD2B-51202DD53BF9}"/>
    <cellStyle name="40% - Accent5 13 4 3 2" xfId="45851" xr:uid="{8ABE1368-9C86-4896-8FFF-B3D6ED3247E1}"/>
    <cellStyle name="40% - Accent5 13 4 4" xfId="45849" xr:uid="{0DB417A9-5695-4749-ACE5-81015F426BD5}"/>
    <cellStyle name="40% - Accent5 13 5" xfId="16093" xr:uid="{4A1C06DE-A57F-4A7F-8DF0-0FD0E38172AA}"/>
    <cellStyle name="40% - Accent5 13 5 2" xfId="45852" xr:uid="{219DFB8E-BCFF-41E4-BD6C-6C98C5B3826F}"/>
    <cellStyle name="40% - Accent5 13 6" xfId="16094" xr:uid="{1BFDDA43-8FA0-4752-B00D-B442B0B07E97}"/>
    <cellStyle name="40% - Accent5 13 6 2" xfId="45853" xr:uid="{F1B7DD71-B168-4039-8B17-1C73AB5CAC9F}"/>
    <cellStyle name="40% - Accent5 13 7" xfId="16095" xr:uid="{1ED55BD1-5164-4605-AEC7-ABFEC98D47F9}"/>
    <cellStyle name="40% - Accent5 13 7 2" xfId="45854" xr:uid="{3CCF758E-E768-4A3E-BC39-208207156CCB}"/>
    <cellStyle name="40% - Accent5 13 8" xfId="21291" xr:uid="{D17C9ED1-238A-473D-AAB4-8A6819DBFEB1}"/>
    <cellStyle name="40% - Accent5 13 8 2" xfId="50717" xr:uid="{22A3005C-236C-42AB-B0CA-59963363E449}"/>
    <cellStyle name="40% - Accent5 13 9" xfId="16075" xr:uid="{71A4EF0C-B7AC-4FDF-BDF9-09A325882E4C}"/>
    <cellStyle name="40% - Accent5 13 9 2" xfId="45834" xr:uid="{4686C6DD-73A1-4373-9AE2-D7AAEF953931}"/>
    <cellStyle name="40% - Accent5 14" xfId="5404" xr:uid="{2B125F08-0091-4A7A-B187-13D9CE50BE82}"/>
    <cellStyle name="40% - Accent5 14 10" xfId="35267" xr:uid="{28DAFC66-1840-4C9E-837C-B9E953881100}"/>
    <cellStyle name="40% - Accent5 14 2" xfId="6188" xr:uid="{F566CB77-EA83-49E0-AD7A-3495670BC163}"/>
    <cellStyle name="40% - Accent5 14 2 2" xfId="16098" xr:uid="{5BD09939-0E54-495B-B5A4-357EA2CA0B58}"/>
    <cellStyle name="40% - Accent5 14 2 2 2" xfId="16099" xr:uid="{11F232A1-9F0C-4D38-B885-9E4B35B0642F}"/>
    <cellStyle name="40% - Accent5 14 2 2 2 2" xfId="45858" xr:uid="{646AC126-1D78-465E-BF51-8D55B068F2D3}"/>
    <cellStyle name="40% - Accent5 14 2 2 3" xfId="16100" xr:uid="{D808C560-D813-4CA3-8CD3-94BDD429511C}"/>
    <cellStyle name="40% - Accent5 14 2 2 3 2" xfId="45859" xr:uid="{7B9D2413-7A7D-4EE7-A63B-94110F06BEAB}"/>
    <cellStyle name="40% - Accent5 14 2 2 4" xfId="45857" xr:uid="{8010D81B-771C-42CE-9D17-B81374CDDEFA}"/>
    <cellStyle name="40% - Accent5 14 2 3" xfId="16101" xr:uid="{2811FA14-5640-4C3D-8081-30E1014DF553}"/>
    <cellStyle name="40% - Accent5 14 2 3 2" xfId="45860" xr:uid="{F06BD30F-76B8-438D-9C3D-EFACFF3E53E0}"/>
    <cellStyle name="40% - Accent5 14 2 4" xfId="16102" xr:uid="{E67CE324-517C-432E-85EA-57AEE2AEC31C}"/>
    <cellStyle name="40% - Accent5 14 2 4 2" xfId="45861" xr:uid="{88882E9F-973D-4E41-A12B-34D72915F7AB}"/>
    <cellStyle name="40% - Accent5 14 2 5" xfId="16103" xr:uid="{4AF552BE-D664-4534-85F9-9B92D8BAF38B}"/>
    <cellStyle name="40% - Accent5 14 2 5 2" xfId="45862" xr:uid="{3E439A5E-F5FB-4D69-9B3C-EEDE504E6411}"/>
    <cellStyle name="40% - Accent5 14 2 6" xfId="22303" xr:uid="{E6668228-2ED3-479E-B57C-31AA3800D306}"/>
    <cellStyle name="40% - Accent5 14 2 6 2" xfId="51728" xr:uid="{A347A1B0-663B-4CDA-84B3-273989C4C995}"/>
    <cellStyle name="40% - Accent5 14 2 7" xfId="16097" xr:uid="{74949F0B-E7C6-4E64-9566-F2E13ECBF575}"/>
    <cellStyle name="40% - Accent5 14 2 7 2" xfId="45856" xr:uid="{AE18E0EA-7B81-42FA-98E3-3ACD7640EE5C}"/>
    <cellStyle name="40% - Accent5 14 2 8" xfId="36047" xr:uid="{BB6DB592-7D18-407E-A8B1-8E0FBB2FB4E2}"/>
    <cellStyle name="40% - Accent5 14 3" xfId="16104" xr:uid="{74C2928D-C7E0-4E30-8EBC-7FB6E8824E6C}"/>
    <cellStyle name="40% - Accent5 14 3 2" xfId="16105" xr:uid="{3EE99063-B21B-4D53-9FBB-95A395324585}"/>
    <cellStyle name="40% - Accent5 14 3 2 2" xfId="16106" xr:uid="{E2F98853-25FD-4FCE-8E5B-1B33EE822813}"/>
    <cellStyle name="40% - Accent5 14 3 2 2 2" xfId="45865" xr:uid="{AB3B9BFA-1B8E-4BF6-B013-25A90C58F89C}"/>
    <cellStyle name="40% - Accent5 14 3 2 3" xfId="16107" xr:uid="{1ED4BC82-A9EA-44F3-A8F9-B68C7CDF86A7}"/>
    <cellStyle name="40% - Accent5 14 3 2 3 2" xfId="45866" xr:uid="{E3431AF8-DB55-4D32-AD57-1664EBD837D3}"/>
    <cellStyle name="40% - Accent5 14 3 2 4" xfId="45864" xr:uid="{B596615A-F194-4198-9624-CBB1FD8290C1}"/>
    <cellStyle name="40% - Accent5 14 3 3" xfId="16108" xr:uid="{2A0233D9-4AD2-4884-955D-E4F5A7589056}"/>
    <cellStyle name="40% - Accent5 14 3 3 2" xfId="45867" xr:uid="{60FFF743-AE57-4501-B1A3-2225B8B84CAD}"/>
    <cellStyle name="40% - Accent5 14 3 4" xfId="16109" xr:uid="{F13669A9-E734-4C59-B2B3-90090E7C3903}"/>
    <cellStyle name="40% - Accent5 14 3 4 2" xfId="45868" xr:uid="{F8EB393F-58A6-4A4B-B9A9-859F56B512E5}"/>
    <cellStyle name="40% - Accent5 14 3 5" xfId="16110" xr:uid="{FE7523FB-CD88-4749-89CF-22A8BB540670}"/>
    <cellStyle name="40% - Accent5 14 3 5 2" xfId="45869" xr:uid="{608A9954-4D2D-47B6-B440-B2692537C022}"/>
    <cellStyle name="40% - Accent5 14 3 6" xfId="45863" xr:uid="{69537AF3-328B-4BE8-8B86-5D75A152B874}"/>
    <cellStyle name="40% - Accent5 14 4" xfId="16111" xr:uid="{E820C1F4-2D18-45D3-8460-5889696A77F3}"/>
    <cellStyle name="40% - Accent5 14 4 2" xfId="16112" xr:uid="{B7DC136F-DC27-4527-939A-B3A5F8889094}"/>
    <cellStyle name="40% - Accent5 14 4 2 2" xfId="45871" xr:uid="{B46CEB3E-8D69-4210-9023-EDDBD00D97D1}"/>
    <cellStyle name="40% - Accent5 14 4 3" xfId="16113" xr:uid="{499F1CEF-0411-4AC8-BEE7-12B6364E481C}"/>
    <cellStyle name="40% - Accent5 14 4 3 2" xfId="45872" xr:uid="{DA07F886-350F-4201-BF7F-111800A19DAF}"/>
    <cellStyle name="40% - Accent5 14 4 4" xfId="45870" xr:uid="{657173D0-D4F7-462D-AF0D-94987029E237}"/>
    <cellStyle name="40% - Accent5 14 5" xfId="16114" xr:uid="{BA70725A-9840-4BE6-80B4-0F179FD7EEB6}"/>
    <cellStyle name="40% - Accent5 14 5 2" xfId="45873" xr:uid="{ACE98B5B-EF59-4E5B-A594-A88218C6CBB1}"/>
    <cellStyle name="40% - Accent5 14 6" xfId="16115" xr:uid="{E4184EC5-1441-4A13-91B9-10DE49955278}"/>
    <cellStyle name="40% - Accent5 14 6 2" xfId="45874" xr:uid="{C90F9B38-FDEF-4323-944C-0B7F3B6669F6}"/>
    <cellStyle name="40% - Accent5 14 7" xfId="16116" xr:uid="{FC693D0E-D475-447D-B428-4AFFCB63C5FA}"/>
    <cellStyle name="40% - Accent5 14 7 2" xfId="45875" xr:uid="{40203CD2-AE25-4629-81E6-F0BB82A5AFB7}"/>
    <cellStyle name="40% - Accent5 14 8" xfId="21314" xr:uid="{DF7AA76B-8F01-4408-A53C-42F0C546410E}"/>
    <cellStyle name="40% - Accent5 14 8 2" xfId="50740" xr:uid="{2A3E209A-B9B0-4A49-A9C8-15CD24C2FD71}"/>
    <cellStyle name="40% - Accent5 14 9" xfId="16096" xr:uid="{7A121EF1-161C-48C1-BE3C-3161C1BF2AE2}"/>
    <cellStyle name="40% - Accent5 14 9 2" xfId="45855" xr:uid="{BEEC0F34-BECA-44C9-975F-61581DAFDEAA}"/>
    <cellStyle name="40% - Accent5 15" xfId="5427" xr:uid="{9363AD6B-BA7A-432A-BC09-47D4C9555B40}"/>
    <cellStyle name="40% - Accent5 15 10" xfId="35290" xr:uid="{8DFE31EF-5DA5-486F-A1CF-F38C39694EEC}"/>
    <cellStyle name="40% - Accent5 15 2" xfId="6211" xr:uid="{A830BA31-B530-4807-847E-FA82CE01AF17}"/>
    <cellStyle name="40% - Accent5 15 2 2" xfId="16119" xr:uid="{6589C9CA-C830-4B20-BB0D-44C9B98DE7AC}"/>
    <cellStyle name="40% - Accent5 15 2 2 2" xfId="16120" xr:uid="{1F32A69C-5ED5-4FAB-AC15-4ECDC89AAA3A}"/>
    <cellStyle name="40% - Accent5 15 2 2 2 2" xfId="45879" xr:uid="{02D0BE6C-6B61-4D87-9F7F-8A0ADC2D8348}"/>
    <cellStyle name="40% - Accent5 15 2 2 3" xfId="16121" xr:uid="{3213A885-1A70-4B88-B914-D90FD864E773}"/>
    <cellStyle name="40% - Accent5 15 2 2 3 2" xfId="45880" xr:uid="{E4DC7FB4-2FF6-41FA-A6AD-4C63D9BC5D67}"/>
    <cellStyle name="40% - Accent5 15 2 2 4" xfId="45878" xr:uid="{B3888DEF-9900-4D63-A71D-85832ACE6646}"/>
    <cellStyle name="40% - Accent5 15 2 3" xfId="16122" xr:uid="{3C774FFF-B910-489F-BB85-1851E9996653}"/>
    <cellStyle name="40% - Accent5 15 2 3 2" xfId="45881" xr:uid="{01FFE438-89DB-4FC3-B95A-814A3CBB4E69}"/>
    <cellStyle name="40% - Accent5 15 2 4" xfId="16123" xr:uid="{F2B2D175-D31D-4D36-B9B3-69DABA33E402}"/>
    <cellStyle name="40% - Accent5 15 2 4 2" xfId="45882" xr:uid="{3B98161B-29D5-4DBE-803B-21BED4AA4354}"/>
    <cellStyle name="40% - Accent5 15 2 5" xfId="16124" xr:uid="{41267BCF-9752-4CB0-8641-224DEE2AD4F4}"/>
    <cellStyle name="40% - Accent5 15 2 5 2" xfId="45883" xr:uid="{859049B3-FF81-4C0F-8553-63A936852337}"/>
    <cellStyle name="40% - Accent5 15 2 6" xfId="22325" xr:uid="{E28EC64B-D262-4C3F-9898-CB690DE31F67}"/>
    <cellStyle name="40% - Accent5 15 2 6 2" xfId="51750" xr:uid="{D1D1CD2F-A7A4-4B87-8DDE-40C2A2EE5F70}"/>
    <cellStyle name="40% - Accent5 15 2 7" xfId="16118" xr:uid="{1012E327-110F-445B-9B51-852DB1C60FA7}"/>
    <cellStyle name="40% - Accent5 15 2 7 2" xfId="45877" xr:uid="{2AD428D3-F13D-42E3-8239-E86B0EBB0FB7}"/>
    <cellStyle name="40% - Accent5 15 2 8" xfId="36070" xr:uid="{39F335E9-A65F-4C47-B630-96F35F7776AD}"/>
    <cellStyle name="40% - Accent5 15 3" xfId="16125" xr:uid="{58936535-08DA-4C5E-AB79-ADF1F3E74239}"/>
    <cellStyle name="40% - Accent5 15 3 2" xfId="16126" xr:uid="{4A65F171-45A7-4197-92CB-C1550EFD5425}"/>
    <cellStyle name="40% - Accent5 15 3 2 2" xfId="16127" xr:uid="{34083937-17BE-4DA2-839E-680C3CC1D9FA}"/>
    <cellStyle name="40% - Accent5 15 3 2 2 2" xfId="45886" xr:uid="{19A661C6-6963-4A59-B885-30C336FD48FC}"/>
    <cellStyle name="40% - Accent5 15 3 2 3" xfId="16128" xr:uid="{004B6558-0337-4057-9947-26F6F43A2DEE}"/>
    <cellStyle name="40% - Accent5 15 3 2 3 2" xfId="45887" xr:uid="{057076AE-D78F-4DCF-AF82-9522FA5257A9}"/>
    <cellStyle name="40% - Accent5 15 3 2 4" xfId="45885" xr:uid="{3A00D7B4-657D-4B6C-893B-449EE3D1B8D6}"/>
    <cellStyle name="40% - Accent5 15 3 3" xfId="16129" xr:uid="{408E95F0-EA14-4EA0-9A1F-345A81A4B6B0}"/>
    <cellStyle name="40% - Accent5 15 3 3 2" xfId="45888" xr:uid="{8D7E7DEF-C080-493E-A96D-93D1978A5C5D}"/>
    <cellStyle name="40% - Accent5 15 3 4" xfId="16130" xr:uid="{6A5BED88-C822-41B1-A88A-01241B9437BD}"/>
    <cellStyle name="40% - Accent5 15 3 4 2" xfId="45889" xr:uid="{61B39B63-C03F-4DF5-B60D-608D79E4E592}"/>
    <cellStyle name="40% - Accent5 15 3 5" xfId="16131" xr:uid="{FCC9E3DF-2100-4898-B9AC-DC178FE09782}"/>
    <cellStyle name="40% - Accent5 15 3 5 2" xfId="45890" xr:uid="{AD5B7C59-4AAA-4B11-A57B-FFADFC33B54F}"/>
    <cellStyle name="40% - Accent5 15 3 6" xfId="45884" xr:uid="{B0BD4137-588B-444D-94A5-981CCD719392}"/>
    <cellStyle name="40% - Accent5 15 4" xfId="16132" xr:uid="{9AD1D8E9-8D9F-4F56-966C-935E689FE7A0}"/>
    <cellStyle name="40% - Accent5 15 4 2" xfId="16133" xr:uid="{A38F41D5-E2E0-42E0-8FE7-609594790B12}"/>
    <cellStyle name="40% - Accent5 15 4 2 2" xfId="45892" xr:uid="{D29E9727-F969-485D-8CB5-24FC3225B517}"/>
    <cellStyle name="40% - Accent5 15 4 3" xfId="16134" xr:uid="{272963E0-E742-447F-8778-E7E0CE8B1160}"/>
    <cellStyle name="40% - Accent5 15 4 3 2" xfId="45893" xr:uid="{34EDD4FB-EA4A-40BF-8C97-8B3F065B83D2}"/>
    <cellStyle name="40% - Accent5 15 4 4" xfId="45891" xr:uid="{21B9E2A0-2735-43C4-836D-75663912AF13}"/>
    <cellStyle name="40% - Accent5 15 5" xfId="16135" xr:uid="{DCE943B7-BE46-44C7-8083-2889DA9AC929}"/>
    <cellStyle name="40% - Accent5 15 5 2" xfId="45894" xr:uid="{B97A35C5-8FDF-4773-B591-730501DB7F83}"/>
    <cellStyle name="40% - Accent5 15 6" xfId="16136" xr:uid="{1E3B5B19-41CB-420F-8D3C-F796339BAFE4}"/>
    <cellStyle name="40% - Accent5 15 6 2" xfId="45895" xr:uid="{97372BBD-7FD0-43B4-9D1A-BD80B64B9F71}"/>
    <cellStyle name="40% - Accent5 15 7" xfId="16137" xr:uid="{7FE611D9-7511-42CE-B440-D09FD721C8EB}"/>
    <cellStyle name="40% - Accent5 15 7 2" xfId="45896" xr:uid="{8BCB06C7-9926-4101-8B91-43563566F2C3}"/>
    <cellStyle name="40% - Accent5 15 8" xfId="21336" xr:uid="{A9FE5E24-DFDC-4D60-BD3C-428C7ED24002}"/>
    <cellStyle name="40% - Accent5 15 8 2" xfId="50762" xr:uid="{76ACEEC5-2994-4D8F-A467-5023967E26A4}"/>
    <cellStyle name="40% - Accent5 15 9" xfId="16117" xr:uid="{8080B618-7B95-4B27-AD5A-0AF0479D51ED}"/>
    <cellStyle name="40% - Accent5 15 9 2" xfId="45876" xr:uid="{933DDD6E-99F9-4ADC-9680-044E5A6E4220}"/>
    <cellStyle name="40% - Accent5 16" xfId="5451" xr:uid="{B64E90A8-EF67-423E-9ABC-30D15B80D631}"/>
    <cellStyle name="40% - Accent5 16 10" xfId="35314" xr:uid="{F215D918-D5D1-4C4F-A6F4-128E8B0923F3}"/>
    <cellStyle name="40% - Accent5 16 2" xfId="6235" xr:uid="{5B0E89FC-58C4-444D-8504-14B2291505B8}"/>
    <cellStyle name="40% - Accent5 16 2 2" xfId="16140" xr:uid="{B9A85E78-C269-4C6F-B0D6-368686E71FA7}"/>
    <cellStyle name="40% - Accent5 16 2 2 2" xfId="16141" xr:uid="{27C7DD16-DEDB-4BC8-BC90-9A0B94834A1A}"/>
    <cellStyle name="40% - Accent5 16 2 2 2 2" xfId="45900" xr:uid="{55748A63-5399-4F3B-84D1-C91FF46C7614}"/>
    <cellStyle name="40% - Accent5 16 2 2 3" xfId="16142" xr:uid="{BEA81BE2-C2B2-4BD2-9E5F-0DCF75F4FA1D}"/>
    <cellStyle name="40% - Accent5 16 2 2 3 2" xfId="45901" xr:uid="{6F0840C1-7B42-496E-994B-4D9B07998C73}"/>
    <cellStyle name="40% - Accent5 16 2 2 4" xfId="45899" xr:uid="{AD68420B-CC84-4D42-BD65-03D66F563B8A}"/>
    <cellStyle name="40% - Accent5 16 2 3" xfId="16143" xr:uid="{6457188A-7CF2-438D-936F-F90E3AB7E7D9}"/>
    <cellStyle name="40% - Accent5 16 2 3 2" xfId="45902" xr:uid="{A5F5317B-AD5D-4016-8017-F93324BC73B5}"/>
    <cellStyle name="40% - Accent5 16 2 4" xfId="16144" xr:uid="{8CBC2FBF-BDA2-47D2-8368-8BB2F5FB1174}"/>
    <cellStyle name="40% - Accent5 16 2 4 2" xfId="45903" xr:uid="{F31FEA3F-4ECB-42FF-A12E-D68ADFF89558}"/>
    <cellStyle name="40% - Accent5 16 2 5" xfId="16145" xr:uid="{FE3F105B-15E8-4F2B-9F68-353661A3C55F}"/>
    <cellStyle name="40% - Accent5 16 2 5 2" xfId="45904" xr:uid="{8FFB705E-15F3-4391-9825-4DCF6D43A27D}"/>
    <cellStyle name="40% - Accent5 16 2 6" xfId="22348" xr:uid="{FD0818CE-0BCF-437C-9CB7-6720A85788BC}"/>
    <cellStyle name="40% - Accent5 16 2 6 2" xfId="51773" xr:uid="{552FA8C8-52BE-413B-A7B9-234F8F627D2E}"/>
    <cellStyle name="40% - Accent5 16 2 7" xfId="16139" xr:uid="{41681917-D91E-4D8A-8BDB-8E599AD904B9}"/>
    <cellStyle name="40% - Accent5 16 2 7 2" xfId="45898" xr:uid="{B60460DB-07D4-414C-86B4-D9404A713A97}"/>
    <cellStyle name="40% - Accent5 16 2 8" xfId="36094" xr:uid="{D48CFF7F-E1EF-4EBA-AD3B-5627914C15CD}"/>
    <cellStyle name="40% - Accent5 16 3" xfId="16146" xr:uid="{B976D6BD-D12B-435D-A469-EDCDFC651850}"/>
    <cellStyle name="40% - Accent5 16 3 2" xfId="16147" xr:uid="{ED1F78D9-59E7-40D6-9AA1-909B1113CC99}"/>
    <cellStyle name="40% - Accent5 16 3 2 2" xfId="16148" xr:uid="{F88A7A58-B78D-42BF-B397-1D2CB1D5C658}"/>
    <cellStyle name="40% - Accent5 16 3 2 2 2" xfId="45907" xr:uid="{69FB0997-0A4F-42A8-8511-688BAC3F9372}"/>
    <cellStyle name="40% - Accent5 16 3 2 3" xfId="16149" xr:uid="{5B1CF7F8-6A2B-473F-B3EF-23D7BFF9A936}"/>
    <cellStyle name="40% - Accent5 16 3 2 3 2" xfId="45908" xr:uid="{975CD49F-5D05-4787-AFE6-FCF20517FADE}"/>
    <cellStyle name="40% - Accent5 16 3 2 4" xfId="45906" xr:uid="{4DF30963-9153-4F40-ABD3-1BFA6A241435}"/>
    <cellStyle name="40% - Accent5 16 3 3" xfId="16150" xr:uid="{17AE10C6-D060-47BD-BCEE-A0FA402BBED4}"/>
    <cellStyle name="40% - Accent5 16 3 3 2" xfId="45909" xr:uid="{B4098A8E-EDA5-4A6F-B2AE-3421E3499D05}"/>
    <cellStyle name="40% - Accent5 16 3 4" xfId="16151" xr:uid="{6DA06BBC-9A49-4943-A5F5-434315A5881C}"/>
    <cellStyle name="40% - Accent5 16 3 4 2" xfId="45910" xr:uid="{1A376730-CBD2-4D4F-879F-1EEDA8A3D1DD}"/>
    <cellStyle name="40% - Accent5 16 3 5" xfId="16152" xr:uid="{58000ACC-74F8-4F59-A3A6-299B2D23F129}"/>
    <cellStyle name="40% - Accent5 16 3 5 2" xfId="45911" xr:uid="{600CDEA3-20D5-4EE9-89BC-6094D1B62D23}"/>
    <cellStyle name="40% - Accent5 16 3 6" xfId="45905" xr:uid="{F5D3D085-7083-454A-916A-3424F48C7450}"/>
    <cellStyle name="40% - Accent5 16 4" xfId="16153" xr:uid="{1A76CC00-8D85-4B82-B37D-E99C8338B690}"/>
    <cellStyle name="40% - Accent5 16 4 2" xfId="16154" xr:uid="{1480FE3D-37E6-4960-AFBA-BA5EFD094E59}"/>
    <cellStyle name="40% - Accent5 16 4 2 2" xfId="45913" xr:uid="{0FCBB6DE-4A15-4140-84D0-5D0E8EF7CDB1}"/>
    <cellStyle name="40% - Accent5 16 4 3" xfId="16155" xr:uid="{D4192C41-F92A-4973-840F-38A367476537}"/>
    <cellStyle name="40% - Accent5 16 4 3 2" xfId="45914" xr:uid="{350EFE7E-E676-42CC-9677-7FD4D2994A3F}"/>
    <cellStyle name="40% - Accent5 16 4 4" xfId="45912" xr:uid="{D24EEB12-0195-462A-80F7-9B11D60E682F}"/>
    <cellStyle name="40% - Accent5 16 5" xfId="16156" xr:uid="{F2EFCA8D-0327-4F44-ABEF-FF0C34E6878E}"/>
    <cellStyle name="40% - Accent5 16 5 2" xfId="45915" xr:uid="{9E4C2904-7BB1-48BB-A11C-41EA13076BDC}"/>
    <cellStyle name="40% - Accent5 16 6" xfId="16157" xr:uid="{E2C1A53A-677D-4C7E-9C4E-DEF8D0F0B4E0}"/>
    <cellStyle name="40% - Accent5 16 6 2" xfId="45916" xr:uid="{897800A4-E067-488C-A8F0-D864E538EB44}"/>
    <cellStyle name="40% - Accent5 16 7" xfId="16158" xr:uid="{D69E5E57-0DC5-4243-8002-C7D1F8ADE510}"/>
    <cellStyle name="40% - Accent5 16 7 2" xfId="45917" xr:uid="{BF7FC095-83B9-425E-B500-B166CC6ADAB9}"/>
    <cellStyle name="40% - Accent5 16 8" xfId="21359" xr:uid="{AFD970D8-876E-4C72-B290-EF58810E6419}"/>
    <cellStyle name="40% - Accent5 16 8 2" xfId="50785" xr:uid="{F0A7D62D-9DAB-4E8E-969C-7C46B8BE4304}"/>
    <cellStyle name="40% - Accent5 16 9" xfId="16138" xr:uid="{08A5004B-3E8F-425F-BC01-070D3100F572}"/>
    <cellStyle name="40% - Accent5 16 9 2" xfId="45897" xr:uid="{45BCCFF2-CB87-4921-B32C-195D8BA44461}"/>
    <cellStyle name="40% - Accent5 17" xfId="5475" xr:uid="{D623A2A7-5676-450B-948E-6250AE66D1F4}"/>
    <cellStyle name="40% - Accent5 17 2" xfId="6259" xr:uid="{CD6D20FD-7C61-40A3-AA35-BC10C9E44AB8}"/>
    <cellStyle name="40% - Accent5 17 2 2" xfId="16161" xr:uid="{2597FBD0-38AE-412A-BF7E-4CC4015171F4}"/>
    <cellStyle name="40% - Accent5 17 2 2 2" xfId="45920" xr:uid="{916F8022-BAB5-4906-9D3A-661E2131D96D}"/>
    <cellStyle name="40% - Accent5 17 2 3" xfId="16162" xr:uid="{E0BC6305-BC10-4A79-A28B-13CFE40F9560}"/>
    <cellStyle name="40% - Accent5 17 2 3 2" xfId="45921" xr:uid="{D277DC42-19FF-4225-9235-9C8E5DCF7411}"/>
    <cellStyle name="40% - Accent5 17 2 4" xfId="22371" xr:uid="{42C6D09F-7B2D-49CA-B757-0754546C4740}"/>
    <cellStyle name="40% - Accent5 17 2 4 2" xfId="51796" xr:uid="{728039B9-509D-442E-86C0-5317EC58E688}"/>
    <cellStyle name="40% - Accent5 17 2 5" xfId="16160" xr:uid="{C093A962-8F47-4A91-886F-120A38CED5CE}"/>
    <cellStyle name="40% - Accent5 17 2 5 2" xfId="45919" xr:uid="{7DFEFAEC-3F1D-44A7-B028-0195F3F51C22}"/>
    <cellStyle name="40% - Accent5 17 2 6" xfId="36118" xr:uid="{1C620C89-B3A4-4762-BD03-89ECD8DD86C6}"/>
    <cellStyle name="40% - Accent5 17 3" xfId="16163" xr:uid="{0D0F54F4-95F6-4AC6-B4DC-E0CE5FC0D2B2}"/>
    <cellStyle name="40% - Accent5 17 3 2" xfId="45922" xr:uid="{393B0871-9C77-4938-9590-778B48BE33D2}"/>
    <cellStyle name="40% - Accent5 17 4" xfId="16164" xr:uid="{1970D9E8-4236-4262-B96E-B2B34A68526A}"/>
    <cellStyle name="40% - Accent5 17 4 2" xfId="45923" xr:uid="{6DB4D18D-0CD8-4655-AD8C-C3376036AB15}"/>
    <cellStyle name="40% - Accent5 17 5" xfId="16165" xr:uid="{ECA43DCD-17BC-438B-896E-6C358F21E499}"/>
    <cellStyle name="40% - Accent5 17 5 2" xfId="45924" xr:uid="{23726490-6CB7-4F36-8F7B-43F193AB4CD8}"/>
    <cellStyle name="40% - Accent5 17 6" xfId="21382" xr:uid="{E609AD31-08F2-47D7-9881-B534235FAA49}"/>
    <cellStyle name="40% - Accent5 17 6 2" xfId="50808" xr:uid="{2C1840BB-FC8B-41BE-A9A5-53950EB304A4}"/>
    <cellStyle name="40% - Accent5 17 7" xfId="16159" xr:uid="{0B728BB1-53F8-421C-AF54-F493C54BDC27}"/>
    <cellStyle name="40% - Accent5 17 7 2" xfId="45918" xr:uid="{56EEEFD3-1750-4A6B-BCF6-84038EC21567}"/>
    <cellStyle name="40% - Accent5 17 8" xfId="35338" xr:uid="{D3F519EE-6F9D-4B32-AD09-B570D7B3D50E}"/>
    <cellStyle name="40% - Accent5 18" xfId="5500" xr:uid="{9F720D0E-81F1-4A5F-B299-0C4128A5244B}"/>
    <cellStyle name="40% - Accent5 18 2" xfId="16167" xr:uid="{C481BBDB-2016-4046-9F62-B6D9B5F17BE3}"/>
    <cellStyle name="40% - Accent5 18 2 2" xfId="16168" xr:uid="{32405605-FBE6-4C9E-AE96-EF5F586F91E3}"/>
    <cellStyle name="40% - Accent5 18 2 2 2" xfId="45927" xr:uid="{0A972ED2-F767-49B0-9935-6EBD664682A3}"/>
    <cellStyle name="40% - Accent5 18 2 3" xfId="16169" xr:uid="{F62E8208-B70D-426C-AED9-4A4B899A25A9}"/>
    <cellStyle name="40% - Accent5 18 2 3 2" xfId="45928" xr:uid="{3BA6D1E8-9A44-4CFC-8059-15A5E5E58A63}"/>
    <cellStyle name="40% - Accent5 18 2 4" xfId="45926" xr:uid="{7E04AE62-8F77-41CA-859F-5C8A84D11126}"/>
    <cellStyle name="40% - Accent5 18 3" xfId="16170" xr:uid="{13766C32-14CA-48F6-A968-586E15561EB9}"/>
    <cellStyle name="40% - Accent5 18 3 2" xfId="45929" xr:uid="{E8F2372E-1397-4C1F-95F9-162D22F43E59}"/>
    <cellStyle name="40% - Accent5 18 4" xfId="16171" xr:uid="{EC9AEFC6-2102-43A4-933A-16180B9205F5}"/>
    <cellStyle name="40% - Accent5 18 4 2" xfId="45930" xr:uid="{E30B0329-BDFC-4246-B674-DB7F30BF967C}"/>
    <cellStyle name="40% - Accent5 18 5" xfId="16172" xr:uid="{07FEC34F-7402-4206-8190-549317D9E078}"/>
    <cellStyle name="40% - Accent5 18 5 2" xfId="45931" xr:uid="{962A5906-BB80-4A00-85B1-4D4BE0CD8715}"/>
    <cellStyle name="40% - Accent5 18 6" xfId="21406" xr:uid="{2B253050-BA0C-4F92-A33A-458E9432244E}"/>
    <cellStyle name="40% - Accent5 18 6 2" xfId="50832" xr:uid="{6F9C0730-86D8-447C-92D5-A9E2D5C26142}"/>
    <cellStyle name="40% - Accent5 18 7" xfId="16166" xr:uid="{DEBABCB3-BFA8-4C40-9A8A-48FBA6AE95DF}"/>
    <cellStyle name="40% - Accent5 18 7 2" xfId="45925" xr:uid="{8DA3E6F8-165A-4FDF-B079-F96544C93A04}"/>
    <cellStyle name="40% - Accent5 18 8" xfId="35363" xr:uid="{2BB5018D-1AD0-413C-B17B-AB29EA0E9A65}"/>
    <cellStyle name="40% - Accent5 19" xfId="5524" xr:uid="{E3501E79-BB1A-49AE-8A08-3188E4109843}"/>
    <cellStyle name="40% - Accent5 19 2" xfId="16174" xr:uid="{7796CB4B-66C9-46B9-AE3C-0C23496470E9}"/>
    <cellStyle name="40% - Accent5 19 2 2" xfId="45933" xr:uid="{DF19A66B-F89B-48D3-A7B9-3F45C9681671}"/>
    <cellStyle name="40% - Accent5 19 3" xfId="16175" xr:uid="{FD69D115-A1FF-4BA5-B169-654CD35B709D}"/>
    <cellStyle name="40% - Accent5 19 3 2" xfId="45934" xr:uid="{C6F1D135-58B5-4318-803F-8CA112B2C068}"/>
    <cellStyle name="40% - Accent5 19 4" xfId="16176" xr:uid="{3EAAFE79-E3B9-42A9-9467-5094B71D15DF}"/>
    <cellStyle name="40% - Accent5 19 4 2" xfId="45935" xr:uid="{F84312AD-2C2D-4F8B-AE1D-20D338CD7ACA}"/>
    <cellStyle name="40% - Accent5 19 5" xfId="21429" xr:uid="{7F1CDB2D-58AD-403C-8892-16A3034BD52A}"/>
    <cellStyle name="40% - Accent5 19 5 2" xfId="50855" xr:uid="{FD614CC6-3B47-4759-B3A7-B227A22D74E8}"/>
    <cellStyle name="40% - Accent5 19 6" xfId="16173" xr:uid="{68F64C41-1BE9-43B8-82EA-79519BF44354}"/>
    <cellStyle name="40% - Accent5 19 6 2" xfId="45932" xr:uid="{A62FF295-2B2E-46A5-93A5-3CCE87B59CC5}"/>
    <cellStyle name="40% - Accent5 19 7" xfId="35387" xr:uid="{31C1CD7B-2F21-4830-B9BB-0BF67434B093}"/>
    <cellStyle name="40% - Accent5 2" xfId="350" xr:uid="{8CE44F3B-C19F-48CE-8E20-7F69621A83B5}"/>
    <cellStyle name="40% - Accent5 2 10" xfId="16178" xr:uid="{C5F427A5-1EC2-4D81-A0F1-2ADFE97BB45B}"/>
    <cellStyle name="40% - Accent5 2 10 2" xfId="45937" xr:uid="{94C2B298-3C95-48C9-ADD7-CE5FA69FCD08}"/>
    <cellStyle name="40% - Accent5 2 11" xfId="16179" xr:uid="{CC1BFB5D-D06B-450B-88D8-0F5530D0189C}"/>
    <cellStyle name="40% - Accent5 2 11 2" xfId="45938" xr:uid="{FE681652-4D6F-4C4C-B16F-96BB3FA0B88B}"/>
    <cellStyle name="40% - Accent5 2 12" xfId="16180" xr:uid="{8E35AB97-4B70-4381-BE09-F22EE0BC0989}"/>
    <cellStyle name="40% - Accent5 2 12 2" xfId="45939" xr:uid="{069A92D8-C824-4EDD-84B2-8F18353156E0}"/>
    <cellStyle name="40% - Accent5 2 13" xfId="20320" xr:uid="{5C168DD6-74EE-4AC7-95A5-F1FED0654860}"/>
    <cellStyle name="40% - Accent5 2 13 2" xfId="49951" xr:uid="{8F7FB0CE-A6EC-4982-B5AE-D13E2F78B4F9}"/>
    <cellStyle name="40% - Accent5 2 14" xfId="16177" xr:uid="{8019D02B-E16D-432B-8855-2C71E7876BDF}"/>
    <cellStyle name="40% - Accent5 2 14 2" xfId="45936" xr:uid="{550C87A2-4ACD-4A7A-97CE-89174F93F37B}"/>
    <cellStyle name="40% - Accent5 2 15" xfId="6338" xr:uid="{B9867C3E-BE24-4BBF-81F1-94BF23C613EF}"/>
    <cellStyle name="40% - Accent5 2 15 2" xfId="36161" xr:uid="{72D9EDD9-78B2-4B09-8D2F-76B46FE70CFD}"/>
    <cellStyle name="40% - Accent5 2 16" xfId="4725" xr:uid="{2A4A8172-BEAB-404E-9C50-1D1523B0907E}"/>
    <cellStyle name="40% - Accent5 2 16 2" xfId="34619" xr:uid="{651BA01B-955D-4C58-BA70-A582B439A5AE}"/>
    <cellStyle name="40% - Accent5 2 17" xfId="22554" xr:uid="{D0B81714-AE3C-40A6-A0C9-7FEE180C65D6}"/>
    <cellStyle name="40% - Accent5 2 17 2" xfId="51842" xr:uid="{EB4DCB23-7AF4-4846-B659-303B9393B040}"/>
    <cellStyle name="40% - Accent5 2 18" xfId="4194" xr:uid="{4D20C041-A482-4ED4-8E92-9BEBC4EF0C01}"/>
    <cellStyle name="40% - Accent5 2 19" xfId="31627" xr:uid="{1317B719-0A60-4512-BEC7-881625825881}"/>
    <cellStyle name="40% - Accent5 2 2" xfId="850" xr:uid="{41A8A29A-36B6-4CC8-8BFF-D2B8E3CEE038}"/>
    <cellStyle name="40% - Accent5 2 2 10" xfId="20321" xr:uid="{FDB6D1F4-FA4A-4007-8FA2-720C1F64F81D}"/>
    <cellStyle name="40% - Accent5 2 2 10 2" xfId="49952" xr:uid="{3909BAEC-56B6-4360-8904-B93DB226B8CD}"/>
    <cellStyle name="40% - Accent5 2 2 11" xfId="16181" xr:uid="{CE0024F9-EF21-4063-AED4-440746F88A2A}"/>
    <cellStyle name="40% - Accent5 2 2 11 2" xfId="45940" xr:uid="{6DC8F820-4F57-470D-92D6-C550DC5AA3E1}"/>
    <cellStyle name="40% - Accent5 2 2 12" xfId="4947" xr:uid="{2679D2C0-DD1D-401D-B971-B38805FD13DD}"/>
    <cellStyle name="40% - Accent5 2 2 12 2" xfId="34816" xr:uid="{F4BE76F0-ED60-460C-8D30-5844824FC1AF}"/>
    <cellStyle name="40% - Accent5 2 2 13" xfId="4329" xr:uid="{9CF50B66-B212-4789-9066-E0C137D0DB71}"/>
    <cellStyle name="40% - Accent5 2 2 14" xfId="32080" xr:uid="{7AC87BB8-8CC6-4576-9881-B4EF08D57F7E}"/>
    <cellStyle name="40% - Accent5 2 2 2" xfId="104" xr:uid="{F86FEC25-8DBA-4969-9BF6-F7EE385B0DD9}"/>
    <cellStyle name="40% - Accent5 2 2 2 10" xfId="5766" xr:uid="{EF470997-B86F-4EBC-A810-F534EA5BA145}"/>
    <cellStyle name="40% - Accent5 2 2 2 10 2" xfId="35625" xr:uid="{7D61ECCD-A261-4AFA-8A75-75D2DDA987A7}"/>
    <cellStyle name="40% - Accent5 2 2 2 11" xfId="4427" xr:uid="{8251DE3C-1448-41F5-B974-8EB73B647B1D}"/>
    <cellStyle name="40% - Accent5 2 2 2 12" xfId="31743" xr:uid="{F8B8D8C2-F490-44D9-A3D0-81F14CBC7894}"/>
    <cellStyle name="40% - Accent5 2 2 2 2" xfId="877" xr:uid="{F2B8D428-83A9-4A0E-8F30-462A3E5D36D9}"/>
    <cellStyle name="40% - Accent5 2 2 2 2 2" xfId="1357" xr:uid="{096FE7BB-E97E-4626-9C1D-D3E1D503C942}"/>
    <cellStyle name="40% - Accent5 2 2 2 2 2 2" xfId="2019" xr:uid="{B8D41A8A-C2D2-4242-A3DD-F7C6104EE66E}"/>
    <cellStyle name="40% - Accent5 2 2 2 2 2 2 2" xfId="3254" xr:uid="{B64BC708-E8F9-4CE0-883D-A7F698831B1A}"/>
    <cellStyle name="40% - Accent5 2 2 2 2 2 2 2 2" xfId="34231" xr:uid="{075E7B4D-B93F-45C3-94AA-5DC05C6C8FA6}"/>
    <cellStyle name="40% - Accent5 2 2 2 2 2 2 3" xfId="16185" xr:uid="{789755DA-577D-4402-9BAE-39887D53F7F6}"/>
    <cellStyle name="40% - Accent5 2 2 2 2 2 2 3 2" xfId="45944" xr:uid="{03BC23FD-C243-4F56-B4E8-5DA67BBAA32B}"/>
    <cellStyle name="40% - Accent5 2 2 2 2 2 2 4" xfId="33021" xr:uid="{80DA3253-C703-4E1D-A3D4-C6D87EDCEB62}"/>
    <cellStyle name="40% - Accent5 2 2 2 2 2 3" xfId="2642" xr:uid="{E8A7C268-38D8-4FC0-879D-B8E4C228C2EC}"/>
    <cellStyle name="40% - Accent5 2 2 2 2 2 3 2" xfId="16186" xr:uid="{E8177CC0-5788-4FD9-8E23-DD98369964F3}"/>
    <cellStyle name="40% - Accent5 2 2 2 2 2 3 2 2" xfId="45945" xr:uid="{2C874F1E-3155-4385-AAE9-244973F699DF}"/>
    <cellStyle name="40% - Accent5 2 2 2 2 2 3 3" xfId="33622" xr:uid="{08437053-D85F-411B-9E5D-DC386192FB62}"/>
    <cellStyle name="40% - Accent5 2 2 2 2 2 4" xfId="16184" xr:uid="{A4DD0367-92DC-4BE3-9516-56C39FB5D452}"/>
    <cellStyle name="40% - Accent5 2 2 2 2 2 4 2" xfId="45943" xr:uid="{9596D40B-2ED3-41C6-A423-C29D4BA9F250}"/>
    <cellStyle name="40% - Accent5 2 2 2 2 2 5" xfId="32407" xr:uid="{CADFBD90-0BAE-43C2-87CF-9EDD55AB141C}"/>
    <cellStyle name="40% - Accent5 2 2 2 2 3" xfId="1729" xr:uid="{861287FB-CC26-4208-B00C-FCC79A355BE4}"/>
    <cellStyle name="40% - Accent5 2 2 2 2 3 2" xfId="2950" xr:uid="{BF66DCCD-A3C1-4529-88FC-679ED0922019}"/>
    <cellStyle name="40% - Accent5 2 2 2 2 3 2 2" xfId="33928" xr:uid="{342FF1C0-F9F7-4E45-A314-83FBCED0739E}"/>
    <cellStyle name="40% - Accent5 2 2 2 2 3 3" xfId="16187" xr:uid="{E1CDE223-2E4D-4104-AD0A-2B19F03DFEAA}"/>
    <cellStyle name="40% - Accent5 2 2 2 2 3 3 2" xfId="45946" xr:uid="{E9407B54-76FA-4CF8-8FE2-96604C7B878A}"/>
    <cellStyle name="40% - Accent5 2 2 2 2 3 4" xfId="32731" xr:uid="{B05E45B0-5AE2-42CB-BF88-C0FE46B94107}"/>
    <cellStyle name="40% - Accent5 2 2 2 2 4" xfId="2339" xr:uid="{CE750AE7-42BB-4B36-BBDF-0D19E618656B}"/>
    <cellStyle name="40% - Accent5 2 2 2 2 4 2" xfId="16188" xr:uid="{5629ED41-E82D-413C-B6BA-F45B8589A43D}"/>
    <cellStyle name="40% - Accent5 2 2 2 2 4 2 2" xfId="45947" xr:uid="{A005A27B-A6A6-459F-A17E-1CAF819FCA3B}"/>
    <cellStyle name="40% - Accent5 2 2 2 2 4 3" xfId="33319" xr:uid="{3FA922B0-94B4-433E-A968-0BE44EBC6F27}"/>
    <cellStyle name="40% - Accent5 2 2 2 2 5" xfId="16189" xr:uid="{C8A2A91E-489D-4347-958C-E2B3ADD99C88}"/>
    <cellStyle name="40% - Accent5 2 2 2 2 5 2" xfId="45948" xr:uid="{01FFDFE1-493F-4707-BF37-065102FDCBFA}"/>
    <cellStyle name="40% - Accent5 2 2 2 2 6" xfId="31142" xr:uid="{38346E33-4992-408A-A343-4E1CC0FF78AA}"/>
    <cellStyle name="40% - Accent5 2 2 2 2 7" xfId="16183" xr:uid="{5C1D0672-FA3D-49A8-9983-8F411017729C}"/>
    <cellStyle name="40% - Accent5 2 2 2 2 7 2" xfId="45942" xr:uid="{C2C296F8-50B7-47CA-AAC5-FD16C0CFB7D2}"/>
    <cellStyle name="40% - Accent5 2 2 2 2 8" xfId="32106" xr:uid="{213DA90A-4E97-49F9-9800-BAF12395A6D7}"/>
    <cellStyle name="40% - Accent5 2 2 2 3" xfId="1356" xr:uid="{23701307-61E7-41B4-93DD-7DF1E032D1FA}"/>
    <cellStyle name="40% - Accent5 2 2 2 3 2" xfId="2018" xr:uid="{0A63535E-1517-4BBC-A2FA-5FE5B9A2375A}"/>
    <cellStyle name="40% - Accent5 2 2 2 3 2 2" xfId="3253" xr:uid="{70A4D4E6-9610-4AA7-8F48-93ACA42BBA0D}"/>
    <cellStyle name="40% - Accent5 2 2 2 3 2 2 2" xfId="16192" xr:uid="{9A40518E-27D8-4C1F-A692-3B6CABF7609E}"/>
    <cellStyle name="40% - Accent5 2 2 2 3 2 2 2 2" xfId="45951" xr:uid="{D46B6A9E-E2F0-46FE-8F58-7497912510AB}"/>
    <cellStyle name="40% - Accent5 2 2 2 3 2 2 3" xfId="34230" xr:uid="{5B9ACB4F-858B-4E39-8147-A904C0805786}"/>
    <cellStyle name="40% - Accent5 2 2 2 3 2 3" xfId="16193" xr:uid="{3B28FCC5-2C58-48A2-86EF-9BDE7BAC856D}"/>
    <cellStyle name="40% - Accent5 2 2 2 3 2 3 2" xfId="45952" xr:uid="{9AFCD045-30A6-4F00-8B6A-96BAB03A48D7}"/>
    <cellStyle name="40% - Accent5 2 2 2 3 2 4" xfId="16191" xr:uid="{ECBB1B4E-255A-4A89-B5D5-2D7660A002D6}"/>
    <cellStyle name="40% - Accent5 2 2 2 3 2 4 2" xfId="45950" xr:uid="{BE977D01-D3BA-4971-99D6-70C6B370F6C8}"/>
    <cellStyle name="40% - Accent5 2 2 2 3 2 5" xfId="33020" xr:uid="{17034F36-64DD-4691-BE90-39346DAD119F}"/>
    <cellStyle name="40% - Accent5 2 2 2 3 3" xfId="2641" xr:uid="{3E8D9725-C88C-4AFB-8A13-E07021464B09}"/>
    <cellStyle name="40% - Accent5 2 2 2 3 3 2" xfId="16194" xr:uid="{1972B470-6060-4A07-BA41-98FB1DF3B1C7}"/>
    <cellStyle name="40% - Accent5 2 2 2 3 3 2 2" xfId="45953" xr:uid="{3A84E8A3-12F6-4EB8-B39C-67A2292162CD}"/>
    <cellStyle name="40% - Accent5 2 2 2 3 3 3" xfId="33621" xr:uid="{3CA0192E-ACD5-4979-80BC-64702D5DF3B5}"/>
    <cellStyle name="40% - Accent5 2 2 2 3 4" xfId="16195" xr:uid="{3A9688C1-C98B-4985-9922-31F80FCBCEE0}"/>
    <cellStyle name="40% - Accent5 2 2 2 3 4 2" xfId="45954" xr:uid="{5ECC42DD-9DCA-43B2-8424-49D7AFB3EB03}"/>
    <cellStyle name="40% - Accent5 2 2 2 3 5" xfId="16196" xr:uid="{E46B0580-87A7-4712-A5BA-3C91B094140F}"/>
    <cellStyle name="40% - Accent5 2 2 2 3 5 2" xfId="45955" xr:uid="{4B276740-87AE-4233-8109-64F6C56ADF01}"/>
    <cellStyle name="40% - Accent5 2 2 2 3 6" xfId="16190" xr:uid="{EF810022-FAD2-4F44-99C2-BFA5A6172D21}"/>
    <cellStyle name="40% - Accent5 2 2 2 3 6 2" xfId="45949" xr:uid="{A09430CD-8FA1-49F6-A147-712B307394AF}"/>
    <cellStyle name="40% - Accent5 2 2 2 3 7" xfId="32406" xr:uid="{AEEC56C1-EFF2-4EE5-9AF9-A33917F191F1}"/>
    <cellStyle name="40% - Accent5 2 2 2 4" xfId="1728" xr:uid="{240D9CC2-6117-48FC-A15F-B17D579E74F2}"/>
    <cellStyle name="40% - Accent5 2 2 2 4 2" xfId="2949" xr:uid="{06DAC26E-E151-40D7-AC34-763E50A7519A}"/>
    <cellStyle name="40% - Accent5 2 2 2 4 2 2" xfId="16198" xr:uid="{442074E9-5416-4D2F-9B22-C4508A0B9E83}"/>
    <cellStyle name="40% - Accent5 2 2 2 4 2 2 2" xfId="45957" xr:uid="{53843BFE-42F3-40DE-A34C-F861D3AFADB9}"/>
    <cellStyle name="40% - Accent5 2 2 2 4 2 3" xfId="33927" xr:uid="{24C03DF6-EB5E-4756-9318-4CA2D9526A63}"/>
    <cellStyle name="40% - Accent5 2 2 2 4 3" xfId="16199" xr:uid="{A78B8905-4D6C-41E5-95D9-00D102A3D3AE}"/>
    <cellStyle name="40% - Accent5 2 2 2 4 3 2" xfId="45958" xr:uid="{F6B0DE0F-8C5E-4D0C-8E3B-0AC2A5B23C7E}"/>
    <cellStyle name="40% - Accent5 2 2 2 4 4" xfId="16197" xr:uid="{51A811B7-2221-4A4E-A566-A2F1BC298562}"/>
    <cellStyle name="40% - Accent5 2 2 2 4 4 2" xfId="45956" xr:uid="{755402BF-BF52-42D2-89B9-951C7407E5C1}"/>
    <cellStyle name="40% - Accent5 2 2 2 4 5" xfId="32730" xr:uid="{48980549-B3C9-4987-A72D-42ED222CEAE0}"/>
    <cellStyle name="40% - Accent5 2 2 2 5" xfId="2222" xr:uid="{E066545F-64B4-44CA-A7CD-1FBBAF6718F1}"/>
    <cellStyle name="40% - Accent5 2 2 2 5 2" xfId="16200" xr:uid="{0FEFBBA2-998B-43E4-A881-9EAC65084A5F}"/>
    <cellStyle name="40% - Accent5 2 2 2 5 2 2" xfId="45959" xr:uid="{8B8AE291-CA66-49CE-B159-D255E93F3785}"/>
    <cellStyle name="40% - Accent5 2 2 2 5 3" xfId="33204" xr:uid="{913AD1B3-C54E-4418-B9D7-5D9EB8DE47D5}"/>
    <cellStyle name="40% - Accent5 2 2 2 6" xfId="16201" xr:uid="{5E9E701D-04E1-42C0-B048-89072F078743}"/>
    <cellStyle name="40% - Accent5 2 2 2 6 2" xfId="45960" xr:uid="{88CAB155-D68E-4022-A7D7-3EC6787C56DE}"/>
    <cellStyle name="40% - Accent5 2 2 2 7" xfId="16202" xr:uid="{1F83F06C-B937-4FA3-9B73-F61AAF252F0D}"/>
    <cellStyle name="40% - Accent5 2 2 2 7 2" xfId="45961" xr:uid="{EA99E98D-461C-4935-8CCE-152C0DC417FA}"/>
    <cellStyle name="40% - Accent5 2 2 2 8" xfId="20423" xr:uid="{3F9E4B7A-4E44-453E-BEA7-23D225A3D6A5}"/>
    <cellStyle name="40% - Accent5 2 2 2 8 2" xfId="49990" xr:uid="{D0E3F4F8-0B81-42D6-9F1D-8E56C66CCE5B}"/>
    <cellStyle name="40% - Accent5 2 2 2 9" xfId="16182" xr:uid="{8166C01B-A528-4B00-90F7-4478D90D65F2}"/>
    <cellStyle name="40% - Accent5 2 2 2 9 2" xfId="45941" xr:uid="{3339C649-65AB-4B85-A8EB-5AB38CD8DD45}"/>
    <cellStyle name="40% - Accent5 2 2 3" xfId="107" xr:uid="{AE0706EB-A12E-492D-B7BA-F2F55116D6F9}"/>
    <cellStyle name="40% - Accent5 2 2 3 10" xfId="31746" xr:uid="{94CD680B-5498-4655-8C4F-49B53E272916}"/>
    <cellStyle name="40% - Accent5 2 2 3 2" xfId="1358" xr:uid="{8B52B25D-5734-4115-9862-6D4886C60109}"/>
    <cellStyle name="40% - Accent5 2 2 3 2 2" xfId="2020" xr:uid="{3CBC8B1C-46CD-47CA-836B-05CF4272201A}"/>
    <cellStyle name="40% - Accent5 2 2 3 2 2 2" xfId="3255" xr:uid="{D479D63A-975A-4702-B7DF-D72CA277791A}"/>
    <cellStyle name="40% - Accent5 2 2 3 2 2 2 2" xfId="16206" xr:uid="{213C1429-1157-45C8-A023-852780F2D10F}"/>
    <cellStyle name="40% - Accent5 2 2 3 2 2 2 2 2" xfId="45965" xr:uid="{236CB121-F9D5-4292-BAE2-3CA4F09FCCFF}"/>
    <cellStyle name="40% - Accent5 2 2 3 2 2 2 3" xfId="34232" xr:uid="{089829D6-8F7A-42BC-A943-9A1474F5249C}"/>
    <cellStyle name="40% - Accent5 2 2 3 2 2 3" xfId="16207" xr:uid="{104CB844-81E4-428A-84B3-B00060F4B1F7}"/>
    <cellStyle name="40% - Accent5 2 2 3 2 2 3 2" xfId="45966" xr:uid="{3F3AC97A-966C-4BCF-A510-976F7C4E69C9}"/>
    <cellStyle name="40% - Accent5 2 2 3 2 2 4" xfId="16205" xr:uid="{EE34074B-CECF-4F66-9857-F3675680CBAD}"/>
    <cellStyle name="40% - Accent5 2 2 3 2 2 4 2" xfId="45964" xr:uid="{8F19E844-3089-48DC-BBFC-6C1A4BAAAC73}"/>
    <cellStyle name="40% - Accent5 2 2 3 2 2 5" xfId="33022" xr:uid="{1742C0BF-70CC-4FF3-B739-0F93661E4C28}"/>
    <cellStyle name="40% - Accent5 2 2 3 2 3" xfId="2643" xr:uid="{7FD52CCE-5AD5-4DB4-83DB-97051E2E2F33}"/>
    <cellStyle name="40% - Accent5 2 2 3 2 3 2" xfId="16208" xr:uid="{F9715208-26B2-4A4E-B70F-8008D6104ADA}"/>
    <cellStyle name="40% - Accent5 2 2 3 2 3 2 2" xfId="45967" xr:uid="{C423F8E2-DB9B-4E4B-BA77-1AAF4110FF78}"/>
    <cellStyle name="40% - Accent5 2 2 3 2 3 3" xfId="33623" xr:uid="{EFFC803E-5758-4A8A-8226-A2C763581DCB}"/>
    <cellStyle name="40% - Accent5 2 2 3 2 4" xfId="16209" xr:uid="{9115DC63-BDBC-449E-8845-7468FDF25746}"/>
    <cellStyle name="40% - Accent5 2 2 3 2 4 2" xfId="45968" xr:uid="{172E70DA-D367-40E4-B923-EA02D0389139}"/>
    <cellStyle name="40% - Accent5 2 2 3 2 5" xfId="16210" xr:uid="{B413A65A-DD94-4F47-A218-46339B58DB01}"/>
    <cellStyle name="40% - Accent5 2 2 3 2 5 2" xfId="45969" xr:uid="{2C2A5D51-8310-449A-8324-88D122307AA1}"/>
    <cellStyle name="40% - Accent5 2 2 3 2 6" xfId="16204" xr:uid="{376239C3-BAAA-4B69-82E0-FA0F7EAD2282}"/>
    <cellStyle name="40% - Accent5 2 2 3 2 6 2" xfId="45963" xr:uid="{DCDB847F-9CF3-46A0-B807-7CFF8D6739B0}"/>
    <cellStyle name="40% - Accent5 2 2 3 2 7" xfId="32408" xr:uid="{CAC48E5A-0D3A-4AA8-A5BE-08AA7F1D325C}"/>
    <cellStyle name="40% - Accent5 2 2 3 3" xfId="1730" xr:uid="{698AF118-6053-4F03-9583-6FC308D71047}"/>
    <cellStyle name="40% - Accent5 2 2 3 3 2" xfId="2951" xr:uid="{620F9F95-3992-4F4F-AA70-A4BAA10C0683}"/>
    <cellStyle name="40% - Accent5 2 2 3 3 2 2" xfId="16213" xr:uid="{4D7DD137-B1EA-4A80-AE2D-7A23F17E6DFF}"/>
    <cellStyle name="40% - Accent5 2 2 3 3 2 2 2" xfId="45972" xr:uid="{FCD50636-FEA4-4529-A3C2-F7668A56C49E}"/>
    <cellStyle name="40% - Accent5 2 2 3 3 2 3" xfId="16214" xr:uid="{D3DF889A-62E1-4F26-AE26-412A903544F6}"/>
    <cellStyle name="40% - Accent5 2 2 3 3 2 3 2" xfId="45973" xr:uid="{4C747D9C-EE17-4EDD-835A-D146F748ECE1}"/>
    <cellStyle name="40% - Accent5 2 2 3 3 2 4" xfId="16212" xr:uid="{968B9774-0D8E-4F8C-9816-4A73BB82ABD1}"/>
    <cellStyle name="40% - Accent5 2 2 3 3 2 4 2" xfId="45971" xr:uid="{565F345E-AC44-4E47-9069-F5F5E8669AEE}"/>
    <cellStyle name="40% - Accent5 2 2 3 3 2 5" xfId="33929" xr:uid="{ED805F46-A98B-46FF-A125-038040014030}"/>
    <cellStyle name="40% - Accent5 2 2 3 3 3" xfId="16215" xr:uid="{AA950524-7365-4698-A31C-C8CD43DE8339}"/>
    <cellStyle name="40% - Accent5 2 2 3 3 3 2" xfId="45974" xr:uid="{5D662F33-4928-4C69-93FA-1731E59F9F1C}"/>
    <cellStyle name="40% - Accent5 2 2 3 3 4" xfId="16216" xr:uid="{F3BED444-A5E6-4605-9374-F745F6BC907A}"/>
    <cellStyle name="40% - Accent5 2 2 3 3 4 2" xfId="45975" xr:uid="{A343E5D8-71E1-45A3-82C2-E91857A2D0CF}"/>
    <cellStyle name="40% - Accent5 2 2 3 3 5" xfId="16217" xr:uid="{E5C07521-5BFF-4658-B51A-2F54C9E05E2B}"/>
    <cellStyle name="40% - Accent5 2 2 3 3 5 2" xfId="45976" xr:uid="{992420D6-574F-4F09-9848-E0A8BB92B835}"/>
    <cellStyle name="40% - Accent5 2 2 3 3 6" xfId="16211" xr:uid="{D9E518B6-1AC8-406F-AF9B-99E0B22B472C}"/>
    <cellStyle name="40% - Accent5 2 2 3 3 6 2" xfId="45970" xr:uid="{B2D2FA24-0356-43C7-B37A-D3A770DFCA6E}"/>
    <cellStyle name="40% - Accent5 2 2 3 3 7" xfId="32732" xr:uid="{5600EF2E-89A2-4581-AD69-1EF7191777A7}"/>
    <cellStyle name="40% - Accent5 2 2 3 4" xfId="2293" xr:uid="{3B74B0F7-BBF3-4A08-8D75-73671D668A1B}"/>
    <cellStyle name="40% - Accent5 2 2 3 4 2" xfId="16219" xr:uid="{14B922BC-8326-4671-82E5-2ECD7CA9EBA7}"/>
    <cellStyle name="40% - Accent5 2 2 3 4 2 2" xfId="45978" xr:uid="{1DE12CA9-2CD4-445F-9783-2F32747CB6FE}"/>
    <cellStyle name="40% - Accent5 2 2 3 4 3" xfId="16220" xr:uid="{A77A5B73-C54B-44B6-896B-DB209A3EA52F}"/>
    <cellStyle name="40% - Accent5 2 2 3 4 3 2" xfId="45979" xr:uid="{F26ED947-31FA-4F26-A56B-B1FAE3E67629}"/>
    <cellStyle name="40% - Accent5 2 2 3 4 4" xfId="16218" xr:uid="{229DF5DA-D497-47EA-AC8F-0A8409459102}"/>
    <cellStyle name="40% - Accent5 2 2 3 4 4 2" xfId="45977" xr:uid="{A7EA2249-0EBD-4A93-8F91-2E02BCC500C0}"/>
    <cellStyle name="40% - Accent5 2 2 3 4 5" xfId="33273" xr:uid="{ACF6B0B3-9A0A-4634-AD19-65067948FDA7}"/>
    <cellStyle name="40% - Accent5 2 2 3 5" xfId="16221" xr:uid="{A4DD1FDC-AF85-4627-9A9F-C51CEB2677B3}"/>
    <cellStyle name="40% - Accent5 2 2 3 5 2" xfId="45980" xr:uid="{ECCDED3E-3C3A-473A-B59C-E73EA2692444}"/>
    <cellStyle name="40% - Accent5 2 2 3 6" xfId="16222" xr:uid="{01C1DB64-50EB-4784-A762-4C4CCEC52E14}"/>
    <cellStyle name="40% - Accent5 2 2 3 6 2" xfId="45981" xr:uid="{EEE69A6D-629B-4B55-934B-21A74E26A458}"/>
    <cellStyle name="40% - Accent5 2 2 3 7" xfId="16223" xr:uid="{35F12074-51E5-46DF-9973-20D5CAD7FE2D}"/>
    <cellStyle name="40% - Accent5 2 2 3 7 2" xfId="45982" xr:uid="{7C65C1F2-A992-46D0-979C-147E7F2498C6}"/>
    <cellStyle name="40% - Accent5 2 2 3 8" xfId="23136" xr:uid="{875019BF-951B-4BD6-8D6C-54ED209297AD}"/>
    <cellStyle name="40% - Accent5 2 2 3 8 2" xfId="52200" xr:uid="{E10F17FA-6134-40BB-8695-3068B3D9D3AF}"/>
    <cellStyle name="40% - Accent5 2 2 3 9" xfId="16203" xr:uid="{78E9B96D-FDF4-42F9-856F-7A547C35E9B1}"/>
    <cellStyle name="40% - Accent5 2 2 3 9 2" xfId="45962" xr:uid="{D4332AB1-1CAE-489D-BAB7-086BE4396D36}"/>
    <cellStyle name="40% - Accent5 2 2 4" xfId="878" xr:uid="{7D9B56C6-C45D-400F-A058-8F2AA1BCE77B}"/>
    <cellStyle name="40% - Accent5 2 2 4 2" xfId="1355" xr:uid="{EF694A77-8AD7-4429-8090-183CC003107E}"/>
    <cellStyle name="40% - Accent5 2 2 4 2 2" xfId="2017" xr:uid="{B268A05B-B2FC-4304-AB76-E77A9D88662F}"/>
    <cellStyle name="40% - Accent5 2 2 4 2 2 2" xfId="3252" xr:uid="{CDAA8BC9-F36F-4F4A-A7D9-7DF2430EA76B}"/>
    <cellStyle name="40% - Accent5 2 2 4 2 2 2 2" xfId="34229" xr:uid="{652C85A2-AF59-4F88-AA60-EB51E1952A54}"/>
    <cellStyle name="40% - Accent5 2 2 4 2 2 3" xfId="16226" xr:uid="{F3108C47-975B-44E5-8BD2-C60EA089F82A}"/>
    <cellStyle name="40% - Accent5 2 2 4 2 2 3 2" xfId="45985" xr:uid="{FC5957F5-F3A6-472F-9162-6236E56E7AFF}"/>
    <cellStyle name="40% - Accent5 2 2 4 2 2 4" xfId="33019" xr:uid="{0AE1F3C6-F1EB-4BB5-BBBF-509F2486960D}"/>
    <cellStyle name="40% - Accent5 2 2 4 2 3" xfId="2644" xr:uid="{06978741-CD30-4859-A177-E7C9C725148F}"/>
    <cellStyle name="40% - Accent5 2 2 4 2 3 2" xfId="16227" xr:uid="{2276E236-A997-46BD-B540-4679D736B4A8}"/>
    <cellStyle name="40% - Accent5 2 2 4 2 3 2 2" xfId="45986" xr:uid="{FE8FFF85-A45B-41F1-9449-2C7C2E4A6C31}"/>
    <cellStyle name="40% - Accent5 2 2 4 2 3 3" xfId="33624" xr:uid="{414AFC1F-BFB2-42FB-8FA0-067F6E02057B}"/>
    <cellStyle name="40% - Accent5 2 2 4 2 4" xfId="16225" xr:uid="{5B27ABBA-58F2-4B1D-AB8C-5AB2712AA08C}"/>
    <cellStyle name="40% - Accent5 2 2 4 2 4 2" xfId="45984" xr:uid="{B6AEAEDE-4B15-4CEC-BC73-CA8880700A5F}"/>
    <cellStyle name="40% - Accent5 2 2 4 2 5" xfId="32405" xr:uid="{197F1B6E-6F9C-489F-86FB-9293898AEEF6}"/>
    <cellStyle name="40% - Accent5 2 2 4 3" xfId="1727" xr:uid="{00AA1B31-6B6D-4113-996F-34F078E0AEF3}"/>
    <cellStyle name="40% - Accent5 2 2 4 3 2" xfId="2948" xr:uid="{1952EF63-325F-4A6D-B063-F0465BC619C0}"/>
    <cellStyle name="40% - Accent5 2 2 4 3 2 2" xfId="33926" xr:uid="{91344337-E651-4536-AF22-DDEFD51B7F0B}"/>
    <cellStyle name="40% - Accent5 2 2 4 3 3" xfId="16228" xr:uid="{28E988D6-3643-41AF-A22E-DAE8ED6509E8}"/>
    <cellStyle name="40% - Accent5 2 2 4 3 3 2" xfId="45987" xr:uid="{D28CB80C-7419-4748-9282-1FE6715F3863}"/>
    <cellStyle name="40% - Accent5 2 2 4 3 4" xfId="32729" xr:uid="{E75944AC-79AB-4B24-BE7C-0185F0C03E53}"/>
    <cellStyle name="40% - Accent5 2 2 4 4" xfId="2123" xr:uid="{A54A080F-159E-4DCD-8915-E6C8D69C3C23}"/>
    <cellStyle name="40% - Accent5 2 2 4 4 2" xfId="16229" xr:uid="{E6FDBE14-2C19-41D8-930A-981B12C38929}"/>
    <cellStyle name="40% - Accent5 2 2 4 4 2 2" xfId="45988" xr:uid="{349AB3D4-8FBD-432C-B8BC-8B08E77DB225}"/>
    <cellStyle name="40% - Accent5 2 2 4 4 3" xfId="33109" xr:uid="{2E55ACF5-CFA3-4ED8-A88D-5B1B7826FE62}"/>
    <cellStyle name="40% - Accent5 2 2 4 5" xfId="16230" xr:uid="{B367A744-67FA-4B21-A26F-4143D0476879}"/>
    <cellStyle name="40% - Accent5 2 2 4 5 2" xfId="45989" xr:uid="{3FCD1A74-57F8-4AA5-ADB1-02217FA534EA}"/>
    <cellStyle name="40% - Accent5 2 2 4 6" xfId="16224" xr:uid="{DFAF91BA-5EE7-4E45-AE38-638E88BAE394}"/>
    <cellStyle name="40% - Accent5 2 2 4 6 2" xfId="45983" xr:uid="{4CFE8504-0378-4146-B12C-18432A935CE7}"/>
    <cellStyle name="40% - Accent5 2 2 4 7" xfId="32107" xr:uid="{C422E691-6689-474C-A369-38B4C86DC328}"/>
    <cellStyle name="40% - Accent5 2 2 5" xfId="1181" xr:uid="{AE0A68C3-78C1-4DBA-A4C9-1809912B0BA0}"/>
    <cellStyle name="40% - Accent5 2 2 5 2" xfId="1843" xr:uid="{8C373693-3B4D-4B24-ABF9-732D80760950}"/>
    <cellStyle name="40% - Accent5 2 2 5 2 2" xfId="3078" xr:uid="{AAD3B8ED-91AA-43D7-9786-F8259313E849}"/>
    <cellStyle name="40% - Accent5 2 2 5 2 2 2" xfId="16233" xr:uid="{3D0C77D7-B450-4FA4-BB02-FCCB8798A022}"/>
    <cellStyle name="40% - Accent5 2 2 5 2 2 2 2" xfId="45992" xr:uid="{BC09F0A6-ADF8-4131-AAB3-3959B7C016D4}"/>
    <cellStyle name="40% - Accent5 2 2 5 2 2 3" xfId="34055" xr:uid="{9885EB1E-40A5-4AE6-AE92-F8D4B11C31D4}"/>
    <cellStyle name="40% - Accent5 2 2 5 2 3" xfId="16234" xr:uid="{A70F3166-677B-439F-82B7-E98DC2294B39}"/>
    <cellStyle name="40% - Accent5 2 2 5 2 3 2" xfId="45993" xr:uid="{1DEF1280-D652-4338-9125-5D580F29CEF0}"/>
    <cellStyle name="40% - Accent5 2 2 5 2 4" xfId="16232" xr:uid="{0264C702-A326-459E-8036-04A8BEF9E22D}"/>
    <cellStyle name="40% - Accent5 2 2 5 2 4 2" xfId="45991" xr:uid="{622B5390-1262-4698-A5DC-614F017AA508}"/>
    <cellStyle name="40% - Accent5 2 2 5 2 5" xfId="32845" xr:uid="{AE54FCA2-8CED-4EC4-8771-20C90D575347}"/>
    <cellStyle name="40% - Accent5 2 2 5 3" xfId="2640" xr:uid="{C2DC8FDB-6D6F-46F1-9903-8D98153B46A9}"/>
    <cellStyle name="40% - Accent5 2 2 5 3 2" xfId="16235" xr:uid="{93BB24BA-DE9D-447E-BA83-A8C47637786C}"/>
    <cellStyle name="40% - Accent5 2 2 5 3 2 2" xfId="45994" xr:uid="{5A95FFD0-FAA7-4091-B8D5-E60D46334376}"/>
    <cellStyle name="40% - Accent5 2 2 5 3 3" xfId="33620" xr:uid="{9F271BF1-A1F9-459B-AB89-F78EE868993A}"/>
    <cellStyle name="40% - Accent5 2 2 5 4" xfId="16236" xr:uid="{BED52F71-35B5-4746-9150-EB685943C893}"/>
    <cellStyle name="40% - Accent5 2 2 5 4 2" xfId="45995" xr:uid="{2FEF9945-DFB3-4E3A-892E-59D16AB948BA}"/>
    <cellStyle name="40% - Accent5 2 2 5 5" xfId="16237" xr:uid="{3BF0D842-31D8-4ABD-A7C9-B12CAA068159}"/>
    <cellStyle name="40% - Accent5 2 2 5 5 2" xfId="45996" xr:uid="{1C19E99C-C737-446E-8EFB-40FAB2C31955}"/>
    <cellStyle name="40% - Accent5 2 2 5 6" xfId="16231" xr:uid="{2CD4FFE1-E767-4662-8922-A2C408215FAC}"/>
    <cellStyle name="40% - Accent5 2 2 5 6 2" xfId="45990" xr:uid="{92BF3C02-D532-4F91-9030-98512247C303}"/>
    <cellStyle name="40% - Accent5 2 2 5 7" xfId="32231" xr:uid="{F0FABC53-C917-464D-89A3-449946A39B35}"/>
    <cellStyle name="40% - Accent5 2 2 6" xfId="1553" xr:uid="{63F1E18E-127B-4ABF-B9E1-A4D289135DF2}"/>
    <cellStyle name="40% - Accent5 2 2 6 2" xfId="2774" xr:uid="{42D96574-E1A6-4407-8F2A-8C0A8ACADC61}"/>
    <cellStyle name="40% - Accent5 2 2 6 2 2" xfId="16239" xr:uid="{3374E4F2-958A-4E2C-8175-815568B0DB1B}"/>
    <cellStyle name="40% - Accent5 2 2 6 2 2 2" xfId="45998" xr:uid="{23C7F42F-DB96-4949-A514-D2E798E67D20}"/>
    <cellStyle name="40% - Accent5 2 2 6 2 3" xfId="33752" xr:uid="{D8866C1D-E672-468B-BC0C-E6F39D192F09}"/>
    <cellStyle name="40% - Accent5 2 2 6 3" xfId="16240" xr:uid="{9E295F7E-95E8-4D87-889A-C96C64AC5CC3}"/>
    <cellStyle name="40% - Accent5 2 2 6 3 2" xfId="45999" xr:uid="{7181A959-4357-4B81-A6B9-96AFA8F04B85}"/>
    <cellStyle name="40% - Accent5 2 2 6 4" xfId="16238" xr:uid="{9C46CA68-ED4F-4A80-BDF3-2C308116AA07}"/>
    <cellStyle name="40% - Accent5 2 2 6 4 2" xfId="45997" xr:uid="{8DE7A58F-BBA9-4DBC-9B35-1814C072910E}"/>
    <cellStyle name="40% - Accent5 2 2 6 5" xfId="32555" xr:uid="{E5DF954C-B43E-42F3-94F7-999558D0213E}"/>
    <cellStyle name="40% - Accent5 2 2 7" xfId="2174" xr:uid="{9151983D-47FE-4647-A479-30868FB9D615}"/>
    <cellStyle name="40% - Accent5 2 2 7 2" xfId="16241" xr:uid="{0E51BC5C-05C2-4D21-81B8-8964FB26B67C}"/>
    <cellStyle name="40% - Accent5 2 2 7 2 2" xfId="46000" xr:uid="{7E35B871-6BD5-40B1-B5A4-E34920215F2D}"/>
    <cellStyle name="40% - Accent5 2 2 7 3" xfId="33156" xr:uid="{FB7AF8FF-E909-43D7-B399-F2EC4E6969D9}"/>
    <cellStyle name="40% - Accent5 2 2 8" xfId="3452" xr:uid="{251F1F93-22D2-438F-970D-2617564D768C}"/>
    <cellStyle name="40% - Accent5 2 2 8 2" xfId="16242" xr:uid="{3D1A3E72-6434-438E-AD7D-B89E9CF6B701}"/>
    <cellStyle name="40% - Accent5 2 2 8 2 2" xfId="46001" xr:uid="{60B31072-2579-4046-83C9-12FC7684F927}"/>
    <cellStyle name="40% - Accent5 2 2 8 3" xfId="34341" xr:uid="{D23DAE57-19D4-4C6A-80D1-5CBC429B5D4D}"/>
    <cellStyle name="40% - Accent5 2 2 9" xfId="902" xr:uid="{A494EFBB-1EA5-42D5-9C93-E3504A311093}"/>
    <cellStyle name="40% - Accent5 2 2 9 2" xfId="16243" xr:uid="{5D1242BE-F8C5-445D-B72F-6FA0A1F6F968}"/>
    <cellStyle name="40% - Accent5 2 2 9 2 2" xfId="46002" xr:uid="{067765A9-7164-4907-BEE1-217BE4919FEE}"/>
    <cellStyle name="40% - Accent5 2 2 9 3" xfId="32122" xr:uid="{0A6438CE-8944-4314-8ED5-5427F433B59F}"/>
    <cellStyle name="40% - Accent5 2 20" xfId="31860" xr:uid="{8F9819E5-C5F1-4B98-B8D3-E86C39D15C0D}"/>
    <cellStyle name="40% - Accent5 2 3" xfId="634" xr:uid="{51334E31-EBD1-4BF6-A304-849226BD71D6}"/>
    <cellStyle name="40% - Accent5 2 3 10" xfId="5182" xr:uid="{3B72985E-D875-4B71-95DF-C7E0615BE0EA}"/>
    <cellStyle name="40% - Accent5 2 3 10 2" xfId="35045" xr:uid="{8ED6E98B-4E80-4F00-88F9-5460FB6445B0}"/>
    <cellStyle name="40% - Accent5 2 3 11" xfId="22750" xr:uid="{6AFE3F39-F0B1-4AFF-8C59-21AD5361422F}"/>
    <cellStyle name="40% - Accent5 2 3 11 2" xfId="52035" xr:uid="{9C1BD5C6-5449-43C6-9F70-202F40968AC4}"/>
    <cellStyle name="40% - Accent5 2 3 12" xfId="4382" xr:uid="{CD29FBE1-FF00-4CF3-B090-143D7B6E3F42}"/>
    <cellStyle name="40% - Accent5 2 3 12 2" xfId="34455" xr:uid="{54FB3061-AAEC-485C-88D6-7B958A6EF7CE}"/>
    <cellStyle name="40% - Accent5 2 3 13" xfId="31900" xr:uid="{3D4119A4-F6DD-4A6D-8668-2D5FBED9A5D2}"/>
    <cellStyle name="40% - Accent5 2 3 2" xfId="824" xr:uid="{4CC72BF7-9B2F-4C70-9AE5-255FD24BDC07}"/>
    <cellStyle name="40% - Accent5 2 3 2 2" xfId="1360" xr:uid="{7AFB73C8-7414-47EC-8C9F-99B62DE9B4ED}"/>
    <cellStyle name="40% - Accent5 2 3 2 2 2" xfId="2022" xr:uid="{8679FE6C-2B83-419A-9551-927D24211490}"/>
    <cellStyle name="40% - Accent5 2 3 2 2 2 2" xfId="3257" xr:uid="{3CA110E0-1775-4B4D-987E-75E53B02F12E}"/>
    <cellStyle name="40% - Accent5 2 3 2 2 2 2 2" xfId="34234" xr:uid="{0BF0456D-320C-49BC-ADE1-D7E3DB15EB10}"/>
    <cellStyle name="40% - Accent5 2 3 2 2 2 3" xfId="16247" xr:uid="{13AC548E-17AA-4AC0-B186-2FF523B3C88D}"/>
    <cellStyle name="40% - Accent5 2 3 2 2 2 3 2" xfId="46006" xr:uid="{D7E7DEB2-BF09-4B4F-80A3-1C0AE3882136}"/>
    <cellStyle name="40% - Accent5 2 3 2 2 2 4" xfId="33024" xr:uid="{4FDD0D49-E152-41A2-9901-9CFA557776E9}"/>
    <cellStyle name="40% - Accent5 2 3 2 2 3" xfId="2646" xr:uid="{DE02C5BA-B53E-4BF9-9161-41E84DB8787B}"/>
    <cellStyle name="40% - Accent5 2 3 2 2 3 2" xfId="16248" xr:uid="{63A977BC-6003-4CDD-93C9-5CB5368059D4}"/>
    <cellStyle name="40% - Accent5 2 3 2 2 3 2 2" xfId="46007" xr:uid="{0F9DA9EB-18DB-4191-9F09-D82F445B23A3}"/>
    <cellStyle name="40% - Accent5 2 3 2 2 3 3" xfId="33626" xr:uid="{A3FDE79E-F9C2-4C8A-9EE2-F793264795E0}"/>
    <cellStyle name="40% - Accent5 2 3 2 2 4" xfId="16246" xr:uid="{8C7BFF1F-CE96-4D46-9B43-201A683D22BE}"/>
    <cellStyle name="40% - Accent5 2 3 2 2 4 2" xfId="46005" xr:uid="{41BF258E-1A69-4B70-B725-EC0C807F6F61}"/>
    <cellStyle name="40% - Accent5 2 3 2 2 5" xfId="32410" xr:uid="{002D6EE9-6519-47E0-896D-04A09D67EAD3}"/>
    <cellStyle name="40% - Accent5 2 3 2 3" xfId="1732" xr:uid="{DA4482E6-42A2-434A-8F97-64CCE8199BA1}"/>
    <cellStyle name="40% - Accent5 2 3 2 3 2" xfId="2953" xr:uid="{BE9313BF-E9DA-491A-AA06-1F477C977E6E}"/>
    <cellStyle name="40% - Accent5 2 3 2 3 2 2" xfId="33931" xr:uid="{4FA6C115-2AB5-49D7-9092-28209776619B}"/>
    <cellStyle name="40% - Accent5 2 3 2 3 3" xfId="16249" xr:uid="{01BC0E59-BA67-427B-85BD-FB38FA6F0AC5}"/>
    <cellStyle name="40% - Accent5 2 3 2 3 3 2" xfId="46008" xr:uid="{6AC83FC7-60EE-400C-AD6D-2611233ADF5E}"/>
    <cellStyle name="40% - Accent5 2 3 2 3 4" xfId="32734" xr:uid="{DBEB252A-7AF5-4C3B-9CB6-058D10CD1F19}"/>
    <cellStyle name="40% - Accent5 2 3 2 4" xfId="2338" xr:uid="{1705011D-D77F-4190-B658-7FB17AD043E2}"/>
    <cellStyle name="40% - Accent5 2 3 2 4 2" xfId="16250" xr:uid="{C45452BD-4CBC-4829-B50E-1AA33FCA2114}"/>
    <cellStyle name="40% - Accent5 2 3 2 4 2 2" xfId="46009" xr:uid="{24EDA93E-BD45-458E-BD75-CFD841718443}"/>
    <cellStyle name="40% - Accent5 2 3 2 4 3" xfId="33318" xr:uid="{D8A91993-82C4-42C7-8DB6-6FC4563AB82F}"/>
    <cellStyle name="40% - Accent5 2 3 2 5" xfId="16251" xr:uid="{C07B2423-1515-4AEA-91F7-EF7B521866DD}"/>
    <cellStyle name="40% - Accent5 2 3 2 5 2" xfId="46010" xr:uid="{E18F5B7C-EF51-4E46-96D8-AB8DC7E039FE}"/>
    <cellStyle name="40% - Accent5 2 3 2 6" xfId="22018" xr:uid="{3BB03449-2A6D-4830-B914-239360203160}"/>
    <cellStyle name="40% - Accent5 2 3 2 6 2" xfId="51443" xr:uid="{3DF06060-846C-4BB9-8DCD-E3F058C063F9}"/>
    <cellStyle name="40% - Accent5 2 3 2 7" xfId="16245" xr:uid="{84996776-9042-4827-94D4-33D8058F5DA1}"/>
    <cellStyle name="40% - Accent5 2 3 2 7 2" xfId="46004" xr:uid="{C1AD902D-B160-4445-8770-CDE54C886693}"/>
    <cellStyle name="40% - Accent5 2 3 2 8" xfId="31141" xr:uid="{97BB232B-6F81-4AB7-BB2F-DBE3730B9822}"/>
    <cellStyle name="40% - Accent5 2 3 2 9" xfId="32063" xr:uid="{E5D67285-4B10-4552-80A5-9F8E3F5377DB}"/>
    <cellStyle name="40% - Accent5 2 3 3" xfId="1359" xr:uid="{7273A899-0674-4010-9530-3946068FF8BA}"/>
    <cellStyle name="40% - Accent5 2 3 3 2" xfId="2021" xr:uid="{CDC76710-7330-419D-ACF0-1981DB18B92C}"/>
    <cellStyle name="40% - Accent5 2 3 3 2 2" xfId="3256" xr:uid="{BEB121D4-513F-470E-A632-68C66D7E8D73}"/>
    <cellStyle name="40% - Accent5 2 3 3 2 2 2" xfId="16254" xr:uid="{A5EEA30F-96D8-43F5-8C31-D4E458A616B9}"/>
    <cellStyle name="40% - Accent5 2 3 3 2 2 2 2" xfId="46013" xr:uid="{D4287514-9F47-420C-9A83-010B4B7D2149}"/>
    <cellStyle name="40% - Accent5 2 3 3 2 2 3" xfId="34233" xr:uid="{08B1B303-8C20-44A5-88E6-DF582991E84D}"/>
    <cellStyle name="40% - Accent5 2 3 3 2 3" xfId="16255" xr:uid="{7C619CEF-5A52-4298-9B60-F4C8E0F25E6E}"/>
    <cellStyle name="40% - Accent5 2 3 3 2 3 2" xfId="46014" xr:uid="{24CCF64C-D3C1-4745-8A4D-06873C29218A}"/>
    <cellStyle name="40% - Accent5 2 3 3 2 4" xfId="16253" xr:uid="{FA3D9455-3069-44BC-986A-EBC7CB219380}"/>
    <cellStyle name="40% - Accent5 2 3 3 2 4 2" xfId="46012" xr:uid="{19D66994-2B97-4F71-AFFF-D200B8A44C5D}"/>
    <cellStyle name="40% - Accent5 2 3 3 2 5" xfId="33023" xr:uid="{3D3C0F2E-1207-47A0-B1FF-0454F54D9CA3}"/>
    <cellStyle name="40% - Accent5 2 3 3 3" xfId="2645" xr:uid="{741AAE8C-591D-49FC-A9EE-3165C0291FC6}"/>
    <cellStyle name="40% - Accent5 2 3 3 3 2" xfId="16256" xr:uid="{6C32DC7F-937C-4E29-886F-7B4B2CA144D7}"/>
    <cellStyle name="40% - Accent5 2 3 3 3 2 2" xfId="46015" xr:uid="{826E5404-AA17-4F3F-894D-EA4F8C0D0187}"/>
    <cellStyle name="40% - Accent5 2 3 3 3 3" xfId="33625" xr:uid="{C670823C-91E2-4E63-B54B-21025AC07F38}"/>
    <cellStyle name="40% - Accent5 2 3 3 4" xfId="16257" xr:uid="{5D83082B-1A4A-456D-BB87-1C14CB44ACF9}"/>
    <cellStyle name="40% - Accent5 2 3 3 4 2" xfId="46016" xr:uid="{695C3FD9-B454-4937-9386-D12465FA52DB}"/>
    <cellStyle name="40% - Accent5 2 3 3 5" xfId="16258" xr:uid="{0CC88D9C-2FE4-438F-85BC-42DE19D04469}"/>
    <cellStyle name="40% - Accent5 2 3 3 5 2" xfId="46017" xr:uid="{CECAD355-77ED-444C-BE3B-E9286E23C68C}"/>
    <cellStyle name="40% - Accent5 2 3 3 6" xfId="23588" xr:uid="{99055A01-5AC9-403C-87F2-4D4DF1A18031}"/>
    <cellStyle name="40% - Accent5 2 3 3 7" xfId="16252" xr:uid="{513EF3C7-8F61-4659-8F97-4BCF01959C94}"/>
    <cellStyle name="40% - Accent5 2 3 3 7 2" xfId="46011" xr:uid="{42F2CA16-2B44-4A4A-A2B8-F5EF1534ECB2}"/>
    <cellStyle name="40% - Accent5 2 3 3 8" xfId="32409" xr:uid="{FE62A6DF-9741-48CC-8E0E-75BC5747FB87}"/>
    <cellStyle name="40% - Accent5 2 3 4" xfId="1731" xr:uid="{9C1E2CA7-B94F-4910-9246-329B3480BD3B}"/>
    <cellStyle name="40% - Accent5 2 3 4 2" xfId="2952" xr:uid="{4C135AF6-AF44-4ABF-9CC4-1B99CC44EEF6}"/>
    <cellStyle name="40% - Accent5 2 3 4 2 2" xfId="16260" xr:uid="{6AF7A538-8D5A-4082-9FBA-01143AD2C24A}"/>
    <cellStyle name="40% - Accent5 2 3 4 2 2 2" xfId="46019" xr:uid="{90A44898-9743-41A3-861A-E5CCA072AEBF}"/>
    <cellStyle name="40% - Accent5 2 3 4 2 3" xfId="33930" xr:uid="{7FB0C249-0730-4852-BF28-B4A4BF942B0D}"/>
    <cellStyle name="40% - Accent5 2 3 4 3" xfId="16261" xr:uid="{8F09A0EE-30B9-4320-98F4-85F3F06ABF39}"/>
    <cellStyle name="40% - Accent5 2 3 4 3 2" xfId="46020" xr:uid="{6A3E90B9-6C39-4F07-AEEF-86F94B6EAEF9}"/>
    <cellStyle name="40% - Accent5 2 3 4 4" xfId="16259" xr:uid="{51276302-D18F-4972-A188-25E7E49EB97F}"/>
    <cellStyle name="40% - Accent5 2 3 4 4 2" xfId="46018" xr:uid="{FA580C93-24CC-4A78-B6EE-1A73E7944741}"/>
    <cellStyle name="40% - Accent5 2 3 4 5" xfId="32733" xr:uid="{F2769824-FFE3-4F3F-BC79-5D71A3D74133}"/>
    <cellStyle name="40% - Accent5 2 3 5" xfId="2221" xr:uid="{06E50E8B-EDA0-49A8-A1B3-CD53A5CE0532}"/>
    <cellStyle name="40% - Accent5 2 3 5 2" xfId="16262" xr:uid="{25B7293C-4A41-48B1-B0D4-E35DABBB5709}"/>
    <cellStyle name="40% - Accent5 2 3 5 2 2" xfId="46021" xr:uid="{07D3F171-B5BB-46EB-96FD-67124752BE0E}"/>
    <cellStyle name="40% - Accent5 2 3 5 3" xfId="33203" xr:uid="{1BFC4703-9AAD-4C3B-9844-DBE972F7225A}"/>
    <cellStyle name="40% - Accent5 2 3 6" xfId="16263" xr:uid="{14D31730-6D9B-41FF-A720-A80A1FEFFFC1}"/>
    <cellStyle name="40% - Accent5 2 3 6 2" xfId="46022" xr:uid="{85FD125B-89E8-4CEF-A614-30C8E5EFC9D4}"/>
    <cellStyle name="40% - Accent5 2 3 7" xfId="16264" xr:uid="{4F330471-6611-4B69-B94A-22AFABB2CAAA}"/>
    <cellStyle name="40% - Accent5 2 3 7 2" xfId="46023" xr:uid="{70BE6E38-93A1-46C1-8A53-E845AA394AE8}"/>
    <cellStyle name="40% - Accent5 2 3 8" xfId="20422" xr:uid="{77A6E761-5A76-4EFA-B274-344177E23D2C}"/>
    <cellStyle name="40% - Accent5 2 3 8 2" xfId="49989" xr:uid="{A77F40EE-E031-435A-9EA8-70B8C2309F14}"/>
    <cellStyle name="40% - Accent5 2 3 9" xfId="16244" xr:uid="{AFBB65E3-2962-4389-B21C-33ABE4C3513B}"/>
    <cellStyle name="40% - Accent5 2 3 9 2" xfId="46003" xr:uid="{42FBA39C-070C-454C-B3EC-441B25B69C75}"/>
    <cellStyle name="40% - Accent5 2 4" xfId="686" xr:uid="{DF722A81-C782-4837-8BA9-2A651C6C9D74}"/>
    <cellStyle name="40% - Accent5 2 4 10" xfId="31939" xr:uid="{5A3245CE-BD6E-4BAF-892D-118F8F71F3A9}"/>
    <cellStyle name="40% - Accent5 2 4 2" xfId="1361" xr:uid="{D9FD2C01-8F73-454F-B3A6-3DC361D61D12}"/>
    <cellStyle name="40% - Accent5 2 4 2 2" xfId="2023" xr:uid="{0C859780-166F-470F-9437-DEC030B43D09}"/>
    <cellStyle name="40% - Accent5 2 4 2 2 2" xfId="3258" xr:uid="{4DDF1E7C-298D-41C3-A3E8-C1F0BA6A7FB8}"/>
    <cellStyle name="40% - Accent5 2 4 2 2 2 2" xfId="16268" xr:uid="{CFCCCF4A-6D5E-4148-A8CE-B4E9999CC82B}"/>
    <cellStyle name="40% - Accent5 2 4 2 2 2 2 2" xfId="46027" xr:uid="{37E153AE-7AF3-45F0-8D91-83FD376A38D6}"/>
    <cellStyle name="40% - Accent5 2 4 2 2 2 3" xfId="34235" xr:uid="{CD05370B-D521-42D5-8FC8-C63B02228959}"/>
    <cellStyle name="40% - Accent5 2 4 2 2 3" xfId="16269" xr:uid="{B54683F8-630F-4E1D-89E7-B134CB87928A}"/>
    <cellStyle name="40% - Accent5 2 4 2 2 3 2" xfId="46028" xr:uid="{D47D1A74-E8E5-4289-B2B7-0D8CC01CB70E}"/>
    <cellStyle name="40% - Accent5 2 4 2 2 4" xfId="16267" xr:uid="{C29947FB-430F-4C2B-9274-072D273BE1EE}"/>
    <cellStyle name="40% - Accent5 2 4 2 2 4 2" xfId="46026" xr:uid="{CBBEC413-0ED7-4979-A6E6-9BE141BB2C6C}"/>
    <cellStyle name="40% - Accent5 2 4 2 2 5" xfId="33025" xr:uid="{0D07FFA6-FEDB-4491-B5C2-F1F07159BF79}"/>
    <cellStyle name="40% - Accent5 2 4 2 3" xfId="2647" xr:uid="{AE2F00A3-2A82-45AD-A24B-8F02C3C47A14}"/>
    <cellStyle name="40% - Accent5 2 4 2 3 2" xfId="16270" xr:uid="{AFDFEA5E-8515-4AC3-934A-5146B624E87D}"/>
    <cellStyle name="40% - Accent5 2 4 2 3 2 2" xfId="46029" xr:uid="{D86FA80E-B96D-4104-AEE7-5B9908758FC5}"/>
    <cellStyle name="40% - Accent5 2 4 2 3 3" xfId="33627" xr:uid="{FE7DB71C-7AD4-472D-86A7-A5D84BD66BD1}"/>
    <cellStyle name="40% - Accent5 2 4 2 4" xfId="16271" xr:uid="{01D97D57-2D02-4329-92DD-3AC885813731}"/>
    <cellStyle name="40% - Accent5 2 4 2 4 2" xfId="46030" xr:uid="{F9F3F227-ADA5-4007-AC07-E473BEF49F67}"/>
    <cellStyle name="40% - Accent5 2 4 2 5" xfId="16272" xr:uid="{C72B40EC-5D22-4F9E-B21C-78B2B8D5190D}"/>
    <cellStyle name="40% - Accent5 2 4 2 5 2" xfId="46031" xr:uid="{76B8284A-25BA-43FA-9416-92DC75427F89}"/>
    <cellStyle name="40% - Accent5 2 4 2 6" xfId="16266" xr:uid="{C2D92235-8F3B-4DE9-8C19-26D2A7DFA5B4}"/>
    <cellStyle name="40% - Accent5 2 4 2 6 2" xfId="46025" xr:uid="{2667952F-9255-4C44-977F-314F4975884B}"/>
    <cellStyle name="40% - Accent5 2 4 2 7" xfId="32411" xr:uid="{E7E780D8-9A7C-49E1-8771-CF85EA3C5B97}"/>
    <cellStyle name="40% - Accent5 2 4 3" xfId="1733" xr:uid="{BE7F587B-4A71-48E2-95D8-A741135893DD}"/>
    <cellStyle name="40% - Accent5 2 4 3 2" xfId="2954" xr:uid="{4CB6BB44-E6CD-488D-877D-B149FD48A36B}"/>
    <cellStyle name="40% - Accent5 2 4 3 2 2" xfId="16275" xr:uid="{E551F42E-F1B8-427F-B32B-630B7209E69D}"/>
    <cellStyle name="40% - Accent5 2 4 3 2 2 2" xfId="46034" xr:uid="{653F05ED-A836-4776-A61B-DEE40EB3AD65}"/>
    <cellStyle name="40% - Accent5 2 4 3 2 3" xfId="16276" xr:uid="{0C1C152D-9F30-49B2-9320-129F6FD656D4}"/>
    <cellStyle name="40% - Accent5 2 4 3 2 3 2" xfId="46035" xr:uid="{374C283E-923C-4278-A2D9-F681B6CF45CE}"/>
    <cellStyle name="40% - Accent5 2 4 3 2 4" xfId="16274" xr:uid="{5093AB8C-7373-433A-9E59-A8C74597BE05}"/>
    <cellStyle name="40% - Accent5 2 4 3 2 4 2" xfId="46033" xr:uid="{6B3FEA4D-D81D-4A25-97EB-B2C9ACD9536C}"/>
    <cellStyle name="40% - Accent5 2 4 3 2 5" xfId="33932" xr:uid="{D72CA5E9-BCC9-41BC-AFC3-F2CC654E377B}"/>
    <cellStyle name="40% - Accent5 2 4 3 3" xfId="16277" xr:uid="{60213A2C-84B0-4761-8ADC-59CC63671F07}"/>
    <cellStyle name="40% - Accent5 2 4 3 3 2" xfId="46036" xr:uid="{53A3F692-FE31-4D51-AECC-21D3E1F59C2A}"/>
    <cellStyle name="40% - Accent5 2 4 3 4" xfId="16278" xr:uid="{D31CA71B-7713-461A-A437-CDDF00C383EC}"/>
    <cellStyle name="40% - Accent5 2 4 3 4 2" xfId="46037" xr:uid="{06DCD250-A07D-4388-8EC2-AF7266857E95}"/>
    <cellStyle name="40% - Accent5 2 4 3 5" xfId="16279" xr:uid="{7724CBE7-0F0E-44A7-B984-F5DD4C0A007F}"/>
    <cellStyle name="40% - Accent5 2 4 3 5 2" xfId="46038" xr:uid="{541E9BE0-D37A-4B74-B756-22EEFD0B9E89}"/>
    <cellStyle name="40% - Accent5 2 4 3 6" xfId="16273" xr:uid="{41D12198-72A9-4C85-A291-3F42CABD9618}"/>
    <cellStyle name="40% - Accent5 2 4 3 6 2" xfId="46032" xr:uid="{9A8DBE79-0FA7-44D0-A2AE-0745D8ACA34A}"/>
    <cellStyle name="40% - Accent5 2 4 3 7" xfId="32735" xr:uid="{9B02B167-4AF9-452A-848E-9EAAB581F5AC}"/>
    <cellStyle name="40% - Accent5 2 4 4" xfId="2263" xr:uid="{11DF2F85-56A7-4633-9C56-2D78FFFDF445}"/>
    <cellStyle name="40% - Accent5 2 4 4 2" xfId="16281" xr:uid="{82DB8CCF-5946-44F9-B512-8EA42BF12C72}"/>
    <cellStyle name="40% - Accent5 2 4 4 2 2" xfId="46040" xr:uid="{4BFD3630-BCFE-4D34-BFB7-412F3E29C67C}"/>
    <cellStyle name="40% - Accent5 2 4 4 3" xfId="16282" xr:uid="{1B55260F-5F23-481F-9FD6-1A445F91D68F}"/>
    <cellStyle name="40% - Accent5 2 4 4 3 2" xfId="46041" xr:uid="{951F98CA-CBC0-445C-81A2-AFA217B7157B}"/>
    <cellStyle name="40% - Accent5 2 4 4 4" xfId="16280" xr:uid="{050DB2DC-DB70-48C0-8FD7-9AD5209480FD}"/>
    <cellStyle name="40% - Accent5 2 4 4 4 2" xfId="46039" xr:uid="{5150BFC2-3CD9-46AD-8EE6-3C2C24241DC3}"/>
    <cellStyle name="40% - Accent5 2 4 4 5" xfId="33243" xr:uid="{DFD6E7F8-E217-4A6C-86F7-3C059563B913}"/>
    <cellStyle name="40% - Accent5 2 4 5" xfId="16283" xr:uid="{0DF72BE6-E4AC-46BA-A9AA-FA97A2CE9A6B}"/>
    <cellStyle name="40% - Accent5 2 4 5 2" xfId="46042" xr:uid="{4485967A-C8D7-4989-8E50-1612A46A10E6}"/>
    <cellStyle name="40% - Accent5 2 4 6" xfId="16284" xr:uid="{F27F4E82-D079-4422-8953-79DE238D1C39}"/>
    <cellStyle name="40% - Accent5 2 4 6 2" xfId="46043" xr:uid="{C43D11B1-37DC-4F0F-9704-0016F5DC58A7}"/>
    <cellStyle name="40% - Accent5 2 4 7" xfId="16285" xr:uid="{65C698D9-93D2-4244-A3E1-D6DD1C6800A3}"/>
    <cellStyle name="40% - Accent5 2 4 7 2" xfId="46044" xr:uid="{2A85683C-4387-46E4-B85A-21C448FD15D8}"/>
    <cellStyle name="40% - Accent5 2 4 8" xfId="21518" xr:uid="{77E963C8-D1FE-4584-82A6-82693EDAB91A}"/>
    <cellStyle name="40% - Accent5 2 4 8 2" xfId="50943" xr:uid="{8E9F170D-907C-46BD-A1F5-A631CD9417DD}"/>
    <cellStyle name="40% - Accent5 2 4 9" xfId="16265" xr:uid="{E7096DD5-619A-4B1F-8B8A-FE0EEE1DDD94}"/>
    <cellStyle name="40% - Accent5 2 4 9 2" xfId="46024" xr:uid="{3EB8AB48-5D85-49C0-9204-221C79767989}"/>
    <cellStyle name="40% - Accent5 2 5" xfId="761" xr:uid="{C7C3FA37-12F6-444E-B2CF-CC39DF0B9216}"/>
    <cellStyle name="40% - Accent5 2 5 2" xfId="1354" xr:uid="{53A7CD97-0704-4D3F-BFD8-15254B6822FD}"/>
    <cellStyle name="40% - Accent5 2 5 2 2" xfId="2016" xr:uid="{53E52AE2-274F-4DF2-9AFD-F68452809939}"/>
    <cellStyle name="40% - Accent5 2 5 2 2 2" xfId="3251" xr:uid="{DA835AB7-559C-40C4-AFB0-0B3D0B93B654}"/>
    <cellStyle name="40% - Accent5 2 5 2 2 2 2" xfId="16289" xr:uid="{AB46AC1F-2133-4198-A6CC-C79661096DFD}"/>
    <cellStyle name="40% - Accent5 2 5 2 2 2 2 2" xfId="46048" xr:uid="{7B814332-843B-4EE0-8F02-63F3DF2BCF86}"/>
    <cellStyle name="40% - Accent5 2 5 2 2 2 3" xfId="34228" xr:uid="{772F97D5-987B-4E1D-A2AD-16743C3F9C1C}"/>
    <cellStyle name="40% - Accent5 2 5 2 2 3" xfId="16290" xr:uid="{FE14B342-AC50-4EA5-B810-B197D395F21C}"/>
    <cellStyle name="40% - Accent5 2 5 2 2 3 2" xfId="46049" xr:uid="{577DED6F-0050-4602-8856-EF00AF996895}"/>
    <cellStyle name="40% - Accent5 2 5 2 2 4" xfId="16288" xr:uid="{55678E01-332C-4F16-9D07-DEDA5729CD62}"/>
    <cellStyle name="40% - Accent5 2 5 2 2 4 2" xfId="46047" xr:uid="{50B69843-03D2-4767-A305-AFF8D3F36EB9}"/>
    <cellStyle name="40% - Accent5 2 5 2 2 5" xfId="33018" xr:uid="{984CD2D9-98B4-4546-B7EE-9D4CA007E27F}"/>
    <cellStyle name="40% - Accent5 2 5 2 3" xfId="2648" xr:uid="{DD9B3C5D-95E2-4C5B-ADAE-5AEE3A4CDAC9}"/>
    <cellStyle name="40% - Accent5 2 5 2 3 2" xfId="16291" xr:uid="{AEDC30A7-7D20-436C-A6C4-E6257ED9AE34}"/>
    <cellStyle name="40% - Accent5 2 5 2 3 2 2" xfId="46050" xr:uid="{1327F738-30EF-48BF-824E-DBCE88DD04F8}"/>
    <cellStyle name="40% - Accent5 2 5 2 3 3" xfId="33628" xr:uid="{9A32BB58-2209-464D-AD8E-EA8726EE5806}"/>
    <cellStyle name="40% - Accent5 2 5 2 4" xfId="16292" xr:uid="{F239EBA9-1247-47E3-B048-28EA1E7B03F0}"/>
    <cellStyle name="40% - Accent5 2 5 2 4 2" xfId="46051" xr:uid="{E41AD565-470A-4197-BB48-ACB847D75B7D}"/>
    <cellStyle name="40% - Accent5 2 5 2 5" xfId="16293" xr:uid="{2354C820-ADE5-4414-AF90-76AB941162BA}"/>
    <cellStyle name="40% - Accent5 2 5 2 5 2" xfId="46052" xr:uid="{0F5A8D65-1D7B-4734-B8BF-86163A645F74}"/>
    <cellStyle name="40% - Accent5 2 5 2 6" xfId="16287" xr:uid="{E636A7FC-A222-4C66-9A32-B6D92A890E1F}"/>
    <cellStyle name="40% - Accent5 2 5 2 6 2" xfId="46046" xr:uid="{B1DC1286-4BCA-4262-AB49-C9F3159C53EC}"/>
    <cellStyle name="40% - Accent5 2 5 2 7" xfId="32404" xr:uid="{C2C9C3C6-B2B8-452D-8253-9F10735F0263}"/>
    <cellStyle name="40% - Accent5 2 5 3" xfId="1726" xr:uid="{03E86C0D-E72C-467B-A976-AE8FB56BB5DA}"/>
    <cellStyle name="40% - Accent5 2 5 3 2" xfId="2947" xr:uid="{4C57E7AF-2396-4B86-AACB-2FBAA6D554F7}"/>
    <cellStyle name="40% - Accent5 2 5 3 2 2" xfId="16296" xr:uid="{FC56F666-FDB5-4434-94C5-59D7D79CFE1B}"/>
    <cellStyle name="40% - Accent5 2 5 3 2 2 2" xfId="46055" xr:uid="{A9C7D5C3-FF3B-4A97-934C-36F5D736EC7D}"/>
    <cellStyle name="40% - Accent5 2 5 3 2 3" xfId="16297" xr:uid="{365AAC47-6B41-4C35-8521-3EDD9A37DDBB}"/>
    <cellStyle name="40% - Accent5 2 5 3 2 3 2" xfId="46056" xr:uid="{2FF11841-AA97-423B-8243-9ABC9606A791}"/>
    <cellStyle name="40% - Accent5 2 5 3 2 4" xfId="16295" xr:uid="{CAD6F241-D852-40C1-AA1B-4159326E4ED7}"/>
    <cellStyle name="40% - Accent5 2 5 3 2 4 2" xfId="46054" xr:uid="{5FCCA053-DFC3-4E3D-9141-77FC309B0DB5}"/>
    <cellStyle name="40% - Accent5 2 5 3 2 5" xfId="33925" xr:uid="{30E6779C-6F05-4636-ACC1-5B15F45559E8}"/>
    <cellStyle name="40% - Accent5 2 5 3 3" xfId="16298" xr:uid="{E7B47330-85F4-48B4-BF8E-58D35DABE65D}"/>
    <cellStyle name="40% - Accent5 2 5 3 3 2" xfId="46057" xr:uid="{807D7C3F-39AE-412F-80F3-15BB5BCE53CE}"/>
    <cellStyle name="40% - Accent5 2 5 3 4" xfId="16299" xr:uid="{26DE6D8D-BB9C-4AF4-A73B-F78099CB4969}"/>
    <cellStyle name="40% - Accent5 2 5 3 4 2" xfId="46058" xr:uid="{08239AA6-D9DF-4B95-8A2B-9E5E5268B4D1}"/>
    <cellStyle name="40% - Accent5 2 5 3 5" xfId="16300" xr:uid="{A67A1FBE-DE40-48D1-AAAB-605D9DFF60AB}"/>
    <cellStyle name="40% - Accent5 2 5 3 5 2" xfId="46059" xr:uid="{43A749BE-9022-4388-A3C7-5F965579F0DE}"/>
    <cellStyle name="40% - Accent5 2 5 3 6" xfId="16294" xr:uid="{CD1FD712-099A-4E02-97F6-A487F685CB7A}"/>
    <cellStyle name="40% - Accent5 2 5 3 6 2" xfId="46053" xr:uid="{641B52D8-2567-411C-92C3-161B609D1CDA}"/>
    <cellStyle name="40% - Accent5 2 5 3 7" xfId="32728" xr:uid="{1FE074C4-7606-4C2F-90CF-D5F9069E1D23}"/>
    <cellStyle name="40% - Accent5 2 5 4" xfId="2398" xr:uid="{9A8A408A-9C96-42FA-8D1A-FA23229E5914}"/>
    <cellStyle name="40% - Accent5 2 5 4 2" xfId="16302" xr:uid="{845C2636-2237-444A-98E8-E8C65314610B}"/>
    <cellStyle name="40% - Accent5 2 5 4 2 2" xfId="46061" xr:uid="{581671A4-2B7F-46D4-A7B5-F3A64D79420A}"/>
    <cellStyle name="40% - Accent5 2 5 4 3" xfId="16303" xr:uid="{99635BE5-808E-4ABB-92BA-71E46C82150B}"/>
    <cellStyle name="40% - Accent5 2 5 4 3 2" xfId="46062" xr:uid="{5FB359D8-3137-4634-8B53-20E6099447F6}"/>
    <cellStyle name="40% - Accent5 2 5 4 4" xfId="16301" xr:uid="{B5F067A7-E61F-471C-969F-F1F34A1E75EF}"/>
    <cellStyle name="40% - Accent5 2 5 4 4 2" xfId="46060" xr:uid="{81643CBE-7A66-42DE-9499-D1B7300B9DF8}"/>
    <cellStyle name="40% - Accent5 2 5 4 5" xfId="33378" xr:uid="{86670F1A-F4EC-4978-9BA9-8B7EBD127BF1}"/>
    <cellStyle name="40% - Accent5 2 5 5" xfId="16304" xr:uid="{D9F8E4FB-AC40-435D-8191-E3238D565579}"/>
    <cellStyle name="40% - Accent5 2 5 5 2" xfId="46063" xr:uid="{B780FED9-F2A0-40E2-8734-44E380404D18}"/>
    <cellStyle name="40% - Accent5 2 5 6" xfId="16305" xr:uid="{A3442642-C12F-436E-B030-401203F68700}"/>
    <cellStyle name="40% - Accent5 2 5 6 2" xfId="46064" xr:uid="{677B3875-5D12-49A6-B869-451BDF10B0A3}"/>
    <cellStyle name="40% - Accent5 2 5 7" xfId="16306" xr:uid="{306CCE9C-CAA5-4F90-A950-64E1121497E8}"/>
    <cellStyle name="40% - Accent5 2 5 7 2" xfId="46065" xr:uid="{5DDFA8AA-E9E1-44C5-8D46-49E76BED4B5A}"/>
    <cellStyle name="40% - Accent5 2 5 8" xfId="16286" xr:uid="{6C176D39-9255-4466-B379-82DC54E5435F}"/>
    <cellStyle name="40% - Accent5 2 5 8 2" xfId="46045" xr:uid="{C8891B7E-90A0-436D-AC11-F6B04E863AC0}"/>
    <cellStyle name="40% - Accent5 2 5 9" xfId="32011" xr:uid="{961C90D4-7C28-466B-A3D6-589D24B7BF41}"/>
    <cellStyle name="40% - Accent5 2 6" xfId="127" xr:uid="{D78A7291-0A92-44E7-9D54-D7DA9767463F}"/>
    <cellStyle name="40% - Accent5 2 6 2" xfId="1814" xr:uid="{912A96FD-2191-4ED4-BA80-CCE65AEC5918}"/>
    <cellStyle name="40% - Accent5 2 6 2 2" xfId="3048" xr:uid="{8D30C2D0-8678-4AE2-830B-3F392C11B364}"/>
    <cellStyle name="40% - Accent5 2 6 2 2 2" xfId="16309" xr:uid="{F392E32E-465B-4054-9AF2-AB40CD46AA4E}"/>
    <cellStyle name="40% - Accent5 2 6 2 2 2 2" xfId="46068" xr:uid="{0860E112-2FD9-4C91-A913-58AA865E80B0}"/>
    <cellStyle name="40% - Accent5 2 6 2 2 3" xfId="34025" xr:uid="{65C2BA60-486B-4C31-93D5-C29140B6AB03}"/>
    <cellStyle name="40% - Accent5 2 6 2 3" xfId="16310" xr:uid="{BAABE26D-688C-4D00-A170-AA3CD1343AAD}"/>
    <cellStyle name="40% - Accent5 2 6 2 3 2" xfId="46069" xr:uid="{E146BCB9-40DF-4D17-B237-B435A47502BD}"/>
    <cellStyle name="40% - Accent5 2 6 2 4" xfId="16308" xr:uid="{BAF4A50E-EAFA-44D7-B830-4776E0D4AE9E}"/>
    <cellStyle name="40% - Accent5 2 6 2 4 2" xfId="46067" xr:uid="{3AA9E1CB-60F6-4508-8B33-A45A1B9033EB}"/>
    <cellStyle name="40% - Accent5 2 6 2 5" xfId="32816" xr:uid="{02FB3F2E-9961-4E29-9A47-2FC7672F501A}"/>
    <cellStyle name="40% - Accent5 2 6 3" xfId="2639" xr:uid="{262F22D0-B41D-4745-8788-E0DC5DFF4C72}"/>
    <cellStyle name="40% - Accent5 2 6 3 2" xfId="16311" xr:uid="{B4A5DA3D-8D72-4505-AFCD-0D4512413DA3}"/>
    <cellStyle name="40% - Accent5 2 6 3 2 2" xfId="46070" xr:uid="{1D3B1BE2-15D9-460B-BB1D-90E0D3B2486C}"/>
    <cellStyle name="40% - Accent5 2 6 3 3" xfId="33619" xr:uid="{FEF54EE9-82AB-4E42-A0D4-C19FF662B1FD}"/>
    <cellStyle name="40% - Accent5 2 6 4" xfId="16312" xr:uid="{47E4FBBE-DACB-4175-84A2-A88701F1A980}"/>
    <cellStyle name="40% - Accent5 2 6 4 2" xfId="46071" xr:uid="{435ACABC-2A98-4469-AF6A-F0A90B7001C0}"/>
    <cellStyle name="40% - Accent5 2 6 5" xfId="16313" xr:uid="{818AC526-BFAF-4B02-B251-57C88A61FF2E}"/>
    <cellStyle name="40% - Accent5 2 6 5 2" xfId="46072" xr:uid="{6D51F2BC-A402-422D-9C2F-8684D8A9DCE6}"/>
    <cellStyle name="40% - Accent5 2 6 6" xfId="16307" xr:uid="{222087D4-E2C4-4209-837F-D5C04AA6EECF}"/>
    <cellStyle name="40% - Accent5 2 6 6 2" xfId="46066" xr:uid="{EAC31779-EC98-4728-B8D2-44548686E2F8}"/>
    <cellStyle name="40% - Accent5 2 6 7" xfId="31763" xr:uid="{73F8D938-7E66-484D-B0B5-6146C9E3F95D}"/>
    <cellStyle name="40% - Accent5 2 7" xfId="1523" xr:uid="{637C3AF2-DE68-4474-9D58-624C2748B967}"/>
    <cellStyle name="40% - Accent5 2 7 2" xfId="2743" xr:uid="{DD6653E9-ACD6-44FB-A2D0-ECC121EAB0EB}"/>
    <cellStyle name="40% - Accent5 2 7 2 2" xfId="16316" xr:uid="{A305D543-CFDF-4DAD-B187-E9903A828908}"/>
    <cellStyle name="40% - Accent5 2 7 2 2 2" xfId="46075" xr:uid="{72FB37E2-EC96-40C3-A7BA-CFFC8F2955C0}"/>
    <cellStyle name="40% - Accent5 2 7 2 3" xfId="16317" xr:uid="{48C98C4A-95FE-4F29-913B-B1382F334063}"/>
    <cellStyle name="40% - Accent5 2 7 2 3 2" xfId="46076" xr:uid="{EE11C32B-216F-48F4-8D3A-5A1F0E98F63C}"/>
    <cellStyle name="40% - Accent5 2 7 2 4" xfId="16315" xr:uid="{A724D0EB-4E84-4CE0-9CB3-0D836DC769FD}"/>
    <cellStyle name="40% - Accent5 2 7 2 4 2" xfId="46074" xr:uid="{7F676AC0-3273-402D-8C44-462D01BD2A38}"/>
    <cellStyle name="40% - Accent5 2 7 2 5" xfId="33722" xr:uid="{D82535CC-DAE6-4BFD-8B54-CBBB43302A70}"/>
    <cellStyle name="40% - Accent5 2 7 3" xfId="16318" xr:uid="{A67F221B-1BFE-4BDD-9DC0-2421081532B8}"/>
    <cellStyle name="40% - Accent5 2 7 3 2" xfId="46077" xr:uid="{E26886EE-1387-41CF-99F6-021930D596AB}"/>
    <cellStyle name="40% - Accent5 2 7 4" xfId="16319" xr:uid="{20C0D79D-E71B-4382-946C-4D828F8BAF42}"/>
    <cellStyle name="40% - Accent5 2 7 4 2" xfId="46078" xr:uid="{96410848-FE99-4167-AC5F-6C536CA77410}"/>
    <cellStyle name="40% - Accent5 2 7 5" xfId="16320" xr:uid="{D4DD238C-9268-4679-8D38-47C6F264E0B0}"/>
    <cellStyle name="40% - Accent5 2 7 5 2" xfId="46079" xr:uid="{9EC7CC10-F14B-453D-A8D1-03F12A343A60}"/>
    <cellStyle name="40% - Accent5 2 7 6" xfId="16314" xr:uid="{CD4F2825-8E88-4169-A27E-22A86A107FF1}"/>
    <cellStyle name="40% - Accent5 2 7 6 2" xfId="46073" xr:uid="{4AC9A77A-2356-4A5F-88C2-88C5AFBD1766}"/>
    <cellStyle name="40% - Accent5 2 7 7" xfId="32525" xr:uid="{361DA856-5BB1-4540-8790-08BF700294DD}"/>
    <cellStyle name="40% - Accent5 2 8" xfId="2143" xr:uid="{37413F22-F796-499E-B338-02EA67FACE8A}"/>
    <cellStyle name="40% - Accent5 2 8 2" xfId="16322" xr:uid="{935CF82F-4E3B-49E0-9FFA-B4653716F7F7}"/>
    <cellStyle name="40% - Accent5 2 8 2 2" xfId="46081" xr:uid="{A6CF2BB3-5DAB-40F7-B434-C2D089667155}"/>
    <cellStyle name="40% - Accent5 2 8 3" xfId="16323" xr:uid="{5F9A3503-04A6-4AA3-B3BC-589B1FB79D41}"/>
    <cellStyle name="40% - Accent5 2 8 3 2" xfId="46082" xr:uid="{6B4FF3AE-E004-4F92-AA06-1DBFADCAB529}"/>
    <cellStyle name="40% - Accent5 2 8 4" xfId="16321" xr:uid="{3FC824D7-7232-46DE-B9C1-FDD64BA4B947}"/>
    <cellStyle name="40% - Accent5 2 8 4 2" xfId="46080" xr:uid="{2E78D410-6447-435C-9328-458A3DC22273}"/>
    <cellStyle name="40% - Accent5 2 8 5" xfId="33127" xr:uid="{73C75E33-005A-4A55-93ED-44E2D425521D}"/>
    <cellStyle name="40% - Accent5 2 9" xfId="16324" xr:uid="{5C963042-A77D-42A8-B7AB-B9B14F928546}"/>
    <cellStyle name="40% - Accent5 2 9 2" xfId="46083" xr:uid="{B7EB324E-FF36-47F5-95D5-40FDC8A23D5F}"/>
    <cellStyle name="40% - Accent5 20" xfId="5547" xr:uid="{CDB3C84E-677F-4F95-97D9-25102D54C628}"/>
    <cellStyle name="40% - Accent5 20 2" xfId="21452" xr:uid="{CEEA992C-F031-4909-B20B-6BF02E5E65C1}"/>
    <cellStyle name="40% - Accent5 20 2 2" xfId="50878" xr:uid="{1FA9F1D9-0068-4256-AF0B-04074015E30C}"/>
    <cellStyle name="40% - Accent5 20 3" xfId="16325" xr:uid="{48AC6FE3-26E1-4F60-A9AE-1EDED4049F94}"/>
    <cellStyle name="40% - Accent5 20 3 2" xfId="46084" xr:uid="{C393BE99-766E-4830-858E-77D9BAAD1C66}"/>
    <cellStyle name="40% - Accent5 20 4" xfId="35410" xr:uid="{A96241E7-CE78-4924-9080-21EE20A37530}"/>
    <cellStyle name="40% - Accent5 21" xfId="5570" xr:uid="{1792E278-40CC-48CD-AA56-E348B92549C9}"/>
    <cellStyle name="40% - Accent5 21 2" xfId="21475" xr:uid="{45514DF5-282D-4BA4-BEEB-2E742AC7A023}"/>
    <cellStyle name="40% - Accent5 21 2 2" xfId="50901" xr:uid="{EE54DF2A-0681-4C1E-8C00-978127336FDD}"/>
    <cellStyle name="40% - Accent5 21 3" xfId="16326" xr:uid="{946EE6DA-9ED3-4EE2-9728-321A2E6F1E39}"/>
    <cellStyle name="40% - Accent5 21 3 2" xfId="46085" xr:uid="{AF27B0C6-EBEA-437D-9B22-67C1BD3D8F76}"/>
    <cellStyle name="40% - Accent5 21 4" xfId="35433" xr:uid="{6771142B-0854-447E-8B66-E7076F64A8B1}"/>
    <cellStyle name="40% - Accent5 22" xfId="5596" xr:uid="{4C31DEAE-7F67-41CC-8982-787B08E57445}"/>
    <cellStyle name="40% - Accent5 22 2" xfId="21500" xr:uid="{D7CC518A-C7AF-4B2F-A3F0-6F404B9902E3}"/>
    <cellStyle name="40% - Accent5 22 2 2" xfId="50925" xr:uid="{1B446514-C4C1-4498-A9F0-78FE827CA753}"/>
    <cellStyle name="40% - Accent5 22 3" xfId="16327" xr:uid="{4F2A30E0-AA36-47BB-8AE4-67730FA9B22A}"/>
    <cellStyle name="40% - Accent5 22 3 2" xfId="46086" xr:uid="{81B5055D-473F-49F8-BB47-48E56BCBCAB2}"/>
    <cellStyle name="40% - Accent5 22 4" xfId="35457" xr:uid="{F67A661D-B102-4E7A-9D92-191EF9A71E45}"/>
    <cellStyle name="40% - Accent5 23" xfId="4596" xr:uid="{976684E4-7A1B-4B6A-AEDD-B475AA92ABF5}"/>
    <cellStyle name="40% - Accent5 23 2" xfId="16328" xr:uid="{78E43B73-4D7C-4D1F-A7E4-D5BFC5E388C1}"/>
    <cellStyle name="40% - Accent5 23 2 2" xfId="46087" xr:uid="{3123B976-4B47-41DC-9C60-A62C2EE0FD30}"/>
    <cellStyle name="40% - Accent5 23 3" xfId="34535" xr:uid="{0BF69324-311A-4C62-907D-4FD60CFDC514}"/>
    <cellStyle name="40% - Accent5 24" xfId="16329" xr:uid="{B8E387C5-C068-4E1C-91CF-EDF04EAEB1F6}"/>
    <cellStyle name="40% - Accent5 24 2" xfId="46088" xr:uid="{E992997C-FA96-4389-85DF-C67FF2DBC657}"/>
    <cellStyle name="40% - Accent5 25" xfId="16330" xr:uid="{0F78D4E1-F170-44AC-B3BB-ABB75E772FBC}"/>
    <cellStyle name="40% - Accent5 25 2" xfId="46089" xr:uid="{C6F1363F-7FDC-4603-A8AD-B3EE4A8FF3E4}"/>
    <cellStyle name="40% - Accent5 26" xfId="16331" xr:uid="{06C3069A-F0CE-47CC-AFCA-A7C57050F73F}"/>
    <cellStyle name="40% - Accent5 26 2" xfId="46090" xr:uid="{DD3C1CEE-24CB-4B07-83FA-3A2A0BF0D4E3}"/>
    <cellStyle name="40% - Accent5 27" xfId="16332" xr:uid="{33A63438-44B1-4ADB-892A-32859710A102}"/>
    <cellStyle name="40% - Accent5 27 2" xfId="46091" xr:uid="{DE66646F-606B-47C9-904B-34D5E54BBFF1}"/>
    <cellStyle name="40% - Accent5 28" xfId="16333" xr:uid="{ACB94BE4-9755-4086-8B68-A3F64FFC70FD}"/>
    <cellStyle name="40% - Accent5 28 2" xfId="46092" xr:uid="{0CD834BD-B5B7-4A01-B7BD-AC81D6079D63}"/>
    <cellStyle name="40% - Accent5 29" xfId="16334" xr:uid="{1658CD58-B1BD-43D8-B359-D25291AE0F1A}"/>
    <cellStyle name="40% - Accent5 29 2" xfId="46093" xr:uid="{166C871D-B49F-4069-ABB6-47B1D5FA5F5B}"/>
    <cellStyle name="40% - Accent5 3" xfId="651" xr:uid="{004503D1-AFE0-4276-B641-B2A81048F9C4}"/>
    <cellStyle name="40% - Accent5 3 10" xfId="16336" xr:uid="{3E663812-1CC8-4E43-9B9B-507F1D4A434D}"/>
    <cellStyle name="40% - Accent5 3 10 2" xfId="29636" xr:uid="{313CA68A-A037-4044-B370-2594342F9051}"/>
    <cellStyle name="40% - Accent5 3 10 2 2" xfId="58126" xr:uid="{EAAE892B-F064-4A59-B141-171EB05D9E70}"/>
    <cellStyle name="40% - Accent5 3 10 3" xfId="46095" xr:uid="{663B833A-9F52-4ECB-A2CE-D63BF4470CC4}"/>
    <cellStyle name="40% - Accent5 3 11" xfId="16337" xr:uid="{EC244598-5C5A-43F2-A84D-5D4D0398B8CA}"/>
    <cellStyle name="40% - Accent5 3 11 2" xfId="46096" xr:uid="{112911AD-EC03-4DFA-AA7B-696478C22A38}"/>
    <cellStyle name="40% - Accent5 3 12" xfId="16338" xr:uid="{D35B2571-88A7-4869-9AF4-99D9FEC575EE}"/>
    <cellStyle name="40% - Accent5 3 13" xfId="16335" xr:uid="{AAD74850-C8BA-486F-B8C7-F05D5F894819}"/>
    <cellStyle name="40% - Accent5 3 13 2" xfId="46094" xr:uid="{F006A50F-6B04-4022-84B3-FF8C0FA21A39}"/>
    <cellStyle name="40% - Accent5 3 14" xfId="20652" xr:uid="{DC7DCF74-7BDF-4EF9-9726-70B46E5C8FC9}"/>
    <cellStyle name="40% - Accent5 3 14 2" xfId="50091" xr:uid="{A67FC8E7-93FE-4195-910A-AE0ED197EFAA}"/>
    <cellStyle name="40% - Accent5 3 15" xfId="6339" xr:uid="{1C43EF23-8C1F-457C-ADA0-E5808D6954FF}"/>
    <cellStyle name="40% - Accent5 3 16" xfId="4767" xr:uid="{A4BA3999-2109-4DD8-948B-74DC4A27BAB9}"/>
    <cellStyle name="40% - Accent5 3 16 2" xfId="34651" xr:uid="{0E0E8AC7-853C-4D6C-9EDE-47AD259887EC}"/>
    <cellStyle name="40% - Accent5 3 17" xfId="22660" xr:uid="{FCE0F72A-0D53-441A-B4B8-C7B94D913CAB}"/>
    <cellStyle name="40% - Accent5 3 17 2" xfId="51945" xr:uid="{E76D8BAB-0749-4AD7-9215-5E70C4763D41}"/>
    <cellStyle name="40% - Accent5 3 18" xfId="31656" xr:uid="{E0C5B747-96EA-4840-AD8B-E487F1F8DEF3}"/>
    <cellStyle name="40% - Accent5 3 19" xfId="31917" xr:uid="{48A13F8F-7954-48DA-99FB-298AEBFC0B16}"/>
    <cellStyle name="40% - Accent5 3 2" xfId="798" xr:uid="{430A7CF2-7085-40E1-9422-8C3939E321B0}"/>
    <cellStyle name="40% - Accent5 3 2 10" xfId="20879" xr:uid="{C326B68D-2DA4-4F98-847C-68A88E703FC3}"/>
    <cellStyle name="40% - Accent5 3 2 10 2" xfId="50307" xr:uid="{18FAD5FA-7D9A-4B41-929C-FC57ADFDD101}"/>
    <cellStyle name="40% - Accent5 3 2 11" xfId="16339" xr:uid="{DAC69168-B9DE-4B5A-962A-4FEFFF54F2E5}"/>
    <cellStyle name="40% - Accent5 3 2 11 2" xfId="46097" xr:uid="{4A29E76A-6DF5-4BA3-869D-0A270C7304E0}"/>
    <cellStyle name="40% - Accent5 3 2 12" xfId="5036" xr:uid="{470489D2-4F97-476A-925F-E38488F7CD5A}"/>
    <cellStyle name="40% - Accent5 3 2 12 2" xfId="34903" xr:uid="{26EDCD8B-5929-45CC-953D-AC5177AE8500}"/>
    <cellStyle name="40% - Accent5 3 2 13" xfId="22705" xr:uid="{BA3F275E-F09B-4E39-B8C7-A793A42E2761}"/>
    <cellStyle name="40% - Accent5 3 2 13 2" xfId="51990" xr:uid="{D848D871-AF10-48B8-8596-B53B49AF362E}"/>
    <cellStyle name="40% - Accent5 3 2 14" xfId="32043" xr:uid="{5869FB66-CDD9-427D-B8C0-FB24FD455195}"/>
    <cellStyle name="40% - Accent5 3 2 2" xfId="700" xr:uid="{5232839C-0F52-4D18-99DF-65826B96040D}"/>
    <cellStyle name="40% - Accent5 3 2 2 10" xfId="24070" xr:uid="{FF6C9824-220A-4D76-AD93-E7309365A804}"/>
    <cellStyle name="40% - Accent5 3 2 2 10 2" xfId="52611" xr:uid="{1AC3690A-CDD1-4F8B-BD43-CEA9EB091926}"/>
    <cellStyle name="40% - Accent5 3 2 2 11" xfId="31952" xr:uid="{5837C83C-5248-4023-BA6F-0FC9A1EEFE7A}"/>
    <cellStyle name="40% - Accent5 3 2 2 2" xfId="1364" xr:uid="{AB5EBF6B-4078-4B71-BE54-8A912CB74C6A}"/>
    <cellStyle name="40% - Accent5 3 2 2 2 2" xfId="2026" xr:uid="{32E54E3F-EB53-4A82-BDFD-9C4197A21500}"/>
    <cellStyle name="40% - Accent5 3 2 2 2 2 2" xfId="3261" xr:uid="{085153C0-9481-497D-BD4F-42E487FCC02B}"/>
    <cellStyle name="40% - Accent5 3 2 2 2 2 2 2" xfId="16343" xr:uid="{C40D19E0-45FE-4D8F-ABA0-9CDC853774BF}"/>
    <cellStyle name="40% - Accent5 3 2 2 2 2 2 2 2" xfId="46101" xr:uid="{6BEC2BC3-1D64-46FC-B691-9FB1ACFB5539}"/>
    <cellStyle name="40% - Accent5 3 2 2 2 2 2 3" xfId="34238" xr:uid="{047F5EB4-1151-4B5D-995C-20D9CF94955D}"/>
    <cellStyle name="40% - Accent5 3 2 2 2 2 3" xfId="16344" xr:uid="{33C8BC12-8688-41F5-A9D2-8A71C1C63C8C}"/>
    <cellStyle name="40% - Accent5 3 2 2 2 2 3 2" xfId="46102" xr:uid="{CBE5FF54-D862-46F9-9539-BE5C73D15EC5}"/>
    <cellStyle name="40% - Accent5 3 2 2 2 2 4" xfId="28516" xr:uid="{CD708DE1-4A3F-4FFB-85FD-20BCC97BA7BA}"/>
    <cellStyle name="40% - Accent5 3 2 2 2 2 4 2" xfId="57006" xr:uid="{61A993F3-12E9-44EC-9A3E-E0D60EBEF624}"/>
    <cellStyle name="40% - Accent5 3 2 2 2 2 5" xfId="16342" xr:uid="{4F4C99C9-DBBE-4D25-B7A2-ACF1BDA1F011}"/>
    <cellStyle name="40% - Accent5 3 2 2 2 2 5 2" xfId="46100" xr:uid="{C4FDEC0A-32AA-4F04-93C8-0E24396773B3}"/>
    <cellStyle name="40% - Accent5 3 2 2 2 2 6" xfId="33028" xr:uid="{E3929CC6-7F01-4CCC-A831-37B0F1004E5D}"/>
    <cellStyle name="40% - Accent5 3 2 2 2 3" xfId="2651" xr:uid="{C0979B7C-8E19-4431-90EF-0F7C0799E565}"/>
    <cellStyle name="40% - Accent5 3 2 2 2 3 2" xfId="16345" xr:uid="{F45A149D-22C9-466E-BB47-3E3DC8299DCD}"/>
    <cellStyle name="40% - Accent5 3 2 2 2 3 2 2" xfId="46103" xr:uid="{E3D8C6A4-74B3-4964-A348-8A9D7480C346}"/>
    <cellStyle name="40% - Accent5 3 2 2 2 3 3" xfId="33631" xr:uid="{8866E688-856C-426A-AEC0-67FFBEEF4A04}"/>
    <cellStyle name="40% - Accent5 3 2 2 2 4" xfId="16346" xr:uid="{4A0BF874-04F4-4D2E-BD84-36CB62224242}"/>
    <cellStyle name="40% - Accent5 3 2 2 2 4 2" xfId="46104" xr:uid="{30B8C129-015C-4338-861B-314EE695240B}"/>
    <cellStyle name="40% - Accent5 3 2 2 2 5" xfId="16347" xr:uid="{9C70C452-7AAF-4EA8-AFBF-E14B326E291D}"/>
    <cellStyle name="40% - Accent5 3 2 2 2 5 2" xfId="46105" xr:uid="{BFDB5EE7-4E12-472B-B1D0-0A09C2371126}"/>
    <cellStyle name="40% - Accent5 3 2 2 2 6" xfId="25541" xr:uid="{3B46DC0A-3D04-4BFB-AF27-6532A849BDDC}"/>
    <cellStyle name="40% - Accent5 3 2 2 2 6 2" xfId="54032" xr:uid="{A208D9D4-770F-443F-83DB-A7D062A106AA}"/>
    <cellStyle name="40% - Accent5 3 2 2 2 7" xfId="16341" xr:uid="{8D35D5C0-08EB-46F7-9ADE-C76EA5274E0F}"/>
    <cellStyle name="40% - Accent5 3 2 2 2 7 2" xfId="46099" xr:uid="{14720714-ABEF-417E-ADC0-2E41264BD213}"/>
    <cellStyle name="40% - Accent5 3 2 2 2 8" xfId="32414" xr:uid="{B0985BFF-DC34-4A7A-8376-0CA4FAF4ECF1}"/>
    <cellStyle name="40% - Accent5 3 2 2 3" xfId="1736" xr:uid="{B1E820A0-B49B-474E-B07F-D675DED29AE1}"/>
    <cellStyle name="40% - Accent5 3 2 2 3 2" xfId="2957" xr:uid="{0B5827DE-672F-4E79-9D35-39DDA0D68F69}"/>
    <cellStyle name="40% - Accent5 3 2 2 3 2 2" xfId="16350" xr:uid="{D53F8180-0B05-4D6C-8B5A-CE35034F7BE7}"/>
    <cellStyle name="40% - Accent5 3 2 2 3 2 2 2" xfId="46108" xr:uid="{453350A7-7CBE-414F-9FDF-EA60E4004D8F}"/>
    <cellStyle name="40% - Accent5 3 2 2 3 2 3" xfId="16351" xr:uid="{BFD24A8C-2551-4A24-A5F4-59DCCC6AFC1C}"/>
    <cellStyle name="40% - Accent5 3 2 2 3 2 3 2" xfId="46109" xr:uid="{07B77C66-079D-4E43-95D7-7C83B7F96C74}"/>
    <cellStyle name="40% - Accent5 3 2 2 3 2 4" xfId="16349" xr:uid="{F32ECABB-ED82-4690-924C-0B22917611AC}"/>
    <cellStyle name="40% - Accent5 3 2 2 3 2 4 2" xfId="46107" xr:uid="{D5F5AF88-D639-47FF-AD49-C63023200A20}"/>
    <cellStyle name="40% - Accent5 3 2 2 3 2 5" xfId="33935" xr:uid="{D9AE2F86-C398-4F44-9F6F-B7FC1D00355E}"/>
    <cellStyle name="40% - Accent5 3 2 2 3 3" xfId="16352" xr:uid="{F8431907-7F87-48DC-92A7-2363AD59F53E}"/>
    <cellStyle name="40% - Accent5 3 2 2 3 3 2" xfId="46110" xr:uid="{6EC56F5F-1DC4-4E03-8EAA-A407AF3B0014}"/>
    <cellStyle name="40% - Accent5 3 2 2 3 4" xfId="16353" xr:uid="{CA9D1518-F11F-4BBB-B11E-39052EFC3CDD}"/>
    <cellStyle name="40% - Accent5 3 2 2 3 4 2" xfId="46111" xr:uid="{E43606CA-0457-46EB-86E9-6BE87FB41400}"/>
    <cellStyle name="40% - Accent5 3 2 2 3 5" xfId="16354" xr:uid="{605B2CE8-696B-43D3-B6C9-56E6D9CA0EDD}"/>
    <cellStyle name="40% - Accent5 3 2 2 3 5 2" xfId="46112" xr:uid="{5F8DFB56-B123-4997-B583-56FB5D1662E2}"/>
    <cellStyle name="40% - Accent5 3 2 2 3 6" xfId="27002" xr:uid="{27420E6D-12E4-494F-9A84-B722F3828371}"/>
    <cellStyle name="40% - Accent5 3 2 2 3 6 2" xfId="55492" xr:uid="{53117858-F570-4C4B-A5A2-7E1723C32253}"/>
    <cellStyle name="40% - Accent5 3 2 2 3 7" xfId="16348" xr:uid="{17D6F132-17B9-4E06-836A-543744E1448C}"/>
    <cellStyle name="40% - Accent5 3 2 2 3 7 2" xfId="46106" xr:uid="{3F0026F4-F93F-4052-BF8F-5F25A03F3326}"/>
    <cellStyle name="40% - Accent5 3 2 2 3 8" xfId="32738" xr:uid="{83CCEB25-2068-4536-BB50-C04CCA84D8A3}"/>
    <cellStyle name="40% - Accent5 3 2 2 4" xfId="2340" xr:uid="{9BFD55FA-7BC5-46A8-B854-611C28039727}"/>
    <cellStyle name="40% - Accent5 3 2 2 4 2" xfId="16356" xr:uid="{A667A60D-A1B5-4543-882F-D58098309569}"/>
    <cellStyle name="40% - Accent5 3 2 2 4 2 2" xfId="46114" xr:uid="{362D3BB6-CDB6-4C14-913C-6356251AE93E}"/>
    <cellStyle name="40% - Accent5 3 2 2 4 3" xfId="16357" xr:uid="{E5BA2253-E14A-49B4-A382-8CF59F4BDC19}"/>
    <cellStyle name="40% - Accent5 3 2 2 4 3 2" xfId="46115" xr:uid="{C62AB3CD-04BF-4EFA-9B47-FE0CF9DE7F3E}"/>
    <cellStyle name="40% - Accent5 3 2 2 4 4" xfId="29997" xr:uid="{3D1FE45E-F2E7-449F-9B25-9F674CE74B93}"/>
    <cellStyle name="40% - Accent5 3 2 2 4 4 2" xfId="58487" xr:uid="{2DD5359D-450C-406E-B17A-1702877710D8}"/>
    <cellStyle name="40% - Accent5 3 2 2 4 5" xfId="16355" xr:uid="{8840DAE3-5D26-424B-BE2D-DF1493465AA3}"/>
    <cellStyle name="40% - Accent5 3 2 2 4 5 2" xfId="46113" xr:uid="{8F14E9DA-073C-4734-BDC8-DA3FC786F6F4}"/>
    <cellStyle name="40% - Accent5 3 2 2 4 6" xfId="33320" xr:uid="{A9206CCD-9E4E-48CF-A351-A287D6E93963}"/>
    <cellStyle name="40% - Accent5 3 2 2 5" xfId="16358" xr:uid="{8FC2ABF9-76F6-4661-B8D5-BB442A2B8C66}"/>
    <cellStyle name="40% - Accent5 3 2 2 5 2" xfId="46116" xr:uid="{BFC52CCC-5EE4-4780-BE19-6504F4643AAE}"/>
    <cellStyle name="40% - Accent5 3 2 2 6" xfId="16359" xr:uid="{C1C2EE0C-E34D-4267-9AAC-D6FBBCFCCD52}"/>
    <cellStyle name="40% - Accent5 3 2 2 6 2" xfId="46117" xr:uid="{428454BA-8DBD-46A5-9F9C-AF79F03E3E30}"/>
    <cellStyle name="40% - Accent5 3 2 2 7" xfId="16360" xr:uid="{5E2C2524-787D-417C-B7EF-784DF771D6D4}"/>
    <cellStyle name="40% - Accent5 3 2 2 7 2" xfId="46118" xr:uid="{1CF7EE74-6622-4614-BACD-2A54EC4C5580}"/>
    <cellStyle name="40% - Accent5 3 2 2 8" xfId="21852" xr:uid="{CF94C5FE-3508-4FD4-9176-76CDDF9658C0}"/>
    <cellStyle name="40% - Accent5 3 2 2 8 2" xfId="51277" xr:uid="{B2780B1C-C44C-41C9-BF80-00A6BE427E22}"/>
    <cellStyle name="40% - Accent5 3 2 2 9" xfId="16340" xr:uid="{2ED794DD-3602-4B8D-93DB-7B5A784DBCFE}"/>
    <cellStyle name="40% - Accent5 3 2 2 9 2" xfId="46098" xr:uid="{08125FD4-BEC3-456F-8F5A-40B238E918B7}"/>
    <cellStyle name="40% - Accent5 3 2 3" xfId="1363" xr:uid="{7387CC58-A311-4C37-8731-172DA9470CB1}"/>
    <cellStyle name="40% - Accent5 3 2 3 10" xfId="32413" xr:uid="{7D71473D-27C8-4449-9C51-E3B0E70FB1C9}"/>
    <cellStyle name="40% - Accent5 3 2 3 2" xfId="2025" xr:uid="{F8ADDE38-FF09-4BB5-9D8D-227F597426E0}"/>
    <cellStyle name="40% - Accent5 3 2 3 2 2" xfId="3260" xr:uid="{CDDC4E72-2368-4E5B-8B2C-2FA1495BF283}"/>
    <cellStyle name="40% - Accent5 3 2 3 2 2 2" xfId="16364" xr:uid="{E209569E-FC87-45C0-B1D4-5F3FD67B59EB}"/>
    <cellStyle name="40% - Accent5 3 2 3 2 2 2 2" xfId="46122" xr:uid="{FD17DBFE-960A-46C9-8921-6DED61610666}"/>
    <cellStyle name="40% - Accent5 3 2 3 2 2 3" xfId="16365" xr:uid="{FB08BE42-1D2D-42F8-90C5-4C1D473AA71E}"/>
    <cellStyle name="40% - Accent5 3 2 3 2 2 3 2" xfId="46123" xr:uid="{4BE0E544-4793-4CD8-AE82-CB42DE7EDD0D}"/>
    <cellStyle name="40% - Accent5 3 2 3 2 2 4" xfId="28806" xr:uid="{0C20E7AB-F731-44F9-8166-F69D2F80C537}"/>
    <cellStyle name="40% - Accent5 3 2 3 2 2 4 2" xfId="57296" xr:uid="{4CCF3DB7-4551-4BF2-BF6A-5C451B6A69CE}"/>
    <cellStyle name="40% - Accent5 3 2 3 2 2 5" xfId="16363" xr:uid="{D48B7978-4832-4AEF-99B0-461908B66391}"/>
    <cellStyle name="40% - Accent5 3 2 3 2 2 5 2" xfId="46121" xr:uid="{E1288487-7035-4485-9D9D-B30B210383B3}"/>
    <cellStyle name="40% - Accent5 3 2 3 2 2 6" xfId="34237" xr:uid="{FC920C2C-5482-4319-BFFF-574764CD7F56}"/>
    <cellStyle name="40% - Accent5 3 2 3 2 3" xfId="16366" xr:uid="{1DC4F077-49B0-407B-BE6C-24FFEA040668}"/>
    <cellStyle name="40% - Accent5 3 2 3 2 3 2" xfId="46124" xr:uid="{723ADEB7-D220-4CCC-9F80-254F3BB90574}"/>
    <cellStyle name="40% - Accent5 3 2 3 2 4" xfId="16367" xr:uid="{2CE14633-8AE5-4475-91F8-0CEFA7A44333}"/>
    <cellStyle name="40% - Accent5 3 2 3 2 4 2" xfId="46125" xr:uid="{D91EEEC2-BE11-42FC-B421-72C690D9DBBD}"/>
    <cellStyle name="40% - Accent5 3 2 3 2 5" xfId="16368" xr:uid="{55E496AC-1F77-4617-A3B7-3EF2B2A9C2F1}"/>
    <cellStyle name="40% - Accent5 3 2 3 2 5 2" xfId="46126" xr:uid="{86A5ACF5-F1C8-4292-9008-AF5E3D57F1CD}"/>
    <cellStyle name="40% - Accent5 3 2 3 2 6" xfId="25828" xr:uid="{97F5DD17-287F-40C1-8880-D88185A969E1}"/>
    <cellStyle name="40% - Accent5 3 2 3 2 6 2" xfId="54319" xr:uid="{747B5007-77C5-4415-802E-DDB9166904C8}"/>
    <cellStyle name="40% - Accent5 3 2 3 2 7" xfId="16362" xr:uid="{95F7B110-90D8-41A8-B389-4A28F93932C7}"/>
    <cellStyle name="40% - Accent5 3 2 3 2 7 2" xfId="46120" xr:uid="{75F74311-32B0-4339-991F-33E80E47069E}"/>
    <cellStyle name="40% - Accent5 3 2 3 2 8" xfId="33027" xr:uid="{DB371534-3081-4CC7-87E3-FE6B2354E862}"/>
    <cellStyle name="40% - Accent5 3 2 3 3" xfId="2650" xr:uid="{280DEA3A-1B09-4F24-A38C-4C637183AE5B}"/>
    <cellStyle name="40% - Accent5 3 2 3 3 2" xfId="16370" xr:uid="{E3894565-DE58-430A-B11B-57E7D23C5991}"/>
    <cellStyle name="40% - Accent5 3 2 3 3 2 2" xfId="16371" xr:uid="{E2F20967-970F-4936-84A7-8D8046672804}"/>
    <cellStyle name="40% - Accent5 3 2 3 3 2 2 2" xfId="46129" xr:uid="{E1B21423-455B-42E4-A7B1-8D8D9DDE7563}"/>
    <cellStyle name="40% - Accent5 3 2 3 3 2 3" xfId="16372" xr:uid="{B2CBCD67-C06B-4B1C-B949-FE042E5D6394}"/>
    <cellStyle name="40% - Accent5 3 2 3 3 2 3 2" xfId="46130" xr:uid="{9B8634F2-B4F6-40AA-B987-69C4CAF7AF67}"/>
    <cellStyle name="40% - Accent5 3 2 3 3 2 4" xfId="46128" xr:uid="{84F97EF6-C8E3-44D9-B7CC-58482DC1E400}"/>
    <cellStyle name="40% - Accent5 3 2 3 3 3" xfId="16373" xr:uid="{EAB9F99F-ED76-48D1-A637-A850170AA386}"/>
    <cellStyle name="40% - Accent5 3 2 3 3 3 2" xfId="46131" xr:uid="{3EE62D50-A324-4289-80AC-1120A2944E84}"/>
    <cellStyle name="40% - Accent5 3 2 3 3 4" xfId="16374" xr:uid="{3BE7638C-38F6-4037-A1F6-892D55FA5B7D}"/>
    <cellStyle name="40% - Accent5 3 2 3 3 4 2" xfId="46132" xr:uid="{28AEB4FC-5491-4152-B5CF-BBD2F756BF7F}"/>
    <cellStyle name="40% - Accent5 3 2 3 3 5" xfId="16375" xr:uid="{700EF490-EA86-45CF-AF51-51C48A3B6AA2}"/>
    <cellStyle name="40% - Accent5 3 2 3 3 5 2" xfId="46133" xr:uid="{1E7E4F54-AF7D-4D96-801F-5F6885B1EE3E}"/>
    <cellStyle name="40% - Accent5 3 2 3 3 6" xfId="27295" xr:uid="{B044240E-70C7-41D0-85E8-1227E3692022}"/>
    <cellStyle name="40% - Accent5 3 2 3 3 6 2" xfId="55785" xr:uid="{FC4C17AB-B3F6-492D-8339-22B6AAD9FFAF}"/>
    <cellStyle name="40% - Accent5 3 2 3 3 7" xfId="16369" xr:uid="{0BA61D4E-50DB-4B19-B8BC-1601AF7D88B1}"/>
    <cellStyle name="40% - Accent5 3 2 3 3 7 2" xfId="46127" xr:uid="{21DBF662-A2E4-424A-A3B3-394662257FE6}"/>
    <cellStyle name="40% - Accent5 3 2 3 3 8" xfId="33630" xr:uid="{05FD081B-4448-4F06-BC54-E3A63A33299B}"/>
    <cellStyle name="40% - Accent5 3 2 3 4" xfId="16376" xr:uid="{B15E461C-7837-4DB0-B9CB-D3C98C7F9C24}"/>
    <cellStyle name="40% - Accent5 3 2 3 4 2" xfId="16377" xr:uid="{E9061277-1638-4BFF-A4C2-E3BF8D7F4246}"/>
    <cellStyle name="40% - Accent5 3 2 3 4 2 2" xfId="46135" xr:uid="{BABECE9C-9413-47A9-8EA0-AA19F308E9F5}"/>
    <cellStyle name="40% - Accent5 3 2 3 4 3" xfId="16378" xr:uid="{0E4BFFAD-FD76-4804-A409-D0734F5A1FEC}"/>
    <cellStyle name="40% - Accent5 3 2 3 4 3 2" xfId="46136" xr:uid="{CEDA24E1-9BAE-4EA9-BC02-5D101262BAC1}"/>
    <cellStyle name="40% - Accent5 3 2 3 4 4" xfId="30293" xr:uid="{683ACA1B-D6D6-42C2-8B92-31FB0A857CE4}"/>
    <cellStyle name="40% - Accent5 3 2 3 4 4 2" xfId="58783" xr:uid="{66265033-4775-4679-AAF5-61280EF9109E}"/>
    <cellStyle name="40% - Accent5 3 2 3 4 5" xfId="46134" xr:uid="{F1A0808A-A17E-4C1D-AC3F-1B45CBAAFCB8}"/>
    <cellStyle name="40% - Accent5 3 2 3 5" xfId="16379" xr:uid="{4757593E-99E0-4029-BAFE-CB25FD703D5F}"/>
    <cellStyle name="40% - Accent5 3 2 3 5 2" xfId="46137" xr:uid="{2484E80B-B466-4A72-847C-F366750E7CCD}"/>
    <cellStyle name="40% - Accent5 3 2 3 6" xfId="16380" xr:uid="{E2E41C0E-7CD5-48B4-B508-49D183CD589D}"/>
    <cellStyle name="40% - Accent5 3 2 3 6 2" xfId="46138" xr:uid="{95AB0E98-DFB2-4759-8EC2-33355F9A7746}"/>
    <cellStyle name="40% - Accent5 3 2 3 7" xfId="16381" xr:uid="{4A9DF3AF-91A3-4543-BA37-7A8E6D806C12}"/>
    <cellStyle name="40% - Accent5 3 2 3 7 2" xfId="46139" xr:uid="{29459572-A89E-4AD8-AFD8-F8597ACCF472}"/>
    <cellStyle name="40% - Accent5 3 2 3 8" xfId="24383" xr:uid="{11B7D32F-375D-447B-988A-C7D7149C690C}"/>
    <cellStyle name="40% - Accent5 3 2 3 8 2" xfId="52875" xr:uid="{7ACABE05-E721-4AC1-8E1A-EC3A00B74B5B}"/>
    <cellStyle name="40% - Accent5 3 2 3 9" xfId="16361" xr:uid="{14E2C31C-CBD3-43FB-9AE8-234CF436BCEF}"/>
    <cellStyle name="40% - Accent5 3 2 3 9 2" xfId="46119" xr:uid="{15505620-D6E4-4A82-9E07-1C5E9B509437}"/>
    <cellStyle name="40% - Accent5 3 2 4" xfId="1735" xr:uid="{D1A8BC5D-C54B-4C58-9A04-E35E6347C536}"/>
    <cellStyle name="40% - Accent5 3 2 4 2" xfId="2956" xr:uid="{E9257CCE-094D-4A99-9AD4-7FD68EF587D7}"/>
    <cellStyle name="40% - Accent5 3 2 4 2 2" xfId="16384" xr:uid="{4A9C6FFD-B94D-4529-A54C-5F5406318F96}"/>
    <cellStyle name="40% - Accent5 3 2 4 2 2 2" xfId="29103" xr:uid="{BBEF24A6-653E-402E-9F44-9B4A3063A257}"/>
    <cellStyle name="40% - Accent5 3 2 4 2 2 2 2" xfId="57593" xr:uid="{288870A3-D61E-4AA7-9C92-E5ADABD19CBA}"/>
    <cellStyle name="40% - Accent5 3 2 4 2 2 3" xfId="46142" xr:uid="{DC6418BA-861B-44DD-9C23-8D7234DC3B55}"/>
    <cellStyle name="40% - Accent5 3 2 4 2 3" xfId="16385" xr:uid="{863DCEFA-4868-4BF9-8495-F032747DF161}"/>
    <cellStyle name="40% - Accent5 3 2 4 2 3 2" xfId="46143" xr:uid="{B7A3705F-7840-4856-A962-6026E2C4CA90}"/>
    <cellStyle name="40% - Accent5 3 2 4 2 4" xfId="26119" xr:uid="{9802DBE7-05D4-4603-9BD9-A2BEC1D11756}"/>
    <cellStyle name="40% - Accent5 3 2 4 2 4 2" xfId="54610" xr:uid="{3A60E154-7926-435B-94FA-C3F9455070FA}"/>
    <cellStyle name="40% - Accent5 3 2 4 2 5" xfId="16383" xr:uid="{5E5AB84B-5F03-43D2-AD28-08BBF9752102}"/>
    <cellStyle name="40% - Accent5 3 2 4 2 5 2" xfId="46141" xr:uid="{A6C234A1-F390-405D-9E40-5EB7B8BADD18}"/>
    <cellStyle name="40% - Accent5 3 2 4 2 6" xfId="33934" xr:uid="{9BF35875-C4C3-4520-B794-5A8F22B469FF}"/>
    <cellStyle name="40% - Accent5 3 2 4 3" xfId="16386" xr:uid="{49BE65BF-A5A3-4D38-A44F-B44BE1146DE4}"/>
    <cellStyle name="40% - Accent5 3 2 4 3 2" xfId="27592" xr:uid="{C868A913-4C30-43A4-B291-DCC418083740}"/>
    <cellStyle name="40% - Accent5 3 2 4 3 2 2" xfId="56082" xr:uid="{75BC62AF-21FB-47DB-B615-F177DF90D549}"/>
    <cellStyle name="40% - Accent5 3 2 4 3 3" xfId="46144" xr:uid="{BBC86A84-BA8A-4225-A9C5-A877CC3BF9E8}"/>
    <cellStyle name="40% - Accent5 3 2 4 4" xfId="16387" xr:uid="{7E5F64F8-BD7D-499D-857B-36A353414E89}"/>
    <cellStyle name="40% - Accent5 3 2 4 4 2" xfId="30591" xr:uid="{F6985F2B-91C0-4735-A616-7D9CA1C8A153}"/>
    <cellStyle name="40% - Accent5 3 2 4 4 2 2" xfId="59081" xr:uid="{6AAF357F-7946-4A91-894B-D935C0D13FD4}"/>
    <cellStyle name="40% - Accent5 3 2 4 4 3" xfId="46145" xr:uid="{9A572359-D068-4B25-B13C-6894DE5BEFB0}"/>
    <cellStyle name="40% - Accent5 3 2 4 5" xfId="16388" xr:uid="{B1F78018-915C-4A3D-A14A-DA7142F21152}"/>
    <cellStyle name="40% - Accent5 3 2 4 5 2" xfId="46146" xr:uid="{1CA1069A-C445-418C-8B16-3E9BCA008CF5}"/>
    <cellStyle name="40% - Accent5 3 2 4 6" xfId="24662" xr:uid="{CB1BBF6E-1BBC-4B57-A80A-A0B0A90BFC0C}"/>
    <cellStyle name="40% - Accent5 3 2 4 6 2" xfId="53154" xr:uid="{1EE911F3-5F46-49DA-B571-BACFB65F9E5E}"/>
    <cellStyle name="40% - Accent5 3 2 4 7" xfId="16382" xr:uid="{F54BD10B-EB30-4ADC-B057-D08F502348A5}"/>
    <cellStyle name="40% - Accent5 3 2 4 7 2" xfId="46140" xr:uid="{7005AAFE-B3FB-4AAF-BBE5-872B665C341E}"/>
    <cellStyle name="40% - Accent5 3 2 4 8" xfId="32737" xr:uid="{E2533620-9F53-46A1-B18A-8A451ED26E58}"/>
    <cellStyle name="40% - Accent5 3 2 5" xfId="2223" xr:uid="{68371332-4FA8-4AEF-9CF2-F66E38B10C1B}"/>
    <cellStyle name="40% - Accent5 3 2 5 2" xfId="16390" xr:uid="{3F05631B-DD18-4147-96D7-4ECD2AF4A7AA}"/>
    <cellStyle name="40% - Accent5 3 2 5 2 2" xfId="16391" xr:uid="{C2CCF515-28E1-4812-A712-CE21AB1F2A57}"/>
    <cellStyle name="40% - Accent5 3 2 5 2 2 2" xfId="29412" xr:uid="{815B3D20-0E72-487C-9908-99B053A41B54}"/>
    <cellStyle name="40% - Accent5 3 2 5 2 2 2 2" xfId="57902" xr:uid="{D3E66EBA-74F1-4DDE-AA00-DD77D813F177}"/>
    <cellStyle name="40% - Accent5 3 2 5 2 2 3" xfId="46149" xr:uid="{15AA53C2-F87A-47A8-AE01-857978C48B40}"/>
    <cellStyle name="40% - Accent5 3 2 5 2 3" xfId="16392" xr:uid="{E012A9D2-31BF-4DF6-A2E4-4D2D32A83B7A}"/>
    <cellStyle name="40% - Accent5 3 2 5 2 3 2" xfId="46150" xr:uid="{8F71CFC9-AF4F-48E1-A665-A5B151E5A154}"/>
    <cellStyle name="40% - Accent5 3 2 5 2 4" xfId="26428" xr:uid="{3B54875C-3F81-464F-B788-2CD51F392C89}"/>
    <cellStyle name="40% - Accent5 3 2 5 2 4 2" xfId="54919" xr:uid="{D4895DF8-5446-493B-9D8E-BFCC8E7F35EE}"/>
    <cellStyle name="40% - Accent5 3 2 5 2 5" xfId="46148" xr:uid="{87AB6CC3-105E-4B7C-B693-FA0A09FD54B8}"/>
    <cellStyle name="40% - Accent5 3 2 5 3" xfId="16393" xr:uid="{49D8346E-2B5C-4953-9484-17A7AF99A0AE}"/>
    <cellStyle name="40% - Accent5 3 2 5 3 2" xfId="27901" xr:uid="{40513B41-A5C8-4AB5-B723-150A8D07229E}"/>
    <cellStyle name="40% - Accent5 3 2 5 3 2 2" xfId="56391" xr:uid="{DB94C612-7FA9-4AAD-B13E-DDABA7A57929}"/>
    <cellStyle name="40% - Accent5 3 2 5 3 3" xfId="46151" xr:uid="{0A78C43F-60D8-43E7-BCAA-D2E8305CE966}"/>
    <cellStyle name="40% - Accent5 3 2 5 4" xfId="16394" xr:uid="{2E77786F-789A-4CEC-B2F8-3722E83DCEAE}"/>
    <cellStyle name="40% - Accent5 3 2 5 4 2" xfId="30901" xr:uid="{CDDF7F3A-4583-43DA-AA17-F43023D40E90}"/>
    <cellStyle name="40% - Accent5 3 2 5 4 2 2" xfId="59391" xr:uid="{2DE6174B-8767-4AD3-8AFD-00B6EAC0E536}"/>
    <cellStyle name="40% - Accent5 3 2 5 4 3" xfId="46152" xr:uid="{02BB34C2-F136-4DA6-84FE-7B8084606E52}"/>
    <cellStyle name="40% - Accent5 3 2 5 5" xfId="16395" xr:uid="{05A25699-2496-4310-BC13-CD225CD904B4}"/>
    <cellStyle name="40% - Accent5 3 2 5 5 2" xfId="46153" xr:uid="{75B97523-F3EF-4112-92D1-3B7A061369CB}"/>
    <cellStyle name="40% - Accent5 3 2 5 6" xfId="24959" xr:uid="{EF4C57AF-7EFE-4D31-9C47-27DBEE128247}"/>
    <cellStyle name="40% - Accent5 3 2 5 6 2" xfId="53450" xr:uid="{A9174642-544D-4072-928E-B66B45C1B100}"/>
    <cellStyle name="40% - Accent5 3 2 5 7" xfId="16389" xr:uid="{BFB6430C-8F43-4596-8470-DDD72D4B51F2}"/>
    <cellStyle name="40% - Accent5 3 2 5 7 2" xfId="46147" xr:uid="{AC533BD7-B1E8-4FA9-8ADE-31CEDEAD62A9}"/>
    <cellStyle name="40% - Accent5 3 2 5 8" xfId="33205" xr:uid="{BD0EB865-79C8-4451-8D1B-E3CA3718DBDE}"/>
    <cellStyle name="40% - Accent5 3 2 6" xfId="16396" xr:uid="{48822D68-F53D-4DDC-8473-6716C568EC4A}"/>
    <cellStyle name="40% - Accent5 3 2 6 2" xfId="16397" xr:uid="{AD7A9642-4119-4AA2-8DB8-23C412E64760}"/>
    <cellStyle name="40% - Accent5 3 2 6 2 2" xfId="28226" xr:uid="{461F9383-9A30-47AC-B027-F9B2B4B8C0A4}"/>
    <cellStyle name="40% - Accent5 3 2 6 2 2 2" xfId="56716" xr:uid="{5CC2E96F-A6FF-4511-B279-7EB77C7ED80A}"/>
    <cellStyle name="40% - Accent5 3 2 6 2 3" xfId="46155" xr:uid="{8C6A75A4-F8C4-46B9-B867-E43B161FF968}"/>
    <cellStyle name="40% - Accent5 3 2 6 3" xfId="16398" xr:uid="{A5950689-CECF-4B40-8475-79E460E6DBEA}"/>
    <cellStyle name="40% - Accent5 3 2 6 3 2" xfId="46156" xr:uid="{256EA944-1198-4A27-9AFF-49D889B89E63}"/>
    <cellStyle name="40% - Accent5 3 2 6 4" xfId="25260" xr:uid="{24B70F6B-8A1C-415C-88D7-66EFF13EE21E}"/>
    <cellStyle name="40% - Accent5 3 2 6 4 2" xfId="53751" xr:uid="{9B223AF1-FEED-4A80-AF4A-0BB008C92E2E}"/>
    <cellStyle name="40% - Accent5 3 2 6 5" xfId="46154" xr:uid="{1E69B7BC-04A6-434F-A64C-5D6D75403DEF}"/>
    <cellStyle name="40% - Accent5 3 2 7" xfId="16399" xr:uid="{0BCD2351-E8CA-4E94-AA19-F832CD5D7F8A}"/>
    <cellStyle name="40% - Accent5 3 2 7 2" xfId="26711" xr:uid="{4C1BF319-192F-42F0-A89E-CFFF775B2BDA}"/>
    <cellStyle name="40% - Accent5 3 2 7 2 2" xfId="55201" xr:uid="{4D22DD23-4B80-4C21-B887-C20E9DFCF504}"/>
    <cellStyle name="40% - Accent5 3 2 7 3" xfId="46157" xr:uid="{65A5D043-C551-4843-9BA1-CA199D394063}"/>
    <cellStyle name="40% - Accent5 3 2 8" xfId="16400" xr:uid="{5F427532-47C5-46FA-A56B-DA238B8724E1}"/>
    <cellStyle name="40% - Accent5 3 2 8 2" xfId="29705" xr:uid="{002D463F-2665-4AEA-863D-7DF16314CD6D}"/>
    <cellStyle name="40% - Accent5 3 2 8 2 2" xfId="58195" xr:uid="{43C450B8-AC01-4589-AF8A-16EB10C14713}"/>
    <cellStyle name="40% - Accent5 3 2 8 3" xfId="46158" xr:uid="{3C0FBB55-86FF-40E9-B009-75A1A73C25C4}"/>
    <cellStyle name="40% - Accent5 3 2 9" xfId="16401" xr:uid="{50F193BC-9E95-482A-A25A-447A4FC7702B}"/>
    <cellStyle name="40% - Accent5 3 2 9 2" xfId="46159" xr:uid="{E2AEDDBC-8BD3-44EC-A5BE-4D02309D173C}"/>
    <cellStyle name="40% - Accent5 3 3" xfId="110" xr:uid="{0FEE83BB-65F4-49EB-A474-44BF259E0B57}"/>
    <cellStyle name="40% - Accent5 3 3 10" xfId="23754" xr:uid="{142150F4-5A16-4AB3-966C-12EBA65A33A5}"/>
    <cellStyle name="40% - Accent5 3 3 11" xfId="31748" xr:uid="{D3016CDF-085D-439C-8EEB-0AB1304D8196}"/>
    <cellStyle name="40% - Accent5 3 3 2" xfId="1365" xr:uid="{FB4D0332-4324-417B-AD7F-1D488B619226}"/>
    <cellStyle name="40% - Accent5 3 3 2 2" xfId="2027" xr:uid="{0A4D9894-E2CA-4698-A04C-ADF67637A4B5}"/>
    <cellStyle name="40% - Accent5 3 3 2 2 2" xfId="3262" xr:uid="{487D2EDD-F1E2-49FA-90CC-D9C4B853DF1A}"/>
    <cellStyle name="40% - Accent5 3 3 2 2 2 2" xfId="16405" xr:uid="{E7827816-D7F6-4F1F-9861-4F2F05CD1E12}"/>
    <cellStyle name="40% - Accent5 3 3 2 2 2 2 2" xfId="46163" xr:uid="{7BC8D93E-4A0F-4343-BE38-43325E8D8EBC}"/>
    <cellStyle name="40% - Accent5 3 3 2 2 2 3" xfId="34239" xr:uid="{ABF638A1-9B5D-4055-A82A-2B7130AFF8BC}"/>
    <cellStyle name="40% - Accent5 3 3 2 2 3" xfId="16406" xr:uid="{71E1747F-B5C1-4C98-8857-B083054F92E6}"/>
    <cellStyle name="40% - Accent5 3 3 2 2 3 2" xfId="46164" xr:uid="{C967DDF3-709C-413F-B2C8-496AD0F52A07}"/>
    <cellStyle name="40% - Accent5 3 3 2 2 4" xfId="16404" xr:uid="{BBD5E639-BA2F-461C-BD7A-C29AD74D1556}"/>
    <cellStyle name="40% - Accent5 3 3 2 2 4 2" xfId="46162" xr:uid="{0F403642-41F5-4F35-BDF4-5C26BE3213D8}"/>
    <cellStyle name="40% - Accent5 3 3 2 2 5" xfId="33029" xr:uid="{3F179D9E-BAAF-4035-8588-6596470FE98B}"/>
    <cellStyle name="40% - Accent5 3 3 2 3" xfId="2652" xr:uid="{B81F6731-7BD2-4D28-B5E1-4C3BC82B9FB7}"/>
    <cellStyle name="40% - Accent5 3 3 2 3 2" xfId="16407" xr:uid="{409D13A7-D3D0-4FEB-8B96-55864FB43303}"/>
    <cellStyle name="40% - Accent5 3 3 2 3 2 2" xfId="46165" xr:uid="{2F243F90-D4B1-4A15-8E63-29EE4DA1D027}"/>
    <cellStyle name="40% - Accent5 3 3 2 3 3" xfId="33632" xr:uid="{DFCA0E16-655B-43CB-8BFF-F430770F1328}"/>
    <cellStyle name="40% - Accent5 3 3 2 4" xfId="16408" xr:uid="{98419999-8D5E-4C16-B2D0-0014F42CEF0D}"/>
    <cellStyle name="40% - Accent5 3 3 2 4 2" xfId="46166" xr:uid="{2B0934E0-8558-44D8-B03E-C85C3EE84D01}"/>
    <cellStyle name="40% - Accent5 3 3 2 5" xfId="16409" xr:uid="{11FE49BC-A6B5-4B28-9C90-D5D2BFFEC74F}"/>
    <cellStyle name="40% - Accent5 3 3 2 5 2" xfId="46167" xr:uid="{185B83D7-341B-405F-B84A-FB3C5B3FD284}"/>
    <cellStyle name="40% - Accent5 3 3 2 6" xfId="22108" xr:uid="{5376626D-B8FA-41B1-B8A2-04ECFE98945C}"/>
    <cellStyle name="40% - Accent5 3 3 2 6 2" xfId="51533" xr:uid="{7A55EB10-F659-4CAA-A5AA-48A15A5F6376}"/>
    <cellStyle name="40% - Accent5 3 3 2 7" xfId="16403" xr:uid="{E7ACF898-016B-4DF2-99C2-D924B453FEAB}"/>
    <cellStyle name="40% - Accent5 3 3 2 7 2" xfId="46161" xr:uid="{CC38825E-2930-43A5-99D7-7C2242875A6B}"/>
    <cellStyle name="40% - Accent5 3 3 2 8" xfId="31093" xr:uid="{5AB85D5E-2B04-4B95-8CFE-8501E5720B1B}"/>
    <cellStyle name="40% - Accent5 3 3 2 8 2" xfId="59571" xr:uid="{FC0AFA96-916F-43E2-9D15-EF55BC48385C}"/>
    <cellStyle name="40% - Accent5 3 3 2 9" xfId="32415" xr:uid="{17DC40D4-D30D-4545-A0C8-E86AB847BA72}"/>
    <cellStyle name="40% - Accent5 3 3 3" xfId="1737" xr:uid="{5DD861C8-0F83-4BA5-B641-D58EF237F880}"/>
    <cellStyle name="40% - Accent5 3 3 3 2" xfId="2958" xr:uid="{DB986733-61A4-49AC-8F7B-74BCC36619A8}"/>
    <cellStyle name="40% - Accent5 3 3 3 2 2" xfId="16412" xr:uid="{98C6F981-6473-44E8-8F38-D4EE8EB3AC1F}"/>
    <cellStyle name="40% - Accent5 3 3 3 2 2 2" xfId="46170" xr:uid="{E78AB7D1-58A4-430B-8F5F-9C168AB084FC}"/>
    <cellStyle name="40% - Accent5 3 3 3 2 3" xfId="16413" xr:uid="{A52F7711-3B83-40EC-96C9-105929E2E583}"/>
    <cellStyle name="40% - Accent5 3 3 3 2 3 2" xfId="46171" xr:uid="{31DB2940-4213-495F-ABAF-7BC807E18825}"/>
    <cellStyle name="40% - Accent5 3 3 3 2 4" xfId="16411" xr:uid="{EA21D6FC-C056-459C-8790-E81DB966AFB6}"/>
    <cellStyle name="40% - Accent5 3 3 3 2 4 2" xfId="46169" xr:uid="{54E27FE7-56FF-433F-B4DC-EED0B314585B}"/>
    <cellStyle name="40% - Accent5 3 3 3 2 5" xfId="33936" xr:uid="{4E9A87DE-FAB1-40AD-8ED5-854E90813B61}"/>
    <cellStyle name="40% - Accent5 3 3 3 3" xfId="16414" xr:uid="{EE002C35-2E00-440F-8D1C-9CE677C3ACFD}"/>
    <cellStyle name="40% - Accent5 3 3 3 3 2" xfId="46172" xr:uid="{B633B7FF-E495-4F4E-8F0B-1FD11084384C}"/>
    <cellStyle name="40% - Accent5 3 3 3 4" xfId="16415" xr:uid="{4A57DF5C-1D69-45EB-B53D-07796B98B4E9}"/>
    <cellStyle name="40% - Accent5 3 3 3 4 2" xfId="46173" xr:uid="{C550F5DC-4D5B-4487-ADC9-CB3A34846698}"/>
    <cellStyle name="40% - Accent5 3 3 3 5" xfId="16416" xr:uid="{4BB2654A-5F89-4743-B597-32EF7B5EC277}"/>
    <cellStyle name="40% - Accent5 3 3 3 5 2" xfId="46174" xr:uid="{3768AE07-4172-43AD-9F54-DC3C493851A8}"/>
    <cellStyle name="40% - Accent5 3 3 3 6" xfId="31131" xr:uid="{77753478-2A7C-4BCE-AA8B-243A46ACF24E}"/>
    <cellStyle name="40% - Accent5 3 3 3 6 2" xfId="59597" xr:uid="{A8F975FB-CEE2-4846-994A-2378AD7E32D8}"/>
    <cellStyle name="40% - Accent5 3 3 3 7" xfId="16410" xr:uid="{C58E7FC9-D96C-4ED8-9B4A-3F2DFB69C4E7}"/>
    <cellStyle name="40% - Accent5 3 3 3 7 2" xfId="46168" xr:uid="{8CC8EAAD-653D-4D57-9DE6-A0715E32EDEF}"/>
    <cellStyle name="40% - Accent5 3 3 3 8" xfId="32739" xr:uid="{71ED7B33-476D-48D0-9F81-455581935B0E}"/>
    <cellStyle name="40% - Accent5 3 3 4" xfId="2278" xr:uid="{D1681360-5DB5-4D02-9F0A-FC2D6C4D5015}"/>
    <cellStyle name="40% - Accent5 3 3 4 2" xfId="16418" xr:uid="{156E64B7-A924-4F01-8AA6-0044FD145D31}"/>
    <cellStyle name="40% - Accent5 3 3 4 2 2" xfId="46176" xr:uid="{6C86539F-3829-4CD9-89FC-398E03BD5267}"/>
    <cellStyle name="40% - Accent5 3 3 4 3" xfId="16419" xr:uid="{FFD903D6-C270-4118-8581-E464D7DA26F8}"/>
    <cellStyle name="40% - Accent5 3 3 4 3 2" xfId="46177" xr:uid="{1B20C501-03C0-4A1A-8D48-E59F5F9B5C2C}"/>
    <cellStyle name="40% - Accent5 3 3 4 4" xfId="16417" xr:uid="{F7584645-84D6-430E-805A-B9D877627423}"/>
    <cellStyle name="40% - Accent5 3 3 4 4 2" xfId="46175" xr:uid="{22D20A61-9049-4B12-BFDF-47C9199E04EA}"/>
    <cellStyle name="40% - Accent5 3 3 4 5" xfId="33258" xr:uid="{A318B1AB-2E1F-4357-AEF2-F86F314DB2FA}"/>
    <cellStyle name="40% - Accent5 3 3 5" xfId="16420" xr:uid="{F6829DE9-15E6-450B-95E6-4420ADE9185D}"/>
    <cellStyle name="40% - Accent5 3 3 5 2" xfId="46178" xr:uid="{8A862D5E-381F-4A32-8546-A8BD3A4D6873}"/>
    <cellStyle name="40% - Accent5 3 3 6" xfId="16421" xr:uid="{23A14509-ABC7-4824-A17E-4B7178E335F2}"/>
    <cellStyle name="40% - Accent5 3 3 6 2" xfId="46179" xr:uid="{DC996C47-703A-415B-81A5-84C24F892CDF}"/>
    <cellStyle name="40% - Accent5 3 3 7" xfId="16422" xr:uid="{7609C0B6-9845-42B1-B7C8-4424A9AF3BC8}"/>
    <cellStyle name="40% - Accent5 3 3 7 2" xfId="46180" xr:uid="{A5772F87-3170-4ACC-9051-1F74EFE5B0DC}"/>
    <cellStyle name="40% - Accent5 3 3 8" xfId="21124" xr:uid="{2ADC4FB7-3C01-49CD-83A3-BCE86984A634}"/>
    <cellStyle name="40% - Accent5 3 3 8 2" xfId="50550" xr:uid="{E37C56EA-A00A-452B-8057-1EA03651B111}"/>
    <cellStyle name="40% - Accent5 3 3 9" xfId="16402" xr:uid="{6BECDD69-57FD-49CD-A5A4-C4471A156439}"/>
    <cellStyle name="40% - Accent5 3 3 9 2" xfId="46160" xr:uid="{613B1ECD-DBC9-42DC-A26B-5A71BB8C7C67}"/>
    <cellStyle name="40% - Accent5 3 4" xfId="876" xr:uid="{5F9B81AE-E13A-4E8D-AB0E-80689518A2D7}"/>
    <cellStyle name="40% - Accent5 3 4 10" xfId="23991" xr:uid="{3949033E-B5A1-48BA-8E85-89FF4ECD95AE}"/>
    <cellStyle name="40% - Accent5 3 4 10 2" xfId="52554" xr:uid="{B212E712-773C-4A0D-9AD1-4492DA43CC0D}"/>
    <cellStyle name="40% - Accent5 3 4 11" xfId="32105" xr:uid="{A31D9E7C-BA60-41A6-88EC-6E35E5A3F703}"/>
    <cellStyle name="40% - Accent5 3 4 2" xfId="1362" xr:uid="{95D1758A-253E-4CAC-8531-16FF6F959319}"/>
    <cellStyle name="40% - Accent5 3 4 2 2" xfId="2024" xr:uid="{0BD76E6F-3D20-44D5-86F3-65001E66A09F}"/>
    <cellStyle name="40% - Accent5 3 4 2 2 2" xfId="3259" xr:uid="{E6952540-1C7F-471E-96E0-535DCA960308}"/>
    <cellStyle name="40% - Accent5 3 4 2 2 2 2" xfId="16426" xr:uid="{B13B328A-954A-4805-9B2B-88ED28AE0783}"/>
    <cellStyle name="40% - Accent5 3 4 2 2 2 2 2" xfId="46184" xr:uid="{9A96727D-71CA-41C0-BAFA-519F5D059255}"/>
    <cellStyle name="40% - Accent5 3 4 2 2 2 3" xfId="34236" xr:uid="{8E18F292-1F1F-46CD-A29F-3C3B4244F66F}"/>
    <cellStyle name="40% - Accent5 3 4 2 2 3" xfId="16427" xr:uid="{8FDE76CC-8B76-42BC-B679-6B26A9204D7D}"/>
    <cellStyle name="40% - Accent5 3 4 2 2 3 2" xfId="46185" xr:uid="{0519F409-7171-4B5D-90C9-D7A6C32E4376}"/>
    <cellStyle name="40% - Accent5 3 4 2 2 4" xfId="28449" xr:uid="{7F17414D-7B14-469A-B408-F8A3AE775169}"/>
    <cellStyle name="40% - Accent5 3 4 2 2 4 2" xfId="56939" xr:uid="{5A9F8C5D-9BD4-484B-9F3D-6F1957CEE8AD}"/>
    <cellStyle name="40% - Accent5 3 4 2 2 5" xfId="16425" xr:uid="{54D7D152-5DC6-43F5-B6EB-F3A5131C6FF5}"/>
    <cellStyle name="40% - Accent5 3 4 2 2 5 2" xfId="46183" xr:uid="{B694FF6B-E520-4828-BDD8-DEC16A46736F}"/>
    <cellStyle name="40% - Accent5 3 4 2 2 6" xfId="33026" xr:uid="{ADBAE37F-213A-4E36-8B82-A8195800A05C}"/>
    <cellStyle name="40% - Accent5 3 4 2 3" xfId="2653" xr:uid="{1E61965B-B9CC-4FDA-9318-7A41D217BBD1}"/>
    <cellStyle name="40% - Accent5 3 4 2 3 2" xfId="16428" xr:uid="{107330F6-0686-4890-851D-54BFEAD1AA69}"/>
    <cellStyle name="40% - Accent5 3 4 2 3 2 2" xfId="46186" xr:uid="{1D63EE70-2B84-4AF8-BED7-62FFFFB01A6E}"/>
    <cellStyle name="40% - Accent5 3 4 2 3 3" xfId="33633" xr:uid="{91902B84-8132-4E09-84E7-704AEF88F570}"/>
    <cellStyle name="40% - Accent5 3 4 2 4" xfId="16429" xr:uid="{79A738E7-7F18-4CE3-A504-D84EBA070219}"/>
    <cellStyle name="40% - Accent5 3 4 2 4 2" xfId="46187" xr:uid="{60BE07A8-F000-40E5-A2D2-666C6A3E768F}"/>
    <cellStyle name="40% - Accent5 3 4 2 5" xfId="16430" xr:uid="{44E87BD3-36A9-4DA8-B6DF-D554824349D6}"/>
    <cellStyle name="40% - Accent5 3 4 2 5 2" xfId="46188" xr:uid="{84F2273A-7C00-4BED-91A8-D8C46B16C96C}"/>
    <cellStyle name="40% - Accent5 3 4 2 6" xfId="25472" xr:uid="{E4753442-8FD5-420B-82A2-6E0F3F525D93}"/>
    <cellStyle name="40% - Accent5 3 4 2 6 2" xfId="53963" xr:uid="{19B912B9-D0EB-49EF-A5DA-A7B94D6F7572}"/>
    <cellStyle name="40% - Accent5 3 4 2 7" xfId="16424" xr:uid="{4EDFD0DA-88EF-435E-86CE-6BE75A9A96E2}"/>
    <cellStyle name="40% - Accent5 3 4 2 7 2" xfId="46182" xr:uid="{F89EBE0B-6B3E-480F-A5F9-3D5FDA8B4E68}"/>
    <cellStyle name="40% - Accent5 3 4 2 8" xfId="32412" xr:uid="{4BF0D794-FDA2-4023-9107-6A42C6787404}"/>
    <cellStyle name="40% - Accent5 3 4 3" xfId="1734" xr:uid="{2570DEEC-6CE4-466A-AF7D-70B7B62E2593}"/>
    <cellStyle name="40% - Accent5 3 4 3 2" xfId="2955" xr:uid="{3FF76240-C3A2-4D8E-A150-DB8B9A2DAEA1}"/>
    <cellStyle name="40% - Accent5 3 4 3 2 2" xfId="16433" xr:uid="{41308064-2620-4500-8B62-D1F374B1E027}"/>
    <cellStyle name="40% - Accent5 3 4 3 2 2 2" xfId="46191" xr:uid="{AF91E1C1-1B8A-4416-90E1-F22D5F856699}"/>
    <cellStyle name="40% - Accent5 3 4 3 2 3" xfId="16434" xr:uid="{CDC4BFF3-C5FB-4B27-8F35-F30DFB977D31}"/>
    <cellStyle name="40% - Accent5 3 4 3 2 3 2" xfId="46192" xr:uid="{C0925875-B985-4461-A6AD-ADCFB495B6CC}"/>
    <cellStyle name="40% - Accent5 3 4 3 2 4" xfId="16432" xr:uid="{552026AD-1B57-4241-8264-19E05876B7B5}"/>
    <cellStyle name="40% - Accent5 3 4 3 2 4 2" xfId="46190" xr:uid="{8A099812-EE44-4307-8189-D72B4B25F37A}"/>
    <cellStyle name="40% - Accent5 3 4 3 2 5" xfId="33933" xr:uid="{BA74EAE8-1214-4AED-BBA5-BF6584C3B7F5}"/>
    <cellStyle name="40% - Accent5 3 4 3 3" xfId="16435" xr:uid="{CF627EFE-AA59-472B-855A-998016601C13}"/>
    <cellStyle name="40% - Accent5 3 4 3 3 2" xfId="46193" xr:uid="{B0C0DC3B-B44E-4745-9BC3-C3256EBEE08F}"/>
    <cellStyle name="40% - Accent5 3 4 3 4" xfId="16436" xr:uid="{6D7A31F7-1E32-460E-A798-2C8DF57105E5}"/>
    <cellStyle name="40% - Accent5 3 4 3 4 2" xfId="46194" xr:uid="{011AB587-F10E-4C03-8ACF-13DAAEF30903}"/>
    <cellStyle name="40% - Accent5 3 4 3 5" xfId="16437" xr:uid="{419F54F3-B3BB-4278-8EC6-5F109C630890}"/>
    <cellStyle name="40% - Accent5 3 4 3 5 2" xfId="46195" xr:uid="{5F0A1D08-BD87-4FB7-8AF8-1191FF5B4D8A}"/>
    <cellStyle name="40% - Accent5 3 4 3 6" xfId="26935" xr:uid="{F3B61844-BB14-46D8-8966-F7971D783777}"/>
    <cellStyle name="40% - Accent5 3 4 3 6 2" xfId="55425" xr:uid="{6DE67D21-E3AA-40D1-9F63-D30D07AC477D}"/>
    <cellStyle name="40% - Accent5 3 4 3 7" xfId="16431" xr:uid="{9070EB36-2716-4E46-852D-6457AC756A87}"/>
    <cellStyle name="40% - Accent5 3 4 3 7 2" xfId="46189" xr:uid="{07E5AF4F-1FDF-4139-A7CA-8CEBC46B0C4E}"/>
    <cellStyle name="40% - Accent5 3 4 3 8" xfId="32736" xr:uid="{DA8F6EC0-6443-4F00-AD49-A5965C356564}"/>
    <cellStyle name="40% - Accent5 3 4 4" xfId="2392" xr:uid="{846EEA69-EB64-4C34-8142-E20701BB7D34}"/>
    <cellStyle name="40% - Accent5 3 4 4 2" xfId="16439" xr:uid="{51FF51E1-7C17-4904-9AE4-350A473B0757}"/>
    <cellStyle name="40% - Accent5 3 4 4 2 2" xfId="46197" xr:uid="{58251651-62BB-4714-B375-07E3E83EC09A}"/>
    <cellStyle name="40% - Accent5 3 4 4 3" xfId="16440" xr:uid="{2F8DD9F6-E2A9-443F-B974-145BA3E06A0B}"/>
    <cellStyle name="40% - Accent5 3 4 4 3 2" xfId="46198" xr:uid="{E53DBE3C-1DBC-4D2C-81CF-B119170ED53D}"/>
    <cellStyle name="40% - Accent5 3 4 4 4" xfId="29929" xr:uid="{474A98B5-2B4C-45D8-94A1-E8001B5012B1}"/>
    <cellStyle name="40% - Accent5 3 4 4 4 2" xfId="58419" xr:uid="{07F3533E-D03F-4D89-A147-E1A3EF0F3D3C}"/>
    <cellStyle name="40% - Accent5 3 4 4 5" xfId="16438" xr:uid="{460DD108-4F24-4582-998C-EC0FB653C2CF}"/>
    <cellStyle name="40% - Accent5 3 4 4 5 2" xfId="46196" xr:uid="{0A265B3B-E37B-4FAE-AEB4-77693969687C}"/>
    <cellStyle name="40% - Accent5 3 4 4 6" xfId="33372" xr:uid="{94B19AE6-168A-457B-9FBD-8C2949248DF1}"/>
    <cellStyle name="40% - Accent5 3 4 5" xfId="16441" xr:uid="{464A34D3-9D49-41BD-B203-2FB7AA6D9436}"/>
    <cellStyle name="40% - Accent5 3 4 5 2" xfId="46199" xr:uid="{AEE74C22-0741-47A1-8CE0-02FCDF7D1057}"/>
    <cellStyle name="40% - Accent5 3 4 6" xfId="16442" xr:uid="{E5887C3B-4BD1-4DF8-B77F-027C270273BA}"/>
    <cellStyle name="40% - Accent5 3 4 6 2" xfId="46200" xr:uid="{BD69449A-EFEB-4F25-80F9-CC1FECDBFDB0}"/>
    <cellStyle name="40% - Accent5 3 4 7" xfId="16443" xr:uid="{357D3E23-F26F-40A6-A08E-22CF25A5A1C1}"/>
    <cellStyle name="40% - Accent5 3 4 7 2" xfId="46201" xr:uid="{CB68DA7A-5EB2-4A57-BFB0-9C6C79CEDE6C}"/>
    <cellStyle name="40% - Accent5 3 4 8" xfId="21609" xr:uid="{5D41BE5C-E5BE-4F4A-9E28-F85F18DC0905}"/>
    <cellStyle name="40% - Accent5 3 4 8 2" xfId="51034" xr:uid="{FFF755F4-D200-4AF6-9AD8-D02811E7EC19}"/>
    <cellStyle name="40% - Accent5 3 4 9" xfId="16423" xr:uid="{724E0EC7-5319-4F5F-9192-51FE5A12C030}"/>
    <cellStyle name="40% - Accent5 3 4 9 2" xfId="46181" xr:uid="{55B068DB-A292-4F59-B537-D3E31A4AA5CC}"/>
    <cellStyle name="40% - Accent5 3 5" xfId="1166" xr:uid="{1AE07535-5901-468E-A008-2C569DE22B74}"/>
    <cellStyle name="40% - Accent5 3 5 10" xfId="32216" xr:uid="{B8CBCE02-2641-4570-BDA5-95FF5B06158B}"/>
    <cellStyle name="40% - Accent5 3 5 2" xfId="1828" xr:uid="{850478AA-1DFD-44DD-AECB-9DB674008047}"/>
    <cellStyle name="40% - Accent5 3 5 2 2" xfId="3063" xr:uid="{1CCE979F-1AF9-42D7-8D2C-7632BE06B764}"/>
    <cellStyle name="40% - Accent5 3 5 2 2 2" xfId="16447" xr:uid="{CE4F6F3F-8C1F-45FB-B223-454F3CCE278B}"/>
    <cellStyle name="40% - Accent5 3 5 2 2 2 2" xfId="46205" xr:uid="{0170EF22-7F17-4C37-9D5D-9F3EC01BD78B}"/>
    <cellStyle name="40% - Accent5 3 5 2 2 3" xfId="16448" xr:uid="{EA528A6D-086C-4F5A-B562-FD407F9F1CF3}"/>
    <cellStyle name="40% - Accent5 3 5 2 2 3 2" xfId="46206" xr:uid="{290AEA2B-8028-4C17-8977-214EC5469708}"/>
    <cellStyle name="40% - Accent5 3 5 2 2 4" xfId="28738" xr:uid="{6503651E-49AB-4F45-87A3-0E619989959C}"/>
    <cellStyle name="40% - Accent5 3 5 2 2 4 2" xfId="57228" xr:uid="{6F9C3E47-D408-425F-99F9-220E6EDCA04D}"/>
    <cellStyle name="40% - Accent5 3 5 2 2 5" xfId="16446" xr:uid="{7444BA24-772E-4B01-A710-DD2F1EFEF8EA}"/>
    <cellStyle name="40% - Accent5 3 5 2 2 5 2" xfId="46204" xr:uid="{EA3272B1-30E9-4D54-AE27-A9AF029AC3EA}"/>
    <cellStyle name="40% - Accent5 3 5 2 2 6" xfId="34040" xr:uid="{25A558AC-B626-4965-B074-8BFAEDD5051D}"/>
    <cellStyle name="40% - Accent5 3 5 2 3" xfId="16449" xr:uid="{5ABF3FFF-5057-42EB-B9B0-542E2CCFCE64}"/>
    <cellStyle name="40% - Accent5 3 5 2 3 2" xfId="46207" xr:uid="{DC24E625-2E52-4011-A160-D031B5AE55CB}"/>
    <cellStyle name="40% - Accent5 3 5 2 4" xfId="16450" xr:uid="{090F967A-FF02-421F-BA4D-98D397AF0A19}"/>
    <cellStyle name="40% - Accent5 3 5 2 4 2" xfId="46208" xr:uid="{04F25DD0-E112-4D99-A0C4-8A29FB6A4AA2}"/>
    <cellStyle name="40% - Accent5 3 5 2 5" xfId="16451" xr:uid="{71010B3D-2B49-4BFF-8F2D-E116690896BB}"/>
    <cellStyle name="40% - Accent5 3 5 2 5 2" xfId="46209" xr:uid="{6FBC4274-A31C-4414-8845-2224B9D52CF1}"/>
    <cellStyle name="40% - Accent5 3 5 2 6" xfId="25759" xr:uid="{7D02B70D-EDBC-4D1F-9F34-74FA069BE4FA}"/>
    <cellStyle name="40% - Accent5 3 5 2 6 2" xfId="54250" xr:uid="{316BF3C7-97A0-42A6-B733-E470D2010707}"/>
    <cellStyle name="40% - Accent5 3 5 2 7" xfId="16445" xr:uid="{E3CDD5CE-A225-41EC-863F-7652BF683E95}"/>
    <cellStyle name="40% - Accent5 3 5 2 7 2" xfId="46203" xr:uid="{324DBA16-0CDE-4268-8F0B-8C7F0D0BA277}"/>
    <cellStyle name="40% - Accent5 3 5 2 8" xfId="32830" xr:uid="{3914508F-F436-4EF1-A866-DCCCC2DAE312}"/>
    <cellStyle name="40% - Accent5 3 5 3" xfId="2649" xr:uid="{BE55225F-EF3A-4862-AF0F-CF13B1C1A117}"/>
    <cellStyle name="40% - Accent5 3 5 3 2" xfId="16453" xr:uid="{BCF409C5-62C4-4325-BD8B-E90B032D79B1}"/>
    <cellStyle name="40% - Accent5 3 5 3 2 2" xfId="16454" xr:uid="{0D1D7E35-0612-43A6-AB36-C57066A06EBB}"/>
    <cellStyle name="40% - Accent5 3 5 3 2 2 2" xfId="46212" xr:uid="{8B4A347A-4CE6-434B-B233-7668F68B039C}"/>
    <cellStyle name="40% - Accent5 3 5 3 2 3" xfId="16455" xr:uid="{8E5E17D6-6B0F-4C3C-BF47-B63FF65668A4}"/>
    <cellStyle name="40% - Accent5 3 5 3 2 3 2" xfId="46213" xr:uid="{2A9DFD70-E782-4D5D-8E2B-40E8E481C6C2}"/>
    <cellStyle name="40% - Accent5 3 5 3 2 4" xfId="46211" xr:uid="{939577CD-213A-4C10-BDD8-D2C9B8BCE797}"/>
    <cellStyle name="40% - Accent5 3 5 3 3" xfId="16456" xr:uid="{C0B437B9-674D-4BB7-9438-E9C0E4BC792A}"/>
    <cellStyle name="40% - Accent5 3 5 3 3 2" xfId="46214" xr:uid="{E40E1A9D-F178-4304-9FF1-7419A44EB8B8}"/>
    <cellStyle name="40% - Accent5 3 5 3 4" xfId="16457" xr:uid="{F15DB8CA-32A1-4D6F-A2E4-9C44A9E2ABB4}"/>
    <cellStyle name="40% - Accent5 3 5 3 4 2" xfId="46215" xr:uid="{18D0A0F0-0377-4D42-9925-D65363934A48}"/>
    <cellStyle name="40% - Accent5 3 5 3 5" xfId="16458" xr:uid="{26EFDBA3-7EFF-4DAF-9530-623756C0093A}"/>
    <cellStyle name="40% - Accent5 3 5 3 5 2" xfId="46216" xr:uid="{D760D234-AB51-4A49-A82C-9CA11C113F5F}"/>
    <cellStyle name="40% - Accent5 3 5 3 6" xfId="27227" xr:uid="{EE8307C4-CA13-4CA6-8161-CFFE8CD877B9}"/>
    <cellStyle name="40% - Accent5 3 5 3 6 2" xfId="55717" xr:uid="{422621D1-7FE2-41A0-AC8B-7CDC062B7D51}"/>
    <cellStyle name="40% - Accent5 3 5 3 7" xfId="16452" xr:uid="{3BC31570-10CF-4C63-831A-8C30DFD447D8}"/>
    <cellStyle name="40% - Accent5 3 5 3 7 2" xfId="46210" xr:uid="{5EB40185-FB61-48ED-A4B5-C74A9693B286}"/>
    <cellStyle name="40% - Accent5 3 5 3 8" xfId="33629" xr:uid="{EA6045A4-FC3F-4DBA-9F86-D1AA144D7890}"/>
    <cellStyle name="40% - Accent5 3 5 4" xfId="16459" xr:uid="{9601DC84-4528-4F43-A23E-8318CBB4F5CA}"/>
    <cellStyle name="40% - Accent5 3 5 4 2" xfId="16460" xr:uid="{F014D37B-9D52-4352-8334-09283C270B57}"/>
    <cellStyle name="40% - Accent5 3 5 4 2 2" xfId="46218" xr:uid="{A2FD0916-7782-46A3-9F9D-2B40A5FE35AF}"/>
    <cellStyle name="40% - Accent5 3 5 4 3" xfId="16461" xr:uid="{0D318635-3A48-4612-99D3-8CAA2DD0340B}"/>
    <cellStyle name="40% - Accent5 3 5 4 3 2" xfId="46219" xr:uid="{DA56FF79-211C-4FB7-A659-76BDC5B20CC0}"/>
    <cellStyle name="40% - Accent5 3 5 4 4" xfId="30224" xr:uid="{919AAEA3-295B-4AAB-ADA1-295F09D2755B}"/>
    <cellStyle name="40% - Accent5 3 5 4 4 2" xfId="58714" xr:uid="{A14D3581-D0F5-4C56-BA7B-B8D51EF6C709}"/>
    <cellStyle name="40% - Accent5 3 5 4 5" xfId="46217" xr:uid="{C333D0D5-AB60-4113-A956-6076C7E99463}"/>
    <cellStyle name="40% - Accent5 3 5 5" xfId="16462" xr:uid="{E87BE173-2CD2-4410-BE51-FC40BB12608B}"/>
    <cellStyle name="40% - Accent5 3 5 5 2" xfId="46220" xr:uid="{C303E4C1-F9BD-4C7D-99E5-AE4A0DFD12F1}"/>
    <cellStyle name="40% - Accent5 3 5 6" xfId="16463" xr:uid="{FE607EE7-8599-4638-A66C-0537E28A2944}"/>
    <cellStyle name="40% - Accent5 3 5 6 2" xfId="46221" xr:uid="{72852D82-4565-41F6-95C8-DC84B1A55769}"/>
    <cellStyle name="40% - Accent5 3 5 7" xfId="16464" xr:uid="{A9079ED5-0789-4BED-BAF2-1E16C9C5E8A2}"/>
    <cellStyle name="40% - Accent5 3 5 7 2" xfId="46222" xr:uid="{9C65A351-4B14-4CC4-BAAF-C35969D01997}"/>
    <cellStyle name="40% - Accent5 3 5 8" xfId="24314" xr:uid="{63F3BB09-F83B-45E1-B09E-CCF1830FC987}"/>
    <cellStyle name="40% - Accent5 3 5 8 2" xfId="52806" xr:uid="{A48CCE8D-76AD-4387-B9B4-35687CFD2BF2}"/>
    <cellStyle name="40% - Accent5 3 5 9" xfId="16444" xr:uid="{E4E0D2DD-3C06-4DBE-9CA2-D6FB92FB67EC}"/>
    <cellStyle name="40% - Accent5 3 5 9 2" xfId="46202" xr:uid="{AF651546-EA18-4021-8CC1-3FAC5A70FE31}"/>
    <cellStyle name="40% - Accent5 3 6" xfId="1538" xr:uid="{926B8147-8B13-4276-815E-E1FDBEBFFB35}"/>
    <cellStyle name="40% - Accent5 3 6 2" xfId="2759" xr:uid="{9835A302-EE66-4C35-A539-1998823FF992}"/>
    <cellStyle name="40% - Accent5 3 6 2 2" xfId="16467" xr:uid="{4E761396-CB74-426A-8087-FA39FF202459}"/>
    <cellStyle name="40% - Accent5 3 6 2 2 2" xfId="29034" xr:uid="{B2BA824A-0558-4970-BF1B-4C5B0F4C91B4}"/>
    <cellStyle name="40% - Accent5 3 6 2 2 2 2" xfId="57524" xr:uid="{44DE4834-2E6B-4E81-AF6D-E536669040A6}"/>
    <cellStyle name="40% - Accent5 3 6 2 2 3" xfId="46224" xr:uid="{F4354F53-30F1-494E-A07D-D363BDA90D2A}"/>
    <cellStyle name="40% - Accent5 3 6 2 3" xfId="16468" xr:uid="{69E8E985-2505-4BF8-869D-4730DE279918}"/>
    <cellStyle name="40% - Accent5 3 6 2 3 2" xfId="46225" xr:uid="{936B0D5C-BEFE-40A7-901E-BA261EB989C4}"/>
    <cellStyle name="40% - Accent5 3 6 2 4" xfId="26050" xr:uid="{4C4F0038-5370-4DAB-909F-9672B08ADBF6}"/>
    <cellStyle name="40% - Accent5 3 6 2 4 2" xfId="54541" xr:uid="{556C7AA9-1F5D-41ED-A59A-E04D4CD1C893}"/>
    <cellStyle name="40% - Accent5 3 6 2 5" xfId="16466" xr:uid="{B8321A5F-22F4-4BE4-AF38-E9E78D742140}"/>
    <cellStyle name="40% - Accent5 3 6 2 5 2" xfId="46223" xr:uid="{07241D69-FFBE-4BBC-BDBA-180F9E2FDC30}"/>
    <cellStyle name="40% - Accent5 3 6 2 6" xfId="33737" xr:uid="{C22B17E9-A5F9-421F-B279-6A1828736219}"/>
    <cellStyle name="40% - Accent5 3 6 3" xfId="16469" xr:uid="{9FB1AD4F-D758-44F8-9B0B-497856CB5B26}"/>
    <cellStyle name="40% - Accent5 3 6 3 2" xfId="27523" xr:uid="{9FBF6E38-0183-4390-8CAB-7F435BC1DC46}"/>
    <cellStyle name="40% - Accent5 3 6 3 2 2" xfId="56013" xr:uid="{081DA8BA-29C4-4FBC-8861-B7AD3148E2A5}"/>
    <cellStyle name="40% - Accent5 3 6 3 3" xfId="46226" xr:uid="{174F7ACF-3FA1-4EA6-9DE4-8D4C20A858AA}"/>
    <cellStyle name="40% - Accent5 3 6 4" xfId="16470" xr:uid="{A624524C-2BB8-4265-B64F-327F2628D3E7}"/>
    <cellStyle name="40% - Accent5 3 6 4 2" xfId="30521" xr:uid="{3D11F74C-329D-4607-9322-FE5EDFF154B5}"/>
    <cellStyle name="40% - Accent5 3 6 4 2 2" xfId="59011" xr:uid="{5D6D66C0-1BF3-4A1E-A392-3C88BF2A2693}"/>
    <cellStyle name="40% - Accent5 3 6 4 3" xfId="46227" xr:uid="{2309B40D-BE09-4FB8-A6CF-0FE94A48847D}"/>
    <cellStyle name="40% - Accent5 3 6 5" xfId="16471" xr:uid="{B0CD7752-A06E-4146-80EB-12F530FEA1CD}"/>
    <cellStyle name="40% - Accent5 3 6 5 2" xfId="46228" xr:uid="{B2DF7643-4F16-4B4C-BC7A-1B4808453C3B}"/>
    <cellStyle name="40% - Accent5 3 6 6" xfId="16472" xr:uid="{61051600-EAD2-44D6-8FF6-D2D877F3F104}"/>
    <cellStyle name="40% - Accent5 3 6 6 2" xfId="46229" xr:uid="{E575F028-8687-4171-8134-AF4E3A068D2B}"/>
    <cellStyle name="40% - Accent5 3 6 7" xfId="24593" xr:uid="{BC4EF449-6961-4019-860A-C9B200A329C1}"/>
    <cellStyle name="40% - Accent5 3 6 7 2" xfId="53085" xr:uid="{6286A1AB-200A-4C23-B87B-C8AC0AD0F4CB}"/>
    <cellStyle name="40% - Accent5 3 6 8" xfId="16465" xr:uid="{646AFE26-07BC-4399-87D9-78DE39B1AFA5}"/>
    <cellStyle name="40% - Accent5 3 6 9" xfId="32540" xr:uid="{7DFB5937-9C4C-45A1-8814-F84D22DC0C9E}"/>
    <cellStyle name="40% - Accent5 3 7" xfId="2158" xr:uid="{A6634AC9-4156-4FE1-81D0-72B70851AFA2}"/>
    <cellStyle name="40% - Accent5 3 7 2" xfId="16474" xr:uid="{F3F03961-F2AE-47D1-8612-C863E1F2A5FD}"/>
    <cellStyle name="40% - Accent5 3 7 2 2" xfId="16475" xr:uid="{7303C00A-9B52-416E-A603-8AB892175FD7}"/>
    <cellStyle name="40% - Accent5 3 7 2 2 2" xfId="29344" xr:uid="{D69A9CB4-2E7D-43D0-8CBD-8A7032A9AFB5}"/>
    <cellStyle name="40% - Accent5 3 7 2 2 2 2" xfId="57834" xr:uid="{3C8E37F9-5CA6-4630-B48E-6E8BA144CBCF}"/>
    <cellStyle name="40% - Accent5 3 7 2 2 3" xfId="46232" xr:uid="{A13B29EC-B9AA-4F20-9F89-4BBE6285322E}"/>
    <cellStyle name="40% - Accent5 3 7 2 3" xfId="16476" xr:uid="{FE02E9CB-5A99-4F72-809C-86AC51873AAE}"/>
    <cellStyle name="40% - Accent5 3 7 2 3 2" xfId="46233" xr:uid="{0A06CA9A-BE4C-404C-9B98-56135DAE8E1F}"/>
    <cellStyle name="40% - Accent5 3 7 2 4" xfId="26360" xr:uid="{ECAD1E84-A9DF-4829-820C-4664542220EC}"/>
    <cellStyle name="40% - Accent5 3 7 2 4 2" xfId="54851" xr:uid="{39ECECD9-D3FC-4EFD-8D0A-B032657203FE}"/>
    <cellStyle name="40% - Accent5 3 7 2 5" xfId="46231" xr:uid="{556E718E-606D-4230-B7E1-75AAC963B132}"/>
    <cellStyle name="40% - Accent5 3 7 3" xfId="16477" xr:uid="{3463BF34-3EF2-42BF-9D68-3E57AB9C0DF4}"/>
    <cellStyle name="40% - Accent5 3 7 3 2" xfId="27833" xr:uid="{6E001262-B57F-4EB7-9E70-61E257054A7B}"/>
    <cellStyle name="40% - Accent5 3 7 3 2 2" xfId="56323" xr:uid="{2DC9A0A1-850D-4941-97C7-471FA2A5634A}"/>
    <cellStyle name="40% - Accent5 3 7 3 3" xfId="46234" xr:uid="{B273A7DB-DA33-4E7F-A695-1030A2169813}"/>
    <cellStyle name="40% - Accent5 3 7 4" xfId="16478" xr:uid="{F6781A7D-763E-4B09-AB2A-BC78FEB60C61}"/>
    <cellStyle name="40% - Accent5 3 7 4 2" xfId="30832" xr:uid="{8AC3B92F-F15B-4B1E-BBEE-88B668F448AA}"/>
    <cellStyle name="40% - Accent5 3 7 4 2 2" xfId="59322" xr:uid="{D88F2AF4-2D10-4419-A89D-794EBF2596B6}"/>
    <cellStyle name="40% - Accent5 3 7 4 3" xfId="46235" xr:uid="{83B4CA5B-698C-4165-AFCF-9003AEBAAF04}"/>
    <cellStyle name="40% - Accent5 3 7 5" xfId="16479" xr:uid="{B203AB67-D862-44BD-91B6-2732315D9A66}"/>
    <cellStyle name="40% - Accent5 3 7 5 2" xfId="46236" xr:uid="{7976F0C6-B79A-4DD4-B3B7-DB9FA0A8F735}"/>
    <cellStyle name="40% - Accent5 3 7 6" xfId="24890" xr:uid="{F0D4BAC2-950E-41FD-A232-8301C236D11C}"/>
    <cellStyle name="40% - Accent5 3 7 6 2" xfId="53381" xr:uid="{289ECEF7-3201-4511-96BB-C1C33DD25DDB}"/>
    <cellStyle name="40% - Accent5 3 7 7" xfId="16473" xr:uid="{72B7D448-5A19-47C2-B83A-D8CA875BC508}"/>
    <cellStyle name="40% - Accent5 3 7 7 2" xfId="46230" xr:uid="{FAB587C1-3EB7-4200-8498-7809B91F80EE}"/>
    <cellStyle name="40% - Accent5 3 7 8" xfId="33142" xr:uid="{D34D3031-AF46-42A9-863C-857B10BBCF35}"/>
    <cellStyle name="40% - Accent5 3 8" xfId="16480" xr:uid="{6C7786A1-4801-4550-8D52-4A785ECDF462}"/>
    <cellStyle name="40% - Accent5 3 8 2" xfId="16481" xr:uid="{B85AF7F8-8B62-400A-9D62-B62CF852A68B}"/>
    <cellStyle name="40% - Accent5 3 8 2 2" xfId="28158" xr:uid="{5CA7D614-3645-4C2F-9AB9-D830C0B15264}"/>
    <cellStyle name="40% - Accent5 3 8 2 2 2" xfId="56648" xr:uid="{66B70990-E66A-40A6-8D17-7A51AFDB0FE9}"/>
    <cellStyle name="40% - Accent5 3 8 2 3" xfId="46238" xr:uid="{CE4BD575-1F3C-4751-80AF-AC49BB975929}"/>
    <cellStyle name="40% - Accent5 3 8 3" xfId="16482" xr:uid="{7A646022-847E-4D2F-AE5D-4ABD40B5AD99}"/>
    <cellStyle name="40% - Accent5 3 8 3 2" xfId="46239" xr:uid="{5571A6C9-187C-48AE-934A-196884450078}"/>
    <cellStyle name="40% - Accent5 3 8 4" xfId="25191" xr:uid="{67791F03-9832-463F-9A5E-B618FCF69C26}"/>
    <cellStyle name="40% - Accent5 3 8 4 2" xfId="53682" xr:uid="{1ECDE754-4A7D-4A0E-B4CB-604B00BD4427}"/>
    <cellStyle name="40% - Accent5 3 8 5" xfId="46237" xr:uid="{2BED2D00-883B-4290-BA89-7CEC19F030EB}"/>
    <cellStyle name="40% - Accent5 3 9" xfId="16483" xr:uid="{056373D6-910B-45FD-B078-CD44A4998C69}"/>
    <cellStyle name="40% - Accent5 3 9 2" xfId="26642" xr:uid="{A355E0B0-0793-4927-A2EA-D1E0C466D1D6}"/>
    <cellStyle name="40% - Accent5 3 9 2 2" xfId="55132" xr:uid="{B16865BE-94CA-49D8-988E-2CA97DBF8534}"/>
    <cellStyle name="40% - Accent5 3 9 3" xfId="46240" xr:uid="{F5154881-7C08-403A-B277-63D6753CE4B6}"/>
    <cellStyle name="40% - Accent5 30" xfId="16484" xr:uid="{57E9AC6F-5A07-4691-AD49-C078099C06FA}"/>
    <cellStyle name="40% - Accent5 30 2" xfId="46241" xr:uid="{2EF3F5DA-38C1-447A-AD44-4B03F02BFC98}"/>
    <cellStyle name="40% - Accent5 31" xfId="16485" xr:uid="{AEFACA98-C92A-4ECE-A851-E723D7DA5264}"/>
    <cellStyle name="40% - Accent5 31 2" xfId="46242" xr:uid="{6B345534-BECE-4D00-8B2E-620F878CFA2A}"/>
    <cellStyle name="40% - Accent5 32" xfId="16486" xr:uid="{3072D186-3F7F-4059-AE60-C26DC9BC8089}"/>
    <cellStyle name="40% - Accent5 32 2" xfId="46243" xr:uid="{8305526A-28D8-4F1F-81CE-DCA3C51526E8}"/>
    <cellStyle name="40% - Accent5 33" xfId="16487" xr:uid="{B78722C9-8E16-4DF5-AC40-A89DA66C34B0}"/>
    <cellStyle name="40% - Accent5 33 2" xfId="46244" xr:uid="{E56A0711-5A72-4F5D-8677-35B0787B6118}"/>
    <cellStyle name="40% - Accent5 34" xfId="16488" xr:uid="{32995D42-6FBC-401B-BB04-DB4469C2BD8D}"/>
    <cellStyle name="40% - Accent5 34 2" xfId="46245" xr:uid="{F572E2A9-3C1E-43DC-8673-0738D5A1798F}"/>
    <cellStyle name="40% - Accent5 35" xfId="16489" xr:uid="{1F8EBE65-63E8-40BC-97C9-9A2F7D1B7274}"/>
    <cellStyle name="40% - Accent5 35 2" xfId="46246" xr:uid="{3616910E-A5B9-4D56-AD2F-23349B6A9128}"/>
    <cellStyle name="40% - Accent5 36" xfId="16011" xr:uid="{E469BF46-24B2-48E0-ACEA-1969BAE3A8F7}"/>
    <cellStyle name="40% - Accent5 36 2" xfId="45770" xr:uid="{FF0805EB-F885-4947-9D7B-15780A504AB5}"/>
    <cellStyle name="40% - Accent5 37" xfId="6309" xr:uid="{19C8EB24-ECD3-44B5-A20B-691CDB27CA41}"/>
    <cellStyle name="40% - Accent5 37 2" xfId="36143" xr:uid="{2715C36F-08D7-4430-8EA6-D7651D1F3BDD}"/>
    <cellStyle name="40% - Accent5 38" xfId="4559" xr:uid="{1A173559-B8E3-4DF3-9C06-84F66F2E831A}"/>
    <cellStyle name="40% - Accent5 38 2" xfId="34511" xr:uid="{17F3B195-4CA4-4185-BEE0-50B70ACDCE52}"/>
    <cellStyle name="40% - Accent5 39" xfId="22534" xr:uid="{F114E061-869C-40EF-9C48-F84840D196C3}"/>
    <cellStyle name="40% - Accent5 39 2" xfId="51823" xr:uid="{BAD9DE13-6F91-4F55-B4A6-8262D6E90FE2}"/>
    <cellStyle name="40% - Accent5 4" xfId="772" xr:uid="{4BD3FF9A-B787-4B47-A495-BE9DE3A24C73}"/>
    <cellStyle name="40% - Accent5 4 10" xfId="16491" xr:uid="{F5425863-F78B-4F4B-BD94-DD8DDF798EA6}"/>
    <cellStyle name="40% - Accent5 4 10 2" xfId="46248" xr:uid="{903BAAEF-639A-4664-BC63-A7720E104F7A}"/>
    <cellStyle name="40% - Accent5 4 11" xfId="16492" xr:uid="{A4ECB341-4E08-45E8-AB81-941F138C8004}"/>
    <cellStyle name="40% - Accent5 4 11 2" xfId="46249" xr:uid="{983F1D3A-08F2-4683-869D-64484B4DBA2A}"/>
    <cellStyle name="40% - Accent5 4 12" xfId="16490" xr:uid="{1C8CB723-0BCE-4AB7-A179-908D3D58BF7C}"/>
    <cellStyle name="40% - Accent5 4 12 2" xfId="46247" xr:uid="{FF83E1BF-6BD4-468A-BE35-DDCCDF48D79A}"/>
    <cellStyle name="40% - Accent5 4 13" xfId="6398" xr:uid="{A85EC435-4B25-408E-BE9D-BA69817EA1FE}"/>
    <cellStyle name="40% - Accent5 4 13 2" xfId="36177" xr:uid="{11247DB7-57B1-460C-9029-BD5443053870}"/>
    <cellStyle name="40% - Accent5 4 14" xfId="4785" xr:uid="{930DBE3D-FB99-475A-9E27-8D28359738FB}"/>
    <cellStyle name="40% - Accent5 4 14 2" xfId="34669" xr:uid="{A8DAAE0D-B8AE-4065-A91D-D089CEEC98B5}"/>
    <cellStyle name="40% - Accent5 4 15" xfId="22675" xr:uid="{8A3BE4D7-BE62-4A4E-8AAE-0E758CF1EDAE}"/>
    <cellStyle name="40% - Accent5 4 15 2" xfId="51960" xr:uid="{333D5B80-3C81-46C7-9E47-C1F129597391}"/>
    <cellStyle name="40% - Accent5 4 16" xfId="32019" xr:uid="{F7D6110A-E050-4981-BD9A-352D734B2227}"/>
    <cellStyle name="40% - Accent5 4 2" xfId="778" xr:uid="{CB0F55CE-C578-402C-A404-6C83B933F422}"/>
    <cellStyle name="40% - Accent5 4 2 10" xfId="20895" xr:uid="{D9FDCEBD-E580-47F1-9D8C-5E98B7584BD2}"/>
    <cellStyle name="40% - Accent5 4 2 10 2" xfId="50323" xr:uid="{C8B1604C-26C5-4664-BD84-FB1FF7D9C691}"/>
    <cellStyle name="40% - Accent5 4 2 11" xfId="16493" xr:uid="{68B998D9-3663-4B0F-B46B-CB09556F8BDE}"/>
    <cellStyle name="40% - Accent5 4 2 11 2" xfId="46250" xr:uid="{B87BB7E1-6EAA-4935-A7FB-4E8F6E3C8EA8}"/>
    <cellStyle name="40% - Accent5 4 2 12" xfId="5051" xr:uid="{E6FB6BE9-D917-4D8C-9E89-F86FFCE8CF14}"/>
    <cellStyle name="40% - Accent5 4 2 12 2" xfId="34918" xr:uid="{0E2586BA-1114-4D27-A8BD-6784E6AC299C}"/>
    <cellStyle name="40% - Accent5 4 2 13" xfId="22721" xr:uid="{FDB292BC-7F1C-49A5-A29F-71E3315C94AF}"/>
    <cellStyle name="40% - Accent5 4 2 13 2" xfId="52006" xr:uid="{362E2F76-E37F-4392-ACAC-66B989092450}"/>
    <cellStyle name="40% - Accent5 4 2 14" xfId="32025" xr:uid="{8C734760-58DC-4DDA-B801-B9688636F31F}"/>
    <cellStyle name="40% - Accent5 4 2 2" xfId="1367" xr:uid="{07FCAAE4-0F22-499F-B499-3EB12928A32E}"/>
    <cellStyle name="40% - Accent5 4 2 2 10" xfId="25522" xr:uid="{BDF5F389-B808-48A9-B3C0-66B9E1628BB9}"/>
    <cellStyle name="40% - Accent5 4 2 2 10 2" xfId="54013" xr:uid="{BEE47F0B-DEDD-4E8F-85C1-668247F70C7E}"/>
    <cellStyle name="40% - Accent5 4 2 2 11" xfId="32417" xr:uid="{93244E82-E5C5-44F4-AF04-3D47FC9CDE0D}"/>
    <cellStyle name="40% - Accent5 4 2 2 2" xfId="2029" xr:uid="{45843984-300D-4FF1-9C94-A6FA79C0A5EF}"/>
    <cellStyle name="40% - Accent5 4 2 2 2 2" xfId="3264" xr:uid="{3F8F82B3-E7F1-4902-A766-C6B00CF239AD}"/>
    <cellStyle name="40% - Accent5 4 2 2 2 2 2" xfId="16497" xr:uid="{5636663C-D333-4ABF-A103-75F1BA10FC4E}"/>
    <cellStyle name="40% - Accent5 4 2 2 2 2 2 2" xfId="46254" xr:uid="{46165554-95CE-4679-A9C7-DF020A2AAB7A}"/>
    <cellStyle name="40% - Accent5 4 2 2 2 2 3" xfId="16498" xr:uid="{82F04DB8-012C-47F6-9D61-3BAED26BED93}"/>
    <cellStyle name="40% - Accent5 4 2 2 2 2 3 2" xfId="46255" xr:uid="{E774E6BF-3ACF-4904-8057-6A1C25B6C995}"/>
    <cellStyle name="40% - Accent5 4 2 2 2 2 4" xfId="16496" xr:uid="{D46409BD-3D24-4B41-97A4-38AD0C4D753D}"/>
    <cellStyle name="40% - Accent5 4 2 2 2 2 4 2" xfId="46253" xr:uid="{33A0F215-9C47-439D-B955-925A10DE8944}"/>
    <cellStyle name="40% - Accent5 4 2 2 2 2 5" xfId="34241" xr:uid="{0336F678-B82D-4700-944B-8BB62EC54BAA}"/>
    <cellStyle name="40% - Accent5 4 2 2 2 3" xfId="16499" xr:uid="{6B3528CD-7803-4416-9A46-0FD7B5C2A033}"/>
    <cellStyle name="40% - Accent5 4 2 2 2 3 2" xfId="46256" xr:uid="{96DBF6FE-E65D-4E6D-B521-CB15DC6BC8F3}"/>
    <cellStyle name="40% - Accent5 4 2 2 2 4" xfId="16500" xr:uid="{3D7DF083-E64B-4897-9C82-EEF366C042B0}"/>
    <cellStyle name="40% - Accent5 4 2 2 2 4 2" xfId="46257" xr:uid="{12EE0E17-DB31-4C21-B52C-B7D1B1DDB00D}"/>
    <cellStyle name="40% - Accent5 4 2 2 2 5" xfId="16501" xr:uid="{8DB5FEE6-2831-41EA-96AF-E9FBB31CC7AE}"/>
    <cellStyle name="40% - Accent5 4 2 2 2 5 2" xfId="46258" xr:uid="{E24EA23C-C123-419E-B73E-EE1B712B6C8C}"/>
    <cellStyle name="40% - Accent5 4 2 2 2 6" xfId="28499" xr:uid="{522F504D-8909-4A64-8E39-E1DFC2162853}"/>
    <cellStyle name="40% - Accent5 4 2 2 2 6 2" xfId="56989" xr:uid="{6CA68CB0-1A08-47D3-9D6F-530193D746CE}"/>
    <cellStyle name="40% - Accent5 4 2 2 2 7" xfId="16495" xr:uid="{832CA0A3-3E3D-4662-AB4B-8FC3805AE605}"/>
    <cellStyle name="40% - Accent5 4 2 2 2 7 2" xfId="46252" xr:uid="{E1CD2135-3DF8-4461-9489-EB675B28AAAD}"/>
    <cellStyle name="40% - Accent5 4 2 2 2 8" xfId="33031" xr:uid="{7285EBA2-A350-478C-8010-B613C476CF4B}"/>
    <cellStyle name="40% - Accent5 4 2 2 3" xfId="2655" xr:uid="{55BD0BE4-9B12-4053-926D-073D69658EC6}"/>
    <cellStyle name="40% - Accent5 4 2 2 3 2" xfId="16503" xr:uid="{03596796-0093-41E7-A3ED-DEE2722478F7}"/>
    <cellStyle name="40% - Accent5 4 2 2 3 2 2" xfId="16504" xr:uid="{6CA53E16-8AB8-4D16-92A2-BD1F406CAF53}"/>
    <cellStyle name="40% - Accent5 4 2 2 3 2 2 2" xfId="46261" xr:uid="{44DC57F8-6727-496E-9CB9-7DB31BEE1202}"/>
    <cellStyle name="40% - Accent5 4 2 2 3 2 3" xfId="16505" xr:uid="{65898EE0-AD1D-4081-A7FD-2C8D64A7C19E}"/>
    <cellStyle name="40% - Accent5 4 2 2 3 2 3 2" xfId="46262" xr:uid="{71A90C8C-6E4A-4571-8D18-033126969484}"/>
    <cellStyle name="40% - Accent5 4 2 2 3 2 4" xfId="46260" xr:uid="{7194F3CE-A2D0-4235-ADB5-AB6EC3B0526F}"/>
    <cellStyle name="40% - Accent5 4 2 2 3 3" xfId="16506" xr:uid="{8C9124D6-B5F8-487E-8B8C-85921AF09CA4}"/>
    <cellStyle name="40% - Accent5 4 2 2 3 3 2" xfId="46263" xr:uid="{1ED2842B-3329-4DFD-9548-5F8BB93D3E9A}"/>
    <cellStyle name="40% - Accent5 4 2 2 3 4" xfId="16507" xr:uid="{19970211-6C39-4BD7-8182-0DBC6CA5B902}"/>
    <cellStyle name="40% - Accent5 4 2 2 3 4 2" xfId="46264" xr:uid="{1F727AC0-CD69-4ACE-A0EF-8BCF51679979}"/>
    <cellStyle name="40% - Accent5 4 2 2 3 5" xfId="16508" xr:uid="{30BB3EF3-2DF8-4882-A292-52D333513CCE}"/>
    <cellStyle name="40% - Accent5 4 2 2 3 5 2" xfId="46265" xr:uid="{3A7B32EF-F728-4A9B-9F87-8778CA6F8F20}"/>
    <cellStyle name="40% - Accent5 4 2 2 3 6" xfId="16502" xr:uid="{11CA4EA9-B7A0-46FB-8F89-8FA1C62DEE2A}"/>
    <cellStyle name="40% - Accent5 4 2 2 3 6 2" xfId="46259" xr:uid="{4A155EA5-C3CB-4752-8179-34A6CD70C8EE}"/>
    <cellStyle name="40% - Accent5 4 2 2 3 7" xfId="33635" xr:uid="{326F2D5D-8256-4D0C-898B-DE668012D4EE}"/>
    <cellStyle name="40% - Accent5 4 2 2 4" xfId="16509" xr:uid="{E4628FAB-135C-436A-8498-BC60F7228C17}"/>
    <cellStyle name="40% - Accent5 4 2 2 4 2" xfId="16510" xr:uid="{D5BB6D56-8CF8-48B7-9D1A-655801A132DB}"/>
    <cellStyle name="40% - Accent5 4 2 2 4 2 2" xfId="46267" xr:uid="{3CA9B092-05D3-4252-81C8-9A1DA71BA1F7}"/>
    <cellStyle name="40% - Accent5 4 2 2 4 3" xfId="16511" xr:uid="{8B3B9506-2057-482C-BEE9-55D1BE7AE531}"/>
    <cellStyle name="40% - Accent5 4 2 2 4 3 2" xfId="46268" xr:uid="{0EE50957-18CA-4103-BB97-9BFA1DBAD165}"/>
    <cellStyle name="40% - Accent5 4 2 2 4 4" xfId="46266" xr:uid="{611CE614-FBE3-463F-AEDB-C305F25AB877}"/>
    <cellStyle name="40% - Accent5 4 2 2 5" xfId="16512" xr:uid="{CCAFD6C8-F4A2-4A8F-9BB9-F743301FCE69}"/>
    <cellStyle name="40% - Accent5 4 2 2 5 2" xfId="46269" xr:uid="{AAC53DD8-617A-4E05-99B0-F180FA31F44D}"/>
    <cellStyle name="40% - Accent5 4 2 2 6" xfId="16513" xr:uid="{F772FC18-2A7E-47AA-A428-4581B6E2AF5E}"/>
    <cellStyle name="40% - Accent5 4 2 2 6 2" xfId="46270" xr:uid="{80DFD7B2-BB79-4C61-8347-D3FED359C85B}"/>
    <cellStyle name="40% - Accent5 4 2 2 7" xfId="16514" xr:uid="{578C9D33-538A-4AC3-BBD0-3FD7CC786D00}"/>
    <cellStyle name="40% - Accent5 4 2 2 7 2" xfId="46271" xr:uid="{1B8F6005-84F7-461D-896C-F543C2B14223}"/>
    <cellStyle name="40% - Accent5 4 2 2 8" xfId="21867" xr:uid="{7B6463AA-7B2D-41DF-A600-6A4C3AC2D6E3}"/>
    <cellStyle name="40% - Accent5 4 2 2 8 2" xfId="51292" xr:uid="{75C75D09-D4F3-48B6-B521-01B2CBECEEEB}"/>
    <cellStyle name="40% - Accent5 4 2 2 9" xfId="16494" xr:uid="{D9F0EE1D-287E-41F8-9E9B-5C578471FC64}"/>
    <cellStyle name="40% - Accent5 4 2 2 9 2" xfId="46251" xr:uid="{5D0FA45F-D301-4D88-85C8-2A4EC2B316D5}"/>
    <cellStyle name="40% - Accent5 4 2 3" xfId="1739" xr:uid="{8135E722-7ACC-4AEF-822E-7747A6921704}"/>
    <cellStyle name="40% - Accent5 4 2 3 10" xfId="32741" xr:uid="{FCE39BE2-2234-4845-B332-F053F326E0BA}"/>
    <cellStyle name="40% - Accent5 4 2 3 2" xfId="2960" xr:uid="{711CEBCE-6423-47EE-BEEB-3C9E7821D239}"/>
    <cellStyle name="40% - Accent5 4 2 3 2 2" xfId="16517" xr:uid="{94CE375A-DA44-45CD-9A51-646A92DC0238}"/>
    <cellStyle name="40% - Accent5 4 2 3 2 2 2" xfId="16518" xr:uid="{E2CE55A9-54C3-48E0-811E-514832A5E067}"/>
    <cellStyle name="40% - Accent5 4 2 3 2 2 2 2" xfId="46275" xr:uid="{9CC0A794-8119-4F50-A245-AA65548F681F}"/>
    <cellStyle name="40% - Accent5 4 2 3 2 2 3" xfId="16519" xr:uid="{B89120EB-8DFF-4815-B8AB-228159A8C034}"/>
    <cellStyle name="40% - Accent5 4 2 3 2 2 3 2" xfId="46276" xr:uid="{1CACBCDE-4117-4632-A315-5AE8ACC2A524}"/>
    <cellStyle name="40% - Accent5 4 2 3 2 2 4" xfId="46274" xr:uid="{5DA00B88-CB0C-4D62-8943-B9D9F1DF7F51}"/>
    <cellStyle name="40% - Accent5 4 2 3 2 3" xfId="16520" xr:uid="{F414A5FF-F460-4817-866A-B7DCE6738B52}"/>
    <cellStyle name="40% - Accent5 4 2 3 2 3 2" xfId="46277" xr:uid="{C7D0879B-4C49-4B6E-8542-C71DEC1B2D9C}"/>
    <cellStyle name="40% - Accent5 4 2 3 2 4" xfId="16521" xr:uid="{0173B15C-40A9-4789-AF5B-44A7E05560F8}"/>
    <cellStyle name="40% - Accent5 4 2 3 2 4 2" xfId="46278" xr:uid="{89C57B3F-D62B-4F27-A11F-4ABBB1803AFB}"/>
    <cellStyle name="40% - Accent5 4 2 3 2 5" xfId="16522" xr:uid="{7EC30A72-5AEE-47C2-824C-633181D89A98}"/>
    <cellStyle name="40% - Accent5 4 2 3 2 5 2" xfId="46279" xr:uid="{7D68B0CB-47DB-4EB7-960C-512AC1CCA0A0}"/>
    <cellStyle name="40% - Accent5 4 2 3 2 6" xfId="16516" xr:uid="{BCA4288B-E114-45C7-9884-834F0B3715D2}"/>
    <cellStyle name="40% - Accent5 4 2 3 2 6 2" xfId="46273" xr:uid="{DB686BD6-FB8C-420A-887B-8AEC9F42BE50}"/>
    <cellStyle name="40% - Accent5 4 2 3 2 7" xfId="33938" xr:uid="{199D88C3-327F-4FC8-9CBF-9037648D4B02}"/>
    <cellStyle name="40% - Accent5 4 2 3 3" xfId="16523" xr:uid="{96DC93B7-A0AB-4D31-ADCA-78C660E6D0FC}"/>
    <cellStyle name="40% - Accent5 4 2 3 3 2" xfId="16524" xr:uid="{A14DE270-3E0A-4BC1-95EA-107CF2DF3459}"/>
    <cellStyle name="40% - Accent5 4 2 3 3 2 2" xfId="16525" xr:uid="{E4E722E0-529B-443C-9F7C-30417CA571BA}"/>
    <cellStyle name="40% - Accent5 4 2 3 3 2 2 2" xfId="46282" xr:uid="{A354ABE6-EA6B-4C08-9177-647F698F16F4}"/>
    <cellStyle name="40% - Accent5 4 2 3 3 2 3" xfId="16526" xr:uid="{CED63A19-AA71-46DD-BC3F-48028DFB35F7}"/>
    <cellStyle name="40% - Accent5 4 2 3 3 2 3 2" xfId="46283" xr:uid="{AAD6D51E-BB2D-4D6B-BF3B-5354BAA50CFE}"/>
    <cellStyle name="40% - Accent5 4 2 3 3 2 4" xfId="46281" xr:uid="{C201DE2D-71A4-40B2-8A9B-AB4C31F00F40}"/>
    <cellStyle name="40% - Accent5 4 2 3 3 3" xfId="16527" xr:uid="{95475D87-E613-4C54-9640-D9D4DA697B12}"/>
    <cellStyle name="40% - Accent5 4 2 3 3 3 2" xfId="46284" xr:uid="{81490D32-F054-466E-8306-9FEA87F34FA7}"/>
    <cellStyle name="40% - Accent5 4 2 3 3 4" xfId="16528" xr:uid="{3C9756D4-8418-41FB-839B-3C5725943215}"/>
    <cellStyle name="40% - Accent5 4 2 3 3 4 2" xfId="46285" xr:uid="{D686A738-1D28-4870-86F6-39F5F5D425B8}"/>
    <cellStyle name="40% - Accent5 4 2 3 3 5" xfId="16529" xr:uid="{0DD1F8FB-918C-49FA-BC0F-B6460B0C36F3}"/>
    <cellStyle name="40% - Accent5 4 2 3 3 5 2" xfId="46286" xr:uid="{9532ECDA-5B94-4A37-9C57-186EEC791807}"/>
    <cellStyle name="40% - Accent5 4 2 3 3 6" xfId="46280" xr:uid="{3A3C3EEE-7982-443E-9F49-6C458D33DF85}"/>
    <cellStyle name="40% - Accent5 4 2 3 4" xfId="16530" xr:uid="{9DA9DEF0-DCFF-4718-AFA3-80F4197651EE}"/>
    <cellStyle name="40% - Accent5 4 2 3 4 2" xfId="16531" xr:uid="{C26C1947-09FF-4805-AF3D-079187811320}"/>
    <cellStyle name="40% - Accent5 4 2 3 4 2 2" xfId="46288" xr:uid="{27DE2B1C-207D-4D8A-9950-FB4C34A4EB62}"/>
    <cellStyle name="40% - Accent5 4 2 3 4 3" xfId="16532" xr:uid="{29FE7273-98CE-4A9F-AF99-3C6AEDCEE97F}"/>
    <cellStyle name="40% - Accent5 4 2 3 4 3 2" xfId="46289" xr:uid="{C6991C98-4A7B-4780-9DAF-9E35D492E1AA}"/>
    <cellStyle name="40% - Accent5 4 2 3 4 4" xfId="46287" xr:uid="{D8DA2888-36DB-40CD-AAB0-51E5D56CB26D}"/>
    <cellStyle name="40% - Accent5 4 2 3 5" xfId="16533" xr:uid="{4EE179CA-5D79-4C56-9153-9CE1CB2AE8FE}"/>
    <cellStyle name="40% - Accent5 4 2 3 5 2" xfId="46290" xr:uid="{DB8C4867-14EA-4A57-80AF-100885D087E0}"/>
    <cellStyle name="40% - Accent5 4 2 3 6" xfId="16534" xr:uid="{8628F659-D417-48C7-BB4F-90DBF5362826}"/>
    <cellStyle name="40% - Accent5 4 2 3 6 2" xfId="46291" xr:uid="{9E0B0841-7CD5-492E-8DF0-D8A809E9CA3F}"/>
    <cellStyle name="40% - Accent5 4 2 3 7" xfId="16535" xr:uid="{FA4372B1-C3C9-4000-8406-38051E82B193}"/>
    <cellStyle name="40% - Accent5 4 2 3 7 2" xfId="46292" xr:uid="{E25A4C4F-8CB0-48CF-BA14-0587899F65FA}"/>
    <cellStyle name="40% - Accent5 4 2 3 8" xfId="26985" xr:uid="{0547E2AA-345C-45D0-963F-E97D11FFE04E}"/>
    <cellStyle name="40% - Accent5 4 2 3 8 2" xfId="55475" xr:uid="{A29FC5D2-FB0E-4CCD-9530-4ED5F178688C}"/>
    <cellStyle name="40% - Accent5 4 2 3 9" xfId="16515" xr:uid="{C7ADC70B-4813-496E-9F0C-59706B1F20D6}"/>
    <cellStyle name="40% - Accent5 4 2 3 9 2" xfId="46272" xr:uid="{8406715A-455A-4B82-910F-5299D62FC2A7}"/>
    <cellStyle name="40% - Accent5 4 2 4" xfId="2305" xr:uid="{E38AA3AA-79F9-40B9-A349-30AA42288D8A}"/>
    <cellStyle name="40% - Accent5 4 2 4 2" xfId="16537" xr:uid="{5195F398-1581-4BAB-9CAD-8D3BD102747B}"/>
    <cellStyle name="40% - Accent5 4 2 4 2 2" xfId="16538" xr:uid="{ACB4F997-113B-4D0C-8988-39D267896F78}"/>
    <cellStyle name="40% - Accent5 4 2 4 2 2 2" xfId="46295" xr:uid="{576D991D-B190-4A6D-8A84-4151289D4E8E}"/>
    <cellStyle name="40% - Accent5 4 2 4 2 3" xfId="16539" xr:uid="{DFD2DE64-448F-4F93-8B91-CCAAA59E2930}"/>
    <cellStyle name="40% - Accent5 4 2 4 2 3 2" xfId="46296" xr:uid="{8143B50E-C10E-4197-826F-E24CAE32D7CA}"/>
    <cellStyle name="40% - Accent5 4 2 4 2 4" xfId="46294" xr:uid="{091D589B-A23E-4320-8FE2-980D6B126F55}"/>
    <cellStyle name="40% - Accent5 4 2 4 3" xfId="16540" xr:uid="{F35BDCA8-D5D9-41C3-B3C6-F7B5AA96C775}"/>
    <cellStyle name="40% - Accent5 4 2 4 3 2" xfId="46297" xr:uid="{438C5720-C0DD-41AA-A02A-C0392D327947}"/>
    <cellStyle name="40% - Accent5 4 2 4 4" xfId="16541" xr:uid="{01985310-FDFE-4CEF-941D-C9F537A9B5DE}"/>
    <cellStyle name="40% - Accent5 4 2 4 4 2" xfId="46298" xr:uid="{BEE84C42-7C9D-46E8-BE90-FBE8F4CF1379}"/>
    <cellStyle name="40% - Accent5 4 2 4 5" xfId="16542" xr:uid="{0F4DA5F3-B110-4394-80FA-EF239F974E03}"/>
    <cellStyle name="40% - Accent5 4 2 4 5 2" xfId="46299" xr:uid="{E5AF6A7A-BCD6-4F17-B347-615889D70C3E}"/>
    <cellStyle name="40% - Accent5 4 2 4 6" xfId="29979" xr:uid="{059935F1-CD1F-4818-A1CE-BB0760EEFFAC}"/>
    <cellStyle name="40% - Accent5 4 2 4 6 2" xfId="58469" xr:uid="{BB92364B-9292-4668-8C09-96BB2DC52140}"/>
    <cellStyle name="40% - Accent5 4 2 4 7" xfId="16536" xr:uid="{E0B7A6B6-A2D3-4A1D-986D-2BCAF7724BE3}"/>
    <cellStyle name="40% - Accent5 4 2 4 7 2" xfId="46293" xr:uid="{A27486EA-0134-4A7E-8D69-D808797D1F16}"/>
    <cellStyle name="40% - Accent5 4 2 4 8" xfId="33285" xr:uid="{EA711AC8-D3FF-45DE-B561-17CB49577342}"/>
    <cellStyle name="40% - Accent5 4 2 5" xfId="16543" xr:uid="{547A617C-EF5F-4DCC-BC52-B4540700B619}"/>
    <cellStyle name="40% - Accent5 4 2 5 2" xfId="16544" xr:uid="{ECD16301-C18F-40D4-87B9-935868171A76}"/>
    <cellStyle name="40% - Accent5 4 2 5 2 2" xfId="16545" xr:uid="{BE8D4D78-0574-4860-A596-A4826BF02D3B}"/>
    <cellStyle name="40% - Accent5 4 2 5 2 2 2" xfId="46302" xr:uid="{AF1F5F19-8C37-4D2A-B0C0-39C0749ADA5C}"/>
    <cellStyle name="40% - Accent5 4 2 5 2 3" xfId="16546" xr:uid="{34CBAE17-2EB7-4E27-89FD-8DC8D6E3CF82}"/>
    <cellStyle name="40% - Accent5 4 2 5 2 3 2" xfId="46303" xr:uid="{3F8F952E-00CF-47E0-85E0-272AC1CF6DCA}"/>
    <cellStyle name="40% - Accent5 4 2 5 2 4" xfId="46301" xr:uid="{DBE2D82D-6C63-4FDF-849D-65EEEE1359C7}"/>
    <cellStyle name="40% - Accent5 4 2 5 3" xfId="16547" xr:uid="{483F9843-3E3B-457E-852A-90B829C884CE}"/>
    <cellStyle name="40% - Accent5 4 2 5 3 2" xfId="46304" xr:uid="{A743AD9C-9C27-4EF8-BDEC-40DA1DF4154B}"/>
    <cellStyle name="40% - Accent5 4 2 5 4" xfId="16548" xr:uid="{89645069-C7F0-43CA-B010-80FB97A0BB2A}"/>
    <cellStyle name="40% - Accent5 4 2 5 4 2" xfId="46305" xr:uid="{7DBF5A7E-807E-444E-9006-62DC13A875B4}"/>
    <cellStyle name="40% - Accent5 4 2 5 5" xfId="16549" xr:uid="{B1CFEC45-267A-4F4F-9F18-7435209202FE}"/>
    <cellStyle name="40% - Accent5 4 2 5 5 2" xfId="46306" xr:uid="{C84CAF73-5D35-4EC7-AE98-A0AE48AF3C0C}"/>
    <cellStyle name="40% - Accent5 4 2 5 6" xfId="46300" xr:uid="{50A37EE3-78D9-475A-8A99-588F54240C55}"/>
    <cellStyle name="40% - Accent5 4 2 6" xfId="16550" xr:uid="{DE1EC2D1-DEAA-46E8-BDFD-011AF3FF60A8}"/>
    <cellStyle name="40% - Accent5 4 2 6 2" xfId="16551" xr:uid="{222FAA65-EB52-4745-B577-7C63C9AA6CCE}"/>
    <cellStyle name="40% - Accent5 4 2 6 2 2" xfId="46308" xr:uid="{0628330C-604E-4F60-97BD-95872CAE98EE}"/>
    <cellStyle name="40% - Accent5 4 2 6 3" xfId="16552" xr:uid="{A9421566-C80D-47B9-AF8F-3489428DA153}"/>
    <cellStyle name="40% - Accent5 4 2 6 3 2" xfId="46309" xr:uid="{151522F0-FD2F-445D-9D07-F1EA1461E219}"/>
    <cellStyle name="40% - Accent5 4 2 6 4" xfId="46307" xr:uid="{40E5FBCD-5FD2-4EE0-8E9F-5C8FA2FCD3A9}"/>
    <cellStyle name="40% - Accent5 4 2 7" xfId="16553" xr:uid="{02555D90-01C2-42B1-A011-F43ADA5400ED}"/>
    <cellStyle name="40% - Accent5 4 2 7 2" xfId="46310" xr:uid="{568D5F3E-015C-4FBE-8D0F-BC8200C47B8F}"/>
    <cellStyle name="40% - Accent5 4 2 8" xfId="16554" xr:uid="{F0DD8D50-F2CF-4801-9153-CFF8D9258349}"/>
    <cellStyle name="40% - Accent5 4 2 8 2" xfId="46311" xr:uid="{BA99C076-8FB9-4DDC-B507-6104C2B52702}"/>
    <cellStyle name="40% - Accent5 4 2 9" xfId="16555" xr:uid="{8EAD672C-A74A-4115-A7EB-8D2DB6275627}"/>
    <cellStyle name="40% - Accent5 4 2 9 2" xfId="46312" xr:uid="{FEBCEF31-1ABF-4942-A9DA-C50ABBA806B2}"/>
    <cellStyle name="40% - Accent5 4 3" xfId="1366" xr:uid="{5FD246BB-80BD-485D-AF86-8AA26E03A6CA}"/>
    <cellStyle name="40% - Accent5 4 3 10" xfId="24364" xr:uid="{0751AFBE-740C-40BA-9A90-9436DB0FA439}"/>
    <cellStyle name="40% - Accent5 4 3 10 2" xfId="52856" xr:uid="{5F6FF58A-1375-4164-9068-0E4C0FB1536D}"/>
    <cellStyle name="40% - Accent5 4 3 11" xfId="32416" xr:uid="{D3148B9A-C510-4B6E-9BAD-9C9F2164A5CD}"/>
    <cellStyle name="40% - Accent5 4 3 2" xfId="2028" xr:uid="{646600FD-4861-4D61-93E0-A217E686C679}"/>
    <cellStyle name="40% - Accent5 4 3 2 2" xfId="3263" xr:uid="{BE9F38E4-FE2A-4559-A026-809DE0C2F57A}"/>
    <cellStyle name="40% - Accent5 4 3 2 2 2" xfId="16559" xr:uid="{A23C951D-6E52-4B48-B8C2-F8AE4C661592}"/>
    <cellStyle name="40% - Accent5 4 3 2 2 2 2" xfId="46316" xr:uid="{74CE3CD4-141A-4F89-BA42-AA6BADE36214}"/>
    <cellStyle name="40% - Accent5 4 3 2 2 3" xfId="16560" xr:uid="{403B7506-7BC5-4CD2-850A-F903ACBA7296}"/>
    <cellStyle name="40% - Accent5 4 3 2 2 3 2" xfId="46317" xr:uid="{87DD0725-A765-4E92-A58E-E291C17BFCFA}"/>
    <cellStyle name="40% - Accent5 4 3 2 2 4" xfId="28788" xr:uid="{9471085D-3B7C-441D-8B9C-488610F0FDEC}"/>
    <cellStyle name="40% - Accent5 4 3 2 2 4 2" xfId="57278" xr:uid="{890E994F-56F5-4704-AA85-D1D7434600C5}"/>
    <cellStyle name="40% - Accent5 4 3 2 2 5" xfId="16558" xr:uid="{63A6A828-C6E8-430F-87B8-8F94DC1183E4}"/>
    <cellStyle name="40% - Accent5 4 3 2 2 5 2" xfId="46315" xr:uid="{FE5BE22F-CAF1-4E6A-B9BE-1555EC4258DD}"/>
    <cellStyle name="40% - Accent5 4 3 2 2 6" xfId="34240" xr:uid="{0743011E-A093-49F0-BAC2-E5107C8B4E77}"/>
    <cellStyle name="40% - Accent5 4 3 2 3" xfId="16561" xr:uid="{1AA7B823-3EBA-4523-A426-85B7422FBB94}"/>
    <cellStyle name="40% - Accent5 4 3 2 3 2" xfId="46318" xr:uid="{5F07F87C-AD96-4E81-9B63-41FDCB4E9CF7}"/>
    <cellStyle name="40% - Accent5 4 3 2 4" xfId="16562" xr:uid="{C06F8610-6665-4AA2-9525-8E869533ED25}"/>
    <cellStyle name="40% - Accent5 4 3 2 4 2" xfId="46319" xr:uid="{CD3D8FE2-B6F7-452D-90DF-8C29F5E611AA}"/>
    <cellStyle name="40% - Accent5 4 3 2 5" xfId="16563" xr:uid="{C6F5F900-F3BF-4F64-8CA9-16CFA2F49601}"/>
    <cellStyle name="40% - Accent5 4 3 2 5 2" xfId="46320" xr:uid="{87E0572C-3549-4B57-93A2-9FC36BE5A33F}"/>
    <cellStyle name="40% - Accent5 4 3 2 6" xfId="22125" xr:uid="{53007398-B250-4107-959B-97B34948EA0B}"/>
    <cellStyle name="40% - Accent5 4 3 2 6 2" xfId="51550" xr:uid="{169F9921-E454-45B0-AC90-0724E411EF74}"/>
    <cellStyle name="40% - Accent5 4 3 2 7" xfId="16557" xr:uid="{62445187-2A1E-4B47-8B92-11286546C55F}"/>
    <cellStyle name="40% - Accent5 4 3 2 7 2" xfId="46314" xr:uid="{17E89C7B-3621-46C8-B4C5-4DE5E9764337}"/>
    <cellStyle name="40% - Accent5 4 3 2 8" xfId="25809" xr:uid="{2783AD2E-A059-42A5-82B3-AD25111223A8}"/>
    <cellStyle name="40% - Accent5 4 3 2 8 2" xfId="54300" xr:uid="{540DB761-A91A-4230-806C-848FFA22A401}"/>
    <cellStyle name="40% - Accent5 4 3 2 9" xfId="33030" xr:uid="{F3E438FC-B94B-48E6-B699-710DDE81FB46}"/>
    <cellStyle name="40% - Accent5 4 3 3" xfId="2654" xr:uid="{957E0051-91B9-4D23-B725-8EE4EF59A820}"/>
    <cellStyle name="40% - Accent5 4 3 3 2" xfId="16565" xr:uid="{5E58D3D1-DE4B-436F-8F42-AB0E39B234F0}"/>
    <cellStyle name="40% - Accent5 4 3 3 2 2" xfId="16566" xr:uid="{6685AA4E-5819-4D52-9C97-6380E0FA0988}"/>
    <cellStyle name="40% - Accent5 4 3 3 2 2 2" xfId="46323" xr:uid="{33671A33-1A8E-44B5-B5A6-06D19BC0A246}"/>
    <cellStyle name="40% - Accent5 4 3 3 2 3" xfId="16567" xr:uid="{262FB190-4836-4F88-9A39-E5512443B70B}"/>
    <cellStyle name="40% - Accent5 4 3 3 2 3 2" xfId="46324" xr:uid="{EE6FA946-CD3D-4A9A-928D-44B1EBE26A56}"/>
    <cellStyle name="40% - Accent5 4 3 3 2 4" xfId="46322" xr:uid="{25E9175D-DC2F-4E70-AC9F-19F14667829C}"/>
    <cellStyle name="40% - Accent5 4 3 3 3" xfId="16568" xr:uid="{DD654BBB-1725-440A-8FED-62A86423DCE3}"/>
    <cellStyle name="40% - Accent5 4 3 3 3 2" xfId="46325" xr:uid="{028D9B67-CBDA-44BA-B485-31637F8B08D2}"/>
    <cellStyle name="40% - Accent5 4 3 3 4" xfId="16569" xr:uid="{837AC946-0312-477B-8F31-A7B5E3B57285}"/>
    <cellStyle name="40% - Accent5 4 3 3 4 2" xfId="46326" xr:uid="{376B0D9E-5F14-4FC1-A60B-79604CE532C6}"/>
    <cellStyle name="40% - Accent5 4 3 3 5" xfId="16570" xr:uid="{1746BEDB-FBCA-4931-AD92-3A76B5DFDE9D}"/>
    <cellStyle name="40% - Accent5 4 3 3 5 2" xfId="46327" xr:uid="{CC65F524-8290-4711-95B0-0365899805C9}"/>
    <cellStyle name="40% - Accent5 4 3 3 6" xfId="27277" xr:uid="{AFBC263A-DEC7-41A1-9DC9-C68031F6610C}"/>
    <cellStyle name="40% - Accent5 4 3 3 6 2" xfId="55767" xr:uid="{C803CF15-9111-4D94-9574-AF8B654FF824}"/>
    <cellStyle name="40% - Accent5 4 3 3 7" xfId="16564" xr:uid="{AFF7CE16-78EE-4D15-A361-10DC14D373AD}"/>
    <cellStyle name="40% - Accent5 4 3 3 7 2" xfId="46321" xr:uid="{2FE4758F-54FA-44E2-9AF7-03532254427B}"/>
    <cellStyle name="40% - Accent5 4 3 3 8" xfId="33634" xr:uid="{28D347C9-ABE7-4FDC-A507-5DB04BCB9188}"/>
    <cellStyle name="40% - Accent5 4 3 4" xfId="16571" xr:uid="{DEFA5AF5-E432-477D-BAB0-F802AF0016AA}"/>
    <cellStyle name="40% - Accent5 4 3 4 2" xfId="16572" xr:uid="{8B3ACCB3-B3CF-47FD-903C-C10C31CB4E9B}"/>
    <cellStyle name="40% - Accent5 4 3 4 2 2" xfId="46329" xr:uid="{55FFDC38-8B38-4A23-92DB-0445BCEFE61A}"/>
    <cellStyle name="40% - Accent5 4 3 4 3" xfId="16573" xr:uid="{2A8C69BE-D4D7-4D18-9FA5-734E69ED347A}"/>
    <cellStyle name="40% - Accent5 4 3 4 3 2" xfId="46330" xr:uid="{34E6A1A4-6EB7-4C64-B638-E77B11778BEC}"/>
    <cellStyle name="40% - Accent5 4 3 4 4" xfId="30274" xr:uid="{71A7DD97-8804-46E3-B2A9-AB313408A419}"/>
    <cellStyle name="40% - Accent5 4 3 4 4 2" xfId="58764" xr:uid="{493092B4-FC46-4F72-9FB4-466ECE2AC9D8}"/>
    <cellStyle name="40% - Accent5 4 3 4 5" xfId="46328" xr:uid="{9DC0647D-7588-4345-85C0-334449EDF288}"/>
    <cellStyle name="40% - Accent5 4 3 5" xfId="16574" xr:uid="{7761A84F-1A7E-468B-98A8-E5FD757AA92E}"/>
    <cellStyle name="40% - Accent5 4 3 5 2" xfId="46331" xr:uid="{2C786897-5C3C-46F0-B8AF-C57050271A4E}"/>
    <cellStyle name="40% - Accent5 4 3 6" xfId="16575" xr:uid="{DBA3A1C0-5BE2-465F-889A-79E0F99272A4}"/>
    <cellStyle name="40% - Accent5 4 3 6 2" xfId="46332" xr:uid="{B90811E0-3E55-47B4-8A8E-5B1BC71D9927}"/>
    <cellStyle name="40% - Accent5 4 3 7" xfId="16576" xr:uid="{E4083F3C-AF0D-422A-A0DE-94291BC33B17}"/>
    <cellStyle name="40% - Accent5 4 3 7 2" xfId="46333" xr:uid="{39888BB7-0D40-4838-9676-5A4618497253}"/>
    <cellStyle name="40% - Accent5 4 3 8" xfId="21141" xr:uid="{24FAA727-8E77-40D0-A605-EC5CA18A4210}"/>
    <cellStyle name="40% - Accent5 4 3 8 2" xfId="50567" xr:uid="{9BD7130C-C028-460F-8F2C-61E5323148E7}"/>
    <cellStyle name="40% - Accent5 4 3 9" xfId="16556" xr:uid="{FDC77B5E-5A20-43A2-90EA-E2F7D420DD6C}"/>
    <cellStyle name="40% - Accent5 4 3 9 2" xfId="46313" xr:uid="{23F98923-10BC-4452-8263-C593C915BE18}"/>
    <cellStyle name="40% - Accent5 4 4" xfId="1738" xr:uid="{ABDF24FE-FE86-4034-9824-7933E4978986}"/>
    <cellStyle name="40% - Accent5 4 4 10" xfId="24643" xr:uid="{0A60F97C-0725-4CA7-B103-0CFD642C3C27}"/>
    <cellStyle name="40% - Accent5 4 4 10 2" xfId="53135" xr:uid="{A60060F3-4B75-453B-BB6D-331BD882769B}"/>
    <cellStyle name="40% - Accent5 4 4 11" xfId="32740" xr:uid="{7F9D38C3-EBBA-4D0D-AC19-9B15878CF6FA}"/>
    <cellStyle name="40% - Accent5 4 4 2" xfId="2959" xr:uid="{865B34B8-93D6-4FFC-AB2A-386E801ADE4A}"/>
    <cellStyle name="40% - Accent5 4 4 2 2" xfId="16579" xr:uid="{23A25ED0-4A89-4161-AA82-8C2E8A804D62}"/>
    <cellStyle name="40% - Accent5 4 4 2 2 2" xfId="16580" xr:uid="{5F8E96D0-7F83-4906-8B64-CCED115FBD4A}"/>
    <cellStyle name="40% - Accent5 4 4 2 2 2 2" xfId="46337" xr:uid="{30C0F382-E889-4D47-A1A8-CFCE3CA487F1}"/>
    <cellStyle name="40% - Accent5 4 4 2 2 3" xfId="16581" xr:uid="{5967872F-BB0D-4B07-AF0A-FEEC3D1A95D3}"/>
    <cellStyle name="40% - Accent5 4 4 2 2 3 2" xfId="46338" xr:uid="{58DB5249-5CAE-490A-A2C4-43858C31B654}"/>
    <cellStyle name="40% - Accent5 4 4 2 2 4" xfId="29085" xr:uid="{3F6035D1-E3C0-4A93-B177-187601F2BFA6}"/>
    <cellStyle name="40% - Accent5 4 4 2 2 4 2" xfId="57575" xr:uid="{F25A195B-98FA-4E23-8A53-D6DE91CBD45A}"/>
    <cellStyle name="40% - Accent5 4 4 2 2 5" xfId="46336" xr:uid="{FC077ADA-17D2-41ED-8FA7-6928438412D4}"/>
    <cellStyle name="40% - Accent5 4 4 2 3" xfId="16582" xr:uid="{0F4FEF93-25C2-4DB9-BB8B-524152F354F2}"/>
    <cellStyle name="40% - Accent5 4 4 2 3 2" xfId="46339" xr:uid="{5516EA93-2CFD-4112-B1A3-2393A1C32112}"/>
    <cellStyle name="40% - Accent5 4 4 2 4" xfId="16583" xr:uid="{89E8CBE2-B45C-4BE3-95A9-0E1162390779}"/>
    <cellStyle name="40% - Accent5 4 4 2 4 2" xfId="46340" xr:uid="{DA3E7E61-73CE-438A-BDB4-677B4DE4DE3C}"/>
    <cellStyle name="40% - Accent5 4 4 2 5" xfId="16584" xr:uid="{A3EFC8CD-9297-493E-AB82-9D955BAEE0A4}"/>
    <cellStyle name="40% - Accent5 4 4 2 5 2" xfId="46341" xr:uid="{39A34FB5-0D00-4D02-8D96-F5BCBDDF60B2}"/>
    <cellStyle name="40% - Accent5 4 4 2 6" xfId="26101" xr:uid="{BD3CC717-DFF1-48A5-9542-59202941DFB1}"/>
    <cellStyle name="40% - Accent5 4 4 2 6 2" xfId="54592" xr:uid="{01707897-6A47-46F4-8C1E-AB7413D1263D}"/>
    <cellStyle name="40% - Accent5 4 4 2 7" xfId="16578" xr:uid="{15D541AB-F9B6-4E58-95CB-ADB34F80A4C7}"/>
    <cellStyle name="40% - Accent5 4 4 2 7 2" xfId="46335" xr:uid="{998A2EDF-16CE-40DC-84C4-ABE2B2F65CD5}"/>
    <cellStyle name="40% - Accent5 4 4 2 8" xfId="33937" xr:uid="{F6EA2B90-A188-4D7C-85D6-B216163AD6DA}"/>
    <cellStyle name="40% - Accent5 4 4 3" xfId="16585" xr:uid="{37AD892B-FADB-46FC-86C7-0CEF0729D583}"/>
    <cellStyle name="40% - Accent5 4 4 3 2" xfId="16586" xr:uid="{07AFAFD4-5E05-4309-B59F-113F4BBB582C}"/>
    <cellStyle name="40% - Accent5 4 4 3 2 2" xfId="16587" xr:uid="{CB833580-5DEA-401D-882A-B576C2AB4718}"/>
    <cellStyle name="40% - Accent5 4 4 3 2 2 2" xfId="46344" xr:uid="{C29390D4-4B84-4018-8688-F65ABEA43342}"/>
    <cellStyle name="40% - Accent5 4 4 3 2 3" xfId="16588" xr:uid="{E52EF4E6-9953-487F-9A72-9BCEDFBFD333}"/>
    <cellStyle name="40% - Accent5 4 4 3 2 3 2" xfId="46345" xr:uid="{50E94C6B-BBEC-41BC-8CC4-690E6974104D}"/>
    <cellStyle name="40% - Accent5 4 4 3 2 4" xfId="46343" xr:uid="{61773CA1-14F4-4C4B-B0DB-2DB04A8B39C0}"/>
    <cellStyle name="40% - Accent5 4 4 3 3" xfId="16589" xr:uid="{FBEA5DA7-D3C5-4E82-924C-35AA834377B3}"/>
    <cellStyle name="40% - Accent5 4 4 3 3 2" xfId="46346" xr:uid="{4BAF007F-F8B0-4512-956D-B5C78EAB63B7}"/>
    <cellStyle name="40% - Accent5 4 4 3 4" xfId="16590" xr:uid="{AE5A8660-3AAE-46C5-9AFC-DF576DF69712}"/>
    <cellStyle name="40% - Accent5 4 4 3 4 2" xfId="46347" xr:uid="{24F07A25-CA4B-4447-B3D6-08C53C54D422}"/>
    <cellStyle name="40% - Accent5 4 4 3 5" xfId="16591" xr:uid="{BDDDECE1-C946-4501-AA18-668B7B875872}"/>
    <cellStyle name="40% - Accent5 4 4 3 5 2" xfId="46348" xr:uid="{5A010FF2-BA61-4F64-8EE7-E19D41A09278}"/>
    <cellStyle name="40% - Accent5 4 4 3 6" xfId="27574" xr:uid="{8DBDCBA6-993B-4F03-A151-820E29B28148}"/>
    <cellStyle name="40% - Accent5 4 4 3 6 2" xfId="56064" xr:uid="{C22A0CC4-EBD0-4F6F-9232-59324735D884}"/>
    <cellStyle name="40% - Accent5 4 4 3 7" xfId="46342" xr:uid="{99714957-67A7-49DD-9C35-9E52E383BA05}"/>
    <cellStyle name="40% - Accent5 4 4 4" xfId="16592" xr:uid="{7CB330D0-D3B6-4A9F-9DBF-C9AB4B8C546B}"/>
    <cellStyle name="40% - Accent5 4 4 4 2" xfId="16593" xr:uid="{84854C97-D142-4105-A979-ED146886CBB4}"/>
    <cellStyle name="40% - Accent5 4 4 4 2 2" xfId="46350" xr:uid="{C796C712-BD00-4B68-9DBF-9321D9F05322}"/>
    <cellStyle name="40% - Accent5 4 4 4 3" xfId="16594" xr:uid="{AE05405D-A2DF-4477-9938-A66C6935E2AE}"/>
    <cellStyle name="40% - Accent5 4 4 4 3 2" xfId="46351" xr:uid="{EBA73DDC-C41A-41B6-83D9-529F343B6A30}"/>
    <cellStyle name="40% - Accent5 4 4 4 4" xfId="30572" xr:uid="{6DC5744B-F6C3-4EF3-A0A1-878A47DE43D2}"/>
    <cellStyle name="40% - Accent5 4 4 4 4 2" xfId="59062" xr:uid="{355624D4-7B6F-48B5-B94E-3E2C14280995}"/>
    <cellStyle name="40% - Accent5 4 4 4 5" xfId="46349" xr:uid="{5604F22A-8242-4224-AA3F-7B84087719D9}"/>
    <cellStyle name="40% - Accent5 4 4 5" xfId="16595" xr:uid="{BD3B1A83-F5C0-4888-AE0D-B1106C8D3E4F}"/>
    <cellStyle name="40% - Accent5 4 4 5 2" xfId="46352" xr:uid="{E0973C1D-EB88-4DFF-9C2D-1D2743F2D2AB}"/>
    <cellStyle name="40% - Accent5 4 4 6" xfId="16596" xr:uid="{1F1C89A3-F1DE-483D-86DE-BE690879979A}"/>
    <cellStyle name="40% - Accent5 4 4 6 2" xfId="46353" xr:uid="{62FE6D52-A822-452C-9ACD-34DD8B47E7DF}"/>
    <cellStyle name="40% - Accent5 4 4 7" xfId="16597" xr:uid="{E3ECA6B8-5ADF-45A5-83DC-E07EE622AA3F}"/>
    <cellStyle name="40% - Accent5 4 4 7 2" xfId="46354" xr:uid="{2F1175F2-62C6-42E5-8C30-A27D88B60647}"/>
    <cellStyle name="40% - Accent5 4 4 8" xfId="21625" xr:uid="{342476C0-5F5B-43A6-8120-DE779B8D03BF}"/>
    <cellStyle name="40% - Accent5 4 4 8 2" xfId="51050" xr:uid="{BB5C0C33-7044-46EA-A546-D06F816EBA06}"/>
    <cellStyle name="40% - Accent5 4 4 9" xfId="16577" xr:uid="{973D6B36-E3FD-4C42-AD50-69DEE8F08856}"/>
    <cellStyle name="40% - Accent5 4 4 9 2" xfId="46334" xr:uid="{BB8174C6-B24D-40C7-947A-E6353A2AD3E4}"/>
    <cellStyle name="40% - Accent5 4 5" xfId="2187" xr:uid="{14733E8A-E9D0-4783-9947-95C70A622316}"/>
    <cellStyle name="40% - Accent5 4 5 10" xfId="33169" xr:uid="{CDDD8D98-5E84-491C-A8C5-8CC9D0BF807A}"/>
    <cellStyle name="40% - Accent5 4 5 2" xfId="16599" xr:uid="{BBD2D08D-0C30-4C3A-900B-7283FFD2B1D8}"/>
    <cellStyle name="40% - Accent5 4 5 2 2" xfId="16600" xr:uid="{6C4545B0-52DC-4EF6-B717-58289C1E17D1}"/>
    <cellStyle name="40% - Accent5 4 5 2 2 2" xfId="16601" xr:uid="{19C00331-4FD6-4C59-863D-C39441126A5A}"/>
    <cellStyle name="40% - Accent5 4 5 2 2 2 2" xfId="46358" xr:uid="{29C8AE4D-8B3F-4FAB-AE90-E8B29020A7FD}"/>
    <cellStyle name="40% - Accent5 4 5 2 2 3" xfId="16602" xr:uid="{1F652DD4-9DEF-4258-AABB-B4B909C9F2DA}"/>
    <cellStyle name="40% - Accent5 4 5 2 2 3 2" xfId="46359" xr:uid="{277AA6A6-11C8-414A-9678-996F7CE7C79C}"/>
    <cellStyle name="40% - Accent5 4 5 2 2 4" xfId="29394" xr:uid="{8C9C1612-70F0-400D-BB2D-6CBAC45E275A}"/>
    <cellStyle name="40% - Accent5 4 5 2 2 4 2" xfId="57884" xr:uid="{96825D22-4180-4766-9C73-BA6210E32052}"/>
    <cellStyle name="40% - Accent5 4 5 2 2 5" xfId="46357" xr:uid="{13AAD7AF-04F2-48DB-ADCE-0935C1604734}"/>
    <cellStyle name="40% - Accent5 4 5 2 3" xfId="16603" xr:uid="{DBF8E7A0-E168-43F3-94D8-5335F1C596BC}"/>
    <cellStyle name="40% - Accent5 4 5 2 3 2" xfId="46360" xr:uid="{5ADAE678-64B5-4411-A152-6501475C75D8}"/>
    <cellStyle name="40% - Accent5 4 5 2 4" xfId="16604" xr:uid="{A8893FDB-2068-4785-A05D-4B31DD708586}"/>
    <cellStyle name="40% - Accent5 4 5 2 4 2" xfId="46361" xr:uid="{DF06CD61-9911-4EEF-84B2-9C78E7F3EDCE}"/>
    <cellStyle name="40% - Accent5 4 5 2 5" xfId="16605" xr:uid="{4A0171F6-8F8A-43A0-A92A-00B09260522A}"/>
    <cellStyle name="40% - Accent5 4 5 2 5 2" xfId="46362" xr:uid="{8D7C40AA-C084-421D-BC63-0B44F362D3A0}"/>
    <cellStyle name="40% - Accent5 4 5 2 6" xfId="26410" xr:uid="{D6B2EABD-0C73-48CF-B978-47F8E1361D36}"/>
    <cellStyle name="40% - Accent5 4 5 2 6 2" xfId="54901" xr:uid="{E8429CBC-F877-4F06-A5E6-226474955D41}"/>
    <cellStyle name="40% - Accent5 4 5 2 7" xfId="46356" xr:uid="{EAA18F3C-2043-4961-8D0E-9AD8DD9E26D3}"/>
    <cellStyle name="40% - Accent5 4 5 3" xfId="16606" xr:uid="{71B7ABE0-7723-4BBF-A6AC-1D2DC02061CE}"/>
    <cellStyle name="40% - Accent5 4 5 3 2" xfId="16607" xr:uid="{AACFB513-8A59-4969-A698-F03AF2B88840}"/>
    <cellStyle name="40% - Accent5 4 5 3 2 2" xfId="16608" xr:uid="{2FBEE5F3-ED7E-4DB9-A16A-FF54FA6219AA}"/>
    <cellStyle name="40% - Accent5 4 5 3 2 2 2" xfId="46365" xr:uid="{883B8B4F-8ACE-4F4F-B6C2-35A1951FC877}"/>
    <cellStyle name="40% - Accent5 4 5 3 2 3" xfId="16609" xr:uid="{327BA223-F188-43EC-9BA9-D69591AE0194}"/>
    <cellStyle name="40% - Accent5 4 5 3 2 3 2" xfId="46366" xr:uid="{9DEAC751-55DF-419D-95B3-D7D247AD2BE1}"/>
    <cellStyle name="40% - Accent5 4 5 3 2 4" xfId="46364" xr:uid="{73E2B159-A4A4-496B-BA4B-E2A203B02ED9}"/>
    <cellStyle name="40% - Accent5 4 5 3 3" xfId="16610" xr:uid="{BF16E7A6-F9B7-4D12-8EEE-062B618C5464}"/>
    <cellStyle name="40% - Accent5 4 5 3 3 2" xfId="46367" xr:uid="{93AD3F27-5640-4377-BA41-9B62CEFE578B}"/>
    <cellStyle name="40% - Accent5 4 5 3 4" xfId="16611" xr:uid="{D1527106-A4ED-4E99-8E4B-7166B1D2B8C1}"/>
    <cellStyle name="40% - Accent5 4 5 3 4 2" xfId="46368" xr:uid="{D5276315-E3EA-4174-8D7A-67A0152261F1}"/>
    <cellStyle name="40% - Accent5 4 5 3 5" xfId="16612" xr:uid="{D5A4D626-E300-48C5-8FB0-71A443C604B9}"/>
    <cellStyle name="40% - Accent5 4 5 3 5 2" xfId="46369" xr:uid="{C5400751-CCA1-4F93-8B69-15DC9E8D0D97}"/>
    <cellStyle name="40% - Accent5 4 5 3 6" xfId="27883" xr:uid="{21F58831-6BEF-484C-9B60-9A5CD403C0AB}"/>
    <cellStyle name="40% - Accent5 4 5 3 6 2" xfId="56373" xr:uid="{0F14E224-ABE2-41D7-879B-929D71FF2E9F}"/>
    <cellStyle name="40% - Accent5 4 5 3 7" xfId="46363" xr:uid="{C84331D0-0E23-40DB-ADC6-25C17479871E}"/>
    <cellStyle name="40% - Accent5 4 5 4" xfId="16613" xr:uid="{6AED7458-7F7E-4F21-98E2-652E45A4265E}"/>
    <cellStyle name="40% - Accent5 4 5 4 2" xfId="16614" xr:uid="{FFC9F250-2A40-4FF3-A3BE-89143A8B227D}"/>
    <cellStyle name="40% - Accent5 4 5 4 2 2" xfId="46371" xr:uid="{5C6AE925-C3BC-43AE-999E-5D6271F9B050}"/>
    <cellStyle name="40% - Accent5 4 5 4 3" xfId="16615" xr:uid="{E613EF46-6969-4B75-A547-14F58674F970}"/>
    <cellStyle name="40% - Accent5 4 5 4 3 2" xfId="46372" xr:uid="{CA8A097F-8D8D-46A8-B1EB-343B7CC40CEA}"/>
    <cellStyle name="40% - Accent5 4 5 4 4" xfId="30882" xr:uid="{9B532727-58D2-4CD8-891A-83BF31FD91A1}"/>
    <cellStyle name="40% - Accent5 4 5 4 4 2" xfId="59372" xr:uid="{7AA186B3-F2C7-4954-9D1E-4D6ABEB78463}"/>
    <cellStyle name="40% - Accent5 4 5 4 5" xfId="46370" xr:uid="{C73E0F6E-11DC-4A70-98F8-53DF64D34E95}"/>
    <cellStyle name="40% - Accent5 4 5 5" xfId="16616" xr:uid="{34D65789-0000-4955-9EE4-CF60F6F28712}"/>
    <cellStyle name="40% - Accent5 4 5 5 2" xfId="46373" xr:uid="{1D228A11-AE13-4B5D-8926-B40E32AAAD1D}"/>
    <cellStyle name="40% - Accent5 4 5 6" xfId="16617" xr:uid="{8E6874ED-631B-4A8E-B45F-6BA591081696}"/>
    <cellStyle name="40% - Accent5 4 5 6 2" xfId="46374" xr:uid="{08D16561-E0E7-42D9-A9C0-AF2A00174F07}"/>
    <cellStyle name="40% - Accent5 4 5 7" xfId="16618" xr:uid="{F7B56BE8-11AE-481C-B0A5-9CAE18AA9F2C}"/>
    <cellStyle name="40% - Accent5 4 5 7 2" xfId="46375" xr:uid="{61CA8F52-04DE-4459-83AF-B5D6521EC07F}"/>
    <cellStyle name="40% - Accent5 4 5 8" xfId="24940" xr:uid="{D6BD0C6F-2751-49B3-AA28-4855A71CF6B6}"/>
    <cellStyle name="40% - Accent5 4 5 8 2" xfId="53431" xr:uid="{C552773B-FA81-4487-A3CB-8E1486593FA7}"/>
    <cellStyle name="40% - Accent5 4 5 9" xfId="16598" xr:uid="{51CE000B-E5AC-497E-93FD-C85ABBEE87BC}"/>
    <cellStyle name="40% - Accent5 4 5 9 2" xfId="46355" xr:uid="{20AA6D01-7DEC-44A6-841B-C7A86D7D0F06}"/>
    <cellStyle name="40% - Accent5 4 6" xfId="16619" xr:uid="{1EBF0EE7-4E88-4300-B851-10C4FC1C205E}"/>
    <cellStyle name="40% - Accent5 4 6 2" xfId="16620" xr:uid="{274E8A1A-81AB-4FA6-A938-F3B0C5C03392}"/>
    <cellStyle name="40% - Accent5 4 6 2 2" xfId="16621" xr:uid="{114C9FB0-1018-4D35-B9D6-6E86D36F9353}"/>
    <cellStyle name="40% - Accent5 4 6 2 2 2" xfId="46378" xr:uid="{5A665935-C34A-4371-B388-3FECA295EDF9}"/>
    <cellStyle name="40% - Accent5 4 6 2 3" xfId="16622" xr:uid="{6099AD23-BE4A-4A00-91E8-03E633C4EC95}"/>
    <cellStyle name="40% - Accent5 4 6 2 3 2" xfId="46379" xr:uid="{10EAF357-84B8-4206-A788-6264730F0E3D}"/>
    <cellStyle name="40% - Accent5 4 6 2 4" xfId="28208" xr:uid="{0FE86FA1-D241-46F6-86F8-E27092D4B818}"/>
    <cellStyle name="40% - Accent5 4 6 2 4 2" xfId="56698" xr:uid="{161051B6-8987-46C9-A68B-06ABCE3D1524}"/>
    <cellStyle name="40% - Accent5 4 6 2 5" xfId="46377" xr:uid="{3EE9FB5D-5911-4D9F-A0DF-9DC67C4CABA3}"/>
    <cellStyle name="40% - Accent5 4 6 3" xfId="16623" xr:uid="{C8873C5A-E823-46CD-BF5D-C09B514EC697}"/>
    <cellStyle name="40% - Accent5 4 6 3 2" xfId="46380" xr:uid="{88755D61-7A7F-4DF6-94A2-E97D23E01849}"/>
    <cellStyle name="40% - Accent5 4 6 4" xfId="16624" xr:uid="{443112C5-052C-4621-87CF-EE6D344F6EA0}"/>
    <cellStyle name="40% - Accent5 4 6 4 2" xfId="46381" xr:uid="{2241C133-8B94-4781-9AA9-8D252F511D89}"/>
    <cellStyle name="40% - Accent5 4 6 5" xfId="16625" xr:uid="{2D8EDD2D-528A-421B-8977-27DBF20C4F79}"/>
    <cellStyle name="40% - Accent5 4 6 5 2" xfId="46382" xr:uid="{471A3D2C-946C-47D4-8277-C5108B033DD9}"/>
    <cellStyle name="40% - Accent5 4 6 6" xfId="25241" xr:uid="{14DC7317-6207-4B3D-8476-397AD1C0D72B}"/>
    <cellStyle name="40% - Accent5 4 6 6 2" xfId="53732" xr:uid="{F512797A-DDC9-4F77-AE09-E69C49F61465}"/>
    <cellStyle name="40% - Accent5 4 6 7" xfId="46376" xr:uid="{A0D92DB7-67D8-4938-9830-50508B3E4380}"/>
    <cellStyle name="40% - Accent5 4 7" xfId="16626" xr:uid="{34CD7104-A388-40F8-9B9B-00B7ED48CFDB}"/>
    <cellStyle name="40% - Accent5 4 7 2" xfId="16627" xr:uid="{3C5F8512-AB4F-4E45-96F5-37C7D869CB8F}"/>
    <cellStyle name="40% - Accent5 4 7 2 2" xfId="16628" xr:uid="{2BD2A6AD-326F-4894-B286-0C68C804D1B9}"/>
    <cellStyle name="40% - Accent5 4 7 2 2 2" xfId="46385" xr:uid="{349A6103-AFD6-4E27-B957-B984CF0CA9CC}"/>
    <cellStyle name="40% - Accent5 4 7 2 3" xfId="16629" xr:uid="{B6898BEE-BCB9-49CE-ACDC-73827BD21D0A}"/>
    <cellStyle name="40% - Accent5 4 7 2 3 2" xfId="46386" xr:uid="{C3CE549F-1584-46E2-900C-F6EDCF233EB1}"/>
    <cellStyle name="40% - Accent5 4 7 2 4" xfId="46384" xr:uid="{148E1C04-6B4D-4FD3-8522-A7A6CD95FF8A}"/>
    <cellStyle name="40% - Accent5 4 7 3" xfId="16630" xr:uid="{81DADB09-6208-4D16-8D7A-A5B8F524B868}"/>
    <cellStyle name="40% - Accent5 4 7 3 2" xfId="46387" xr:uid="{AC409DFC-FE5F-4C82-A370-85D4334C4388}"/>
    <cellStyle name="40% - Accent5 4 7 4" xfId="16631" xr:uid="{74736CB5-32D9-4EE1-BA86-1D70B478B4AB}"/>
    <cellStyle name="40% - Accent5 4 7 4 2" xfId="46388" xr:uid="{09901940-5C44-414A-A1C9-989152A6D259}"/>
    <cellStyle name="40% - Accent5 4 7 5" xfId="16632" xr:uid="{5CBF588E-43FA-4D5B-8E94-9BEEEB0C4CA0}"/>
    <cellStyle name="40% - Accent5 4 7 5 2" xfId="46389" xr:uid="{EFA6FD59-6BB7-47F2-8897-4911AA80D41D}"/>
    <cellStyle name="40% - Accent5 4 7 6" xfId="26692" xr:uid="{0C1F5F0B-11D7-4092-A317-827065492ACB}"/>
    <cellStyle name="40% - Accent5 4 7 6 2" xfId="55182" xr:uid="{91A98F46-47C3-4440-AD5F-603E5E54E09A}"/>
    <cellStyle name="40% - Accent5 4 7 7" xfId="46383" xr:uid="{22DBCDDD-72E1-4090-91FB-D720DD5A07F0}"/>
    <cellStyle name="40% - Accent5 4 8" xfId="16633" xr:uid="{FEDF30C5-47DE-4B76-9D17-92943CCFA08B}"/>
    <cellStyle name="40% - Accent5 4 8 2" xfId="16634" xr:uid="{8E06170F-256A-437E-A665-D1115CD5F6F8}"/>
    <cellStyle name="40% - Accent5 4 8 2 2" xfId="46391" xr:uid="{76171805-2AE4-49F9-B66E-408F8CC92A6B}"/>
    <cellStyle name="40% - Accent5 4 8 3" xfId="16635" xr:uid="{37BDD529-F54B-4FE1-964D-041B55AB0A72}"/>
    <cellStyle name="40% - Accent5 4 8 3 2" xfId="46392" xr:uid="{4F98E2B5-4A5B-42C4-BC32-247E18F674EF}"/>
    <cellStyle name="40% - Accent5 4 8 4" xfId="29686" xr:uid="{E757029A-60A7-4EE9-B5CB-2FEB0071187E}"/>
    <cellStyle name="40% - Accent5 4 8 4 2" xfId="58176" xr:uid="{53F1B2C1-7D60-4B0A-BC8A-26EEA54770ED}"/>
    <cellStyle name="40% - Accent5 4 8 5" xfId="46390" xr:uid="{BA4616B0-F234-41F7-822A-A45CB75D43B2}"/>
    <cellStyle name="40% - Accent5 4 9" xfId="16636" xr:uid="{884A8874-DC3D-431E-AE02-FE067A2C0707}"/>
    <cellStyle name="40% - Accent5 4 9 2" xfId="46393" xr:uid="{1A0F502A-6238-4E10-84FC-E16B48F70FB0}"/>
    <cellStyle name="40% - Accent5 40" xfId="22574" xr:uid="{462F0360-AFD7-4775-9077-0F49352A210F}"/>
    <cellStyle name="40% - Accent5 40 2" xfId="51859" xr:uid="{30DE43D9-9CA9-4B7F-B037-4396DA4EC474}"/>
    <cellStyle name="40% - Accent5 41" xfId="4102" xr:uid="{8E31E63B-5259-4DC0-99EA-49D5498FED4C}"/>
    <cellStyle name="40% - Accent5 42" xfId="31594" xr:uid="{0D2C3A8C-B484-4A67-8118-7F37EC01313B}"/>
    <cellStyle name="40% - Accent5 43" xfId="31730" xr:uid="{705382F1-E7D2-4A0E-98F0-B9004360D3D2}"/>
    <cellStyle name="40% - Accent5 5" xfId="691" xr:uid="{264930F0-8DF1-43A8-A06D-AAD95FC784ED}"/>
    <cellStyle name="40% - Accent5 5 10" xfId="16638" xr:uid="{F9703111-39E4-4A03-B88E-6A82BA6AFD97}"/>
    <cellStyle name="40% - Accent5 5 10 2" xfId="46395" xr:uid="{947E7B8B-6F08-48E1-8CAE-BB5870AFF4B9}"/>
    <cellStyle name="40% - Accent5 5 11" xfId="16639" xr:uid="{32DC1300-7697-461E-A021-A945C9A1A886}"/>
    <cellStyle name="40% - Accent5 5 11 2" xfId="46396" xr:uid="{4CFB8DFA-AD24-4D68-B736-FF78AACE88B5}"/>
    <cellStyle name="40% - Accent5 5 12" xfId="20672" xr:uid="{D7D98675-3600-4E32-98DF-A40B4D41C8A3}"/>
    <cellStyle name="40% - Accent5 5 12 2" xfId="50111" xr:uid="{2BD20CB3-34AD-44DB-ADF6-0082D74DEDD1}"/>
    <cellStyle name="40% - Accent5 5 13" xfId="16637" xr:uid="{7B7087A6-18CE-44EF-889B-D4A31E4EEE01}"/>
    <cellStyle name="40% - Accent5 5 13 2" xfId="46394" xr:uid="{38415FE4-AB2E-49F1-A611-EE140E482A93}"/>
    <cellStyle name="40% - Accent5 5 14" xfId="4802" xr:uid="{17F9D0AF-923E-444C-BAEA-2BA3321087CC}"/>
    <cellStyle name="40% - Accent5 5 14 2" xfId="34686" xr:uid="{DDE761C9-B367-42F5-8B86-9BD5AE2B2DDF}"/>
    <cellStyle name="40% - Accent5 5 15" xfId="22689" xr:uid="{A2B7D64C-E769-4F9C-B34D-2D1597474226}"/>
    <cellStyle name="40% - Accent5 5 15 2" xfId="51974" xr:uid="{27D837D6-E6C7-4D55-AA0B-AE96B823D2E9}"/>
    <cellStyle name="40% - Accent5 5 16" xfId="31944" xr:uid="{3659634F-DF84-4D00-BAD2-259E268DFAFA}"/>
    <cellStyle name="40% - Accent5 5 2" xfId="875" xr:uid="{A7822AC2-6269-4CCB-820B-288BB0762714}"/>
    <cellStyle name="40% - Accent5 5 2 10" xfId="20913" xr:uid="{32D61204-0754-4538-9820-4318BF064181}"/>
    <cellStyle name="40% - Accent5 5 2 10 2" xfId="50341" xr:uid="{5C7199A6-5CA8-4C53-81A0-BE01019FE759}"/>
    <cellStyle name="40% - Accent5 5 2 11" xfId="16640" xr:uid="{8FDBE9F4-1AFE-4E57-9610-678AF02D4F07}"/>
    <cellStyle name="40% - Accent5 5 2 11 2" xfId="46397" xr:uid="{5BA2F4E4-77F7-4E69-828A-4FF4517D17FF}"/>
    <cellStyle name="40% - Accent5 5 2 12" xfId="5068" xr:uid="{F1DB5713-0175-4300-9720-AE2F65C65410}"/>
    <cellStyle name="40% - Accent5 5 2 12 2" xfId="34935" xr:uid="{E0023117-A767-4E20-8B35-AE895F198C2A}"/>
    <cellStyle name="40% - Accent5 5 2 13" xfId="22737" xr:uid="{6293F44E-1413-4EB2-80DB-522D8F2E9C8B}"/>
    <cellStyle name="40% - Accent5 5 2 13 2" xfId="52022" xr:uid="{1E3A4046-48AF-4AAA-B69A-415878842868}"/>
    <cellStyle name="40% - Accent5 5 2 14" xfId="32104" xr:uid="{BF077B9A-8AD1-459A-8773-4B6D70A8C1C4}"/>
    <cellStyle name="40% - Accent5 5 2 2" xfId="1369" xr:uid="{38FD0F85-8E66-4774-A39B-24DC1B69638B}"/>
    <cellStyle name="40% - Accent5 5 2 2 10" xfId="25655" xr:uid="{F43A3418-06D0-4585-B0A2-8B05FC3B8783}"/>
    <cellStyle name="40% - Accent5 5 2 2 10 2" xfId="54146" xr:uid="{DFEB56CF-1645-439E-BCD2-8FF0B308B6FB}"/>
    <cellStyle name="40% - Accent5 5 2 2 11" xfId="32419" xr:uid="{AC4FEE2D-B457-4D03-9A79-8F2F531D4192}"/>
    <cellStyle name="40% - Accent5 5 2 2 2" xfId="2031" xr:uid="{55D85986-9D7C-4F36-A7FA-A7401F6E951C}"/>
    <cellStyle name="40% - Accent5 5 2 2 2 2" xfId="3266" xr:uid="{FFE9EEDF-E653-4B76-93E2-76C84669A2F3}"/>
    <cellStyle name="40% - Accent5 5 2 2 2 2 2" xfId="16644" xr:uid="{844DAF66-9148-4BAF-9124-782BCF99B8FD}"/>
    <cellStyle name="40% - Accent5 5 2 2 2 2 2 2" xfId="46401" xr:uid="{193E7402-E6B6-466A-A19F-FD28F7DB9A55}"/>
    <cellStyle name="40% - Accent5 5 2 2 2 2 3" xfId="16645" xr:uid="{574ECD49-0736-49B1-A8F4-51848F2970C5}"/>
    <cellStyle name="40% - Accent5 5 2 2 2 2 3 2" xfId="46402" xr:uid="{3BE88ECF-9CD0-4F22-A781-C587C8DB2BB3}"/>
    <cellStyle name="40% - Accent5 5 2 2 2 2 4" xfId="16643" xr:uid="{C3B21532-AF53-4D15-91DF-CFFBD4555DAA}"/>
    <cellStyle name="40% - Accent5 5 2 2 2 2 4 2" xfId="46400" xr:uid="{8F801922-D54C-427E-B47A-8DAAA3AF9F76}"/>
    <cellStyle name="40% - Accent5 5 2 2 2 2 5" xfId="34243" xr:uid="{6E4F7E1D-7396-4AFD-A1F1-939CC0A21B71}"/>
    <cellStyle name="40% - Accent5 5 2 2 2 3" xfId="16646" xr:uid="{D41C07A2-6E8F-461B-87FA-4A205A3E340A}"/>
    <cellStyle name="40% - Accent5 5 2 2 2 3 2" xfId="46403" xr:uid="{9D9BC159-96A7-42F3-8FC3-6A530CE8911F}"/>
    <cellStyle name="40% - Accent5 5 2 2 2 4" xfId="16647" xr:uid="{804D73FD-E009-402B-AC8A-AC2A0DF3120F}"/>
    <cellStyle name="40% - Accent5 5 2 2 2 4 2" xfId="46404" xr:uid="{C8555DAB-AB43-46FC-B096-E834258330E8}"/>
    <cellStyle name="40% - Accent5 5 2 2 2 5" xfId="16648" xr:uid="{18666A66-CE53-4BB8-90B9-B87CF665F700}"/>
    <cellStyle name="40% - Accent5 5 2 2 2 5 2" xfId="46405" xr:uid="{9E106EE8-0273-456D-88FE-A2488DCF4C6E}"/>
    <cellStyle name="40% - Accent5 5 2 2 2 6" xfId="28632" xr:uid="{3CE00B51-F49F-4E19-A185-2CB4604F9610}"/>
    <cellStyle name="40% - Accent5 5 2 2 2 6 2" xfId="57122" xr:uid="{B61AD049-5C15-4C4F-A6ED-A49A098B7640}"/>
    <cellStyle name="40% - Accent5 5 2 2 2 7" xfId="16642" xr:uid="{88C85C97-6CAA-449F-ADBF-E6B30713776B}"/>
    <cellStyle name="40% - Accent5 5 2 2 2 7 2" xfId="46399" xr:uid="{06614CED-86E5-42E9-A14B-ED315A31D2D5}"/>
    <cellStyle name="40% - Accent5 5 2 2 2 8" xfId="33033" xr:uid="{214A495F-8843-412A-B812-8403450FF1AE}"/>
    <cellStyle name="40% - Accent5 5 2 2 3" xfId="2657" xr:uid="{F813AB72-CA93-467F-AB14-8F9F906858C1}"/>
    <cellStyle name="40% - Accent5 5 2 2 3 2" xfId="16650" xr:uid="{9A1178E9-C80C-40E2-AE61-E78CC7A7C96D}"/>
    <cellStyle name="40% - Accent5 5 2 2 3 2 2" xfId="16651" xr:uid="{C79094D8-47A6-4D1B-9C5D-DA5965C4E524}"/>
    <cellStyle name="40% - Accent5 5 2 2 3 2 2 2" xfId="46408" xr:uid="{374D81AF-F257-46E5-9C39-13D5BAEEDBDD}"/>
    <cellStyle name="40% - Accent5 5 2 2 3 2 3" xfId="16652" xr:uid="{3E242F66-C4BA-4A0A-BBC2-9442EC0D6D35}"/>
    <cellStyle name="40% - Accent5 5 2 2 3 2 3 2" xfId="46409" xr:uid="{26AEE8B6-722B-443E-BECC-E4F18BAEEEA2}"/>
    <cellStyle name="40% - Accent5 5 2 2 3 2 4" xfId="46407" xr:uid="{2544A84C-2B20-4284-9E4F-E0D6AEB569C0}"/>
    <cellStyle name="40% - Accent5 5 2 2 3 3" xfId="16653" xr:uid="{F66B8834-1065-4E07-BB88-63D6DC370CA2}"/>
    <cellStyle name="40% - Accent5 5 2 2 3 3 2" xfId="46410" xr:uid="{870DEA99-B598-4D4C-9CD3-6FA22C9F35C0}"/>
    <cellStyle name="40% - Accent5 5 2 2 3 4" xfId="16654" xr:uid="{FC66301F-144A-484D-AFC7-DC429C8A307A}"/>
    <cellStyle name="40% - Accent5 5 2 2 3 4 2" xfId="46411" xr:uid="{ADA7E90D-7D08-43DE-9FA2-37F358BAF035}"/>
    <cellStyle name="40% - Accent5 5 2 2 3 5" xfId="16655" xr:uid="{57972892-24C1-4CD5-828D-0BD5DE6968FF}"/>
    <cellStyle name="40% - Accent5 5 2 2 3 5 2" xfId="46412" xr:uid="{582C631A-0906-4A5B-AC71-CD0829E8A000}"/>
    <cellStyle name="40% - Accent5 5 2 2 3 6" xfId="16649" xr:uid="{377FDFD0-7B83-452A-9199-CF9EBB1E5AA5}"/>
    <cellStyle name="40% - Accent5 5 2 2 3 6 2" xfId="46406" xr:uid="{04ACBFEF-011E-4266-9A36-549AB9D9CB35}"/>
    <cellStyle name="40% - Accent5 5 2 2 3 7" xfId="33637" xr:uid="{AB7C130C-4ED8-46B6-A029-DBE76CAF826D}"/>
    <cellStyle name="40% - Accent5 5 2 2 4" xfId="16656" xr:uid="{4D1044BE-2365-4BA6-B187-CD45B9A12F1A}"/>
    <cellStyle name="40% - Accent5 5 2 2 4 2" xfId="16657" xr:uid="{9EE7AA50-7C33-4CFD-BB68-ABC5B8784622}"/>
    <cellStyle name="40% - Accent5 5 2 2 4 2 2" xfId="46414" xr:uid="{FA6FD6B8-2B6A-4A81-80BA-36A08D8291B3}"/>
    <cellStyle name="40% - Accent5 5 2 2 4 3" xfId="16658" xr:uid="{659566E4-C769-4D40-8D6E-A941CD3093CE}"/>
    <cellStyle name="40% - Accent5 5 2 2 4 3 2" xfId="46415" xr:uid="{AF234055-36C9-433B-A93C-820318EA95E2}"/>
    <cellStyle name="40% - Accent5 5 2 2 4 4" xfId="46413" xr:uid="{F0C0EC3C-4560-412D-8CDA-5D785D582507}"/>
    <cellStyle name="40% - Accent5 5 2 2 5" xfId="16659" xr:uid="{12F0EA32-B672-4452-A2A4-57459DFE605C}"/>
    <cellStyle name="40% - Accent5 5 2 2 5 2" xfId="46416" xr:uid="{8BDA19C5-DECB-4E9A-B0B5-BD951CC29F6B}"/>
    <cellStyle name="40% - Accent5 5 2 2 6" xfId="16660" xr:uid="{3ADAA2A5-AE80-4F32-8EA9-01C91B55A6CD}"/>
    <cellStyle name="40% - Accent5 5 2 2 6 2" xfId="46417" xr:uid="{21CFBDCF-3F7D-4346-B2B2-D07A9B4DA1CB}"/>
    <cellStyle name="40% - Accent5 5 2 2 7" xfId="16661" xr:uid="{9773F122-BB53-4E7E-9A9E-7B4870EC2C9C}"/>
    <cellStyle name="40% - Accent5 5 2 2 7 2" xfId="46418" xr:uid="{C588494C-1E7A-44AD-845F-DE70FFD9912B}"/>
    <cellStyle name="40% - Accent5 5 2 2 8" xfId="21885" xr:uid="{45C3D40F-8BEF-4541-B4EC-245BF33C94BE}"/>
    <cellStyle name="40% - Accent5 5 2 2 8 2" xfId="51310" xr:uid="{69D80BC9-4F6D-4F36-98E5-B2C5788B070C}"/>
    <cellStyle name="40% - Accent5 5 2 2 9" xfId="16641" xr:uid="{9A612196-874B-40C5-8196-780E28952B67}"/>
    <cellStyle name="40% - Accent5 5 2 2 9 2" xfId="46398" xr:uid="{4F47531F-F9BC-4D05-AC98-16C1001E852E}"/>
    <cellStyle name="40% - Accent5 5 2 3" xfId="1741" xr:uid="{6A6E8C5E-ECC1-4D1C-92DE-73C59CDBD390}"/>
    <cellStyle name="40% - Accent5 5 2 3 10" xfId="32743" xr:uid="{E6EAF9DF-019F-47A2-A7FF-8FC08DF000A3}"/>
    <cellStyle name="40% - Accent5 5 2 3 2" xfId="2962" xr:uid="{0EA254D7-10F7-4A80-828C-12FAE6B728F3}"/>
    <cellStyle name="40% - Accent5 5 2 3 2 2" xfId="16664" xr:uid="{20BFA364-509E-4E29-B006-0A22D9C41648}"/>
    <cellStyle name="40% - Accent5 5 2 3 2 2 2" xfId="16665" xr:uid="{8A17A657-6D34-4FF2-A352-C9823E34DA28}"/>
    <cellStyle name="40% - Accent5 5 2 3 2 2 2 2" xfId="46422" xr:uid="{51B10153-4D51-4276-B5EA-6E63A34D28D1}"/>
    <cellStyle name="40% - Accent5 5 2 3 2 2 3" xfId="16666" xr:uid="{E61E6F25-6B4A-411C-AFA8-D693E2B296E8}"/>
    <cellStyle name="40% - Accent5 5 2 3 2 2 3 2" xfId="46423" xr:uid="{F156F2C3-56FF-45F7-99EE-2C9E047F9FD5}"/>
    <cellStyle name="40% - Accent5 5 2 3 2 2 4" xfId="46421" xr:uid="{BBC246FF-93A9-4AA4-AFA0-884CC25AF47A}"/>
    <cellStyle name="40% - Accent5 5 2 3 2 3" xfId="16667" xr:uid="{DABCD103-F533-4015-B567-315AE93442BB}"/>
    <cellStyle name="40% - Accent5 5 2 3 2 3 2" xfId="46424" xr:uid="{E6D7B8EA-78B6-4E84-8451-28D2420AF2C3}"/>
    <cellStyle name="40% - Accent5 5 2 3 2 4" xfId="16668" xr:uid="{24C7FDD4-C1BD-4659-BB6D-68733C7C07BC}"/>
    <cellStyle name="40% - Accent5 5 2 3 2 4 2" xfId="46425" xr:uid="{F23C9F1C-A1AD-4965-9997-7FCA252AA6E8}"/>
    <cellStyle name="40% - Accent5 5 2 3 2 5" xfId="16669" xr:uid="{72D8AE64-0414-4BB9-B49C-F2BDD2EFE012}"/>
    <cellStyle name="40% - Accent5 5 2 3 2 5 2" xfId="46426" xr:uid="{491CE70E-8C8B-4EBC-B376-644AB3211024}"/>
    <cellStyle name="40% - Accent5 5 2 3 2 6" xfId="16663" xr:uid="{9B7698F1-31C9-4881-A540-D2418C5921D9}"/>
    <cellStyle name="40% - Accent5 5 2 3 2 6 2" xfId="46420" xr:uid="{D813DE5C-EDCF-4E97-B995-FA03F7BB19A6}"/>
    <cellStyle name="40% - Accent5 5 2 3 2 7" xfId="33940" xr:uid="{12A7E642-AD91-4343-828D-068474F884AC}"/>
    <cellStyle name="40% - Accent5 5 2 3 3" xfId="16670" xr:uid="{8D325BCC-9A54-4484-AF3E-883ED7EEE518}"/>
    <cellStyle name="40% - Accent5 5 2 3 3 2" xfId="16671" xr:uid="{C4359729-202E-4670-B605-C8BBF8F2A36B}"/>
    <cellStyle name="40% - Accent5 5 2 3 3 2 2" xfId="16672" xr:uid="{834E8450-7F96-4619-861D-E6718B9CDC24}"/>
    <cellStyle name="40% - Accent5 5 2 3 3 2 2 2" xfId="46429" xr:uid="{29ECA42C-BF1F-408C-B1FD-537E98845986}"/>
    <cellStyle name="40% - Accent5 5 2 3 3 2 3" xfId="16673" xr:uid="{FADA8D7E-404C-42B8-AAEB-9A7EDBB6244A}"/>
    <cellStyle name="40% - Accent5 5 2 3 3 2 3 2" xfId="46430" xr:uid="{631AE19A-662E-46B5-9A3D-0D246D040CF2}"/>
    <cellStyle name="40% - Accent5 5 2 3 3 2 4" xfId="46428" xr:uid="{011AAEA1-10C9-40FA-B19A-384FDC17D7B1}"/>
    <cellStyle name="40% - Accent5 5 2 3 3 3" xfId="16674" xr:uid="{AB2B492A-50A4-466F-924A-B96E63F1F7D1}"/>
    <cellStyle name="40% - Accent5 5 2 3 3 3 2" xfId="46431" xr:uid="{DCDC64A8-F423-443D-89D9-D3D1EC14B4EC}"/>
    <cellStyle name="40% - Accent5 5 2 3 3 4" xfId="16675" xr:uid="{C9E5FD51-9852-4E8E-AE40-83F39B7E4E42}"/>
    <cellStyle name="40% - Accent5 5 2 3 3 4 2" xfId="46432" xr:uid="{DE2BA1AC-F4D6-42B8-987D-04C9F18B6D60}"/>
    <cellStyle name="40% - Accent5 5 2 3 3 5" xfId="16676" xr:uid="{281BEEA1-A408-4498-904C-127A81E92575}"/>
    <cellStyle name="40% - Accent5 5 2 3 3 5 2" xfId="46433" xr:uid="{953F62B5-1731-4F85-AF7D-26465E787B88}"/>
    <cellStyle name="40% - Accent5 5 2 3 3 6" xfId="46427" xr:uid="{269B2968-95AB-455D-9F6A-0AB5C8A014FA}"/>
    <cellStyle name="40% - Accent5 5 2 3 4" xfId="16677" xr:uid="{DC626A25-673A-4DE0-B0AB-CF0653FF225B}"/>
    <cellStyle name="40% - Accent5 5 2 3 4 2" xfId="16678" xr:uid="{FF4CA89C-8670-40BA-8D30-51512408C47A}"/>
    <cellStyle name="40% - Accent5 5 2 3 4 2 2" xfId="46435" xr:uid="{FD021FF1-F917-4A08-BA16-4B8F0C6216CB}"/>
    <cellStyle name="40% - Accent5 5 2 3 4 3" xfId="16679" xr:uid="{C7A5D224-C28A-4C22-8F1A-0DE6C988F880}"/>
    <cellStyle name="40% - Accent5 5 2 3 4 3 2" xfId="46436" xr:uid="{381C9D81-6395-4D9B-AFB5-E6C861FBC4BC}"/>
    <cellStyle name="40% - Accent5 5 2 3 4 4" xfId="46434" xr:uid="{5DBC18CD-A087-467E-9083-074054C72B08}"/>
    <cellStyle name="40% - Accent5 5 2 3 5" xfId="16680" xr:uid="{4CE13F44-3FB4-418E-9D3C-A9AF4DC1C2C0}"/>
    <cellStyle name="40% - Accent5 5 2 3 5 2" xfId="46437" xr:uid="{803B7EEF-B577-455E-8373-40C66D6A1047}"/>
    <cellStyle name="40% - Accent5 5 2 3 6" xfId="16681" xr:uid="{4DFCDF32-9907-4ACB-AEE2-AA6F56070FEC}"/>
    <cellStyle name="40% - Accent5 5 2 3 6 2" xfId="46438" xr:uid="{E6786BD3-B272-42DF-9D50-5B53A49D7A77}"/>
    <cellStyle name="40% - Accent5 5 2 3 7" xfId="16682" xr:uid="{AB3D6254-299C-4A1E-9FDB-87E89A697F10}"/>
    <cellStyle name="40% - Accent5 5 2 3 7 2" xfId="46439" xr:uid="{F62ACC3F-B2F5-4D4F-80F3-495A0BF8FF47}"/>
    <cellStyle name="40% - Accent5 5 2 3 8" xfId="27121" xr:uid="{0842698D-F752-43D8-ABC0-C988BFF7ADB9}"/>
    <cellStyle name="40% - Accent5 5 2 3 8 2" xfId="55611" xr:uid="{F748A0D7-96DF-43D9-B93E-4CE2F44A48BC}"/>
    <cellStyle name="40% - Accent5 5 2 3 9" xfId="16662" xr:uid="{62E111E5-E5D0-4435-B05D-FD07E70E1B1F}"/>
    <cellStyle name="40% - Accent5 5 2 3 9 2" xfId="46419" xr:uid="{79A9EB11-77DD-4776-A116-CBA9B59F62C3}"/>
    <cellStyle name="40% - Accent5 5 2 4" xfId="2396" xr:uid="{01DFAA03-2283-4A50-9333-A3691568382C}"/>
    <cellStyle name="40% - Accent5 5 2 4 2" xfId="16684" xr:uid="{696907FE-D633-4890-9E44-B671C8ABF477}"/>
    <cellStyle name="40% - Accent5 5 2 4 2 2" xfId="16685" xr:uid="{BCADC652-B527-4F76-9036-6E111FBE59F4}"/>
    <cellStyle name="40% - Accent5 5 2 4 2 2 2" xfId="46442" xr:uid="{E8ED99F9-0C80-4AEE-AFB6-E153A6C4E326}"/>
    <cellStyle name="40% - Accent5 5 2 4 2 3" xfId="16686" xr:uid="{15664F3F-CA46-47B8-8082-0D997404DE29}"/>
    <cellStyle name="40% - Accent5 5 2 4 2 3 2" xfId="46443" xr:uid="{D5A59D93-FCD3-4F85-8E4C-EA0B66F2DEAE}"/>
    <cellStyle name="40% - Accent5 5 2 4 2 4" xfId="46441" xr:uid="{6C3C607B-24CE-42B8-8553-C34F11B5C8F4}"/>
    <cellStyle name="40% - Accent5 5 2 4 3" xfId="16687" xr:uid="{3FE1BB1D-2E12-44F9-9648-F7C7FD2DCF17}"/>
    <cellStyle name="40% - Accent5 5 2 4 3 2" xfId="46444" xr:uid="{81A2E95A-BB6C-4022-BC59-6D8AB5D47D62}"/>
    <cellStyle name="40% - Accent5 5 2 4 4" xfId="16688" xr:uid="{F4DDA70D-98B3-4FC7-BCD3-528DC77ACAFC}"/>
    <cellStyle name="40% - Accent5 5 2 4 4 2" xfId="46445" xr:uid="{61AC9341-7073-43B4-9F23-F9CD4458BA2D}"/>
    <cellStyle name="40% - Accent5 5 2 4 5" xfId="16689" xr:uid="{D87B15E2-DB06-4BD8-B5FC-925B121E551C}"/>
    <cellStyle name="40% - Accent5 5 2 4 5 2" xfId="46446" xr:uid="{76D8E4DC-4200-47FF-A72F-DF75291333D0}"/>
    <cellStyle name="40% - Accent5 5 2 4 6" xfId="30116" xr:uid="{D1020394-0A7F-4D39-AA93-E1A1D700227F}"/>
    <cellStyle name="40% - Accent5 5 2 4 6 2" xfId="58606" xr:uid="{C6BC5B8A-597F-41E4-A2EF-18C9097C18DB}"/>
    <cellStyle name="40% - Accent5 5 2 4 7" xfId="16683" xr:uid="{211938EE-3F20-4794-915A-869CBE32C16E}"/>
    <cellStyle name="40% - Accent5 5 2 4 7 2" xfId="46440" xr:uid="{7BDAFA7A-2104-4E60-993F-A7D98DBDDD85}"/>
    <cellStyle name="40% - Accent5 5 2 4 8" xfId="33376" xr:uid="{24148612-295D-4B0C-AAE6-4A2C29FB26A5}"/>
    <cellStyle name="40% - Accent5 5 2 5" xfId="16690" xr:uid="{CB3E5EC5-9069-4141-B113-CC85A882EDB6}"/>
    <cellStyle name="40% - Accent5 5 2 5 2" xfId="16691" xr:uid="{9E28B514-E57A-43BB-8FB8-FF21870415CA}"/>
    <cellStyle name="40% - Accent5 5 2 5 2 2" xfId="16692" xr:uid="{6620418B-E457-43B5-86D3-E46D1E32ED08}"/>
    <cellStyle name="40% - Accent5 5 2 5 2 2 2" xfId="46449" xr:uid="{285DC632-8DA7-4F6B-B50A-979B95A0ECDD}"/>
    <cellStyle name="40% - Accent5 5 2 5 2 3" xfId="16693" xr:uid="{196E9FD5-D0B5-4ADA-A7D6-EF91A4437429}"/>
    <cellStyle name="40% - Accent5 5 2 5 2 3 2" xfId="46450" xr:uid="{90177022-3D3D-413F-B19C-590DB0245133}"/>
    <cellStyle name="40% - Accent5 5 2 5 2 4" xfId="46448" xr:uid="{464789CA-4C04-4576-8963-577B658071F3}"/>
    <cellStyle name="40% - Accent5 5 2 5 3" xfId="16694" xr:uid="{9B70154B-3679-4AE1-ADC3-50147A7F1A8A}"/>
    <cellStyle name="40% - Accent5 5 2 5 3 2" xfId="46451" xr:uid="{C516BB52-0F00-486A-89A0-03D80957C851}"/>
    <cellStyle name="40% - Accent5 5 2 5 4" xfId="16695" xr:uid="{8E11BBC8-2741-400D-B4C0-58800DC4D1C8}"/>
    <cellStyle name="40% - Accent5 5 2 5 4 2" xfId="46452" xr:uid="{8D44CD92-69BF-4A64-A3DF-6E5704AEA79E}"/>
    <cellStyle name="40% - Accent5 5 2 5 5" xfId="16696" xr:uid="{ED8D2D18-5A14-47AD-B60A-59F3C054C15C}"/>
    <cellStyle name="40% - Accent5 5 2 5 5 2" xfId="46453" xr:uid="{50AB81E9-CE80-4CC4-BF49-212FC2A14AD3}"/>
    <cellStyle name="40% - Accent5 5 2 5 6" xfId="46447" xr:uid="{A6D4A35D-5121-496A-9127-EB17EF07E589}"/>
    <cellStyle name="40% - Accent5 5 2 6" xfId="16697" xr:uid="{CDDE6B2E-E835-4549-87B7-511EBE01D646}"/>
    <cellStyle name="40% - Accent5 5 2 6 2" xfId="16698" xr:uid="{6F040833-FFD1-4CDE-81F7-05EE914F4B6A}"/>
    <cellStyle name="40% - Accent5 5 2 6 2 2" xfId="46455" xr:uid="{296BF3D6-85DA-4529-BF74-B1D998985D94}"/>
    <cellStyle name="40% - Accent5 5 2 6 3" xfId="16699" xr:uid="{0A15826C-3EE7-454C-A139-5542D219FB98}"/>
    <cellStyle name="40% - Accent5 5 2 6 3 2" xfId="46456" xr:uid="{B85433F4-743A-4652-94AB-127B0A632656}"/>
    <cellStyle name="40% - Accent5 5 2 6 4" xfId="46454" xr:uid="{6E2BE65B-2376-4514-93EA-09F024127A99}"/>
    <cellStyle name="40% - Accent5 5 2 7" xfId="16700" xr:uid="{10BD7177-C479-47AB-A78B-4B692891C65D}"/>
    <cellStyle name="40% - Accent5 5 2 7 2" xfId="46457" xr:uid="{83D788AD-66E1-4E3F-88DE-6A971684025F}"/>
    <cellStyle name="40% - Accent5 5 2 8" xfId="16701" xr:uid="{71535C42-4C7D-4C32-9B76-B9037739C4BF}"/>
    <cellStyle name="40% - Accent5 5 2 8 2" xfId="46458" xr:uid="{186BB815-BFCC-416B-A7C5-8ACAD88BE25F}"/>
    <cellStyle name="40% - Accent5 5 2 9" xfId="16702" xr:uid="{DC69FDDD-4872-4964-9DAF-61F139BC5F53}"/>
    <cellStyle name="40% - Accent5 5 2 9 2" xfId="46459" xr:uid="{33E1D845-70EC-4989-BC03-8E3501C54797}"/>
    <cellStyle name="40% - Accent5 5 3" xfId="1368" xr:uid="{D2BC727B-D87C-426F-B2F0-2B1557E88933}"/>
    <cellStyle name="40% - Accent5 5 3 10" xfId="24499" xr:uid="{6C4E533E-C682-4CA6-B35D-10D619B1F77E}"/>
    <cellStyle name="40% - Accent5 5 3 10 2" xfId="52991" xr:uid="{0017A1C5-3CC5-4AB9-98CC-6CBACC0D69D1}"/>
    <cellStyle name="40% - Accent5 5 3 11" xfId="32418" xr:uid="{CAB58653-1FA4-4E90-A8FC-25A4D5C5AD27}"/>
    <cellStyle name="40% - Accent5 5 3 2" xfId="2030" xr:uid="{43A07CEF-A07E-46E1-96BF-D22BBFC6586C}"/>
    <cellStyle name="40% - Accent5 5 3 2 2" xfId="3265" xr:uid="{55BF0BCD-C18C-403C-8A2B-7330D0594094}"/>
    <cellStyle name="40% - Accent5 5 3 2 2 2" xfId="16706" xr:uid="{19B9C720-1817-4130-962D-A29C89446D2A}"/>
    <cellStyle name="40% - Accent5 5 3 2 2 2 2" xfId="46463" xr:uid="{FE65BD28-84F2-4B36-978F-2876BD15C112}"/>
    <cellStyle name="40% - Accent5 5 3 2 2 3" xfId="16707" xr:uid="{651962E5-4476-4F64-9883-A4D58345BD55}"/>
    <cellStyle name="40% - Accent5 5 3 2 2 3 2" xfId="46464" xr:uid="{C55ABDF6-648B-45D5-AC04-0D489F5433C8}"/>
    <cellStyle name="40% - Accent5 5 3 2 2 4" xfId="28925" xr:uid="{F41A0373-F4B3-4FEB-84DC-3A09B0384D29}"/>
    <cellStyle name="40% - Accent5 5 3 2 2 4 2" xfId="57415" xr:uid="{30AEFF3D-EDC6-46EF-9A85-F7B29A0D1529}"/>
    <cellStyle name="40% - Accent5 5 3 2 2 5" xfId="16705" xr:uid="{7A2AB40D-373F-4A73-B078-1DF9F9E048B8}"/>
    <cellStyle name="40% - Accent5 5 3 2 2 5 2" xfId="46462" xr:uid="{A71E8A9B-E1B5-46AA-A2FF-17D166E351E0}"/>
    <cellStyle name="40% - Accent5 5 3 2 2 6" xfId="34242" xr:uid="{53ADB680-01FC-4308-8179-DA427C501124}"/>
    <cellStyle name="40% - Accent5 5 3 2 3" xfId="16708" xr:uid="{358D72A8-6CF6-4D8E-B67E-0587CCF70B6A}"/>
    <cellStyle name="40% - Accent5 5 3 2 3 2" xfId="46465" xr:uid="{2696A716-8288-45D2-9A5B-B1D7B91644DA}"/>
    <cellStyle name="40% - Accent5 5 3 2 4" xfId="16709" xr:uid="{838615F4-2CAA-42AB-853D-8B4D492FDA1F}"/>
    <cellStyle name="40% - Accent5 5 3 2 4 2" xfId="46466" xr:uid="{11B3249E-1A52-4530-84B9-7E0D7AD96971}"/>
    <cellStyle name="40% - Accent5 5 3 2 5" xfId="16710" xr:uid="{CA3EEE89-C7E9-48E5-A8C6-0A0C6F64C8E1}"/>
    <cellStyle name="40% - Accent5 5 3 2 5 2" xfId="46467" xr:uid="{37DF18B3-CF2D-4AA5-9D64-DD6D98179AF7}"/>
    <cellStyle name="40% - Accent5 5 3 2 6" xfId="22144" xr:uid="{8F0116DE-D921-493B-8DCA-00CC763C4753}"/>
    <cellStyle name="40% - Accent5 5 3 2 6 2" xfId="51569" xr:uid="{E71E5473-6E1F-4368-BDB8-BA2FF0A523B0}"/>
    <cellStyle name="40% - Accent5 5 3 2 7" xfId="16704" xr:uid="{79B4272C-46E4-4353-B1B3-2806F95B224F}"/>
    <cellStyle name="40% - Accent5 5 3 2 7 2" xfId="46461" xr:uid="{1D95CCCF-4A6B-446E-9374-A803599D8130}"/>
    <cellStyle name="40% - Accent5 5 3 2 8" xfId="25943" xr:uid="{982FA388-9CEA-4BA5-B377-DA406FE3001C}"/>
    <cellStyle name="40% - Accent5 5 3 2 8 2" xfId="54434" xr:uid="{20BD8EFE-12D3-4281-A9D9-A0059D40E771}"/>
    <cellStyle name="40% - Accent5 5 3 2 9" xfId="33032" xr:uid="{3D90D6DC-4A68-4F14-A9B7-46A03BFBA167}"/>
    <cellStyle name="40% - Accent5 5 3 3" xfId="2656" xr:uid="{9E10930B-B011-4AC1-91A1-42B5D56E6FA6}"/>
    <cellStyle name="40% - Accent5 5 3 3 2" xfId="16712" xr:uid="{1DD5C7C3-C708-476E-8762-5771EC075A3B}"/>
    <cellStyle name="40% - Accent5 5 3 3 2 2" xfId="16713" xr:uid="{0F673AD4-B192-493E-ADC6-F75DA1BC42FC}"/>
    <cellStyle name="40% - Accent5 5 3 3 2 2 2" xfId="46470" xr:uid="{B899717D-EE3D-49C0-89DA-A3F525838215}"/>
    <cellStyle name="40% - Accent5 5 3 3 2 3" xfId="16714" xr:uid="{CF50B356-AA49-4E50-974B-F249BAAAA9C5}"/>
    <cellStyle name="40% - Accent5 5 3 3 2 3 2" xfId="46471" xr:uid="{F8C8B96F-3801-4DA4-AD72-283BEF7485CE}"/>
    <cellStyle name="40% - Accent5 5 3 3 2 4" xfId="46469" xr:uid="{8DF100D2-F43F-429B-AA42-C2D8751094BD}"/>
    <cellStyle name="40% - Accent5 5 3 3 3" xfId="16715" xr:uid="{4056DCFF-3F58-4F71-9591-D2EFED15A79F}"/>
    <cellStyle name="40% - Accent5 5 3 3 3 2" xfId="46472" xr:uid="{4954F42D-C9EB-42BC-993E-F2F060787045}"/>
    <cellStyle name="40% - Accent5 5 3 3 4" xfId="16716" xr:uid="{79D8845B-2EC0-4E14-BAB1-16B6B6898698}"/>
    <cellStyle name="40% - Accent5 5 3 3 4 2" xfId="46473" xr:uid="{B65DD1DF-F32B-44B2-ABD3-A67363F6C173}"/>
    <cellStyle name="40% - Accent5 5 3 3 5" xfId="16717" xr:uid="{83E3A090-EDF8-471C-B2D1-90E39823BB1E}"/>
    <cellStyle name="40% - Accent5 5 3 3 5 2" xfId="46474" xr:uid="{D494D47F-2620-4BA7-8D67-C20BEAC53C15}"/>
    <cellStyle name="40% - Accent5 5 3 3 6" xfId="27414" xr:uid="{B685BA93-6E38-4D5C-AEAA-BF03E67E60E9}"/>
    <cellStyle name="40% - Accent5 5 3 3 6 2" xfId="55904" xr:uid="{B8CE09DF-07F4-45E9-906E-3894C0486CD7}"/>
    <cellStyle name="40% - Accent5 5 3 3 7" xfId="16711" xr:uid="{584107DB-11FB-4DE4-BB12-41B07005D010}"/>
    <cellStyle name="40% - Accent5 5 3 3 7 2" xfId="46468" xr:uid="{4CE8B3AE-0157-480F-8D4F-5E12F03AAA25}"/>
    <cellStyle name="40% - Accent5 5 3 3 8" xfId="33636" xr:uid="{3EC64ECD-343B-4D69-ACC0-9C3595B456E6}"/>
    <cellStyle name="40% - Accent5 5 3 4" xfId="16718" xr:uid="{E96A8101-9774-49B2-9A02-E6E8367FC29E}"/>
    <cellStyle name="40% - Accent5 5 3 4 2" xfId="16719" xr:uid="{17590210-60AF-4875-965A-D415AF2B3919}"/>
    <cellStyle name="40% - Accent5 5 3 4 2 2" xfId="46476" xr:uid="{D7387C6E-78FB-4151-AF91-B85897D3669B}"/>
    <cellStyle name="40% - Accent5 5 3 4 3" xfId="16720" xr:uid="{E1D00AAD-BC78-4E66-B55B-961F63043C35}"/>
    <cellStyle name="40% - Accent5 5 3 4 3 2" xfId="46477" xr:uid="{7A53CB3D-3DC4-4E95-A111-95C76173C68D}"/>
    <cellStyle name="40% - Accent5 5 3 4 4" xfId="30412" xr:uid="{0A0635F4-07F5-4757-9040-5C9B2C60910E}"/>
    <cellStyle name="40% - Accent5 5 3 4 4 2" xfId="58902" xr:uid="{26B2AAC6-837A-4847-AAB0-2F5EA6109AC8}"/>
    <cellStyle name="40% - Accent5 5 3 4 5" xfId="46475" xr:uid="{3F5B4431-537A-4299-A92E-328B806ADD1C}"/>
    <cellStyle name="40% - Accent5 5 3 5" xfId="16721" xr:uid="{BD34A384-032E-4F1E-BB4E-16373F581895}"/>
    <cellStyle name="40% - Accent5 5 3 5 2" xfId="46478" xr:uid="{981F4383-CB72-4540-BDDC-81F3313C2E63}"/>
    <cellStyle name="40% - Accent5 5 3 6" xfId="16722" xr:uid="{1E74C591-0EDD-48D2-BCE8-9A38887BFCE6}"/>
    <cellStyle name="40% - Accent5 5 3 6 2" xfId="46479" xr:uid="{BE489395-7943-416E-A79F-C630C5ADA9B8}"/>
    <cellStyle name="40% - Accent5 5 3 7" xfId="16723" xr:uid="{F92815CE-2222-41C3-9087-EA4F7745A820}"/>
    <cellStyle name="40% - Accent5 5 3 7 2" xfId="46480" xr:uid="{8F30D8CE-DF6D-4E32-B870-5315AD80A6EB}"/>
    <cellStyle name="40% - Accent5 5 3 8" xfId="21159" xr:uid="{10E1086F-F7EE-43B4-BDEB-6807E33895AA}"/>
    <cellStyle name="40% - Accent5 5 3 8 2" xfId="50585" xr:uid="{E2CCC4E3-2930-4AD6-BF24-8C915016CD59}"/>
    <cellStyle name="40% - Accent5 5 3 9" xfId="16703" xr:uid="{A2D110CE-AB76-4C0C-B7DC-FC7D93A5D458}"/>
    <cellStyle name="40% - Accent5 5 3 9 2" xfId="46460" xr:uid="{B760997F-D0C3-4DB1-BC6D-77ACB943D07E}"/>
    <cellStyle name="40% - Accent5 5 4" xfId="1740" xr:uid="{1BC5424D-436A-4940-B1DF-080C852507CC}"/>
    <cellStyle name="40% - Accent5 5 4 10" xfId="24785" xr:uid="{C216E01B-9DA3-4C78-A633-F8D80F3BB254}"/>
    <cellStyle name="40% - Accent5 5 4 10 2" xfId="53277" xr:uid="{1B9D10B2-507E-43C1-86C5-24B983C2E803}"/>
    <cellStyle name="40% - Accent5 5 4 11" xfId="32742" xr:uid="{B025404B-00C5-4213-9199-05222B02108E}"/>
    <cellStyle name="40% - Accent5 5 4 2" xfId="2961" xr:uid="{87A7FFC1-CCDA-4DE2-BEEA-1F5C8F1ABE91}"/>
    <cellStyle name="40% - Accent5 5 4 2 2" xfId="16726" xr:uid="{0C91ABDF-F208-46A2-A5CA-9B6CC4DAD2DC}"/>
    <cellStyle name="40% - Accent5 5 4 2 2 2" xfId="16727" xr:uid="{B03F9CDC-8915-479E-922C-114BAA14A53E}"/>
    <cellStyle name="40% - Accent5 5 4 2 2 2 2" xfId="46484" xr:uid="{F628C4F2-D89C-464D-B369-265794389B27}"/>
    <cellStyle name="40% - Accent5 5 4 2 2 3" xfId="16728" xr:uid="{90E41754-F0D8-4B43-9A63-EC348653978E}"/>
    <cellStyle name="40% - Accent5 5 4 2 2 3 2" xfId="46485" xr:uid="{FAE74572-7A1E-4791-A7E4-5721C92E0664}"/>
    <cellStyle name="40% - Accent5 5 4 2 2 4" xfId="29227" xr:uid="{C08EF328-9BF0-4611-9362-88393B7C6C0E}"/>
    <cellStyle name="40% - Accent5 5 4 2 2 4 2" xfId="57717" xr:uid="{AE1EDDF4-0482-4F87-ABCB-58F642F81431}"/>
    <cellStyle name="40% - Accent5 5 4 2 2 5" xfId="46483" xr:uid="{5E7C7440-960C-4652-BB69-67267242A535}"/>
    <cellStyle name="40% - Accent5 5 4 2 3" xfId="16729" xr:uid="{3B731426-C3BB-4930-B448-4DB62C9CD9A1}"/>
    <cellStyle name="40% - Accent5 5 4 2 3 2" xfId="46486" xr:uid="{F5CD49E6-7EFF-4E66-B794-3CC006DDB258}"/>
    <cellStyle name="40% - Accent5 5 4 2 4" xfId="16730" xr:uid="{62775367-B56E-47B5-A7CC-0C911EAFFD35}"/>
    <cellStyle name="40% - Accent5 5 4 2 4 2" xfId="46487" xr:uid="{E771A4DE-38C4-44F3-8E8B-39F0E2346605}"/>
    <cellStyle name="40% - Accent5 5 4 2 5" xfId="16731" xr:uid="{6B1CFFE3-9F92-4DD5-9DE8-7A82978203FF}"/>
    <cellStyle name="40% - Accent5 5 4 2 5 2" xfId="46488" xr:uid="{10805BE9-42C0-498E-81CF-2B9C827AC126}"/>
    <cellStyle name="40% - Accent5 5 4 2 6" xfId="26243" xr:uid="{8B9D93E4-BA27-449A-AB14-9141A0249233}"/>
    <cellStyle name="40% - Accent5 5 4 2 6 2" xfId="54734" xr:uid="{6BFD7513-6134-4359-A894-57BBB2A5B6FB}"/>
    <cellStyle name="40% - Accent5 5 4 2 7" xfId="16725" xr:uid="{F2233CC5-CDCB-4BBB-92C3-6B7591259BD5}"/>
    <cellStyle name="40% - Accent5 5 4 2 7 2" xfId="46482" xr:uid="{82CDB588-ABF2-4F10-B72A-6842B7F54073}"/>
    <cellStyle name="40% - Accent5 5 4 2 8" xfId="33939" xr:uid="{05F305A1-B743-46AC-9129-700519E04784}"/>
    <cellStyle name="40% - Accent5 5 4 3" xfId="16732" xr:uid="{92A86CC2-4946-4D4D-824E-565E72D97778}"/>
    <cellStyle name="40% - Accent5 5 4 3 2" xfId="16733" xr:uid="{B17C52CD-A812-4E74-BEBF-F71518707329}"/>
    <cellStyle name="40% - Accent5 5 4 3 2 2" xfId="16734" xr:uid="{E3088B9E-E521-4AD7-9EEC-09EEF9B11E4B}"/>
    <cellStyle name="40% - Accent5 5 4 3 2 2 2" xfId="46491" xr:uid="{668C42AC-AAF5-40C4-A05D-8A822A07A026}"/>
    <cellStyle name="40% - Accent5 5 4 3 2 3" xfId="16735" xr:uid="{D9726F69-48A8-42F7-8036-BB4BB42D3586}"/>
    <cellStyle name="40% - Accent5 5 4 3 2 3 2" xfId="46492" xr:uid="{4F75810E-2461-4AFF-9E7E-A43C6C68482F}"/>
    <cellStyle name="40% - Accent5 5 4 3 2 4" xfId="46490" xr:uid="{C6D25FEE-F1BD-49AB-AC5C-6A7825CC038C}"/>
    <cellStyle name="40% - Accent5 5 4 3 3" xfId="16736" xr:uid="{CB06A663-64BE-4485-A01F-B61AA2D491FE}"/>
    <cellStyle name="40% - Accent5 5 4 3 3 2" xfId="46493" xr:uid="{0289CAB7-9F1A-4253-BF20-309F61CFD814}"/>
    <cellStyle name="40% - Accent5 5 4 3 4" xfId="16737" xr:uid="{74B24E52-BAC6-40A9-82D7-3BDD7AC09BE0}"/>
    <cellStyle name="40% - Accent5 5 4 3 4 2" xfId="46494" xr:uid="{BD3BC167-DB56-4599-A976-DE741AAE880B}"/>
    <cellStyle name="40% - Accent5 5 4 3 5" xfId="16738" xr:uid="{554D4660-0B05-44C4-8757-A7197DCE62F2}"/>
    <cellStyle name="40% - Accent5 5 4 3 5 2" xfId="46495" xr:uid="{A8A8F9CC-733B-43FA-A421-BFEBFD6DC160}"/>
    <cellStyle name="40% - Accent5 5 4 3 6" xfId="27716" xr:uid="{4001A8CD-A981-49BD-B2EF-F79D2755F092}"/>
    <cellStyle name="40% - Accent5 5 4 3 6 2" xfId="56206" xr:uid="{59EF0DE0-EFDF-447B-B7C3-4BE5238BF0A1}"/>
    <cellStyle name="40% - Accent5 5 4 3 7" xfId="46489" xr:uid="{CD8503D1-735E-4742-8A1C-04D31FE21CB0}"/>
    <cellStyle name="40% - Accent5 5 4 4" xfId="16739" xr:uid="{B91BFF99-41C2-466A-A554-D0B36DC95C03}"/>
    <cellStyle name="40% - Accent5 5 4 4 2" xfId="16740" xr:uid="{A71EA17A-7093-4B61-B9B9-AFA654DD8B5E}"/>
    <cellStyle name="40% - Accent5 5 4 4 2 2" xfId="46497" xr:uid="{BB4AB053-29A6-4754-8DCB-CD325A5714DB}"/>
    <cellStyle name="40% - Accent5 5 4 4 3" xfId="16741" xr:uid="{D12F8B93-B822-4B0A-B39F-ADB3317CACF6}"/>
    <cellStyle name="40% - Accent5 5 4 4 3 2" xfId="46498" xr:uid="{2A193A35-51DD-42EB-B2FA-93AF3E1C0963}"/>
    <cellStyle name="40% - Accent5 5 4 4 4" xfId="30715" xr:uid="{39A020DC-613E-4869-B68D-831415E50388}"/>
    <cellStyle name="40% - Accent5 5 4 4 4 2" xfId="59205" xr:uid="{157FDCBA-44D8-4EC9-A61A-37FB20183269}"/>
    <cellStyle name="40% - Accent5 5 4 4 5" xfId="46496" xr:uid="{ECFF9438-44E3-4A2B-97D3-273F7DAD8D04}"/>
    <cellStyle name="40% - Accent5 5 4 5" xfId="16742" xr:uid="{6609A036-E0F8-4442-9FB8-8E29DC29F416}"/>
    <cellStyle name="40% - Accent5 5 4 5 2" xfId="46499" xr:uid="{792623A8-C0FD-4B5D-85EA-64AC8F6BE79D}"/>
    <cellStyle name="40% - Accent5 5 4 6" xfId="16743" xr:uid="{BB2EF91B-FA9B-4C2A-A29A-8D58F85AB2B5}"/>
    <cellStyle name="40% - Accent5 5 4 6 2" xfId="46500" xr:uid="{15F56BA9-1148-45E8-9EE9-D42E392E7D58}"/>
    <cellStyle name="40% - Accent5 5 4 7" xfId="16744" xr:uid="{85BEF646-E634-46EC-BFC3-BB15513592F7}"/>
    <cellStyle name="40% - Accent5 5 4 7 2" xfId="46501" xr:uid="{E4E68C5C-B238-4A64-9DF8-0606178B8F64}"/>
    <cellStyle name="40% - Accent5 5 4 8" xfId="21643" xr:uid="{0ADF1255-A2D3-440D-BF96-1309093A2727}"/>
    <cellStyle name="40% - Accent5 5 4 8 2" xfId="51068" xr:uid="{97DF4992-6A7E-4EC5-9620-8790A7D361DC}"/>
    <cellStyle name="40% - Accent5 5 4 9" xfId="16724" xr:uid="{452C844C-97C6-45E0-8ABA-AC0A6E07E23A}"/>
    <cellStyle name="40% - Accent5 5 4 9 2" xfId="46481" xr:uid="{61604E6B-4D54-4829-AE9D-3AEDAAC6B3FF}"/>
    <cellStyle name="40% - Accent5 5 5" xfId="2248" xr:uid="{668D69E1-E659-4767-9B39-54BEEA6A35B3}"/>
    <cellStyle name="40% - Accent5 5 5 10" xfId="33228" xr:uid="{48178D40-427A-423E-B35F-5DEC0C1ED720}"/>
    <cellStyle name="40% - Accent5 5 5 2" xfId="16746" xr:uid="{ACEB920F-6C38-4052-8FC8-BA2954746B83}"/>
    <cellStyle name="40% - Accent5 5 5 2 2" xfId="16747" xr:uid="{23BD7465-0ADF-4461-8E71-17E6A9748123}"/>
    <cellStyle name="40% - Accent5 5 5 2 2 2" xfId="16748" xr:uid="{320E1715-49A4-49C1-9E2B-EC602F7F73BC}"/>
    <cellStyle name="40% - Accent5 5 5 2 2 2 2" xfId="46505" xr:uid="{38F0D766-249C-457A-92E5-39415F10A8C1}"/>
    <cellStyle name="40% - Accent5 5 5 2 2 3" xfId="16749" xr:uid="{EA2D946F-37BD-4802-B1A3-DD6B13DC40D3}"/>
    <cellStyle name="40% - Accent5 5 5 2 2 3 2" xfId="46506" xr:uid="{9216A3C3-4A55-4B95-8CB0-FB609385D693}"/>
    <cellStyle name="40% - Accent5 5 5 2 2 4" xfId="29531" xr:uid="{38A8F525-37D9-4569-B2B7-DD5DDF1A4627}"/>
    <cellStyle name="40% - Accent5 5 5 2 2 4 2" xfId="58021" xr:uid="{E4BE1F70-2CD9-4018-8BB6-35CA66337252}"/>
    <cellStyle name="40% - Accent5 5 5 2 2 5" xfId="46504" xr:uid="{AED4D338-676B-4DF5-8F64-1C97126A178B}"/>
    <cellStyle name="40% - Accent5 5 5 2 3" xfId="16750" xr:uid="{760951B5-4743-4754-B598-F132CBD24948}"/>
    <cellStyle name="40% - Accent5 5 5 2 3 2" xfId="46507" xr:uid="{9C983EE2-CA7B-4994-8007-CD38A46FB626}"/>
    <cellStyle name="40% - Accent5 5 5 2 4" xfId="16751" xr:uid="{BF19A72B-05F2-4514-9393-BAC48C156856}"/>
    <cellStyle name="40% - Accent5 5 5 2 4 2" xfId="46508" xr:uid="{CDD16838-2A4F-44DD-80E5-9EC614BE21EF}"/>
    <cellStyle name="40% - Accent5 5 5 2 5" xfId="16752" xr:uid="{026751BD-8E5D-40E6-9C57-697C74C1B0CC}"/>
    <cellStyle name="40% - Accent5 5 5 2 5 2" xfId="46509" xr:uid="{CFE0A400-A2E1-47F7-B708-0FBA19E686EB}"/>
    <cellStyle name="40% - Accent5 5 5 2 6" xfId="26547" xr:uid="{0224A9D4-3F7C-4F88-98A4-683999578DD4}"/>
    <cellStyle name="40% - Accent5 5 5 2 6 2" xfId="55038" xr:uid="{32F0C537-B04B-432A-A307-D187B6866CAA}"/>
    <cellStyle name="40% - Accent5 5 5 2 7" xfId="46503" xr:uid="{62BB0BAE-3A80-48C7-A0DA-AF676732DA37}"/>
    <cellStyle name="40% - Accent5 5 5 3" xfId="16753" xr:uid="{27601BFC-EFD1-4A73-A7BD-8968C2E2CC18}"/>
    <cellStyle name="40% - Accent5 5 5 3 2" xfId="16754" xr:uid="{4AE0B867-465D-43FA-B8B7-6816376FA654}"/>
    <cellStyle name="40% - Accent5 5 5 3 2 2" xfId="16755" xr:uid="{B22ACF9E-D04C-4098-A37F-88497329515B}"/>
    <cellStyle name="40% - Accent5 5 5 3 2 2 2" xfId="46512" xr:uid="{1DA610E9-21A5-4853-ADEB-D978D6B85D7E}"/>
    <cellStyle name="40% - Accent5 5 5 3 2 3" xfId="16756" xr:uid="{700D5B7F-E162-431C-96FF-E1DAFE9ED82B}"/>
    <cellStyle name="40% - Accent5 5 5 3 2 3 2" xfId="46513" xr:uid="{0E5AB511-1527-4731-A824-B8D9D02FE442}"/>
    <cellStyle name="40% - Accent5 5 5 3 2 4" xfId="46511" xr:uid="{449F27C8-0E3D-4F9C-BEA3-A90E39205219}"/>
    <cellStyle name="40% - Accent5 5 5 3 3" xfId="16757" xr:uid="{1258CDE3-53E9-44E8-BAF2-FA5D02DEF290}"/>
    <cellStyle name="40% - Accent5 5 5 3 3 2" xfId="46514" xr:uid="{85308BAD-1671-4C4B-903C-262BF45B7A7D}"/>
    <cellStyle name="40% - Accent5 5 5 3 4" xfId="16758" xr:uid="{A8BFB027-DA9E-4F98-872F-1FEA8B1B1F19}"/>
    <cellStyle name="40% - Accent5 5 5 3 4 2" xfId="46515" xr:uid="{28C358BF-0E71-4AF3-AF13-42E6B26FAC35}"/>
    <cellStyle name="40% - Accent5 5 5 3 5" xfId="16759" xr:uid="{A273DCBB-4CC6-44EA-A9DA-37A56E102470}"/>
    <cellStyle name="40% - Accent5 5 5 3 5 2" xfId="46516" xr:uid="{26F754F5-98EC-4E56-9938-6DE96CE15C9F}"/>
    <cellStyle name="40% - Accent5 5 5 3 6" xfId="28020" xr:uid="{C00B7021-BC19-4550-9987-F7EF362718B1}"/>
    <cellStyle name="40% - Accent5 5 5 3 6 2" xfId="56510" xr:uid="{7CB00A8A-DD8F-4A5C-BD94-EF36703D22FE}"/>
    <cellStyle name="40% - Accent5 5 5 3 7" xfId="46510" xr:uid="{C36646CB-55C9-496F-B7B1-88D72953F7B2}"/>
    <cellStyle name="40% - Accent5 5 5 4" xfId="16760" xr:uid="{0ACD0B39-08A7-404F-8BC2-2ACA73FED93A}"/>
    <cellStyle name="40% - Accent5 5 5 4 2" xfId="16761" xr:uid="{89BA5FA1-C33B-48D9-B49F-31C4AD7714B9}"/>
    <cellStyle name="40% - Accent5 5 5 4 2 2" xfId="46518" xr:uid="{9AE7FC73-F0A1-4992-A4A9-10DBF14EC43C}"/>
    <cellStyle name="40% - Accent5 5 5 4 3" xfId="16762" xr:uid="{FCD26D54-F30C-400D-82ED-5169DDD2BB90}"/>
    <cellStyle name="40% - Accent5 5 5 4 3 2" xfId="46519" xr:uid="{383BDEA9-0841-4E7C-8A6D-EA978F3B14CA}"/>
    <cellStyle name="40% - Accent5 5 5 4 4" xfId="31020" xr:uid="{A6730E1C-4F63-42AD-AF04-2FA8CD668F48}"/>
    <cellStyle name="40% - Accent5 5 5 4 4 2" xfId="59510" xr:uid="{0C470D85-9516-4CDC-AA53-87A47D6926CF}"/>
    <cellStyle name="40% - Accent5 5 5 4 5" xfId="46517" xr:uid="{934FE6A3-CBE2-4879-A550-29830A7A3794}"/>
    <cellStyle name="40% - Accent5 5 5 5" xfId="16763" xr:uid="{E1195CBA-9921-4B04-BD86-35D431BAD319}"/>
    <cellStyle name="40% - Accent5 5 5 5 2" xfId="46520" xr:uid="{8CBD0897-3DCD-403D-8F0F-F1426A6710E4}"/>
    <cellStyle name="40% - Accent5 5 5 6" xfId="16764" xr:uid="{D6A252F7-DDCE-4962-8F5F-953A00D3CF13}"/>
    <cellStyle name="40% - Accent5 5 5 6 2" xfId="46521" xr:uid="{6D0E8713-444E-43DA-8660-08BF81F81490}"/>
    <cellStyle name="40% - Accent5 5 5 7" xfId="16765" xr:uid="{A3104C4E-7597-4E66-A8F0-ACF85132E676}"/>
    <cellStyle name="40% - Accent5 5 5 7 2" xfId="46522" xr:uid="{0CBDD4D4-46EA-4087-BBF1-82BC4860DB5F}"/>
    <cellStyle name="40% - Accent5 5 5 8" xfId="25078" xr:uid="{CEDD7BCC-D837-4F0B-A328-DA728FD8628F}"/>
    <cellStyle name="40% - Accent5 5 5 8 2" xfId="53569" xr:uid="{32FFB7ED-C519-4D6E-AC30-D364F2667D0C}"/>
    <cellStyle name="40% - Accent5 5 5 9" xfId="16745" xr:uid="{D53F58FD-0CD6-4097-97E6-4118FB6303D1}"/>
    <cellStyle name="40% - Accent5 5 5 9 2" xfId="46502" xr:uid="{3B5E38A9-D757-45CD-BBEC-B64EE7C40210}"/>
    <cellStyle name="40% - Accent5 5 6" xfId="16766" xr:uid="{1B98D5FA-A696-4051-A9E2-306792785123}"/>
    <cellStyle name="40% - Accent5 5 6 2" xfId="16767" xr:uid="{69579DA2-12AE-4123-8571-8A94137E9C89}"/>
    <cellStyle name="40% - Accent5 5 6 2 2" xfId="16768" xr:uid="{1A8C1274-339F-4F4D-A440-DE4DFF103B21}"/>
    <cellStyle name="40% - Accent5 5 6 2 2 2" xfId="46525" xr:uid="{169B5253-BD91-4CA8-8FD6-98B99F480A3C}"/>
    <cellStyle name="40% - Accent5 5 6 2 3" xfId="16769" xr:uid="{3CA97FF2-F98B-4BE4-B3E5-5CF32857561A}"/>
    <cellStyle name="40% - Accent5 5 6 2 3 2" xfId="46526" xr:uid="{0C57DCEC-AFFA-4AF0-9092-B12CCF507A9E}"/>
    <cellStyle name="40% - Accent5 5 6 2 4" xfId="28345" xr:uid="{C59943B9-2270-4512-A14D-C7455946A3AE}"/>
    <cellStyle name="40% - Accent5 5 6 2 4 2" xfId="56835" xr:uid="{90009044-6E1D-4632-9725-54556BA366C7}"/>
    <cellStyle name="40% - Accent5 5 6 2 5" xfId="46524" xr:uid="{CFB3EF02-72C4-480F-A399-3F1017DD0647}"/>
    <cellStyle name="40% - Accent5 5 6 3" xfId="16770" xr:uid="{ED12BE8B-A9FB-4D19-96AE-B1D0AEAC2485}"/>
    <cellStyle name="40% - Accent5 5 6 3 2" xfId="46527" xr:uid="{7AA1E990-2B1B-4832-BB86-38682B2AE82B}"/>
    <cellStyle name="40% - Accent5 5 6 4" xfId="16771" xr:uid="{E7A9186B-2E2F-48FE-9DCF-43CB5380FE1D}"/>
    <cellStyle name="40% - Accent5 5 6 4 2" xfId="46528" xr:uid="{EA591C3B-EBC6-436B-A1A6-A23CD47AC88A}"/>
    <cellStyle name="40% - Accent5 5 6 5" xfId="16772" xr:uid="{8D4B75E6-A4B8-4EB4-BDDA-E87ED87223AC}"/>
    <cellStyle name="40% - Accent5 5 6 5 2" xfId="46529" xr:uid="{C00D8E03-916C-4934-8576-F061F2DD3583}"/>
    <cellStyle name="40% - Accent5 5 6 6" xfId="25379" xr:uid="{6B1D85E3-052A-4401-BE76-FBA26BFDFD52}"/>
    <cellStyle name="40% - Accent5 5 6 6 2" xfId="53870" xr:uid="{9643680A-BB6A-46FD-B656-F6D6E8741B8C}"/>
    <cellStyle name="40% - Accent5 5 6 7" xfId="46523" xr:uid="{63260E47-46C9-490D-9F34-E608A983956B}"/>
    <cellStyle name="40% - Accent5 5 7" xfId="16773" xr:uid="{2688452C-82C0-45B5-B0E5-D7F13DBD9EB5}"/>
    <cellStyle name="40% - Accent5 5 7 2" xfId="16774" xr:uid="{2A9CD4DB-63D5-4E66-960E-D35445678D6B}"/>
    <cellStyle name="40% - Accent5 5 7 2 2" xfId="16775" xr:uid="{C70D88A6-0CB2-487D-AF0F-E9868E77BD9A}"/>
    <cellStyle name="40% - Accent5 5 7 2 2 2" xfId="46532" xr:uid="{1B1276B2-BDC4-486B-ACB3-6C9BEF9302A6}"/>
    <cellStyle name="40% - Accent5 5 7 2 3" xfId="16776" xr:uid="{EF9BA91D-9DF9-4008-93B3-4672A4CAA3DE}"/>
    <cellStyle name="40% - Accent5 5 7 2 3 2" xfId="46533" xr:uid="{56155F00-73BF-466E-A9E4-9A33F1C200B1}"/>
    <cellStyle name="40% - Accent5 5 7 2 4" xfId="46531" xr:uid="{606E992D-531A-4A52-B890-7BFD3D2EE2BE}"/>
    <cellStyle name="40% - Accent5 5 7 3" xfId="16777" xr:uid="{ADD31FB1-FD7F-4EE5-A16A-E809283B14D9}"/>
    <cellStyle name="40% - Accent5 5 7 3 2" xfId="46534" xr:uid="{04551515-C2D3-43FE-88DC-CCA6845199A9}"/>
    <cellStyle name="40% - Accent5 5 7 4" xfId="16778" xr:uid="{4D6E48E8-302A-408D-BD18-26BE28833DD8}"/>
    <cellStyle name="40% - Accent5 5 7 4 2" xfId="46535" xr:uid="{18F4E435-1B8E-4F66-B4DF-4DFE0B61E8FE}"/>
    <cellStyle name="40% - Accent5 5 7 5" xfId="16779" xr:uid="{2DEAE2EB-DD7E-4353-B5FD-A67993E585D0}"/>
    <cellStyle name="40% - Accent5 5 7 5 2" xfId="46536" xr:uid="{646BFA3E-D8EE-4C75-A1C6-3AB74C74F0C9}"/>
    <cellStyle name="40% - Accent5 5 7 6" xfId="26830" xr:uid="{CEAFA38A-8E33-4219-B41C-EEFC4691E40D}"/>
    <cellStyle name="40% - Accent5 5 7 6 2" xfId="55320" xr:uid="{4218CBCA-B273-4E74-BF11-844597871E0E}"/>
    <cellStyle name="40% - Accent5 5 7 7" xfId="46530" xr:uid="{146A7518-960E-4CC0-90AB-475CF7F6F084}"/>
    <cellStyle name="40% - Accent5 5 8" xfId="16780" xr:uid="{A7A5CEF7-5BF0-4BD0-827B-3FF27DF9B6E3}"/>
    <cellStyle name="40% - Accent5 5 8 2" xfId="16781" xr:uid="{D8C62F46-3306-457C-93AE-DCCA0A17F372}"/>
    <cellStyle name="40% - Accent5 5 8 2 2" xfId="46538" xr:uid="{DAC1BC82-2536-4B05-960F-8B9E64EE76B9}"/>
    <cellStyle name="40% - Accent5 5 8 3" xfId="16782" xr:uid="{586BB7D7-AFD8-49FC-9659-C5AA3B07CBF1}"/>
    <cellStyle name="40% - Accent5 5 8 3 2" xfId="46539" xr:uid="{96F9125A-F75A-435C-9AD7-5EB3CD6B7120}"/>
    <cellStyle name="40% - Accent5 5 8 4" xfId="29824" xr:uid="{590680B8-94A1-462B-AB0A-867B95ABE8BC}"/>
    <cellStyle name="40% - Accent5 5 8 4 2" xfId="58314" xr:uid="{953A62E8-32A0-40CE-951E-A0002A9F3ABB}"/>
    <cellStyle name="40% - Accent5 5 8 5" xfId="46537" xr:uid="{97C50EF6-75D0-42E4-99A8-E022926C7D52}"/>
    <cellStyle name="40% - Accent5 5 9" xfId="16783" xr:uid="{4A32E691-73B5-4211-B461-EC055181FFEB}"/>
    <cellStyle name="40% - Accent5 5 9 2" xfId="46540" xr:uid="{484B08A7-6134-4FB8-B24D-57E9F9BF486C}"/>
    <cellStyle name="40% - Accent5 6" xfId="797" xr:uid="{D33C746B-3BAC-40ED-B8E7-C91747103B63}"/>
    <cellStyle name="40% - Accent5 6 10" xfId="16785" xr:uid="{06C98D5B-FE07-4CD4-885F-5C5253D002F7}"/>
    <cellStyle name="40% - Accent5 6 10 2" xfId="46542" xr:uid="{86CA7E91-568F-4F2D-8113-72090F6BD788}"/>
    <cellStyle name="40% - Accent5 6 11" xfId="20689" xr:uid="{FA384BDE-A143-4988-B8AD-81CCE4FC787E}"/>
    <cellStyle name="40% - Accent5 6 11 2" xfId="50128" xr:uid="{0FD2CC11-4CD3-4CF5-9963-19806519457E}"/>
    <cellStyle name="40% - Accent5 6 12" xfId="16784" xr:uid="{A59E1FB8-493F-490C-A06A-5E2360ED1043}"/>
    <cellStyle name="40% - Accent5 6 12 2" xfId="46541" xr:uid="{D5211B5C-E9B5-4827-9E0C-55A2DEA71429}"/>
    <cellStyle name="40% - Accent5 6 13" xfId="4819" xr:uid="{8D3C433D-C330-4ECA-841F-874BBB944A9F}"/>
    <cellStyle name="40% - Accent5 6 13 2" xfId="34703" xr:uid="{54DD2A59-5DF2-463F-B175-8E68449EC87A}"/>
    <cellStyle name="40% - Accent5 6 14" xfId="4266" xr:uid="{1FED6B9B-A622-40C0-99DA-37D656BBCDE2}"/>
    <cellStyle name="40% - Accent5 6 15" xfId="32042" xr:uid="{08C88FE0-ED63-4AD4-8D1D-66836ABD81D9}"/>
    <cellStyle name="40% - Accent5 6 2" xfId="1370" xr:uid="{4A30BC42-332F-4E86-AC5B-FD84EC928FB6}"/>
    <cellStyle name="40% - Accent5 6 2 10" xfId="5087" xr:uid="{3F38206C-FA16-4FD0-90C1-50ED4EA9C2D6}"/>
    <cellStyle name="40% - Accent5 6 2 10 2" xfId="34954" xr:uid="{7179C797-CE1E-4C31-9D7C-E5C5E0CD3E84}"/>
    <cellStyle name="40% - Accent5 6 2 11" xfId="22764" xr:uid="{AFCD33F0-F21F-4E33-9012-F439CCA11EF3}"/>
    <cellStyle name="40% - Accent5 6 2 11 2" xfId="52049" xr:uid="{9B558EEB-6060-49B1-BC4E-E4EA4987CB87}"/>
    <cellStyle name="40% - Accent5 6 2 12" xfId="32420" xr:uid="{4403A9D5-50A4-4FBC-8C08-17A83359D7C2}"/>
    <cellStyle name="40% - Accent5 6 2 2" xfId="2032" xr:uid="{DDBA06EE-1C7F-4390-8FA8-02E6920B3C4C}"/>
    <cellStyle name="40% - Accent5 6 2 2 2" xfId="3267" xr:uid="{B889C771-8384-441F-B887-6C8D0970FEAA}"/>
    <cellStyle name="40% - Accent5 6 2 2 2 2" xfId="16789" xr:uid="{D9230141-9789-4B47-A330-E28094564B66}"/>
    <cellStyle name="40% - Accent5 6 2 2 2 2 2" xfId="46546" xr:uid="{918FCFCD-2A3B-47B6-A26F-BC868830B73C}"/>
    <cellStyle name="40% - Accent5 6 2 2 2 3" xfId="16790" xr:uid="{6FB5E38D-E075-4EF4-ACC0-6A2504E73479}"/>
    <cellStyle name="40% - Accent5 6 2 2 2 3 2" xfId="46547" xr:uid="{C8ED7897-7C5C-4FDA-B837-377EBDBDBBF0}"/>
    <cellStyle name="40% - Accent5 6 2 2 2 4" xfId="16788" xr:uid="{0B4FC408-D292-4792-A8CF-9C8CBED4E29E}"/>
    <cellStyle name="40% - Accent5 6 2 2 2 4 2" xfId="46545" xr:uid="{013F9E80-067A-4845-8C61-D0DC285D3D6F}"/>
    <cellStyle name="40% - Accent5 6 2 2 2 5" xfId="34244" xr:uid="{A85B8584-C5D3-4D87-833B-406D15AE3393}"/>
    <cellStyle name="40% - Accent5 6 2 2 3" xfId="16791" xr:uid="{476545B9-BC68-49D6-BA04-21612BE05EE4}"/>
    <cellStyle name="40% - Accent5 6 2 2 3 2" xfId="46548" xr:uid="{BE902CFB-3AAE-4D1F-A324-0B360CE4EDFD}"/>
    <cellStyle name="40% - Accent5 6 2 2 4" xfId="16792" xr:uid="{2650954C-E456-4E8E-8950-4DB1B05A4B97}"/>
    <cellStyle name="40% - Accent5 6 2 2 4 2" xfId="46549" xr:uid="{64C56AEB-B0E9-4C74-8854-15C9C5ECF416}"/>
    <cellStyle name="40% - Accent5 6 2 2 5" xfId="16793" xr:uid="{C629C626-6D20-4E93-B817-40675C81EE18}"/>
    <cellStyle name="40% - Accent5 6 2 2 5 2" xfId="46550" xr:uid="{D48CCA27-A6AA-4AD2-99F7-3C15312BE9A7}"/>
    <cellStyle name="40% - Accent5 6 2 2 6" xfId="21905" xr:uid="{4C27C897-8EA6-4AB9-B8FB-ACBAAF6CE559}"/>
    <cellStyle name="40% - Accent5 6 2 2 6 2" xfId="51330" xr:uid="{8A6102C9-D5A3-4364-8CAA-949A478BB37A}"/>
    <cellStyle name="40% - Accent5 6 2 2 7" xfId="16787" xr:uid="{872C2186-B0AE-4248-9294-337D72F2E9B9}"/>
    <cellStyle name="40% - Accent5 6 2 2 7 2" xfId="46544" xr:uid="{5E4D8BAB-1854-41C6-BF6D-843E421086AA}"/>
    <cellStyle name="40% - Accent5 6 2 2 8" xfId="28423" xr:uid="{30C75260-EEA9-48E8-AE19-ADB31F4EC824}"/>
    <cellStyle name="40% - Accent5 6 2 2 8 2" xfId="56913" xr:uid="{AE49235A-938C-4078-B5FE-8B868CFDD856}"/>
    <cellStyle name="40% - Accent5 6 2 2 9" xfId="33034" xr:uid="{9E4F23FB-87C1-4929-A5F7-F32B3290659F}"/>
    <cellStyle name="40% - Accent5 6 2 3" xfId="2658" xr:uid="{BDB9BF0F-0A5B-49C4-8DA3-023331703684}"/>
    <cellStyle name="40% - Accent5 6 2 3 2" xfId="16795" xr:uid="{41FB4953-E783-4686-B0F2-1F6AEE821BF4}"/>
    <cellStyle name="40% - Accent5 6 2 3 2 2" xfId="16796" xr:uid="{71F98A5A-7395-4058-8240-A1221285537F}"/>
    <cellStyle name="40% - Accent5 6 2 3 2 2 2" xfId="46553" xr:uid="{C19F0242-F2D2-4B49-8462-ACE2E8523AD0}"/>
    <cellStyle name="40% - Accent5 6 2 3 2 3" xfId="16797" xr:uid="{4D977FD4-EC84-42AA-862D-1D5EE3BD3234}"/>
    <cellStyle name="40% - Accent5 6 2 3 2 3 2" xfId="46554" xr:uid="{17512B07-5417-4FD3-928B-03347B714ABD}"/>
    <cellStyle name="40% - Accent5 6 2 3 2 4" xfId="46552" xr:uid="{EE458C08-8AB0-473F-90AD-8F01022022BF}"/>
    <cellStyle name="40% - Accent5 6 2 3 3" xfId="16798" xr:uid="{EE2219BA-A6AF-4705-8939-B9CAED351037}"/>
    <cellStyle name="40% - Accent5 6 2 3 3 2" xfId="46555" xr:uid="{819495C4-4020-44B1-BE31-B1E6687678AD}"/>
    <cellStyle name="40% - Accent5 6 2 3 4" xfId="16799" xr:uid="{9BCB42AC-23AA-4071-B472-1986130235DB}"/>
    <cellStyle name="40% - Accent5 6 2 3 4 2" xfId="46556" xr:uid="{72806002-2B5B-4C23-A930-1E084A23D11F}"/>
    <cellStyle name="40% - Accent5 6 2 3 5" xfId="16800" xr:uid="{BD5CBF71-9F13-44D7-ACE8-DB44E12707A8}"/>
    <cellStyle name="40% - Accent5 6 2 3 5 2" xfId="46557" xr:uid="{6F264643-7047-46FF-A079-38062138177F}"/>
    <cellStyle name="40% - Accent5 6 2 3 6" xfId="16794" xr:uid="{706FAA63-F7D1-4ACD-92A8-DD731527F7A9}"/>
    <cellStyle name="40% - Accent5 6 2 3 6 2" xfId="46551" xr:uid="{F4F13BF5-24B2-4039-B8C3-B72D6C6D63A1}"/>
    <cellStyle name="40% - Accent5 6 2 3 7" xfId="33638" xr:uid="{31C1D0CE-93E1-4F7B-9B11-38DCA7FB8F04}"/>
    <cellStyle name="40% - Accent5 6 2 4" xfId="16801" xr:uid="{2A62D19C-D57B-4413-AC0E-395942C9D5B7}"/>
    <cellStyle name="40% - Accent5 6 2 4 2" xfId="16802" xr:uid="{66790FD6-3B62-41D6-9C74-A60AD2A1B96F}"/>
    <cellStyle name="40% - Accent5 6 2 4 2 2" xfId="46559" xr:uid="{5EDEF255-76EF-49AD-AF94-9D9F1E3A90BD}"/>
    <cellStyle name="40% - Accent5 6 2 4 3" xfId="16803" xr:uid="{9576E0B8-3172-4C89-B2F4-47EB01E207A3}"/>
    <cellStyle name="40% - Accent5 6 2 4 3 2" xfId="46560" xr:uid="{EE6062D1-B8C2-4250-A2B5-E3E41030012B}"/>
    <cellStyle name="40% - Accent5 6 2 4 4" xfId="46558" xr:uid="{7C880DE9-BE8C-4D56-AA9E-B3BF33BC1B55}"/>
    <cellStyle name="40% - Accent5 6 2 5" xfId="16804" xr:uid="{6F7F9A7D-F499-422C-8757-E82D1920245B}"/>
    <cellStyle name="40% - Accent5 6 2 5 2" xfId="46561" xr:uid="{A08B6A7D-393A-4596-A8C3-366D012299AB}"/>
    <cellStyle name="40% - Accent5 6 2 6" xfId="16805" xr:uid="{E070F4B7-4CE3-4AD0-ADF2-35B6050CB2D3}"/>
    <cellStyle name="40% - Accent5 6 2 6 2" xfId="46562" xr:uid="{55D79832-4631-4EE7-9C95-6A96EDE4E888}"/>
    <cellStyle name="40% - Accent5 6 2 7" xfId="16806" xr:uid="{73B8B314-5848-4BC5-8504-70EFA3A49B9A}"/>
    <cellStyle name="40% - Accent5 6 2 7 2" xfId="46563" xr:uid="{ACF43BF5-B8A8-4026-8FCD-A971C4F2A90E}"/>
    <cellStyle name="40% - Accent5 6 2 8" xfId="20932" xr:uid="{BF6B84A2-5463-43C1-A126-0693CBB606A5}"/>
    <cellStyle name="40% - Accent5 6 2 8 2" xfId="50360" xr:uid="{45B4CB9B-95D9-4CBE-8559-BEBB616386FB}"/>
    <cellStyle name="40% - Accent5 6 2 9" xfId="16786" xr:uid="{3F9E4622-DDC4-4E06-B349-99BED60E7014}"/>
    <cellStyle name="40% - Accent5 6 2 9 2" xfId="46543" xr:uid="{D3FF68BC-711A-4B3E-9A62-BC290F82859A}"/>
    <cellStyle name="40% - Accent5 6 3" xfId="1742" xr:uid="{35EBDAF1-E94F-4D5D-8393-63CAA2AF7516}"/>
    <cellStyle name="40% - Accent5 6 3 10" xfId="26909" xr:uid="{40EDF3E2-7038-4487-88B6-29882F1ECADF}"/>
    <cellStyle name="40% - Accent5 6 3 10 2" xfId="55399" xr:uid="{A43A5AB1-2025-4FAC-8E58-CEA8169605C0}"/>
    <cellStyle name="40% - Accent5 6 3 11" xfId="32744" xr:uid="{586407F4-E8B6-4BE2-83DA-7920071F6F7E}"/>
    <cellStyle name="40% - Accent5 6 3 2" xfId="2963" xr:uid="{C554A7D3-696F-44A9-91AF-A043164BDFA9}"/>
    <cellStyle name="40% - Accent5 6 3 2 2" xfId="16809" xr:uid="{567563E6-5874-4DDC-97E0-AFA026881F42}"/>
    <cellStyle name="40% - Accent5 6 3 2 2 2" xfId="16810" xr:uid="{236EC5B6-E196-4CD4-BDC2-597627CBBF43}"/>
    <cellStyle name="40% - Accent5 6 3 2 2 2 2" xfId="46567" xr:uid="{1EF93275-6250-4CCD-B367-D7724459F477}"/>
    <cellStyle name="40% - Accent5 6 3 2 2 3" xfId="16811" xr:uid="{09295DEC-67FA-40B8-B94D-89F75B376761}"/>
    <cellStyle name="40% - Accent5 6 3 2 2 3 2" xfId="46568" xr:uid="{3AEEAC51-5758-4760-A6EE-06E1952D38CE}"/>
    <cellStyle name="40% - Accent5 6 3 2 2 4" xfId="46566" xr:uid="{41DD1F6F-6A53-4477-9999-52C315191248}"/>
    <cellStyle name="40% - Accent5 6 3 2 3" xfId="16812" xr:uid="{B226E1F2-8CF3-496B-BBA9-D5FAD2B39F34}"/>
    <cellStyle name="40% - Accent5 6 3 2 3 2" xfId="46569" xr:uid="{5CB28ABB-8166-4E38-B3CE-1ADB4758C8CC}"/>
    <cellStyle name="40% - Accent5 6 3 2 4" xfId="16813" xr:uid="{284C0FDC-F7F8-415B-BC5F-74946DCDEF6E}"/>
    <cellStyle name="40% - Accent5 6 3 2 4 2" xfId="46570" xr:uid="{32B5EC03-9A0A-4714-A9A4-BDF6C113B1B9}"/>
    <cellStyle name="40% - Accent5 6 3 2 5" xfId="16814" xr:uid="{9A3AB155-23CA-42CC-97A7-97B9033BFD0D}"/>
    <cellStyle name="40% - Accent5 6 3 2 5 2" xfId="46571" xr:uid="{304ED05B-A371-4416-B43E-657382B10456}"/>
    <cellStyle name="40% - Accent5 6 3 2 6" xfId="22165" xr:uid="{9A75C8F2-B16B-4972-A201-497F960A4089}"/>
    <cellStyle name="40% - Accent5 6 3 2 6 2" xfId="51590" xr:uid="{31FA6C4C-CA29-4618-A93A-F21F3122994C}"/>
    <cellStyle name="40% - Accent5 6 3 2 7" xfId="16808" xr:uid="{4021E7B1-A5F3-4A16-8E99-0DACCFD6B885}"/>
    <cellStyle name="40% - Accent5 6 3 2 7 2" xfId="46565" xr:uid="{9315576D-B767-4C05-A56D-1CE4393B57EB}"/>
    <cellStyle name="40% - Accent5 6 3 2 8" xfId="33941" xr:uid="{0C65D01D-4C29-483C-8FBF-6DF5FC3A8BDC}"/>
    <cellStyle name="40% - Accent5 6 3 3" xfId="16815" xr:uid="{FFB8C0F1-911F-4144-979D-4606FBDD94C2}"/>
    <cellStyle name="40% - Accent5 6 3 3 2" xfId="16816" xr:uid="{C43557E2-B27D-4040-ADBE-03A5D6E8C3E2}"/>
    <cellStyle name="40% - Accent5 6 3 3 2 2" xfId="16817" xr:uid="{3E7E1C8F-BB8F-4A55-B0EE-92AE4E977F56}"/>
    <cellStyle name="40% - Accent5 6 3 3 2 2 2" xfId="46574" xr:uid="{C25768E0-1242-4FCE-9C0E-A0A4641371ED}"/>
    <cellStyle name="40% - Accent5 6 3 3 2 3" xfId="16818" xr:uid="{6F6E1550-180B-4534-8701-E7C6E7B83987}"/>
    <cellStyle name="40% - Accent5 6 3 3 2 3 2" xfId="46575" xr:uid="{D5930D16-A1D5-4164-8F27-F35F5DFAEC26}"/>
    <cellStyle name="40% - Accent5 6 3 3 2 4" xfId="46573" xr:uid="{B18F2D8B-8126-4BE2-9A87-3EBAFD94B5D5}"/>
    <cellStyle name="40% - Accent5 6 3 3 3" xfId="16819" xr:uid="{DEAC372B-C08C-41ED-9B83-F57F4BEF575D}"/>
    <cellStyle name="40% - Accent5 6 3 3 3 2" xfId="46576" xr:uid="{A2174E5D-5D7C-4D42-8B1F-69600F20E3F0}"/>
    <cellStyle name="40% - Accent5 6 3 3 4" xfId="16820" xr:uid="{A513A573-C588-4A9E-9960-8EE7F4825B73}"/>
    <cellStyle name="40% - Accent5 6 3 3 4 2" xfId="46577" xr:uid="{D3D998AB-D7DE-4FE3-A2BD-6DB1A3ABBFD5}"/>
    <cellStyle name="40% - Accent5 6 3 3 5" xfId="16821" xr:uid="{851D5DCA-FDFD-4260-9EAE-B5AF0AB3BC40}"/>
    <cellStyle name="40% - Accent5 6 3 3 5 2" xfId="46578" xr:uid="{E7DBD2A4-F3F4-4002-925D-18539562696A}"/>
    <cellStyle name="40% - Accent5 6 3 3 6" xfId="46572" xr:uid="{0172F51E-9E2A-4E2E-BFBD-393B1CF15C7D}"/>
    <cellStyle name="40% - Accent5 6 3 4" xfId="16822" xr:uid="{5532C6F0-1518-4F20-8445-828C3B576BBC}"/>
    <cellStyle name="40% - Accent5 6 3 4 2" xfId="16823" xr:uid="{5B8FB7FD-1001-4E8E-B0D9-DEB3A259E08C}"/>
    <cellStyle name="40% - Accent5 6 3 4 2 2" xfId="46580" xr:uid="{6B7CD64F-5613-41CD-8772-D3F1B6698C44}"/>
    <cellStyle name="40% - Accent5 6 3 4 3" xfId="16824" xr:uid="{A5DE43B5-D0BF-44FC-8736-652010DA7862}"/>
    <cellStyle name="40% - Accent5 6 3 4 3 2" xfId="46581" xr:uid="{DA978914-9ED4-4035-A671-06D116A6CAEC}"/>
    <cellStyle name="40% - Accent5 6 3 4 4" xfId="46579" xr:uid="{AF648443-A2D3-4A23-B70F-601BE3ABC55C}"/>
    <cellStyle name="40% - Accent5 6 3 5" xfId="16825" xr:uid="{1BC67665-CA0A-4F28-B92D-CD32B424EE7B}"/>
    <cellStyle name="40% - Accent5 6 3 5 2" xfId="46582" xr:uid="{3D2D841C-7C74-4325-BFFE-0121315546F4}"/>
    <cellStyle name="40% - Accent5 6 3 6" xfId="16826" xr:uid="{B8B2726C-2633-484A-94E8-B63C79B879ED}"/>
    <cellStyle name="40% - Accent5 6 3 6 2" xfId="46583" xr:uid="{71AFF464-46BF-4B9A-B50E-D3E795D5F1B9}"/>
    <cellStyle name="40% - Accent5 6 3 7" xfId="16827" xr:uid="{2BBDA089-05AE-4EFB-A5CA-344D63A142D4}"/>
    <cellStyle name="40% - Accent5 6 3 7 2" xfId="46584" xr:uid="{D525423C-8A8C-48B4-BF52-B30045FDB5A2}"/>
    <cellStyle name="40% - Accent5 6 3 8" xfId="21179" xr:uid="{755224D7-535F-4C3E-85B2-DCCAD6E07A63}"/>
    <cellStyle name="40% - Accent5 6 3 8 2" xfId="50605" xr:uid="{D38424F8-3F3E-406B-ABFD-204818A86EE8}"/>
    <cellStyle name="40% - Accent5 6 3 9" xfId="16807" xr:uid="{9500932F-670F-4AC5-A6B4-9E3E3BAD9EFA}"/>
    <cellStyle name="40% - Accent5 6 3 9 2" xfId="46564" xr:uid="{8CDACC25-F865-470D-B6DE-C23F67C71B2C}"/>
    <cellStyle name="40% - Accent5 6 4" xfId="2360" xr:uid="{5F3F8EF8-DA63-4D8F-9444-649567C14B93}"/>
    <cellStyle name="40% - Accent5 6 4 10" xfId="29902" xr:uid="{39A7023C-D796-44F5-96BC-15FB0D154123}"/>
    <cellStyle name="40% - Accent5 6 4 10 2" xfId="58392" xr:uid="{28FCF958-3C49-4C69-97CD-0E7CCD63F4DB}"/>
    <cellStyle name="40% - Accent5 6 4 11" xfId="33340" xr:uid="{4965140A-E508-43CC-838C-AA75A1665686}"/>
    <cellStyle name="40% - Accent5 6 4 2" xfId="16829" xr:uid="{9664ED1D-EC40-4655-9429-06D3D3F0AE14}"/>
    <cellStyle name="40% - Accent5 6 4 2 2" xfId="16830" xr:uid="{239C1F75-BFD1-4006-B4EC-D8BBBA19670E}"/>
    <cellStyle name="40% - Accent5 6 4 2 2 2" xfId="16831" xr:uid="{5266BAAA-CB89-46CB-9EBF-18AF8EE7C87B}"/>
    <cellStyle name="40% - Accent5 6 4 2 2 2 2" xfId="46588" xr:uid="{4003936C-3688-420A-A72B-4A831DD81B77}"/>
    <cellStyle name="40% - Accent5 6 4 2 2 3" xfId="16832" xr:uid="{7D5670D4-BEE0-4AE7-9C5F-EA9D0233CD6D}"/>
    <cellStyle name="40% - Accent5 6 4 2 2 3 2" xfId="46589" xr:uid="{FEEA0899-8023-42A1-8605-E2F4E5203E20}"/>
    <cellStyle name="40% - Accent5 6 4 2 2 4" xfId="46587" xr:uid="{02CAC8F6-2D95-401B-8E42-DC7317B8FA86}"/>
    <cellStyle name="40% - Accent5 6 4 2 3" xfId="16833" xr:uid="{47B9764E-C1D1-4467-9EF5-DFC0626A7F46}"/>
    <cellStyle name="40% - Accent5 6 4 2 3 2" xfId="46590" xr:uid="{88991739-2F91-473F-A889-95BA47D0D694}"/>
    <cellStyle name="40% - Accent5 6 4 2 4" xfId="16834" xr:uid="{67A521DD-8C9D-4BBE-8720-51F664EE709B}"/>
    <cellStyle name="40% - Accent5 6 4 2 4 2" xfId="46591" xr:uid="{E7D896FB-3585-4137-A939-93AD02B9791C}"/>
    <cellStyle name="40% - Accent5 6 4 2 5" xfId="16835" xr:uid="{89102CD9-E814-496E-AB87-7A6B4F9DEEB2}"/>
    <cellStyle name="40% - Accent5 6 4 2 5 2" xfId="46592" xr:uid="{A94D5773-CDDD-403B-AD6C-38E175EE5008}"/>
    <cellStyle name="40% - Accent5 6 4 2 6" xfId="46586" xr:uid="{AE861A91-F311-43EF-AC6A-44F531BB828C}"/>
    <cellStyle name="40% - Accent5 6 4 3" xfId="16836" xr:uid="{B1035C3D-52E7-4B15-B2C4-CC593D69B69F}"/>
    <cellStyle name="40% - Accent5 6 4 3 2" xfId="16837" xr:uid="{10F40560-F6D6-4F0D-AFE5-ABE4F69D9DBE}"/>
    <cellStyle name="40% - Accent5 6 4 3 2 2" xfId="16838" xr:uid="{53C5CFC5-2A6B-46DA-8991-9138445DC5A4}"/>
    <cellStyle name="40% - Accent5 6 4 3 2 2 2" xfId="46595" xr:uid="{AEDCDC5A-2FA3-48B5-B82B-C911A6930FF6}"/>
    <cellStyle name="40% - Accent5 6 4 3 2 3" xfId="16839" xr:uid="{555289EC-2B43-4195-9451-2B0FD3839193}"/>
    <cellStyle name="40% - Accent5 6 4 3 2 3 2" xfId="46596" xr:uid="{9746C3E8-16A7-4A1C-9FA0-9AD431347BCE}"/>
    <cellStyle name="40% - Accent5 6 4 3 2 4" xfId="46594" xr:uid="{3B663D15-B2E4-40AC-9C33-7BD3C80185C5}"/>
    <cellStyle name="40% - Accent5 6 4 3 3" xfId="16840" xr:uid="{82C7BBFA-FFF6-4D0E-8192-FBF7F83C5E34}"/>
    <cellStyle name="40% - Accent5 6 4 3 3 2" xfId="46597" xr:uid="{675EFB07-47F7-49A2-8B27-C503D68D98CA}"/>
    <cellStyle name="40% - Accent5 6 4 3 4" xfId="16841" xr:uid="{76308419-CA9A-4873-8E43-9C2F6969FD81}"/>
    <cellStyle name="40% - Accent5 6 4 3 4 2" xfId="46598" xr:uid="{0CFEF8ED-1FE2-4085-8281-F960FC8E235B}"/>
    <cellStyle name="40% - Accent5 6 4 3 5" xfId="16842" xr:uid="{D450C841-D098-440A-880C-5D15A6B2EA15}"/>
    <cellStyle name="40% - Accent5 6 4 3 5 2" xfId="46599" xr:uid="{47412C4C-9BE6-4578-B18F-F9236940A839}"/>
    <cellStyle name="40% - Accent5 6 4 3 6" xfId="46593" xr:uid="{95CDEE17-02C3-43C4-841C-2A81B7CB96D8}"/>
    <cellStyle name="40% - Accent5 6 4 4" xfId="16843" xr:uid="{1B9651A3-C031-4FE6-837E-5B03A9771162}"/>
    <cellStyle name="40% - Accent5 6 4 4 2" xfId="16844" xr:uid="{69BFACC7-E82D-4E45-BA90-268D749DA2F9}"/>
    <cellStyle name="40% - Accent5 6 4 4 2 2" xfId="46601" xr:uid="{477D3109-8579-468B-9113-3AADCACDDD5D}"/>
    <cellStyle name="40% - Accent5 6 4 4 3" xfId="16845" xr:uid="{D82F65B0-BF93-4F2D-A6DE-D729F8C52D19}"/>
    <cellStyle name="40% - Accent5 6 4 4 3 2" xfId="46602" xr:uid="{767E8869-C721-4841-8B2B-24968468110F}"/>
    <cellStyle name="40% - Accent5 6 4 4 4" xfId="46600" xr:uid="{0DFE1105-9F56-47BC-985B-4229DE663ADD}"/>
    <cellStyle name="40% - Accent5 6 4 5" xfId="16846" xr:uid="{C9D9246D-0F17-43CA-B655-4ACB521D016D}"/>
    <cellStyle name="40% - Accent5 6 4 5 2" xfId="46603" xr:uid="{ECCBFB65-41F5-4A98-8DED-B879EB074911}"/>
    <cellStyle name="40% - Accent5 6 4 6" xfId="16847" xr:uid="{EFAACE26-9CF2-4AB9-BD1D-B8BDCFABD6C3}"/>
    <cellStyle name="40% - Accent5 6 4 6 2" xfId="46604" xr:uid="{F4B5690F-94B8-4C9F-AFEB-5CDFB874ACAC}"/>
    <cellStyle name="40% - Accent5 6 4 7" xfId="16848" xr:uid="{12CCAF67-6C44-4240-A0CE-2F270B2E49A9}"/>
    <cellStyle name="40% - Accent5 6 4 7 2" xfId="46605" xr:uid="{E1E25331-B731-448C-8DEB-7DFD993EFF3E}"/>
    <cellStyle name="40% - Accent5 6 4 8" xfId="21660" xr:uid="{607B1124-0041-4C4C-8826-F4367B851CA4}"/>
    <cellStyle name="40% - Accent5 6 4 8 2" xfId="51085" xr:uid="{995C36F1-CBF3-4684-9A32-D602CC73C0EB}"/>
    <cellStyle name="40% - Accent5 6 4 9" xfId="16828" xr:uid="{3404A597-A450-47C5-BD42-FC514487168E}"/>
    <cellStyle name="40% - Accent5 6 4 9 2" xfId="46585" xr:uid="{3BED3F1D-C31D-4F10-B531-CC2B476C3664}"/>
    <cellStyle name="40% - Accent5 6 5" xfId="16849" xr:uid="{4CA57E32-E42E-4CF8-9C39-A3F5A966FD73}"/>
    <cellStyle name="40% - Accent5 6 5 2" xfId="16850" xr:uid="{1EB562B8-FA99-437B-9873-755D8536977B}"/>
    <cellStyle name="40% - Accent5 6 5 2 2" xfId="16851" xr:uid="{6E5E20E7-8D81-48BB-8FC8-404AC1F22436}"/>
    <cellStyle name="40% - Accent5 6 5 2 2 2" xfId="46608" xr:uid="{93E61F63-206D-46C5-941F-BAD7490E4B34}"/>
    <cellStyle name="40% - Accent5 6 5 2 3" xfId="16852" xr:uid="{8F225F95-8924-4E08-B243-9623698E86D2}"/>
    <cellStyle name="40% - Accent5 6 5 2 3 2" xfId="46609" xr:uid="{665621AC-7E12-4C32-BC70-B35C16540346}"/>
    <cellStyle name="40% - Accent5 6 5 2 4" xfId="46607" xr:uid="{A591FA80-6083-4FA9-82CB-8F65079AF953}"/>
    <cellStyle name="40% - Accent5 6 5 3" xfId="16853" xr:uid="{520C6F68-D827-45A0-9951-078C245B381B}"/>
    <cellStyle name="40% - Accent5 6 5 3 2" xfId="46610" xr:uid="{2D0FB489-45FE-40C7-A23E-425D66186F32}"/>
    <cellStyle name="40% - Accent5 6 5 4" xfId="16854" xr:uid="{FF4CAFA6-4AAE-4E7C-B26E-43D6268C8B27}"/>
    <cellStyle name="40% - Accent5 6 5 4 2" xfId="46611" xr:uid="{189153F4-9D33-4796-90AF-31BC12E92842}"/>
    <cellStyle name="40% - Accent5 6 5 5" xfId="16855" xr:uid="{2964C34A-32A0-4A77-91C4-BB4D6921595F}"/>
    <cellStyle name="40% - Accent5 6 5 5 2" xfId="46612" xr:uid="{2773BD3E-9A37-4F4B-9091-4A28EAA5721D}"/>
    <cellStyle name="40% - Accent5 6 5 6" xfId="46606" xr:uid="{627448BB-A472-4BAF-BF94-57CF5A0F0EE7}"/>
    <cellStyle name="40% - Accent5 6 6" xfId="16856" xr:uid="{8A978499-62E6-4ED8-BFC3-7727FFF5F830}"/>
    <cellStyle name="40% - Accent5 6 6 2" xfId="16857" xr:uid="{4DFDDD97-0D3A-4B0F-B585-2D0D6713D4A2}"/>
    <cellStyle name="40% - Accent5 6 6 2 2" xfId="16858" xr:uid="{535C2379-9BFD-4FBD-A45F-FD8C9A6B88DA}"/>
    <cellStyle name="40% - Accent5 6 6 2 2 2" xfId="46615" xr:uid="{7198520A-BE26-49BD-8F38-25A5508C84AA}"/>
    <cellStyle name="40% - Accent5 6 6 2 3" xfId="16859" xr:uid="{70CFB925-E93B-4F06-B132-B7762550DB58}"/>
    <cellStyle name="40% - Accent5 6 6 2 3 2" xfId="46616" xr:uid="{FF0C0BBE-218C-4EFA-83AC-B21B4FBE7EFE}"/>
    <cellStyle name="40% - Accent5 6 6 2 4" xfId="46614" xr:uid="{068D58EF-CFBB-432F-9D5D-18F8AF164D64}"/>
    <cellStyle name="40% - Accent5 6 6 3" xfId="16860" xr:uid="{F63B4526-0764-4345-B184-FEF24A0CF3A2}"/>
    <cellStyle name="40% - Accent5 6 6 3 2" xfId="46617" xr:uid="{082702C3-48A3-4505-88D7-1DFB70DCA219}"/>
    <cellStyle name="40% - Accent5 6 6 4" xfId="16861" xr:uid="{6822DD78-9E0B-4C4E-A37E-39CAC22EB607}"/>
    <cellStyle name="40% - Accent5 6 6 4 2" xfId="46618" xr:uid="{C5330B85-074E-479D-921B-CA7335B47E6D}"/>
    <cellStyle name="40% - Accent5 6 6 5" xfId="16862" xr:uid="{2246F03D-4779-4020-9C6D-D61FCAB06DE8}"/>
    <cellStyle name="40% - Accent5 6 6 5 2" xfId="46619" xr:uid="{70FD680E-EC6D-46A6-81C5-BC9FBAB4DA79}"/>
    <cellStyle name="40% - Accent5 6 6 6" xfId="46613" xr:uid="{75E5AA58-434A-4897-9402-BFBD55DE2AC8}"/>
    <cellStyle name="40% - Accent5 6 7" xfId="16863" xr:uid="{12020572-2892-46C8-B52E-CCC9F5EAE5C3}"/>
    <cellStyle name="40% - Accent5 6 7 2" xfId="16864" xr:uid="{19070E02-64AE-4103-B048-1D0173FE0791}"/>
    <cellStyle name="40% - Accent5 6 7 2 2" xfId="46621" xr:uid="{24FEFD39-32B7-4FDD-AD62-4F5B1C58B12E}"/>
    <cellStyle name="40% - Accent5 6 7 3" xfId="16865" xr:uid="{B3CF5E49-F71A-4690-A4DC-472AAD159EF0}"/>
    <cellStyle name="40% - Accent5 6 7 3 2" xfId="46622" xr:uid="{D7D53B19-FFF4-49A7-B424-7BBBD775FF58}"/>
    <cellStyle name="40% - Accent5 6 7 4" xfId="46620" xr:uid="{00F014F8-DCB9-4ECF-87FC-7671023621AD}"/>
    <cellStyle name="40% - Accent5 6 8" xfId="16866" xr:uid="{4DAFD636-9B81-4666-B51E-FD6D718B3518}"/>
    <cellStyle name="40% - Accent5 6 8 2" xfId="46623" xr:uid="{175B013F-A06E-4C99-857E-149D6AF1EAF2}"/>
    <cellStyle name="40% - Accent5 6 9" xfId="16867" xr:uid="{62A38785-9D16-437A-A907-CF152F56E46C}"/>
    <cellStyle name="40% - Accent5 6 9 2" xfId="46624" xr:uid="{9A94F0BF-BAF9-4620-AC15-E68A823A023C}"/>
    <cellStyle name="40% - Accent5 7" xfId="861" xr:uid="{46F87CA3-E75E-4C61-9F30-BBD3A72EC903}"/>
    <cellStyle name="40% - Accent5 7 10" xfId="20708" xr:uid="{D697E0F4-5D49-49E3-9F84-BC18B6EF2802}"/>
    <cellStyle name="40% - Accent5 7 10 2" xfId="50146" xr:uid="{4B7FB9DC-647D-48BA-B9B6-BD7C71514C80}"/>
    <cellStyle name="40% - Accent5 7 11" xfId="16868" xr:uid="{F0710EB6-8371-4BB6-896E-30883D38E9C0}"/>
    <cellStyle name="40% - Accent5 7 11 2" xfId="46625" xr:uid="{A847163C-8C1B-4D61-9220-9B1C832A5675}"/>
    <cellStyle name="40% - Accent5 7 12" xfId="4840" xr:uid="{156D5424-04DF-4D25-8F39-6928294E3E1B}"/>
    <cellStyle name="40% - Accent5 7 12 2" xfId="34723" xr:uid="{906BCBE4-B0BA-4EBA-9912-546331C811C7}"/>
    <cellStyle name="40% - Accent5 7 13" xfId="22778" xr:uid="{2A15BDCD-B55C-47D9-87FE-9414B5CD2FA8}"/>
    <cellStyle name="40% - Accent5 7 13 2" xfId="52063" xr:uid="{46143B34-3A0B-45AD-B97B-47D43BC1C5D9}"/>
    <cellStyle name="40% - Accent5 7 14" xfId="32091" xr:uid="{0DFD2429-01BC-4494-9230-B2B25ABA66A8}"/>
    <cellStyle name="40% - Accent5 7 2" xfId="3033" xr:uid="{29DB39BA-CCD6-45D6-8BD8-491679FC93A6}"/>
    <cellStyle name="40% - Accent5 7 2 10" xfId="25734" xr:uid="{82165137-4AEC-4C68-B84E-8901CC8E4AA9}"/>
    <cellStyle name="40% - Accent5 7 2 10 2" xfId="54225" xr:uid="{CA6D29BC-70CF-4ACB-9C55-C1778388AB73}"/>
    <cellStyle name="40% - Accent5 7 2 11" xfId="34010" xr:uid="{B6D007CC-5680-4C0B-98D2-A74EFE0C77C2}"/>
    <cellStyle name="40% - Accent5 7 2 2" xfId="5883" xr:uid="{9D74E193-093E-4534-8A4C-468FE77C203F}"/>
    <cellStyle name="40% - Accent5 7 2 2 2" xfId="16871" xr:uid="{F77D5C88-1068-4876-9DC0-6AF9840B1730}"/>
    <cellStyle name="40% - Accent5 7 2 2 2 2" xfId="16872" xr:uid="{4D2F6C51-D973-45BD-B23E-324F14A48A5C}"/>
    <cellStyle name="40% - Accent5 7 2 2 2 2 2" xfId="46629" xr:uid="{88B79916-E07E-46DE-8AF7-0E81B458E561}"/>
    <cellStyle name="40% - Accent5 7 2 2 2 3" xfId="16873" xr:uid="{5E275BD6-C59C-43D8-9C28-E236DB69F317}"/>
    <cellStyle name="40% - Accent5 7 2 2 2 3 2" xfId="46630" xr:uid="{ACCF87D1-7676-4593-A0CB-877AB7235FC5}"/>
    <cellStyle name="40% - Accent5 7 2 2 2 4" xfId="46628" xr:uid="{7CCB7E98-A56A-414D-9F44-56B830860485}"/>
    <cellStyle name="40% - Accent5 7 2 2 3" xfId="16874" xr:uid="{BCF586B8-1BC6-43CF-B4C7-AEFA289A121D}"/>
    <cellStyle name="40% - Accent5 7 2 2 3 2" xfId="46631" xr:uid="{450F7C19-CCBF-4FC7-9F02-2783D6FEEC3C}"/>
    <cellStyle name="40% - Accent5 7 2 2 4" xfId="16875" xr:uid="{076C3B64-71B5-4181-81AF-EE59957E8F40}"/>
    <cellStyle name="40% - Accent5 7 2 2 4 2" xfId="46632" xr:uid="{F7EFF9BF-61A2-4129-902C-1836FD10EC97}"/>
    <cellStyle name="40% - Accent5 7 2 2 5" xfId="16876" xr:uid="{F5BC4278-B471-45E3-8A22-A9FC8EC8C8BE}"/>
    <cellStyle name="40% - Accent5 7 2 2 5 2" xfId="46633" xr:uid="{937CD59C-2896-41A5-B3E9-19140E0EF4B8}"/>
    <cellStyle name="40% - Accent5 7 2 2 6" xfId="21930" xr:uid="{EB951233-753F-4760-8278-5DECC6DCC423}"/>
    <cellStyle name="40% - Accent5 7 2 2 6 2" xfId="51355" xr:uid="{0AA3AF9B-AD3A-4A43-ACF7-68A988F3C6EA}"/>
    <cellStyle name="40% - Accent5 7 2 2 7" xfId="16870" xr:uid="{995DDE52-F0D7-4277-B1A0-DB03A2E224D4}"/>
    <cellStyle name="40% - Accent5 7 2 2 7 2" xfId="46627" xr:uid="{FCBA01A3-F447-4E1F-A358-4628821662F2}"/>
    <cellStyle name="40% - Accent5 7 2 2 8" xfId="28713" xr:uid="{674ABCA5-E690-490F-BB8D-D496430FB117}"/>
    <cellStyle name="40% - Accent5 7 2 2 8 2" xfId="57203" xr:uid="{28C9CA3A-C445-45B7-9521-538490862F68}"/>
    <cellStyle name="40% - Accent5 7 2 2 9" xfId="35742" xr:uid="{6CCAE771-54DF-4D09-B428-9EF7920E42A3}"/>
    <cellStyle name="40% - Accent5 7 2 3" xfId="16877" xr:uid="{9EA51AE8-0D48-4F88-ACF2-FB7F110CD4F6}"/>
    <cellStyle name="40% - Accent5 7 2 3 2" xfId="16878" xr:uid="{393C1FC7-15D0-4D51-9D24-EA62ADAFE48D}"/>
    <cellStyle name="40% - Accent5 7 2 3 2 2" xfId="16879" xr:uid="{A8EACC7D-FF23-4858-94C2-CFA67CEECAC8}"/>
    <cellStyle name="40% - Accent5 7 2 3 2 2 2" xfId="46636" xr:uid="{05D0CFBF-AA96-4159-8271-1F2D6AB9B901}"/>
    <cellStyle name="40% - Accent5 7 2 3 2 3" xfId="16880" xr:uid="{DE181D4E-2F5A-4686-8C3B-104DA38637A1}"/>
    <cellStyle name="40% - Accent5 7 2 3 2 3 2" xfId="46637" xr:uid="{0E1D50FE-2C91-4072-B8C5-2F6E15515197}"/>
    <cellStyle name="40% - Accent5 7 2 3 2 4" xfId="46635" xr:uid="{84C9A8B5-F615-497D-8D5C-6DA01709018C}"/>
    <cellStyle name="40% - Accent5 7 2 3 3" xfId="16881" xr:uid="{325010C2-97E9-46E7-A61F-D1F92E97CA07}"/>
    <cellStyle name="40% - Accent5 7 2 3 3 2" xfId="46638" xr:uid="{9B03C0F6-D777-4E3B-A45A-71A7D9E8E3C5}"/>
    <cellStyle name="40% - Accent5 7 2 3 4" xfId="16882" xr:uid="{0A076F8A-C323-40AD-BF52-425D390A3120}"/>
    <cellStyle name="40% - Accent5 7 2 3 4 2" xfId="46639" xr:uid="{A97F6A72-8333-4D15-A3C4-FA2B757E74C3}"/>
    <cellStyle name="40% - Accent5 7 2 3 5" xfId="16883" xr:uid="{8F7CF4DF-3CA0-41BD-A3EF-EFDCA65D81E0}"/>
    <cellStyle name="40% - Accent5 7 2 3 5 2" xfId="46640" xr:uid="{F208EBC3-CC93-4651-946C-E5181B11DD74}"/>
    <cellStyle name="40% - Accent5 7 2 3 6" xfId="46634" xr:uid="{077F15F4-7B2E-4E5B-85EB-562B5C63B7D8}"/>
    <cellStyle name="40% - Accent5 7 2 4" xfId="16884" xr:uid="{2D3A204E-756B-4576-B4BC-CC6629D8D4B5}"/>
    <cellStyle name="40% - Accent5 7 2 4 2" xfId="16885" xr:uid="{FF1E23B5-C242-44D7-B190-A19D805E9939}"/>
    <cellStyle name="40% - Accent5 7 2 4 2 2" xfId="46642" xr:uid="{4F0B289A-5DE5-48DB-B643-28E18F9D2B5A}"/>
    <cellStyle name="40% - Accent5 7 2 4 3" xfId="16886" xr:uid="{B58C3D83-D372-4835-85C5-1CFACE7C0053}"/>
    <cellStyle name="40% - Accent5 7 2 4 3 2" xfId="46643" xr:uid="{17CD45F4-158D-4DA8-9634-AE6E67600069}"/>
    <cellStyle name="40% - Accent5 7 2 4 4" xfId="46641" xr:uid="{448464D0-8424-4E09-A400-A2E62E5932D7}"/>
    <cellStyle name="40% - Accent5 7 2 5" xfId="16887" xr:uid="{849BE77C-77AB-4849-9FD8-2FA973AE659D}"/>
    <cellStyle name="40% - Accent5 7 2 5 2" xfId="46644" xr:uid="{07E5EF9A-A123-4110-80A0-42E6332943C2}"/>
    <cellStyle name="40% - Accent5 7 2 6" xfId="16888" xr:uid="{212F7ACF-4D04-4D0E-AAF2-A6780EB717DE}"/>
    <cellStyle name="40% - Accent5 7 2 6 2" xfId="46645" xr:uid="{D115862C-89FF-460E-B638-CECD46C1B489}"/>
    <cellStyle name="40% - Accent5 7 2 7" xfId="16889" xr:uid="{BBA02A79-9A82-4CE6-8425-9B38F3EF0B9F}"/>
    <cellStyle name="40% - Accent5 7 2 7 2" xfId="46646" xr:uid="{B6732D0E-9601-4007-896B-328AD13732B8}"/>
    <cellStyle name="40% - Accent5 7 2 8" xfId="20956" xr:uid="{AB6BA49F-1E22-4498-B710-D27BD91A62A0}"/>
    <cellStyle name="40% - Accent5 7 2 8 2" xfId="50384" xr:uid="{B2416B10-396D-4BEA-BD48-B0308503846B}"/>
    <cellStyle name="40% - Accent5 7 2 9" xfId="16869" xr:uid="{D0E641A0-A035-450C-B37B-53286B94C1AC}"/>
    <cellStyle name="40% - Accent5 7 2 9 2" xfId="46626" xr:uid="{8E8EF102-CC1A-4F1A-A50B-13EC38B6BA30}"/>
    <cellStyle name="40% - Accent5 7 3" xfId="5291" xr:uid="{6ABC8485-1D62-4368-A2F4-1F3AD41B6535}"/>
    <cellStyle name="40% - Accent5 7 3 10" xfId="27202" xr:uid="{E5900CDF-4F47-4E13-8F86-8BD3577A7010}"/>
    <cellStyle name="40% - Accent5 7 3 10 2" xfId="55692" xr:uid="{C50C68FC-D97D-4CA1-8A42-8CFAFEC536AB}"/>
    <cellStyle name="40% - Accent5 7 3 11" xfId="35154" xr:uid="{A9485B2D-1151-40E4-B080-9CAA80A71366}"/>
    <cellStyle name="40% - Accent5 7 3 2" xfId="6074" xr:uid="{97A20384-CBAE-4D35-87A0-7DF70F05EE69}"/>
    <cellStyle name="40% - Accent5 7 3 2 2" xfId="16892" xr:uid="{503E7FA9-984F-4E2D-82E0-B685C1003A6C}"/>
    <cellStyle name="40% - Accent5 7 3 2 2 2" xfId="16893" xr:uid="{29955642-5D93-43FA-8BA2-9235CA902367}"/>
    <cellStyle name="40% - Accent5 7 3 2 2 2 2" xfId="46650" xr:uid="{8345E525-CF32-48B7-B7F4-EF6BD41B0762}"/>
    <cellStyle name="40% - Accent5 7 3 2 2 3" xfId="16894" xr:uid="{6551A54C-61ED-4972-8B90-DB16D5ACC9BF}"/>
    <cellStyle name="40% - Accent5 7 3 2 2 3 2" xfId="46651" xr:uid="{24119B7C-BC8A-4E71-A27C-34DC0FF7FF1A}"/>
    <cellStyle name="40% - Accent5 7 3 2 2 4" xfId="46649" xr:uid="{983F2499-B41C-4528-96A2-0FD8D868CAF6}"/>
    <cellStyle name="40% - Accent5 7 3 2 3" xfId="16895" xr:uid="{45895165-927C-467C-B73E-5BCBE3621D3A}"/>
    <cellStyle name="40% - Accent5 7 3 2 3 2" xfId="46652" xr:uid="{25ED15BD-5C85-44F4-91B4-C45BE6B53709}"/>
    <cellStyle name="40% - Accent5 7 3 2 4" xfId="16896" xr:uid="{D5F4EB29-3680-4D5C-8D2F-432805B23BCB}"/>
    <cellStyle name="40% - Accent5 7 3 2 4 2" xfId="46653" xr:uid="{D0C0AEA0-0AF0-4A9C-819E-8289371F9D59}"/>
    <cellStyle name="40% - Accent5 7 3 2 5" xfId="16897" xr:uid="{83C63E35-250E-4151-8C81-3F989183C3C3}"/>
    <cellStyle name="40% - Accent5 7 3 2 5 2" xfId="46654" xr:uid="{B14978CB-4B38-4D8B-AEC7-21B6E38A9335}"/>
    <cellStyle name="40% - Accent5 7 3 2 6" xfId="22191" xr:uid="{04EA31CA-3476-4787-A9AE-A1FD229F1B89}"/>
    <cellStyle name="40% - Accent5 7 3 2 6 2" xfId="51616" xr:uid="{2286A175-D27A-44C0-89E8-130450D132A0}"/>
    <cellStyle name="40% - Accent5 7 3 2 7" xfId="16891" xr:uid="{30E76744-271F-4988-BA16-E98EF1F3D507}"/>
    <cellStyle name="40% - Accent5 7 3 2 7 2" xfId="46648" xr:uid="{8051C11B-D09A-407F-9124-FA315E0D9E5F}"/>
    <cellStyle name="40% - Accent5 7 3 2 8" xfId="35933" xr:uid="{7F74FCFB-EE6E-493C-A4EF-16CA95B6D536}"/>
    <cellStyle name="40% - Accent5 7 3 3" xfId="16898" xr:uid="{0D4F1E93-80AE-4187-BDB3-4D47E2167D6B}"/>
    <cellStyle name="40% - Accent5 7 3 3 2" xfId="16899" xr:uid="{837E278C-B841-4AA5-A6B9-E10E5A9579EB}"/>
    <cellStyle name="40% - Accent5 7 3 3 2 2" xfId="16900" xr:uid="{6914E332-16EB-4A14-A110-6FDB7B0F25CB}"/>
    <cellStyle name="40% - Accent5 7 3 3 2 2 2" xfId="46657" xr:uid="{AAA9BEAA-12BC-4E32-8EE1-07E84D89F381}"/>
    <cellStyle name="40% - Accent5 7 3 3 2 3" xfId="16901" xr:uid="{D5AC9DCC-C251-4510-9F19-DB1C30647648}"/>
    <cellStyle name="40% - Accent5 7 3 3 2 3 2" xfId="46658" xr:uid="{6A6C914C-D69F-43F3-BD33-A839F1F328B6}"/>
    <cellStyle name="40% - Accent5 7 3 3 2 4" xfId="46656" xr:uid="{F4BB4476-FA99-4F6F-87EA-4242FF7D2698}"/>
    <cellStyle name="40% - Accent5 7 3 3 3" xfId="16902" xr:uid="{C558C89D-23E4-42C5-BDD1-D480442F40FD}"/>
    <cellStyle name="40% - Accent5 7 3 3 3 2" xfId="46659" xr:uid="{37458DDC-AF2E-47C6-BD73-7BCBC716A3CC}"/>
    <cellStyle name="40% - Accent5 7 3 3 4" xfId="16903" xr:uid="{DF0DCB23-05F8-4D9B-A946-C05BDF6F7173}"/>
    <cellStyle name="40% - Accent5 7 3 3 4 2" xfId="46660" xr:uid="{B1EC9514-88D6-48B8-B8B5-BD56400FE338}"/>
    <cellStyle name="40% - Accent5 7 3 3 5" xfId="16904" xr:uid="{BED5E4F9-775B-46AB-8A65-1D5AC83F87E9}"/>
    <cellStyle name="40% - Accent5 7 3 3 5 2" xfId="46661" xr:uid="{272B4306-50BD-4BAD-8D26-FCEDC812E8A4}"/>
    <cellStyle name="40% - Accent5 7 3 3 6" xfId="46655" xr:uid="{E478AC01-6A37-4A6D-9022-E7AEB7E1387A}"/>
    <cellStyle name="40% - Accent5 7 3 4" xfId="16905" xr:uid="{645DD33C-DBFB-48C1-85E7-6C0B605EA924}"/>
    <cellStyle name="40% - Accent5 7 3 4 2" xfId="16906" xr:uid="{11CDE114-0114-4163-B2ED-29221607CEF4}"/>
    <cellStyle name="40% - Accent5 7 3 4 2 2" xfId="46663" xr:uid="{A9F526A9-857E-4992-AD33-87AD4DBF52FC}"/>
    <cellStyle name="40% - Accent5 7 3 4 3" xfId="16907" xr:uid="{76BA8E7A-C5BE-4B1E-8F3D-A5D746166AC5}"/>
    <cellStyle name="40% - Accent5 7 3 4 3 2" xfId="46664" xr:uid="{18FF6771-73ED-42C7-9886-A67FCEB4DF12}"/>
    <cellStyle name="40% - Accent5 7 3 4 4" xfId="46662" xr:uid="{A05C37C7-9F89-41DA-AA96-DD65AC8BBB2D}"/>
    <cellStyle name="40% - Accent5 7 3 5" xfId="16908" xr:uid="{BFC9FCDA-921C-488F-B658-7FFACA07C68B}"/>
    <cellStyle name="40% - Accent5 7 3 5 2" xfId="46665" xr:uid="{6D7271D1-6CE0-4B49-87C3-E9704ADF0379}"/>
    <cellStyle name="40% - Accent5 7 3 6" xfId="16909" xr:uid="{7B51583D-9116-4476-A49A-69F879B03961}"/>
    <cellStyle name="40% - Accent5 7 3 6 2" xfId="46666" xr:uid="{C80B0734-2E41-4C08-9789-89627C93A051}"/>
    <cellStyle name="40% - Accent5 7 3 7" xfId="16910" xr:uid="{CD620F2E-259E-4250-8993-B84C958F0A98}"/>
    <cellStyle name="40% - Accent5 7 3 7 2" xfId="46667" xr:uid="{09648C12-036A-4E94-B850-85BE2891D94B}"/>
    <cellStyle name="40% - Accent5 7 3 8" xfId="21204" xr:uid="{DBD1EFFD-A9B2-406B-B3EF-263EF1E91BB2}"/>
    <cellStyle name="40% - Accent5 7 3 8 2" xfId="50630" xr:uid="{86E8A0B3-DFC5-4F23-8081-C7058E272589}"/>
    <cellStyle name="40% - Accent5 7 3 9" xfId="16890" xr:uid="{A91915C2-E9D8-47ED-93F3-7D7B7FD0F64F}"/>
    <cellStyle name="40% - Accent5 7 3 9 2" xfId="46647" xr:uid="{ED17AAE8-332C-4171-BEAD-842399D8DB08}"/>
    <cellStyle name="40% - Accent5 7 4" xfId="5674" xr:uid="{624E0218-8D8C-4E30-8CD9-E26D4A2DCB8D}"/>
    <cellStyle name="40% - Accent5 7 4 2" xfId="16912" xr:uid="{E4374DF1-FE9D-41AD-8C5E-B3D581E24F25}"/>
    <cellStyle name="40% - Accent5 7 4 2 2" xfId="16913" xr:uid="{6A846193-18B4-4684-B3E9-0CAAC36B5EF1}"/>
    <cellStyle name="40% - Accent5 7 4 2 2 2" xfId="46670" xr:uid="{CB09C739-7E1F-4CA0-8301-D1BA4C7CACA7}"/>
    <cellStyle name="40% - Accent5 7 4 2 3" xfId="16914" xr:uid="{40AE2BE4-A61C-4395-A8A3-660E23A355BA}"/>
    <cellStyle name="40% - Accent5 7 4 2 3 2" xfId="46671" xr:uid="{8F171EC0-A4A8-47AF-9C85-44592A093F31}"/>
    <cellStyle name="40% - Accent5 7 4 2 4" xfId="46669" xr:uid="{045CF929-0710-4E70-BEDE-4144FDAFC5D0}"/>
    <cellStyle name="40% - Accent5 7 4 3" xfId="16915" xr:uid="{A0B9FCB5-5099-476A-994E-2F3329F423DF}"/>
    <cellStyle name="40% - Accent5 7 4 3 2" xfId="46672" xr:uid="{D40ED1D8-BAA3-4696-8543-FCF2CB0D7481}"/>
    <cellStyle name="40% - Accent5 7 4 4" xfId="16916" xr:uid="{3087C431-A63C-45A1-9F48-13DEF3AD22EF}"/>
    <cellStyle name="40% - Accent5 7 4 4 2" xfId="46673" xr:uid="{77C1043D-AE62-4854-93B9-2C3418F5D385}"/>
    <cellStyle name="40% - Accent5 7 4 5" xfId="16917" xr:uid="{7E3A392B-BED3-435D-B00A-3EA330E62ECB}"/>
    <cellStyle name="40% - Accent5 7 4 5 2" xfId="46674" xr:uid="{8255DDF3-ED84-4134-A509-A866723B1A8B}"/>
    <cellStyle name="40% - Accent5 7 4 6" xfId="21680" xr:uid="{F1D497F5-44BA-44A4-932F-EFEFF8D4A92A}"/>
    <cellStyle name="40% - Accent5 7 4 6 2" xfId="51105" xr:uid="{D4365BC7-FB1E-4B17-BC7B-912D86D246C0}"/>
    <cellStyle name="40% - Accent5 7 4 7" xfId="16911" xr:uid="{BCC6883A-7911-4B98-8217-37A9FB5DC2D6}"/>
    <cellStyle name="40% - Accent5 7 4 7 2" xfId="46668" xr:uid="{AFE23198-78F7-48AD-B2EF-3F5A5C8CE18B}"/>
    <cellStyle name="40% - Accent5 7 4 8" xfId="30198" xr:uid="{9D279D7F-B264-4186-B58A-000A0AFECA24}"/>
    <cellStyle name="40% - Accent5 7 4 8 2" xfId="58688" xr:uid="{6909BF66-8B1B-4E61-9DB4-F214274AC054}"/>
    <cellStyle name="40% - Accent5 7 4 9" xfId="35533" xr:uid="{A95D66BB-FE9F-484D-9A6F-414B49652771}"/>
    <cellStyle name="40% - Accent5 7 5" xfId="16918" xr:uid="{A00985BF-24CD-465B-A40B-2F39809D9B75}"/>
    <cellStyle name="40% - Accent5 7 5 2" xfId="16919" xr:uid="{E7D44692-C583-434F-94E6-C619770E500E}"/>
    <cellStyle name="40% - Accent5 7 5 2 2" xfId="16920" xr:uid="{2DF59614-0307-400A-A096-0E9FEBA967FA}"/>
    <cellStyle name="40% - Accent5 7 5 2 2 2" xfId="46677" xr:uid="{683A21A1-29D6-469E-BB4D-66573F181E6A}"/>
    <cellStyle name="40% - Accent5 7 5 2 3" xfId="16921" xr:uid="{2F92E2A3-DFD3-4BE6-BDF7-0F3945BC3F1E}"/>
    <cellStyle name="40% - Accent5 7 5 2 3 2" xfId="46678" xr:uid="{DEC460AE-2035-4F57-9989-0F9F5E54F16D}"/>
    <cellStyle name="40% - Accent5 7 5 2 4" xfId="46676" xr:uid="{89F8BC31-30E5-4D43-AFF2-7577AA6D3BFD}"/>
    <cellStyle name="40% - Accent5 7 5 3" xfId="16922" xr:uid="{FBB0DD93-401C-45F7-BB35-F7240EFF03A4}"/>
    <cellStyle name="40% - Accent5 7 5 3 2" xfId="46679" xr:uid="{5B7F3F6E-473D-4F28-81F8-FD8B09984D1C}"/>
    <cellStyle name="40% - Accent5 7 5 4" xfId="16923" xr:uid="{7C2857C2-A2AA-4FDB-8D69-C7FE487FCDB0}"/>
    <cellStyle name="40% - Accent5 7 5 4 2" xfId="46680" xr:uid="{C8D15F3F-5BC5-4FB9-BDED-122F33316C33}"/>
    <cellStyle name="40% - Accent5 7 5 5" xfId="16924" xr:uid="{FAFE6B2C-3955-49D5-91F6-53DC297B48D5}"/>
    <cellStyle name="40% - Accent5 7 5 5 2" xfId="46681" xr:uid="{C707A0C1-EE54-44BB-BB78-DFBABFA0AFC0}"/>
    <cellStyle name="40% - Accent5 7 5 6" xfId="46675" xr:uid="{906F4763-6B40-40D7-89FC-793926E81920}"/>
    <cellStyle name="40% - Accent5 7 6" xfId="16925" xr:uid="{71655D4C-8768-4286-99C6-FA491E2279BF}"/>
    <cellStyle name="40% - Accent5 7 6 2" xfId="16926" xr:uid="{AE05FF67-D131-4D5A-8B76-AFA051267327}"/>
    <cellStyle name="40% - Accent5 7 6 2 2" xfId="46683" xr:uid="{BADD6B65-FCBC-4405-9775-24DC9D6A1AB8}"/>
    <cellStyle name="40% - Accent5 7 6 3" xfId="16927" xr:uid="{E6B1B2D1-B832-44E0-BACC-2D97CA097EC3}"/>
    <cellStyle name="40% - Accent5 7 6 3 2" xfId="46684" xr:uid="{EDFEDF03-30C9-4CB0-80D4-F8D549E5B469}"/>
    <cellStyle name="40% - Accent5 7 6 4" xfId="46682" xr:uid="{0A74F97E-8790-4DE7-BE40-897E194B6A79}"/>
    <cellStyle name="40% - Accent5 7 7" xfId="16928" xr:uid="{1A0BFEEB-E4AD-4D0C-A6CB-E7767E5430A2}"/>
    <cellStyle name="40% - Accent5 7 7 2" xfId="46685" xr:uid="{155F9945-5058-4173-BD59-6144715CC076}"/>
    <cellStyle name="40% - Accent5 7 8" xfId="16929" xr:uid="{ECDDE100-DC5E-4615-B388-9CFA4D7CC0D6}"/>
    <cellStyle name="40% - Accent5 7 8 2" xfId="46686" xr:uid="{508A7BC1-849E-47E8-9280-08E13167DD78}"/>
    <cellStyle name="40% - Accent5 7 9" xfId="16930" xr:uid="{8BEAA2E7-05A9-423E-81A7-EFDBF4FD85D4}"/>
    <cellStyle name="40% - Accent5 7 9 2" xfId="46687" xr:uid="{30CC30F2-21F1-4F2B-A334-BE316213360B}"/>
    <cellStyle name="40% - Accent5 8" xfId="2115" xr:uid="{6DB2FF5B-AC5E-4FC1-B9FD-A060FF8CDE8E}"/>
    <cellStyle name="40% - Accent5 8 10" xfId="4867" xr:uid="{FFD3E4C8-C8BA-45D3-8064-F505AEADF5A6}"/>
    <cellStyle name="40% - Accent5 8 10 2" xfId="34746" xr:uid="{0C671516-88FB-4EEB-99B2-96C788B67A65}"/>
    <cellStyle name="40% - Accent5 8 11" xfId="22793" xr:uid="{72DACC03-A794-4734-962A-6E3540EE0385}"/>
    <cellStyle name="40% - Accent5 8 11 2" xfId="52078" xr:uid="{1C3820AD-413B-4FD0-82DB-EBD6283D2283}"/>
    <cellStyle name="40% - Accent5 8 12" xfId="33104" xr:uid="{8A0DDD7D-557E-488B-BC1C-B137D6CA6FD1}"/>
    <cellStyle name="40% - Accent5 8 2" xfId="5117" xr:uid="{AA9CCD30-6CCA-4345-B617-92304C541498}"/>
    <cellStyle name="40% - Accent5 8 2 2" xfId="5900" xr:uid="{A56714DA-4F5B-4471-AFF5-E48FA45171BF}"/>
    <cellStyle name="40% - Accent5 8 2 2 2" xfId="16934" xr:uid="{B9B6E519-A2A5-46DB-B55E-F116B0BDA29A}"/>
    <cellStyle name="40% - Accent5 8 2 2 2 2" xfId="46691" xr:uid="{3BEDDD12-285F-416B-B2B2-FF400B35D4D3}"/>
    <cellStyle name="40% - Accent5 8 2 2 3" xfId="16935" xr:uid="{4A40EDAB-A824-4A12-B4E8-B0659806F5E7}"/>
    <cellStyle name="40% - Accent5 8 2 2 3 2" xfId="46692" xr:uid="{883E0CD2-FC9C-49EE-89D5-39F2AC0146A5}"/>
    <cellStyle name="40% - Accent5 8 2 2 4" xfId="21947" xr:uid="{9FE8F76D-2FAA-4E74-A3F5-10675EAC81F4}"/>
    <cellStyle name="40% - Accent5 8 2 2 4 2" xfId="51372" xr:uid="{03D20993-20B5-418B-B3E0-96285AC6BD71}"/>
    <cellStyle name="40% - Accent5 8 2 2 5" xfId="16933" xr:uid="{43254286-F151-4057-90E5-5FDADF34992A}"/>
    <cellStyle name="40% - Accent5 8 2 2 5 2" xfId="46690" xr:uid="{95BF6D15-4585-45E1-BE8B-90F7826B2F41}"/>
    <cellStyle name="40% - Accent5 8 2 2 6" xfId="29007" xr:uid="{1DF8845A-1441-4932-AF40-E17C553E4E33}"/>
    <cellStyle name="40% - Accent5 8 2 2 6 2" xfId="57497" xr:uid="{39C4C214-90C2-453F-A062-6BCBEDF9DA66}"/>
    <cellStyle name="40% - Accent5 8 2 2 7" xfId="35759" xr:uid="{3C877F32-0898-4D20-84BD-1F08BD805F08}"/>
    <cellStyle name="40% - Accent5 8 2 3" xfId="16936" xr:uid="{038C1478-96F0-4677-A957-EEE49665A2CD}"/>
    <cellStyle name="40% - Accent5 8 2 3 2" xfId="46693" xr:uid="{42444460-A624-4EB1-854F-CB9DAD82A330}"/>
    <cellStyle name="40% - Accent5 8 2 4" xfId="16937" xr:uid="{46746EB8-DBCB-42CF-A84B-C7EB03CC21B7}"/>
    <cellStyle name="40% - Accent5 8 2 4 2" xfId="46694" xr:uid="{DEC45B95-E227-4A9B-92B5-1569E866382B}"/>
    <cellStyle name="40% - Accent5 8 2 5" xfId="16938" xr:uid="{2C7C9F8F-8596-48BD-893E-5838FEA9F417}"/>
    <cellStyle name="40% - Accent5 8 2 5 2" xfId="46695" xr:uid="{64F819DA-0E6D-434E-8719-D196C65A2E71}"/>
    <cellStyle name="40% - Accent5 8 2 6" xfId="20976" xr:uid="{3D931424-CD43-4685-B817-9F1A5D51D16E}"/>
    <cellStyle name="40% - Accent5 8 2 6 2" xfId="50402" xr:uid="{6994E1B7-8740-416D-992D-B05FDC0D0DAA}"/>
    <cellStyle name="40% - Accent5 8 2 7" xfId="16932" xr:uid="{A662B031-720C-4424-B962-893DFC9D0C70}"/>
    <cellStyle name="40% - Accent5 8 2 7 2" xfId="46689" xr:uid="{D2898C6A-213E-49EA-BBA0-24048389F9C2}"/>
    <cellStyle name="40% - Accent5 8 2 8" xfId="26024" xr:uid="{0362FEE8-F770-479E-A4CC-C8A10F827B7F}"/>
    <cellStyle name="40% - Accent5 8 2 8 2" xfId="54515" xr:uid="{D7F5AF6D-123A-469D-A5C0-A818E19591AB}"/>
    <cellStyle name="40% - Accent5 8 2 9" xfId="34980" xr:uid="{E3249F97-1968-420E-81A4-F6A106DF09A4}"/>
    <cellStyle name="40% - Accent5 8 3" xfId="5308" xr:uid="{F211E483-5843-44E1-8432-29BCF5726491}"/>
    <cellStyle name="40% - Accent5 8 3 2" xfId="6091" xr:uid="{1D05B578-E75E-4158-8133-4FFD99246D6F}"/>
    <cellStyle name="40% - Accent5 8 3 2 2" xfId="16941" xr:uid="{E8042A0D-EC1D-44EB-9695-9A476F0776D9}"/>
    <cellStyle name="40% - Accent5 8 3 2 2 2" xfId="46698" xr:uid="{B4F9C003-5ABE-4B52-B7E5-3811BB674F85}"/>
    <cellStyle name="40% - Accent5 8 3 2 3" xfId="16942" xr:uid="{5E97DC98-6F30-4589-8BE7-8E02865931C4}"/>
    <cellStyle name="40% - Accent5 8 3 2 3 2" xfId="46699" xr:uid="{1085E8A3-6DDD-4ABE-9C30-3A0B0A4A50A2}"/>
    <cellStyle name="40% - Accent5 8 3 2 4" xfId="22209" xr:uid="{55D596AC-F206-4D09-A1A7-54A2AB9AED82}"/>
    <cellStyle name="40% - Accent5 8 3 2 4 2" xfId="51634" xr:uid="{094F36DE-ED8B-4D9B-B6CB-9F71785047DE}"/>
    <cellStyle name="40% - Accent5 8 3 2 5" xfId="16940" xr:uid="{734741DF-A3E2-4245-9DB6-CCC75FB75522}"/>
    <cellStyle name="40% - Accent5 8 3 2 5 2" xfId="46697" xr:uid="{EC22B0DD-B2AE-4E99-9B93-577B71594F3E}"/>
    <cellStyle name="40% - Accent5 8 3 2 6" xfId="35950" xr:uid="{6EDDBC24-07DD-4B4B-8891-B9ECCDA1B77B}"/>
    <cellStyle name="40% - Accent5 8 3 3" xfId="16943" xr:uid="{96C29801-6D8B-48F3-AF19-927D2A9A2D9E}"/>
    <cellStyle name="40% - Accent5 8 3 3 2" xfId="46700" xr:uid="{93FA8E6E-0112-45CC-BC69-0812A2290CA6}"/>
    <cellStyle name="40% - Accent5 8 3 4" xfId="16944" xr:uid="{6031654B-A342-4AE0-BA1B-CA7C50D14B50}"/>
    <cellStyle name="40% - Accent5 8 3 4 2" xfId="46701" xr:uid="{3116EC66-869E-424D-AB19-7E0EBEFCDE4E}"/>
    <cellStyle name="40% - Accent5 8 3 5" xfId="16945" xr:uid="{B8821D0A-6560-4A38-AD22-D69BACF39A3A}"/>
    <cellStyle name="40% - Accent5 8 3 5 2" xfId="46702" xr:uid="{7ADF8C69-D70A-4835-B4EE-2CE9465ADDA6}"/>
    <cellStyle name="40% - Accent5 8 3 6" xfId="21222" xr:uid="{C14662DF-FFD8-4FA8-A32E-160325DF2800}"/>
    <cellStyle name="40% - Accent5 8 3 6 2" xfId="50648" xr:uid="{9A69255A-2D2C-49B6-B531-71E60539E0B0}"/>
    <cellStyle name="40% - Accent5 8 3 7" xfId="16939" xr:uid="{EBB18C5E-338C-417B-B6A4-4EFB78B66D26}"/>
    <cellStyle name="40% - Accent5 8 3 7 2" xfId="46696" xr:uid="{6C113A8A-15D0-4CD7-BAD6-D8E98F5FA486}"/>
    <cellStyle name="40% - Accent5 8 3 8" xfId="27496" xr:uid="{D86E1433-EC6C-48D2-BB6E-C425D15487EB}"/>
    <cellStyle name="40% - Accent5 8 3 8 2" xfId="55986" xr:uid="{BFC368CA-8B52-47AE-A232-9744CC1060E1}"/>
    <cellStyle name="40% - Accent5 8 3 9" xfId="35171" xr:uid="{0E597B3D-51BD-4377-AFF6-BD153ACD3780}"/>
    <cellStyle name="40% - Accent5 8 4" xfId="5695" xr:uid="{8CA482F8-A91D-4617-9120-20BC0FD6C9F3}"/>
    <cellStyle name="40% - Accent5 8 4 2" xfId="16947" xr:uid="{04FA96D5-38C3-4A38-8257-B76C258C734D}"/>
    <cellStyle name="40% - Accent5 8 4 2 2" xfId="46704" xr:uid="{EAF1A01A-9224-4D35-8EB0-4C8826401C03}"/>
    <cellStyle name="40% - Accent5 8 4 3" xfId="16948" xr:uid="{68377F73-F487-4DCD-A162-73E2852D5F8E}"/>
    <cellStyle name="40% - Accent5 8 4 3 2" xfId="46705" xr:uid="{C3199D2C-C392-4D36-A66B-649A97CD41E4}"/>
    <cellStyle name="40% - Accent5 8 4 4" xfId="21704" xr:uid="{088C6ACB-B23B-415E-9377-2E77232E93C1}"/>
    <cellStyle name="40% - Accent5 8 4 4 2" xfId="51129" xr:uid="{F3335BD5-ADC2-4235-94F5-091E768EE15F}"/>
    <cellStyle name="40% - Accent5 8 4 5" xfId="16946" xr:uid="{BD3F7AF0-6003-4499-B0F8-8550F365000F}"/>
    <cellStyle name="40% - Accent5 8 4 5 2" xfId="46703" xr:uid="{40AAECCA-D37F-44F7-AEE5-AEC5B25BD38E}"/>
    <cellStyle name="40% - Accent5 8 4 6" xfId="30494" xr:uid="{4668F319-FAA0-4619-9C70-1BE9D9FE4D6F}"/>
    <cellStyle name="40% - Accent5 8 4 6 2" xfId="58984" xr:uid="{203AD6D1-7B8D-4968-B93A-00172CEA0098}"/>
    <cellStyle name="40% - Accent5 8 4 7" xfId="35554" xr:uid="{D28EA301-9976-42A0-937A-CC289CFBE0AE}"/>
    <cellStyle name="40% - Accent5 8 5" xfId="16949" xr:uid="{6DCF69F6-2001-49F5-B059-007315C73E4F}"/>
    <cellStyle name="40% - Accent5 8 5 2" xfId="46706" xr:uid="{63DBE0B3-144C-46CC-B8C5-B7D7109C685B}"/>
    <cellStyle name="40% - Accent5 8 6" xfId="16950" xr:uid="{48E8CF2D-2C7D-4DC5-A384-9E87B74015BD}"/>
    <cellStyle name="40% - Accent5 8 6 2" xfId="46707" xr:uid="{83228383-953C-46EE-8C50-1E39E56E77FC}"/>
    <cellStyle name="40% - Accent5 8 7" xfId="16951" xr:uid="{4DAEDBD1-E474-456F-BBD6-890BFB66CF97}"/>
    <cellStyle name="40% - Accent5 8 7 2" xfId="46708" xr:uid="{3811E96B-AACC-477B-A000-B8A0B20E4169}"/>
    <cellStyle name="40% - Accent5 8 8" xfId="20734" xr:uid="{78CED987-5545-46E0-921F-17A45EDE0E2E}"/>
    <cellStyle name="40% - Accent5 8 8 2" xfId="50166" xr:uid="{87C6AFEA-01C0-41D0-A04D-C6CBB659949A}"/>
    <cellStyle name="40% - Accent5 8 9" xfId="16931" xr:uid="{B8BA8888-E1CE-4E3A-B4F8-E4154D915FC8}"/>
    <cellStyle name="40% - Accent5 8 9 2" xfId="46688" xr:uid="{DCFEA107-0B22-41BE-A80F-EE6531820265}"/>
    <cellStyle name="40% - Accent5 9" xfId="830" xr:uid="{3673109B-2971-4DEE-A264-D11B8A7FA32D}"/>
    <cellStyle name="40% - Accent5 9 10" xfId="4888" xr:uid="{466126F8-00E2-4A0A-AD59-7F803691DB18}"/>
    <cellStyle name="40% - Accent5 9 10 2" xfId="34767" xr:uid="{9D3DED1D-E188-41FE-AA52-DEF19A97D7CD}"/>
    <cellStyle name="40% - Accent5 9 11" xfId="22809" xr:uid="{13B20855-FD47-4051-9DB7-C61E69DE887A}"/>
    <cellStyle name="40% - Accent5 9 11 2" xfId="52094" xr:uid="{D2DE520B-594C-4475-ABD4-A68A6B1EEC88}"/>
    <cellStyle name="40% - Accent5 9 12" xfId="32068" xr:uid="{2E8EAFFA-D4AF-4C37-9557-02DCBAEDB6F6}"/>
    <cellStyle name="40% - Accent5 9 2" xfId="5136" xr:uid="{3CC40567-4584-4516-80D2-735E350F847D}"/>
    <cellStyle name="40% - Accent5 9 2 2" xfId="5920" xr:uid="{7FF7C832-A932-47E0-8F91-20F40284007B}"/>
    <cellStyle name="40% - Accent5 9 2 2 2" xfId="16955" xr:uid="{57411E6C-CDEF-4BF3-A3A1-BD12F5B44FF5}"/>
    <cellStyle name="40% - Accent5 9 2 2 2 2" xfId="46712" xr:uid="{6D013E96-F470-4797-9990-16B3D059B181}"/>
    <cellStyle name="40% - Accent5 9 2 2 3" xfId="16956" xr:uid="{D3B7BED0-4044-4EC0-9C1F-12DF87496CD6}"/>
    <cellStyle name="40% - Accent5 9 2 2 3 2" xfId="46713" xr:uid="{3B666F5F-26C7-4EB0-8357-0E7AB6AD6408}"/>
    <cellStyle name="40% - Accent5 9 2 2 4" xfId="21968" xr:uid="{2876E547-9683-4AF6-BAB6-4954793C7096}"/>
    <cellStyle name="40% - Accent5 9 2 2 4 2" xfId="51393" xr:uid="{050AD83C-F733-4959-BBC9-1CCCB9DBA93C}"/>
    <cellStyle name="40% - Accent5 9 2 2 5" xfId="16954" xr:uid="{75E07425-5A0C-462B-961A-18CC9123A918}"/>
    <cellStyle name="40% - Accent5 9 2 2 5 2" xfId="46711" xr:uid="{33CA1135-CE6D-4D3F-AE15-9D7F3E741BF5}"/>
    <cellStyle name="40% - Accent5 9 2 2 6" xfId="29318" xr:uid="{0063C6BA-66C4-4C9C-B825-E048FD81FD33}"/>
    <cellStyle name="40% - Accent5 9 2 2 6 2" xfId="57808" xr:uid="{FBE21E46-771F-47F0-B5AA-14A2DC898936}"/>
    <cellStyle name="40% - Accent5 9 2 2 7" xfId="35779" xr:uid="{E2851B13-ABAC-47A3-8608-FB04CB652550}"/>
    <cellStyle name="40% - Accent5 9 2 3" xfId="16957" xr:uid="{2B4E2EA9-CBA8-4A75-BA2D-0E0B4313759F}"/>
    <cellStyle name="40% - Accent5 9 2 3 2" xfId="46714" xr:uid="{8F0DA9D4-3C88-47AC-B203-7833008E787B}"/>
    <cellStyle name="40% - Accent5 9 2 4" xfId="16958" xr:uid="{1FB49B35-AAD5-4C26-BF97-AFB28FF9C7CD}"/>
    <cellStyle name="40% - Accent5 9 2 4 2" xfId="46715" xr:uid="{ECF09977-032D-498C-9955-5834475CF5D6}"/>
    <cellStyle name="40% - Accent5 9 2 5" xfId="16959" xr:uid="{4D989226-37DF-41BA-BDA8-260E1BA245A5}"/>
    <cellStyle name="40% - Accent5 9 2 5 2" xfId="46716" xr:uid="{EC5CF9B7-904F-4180-BA42-AF1BE3A7D294}"/>
    <cellStyle name="40% - Accent5 9 2 6" xfId="20996" xr:uid="{D3799A0F-9867-4AEC-AFB2-6E36285233B1}"/>
    <cellStyle name="40% - Accent5 9 2 6 2" xfId="50422" xr:uid="{655C1071-5C98-497B-89EE-5B7B7F6B3588}"/>
    <cellStyle name="40% - Accent5 9 2 7" xfId="16953" xr:uid="{85FD97C8-C74F-4696-85E8-3040B8664EBA}"/>
    <cellStyle name="40% - Accent5 9 2 7 2" xfId="46710" xr:uid="{8A683505-9C96-4545-AF3A-848F8D65ABFC}"/>
    <cellStyle name="40% - Accent5 9 2 8" xfId="26334" xr:uid="{10AC221F-7A49-4B4C-B08E-5E9A9E295BD3}"/>
    <cellStyle name="40% - Accent5 9 2 8 2" xfId="54825" xr:uid="{52E4C4C7-B8CD-4F50-875A-2706F4B85552}"/>
    <cellStyle name="40% - Accent5 9 2 9" xfId="34999" xr:uid="{E17954AE-5394-48F7-AAF7-F61E4EA3F288}"/>
    <cellStyle name="40% - Accent5 9 3" xfId="5328" xr:uid="{C2A89D43-E973-4F76-BB6E-BF6C773837AA}"/>
    <cellStyle name="40% - Accent5 9 3 2" xfId="6112" xr:uid="{97689332-F2A2-4F30-97DC-16F5EE135713}"/>
    <cellStyle name="40% - Accent5 9 3 2 2" xfId="16962" xr:uid="{376B6225-7867-4716-90C2-B78AD495C26B}"/>
    <cellStyle name="40% - Accent5 9 3 2 2 2" xfId="46719" xr:uid="{2D8C1D37-F821-4D65-A761-5ABDD03CD70A}"/>
    <cellStyle name="40% - Accent5 9 3 2 3" xfId="16963" xr:uid="{BFEC51A0-253A-4B75-B9BF-91F81DDBA843}"/>
    <cellStyle name="40% - Accent5 9 3 2 3 2" xfId="46720" xr:uid="{628CBB54-E4FB-4628-9B80-3642D029160A}"/>
    <cellStyle name="40% - Accent5 9 3 2 4" xfId="22230" xr:uid="{678DA977-97E8-4EE7-AE56-D9227CE7305A}"/>
    <cellStyle name="40% - Accent5 9 3 2 4 2" xfId="51655" xr:uid="{47CC48DC-6699-4879-B525-3C7E8748DDF7}"/>
    <cellStyle name="40% - Accent5 9 3 2 5" xfId="16961" xr:uid="{40A844A5-2219-40A9-A920-F7A1A52E4895}"/>
    <cellStyle name="40% - Accent5 9 3 2 5 2" xfId="46718" xr:uid="{6B8C7E7F-9854-40A8-8E4B-E95C42EE7569}"/>
    <cellStyle name="40% - Accent5 9 3 2 6" xfId="35971" xr:uid="{34BD5D02-8B9D-4933-83C8-30E27D66CEDF}"/>
    <cellStyle name="40% - Accent5 9 3 3" xfId="16964" xr:uid="{337507B7-0B4C-4790-8779-F9F97444254F}"/>
    <cellStyle name="40% - Accent5 9 3 3 2" xfId="46721" xr:uid="{3EA6D6FB-73BB-409B-B087-F11BE82916DC}"/>
    <cellStyle name="40% - Accent5 9 3 4" xfId="16965" xr:uid="{45254A1A-CB11-4288-912D-E4C3AD0FE2AB}"/>
    <cellStyle name="40% - Accent5 9 3 4 2" xfId="46722" xr:uid="{8DA0B5B2-D615-447B-9EE6-95A60FA94C9A}"/>
    <cellStyle name="40% - Accent5 9 3 5" xfId="16966" xr:uid="{3996CCF4-78A0-412A-ACD5-1B7366CD06B1}"/>
    <cellStyle name="40% - Accent5 9 3 5 2" xfId="46723" xr:uid="{58EF19AB-94E1-496E-BCF2-79879212DC7F}"/>
    <cellStyle name="40% - Accent5 9 3 6" xfId="21243" xr:uid="{F7AD9A7F-33BD-43D8-BA3C-DB2BD89A9307}"/>
    <cellStyle name="40% - Accent5 9 3 6 2" xfId="50669" xr:uid="{EFABA3CF-9295-4165-AD72-EB1578D1383A}"/>
    <cellStyle name="40% - Accent5 9 3 7" xfId="16960" xr:uid="{55E6AE55-A9FE-4427-B6C3-B5C85FF81170}"/>
    <cellStyle name="40% - Accent5 9 3 7 2" xfId="46717" xr:uid="{B026C875-B631-4616-95EB-17A8E15639C6}"/>
    <cellStyle name="40% - Accent5 9 3 8" xfId="27807" xr:uid="{41DFB9DD-101C-4024-A0C9-1C6F8D745630}"/>
    <cellStyle name="40% - Accent5 9 3 8 2" xfId="56297" xr:uid="{355B9D3A-3217-482C-9EA7-A412C5E158D7}"/>
    <cellStyle name="40% - Accent5 9 3 9" xfId="35191" xr:uid="{4F42833C-7B9A-436C-968B-C70331659849}"/>
    <cellStyle name="40% - Accent5 9 4" xfId="5717" xr:uid="{C21AD743-5F0E-4AE9-9341-7C21E01301EA}"/>
    <cellStyle name="40% - Accent5 9 4 2" xfId="16968" xr:uid="{EE1E3255-B8B0-4537-BB50-51F0BAD02D67}"/>
    <cellStyle name="40% - Accent5 9 4 2 2" xfId="46725" xr:uid="{23B1DD00-A4E1-425F-B17B-1DEDC55EF44A}"/>
    <cellStyle name="40% - Accent5 9 4 3" xfId="16969" xr:uid="{2A1E49D5-FDF1-4E2E-AED8-B5C92E19DB14}"/>
    <cellStyle name="40% - Accent5 9 4 3 2" xfId="46726" xr:uid="{28AE9FC0-2783-43BB-B3C9-5320E4407E51}"/>
    <cellStyle name="40% - Accent5 9 4 4" xfId="21727" xr:uid="{BB2DE6DF-4B12-49E6-9F14-44817171F19E}"/>
    <cellStyle name="40% - Accent5 9 4 4 2" xfId="51152" xr:uid="{690F2678-4148-435E-B9F7-E93C46CC28AC}"/>
    <cellStyle name="40% - Accent5 9 4 5" xfId="16967" xr:uid="{3FA2CADB-E232-4C25-9AF8-098D12985A30}"/>
    <cellStyle name="40% - Accent5 9 4 5 2" xfId="46724" xr:uid="{39B0B865-838F-4859-A4C5-69089AA0E4AB}"/>
    <cellStyle name="40% - Accent5 9 4 6" xfId="30806" xr:uid="{4D18CBBE-0861-4A3B-9E33-D9AC6463CCAD}"/>
    <cellStyle name="40% - Accent5 9 4 6 2" xfId="59296" xr:uid="{8D89B4E5-24ED-4C21-B786-C0DC955A1354}"/>
    <cellStyle name="40% - Accent5 9 4 7" xfId="35576" xr:uid="{BA6FA4A9-D14B-4D73-B8DB-32B5F9CB73A1}"/>
    <cellStyle name="40% - Accent5 9 5" xfId="16970" xr:uid="{98901CF8-7F84-49B0-81DF-972262095DFB}"/>
    <cellStyle name="40% - Accent5 9 5 2" xfId="46727" xr:uid="{B2FBBA5C-89C9-4D35-99E8-45560C7B2C87}"/>
    <cellStyle name="40% - Accent5 9 6" xfId="16971" xr:uid="{A5C290E7-7E6A-41B4-9BC5-EE7EE6CC1EFB}"/>
    <cellStyle name="40% - Accent5 9 6 2" xfId="46728" xr:uid="{68CB5118-FEDC-49CF-94F4-75E19B3ED8D4}"/>
    <cellStyle name="40% - Accent5 9 7" xfId="16972" xr:uid="{F4C1929C-7E53-4F25-9853-2AE8BC8ED8D0}"/>
    <cellStyle name="40% - Accent5 9 7 2" xfId="46729" xr:uid="{F0168218-8804-45A5-A7A7-43640CBCDEFB}"/>
    <cellStyle name="40% - Accent5 9 8" xfId="20754" xr:uid="{67B21A24-FC07-42C6-ABC0-55CB39069CA4}"/>
    <cellStyle name="40% - Accent5 9 8 2" xfId="50186" xr:uid="{29F0CAA0-EF26-411E-A439-1E2A95CF0A6B}"/>
    <cellStyle name="40% - Accent5 9 9" xfId="16952" xr:uid="{9716100C-FE6C-4465-8CB2-8A79CD274519}"/>
    <cellStyle name="40% - Accent5 9 9 2" xfId="46709" xr:uid="{FA0E5E87-8AF8-44B5-B9FC-B4A01CA6CCBD}"/>
    <cellStyle name="40% - Accent6" xfId="40" builtinId="51" customBuiltin="1"/>
    <cellStyle name="40% - Accent6 10" xfId="4486" xr:uid="{91C0C442-57B7-4D4F-95C5-F95251F29808}"/>
    <cellStyle name="40% - Accent6 10 10" xfId="4912" xr:uid="{008576FB-B52D-4EDB-89B6-FD790201053F}"/>
    <cellStyle name="40% - Accent6 10 10 2" xfId="34791" xr:uid="{D1812E06-CF21-487A-8AC4-8151052182CB}"/>
    <cellStyle name="40% - Accent6 10 11" xfId="22828" xr:uid="{832B702B-C5F5-4E67-AF47-CBFA9FFC7975}"/>
    <cellStyle name="40% - Accent6 10 11 2" xfId="52113" xr:uid="{21A526F5-16B2-423B-8CDC-4144ADFC2F4D}"/>
    <cellStyle name="40% - Accent6 10 12" xfId="34480" xr:uid="{37DE30AC-BFC5-4990-8411-7FB4257B418B}"/>
    <cellStyle name="40% - Accent6 10 2" xfId="5743" xr:uid="{DC3CD7A2-5FBF-4DEC-8DBA-141A7FD8C526}"/>
    <cellStyle name="40% - Accent6 10 2 2" xfId="16976" xr:uid="{85F6B2CD-563E-4A2A-9402-6F9943E38CB0}"/>
    <cellStyle name="40% - Accent6 10 2 2 2" xfId="16977" xr:uid="{9D0D9BCB-122A-4B57-9BD5-95005CC3E94E}"/>
    <cellStyle name="40% - Accent6 10 2 2 2 2" xfId="46734" xr:uid="{28DF99E6-D86C-4F02-AD9F-BD2A51C7FCC2}"/>
    <cellStyle name="40% - Accent6 10 2 2 3" xfId="16978" xr:uid="{3E017B15-AAAD-4AE9-AB4B-3853D6666F8A}"/>
    <cellStyle name="40% - Accent6 10 2 2 3 2" xfId="46735" xr:uid="{855EC9DB-96AF-4C85-A85B-05FF68F489B6}"/>
    <cellStyle name="40% - Accent6 10 2 2 4" xfId="46733" xr:uid="{3B168FCC-E451-4CF0-AFCA-31C202BAE089}"/>
    <cellStyle name="40% - Accent6 10 2 3" xfId="16979" xr:uid="{5E2792D3-4CD2-48AE-B069-8CE1B2B07C46}"/>
    <cellStyle name="40% - Accent6 10 2 3 2" xfId="46736" xr:uid="{2BBFD78E-32BD-476E-9FEA-1EA297DACB0C}"/>
    <cellStyle name="40% - Accent6 10 2 4" xfId="16980" xr:uid="{5A8392B0-229B-409A-8EB9-032833AC9A78}"/>
    <cellStyle name="40% - Accent6 10 2 4 2" xfId="46737" xr:uid="{D66D6C0B-C431-4FE5-9CA7-B25010EBDB29}"/>
    <cellStyle name="40% - Accent6 10 2 5" xfId="16981" xr:uid="{93AC97C6-A2CB-4DE0-96CF-302742415E64}"/>
    <cellStyle name="40% - Accent6 10 2 5 2" xfId="46738" xr:uid="{E4F5C41C-E7CD-471B-A741-C3B763FCF13B}"/>
    <cellStyle name="40% - Accent6 10 2 6" xfId="21752" xr:uid="{AA434B42-1ECA-4550-8CD1-CB6726695D5D}"/>
    <cellStyle name="40% - Accent6 10 2 6 2" xfId="51177" xr:uid="{CDA2B694-18B2-4ECC-B041-85C333B5BEAD}"/>
    <cellStyle name="40% - Accent6 10 2 7" xfId="16975" xr:uid="{B486FC2B-0D08-431F-A571-9C1FCFFDE000}"/>
    <cellStyle name="40% - Accent6 10 2 7 2" xfId="46732" xr:uid="{93313BEB-22D3-44A4-8712-8B49C5642B03}"/>
    <cellStyle name="40% - Accent6 10 2 8" xfId="28061" xr:uid="{31F58FEA-F548-4580-BE68-6D5FCCBA8DC2}"/>
    <cellStyle name="40% - Accent6 10 2 8 2" xfId="56551" xr:uid="{244F9EB8-9F2E-482A-A734-FB63247D3DFB}"/>
    <cellStyle name="40% - Accent6 10 2 9" xfId="35602" xr:uid="{95A79B1A-F17F-4D4F-9F0C-8C1DF1774464}"/>
    <cellStyle name="40% - Accent6 10 3" xfId="16982" xr:uid="{A02C18A3-2A66-43FD-B025-9BC9D2E054A8}"/>
    <cellStyle name="40% - Accent6 10 3 2" xfId="16983" xr:uid="{F4CBD803-1B01-4640-9223-1C05BF7C50CB}"/>
    <cellStyle name="40% - Accent6 10 3 2 2" xfId="16984" xr:uid="{BA2586F5-30D4-4FA5-A728-C7A4B2469026}"/>
    <cellStyle name="40% - Accent6 10 3 2 2 2" xfId="46741" xr:uid="{99AA2CEE-0B77-466D-AC61-0B2AF7490573}"/>
    <cellStyle name="40% - Accent6 10 3 2 3" xfId="16985" xr:uid="{28B2E686-8013-45C9-A957-25F4901FAF54}"/>
    <cellStyle name="40% - Accent6 10 3 2 3 2" xfId="46742" xr:uid="{289617C5-1BED-4197-BC96-96FF0E5029C2}"/>
    <cellStyle name="40% - Accent6 10 3 2 4" xfId="46740" xr:uid="{9867CCC4-097C-4517-8B8D-B018EE2ADEEF}"/>
    <cellStyle name="40% - Accent6 10 3 3" xfId="16986" xr:uid="{866240F5-6983-40A4-B6EA-C515990D8625}"/>
    <cellStyle name="40% - Accent6 10 3 3 2" xfId="46743" xr:uid="{FEAF7A15-7BA3-4905-8186-BAC70ED303F3}"/>
    <cellStyle name="40% - Accent6 10 3 4" xfId="16987" xr:uid="{067C82C2-EEF6-4D91-AE79-FF7841ABDD41}"/>
    <cellStyle name="40% - Accent6 10 3 4 2" xfId="46744" xr:uid="{EB844913-8FF9-4C2B-8919-48B74FD6346A}"/>
    <cellStyle name="40% - Accent6 10 3 5" xfId="16988" xr:uid="{FDD9753A-C91A-4D76-9539-564BA2E7C98D}"/>
    <cellStyle name="40% - Accent6 10 3 5 2" xfId="46745" xr:uid="{BEC83046-0F36-4F33-AB18-86348C78533A}"/>
    <cellStyle name="40% - Accent6 10 3 6" xfId="46739" xr:uid="{84250779-83B0-4535-9BC2-5D5264729DD4}"/>
    <cellStyle name="40% - Accent6 10 4" xfId="16989" xr:uid="{050081E5-5D97-493B-9E32-DE6C0AEF5F67}"/>
    <cellStyle name="40% - Accent6 10 4 2" xfId="16990" xr:uid="{8EFFAC0E-43BA-49CF-9B44-9ED4FCCD9E7B}"/>
    <cellStyle name="40% - Accent6 10 4 2 2" xfId="46747" xr:uid="{A97B5A0A-DB9B-4231-B769-02FD5F60ECEF}"/>
    <cellStyle name="40% - Accent6 10 4 3" xfId="16991" xr:uid="{BA47ABE6-5E80-4477-986D-BCBF7A73628E}"/>
    <cellStyle name="40% - Accent6 10 4 3 2" xfId="46748" xr:uid="{79A0D783-781E-48D0-A695-FD03F76E2A83}"/>
    <cellStyle name="40% - Accent6 10 4 4" xfId="46746" xr:uid="{6B06E848-5853-4FD9-9089-149D335FDB48}"/>
    <cellStyle name="40% - Accent6 10 5" xfId="16992" xr:uid="{7D6E6C26-7DAE-4F74-927A-80BB20FC8C4F}"/>
    <cellStyle name="40% - Accent6 10 5 2" xfId="46749" xr:uid="{865C0C16-F238-4585-8930-A6780ED11371}"/>
    <cellStyle name="40% - Accent6 10 6" xfId="16993" xr:uid="{A03AE041-2953-495B-8983-460E2673A920}"/>
    <cellStyle name="40% - Accent6 10 6 2" xfId="46750" xr:uid="{B785617E-AF5B-4A5E-98ED-73DF6AA638CC}"/>
    <cellStyle name="40% - Accent6 10 7" xfId="16994" xr:uid="{AA2F6581-2A2C-46D3-857D-8779A0D33146}"/>
    <cellStyle name="40% - Accent6 10 7 2" xfId="46751" xr:uid="{114853EE-57C1-42BA-B0D1-2E5D81FD41C1}"/>
    <cellStyle name="40% - Accent6 10 8" xfId="20776" xr:uid="{DE56ECDC-97B8-4D1F-A587-00C4F3E2E051}"/>
    <cellStyle name="40% - Accent6 10 8 2" xfId="50208" xr:uid="{7D680A43-A62A-4D3B-ABFD-7555C41FD6B9}"/>
    <cellStyle name="40% - Accent6 10 9" xfId="16974" xr:uid="{0131FBBE-14CE-445B-9605-DBC8C6BCFFCE}"/>
    <cellStyle name="40% - Accent6 10 9 2" xfId="46731" xr:uid="{95A5AAC2-220F-4AB9-B650-A19BAB59E364}"/>
    <cellStyle name="40% - Accent6 11" xfId="4501" xr:uid="{E40275F7-F3B8-4DC1-83B2-39D452372266}"/>
    <cellStyle name="40% - Accent6 11 10" xfId="5160" xr:uid="{B482FC2C-2F34-4E83-831B-AC3665A566E4}"/>
    <cellStyle name="40% - Accent6 11 10 2" xfId="35023" xr:uid="{439741A4-9AFB-4DAD-908E-AA0833C98C8D}"/>
    <cellStyle name="40% - Accent6 11 11" xfId="22845" xr:uid="{A7056E85-785F-4811-B6C3-5E6003D1B2ED}"/>
    <cellStyle name="40% - Accent6 11 11 2" xfId="52130" xr:uid="{2C7FDFEE-5096-4326-AE93-01D7DD243392}"/>
    <cellStyle name="40% - Accent6 11 12" xfId="34495" xr:uid="{53778FC1-8A39-485D-9F61-BD6D4F00EC20}"/>
    <cellStyle name="40% - Accent6 11 2" xfId="5946" xr:uid="{F00828BF-56E3-47C0-8AFE-1EF2ACA59618}"/>
    <cellStyle name="40% - Accent6 11 2 2" xfId="16997" xr:uid="{CB0CBDE7-3F2E-478E-B08C-EF1CEE286C2C}"/>
    <cellStyle name="40% - Accent6 11 2 2 2" xfId="16998" xr:uid="{E0337FAC-A6E0-48E3-8AD4-78D251FDD592}"/>
    <cellStyle name="40% - Accent6 11 2 2 2 2" xfId="46755" xr:uid="{0897802D-137D-489E-8BF2-2FC59B5E6D2F}"/>
    <cellStyle name="40% - Accent6 11 2 2 3" xfId="16999" xr:uid="{7B4AF6E6-3F7D-490E-A605-873E9EE18A3E}"/>
    <cellStyle name="40% - Accent6 11 2 2 3 2" xfId="46756" xr:uid="{9C2C2B26-738B-4CEE-9FA7-17158714CA58}"/>
    <cellStyle name="40% - Accent6 11 2 2 4" xfId="46754" xr:uid="{681C1E0D-0247-4761-8211-346318CAE999}"/>
    <cellStyle name="40% - Accent6 11 2 3" xfId="17000" xr:uid="{A4CC808D-F434-4FF6-96F9-5E851F42BD76}"/>
    <cellStyle name="40% - Accent6 11 2 3 2" xfId="46757" xr:uid="{D273BA5B-339B-4CD3-A73E-9023EAB4D55D}"/>
    <cellStyle name="40% - Accent6 11 2 4" xfId="17001" xr:uid="{B1BC28C2-5847-4233-A5DE-A55937504734}"/>
    <cellStyle name="40% - Accent6 11 2 4 2" xfId="46758" xr:uid="{D62C5B0B-E977-4465-A22A-76E851E8632A}"/>
    <cellStyle name="40% - Accent6 11 2 5" xfId="17002" xr:uid="{292EE713-A587-403B-A2E6-B5B93383BE0D}"/>
    <cellStyle name="40% - Accent6 11 2 5 2" xfId="46759" xr:uid="{966A669B-5675-4067-BD18-7D5055B5773B}"/>
    <cellStyle name="40% - Accent6 11 2 6" xfId="21993" xr:uid="{F7965EA0-A2C1-4294-BEBA-1EF6873F0516}"/>
    <cellStyle name="40% - Accent6 11 2 6 2" xfId="51418" xr:uid="{11B2A06D-DA8F-45A7-A654-1ED1AFE32193}"/>
    <cellStyle name="40% - Accent6 11 2 7" xfId="16996" xr:uid="{3061C434-B1C8-4565-ADFE-58B76ADC940D}"/>
    <cellStyle name="40% - Accent6 11 2 7 2" xfId="46753" xr:uid="{7FD7E4BC-5CCD-4755-9E49-AE02AED55779}"/>
    <cellStyle name="40% - Accent6 11 2 8" xfId="28134" xr:uid="{79A8E27F-B0D8-41FB-ADCC-73779661167C}"/>
    <cellStyle name="40% - Accent6 11 2 8 2" xfId="56624" xr:uid="{413B52C6-BC17-40D7-BA61-F17EF9D3F4B6}"/>
    <cellStyle name="40% - Accent6 11 2 9" xfId="35805" xr:uid="{FE97DB8E-1109-458B-ABE2-C895C8B89B3D}"/>
    <cellStyle name="40% - Accent6 11 3" xfId="17003" xr:uid="{FD4CB00F-5CAA-4EEE-B3C1-48389F770099}"/>
    <cellStyle name="40% - Accent6 11 3 2" xfId="17004" xr:uid="{237A227F-8138-4C6B-A254-D93E690DFCEE}"/>
    <cellStyle name="40% - Accent6 11 3 2 2" xfId="17005" xr:uid="{AAE85C46-CF84-4B48-A039-ACC15D11DC77}"/>
    <cellStyle name="40% - Accent6 11 3 2 2 2" xfId="46762" xr:uid="{545FCEA3-FD2E-4DB3-89F9-552C9418C0AB}"/>
    <cellStyle name="40% - Accent6 11 3 2 3" xfId="17006" xr:uid="{B9143599-012A-4897-B186-CDD92640ADF3}"/>
    <cellStyle name="40% - Accent6 11 3 2 3 2" xfId="46763" xr:uid="{5326717C-6A81-4DF0-99ED-CDB1AC6087EB}"/>
    <cellStyle name="40% - Accent6 11 3 2 4" xfId="46761" xr:uid="{7BA13D92-CD04-4669-81C4-668E0D82BBCE}"/>
    <cellStyle name="40% - Accent6 11 3 3" xfId="17007" xr:uid="{E97B8030-0E15-499D-BCDF-B8F67BF377F4}"/>
    <cellStyle name="40% - Accent6 11 3 3 2" xfId="46764" xr:uid="{9A9F0726-C4E4-4AC5-B3CD-E9E2005F732B}"/>
    <cellStyle name="40% - Accent6 11 3 4" xfId="17008" xr:uid="{59999664-D27B-4991-9C31-C8BEA8A87C22}"/>
    <cellStyle name="40% - Accent6 11 3 4 2" xfId="46765" xr:uid="{93627ECC-4F25-4D77-8B41-87F7F0BBA622}"/>
    <cellStyle name="40% - Accent6 11 3 5" xfId="17009" xr:uid="{9656CCF4-A8A5-4357-89EB-905A047A82FF}"/>
    <cellStyle name="40% - Accent6 11 3 5 2" xfId="46766" xr:uid="{7393EA67-6970-405B-B3DF-E26F2446CBB8}"/>
    <cellStyle name="40% - Accent6 11 3 6" xfId="46760" xr:uid="{F334F40D-6E78-448D-8A56-EE2A63FFD76B}"/>
    <cellStyle name="40% - Accent6 11 4" xfId="17010" xr:uid="{5136460F-473C-4FCA-9430-81934193724E}"/>
    <cellStyle name="40% - Accent6 11 4 2" xfId="17011" xr:uid="{ACCB533A-EA6F-49A7-88C5-938F56848EE3}"/>
    <cellStyle name="40% - Accent6 11 4 2 2" xfId="46768" xr:uid="{E5B683B1-F8BA-40E8-A2AA-AE29C2FECE9A}"/>
    <cellStyle name="40% - Accent6 11 4 3" xfId="17012" xr:uid="{104FBBA8-8925-443D-978D-144229A9F9AB}"/>
    <cellStyle name="40% - Accent6 11 4 3 2" xfId="46769" xr:uid="{0A702099-43EA-4657-AC6E-C426CCFF21CF}"/>
    <cellStyle name="40% - Accent6 11 4 4" xfId="46767" xr:uid="{7DBC6935-B1D9-46F6-8705-888199C24791}"/>
    <cellStyle name="40% - Accent6 11 5" xfId="17013" xr:uid="{D2E3ECE2-3C39-49FB-B72C-DC59A2BDBCE0}"/>
    <cellStyle name="40% - Accent6 11 5 2" xfId="46770" xr:uid="{BFEBFD37-C831-4235-9397-3C188B5830A8}"/>
    <cellStyle name="40% - Accent6 11 6" xfId="17014" xr:uid="{08695C86-A63B-4093-A04B-F1E3759F53DD}"/>
    <cellStyle name="40% - Accent6 11 6 2" xfId="46771" xr:uid="{C60BE03E-140A-4B42-8E0E-87D2D0D873CA}"/>
    <cellStyle name="40% - Accent6 11 7" xfId="17015" xr:uid="{A450C6B9-50BA-4E0E-A1F6-163E04BD5F92}"/>
    <cellStyle name="40% - Accent6 11 7 2" xfId="46772" xr:uid="{87B7A589-354B-406F-9F76-DF11C6520A01}"/>
    <cellStyle name="40% - Accent6 11 8" xfId="21021" xr:uid="{E3F22694-1E87-470D-9D5D-6CE85E09E4EA}"/>
    <cellStyle name="40% - Accent6 11 8 2" xfId="50447" xr:uid="{8138D71F-4CD1-458B-A095-4AB738886E4A}"/>
    <cellStyle name="40% - Accent6 11 9" xfId="16995" xr:uid="{6BBB2B50-5B0B-45AD-B3C7-CAFD1C3C555C}"/>
    <cellStyle name="40% - Accent6 11 9 2" xfId="46752" xr:uid="{0A9B2009-19F4-4757-86B7-99A21B8488DD}"/>
    <cellStyle name="40% - Accent6 12" xfId="4149" xr:uid="{AD95A567-247E-4E66-876A-AEA2BCD633D6}"/>
    <cellStyle name="40% - Accent6 12 10" xfId="5356" xr:uid="{53ED24E8-7110-49F1-B894-4536C1C698E4}"/>
    <cellStyle name="40% - Accent6 12 10 2" xfId="35219" xr:uid="{93A00447-A0DD-4412-AFD1-BB6E7B4B6942}"/>
    <cellStyle name="40% - Accent6 12 11" xfId="22926" xr:uid="{1D939710-EF15-4DB2-8CCD-9D1F334F0C59}"/>
    <cellStyle name="40% - Accent6 12 11 2" xfId="52160" xr:uid="{2ECABE09-03B9-4A77-8E8D-1F73838C8FBA}"/>
    <cellStyle name="40% - Accent6 12 12" xfId="34422" xr:uid="{20E44CDA-B31D-477B-B460-293D06F9BA89}"/>
    <cellStyle name="40% - Accent6 12 2" xfId="6140" xr:uid="{6486B774-C6AA-4309-818F-A07BFA21B0A0}"/>
    <cellStyle name="40% - Accent6 12 2 2" xfId="17018" xr:uid="{6A5D0527-25ED-402A-B9AF-5C65228580EF}"/>
    <cellStyle name="40% - Accent6 12 2 2 2" xfId="17019" xr:uid="{2886FE73-D44C-43CD-BCB4-103260E2A861}"/>
    <cellStyle name="40% - Accent6 12 2 2 2 2" xfId="46776" xr:uid="{B5A3EDAB-AC65-4CD7-8810-6116F4236BA5}"/>
    <cellStyle name="40% - Accent6 12 2 2 3" xfId="17020" xr:uid="{A2DDE6AD-2D9D-4943-8E6D-E0710E86B225}"/>
    <cellStyle name="40% - Accent6 12 2 2 3 2" xfId="46777" xr:uid="{800E1C2E-6DB4-4289-A47F-8A1529D2503E}"/>
    <cellStyle name="40% - Accent6 12 2 2 4" xfId="46775" xr:uid="{649388F8-9E5A-48F1-A399-CF1C507EC363}"/>
    <cellStyle name="40% - Accent6 12 2 3" xfId="17021" xr:uid="{03BB4B8E-4282-4085-8746-7B2AC4889D74}"/>
    <cellStyle name="40% - Accent6 12 2 3 2" xfId="46778" xr:uid="{BBBB66AF-5137-4ABB-BABB-985A93AA1046}"/>
    <cellStyle name="40% - Accent6 12 2 4" xfId="17022" xr:uid="{7DB5FE4A-041F-4165-B79F-F042DACE242F}"/>
    <cellStyle name="40% - Accent6 12 2 4 2" xfId="46779" xr:uid="{86834080-0FCA-4589-9289-DDA958F4E912}"/>
    <cellStyle name="40% - Accent6 12 2 5" xfId="17023" xr:uid="{1431E3EF-39B1-45A9-AA3A-7BA29524E052}"/>
    <cellStyle name="40% - Accent6 12 2 5 2" xfId="46780" xr:uid="{4A635D4E-D9E5-4CB2-8715-F8F2FF84E5E9}"/>
    <cellStyle name="40% - Accent6 12 2 6" xfId="22257" xr:uid="{F8C6C447-7898-43B2-8A26-3F5753959BAC}"/>
    <cellStyle name="40% - Accent6 12 2 6 2" xfId="51682" xr:uid="{B1A7E20F-7140-4B01-AADA-94E580A982A5}"/>
    <cellStyle name="40% - Accent6 12 2 7" xfId="17017" xr:uid="{EC00876D-3911-433B-9C86-E3B1FA47369E}"/>
    <cellStyle name="40% - Accent6 12 2 7 2" xfId="46774" xr:uid="{4FB90276-07E4-40D5-988D-177CF7CFA2D9}"/>
    <cellStyle name="40% - Accent6 12 2 8" xfId="35999" xr:uid="{2EF264A3-1BB3-4DDF-8602-6C0BB3AEDCDB}"/>
    <cellStyle name="40% - Accent6 12 3" xfId="17024" xr:uid="{799E7BF8-96C9-4A1C-8A39-533B5C93DB41}"/>
    <cellStyle name="40% - Accent6 12 3 2" xfId="17025" xr:uid="{A1B7327A-815C-42B1-A4CF-B70536F0B824}"/>
    <cellStyle name="40% - Accent6 12 3 2 2" xfId="17026" xr:uid="{193DDFDD-BC35-4782-8705-5496DFDDDA4F}"/>
    <cellStyle name="40% - Accent6 12 3 2 2 2" xfId="46783" xr:uid="{29012919-4318-46A5-A973-B081FC3E0279}"/>
    <cellStyle name="40% - Accent6 12 3 2 3" xfId="17027" xr:uid="{EC531D18-B7F3-4FC1-AA94-E02468584839}"/>
    <cellStyle name="40% - Accent6 12 3 2 3 2" xfId="46784" xr:uid="{F495E1AD-CFBD-497B-AFD3-D6062000CE26}"/>
    <cellStyle name="40% - Accent6 12 3 2 4" xfId="46782" xr:uid="{DD29673C-FD50-4D0E-A39F-DB5A45B3362D}"/>
    <cellStyle name="40% - Accent6 12 3 3" xfId="17028" xr:uid="{30565FD7-A5A8-4D48-AB29-6D13E8AF3770}"/>
    <cellStyle name="40% - Accent6 12 3 3 2" xfId="46785" xr:uid="{E173C6EB-871B-4516-B6FB-100FF2DB4A07}"/>
    <cellStyle name="40% - Accent6 12 3 4" xfId="17029" xr:uid="{374C474A-F477-439D-86CD-AFD8A5038FF2}"/>
    <cellStyle name="40% - Accent6 12 3 4 2" xfId="46786" xr:uid="{01590509-0677-424D-84C8-C81C26875878}"/>
    <cellStyle name="40% - Accent6 12 3 5" xfId="17030" xr:uid="{EED167CE-EA86-4C1C-9337-B399FA9B86A5}"/>
    <cellStyle name="40% - Accent6 12 3 5 2" xfId="46787" xr:uid="{A3F8D5EF-5C90-4AE2-9694-8DFE1A179660}"/>
    <cellStyle name="40% - Accent6 12 3 6" xfId="46781" xr:uid="{04196B3B-7914-44D7-81B8-9B5329A66B02}"/>
    <cellStyle name="40% - Accent6 12 4" xfId="17031" xr:uid="{169F67CB-4C04-4FA9-B32B-4C66000315F1}"/>
    <cellStyle name="40% - Accent6 12 4 2" xfId="17032" xr:uid="{9DDC3BBF-C45E-4159-B8C2-7584DFB78D61}"/>
    <cellStyle name="40% - Accent6 12 4 2 2" xfId="46789" xr:uid="{A70402CC-E0F2-4F17-BCA9-4FED1DF3D784}"/>
    <cellStyle name="40% - Accent6 12 4 3" xfId="17033" xr:uid="{3ADDF1C2-53E7-4F15-89D4-89B55F6EF992}"/>
    <cellStyle name="40% - Accent6 12 4 3 2" xfId="46790" xr:uid="{A282576C-B0E7-45EA-8424-C9BD410A3E8F}"/>
    <cellStyle name="40% - Accent6 12 4 4" xfId="46788" xr:uid="{661BCC49-060D-4CF8-A8FD-3FAD0FFC7BEF}"/>
    <cellStyle name="40% - Accent6 12 5" xfId="17034" xr:uid="{8ED6F1DC-4356-474C-ADDD-DF6CB4E7AB3F}"/>
    <cellStyle name="40% - Accent6 12 5 2" xfId="46791" xr:uid="{4C81DD5A-6E72-4524-BF15-0EE62272443C}"/>
    <cellStyle name="40% - Accent6 12 6" xfId="17035" xr:uid="{94415055-CAD2-4E99-9D9A-C118BCFDBB05}"/>
    <cellStyle name="40% - Accent6 12 6 2" xfId="46792" xr:uid="{2F256E7E-3482-4BF9-B038-8A1215924AB7}"/>
    <cellStyle name="40% - Accent6 12 7" xfId="17036" xr:uid="{758F86D7-EA48-43C8-B1BB-4705869A1D9C}"/>
    <cellStyle name="40% - Accent6 12 7 2" xfId="46793" xr:uid="{5E597BC4-8B71-454D-A2AF-6FE71ABB1A1D}"/>
    <cellStyle name="40% - Accent6 12 8" xfId="21270" xr:uid="{73972F0D-E20A-4EFD-A50D-EB99EADABB33}"/>
    <cellStyle name="40% - Accent6 12 8 2" xfId="50696" xr:uid="{00192FDF-6EAF-4352-9847-689BA5FB6A99}"/>
    <cellStyle name="40% - Accent6 12 9" xfId="17016" xr:uid="{DA51F995-C017-4D14-B307-E932B7BEFBCC}"/>
    <cellStyle name="40% - Accent6 12 9 2" xfId="46773" xr:uid="{8DDEDCB5-1864-4A0E-BD1D-22F3065BE3FB}"/>
    <cellStyle name="40% - Accent6 13" xfId="5381" xr:uid="{05AD44D3-3C35-4227-A90F-EF3AB431B0CC}"/>
    <cellStyle name="40% - Accent6 13 10" xfId="22904" xr:uid="{D2E59562-256A-4453-92B2-9269DE8EEECF}"/>
    <cellStyle name="40% - Accent6 13 11" xfId="35244" xr:uid="{5C79CEC8-C9E0-4335-9786-484550B73592}"/>
    <cellStyle name="40% - Accent6 13 2" xfId="6165" xr:uid="{8F0D87AA-5AFB-43A9-A29A-B4A3C7ABDC5D}"/>
    <cellStyle name="40% - Accent6 13 2 2" xfId="17039" xr:uid="{8FB5E478-069A-4B40-8747-758625F55507}"/>
    <cellStyle name="40% - Accent6 13 2 2 2" xfId="17040" xr:uid="{537B8D71-F5C6-4E05-87A2-934B43C21305}"/>
    <cellStyle name="40% - Accent6 13 2 2 2 2" xfId="46797" xr:uid="{1FB1B92C-5267-41A7-B5DC-92CF2E0C5714}"/>
    <cellStyle name="40% - Accent6 13 2 2 3" xfId="17041" xr:uid="{D155E097-48AE-4791-90F5-D05908376630}"/>
    <cellStyle name="40% - Accent6 13 2 2 3 2" xfId="46798" xr:uid="{26DEF6AC-43C2-43E8-B323-720ED3535833}"/>
    <cellStyle name="40% - Accent6 13 2 2 4" xfId="46796" xr:uid="{9287B6A8-84C4-49D6-9A50-5A485B7F694C}"/>
    <cellStyle name="40% - Accent6 13 2 3" xfId="17042" xr:uid="{FA51B507-0462-43C7-A35B-19700F9536FE}"/>
    <cellStyle name="40% - Accent6 13 2 3 2" xfId="46799" xr:uid="{757A8F0E-38F0-4C83-8959-37C4960C7878}"/>
    <cellStyle name="40% - Accent6 13 2 4" xfId="17043" xr:uid="{DB4BA583-0188-46A0-9B69-58B0BD4B180F}"/>
    <cellStyle name="40% - Accent6 13 2 4 2" xfId="46800" xr:uid="{0879C28E-94B3-4357-ABDB-15F772DD6159}"/>
    <cellStyle name="40% - Accent6 13 2 5" xfId="17044" xr:uid="{5A27E806-8C5C-46C8-94CB-18B1F9BDBE20}"/>
    <cellStyle name="40% - Accent6 13 2 5 2" xfId="46801" xr:uid="{4A2B8B7D-7F09-4596-BB9D-41CE3F3738BA}"/>
    <cellStyle name="40% - Accent6 13 2 6" xfId="22281" xr:uid="{B1EA2D0E-422B-4B61-9F4B-D4ABAA762085}"/>
    <cellStyle name="40% - Accent6 13 2 6 2" xfId="51706" xr:uid="{60753378-60F5-4CEF-A1B6-A3BECC4466C7}"/>
    <cellStyle name="40% - Accent6 13 2 7" xfId="17038" xr:uid="{BB14C0CF-140B-4851-B953-8978D26E89FD}"/>
    <cellStyle name="40% - Accent6 13 2 7 2" xfId="46795" xr:uid="{AF189321-6212-49DB-8A5A-C472FA93B4A3}"/>
    <cellStyle name="40% - Accent6 13 2 8" xfId="29612" xr:uid="{2B80D51A-615C-4578-B4FD-D9244FEDEAB1}"/>
    <cellStyle name="40% - Accent6 13 2 8 2" xfId="58102" xr:uid="{9CED19EF-592B-4D52-A934-C668678E6F4A}"/>
    <cellStyle name="40% - Accent6 13 2 9" xfId="36024" xr:uid="{0B149D7E-3844-4CE6-8439-7BF22534C3B0}"/>
    <cellStyle name="40% - Accent6 13 3" xfId="17045" xr:uid="{317B2F2C-8EB9-4874-B095-6B7B20B19F72}"/>
    <cellStyle name="40% - Accent6 13 3 2" xfId="17046" xr:uid="{95224636-66E5-47F6-9302-C30004D954C0}"/>
    <cellStyle name="40% - Accent6 13 3 2 2" xfId="17047" xr:uid="{B03CB329-4721-44A8-BCF4-EF46063D61CA}"/>
    <cellStyle name="40% - Accent6 13 3 2 2 2" xfId="46804" xr:uid="{458D87D4-0BBE-4477-8527-BB8B74F0A4A4}"/>
    <cellStyle name="40% - Accent6 13 3 2 3" xfId="17048" xr:uid="{3ED9EF4F-09E7-4924-B883-BB3891F40391}"/>
    <cellStyle name="40% - Accent6 13 3 2 3 2" xfId="46805" xr:uid="{597968AA-3770-4382-BEE7-5B18BFFFDDD0}"/>
    <cellStyle name="40% - Accent6 13 3 2 4" xfId="46803" xr:uid="{D63A47F9-F78C-43D8-A440-2EF0E9DF6F2E}"/>
    <cellStyle name="40% - Accent6 13 3 3" xfId="17049" xr:uid="{605BA084-51BE-4BDA-82DC-D32C7A5B7A03}"/>
    <cellStyle name="40% - Accent6 13 3 3 2" xfId="46806" xr:uid="{D8D0D5E3-4E45-48F8-A42F-CC8CDA6A8C0B}"/>
    <cellStyle name="40% - Accent6 13 3 4" xfId="17050" xr:uid="{4306D5F6-AA41-48FD-9FF0-70ACDCFED6A2}"/>
    <cellStyle name="40% - Accent6 13 3 4 2" xfId="46807" xr:uid="{91A9C877-1AC3-43F0-B6BE-50857613BE5D}"/>
    <cellStyle name="40% - Accent6 13 3 5" xfId="17051" xr:uid="{C524D9A4-EDCD-448B-BC14-A8C5B26FD515}"/>
    <cellStyle name="40% - Accent6 13 3 5 2" xfId="46808" xr:uid="{E513493F-C3B2-48AF-AF34-ED4211EB5868}"/>
    <cellStyle name="40% - Accent6 13 3 6" xfId="46802" xr:uid="{6CFCC244-7A65-4609-8E4C-20AE7BF38D1E}"/>
    <cellStyle name="40% - Accent6 13 4" xfId="17052" xr:uid="{1AFDB0C3-115A-4361-853E-8FD0E15C31A4}"/>
    <cellStyle name="40% - Accent6 13 4 2" xfId="17053" xr:uid="{E8AD03DC-A89A-407A-B1C2-22631249ED6E}"/>
    <cellStyle name="40% - Accent6 13 4 2 2" xfId="46810" xr:uid="{0EDBCC04-E251-480A-97B3-DCFE9B9E9825}"/>
    <cellStyle name="40% - Accent6 13 4 3" xfId="17054" xr:uid="{003D9F6F-753B-4DCC-BFB9-DDF419397F3B}"/>
    <cellStyle name="40% - Accent6 13 4 3 2" xfId="46811" xr:uid="{368BE265-0C64-4DC6-AC53-D54BEF9F6402}"/>
    <cellStyle name="40% - Accent6 13 4 4" xfId="46809" xr:uid="{E9A60485-48A0-4515-BC75-7F375EF86E80}"/>
    <cellStyle name="40% - Accent6 13 5" xfId="17055" xr:uid="{9592623B-8B5C-43E9-B0AF-93E17C8C02D1}"/>
    <cellStyle name="40% - Accent6 13 5 2" xfId="46812" xr:uid="{B357B3ED-D994-452D-AAC6-9051312A3BF7}"/>
    <cellStyle name="40% - Accent6 13 6" xfId="17056" xr:uid="{69C9FA86-5BC8-4A5C-AC0E-C0EFAC7AD2FE}"/>
    <cellStyle name="40% - Accent6 13 6 2" xfId="46813" xr:uid="{63E6AC3C-B30D-4132-BD46-C43B0B035253}"/>
    <cellStyle name="40% - Accent6 13 7" xfId="17057" xr:uid="{F3DCAB08-595E-4D76-95A7-D1CB55F8653B}"/>
    <cellStyle name="40% - Accent6 13 7 2" xfId="46814" xr:uid="{04792354-D37A-4610-A288-5AAFDB677451}"/>
    <cellStyle name="40% - Accent6 13 8" xfId="21293" xr:uid="{D27AC981-60DE-48EC-8027-FA07D6B96DCA}"/>
    <cellStyle name="40% - Accent6 13 8 2" xfId="50719" xr:uid="{11445EEC-CC50-4E67-B7C1-E2753C30CD63}"/>
    <cellStyle name="40% - Accent6 13 9" xfId="17037" xr:uid="{ABD5B4B0-2496-4944-B74F-A74C40E94389}"/>
    <cellStyle name="40% - Accent6 13 9 2" xfId="46794" xr:uid="{E05DF382-D235-4F35-A999-94BF047D4866}"/>
    <cellStyle name="40% - Accent6 14" xfId="5406" xr:uid="{28E6F1D5-99F8-47C6-B9E5-0E33D1D40395}"/>
    <cellStyle name="40% - Accent6 14 10" xfId="35269" xr:uid="{39132F79-0D6E-44E3-8EE7-74765A7589CF}"/>
    <cellStyle name="40% - Accent6 14 2" xfId="6190" xr:uid="{3473B459-FB2A-4239-A477-8C5E19370555}"/>
    <cellStyle name="40% - Accent6 14 2 2" xfId="17060" xr:uid="{72E74193-0407-4E61-BC20-5623EC6C7DBC}"/>
    <cellStyle name="40% - Accent6 14 2 2 2" xfId="17061" xr:uid="{A3A1CA59-A3FA-47DB-A96F-7707ED3B0CC3}"/>
    <cellStyle name="40% - Accent6 14 2 2 2 2" xfId="46818" xr:uid="{E8574643-3A35-4347-83BC-8CC1C306D63D}"/>
    <cellStyle name="40% - Accent6 14 2 2 3" xfId="17062" xr:uid="{A732BF17-3182-4C07-B3D3-468A068735B0}"/>
    <cellStyle name="40% - Accent6 14 2 2 3 2" xfId="46819" xr:uid="{1FD2C578-F9B1-412D-8CB0-1EA3073949C5}"/>
    <cellStyle name="40% - Accent6 14 2 2 4" xfId="46817" xr:uid="{E26E34FF-341F-4DF0-A2C4-8970821F213B}"/>
    <cellStyle name="40% - Accent6 14 2 3" xfId="17063" xr:uid="{F6B0BCFD-64F6-4A22-8943-ADD619E3B991}"/>
    <cellStyle name="40% - Accent6 14 2 3 2" xfId="46820" xr:uid="{1BE81157-5D87-44F4-9EF2-B0D866B54FEC}"/>
    <cellStyle name="40% - Accent6 14 2 4" xfId="17064" xr:uid="{29319E97-0AED-4D04-A6F3-45F58546989B}"/>
    <cellStyle name="40% - Accent6 14 2 4 2" xfId="46821" xr:uid="{5FCE4906-EB5C-4D4F-8C55-21E2B002020B}"/>
    <cellStyle name="40% - Accent6 14 2 5" xfId="17065" xr:uid="{8CCFC8FC-B5CF-44EE-BE24-831F5DB3FD25}"/>
    <cellStyle name="40% - Accent6 14 2 5 2" xfId="46822" xr:uid="{D50B7DAE-CA9D-4222-AC20-1F7942BEDD1B}"/>
    <cellStyle name="40% - Accent6 14 2 6" xfId="22305" xr:uid="{205F7036-9906-45C9-A3B4-5DC9BC5DD47D}"/>
    <cellStyle name="40% - Accent6 14 2 6 2" xfId="51730" xr:uid="{B11D9083-E0AC-4960-AE41-F1EEC4A2E54E}"/>
    <cellStyle name="40% - Accent6 14 2 7" xfId="17059" xr:uid="{B521AAB2-8928-46DC-98DB-CC13363BAD53}"/>
    <cellStyle name="40% - Accent6 14 2 7 2" xfId="46816" xr:uid="{2F36DB59-E705-4BBB-BCE6-6ABB358A5690}"/>
    <cellStyle name="40% - Accent6 14 2 8" xfId="36049" xr:uid="{73ECC400-B2E9-41F7-B098-26C81B4C08DF}"/>
    <cellStyle name="40% - Accent6 14 3" xfId="17066" xr:uid="{468A4204-1BE6-4146-BDD7-ACC437E761E8}"/>
    <cellStyle name="40% - Accent6 14 3 2" xfId="17067" xr:uid="{B8B3F999-9B5E-456C-B938-ACBD05ABCDF3}"/>
    <cellStyle name="40% - Accent6 14 3 2 2" xfId="17068" xr:uid="{CD319372-438C-4C9A-92BA-688F882B55A7}"/>
    <cellStyle name="40% - Accent6 14 3 2 2 2" xfId="46825" xr:uid="{A5ADF375-9155-4E10-AB1F-07DD7C96CCD6}"/>
    <cellStyle name="40% - Accent6 14 3 2 3" xfId="17069" xr:uid="{1690B01F-DE8C-4FEB-96EF-7A16269F580F}"/>
    <cellStyle name="40% - Accent6 14 3 2 3 2" xfId="46826" xr:uid="{BB72C271-6B6E-4083-835E-C8A3C6B72C44}"/>
    <cellStyle name="40% - Accent6 14 3 2 4" xfId="46824" xr:uid="{F23ABC45-D9AC-486D-9D90-E97A2A4914D8}"/>
    <cellStyle name="40% - Accent6 14 3 3" xfId="17070" xr:uid="{9C8131C9-B36C-4CFC-8EA3-8478CD12AE2D}"/>
    <cellStyle name="40% - Accent6 14 3 3 2" xfId="46827" xr:uid="{915EF54B-EBAC-4160-9877-1C3150F9C982}"/>
    <cellStyle name="40% - Accent6 14 3 4" xfId="17071" xr:uid="{C23AC514-858C-42DB-BD4D-002675B039B6}"/>
    <cellStyle name="40% - Accent6 14 3 4 2" xfId="46828" xr:uid="{7744CEB9-1F72-49AF-9A5B-38A6F333DD37}"/>
    <cellStyle name="40% - Accent6 14 3 5" xfId="17072" xr:uid="{6CFB43EE-CE1A-4B2F-A174-F531FBCC9E6F}"/>
    <cellStyle name="40% - Accent6 14 3 5 2" xfId="46829" xr:uid="{177A27D7-4658-4D57-9F2C-6DC1D3EAED85}"/>
    <cellStyle name="40% - Accent6 14 3 6" xfId="46823" xr:uid="{0FAC2807-D7CF-47CC-90A9-A22578C21F64}"/>
    <cellStyle name="40% - Accent6 14 4" xfId="17073" xr:uid="{A59B00F0-6AD4-4B15-B905-ECF9BE76798D}"/>
    <cellStyle name="40% - Accent6 14 4 2" xfId="17074" xr:uid="{1F82500F-A8D2-44A0-ACAE-368F534C1C7F}"/>
    <cellStyle name="40% - Accent6 14 4 2 2" xfId="46831" xr:uid="{436BB566-2479-47A2-868A-41573913D39B}"/>
    <cellStyle name="40% - Accent6 14 4 3" xfId="17075" xr:uid="{A8C45B5A-B0E9-4FDA-9FB1-ACB13B66EFC8}"/>
    <cellStyle name="40% - Accent6 14 4 3 2" xfId="46832" xr:uid="{D0CD7228-227C-41E0-9771-4515F198669D}"/>
    <cellStyle name="40% - Accent6 14 4 4" xfId="46830" xr:uid="{20913F72-0357-4D8E-9F9F-9934862A44CB}"/>
    <cellStyle name="40% - Accent6 14 5" xfId="17076" xr:uid="{D984B6A8-75CE-4137-A260-1C7228AE3A15}"/>
    <cellStyle name="40% - Accent6 14 5 2" xfId="46833" xr:uid="{C09EF062-341E-4426-8A19-28863FA22074}"/>
    <cellStyle name="40% - Accent6 14 6" xfId="17077" xr:uid="{75F709AA-8037-46BC-A84C-B12AE745C3F3}"/>
    <cellStyle name="40% - Accent6 14 6 2" xfId="46834" xr:uid="{4D3BBF1F-B0A0-4AA8-9245-3FB833C7D6D3}"/>
    <cellStyle name="40% - Accent6 14 7" xfId="17078" xr:uid="{3626BE13-F451-465C-9FF8-487F7BF21065}"/>
    <cellStyle name="40% - Accent6 14 7 2" xfId="46835" xr:uid="{93BC2913-9BA7-4DB8-ABCD-CB08BC07A6B6}"/>
    <cellStyle name="40% - Accent6 14 8" xfId="21316" xr:uid="{25965023-C604-4AEE-B3F5-0FCB9DA62339}"/>
    <cellStyle name="40% - Accent6 14 8 2" xfId="50742" xr:uid="{A8174DA3-039A-460C-ADA9-6AFD5DDF75E7}"/>
    <cellStyle name="40% - Accent6 14 9" xfId="17058" xr:uid="{E12ADF82-3C19-4DC7-86E5-A47FCD6397C5}"/>
    <cellStyle name="40% - Accent6 14 9 2" xfId="46815" xr:uid="{769EC088-AE2D-4E52-AEA8-5DB4FBE4A266}"/>
    <cellStyle name="40% - Accent6 15" xfId="5429" xr:uid="{B4DAEF89-0891-40A8-B127-ECDD156B1383}"/>
    <cellStyle name="40% - Accent6 15 10" xfId="35292" xr:uid="{C7ACE944-62B6-4F6E-854F-EB9BD8385180}"/>
    <cellStyle name="40% - Accent6 15 2" xfId="6213" xr:uid="{5EB8BF9D-5975-44C6-ADE9-3D30FEF75181}"/>
    <cellStyle name="40% - Accent6 15 2 2" xfId="17081" xr:uid="{C2B1DFEE-0C09-46CE-85C5-AE52EAEBA023}"/>
    <cellStyle name="40% - Accent6 15 2 2 2" xfId="17082" xr:uid="{6425B49E-1229-4BE7-A91F-D47567EDDA57}"/>
    <cellStyle name="40% - Accent6 15 2 2 2 2" xfId="46839" xr:uid="{0B5400BB-560D-47E2-A5FB-584A3AB1A91E}"/>
    <cellStyle name="40% - Accent6 15 2 2 3" xfId="17083" xr:uid="{8A9EC17C-8E0C-4BF1-8A7D-EB6F7E7D61B3}"/>
    <cellStyle name="40% - Accent6 15 2 2 3 2" xfId="46840" xr:uid="{F88799E3-B988-4453-88C0-858F2F1C6F44}"/>
    <cellStyle name="40% - Accent6 15 2 2 4" xfId="46838" xr:uid="{BC3954DE-3397-4C24-99CB-4D21500A3F96}"/>
    <cellStyle name="40% - Accent6 15 2 3" xfId="17084" xr:uid="{8937DBF8-5125-4A86-81A6-7647687957F8}"/>
    <cellStyle name="40% - Accent6 15 2 3 2" xfId="46841" xr:uid="{47E0F7FD-9B3A-4CEE-94D4-5CB7D1F704CA}"/>
    <cellStyle name="40% - Accent6 15 2 4" xfId="17085" xr:uid="{85E84613-FFB4-4180-9BFB-96CC78D2FF54}"/>
    <cellStyle name="40% - Accent6 15 2 4 2" xfId="46842" xr:uid="{2CC0F961-6437-4C4C-81F9-A204AD0E5ADA}"/>
    <cellStyle name="40% - Accent6 15 2 5" xfId="17086" xr:uid="{D8E226E8-B5AB-4C4F-8955-370D29D6CDED}"/>
    <cellStyle name="40% - Accent6 15 2 5 2" xfId="46843" xr:uid="{945558C2-8A6B-4CED-8967-D347F00E205B}"/>
    <cellStyle name="40% - Accent6 15 2 6" xfId="22327" xr:uid="{3A87DC66-2D12-4543-BCB4-4CEAD4F4DAF9}"/>
    <cellStyle name="40% - Accent6 15 2 6 2" xfId="51752" xr:uid="{4C5F4849-FE1D-4178-BA44-B89114E5C6D4}"/>
    <cellStyle name="40% - Accent6 15 2 7" xfId="17080" xr:uid="{34899893-C6A8-49ED-B5A3-7596BDD4FA6A}"/>
    <cellStyle name="40% - Accent6 15 2 7 2" xfId="46837" xr:uid="{BED5F42A-DC9E-42F5-892E-F05927C37561}"/>
    <cellStyle name="40% - Accent6 15 2 8" xfId="36072" xr:uid="{9384C7A1-5E19-4A25-82A0-1E3234937DC8}"/>
    <cellStyle name="40% - Accent6 15 3" xfId="17087" xr:uid="{261B5347-7C8D-4F6F-ABAC-7F104FF02846}"/>
    <cellStyle name="40% - Accent6 15 3 2" xfId="17088" xr:uid="{FBC04169-C9D6-4160-B6A7-132A40F65474}"/>
    <cellStyle name="40% - Accent6 15 3 2 2" xfId="17089" xr:uid="{85C3E00C-251F-4903-BECB-6E925EF4272A}"/>
    <cellStyle name="40% - Accent6 15 3 2 2 2" xfId="46846" xr:uid="{3722BB88-174A-40D9-A6C3-D58645418AF8}"/>
    <cellStyle name="40% - Accent6 15 3 2 3" xfId="17090" xr:uid="{7E1FD75A-4CD4-43EC-8346-99520AEA7D09}"/>
    <cellStyle name="40% - Accent6 15 3 2 3 2" xfId="46847" xr:uid="{57F60278-7A3F-46C0-A20C-B2D8F9DB99FD}"/>
    <cellStyle name="40% - Accent6 15 3 2 4" xfId="46845" xr:uid="{07C63DC3-3B94-44C1-916E-994B161E6351}"/>
    <cellStyle name="40% - Accent6 15 3 3" xfId="17091" xr:uid="{FED5C0FE-8FE7-4694-B017-EB3AB95DDD0D}"/>
    <cellStyle name="40% - Accent6 15 3 3 2" xfId="46848" xr:uid="{21AFC29C-E076-4268-97BE-28B09E35B4CA}"/>
    <cellStyle name="40% - Accent6 15 3 4" xfId="17092" xr:uid="{3F255892-546C-49FC-B2B4-EE749D22DC56}"/>
    <cellStyle name="40% - Accent6 15 3 4 2" xfId="46849" xr:uid="{BF740E39-CC23-473A-8EA3-2256FEA28E47}"/>
    <cellStyle name="40% - Accent6 15 3 5" xfId="17093" xr:uid="{ABF545DA-556B-4276-B691-4AB20A6D4765}"/>
    <cellStyle name="40% - Accent6 15 3 5 2" xfId="46850" xr:uid="{EB6C430B-E098-4096-B2FE-FEE97A23E230}"/>
    <cellStyle name="40% - Accent6 15 3 6" xfId="46844" xr:uid="{9E9BC5A5-727B-47EC-AF9D-040B49D712C6}"/>
    <cellStyle name="40% - Accent6 15 4" xfId="17094" xr:uid="{9624B2E0-3B28-475D-9D3A-DE88A1ED0D6D}"/>
    <cellStyle name="40% - Accent6 15 4 2" xfId="17095" xr:uid="{B5C5C72A-FE83-4CA6-A59D-5BE2431398E3}"/>
    <cellStyle name="40% - Accent6 15 4 2 2" xfId="46852" xr:uid="{DAFA082A-2B88-43DF-8777-F4E065BCCDD4}"/>
    <cellStyle name="40% - Accent6 15 4 3" xfId="17096" xr:uid="{D799DD1B-F04C-4584-BA56-5B9FDA726F44}"/>
    <cellStyle name="40% - Accent6 15 4 3 2" xfId="46853" xr:uid="{C3737828-D40C-48F1-9B44-C998EE0DE2C6}"/>
    <cellStyle name="40% - Accent6 15 4 4" xfId="46851" xr:uid="{693BB413-BBFC-45C8-A8B8-324B988175B9}"/>
    <cellStyle name="40% - Accent6 15 5" xfId="17097" xr:uid="{0EA7E1D6-DF7B-4DAA-9072-CE45E1B7CBE4}"/>
    <cellStyle name="40% - Accent6 15 5 2" xfId="46854" xr:uid="{2D67091D-A059-48AE-9200-9AB78098EBD1}"/>
    <cellStyle name="40% - Accent6 15 6" xfId="17098" xr:uid="{3784A229-EC03-4360-BB64-30346CC99FC2}"/>
    <cellStyle name="40% - Accent6 15 6 2" xfId="46855" xr:uid="{EA85563F-9B63-4914-829D-D089D522320F}"/>
    <cellStyle name="40% - Accent6 15 7" xfId="17099" xr:uid="{FD0FEB4B-8B21-4CE7-919E-3D870DBA5532}"/>
    <cellStyle name="40% - Accent6 15 7 2" xfId="46856" xr:uid="{433E8D60-2711-4EBB-B00E-FC502CF623BB}"/>
    <cellStyle name="40% - Accent6 15 8" xfId="21338" xr:uid="{3AF55F16-CAA2-4F60-A7FB-DDC88ACC2FA1}"/>
    <cellStyle name="40% - Accent6 15 8 2" xfId="50764" xr:uid="{ABD7A62D-8DB7-4B44-8EFA-292846160045}"/>
    <cellStyle name="40% - Accent6 15 9" xfId="17079" xr:uid="{015BB689-867D-49AA-B6EF-2F4CBD05F84A}"/>
    <cellStyle name="40% - Accent6 15 9 2" xfId="46836" xr:uid="{AA9362B1-1131-4E3C-8CC7-78F94E3522F0}"/>
    <cellStyle name="40% - Accent6 16" xfId="5453" xr:uid="{FDE28465-B1A1-4092-AE3A-00B2D4B3632A}"/>
    <cellStyle name="40% - Accent6 16 10" xfId="35316" xr:uid="{B80B572A-54F5-4A93-AFD5-0D4E9F462946}"/>
    <cellStyle name="40% - Accent6 16 2" xfId="6237" xr:uid="{F8D13AEE-7BE9-42C5-9317-1BF76FE38E5D}"/>
    <cellStyle name="40% - Accent6 16 2 2" xfId="17102" xr:uid="{85B3373A-0EA1-4FDB-9520-7FF046AD0F12}"/>
    <cellStyle name="40% - Accent6 16 2 2 2" xfId="17103" xr:uid="{9AB061FC-EF9D-4E3F-A8EA-F934D0046D64}"/>
    <cellStyle name="40% - Accent6 16 2 2 2 2" xfId="46860" xr:uid="{5B77473B-A71F-42CE-BFB6-0A99459B848C}"/>
    <cellStyle name="40% - Accent6 16 2 2 3" xfId="17104" xr:uid="{29FAB20B-E51E-4DD1-9E5C-599788867029}"/>
    <cellStyle name="40% - Accent6 16 2 2 3 2" xfId="46861" xr:uid="{4C34C626-FE1E-48B5-8670-0794346B0554}"/>
    <cellStyle name="40% - Accent6 16 2 2 4" xfId="46859" xr:uid="{8C7225C4-97F5-4658-9A07-42CD35C0C6E3}"/>
    <cellStyle name="40% - Accent6 16 2 3" xfId="17105" xr:uid="{95F5594F-F3CD-4198-AB71-EDAF0017B8A8}"/>
    <cellStyle name="40% - Accent6 16 2 3 2" xfId="46862" xr:uid="{7812E098-27B7-474D-B0F4-3E8D286C9E5F}"/>
    <cellStyle name="40% - Accent6 16 2 4" xfId="17106" xr:uid="{38789294-0C05-41CB-9BAE-99FE993C141F}"/>
    <cellStyle name="40% - Accent6 16 2 4 2" xfId="46863" xr:uid="{336047A4-4D63-49E7-8451-672A8544E36E}"/>
    <cellStyle name="40% - Accent6 16 2 5" xfId="17107" xr:uid="{82370CF4-EA51-42DA-8D83-047EFE1F2E36}"/>
    <cellStyle name="40% - Accent6 16 2 5 2" xfId="46864" xr:uid="{B5A10330-C38F-4549-A40C-78C015C86F9F}"/>
    <cellStyle name="40% - Accent6 16 2 6" xfId="22350" xr:uid="{60F1CDBE-A184-4423-9B23-243A351AD591}"/>
    <cellStyle name="40% - Accent6 16 2 6 2" xfId="51775" xr:uid="{D85A4F7F-70A3-4F73-9C47-2743F3C50E39}"/>
    <cellStyle name="40% - Accent6 16 2 7" xfId="17101" xr:uid="{86AB2979-974D-407C-B352-565E73B1BA91}"/>
    <cellStyle name="40% - Accent6 16 2 7 2" xfId="46858" xr:uid="{B001513C-080F-4508-AD76-BC7B1A4FA37D}"/>
    <cellStyle name="40% - Accent6 16 2 8" xfId="36096" xr:uid="{6DC077D3-765B-4A94-B30F-81A27D15E8AE}"/>
    <cellStyle name="40% - Accent6 16 3" xfId="17108" xr:uid="{727F85C0-5F65-4C00-81E8-5680DFD52E7D}"/>
    <cellStyle name="40% - Accent6 16 3 2" xfId="17109" xr:uid="{D1E6CD4E-2408-4D2C-982B-69A5BC8E2A9E}"/>
    <cellStyle name="40% - Accent6 16 3 2 2" xfId="17110" xr:uid="{3810CD55-80FD-443B-8F9C-A624181A3EFA}"/>
    <cellStyle name="40% - Accent6 16 3 2 2 2" xfId="46867" xr:uid="{6EAC0917-EF0E-410D-A529-950CABA419DF}"/>
    <cellStyle name="40% - Accent6 16 3 2 3" xfId="17111" xr:uid="{C22F2046-7233-4F81-8F9C-2926991752D0}"/>
    <cellStyle name="40% - Accent6 16 3 2 3 2" xfId="46868" xr:uid="{F7C5D89B-75D3-43D2-BEF4-F16B08C960FC}"/>
    <cellStyle name="40% - Accent6 16 3 2 4" xfId="46866" xr:uid="{D23A0487-632C-4562-8843-156B32E53563}"/>
    <cellStyle name="40% - Accent6 16 3 3" xfId="17112" xr:uid="{53D3E3EE-3112-4ED2-A083-B2FBD124EFAB}"/>
    <cellStyle name="40% - Accent6 16 3 3 2" xfId="46869" xr:uid="{4ED1BC91-79E1-4ACA-95E9-8A164AA9F5EE}"/>
    <cellStyle name="40% - Accent6 16 3 4" xfId="17113" xr:uid="{42DEBA8E-8B34-4305-B9AD-98E096F308D7}"/>
    <cellStyle name="40% - Accent6 16 3 4 2" xfId="46870" xr:uid="{8DFDFF5D-B37F-4C12-B144-C24B404488CE}"/>
    <cellStyle name="40% - Accent6 16 3 5" xfId="17114" xr:uid="{4BB05ABA-5FC6-4FDA-8733-8B1CE0B0918F}"/>
    <cellStyle name="40% - Accent6 16 3 5 2" xfId="46871" xr:uid="{A3E848A7-1A3D-40B0-BE6E-97D6EC37E497}"/>
    <cellStyle name="40% - Accent6 16 3 6" xfId="46865" xr:uid="{C5376DB6-301A-4935-9CBC-D374CCF206E3}"/>
    <cellStyle name="40% - Accent6 16 4" xfId="17115" xr:uid="{8DE6201F-5229-4A20-B99A-69DA489F2F17}"/>
    <cellStyle name="40% - Accent6 16 4 2" xfId="17116" xr:uid="{C93322AF-1005-41E3-BFB7-C5063A963C18}"/>
    <cellStyle name="40% - Accent6 16 4 2 2" xfId="46873" xr:uid="{1267D7E0-F7D5-4F29-B57C-300E74FCCDD9}"/>
    <cellStyle name="40% - Accent6 16 4 3" xfId="17117" xr:uid="{26C58231-430B-4117-9A44-C7EE454264A5}"/>
    <cellStyle name="40% - Accent6 16 4 3 2" xfId="46874" xr:uid="{10ABEE93-940D-426B-A0EB-3A5F74BDBCA2}"/>
    <cellStyle name="40% - Accent6 16 4 4" xfId="46872" xr:uid="{ADAF8847-2E35-4419-AA4D-FDC6EAA3D55F}"/>
    <cellStyle name="40% - Accent6 16 5" xfId="17118" xr:uid="{370D27D9-12E7-495E-BBED-45E6828EBC3F}"/>
    <cellStyle name="40% - Accent6 16 5 2" xfId="46875" xr:uid="{DE8E449B-E280-4825-8E17-A3087BC33AF5}"/>
    <cellStyle name="40% - Accent6 16 6" xfId="17119" xr:uid="{833EEC0A-D7B3-4418-BE40-B38BC979973C}"/>
    <cellStyle name="40% - Accent6 16 6 2" xfId="46876" xr:uid="{C12D2BC3-ACD2-4E33-B87E-9039F3BCAD62}"/>
    <cellStyle name="40% - Accent6 16 7" xfId="17120" xr:uid="{FDA53FF9-52C2-4534-8646-EC0D70AB7DE2}"/>
    <cellStyle name="40% - Accent6 16 7 2" xfId="46877" xr:uid="{A6F0EC66-4180-442D-AEA6-75B10DAE5A19}"/>
    <cellStyle name="40% - Accent6 16 8" xfId="21361" xr:uid="{7C07BF3D-703E-4BCA-B000-A3D35AE71E9D}"/>
    <cellStyle name="40% - Accent6 16 8 2" xfId="50787" xr:uid="{C1B60C54-7275-4D51-9377-71DFF2D0D52A}"/>
    <cellStyle name="40% - Accent6 16 9" xfId="17100" xr:uid="{95CE5A89-0DCF-4A17-93C6-16E24998204E}"/>
    <cellStyle name="40% - Accent6 16 9 2" xfId="46857" xr:uid="{BA1C65F9-3A35-4339-AD12-3502851CF993}"/>
    <cellStyle name="40% - Accent6 17" xfId="5477" xr:uid="{4D34DE3C-B5CB-41D6-B911-F50CB7BC4EDA}"/>
    <cellStyle name="40% - Accent6 17 2" xfId="6261" xr:uid="{71FD7C62-F83D-4D50-9E9A-77385A6DE038}"/>
    <cellStyle name="40% - Accent6 17 2 2" xfId="17123" xr:uid="{17E9FE49-3C6C-4E48-BB95-E2A032CE5CDC}"/>
    <cellStyle name="40% - Accent6 17 2 2 2" xfId="46880" xr:uid="{94812776-0F1F-400B-8F52-1BBF6B240918}"/>
    <cellStyle name="40% - Accent6 17 2 3" xfId="17124" xr:uid="{E0B75D24-7A52-430B-A9F5-42DD85FA779F}"/>
    <cellStyle name="40% - Accent6 17 2 3 2" xfId="46881" xr:uid="{A9A3EE17-43D8-4E9E-BF4E-690DAAED233B}"/>
    <cellStyle name="40% - Accent6 17 2 4" xfId="22373" xr:uid="{A0AEA4DC-AB3F-4E0B-A846-6EE0E127F6DA}"/>
    <cellStyle name="40% - Accent6 17 2 4 2" xfId="51798" xr:uid="{23AF6199-0CA3-4686-AC18-3A50D8BCB7C0}"/>
    <cellStyle name="40% - Accent6 17 2 5" xfId="17122" xr:uid="{1CB73131-B3D2-46B0-8D22-C3232A7D4A5D}"/>
    <cellStyle name="40% - Accent6 17 2 5 2" xfId="46879" xr:uid="{A23908A6-86C5-414D-9B0A-B41188D3AE04}"/>
    <cellStyle name="40% - Accent6 17 2 6" xfId="36120" xr:uid="{47F4D48E-0872-4BF5-AD0A-FE5FE568DB1B}"/>
    <cellStyle name="40% - Accent6 17 3" xfId="17125" xr:uid="{4C7CC90C-3BBA-4415-A03D-1C0701E5E980}"/>
    <cellStyle name="40% - Accent6 17 3 2" xfId="46882" xr:uid="{A89ECC3D-1F18-415B-8988-4EEBDD76B17C}"/>
    <cellStyle name="40% - Accent6 17 4" xfId="17126" xr:uid="{0D6CBD44-6C50-45DF-9A60-25CCD043690A}"/>
    <cellStyle name="40% - Accent6 17 4 2" xfId="46883" xr:uid="{B0CDB4A7-52C5-4735-9F62-13EA9BA3B0F1}"/>
    <cellStyle name="40% - Accent6 17 5" xfId="17127" xr:uid="{CE43D469-53F2-4F15-AB79-44F8AA7710AE}"/>
    <cellStyle name="40% - Accent6 17 5 2" xfId="46884" xr:uid="{30D98CCB-5E1D-43E1-8224-1325D1D1F763}"/>
    <cellStyle name="40% - Accent6 17 6" xfId="21384" xr:uid="{526C997D-9A48-48D1-BF9C-4ACBEBA2A0E5}"/>
    <cellStyle name="40% - Accent6 17 6 2" xfId="50810" xr:uid="{380FCDE6-93C2-4465-82EB-70A881952384}"/>
    <cellStyle name="40% - Accent6 17 7" xfId="17121" xr:uid="{67A7CBD3-9091-466A-AD95-76F04B4CCBC9}"/>
    <cellStyle name="40% - Accent6 17 7 2" xfId="46878" xr:uid="{A9151BD5-89C8-4192-ABC9-6EA47AE458FD}"/>
    <cellStyle name="40% - Accent6 17 8" xfId="35340" xr:uid="{6FB31063-C504-4C6F-B5B3-82B90ED09707}"/>
    <cellStyle name="40% - Accent6 18" xfId="5502" xr:uid="{FCFBCF27-0047-4907-B54E-07B4592F54D7}"/>
    <cellStyle name="40% - Accent6 18 2" xfId="17129" xr:uid="{1CFFE107-68DF-4F3F-82C9-8A197B51168C}"/>
    <cellStyle name="40% - Accent6 18 2 2" xfId="17130" xr:uid="{F3AECBD0-88D2-4AA6-AE5A-38FBC14C1D08}"/>
    <cellStyle name="40% - Accent6 18 2 2 2" xfId="46887" xr:uid="{E4FB99E2-D900-4CE5-B42E-F41380B58742}"/>
    <cellStyle name="40% - Accent6 18 2 3" xfId="17131" xr:uid="{7BAF6DC1-82F7-461C-8BD6-7A213734D577}"/>
    <cellStyle name="40% - Accent6 18 2 3 2" xfId="46888" xr:uid="{BC0A1353-DF35-4A2F-BEA8-03A3E0CBFC4B}"/>
    <cellStyle name="40% - Accent6 18 2 4" xfId="46886" xr:uid="{11D48F34-436D-4FFF-B45D-ECF22FB4B974}"/>
    <cellStyle name="40% - Accent6 18 3" xfId="17132" xr:uid="{E36B3EAA-8FCD-4DD3-87EF-36AFBF19CE8F}"/>
    <cellStyle name="40% - Accent6 18 3 2" xfId="46889" xr:uid="{0F3241C9-7463-430D-ADB6-C6470C4EED00}"/>
    <cellStyle name="40% - Accent6 18 4" xfId="17133" xr:uid="{4D4283AD-8A45-4945-944E-AA71D4B393E7}"/>
    <cellStyle name="40% - Accent6 18 4 2" xfId="46890" xr:uid="{7CFD785C-9CB9-4F17-84F3-F8CB6AAB6E01}"/>
    <cellStyle name="40% - Accent6 18 5" xfId="17134" xr:uid="{497CB4E3-4273-4FE4-9E8B-31A93D3F192E}"/>
    <cellStyle name="40% - Accent6 18 5 2" xfId="46891" xr:uid="{FEB96603-6FFC-4253-BFB6-781FCC36F473}"/>
    <cellStyle name="40% - Accent6 18 6" xfId="21408" xr:uid="{AC9312C0-06D1-4A11-B4A2-6335F20EB064}"/>
    <cellStyle name="40% - Accent6 18 6 2" xfId="50834" xr:uid="{9D877263-6F27-4DF4-979B-4E8A0BA5D08D}"/>
    <cellStyle name="40% - Accent6 18 7" xfId="17128" xr:uid="{027DD5B1-EF28-4DF5-93FE-5F7F77D3DAF6}"/>
    <cellStyle name="40% - Accent6 18 7 2" xfId="46885" xr:uid="{D3DDD7B3-FB25-4A87-A3C5-739E75CD88FC}"/>
    <cellStyle name="40% - Accent6 18 8" xfId="35365" xr:uid="{CC158C06-5A12-4EC9-BF37-082D40A7599D}"/>
    <cellStyle name="40% - Accent6 19" xfId="5526" xr:uid="{537F4151-A0FE-4784-B6F1-5F19E3D68F4D}"/>
    <cellStyle name="40% - Accent6 19 2" xfId="17136" xr:uid="{8A89AD8C-30BC-4B12-BFC9-7D31D9286556}"/>
    <cellStyle name="40% - Accent6 19 2 2" xfId="46893" xr:uid="{CF3223BD-62B7-4CED-B651-93C051A1C8AB}"/>
    <cellStyle name="40% - Accent6 19 3" xfId="17137" xr:uid="{04534DBA-1512-4360-B2B7-06A8F14C0DB3}"/>
    <cellStyle name="40% - Accent6 19 3 2" xfId="46894" xr:uid="{DA3BB079-E8A6-48E7-BC18-B070F1745727}"/>
    <cellStyle name="40% - Accent6 19 4" xfId="17138" xr:uid="{55F16AA0-6AE2-48AB-8DCD-28496CDAA587}"/>
    <cellStyle name="40% - Accent6 19 4 2" xfId="46895" xr:uid="{9203B498-9850-41AB-9F1C-3FA8EBF3EA19}"/>
    <cellStyle name="40% - Accent6 19 5" xfId="21431" xr:uid="{9AA9EA89-F3C3-46F8-81F0-C4B949858BBE}"/>
    <cellStyle name="40% - Accent6 19 5 2" xfId="50857" xr:uid="{E12A8C22-9C09-4468-89B4-22B95AF4A9B5}"/>
    <cellStyle name="40% - Accent6 19 6" xfId="17135" xr:uid="{B856FB9A-0540-40C7-90C0-68370D11457E}"/>
    <cellStyle name="40% - Accent6 19 6 2" xfId="46892" xr:uid="{4EA4B9DA-3DD9-4A76-ACE3-2EF862D5A36A}"/>
    <cellStyle name="40% - Accent6 19 7" xfId="35389" xr:uid="{228A78D8-FFE6-4EC5-9B85-D4080997A5E1}"/>
    <cellStyle name="40% - Accent6 2" xfId="343" xr:uid="{D7853300-6E1D-40A2-B094-9533A85DCDF1}"/>
    <cellStyle name="40% - Accent6 2 10" xfId="17140" xr:uid="{9152CF2F-FD75-43A1-A465-C611640C4024}"/>
    <cellStyle name="40% - Accent6 2 10 2" xfId="46897" xr:uid="{FA0D6A72-D949-4DEF-B806-4F86D9A80DCF}"/>
    <cellStyle name="40% - Accent6 2 11" xfId="17141" xr:uid="{C451D36B-C82E-4574-9BA1-BD2BB9018206}"/>
    <cellStyle name="40% - Accent6 2 11 2" xfId="46898" xr:uid="{FD931FC1-6818-40FC-BA46-275C0461F5BE}"/>
    <cellStyle name="40% - Accent6 2 12" xfId="17142" xr:uid="{42F6C649-D476-43CF-8535-83DCFD1669C2}"/>
    <cellStyle name="40% - Accent6 2 12 2" xfId="46899" xr:uid="{FF3E15B1-0816-4686-B081-2BF37CBAB2AF}"/>
    <cellStyle name="40% - Accent6 2 13" xfId="20322" xr:uid="{5F33EE81-BB35-4CD8-84C7-A5C07412F42F}"/>
    <cellStyle name="40% - Accent6 2 13 2" xfId="49953" xr:uid="{97AFBE8C-05D5-47E7-872B-6960F9A8D21B}"/>
    <cellStyle name="40% - Accent6 2 14" xfId="17139" xr:uid="{C9499ECB-7718-4E9F-8F3D-275B5BF7E281}"/>
    <cellStyle name="40% - Accent6 2 14 2" xfId="46896" xr:uid="{18DF8E92-A359-4064-B281-CA3A61CA5B3D}"/>
    <cellStyle name="40% - Accent6 2 15" xfId="6340" xr:uid="{2653EEC5-0CCB-4ACB-9652-3983CFC1D4FB}"/>
    <cellStyle name="40% - Accent6 2 15 2" xfId="36162" xr:uid="{A19C6122-014D-4FE4-9058-C2222B4138FD}"/>
    <cellStyle name="40% - Accent6 2 16" xfId="4727" xr:uid="{5C421EB7-6A08-4E52-BB5B-E33FA5B242D2}"/>
    <cellStyle name="40% - Accent6 2 16 2" xfId="34621" xr:uid="{119B26E7-F149-49EE-82E2-30D7533ABE21}"/>
    <cellStyle name="40% - Accent6 2 17" xfId="22556" xr:uid="{71BB322E-65B5-4BD3-A3A3-B2098DC5EDFB}"/>
    <cellStyle name="40% - Accent6 2 17 2" xfId="51844" xr:uid="{63654ED9-62CF-4240-ADD7-90E023CB8116}"/>
    <cellStyle name="40% - Accent6 2 18" xfId="4195" xr:uid="{DFA1D8D8-10C5-4D98-810D-07C858DF665A}"/>
    <cellStyle name="40% - Accent6 2 19" xfId="31629" xr:uid="{D0A5730B-91E7-450A-8933-0075A2FE2D6A}"/>
    <cellStyle name="40% - Accent6 2 2" xfId="843" xr:uid="{9AD2A3C1-58D0-4352-A95C-30C6C4DEA19F}"/>
    <cellStyle name="40% - Accent6 2 2 10" xfId="20323" xr:uid="{4484CF70-6C9C-44B3-9503-894F326B25D1}"/>
    <cellStyle name="40% - Accent6 2 2 10 2" xfId="49954" xr:uid="{E1938610-1A91-4A61-92C2-8D87A793B655}"/>
    <cellStyle name="40% - Accent6 2 2 11" xfId="17143" xr:uid="{179D4EDE-A94F-40F5-9C7F-24442256BDCC}"/>
    <cellStyle name="40% - Accent6 2 2 11 2" xfId="46900" xr:uid="{B3F0DE43-CFF3-4A16-B019-3F19637EDEC8}"/>
    <cellStyle name="40% - Accent6 2 2 12" xfId="4949" xr:uid="{E627C69C-85F7-4186-B0E1-50091D6BF5B9}"/>
    <cellStyle name="40% - Accent6 2 2 12 2" xfId="34818" xr:uid="{9CCFC8CB-9B63-4272-B40E-E5B21E75421F}"/>
    <cellStyle name="40% - Accent6 2 2 13" xfId="4333" xr:uid="{57E0DC17-2D32-4DE9-A3CB-6DD208E5CC71}"/>
    <cellStyle name="40% - Accent6 2 2 14" xfId="32076" xr:uid="{641043A7-5B71-43FE-8003-0D18669B7FFA}"/>
    <cellStyle name="40% - Accent6 2 2 2" xfId="874" xr:uid="{560F4B36-6A7A-4BBB-A26C-8AB2E3FB2078}"/>
    <cellStyle name="40% - Accent6 2 2 2 10" xfId="5768" xr:uid="{F7D2BBA5-344D-441B-B3CF-3211DDC62360}"/>
    <cellStyle name="40% - Accent6 2 2 2 10 2" xfId="35627" xr:uid="{F1E95083-8E41-4C96-8AA8-3193F6910836}"/>
    <cellStyle name="40% - Accent6 2 2 2 11" xfId="4428" xr:uid="{4D0C2782-5E91-4338-861C-EF1A93D02867}"/>
    <cellStyle name="40% - Accent6 2 2 2 12" xfId="32103" xr:uid="{4FA5EF8C-ACA9-48E3-9344-DAAAAD36DBCD}"/>
    <cellStyle name="40% - Accent6 2 2 2 2" xfId="103" xr:uid="{980EA956-05DC-4180-87A0-C7B57BF56296}"/>
    <cellStyle name="40% - Accent6 2 2 2 2 2" xfId="1374" xr:uid="{E1CFD4B8-88BB-423C-82D3-A55EB0A83FB8}"/>
    <cellStyle name="40% - Accent6 2 2 2 2 2 2" xfId="2036" xr:uid="{2C2E28FF-C2D1-427C-B980-AE802998863B}"/>
    <cellStyle name="40% - Accent6 2 2 2 2 2 2 2" xfId="3271" xr:uid="{2BA9589D-CA14-4564-A420-2D10D20DD4B7}"/>
    <cellStyle name="40% - Accent6 2 2 2 2 2 2 2 2" xfId="34248" xr:uid="{D083178A-D41E-434E-892D-724AD45CCFD8}"/>
    <cellStyle name="40% - Accent6 2 2 2 2 2 2 3" xfId="17147" xr:uid="{F9B6C7EF-0872-47B4-B703-6BF4B145597A}"/>
    <cellStyle name="40% - Accent6 2 2 2 2 2 2 3 2" xfId="46904" xr:uid="{3160828D-5F30-44F1-9322-AB668F5DAEB5}"/>
    <cellStyle name="40% - Accent6 2 2 2 2 2 2 4" xfId="33038" xr:uid="{70E03AC4-5152-4560-98D7-AE5DE9D33018}"/>
    <cellStyle name="40% - Accent6 2 2 2 2 2 3" xfId="2662" xr:uid="{5A949E4E-7639-42FB-B84B-C795712533BA}"/>
    <cellStyle name="40% - Accent6 2 2 2 2 2 3 2" xfId="17148" xr:uid="{6B182F5C-9E68-4066-A71A-0718CC2B033D}"/>
    <cellStyle name="40% - Accent6 2 2 2 2 2 3 2 2" xfId="46905" xr:uid="{63D6A219-36F3-4EA3-A5E2-0B690ACD23F6}"/>
    <cellStyle name="40% - Accent6 2 2 2 2 2 3 3" xfId="33642" xr:uid="{1D686750-A0C6-4D1B-A3F7-53E4C65B3A4A}"/>
    <cellStyle name="40% - Accent6 2 2 2 2 2 4" xfId="17146" xr:uid="{8E60BA45-1AEB-4532-BF18-9AEBB6676DC5}"/>
    <cellStyle name="40% - Accent6 2 2 2 2 2 4 2" xfId="46903" xr:uid="{E4882065-310E-4F2E-900D-667D6987F6DE}"/>
    <cellStyle name="40% - Accent6 2 2 2 2 2 5" xfId="32424" xr:uid="{655FCE4D-9E1F-405D-8857-F4D0D5547499}"/>
    <cellStyle name="40% - Accent6 2 2 2 2 3" xfId="1746" xr:uid="{6ED81A4A-A028-4542-98A8-28561981EFEB}"/>
    <cellStyle name="40% - Accent6 2 2 2 2 3 2" xfId="2967" xr:uid="{357CF1F6-5251-47A6-989B-44CDDF3F5A6C}"/>
    <cellStyle name="40% - Accent6 2 2 2 2 3 2 2" xfId="33945" xr:uid="{49B023F0-77DE-4007-B399-8C414EB367AA}"/>
    <cellStyle name="40% - Accent6 2 2 2 2 3 3" xfId="17149" xr:uid="{32CC3FBE-4C53-4F7F-8986-A3F62754856C}"/>
    <cellStyle name="40% - Accent6 2 2 2 2 3 3 2" xfId="46906" xr:uid="{43F25CA9-1883-4B3F-A522-7687B7CA82E3}"/>
    <cellStyle name="40% - Accent6 2 2 2 2 3 4" xfId="32748" xr:uid="{4FAC6673-E9C7-4702-8B86-127BCC0EC6C9}"/>
    <cellStyle name="40% - Accent6 2 2 2 2 4" xfId="2342" xr:uid="{F70CA941-5064-4612-B4CE-31D2B96EA17B}"/>
    <cellStyle name="40% - Accent6 2 2 2 2 4 2" xfId="17150" xr:uid="{1D7F9481-7C70-4EF0-BD2C-CF5FCDF7DDF3}"/>
    <cellStyle name="40% - Accent6 2 2 2 2 4 2 2" xfId="46907" xr:uid="{F0A56E5F-338A-4532-93C5-0B424EB0098C}"/>
    <cellStyle name="40% - Accent6 2 2 2 2 4 3" xfId="33322" xr:uid="{F3597E3B-B528-45B4-8713-60517426F24F}"/>
    <cellStyle name="40% - Accent6 2 2 2 2 5" xfId="17151" xr:uid="{7793E509-8021-43B0-AE5D-CCA814798711}"/>
    <cellStyle name="40% - Accent6 2 2 2 2 5 2" xfId="46908" xr:uid="{A776EDC7-E13D-4C22-A19D-0CE69C01035E}"/>
    <cellStyle name="40% - Accent6 2 2 2 2 6" xfId="31144" xr:uid="{B7E84072-E833-4B72-BCD7-F9292D85A964}"/>
    <cellStyle name="40% - Accent6 2 2 2 2 7" xfId="17145" xr:uid="{67C81EAA-3D6D-4BFF-8FF6-E88C5B2A177E}"/>
    <cellStyle name="40% - Accent6 2 2 2 2 7 2" xfId="46902" xr:uid="{81315DCC-9C26-445C-AF12-9546ACAE1D6B}"/>
    <cellStyle name="40% - Accent6 2 2 2 2 8" xfId="31742" xr:uid="{5881C318-031E-4E12-B8A6-6DE5E14518BB}"/>
    <cellStyle name="40% - Accent6 2 2 2 3" xfId="1373" xr:uid="{FC67F1CB-0318-4321-86B9-37214D49FCB3}"/>
    <cellStyle name="40% - Accent6 2 2 2 3 2" xfId="2035" xr:uid="{D27C0A69-4F5D-48EF-AEFB-F9721E17A28A}"/>
    <cellStyle name="40% - Accent6 2 2 2 3 2 2" xfId="3270" xr:uid="{D0641D66-ABF1-4FA1-B6E4-4E2DEE102628}"/>
    <cellStyle name="40% - Accent6 2 2 2 3 2 2 2" xfId="17154" xr:uid="{92148250-F99F-4E83-9215-4C6493C431FE}"/>
    <cellStyle name="40% - Accent6 2 2 2 3 2 2 2 2" xfId="46911" xr:uid="{2DE98962-56A9-4074-83EE-2C32E088F628}"/>
    <cellStyle name="40% - Accent6 2 2 2 3 2 2 3" xfId="34247" xr:uid="{B8D97E9D-57DD-4761-997F-31FD0B774383}"/>
    <cellStyle name="40% - Accent6 2 2 2 3 2 3" xfId="17155" xr:uid="{D35868A3-291D-4066-8195-CBC14788A05F}"/>
    <cellStyle name="40% - Accent6 2 2 2 3 2 3 2" xfId="46912" xr:uid="{3880DE9E-2238-4241-BF81-23D831A80B57}"/>
    <cellStyle name="40% - Accent6 2 2 2 3 2 4" xfId="17153" xr:uid="{1CE1E48B-E4E1-446B-8AA3-8D23757BBDE9}"/>
    <cellStyle name="40% - Accent6 2 2 2 3 2 4 2" xfId="46910" xr:uid="{31A00FCE-85B3-4E18-920B-6A80E56D6111}"/>
    <cellStyle name="40% - Accent6 2 2 2 3 2 5" xfId="33037" xr:uid="{21C4C456-E975-4332-937D-5CF93CF62AC0}"/>
    <cellStyle name="40% - Accent6 2 2 2 3 3" xfId="2661" xr:uid="{CE8C3F03-9955-4AAF-9716-677C8B174BC0}"/>
    <cellStyle name="40% - Accent6 2 2 2 3 3 2" xfId="17156" xr:uid="{ED211AE1-A4FD-41C6-B4D9-7B6E1B111FDC}"/>
    <cellStyle name="40% - Accent6 2 2 2 3 3 2 2" xfId="46913" xr:uid="{FDA7B884-775A-4194-88A5-5CD8033A0CDA}"/>
    <cellStyle name="40% - Accent6 2 2 2 3 3 3" xfId="33641" xr:uid="{5D1ED90C-E226-4427-B9F7-145458E8E67A}"/>
    <cellStyle name="40% - Accent6 2 2 2 3 4" xfId="17157" xr:uid="{87225E2D-6372-4046-BCF5-68C70AE91C46}"/>
    <cellStyle name="40% - Accent6 2 2 2 3 4 2" xfId="46914" xr:uid="{4A1D96C7-4437-4B15-A135-A64ECEB6BE06}"/>
    <cellStyle name="40% - Accent6 2 2 2 3 5" xfId="17158" xr:uid="{4B22B2B0-AC78-42C6-AF28-C75E30DFCA0D}"/>
    <cellStyle name="40% - Accent6 2 2 2 3 5 2" xfId="46915" xr:uid="{432360D0-F16D-411D-8B16-0C9EB3E5EEC4}"/>
    <cellStyle name="40% - Accent6 2 2 2 3 6" xfId="17152" xr:uid="{BC5D679C-8F62-40C4-A001-3ACC11CAB844}"/>
    <cellStyle name="40% - Accent6 2 2 2 3 6 2" xfId="46909" xr:uid="{45D336F2-5731-46C6-8B04-F6307D3355F4}"/>
    <cellStyle name="40% - Accent6 2 2 2 3 7" xfId="32423" xr:uid="{00BC3BD0-0881-4CEE-AE36-E9C2414213A6}"/>
    <cellStyle name="40% - Accent6 2 2 2 4" xfId="1745" xr:uid="{255BF086-376E-492A-99F0-834E92F5C01A}"/>
    <cellStyle name="40% - Accent6 2 2 2 4 2" xfId="2966" xr:uid="{BBCF948B-B490-4FD5-AAA2-9EDF8422C152}"/>
    <cellStyle name="40% - Accent6 2 2 2 4 2 2" xfId="17160" xr:uid="{9BA995E8-0BFE-4896-A1A9-1CE80DADDFDF}"/>
    <cellStyle name="40% - Accent6 2 2 2 4 2 2 2" xfId="46917" xr:uid="{A866E42B-6E81-4607-80CC-1115BAEA95BB}"/>
    <cellStyle name="40% - Accent6 2 2 2 4 2 3" xfId="33944" xr:uid="{59FDBBE5-9EC4-4F3F-80C8-6901DA164077}"/>
    <cellStyle name="40% - Accent6 2 2 2 4 3" xfId="17161" xr:uid="{89673623-92FA-4C86-AD65-ACDA823F81A8}"/>
    <cellStyle name="40% - Accent6 2 2 2 4 3 2" xfId="46918" xr:uid="{4D3A89C2-3355-478A-A334-931E541C9888}"/>
    <cellStyle name="40% - Accent6 2 2 2 4 4" xfId="17159" xr:uid="{40310B5E-665C-4A26-BCC1-937DE916E9B6}"/>
    <cellStyle name="40% - Accent6 2 2 2 4 4 2" xfId="46916" xr:uid="{E718827E-666B-46AA-86F3-B485D37BF575}"/>
    <cellStyle name="40% - Accent6 2 2 2 4 5" xfId="32747" xr:uid="{F84A53E5-4954-4588-B220-64DD0894C149}"/>
    <cellStyle name="40% - Accent6 2 2 2 5" xfId="2225" xr:uid="{3A9C0433-9B6F-4E92-9201-F04827BA4613}"/>
    <cellStyle name="40% - Accent6 2 2 2 5 2" xfId="17162" xr:uid="{4D056919-CAA2-475F-9516-C1941B5719BC}"/>
    <cellStyle name="40% - Accent6 2 2 2 5 2 2" xfId="46919" xr:uid="{8276BD51-100A-4016-8564-CBEE0FD2B7CB}"/>
    <cellStyle name="40% - Accent6 2 2 2 5 3" xfId="33207" xr:uid="{05CA3432-8017-4909-8843-54893ABBB845}"/>
    <cellStyle name="40% - Accent6 2 2 2 6" xfId="17163" xr:uid="{77CB9B7C-7284-4631-965F-ACBCC49381A0}"/>
    <cellStyle name="40% - Accent6 2 2 2 6 2" xfId="46920" xr:uid="{686A05D3-DEBF-4581-BE45-CF05F3A3B01F}"/>
    <cellStyle name="40% - Accent6 2 2 2 7" xfId="17164" xr:uid="{963BB18F-4E7D-432F-8790-3FB61563FE82}"/>
    <cellStyle name="40% - Accent6 2 2 2 7 2" xfId="46921" xr:uid="{127E0E25-B045-440A-8E18-24813ACF8BAB}"/>
    <cellStyle name="40% - Accent6 2 2 2 8" xfId="20425" xr:uid="{81F19ED5-431B-4434-B787-9CBEDAD76811}"/>
    <cellStyle name="40% - Accent6 2 2 2 8 2" xfId="49992" xr:uid="{B2BE1A83-A446-4CF5-9BFD-D6A51613D02A}"/>
    <cellStyle name="40% - Accent6 2 2 2 9" xfId="17144" xr:uid="{AE9ED4C8-387F-4172-82B8-A353B8D9BCDB}"/>
    <cellStyle name="40% - Accent6 2 2 2 9 2" xfId="46901" xr:uid="{31D75F0B-0CD0-436F-92B0-2066FD98F9ED}"/>
    <cellStyle name="40% - Accent6 2 2 3" xfId="796" xr:uid="{15DB5DBD-7656-4094-A811-C0672E66354D}"/>
    <cellStyle name="40% - Accent6 2 2 3 10" xfId="32041" xr:uid="{CC3AB64F-1714-4524-AD0B-2B5000140ABC}"/>
    <cellStyle name="40% - Accent6 2 2 3 2" xfId="1375" xr:uid="{5E5FAA1F-90FF-4CAA-8D67-0B58E31F29CA}"/>
    <cellStyle name="40% - Accent6 2 2 3 2 2" xfId="2037" xr:uid="{F36C5FC8-8865-4853-94BF-ECA8F3A3F326}"/>
    <cellStyle name="40% - Accent6 2 2 3 2 2 2" xfId="3272" xr:uid="{2BAD14BC-7FA4-47CE-B1EC-5313778C3223}"/>
    <cellStyle name="40% - Accent6 2 2 3 2 2 2 2" xfId="17168" xr:uid="{ACE161C7-8A75-4A48-A19D-9900408ADBCB}"/>
    <cellStyle name="40% - Accent6 2 2 3 2 2 2 2 2" xfId="46925" xr:uid="{4950B987-0465-4545-89A8-AFEFFC2E251D}"/>
    <cellStyle name="40% - Accent6 2 2 3 2 2 2 3" xfId="34249" xr:uid="{706AF4FF-CBC9-4090-9838-9403085889DC}"/>
    <cellStyle name="40% - Accent6 2 2 3 2 2 3" xfId="17169" xr:uid="{688DCA4D-8AE7-4A5A-A6A7-9E3671CDE8CD}"/>
    <cellStyle name="40% - Accent6 2 2 3 2 2 3 2" xfId="46926" xr:uid="{A7DC5CBA-8CC0-4852-8FA5-0AF92C3616AF}"/>
    <cellStyle name="40% - Accent6 2 2 3 2 2 4" xfId="17167" xr:uid="{AB9774E2-9C6D-40E1-B2D8-AA63902F7169}"/>
    <cellStyle name="40% - Accent6 2 2 3 2 2 4 2" xfId="46924" xr:uid="{C4EC8A10-94D7-4787-8C9B-8ED77D0BE56F}"/>
    <cellStyle name="40% - Accent6 2 2 3 2 2 5" xfId="33039" xr:uid="{F365E8B0-E257-469B-83A7-8417C61D96BC}"/>
    <cellStyle name="40% - Accent6 2 2 3 2 3" xfId="2663" xr:uid="{824E870C-E486-473E-B270-14860EA6FD1F}"/>
    <cellStyle name="40% - Accent6 2 2 3 2 3 2" xfId="17170" xr:uid="{9CE13841-4683-489C-B45E-033C0AFBAE41}"/>
    <cellStyle name="40% - Accent6 2 2 3 2 3 2 2" xfId="46927" xr:uid="{6C174F35-8639-4A79-8D41-3E5455684E17}"/>
    <cellStyle name="40% - Accent6 2 2 3 2 3 3" xfId="33643" xr:uid="{DA25DD63-BCC2-4C07-B9B4-68EA017871F2}"/>
    <cellStyle name="40% - Accent6 2 2 3 2 4" xfId="17171" xr:uid="{3FDD20DF-2D5F-40C7-A27E-2D92505CE417}"/>
    <cellStyle name="40% - Accent6 2 2 3 2 4 2" xfId="46928" xr:uid="{7C29021A-8A96-4D53-A557-548C1A588C75}"/>
    <cellStyle name="40% - Accent6 2 2 3 2 5" xfId="17172" xr:uid="{F2815217-B543-454F-A7AA-A4523C1527FE}"/>
    <cellStyle name="40% - Accent6 2 2 3 2 5 2" xfId="46929" xr:uid="{C59D4B70-0D01-4D04-B32F-691E20A5088D}"/>
    <cellStyle name="40% - Accent6 2 2 3 2 6" xfId="17166" xr:uid="{51FF661A-8B2C-4369-AA22-D5F23E92163A}"/>
    <cellStyle name="40% - Accent6 2 2 3 2 6 2" xfId="46923" xr:uid="{BD0492FC-5175-4795-9753-158DF2CC2BDE}"/>
    <cellStyle name="40% - Accent6 2 2 3 2 7" xfId="32425" xr:uid="{3D3C9A28-850F-4D93-8638-8EC9F63A76F4}"/>
    <cellStyle name="40% - Accent6 2 2 3 3" xfId="1747" xr:uid="{371E954A-7312-4C63-B732-018907EC82A7}"/>
    <cellStyle name="40% - Accent6 2 2 3 3 2" xfId="2968" xr:uid="{1220751D-D2CD-4510-B437-29709EDE241F}"/>
    <cellStyle name="40% - Accent6 2 2 3 3 2 2" xfId="17175" xr:uid="{9539FD7E-BB62-499F-A1FC-6B19FE5D53C3}"/>
    <cellStyle name="40% - Accent6 2 2 3 3 2 2 2" xfId="46932" xr:uid="{70BD4199-55D7-429D-ADFB-E59A93AFD7E1}"/>
    <cellStyle name="40% - Accent6 2 2 3 3 2 3" xfId="17176" xr:uid="{20D3F74A-84CB-401C-BE19-4A6038C7B5E9}"/>
    <cellStyle name="40% - Accent6 2 2 3 3 2 3 2" xfId="46933" xr:uid="{AF23F810-9D1E-44AD-A839-0774CC21128E}"/>
    <cellStyle name="40% - Accent6 2 2 3 3 2 4" xfId="17174" xr:uid="{088B9E16-5E7B-43FE-BDCA-2A489DB585E6}"/>
    <cellStyle name="40% - Accent6 2 2 3 3 2 4 2" xfId="46931" xr:uid="{3FCE54FB-84E6-4508-9451-EE3BA6B1FFD6}"/>
    <cellStyle name="40% - Accent6 2 2 3 3 2 5" xfId="33946" xr:uid="{10F8CAE1-2C0A-4546-A9AE-F4FF8BBBC86F}"/>
    <cellStyle name="40% - Accent6 2 2 3 3 3" xfId="17177" xr:uid="{23538D18-DD3B-4CBB-AA5E-E00D69A46D6C}"/>
    <cellStyle name="40% - Accent6 2 2 3 3 3 2" xfId="46934" xr:uid="{DD8DA982-BA54-4056-89C2-D5274F5BF636}"/>
    <cellStyle name="40% - Accent6 2 2 3 3 4" xfId="17178" xr:uid="{CB7F51A6-986E-409C-84C9-21BB0E5C62C3}"/>
    <cellStyle name="40% - Accent6 2 2 3 3 4 2" xfId="46935" xr:uid="{09C104D4-3B04-4A84-BD0A-2938CF06F742}"/>
    <cellStyle name="40% - Accent6 2 2 3 3 5" xfId="17179" xr:uid="{739650AF-D404-4001-B228-7AD4B03F709B}"/>
    <cellStyle name="40% - Accent6 2 2 3 3 5 2" xfId="46936" xr:uid="{55EB014F-087E-4A15-BC53-0364501A9EB3}"/>
    <cellStyle name="40% - Accent6 2 2 3 3 6" xfId="17173" xr:uid="{37DBCC00-2707-4B07-A832-C7CD0EE8ECD6}"/>
    <cellStyle name="40% - Accent6 2 2 3 3 6 2" xfId="46930" xr:uid="{CDBAD3A8-1622-49C5-9E4C-EED8B39D513F}"/>
    <cellStyle name="40% - Accent6 2 2 3 3 7" xfId="32749" xr:uid="{940095AE-E061-4325-981E-145A851E390A}"/>
    <cellStyle name="40% - Accent6 2 2 3 4" xfId="2294" xr:uid="{03FE0F85-9AE1-4C82-BF57-1EC247EF5CB3}"/>
    <cellStyle name="40% - Accent6 2 2 3 4 2" xfId="17181" xr:uid="{BE356B5D-2476-496A-AB5F-3254744F939C}"/>
    <cellStyle name="40% - Accent6 2 2 3 4 2 2" xfId="46938" xr:uid="{EC0B93E8-0C48-40B6-AA42-85FF951686A5}"/>
    <cellStyle name="40% - Accent6 2 2 3 4 3" xfId="17182" xr:uid="{45B7E652-075F-4CC4-9FE6-CA39BAC69C9C}"/>
    <cellStyle name="40% - Accent6 2 2 3 4 3 2" xfId="46939" xr:uid="{5D5EF714-A3FA-4F1F-8D2A-238C31AD1FDC}"/>
    <cellStyle name="40% - Accent6 2 2 3 4 4" xfId="17180" xr:uid="{689C41B4-F5F2-40BD-BA8E-E00CA9EC67AC}"/>
    <cellStyle name="40% - Accent6 2 2 3 4 4 2" xfId="46937" xr:uid="{61CD342D-E25B-42C1-A2A3-15C4EFA4FE14}"/>
    <cellStyle name="40% - Accent6 2 2 3 4 5" xfId="33274" xr:uid="{4FBEF56F-3D0A-43AF-A732-63A7C86EAA56}"/>
    <cellStyle name="40% - Accent6 2 2 3 5" xfId="17183" xr:uid="{3D0D5E34-4D5B-4582-A22D-D06854B12C48}"/>
    <cellStyle name="40% - Accent6 2 2 3 5 2" xfId="46940" xr:uid="{9E3487C5-905C-4ACF-9057-3912F550B80B}"/>
    <cellStyle name="40% - Accent6 2 2 3 6" xfId="17184" xr:uid="{F68748DA-A2F2-4E45-ABBF-F6DEA532CB4E}"/>
    <cellStyle name="40% - Accent6 2 2 3 6 2" xfId="46941" xr:uid="{A96E14A5-2117-4578-B24F-573005AD1836}"/>
    <cellStyle name="40% - Accent6 2 2 3 7" xfId="17185" xr:uid="{6E71137F-0794-483B-A289-883CFFC6FC98}"/>
    <cellStyle name="40% - Accent6 2 2 3 7 2" xfId="46942" xr:uid="{4165D831-FE43-4DC8-B387-FE34A7D5E0D3}"/>
    <cellStyle name="40% - Accent6 2 2 3 8" xfId="23137" xr:uid="{94C25731-4C5A-4717-B860-7F1C7125CF48}"/>
    <cellStyle name="40% - Accent6 2 2 3 8 2" xfId="52201" xr:uid="{2E591C03-3388-465E-B63A-AB599F39C82E}"/>
    <cellStyle name="40% - Accent6 2 2 3 9" xfId="17165" xr:uid="{781F1141-DFAC-4C47-9DE4-646C5E7CBE1B}"/>
    <cellStyle name="40% - Accent6 2 2 3 9 2" xfId="46922" xr:uid="{65CDEB9A-3274-4538-BA72-B66F40601C5F}"/>
    <cellStyle name="40% - Accent6 2 2 4" xfId="106" xr:uid="{931C1B14-FB46-422D-A0DE-25BD3B3E0295}"/>
    <cellStyle name="40% - Accent6 2 2 4 2" xfId="1372" xr:uid="{4A57EEC9-2094-4B96-B769-F74E40B8CCD9}"/>
    <cellStyle name="40% - Accent6 2 2 4 2 2" xfId="2034" xr:uid="{2E541E5D-EE56-4614-A225-FB66957E9DDE}"/>
    <cellStyle name="40% - Accent6 2 2 4 2 2 2" xfId="3269" xr:uid="{228B4A77-AF33-4910-80E3-55BFF429C1DC}"/>
    <cellStyle name="40% - Accent6 2 2 4 2 2 2 2" xfId="34246" xr:uid="{3F472D3E-615F-41B7-9A46-36EF41A0B719}"/>
    <cellStyle name="40% - Accent6 2 2 4 2 2 3" xfId="17188" xr:uid="{F49A21A2-FE98-4CAB-833D-1D3156DA683C}"/>
    <cellStyle name="40% - Accent6 2 2 4 2 2 3 2" xfId="46945" xr:uid="{3DD21362-82B8-4540-948E-453EE5A9A48F}"/>
    <cellStyle name="40% - Accent6 2 2 4 2 2 4" xfId="33036" xr:uid="{E3CA4E27-ADDF-4095-B64C-B60909A5D348}"/>
    <cellStyle name="40% - Accent6 2 2 4 2 3" xfId="2664" xr:uid="{62A93CD9-D0D8-4689-8915-1564B4BC7BD5}"/>
    <cellStyle name="40% - Accent6 2 2 4 2 3 2" xfId="17189" xr:uid="{42CB2939-30A8-4BBE-974E-0B6FEC454D1C}"/>
    <cellStyle name="40% - Accent6 2 2 4 2 3 2 2" xfId="46946" xr:uid="{164778AC-7DEA-4F1C-B74B-6E70B735203C}"/>
    <cellStyle name="40% - Accent6 2 2 4 2 3 3" xfId="33644" xr:uid="{E13FA98B-7E1B-44DC-B983-EB8523BA208C}"/>
    <cellStyle name="40% - Accent6 2 2 4 2 4" xfId="17187" xr:uid="{E5B86FCC-AD68-4DD6-AE6A-62575B7D8588}"/>
    <cellStyle name="40% - Accent6 2 2 4 2 4 2" xfId="46944" xr:uid="{8EB729A2-F689-4CD4-B48E-C35217EBDBE7}"/>
    <cellStyle name="40% - Accent6 2 2 4 2 5" xfId="32422" xr:uid="{AF5D9F0B-8384-4430-B736-8F8BBF3FC68C}"/>
    <cellStyle name="40% - Accent6 2 2 4 3" xfId="1744" xr:uid="{8D027463-DB1B-49F0-AE59-DA523218F7FC}"/>
    <cellStyle name="40% - Accent6 2 2 4 3 2" xfId="2965" xr:uid="{1E913165-D461-41C7-9D61-CA3814556D8B}"/>
    <cellStyle name="40% - Accent6 2 2 4 3 2 2" xfId="33943" xr:uid="{53B2838F-C565-4AE5-B6FB-9EDC49287F14}"/>
    <cellStyle name="40% - Accent6 2 2 4 3 3" xfId="17190" xr:uid="{BABBC003-530C-4AB5-81E0-54E9828A08BE}"/>
    <cellStyle name="40% - Accent6 2 2 4 3 3 2" xfId="46947" xr:uid="{5F2CA9CD-1654-4E13-B8A1-66FB99E3ADA6}"/>
    <cellStyle name="40% - Accent6 2 2 4 3 4" xfId="32746" xr:uid="{939AB22D-C759-4F62-A794-71F330C10BB4}"/>
    <cellStyle name="40% - Accent6 2 2 4 4" xfId="2403" xr:uid="{EFD7F8D4-3D2B-4D02-9F73-6BBABCCD6DF1}"/>
    <cellStyle name="40% - Accent6 2 2 4 4 2" xfId="17191" xr:uid="{3A5B6339-DD36-477C-9328-E9607F466730}"/>
    <cellStyle name="40% - Accent6 2 2 4 4 2 2" xfId="46948" xr:uid="{2B7A7384-DF82-4C4A-9A0D-FB92B6792206}"/>
    <cellStyle name="40% - Accent6 2 2 4 4 3" xfId="33383" xr:uid="{97D09E13-E650-46B4-A569-C8F1EB41F99E}"/>
    <cellStyle name="40% - Accent6 2 2 4 5" xfId="17192" xr:uid="{B34CCBC2-DDB3-4FDB-A46F-F8C5B8C44443}"/>
    <cellStyle name="40% - Accent6 2 2 4 5 2" xfId="46949" xr:uid="{57BECEDE-CBD3-498A-9E4E-407B631EA13D}"/>
    <cellStyle name="40% - Accent6 2 2 4 6" xfId="17186" xr:uid="{1F6B8049-FFBD-49E1-B24E-D5B07D2D9F3D}"/>
    <cellStyle name="40% - Accent6 2 2 4 6 2" xfId="46943" xr:uid="{707412CF-9B1D-4550-9648-40102D2EC4AB}"/>
    <cellStyle name="40% - Accent6 2 2 4 7" xfId="31745" xr:uid="{624CDC1C-5B0D-47D1-AE92-96B3ECB66B47}"/>
    <cellStyle name="40% - Accent6 2 2 5" xfId="1182" xr:uid="{491623F2-3F4A-4731-A1FD-7FA0E2DAE36D}"/>
    <cellStyle name="40% - Accent6 2 2 5 2" xfId="1844" xr:uid="{3136C195-1A4A-4D2E-8EE5-EE640DBA2B87}"/>
    <cellStyle name="40% - Accent6 2 2 5 2 2" xfId="3079" xr:uid="{9254E2EF-07F7-4623-81AF-5892E89A06FE}"/>
    <cellStyle name="40% - Accent6 2 2 5 2 2 2" xfId="17195" xr:uid="{9ADF0064-1CF3-4A72-8066-9CF4B0FFD3E4}"/>
    <cellStyle name="40% - Accent6 2 2 5 2 2 2 2" xfId="46952" xr:uid="{E97981A7-5E47-48C6-BDC1-184A8251EA47}"/>
    <cellStyle name="40% - Accent6 2 2 5 2 2 3" xfId="34056" xr:uid="{BD102B93-32F3-411E-98EA-E0C10E5CEA5B}"/>
    <cellStyle name="40% - Accent6 2 2 5 2 3" xfId="17196" xr:uid="{64EF7032-DA95-47BA-B756-AD2C352FC410}"/>
    <cellStyle name="40% - Accent6 2 2 5 2 3 2" xfId="46953" xr:uid="{EBDDD66D-1C47-44B0-ACD6-F70BAC4F4B1E}"/>
    <cellStyle name="40% - Accent6 2 2 5 2 4" xfId="17194" xr:uid="{CA5D9D0C-E95A-4709-92BE-1440F065D08E}"/>
    <cellStyle name="40% - Accent6 2 2 5 2 4 2" xfId="46951" xr:uid="{7B0B1B47-35C9-4773-AAA7-FA0616420580}"/>
    <cellStyle name="40% - Accent6 2 2 5 2 5" xfId="32846" xr:uid="{96228CB4-20A0-4F1D-86D7-61D29A7DA608}"/>
    <cellStyle name="40% - Accent6 2 2 5 3" xfId="2660" xr:uid="{FF16F7CC-8DDE-4D00-BBDE-0AE3B78D7120}"/>
    <cellStyle name="40% - Accent6 2 2 5 3 2" xfId="17197" xr:uid="{48EA8805-2602-4CB2-8BC2-9EEC6300D73F}"/>
    <cellStyle name="40% - Accent6 2 2 5 3 2 2" xfId="46954" xr:uid="{C961E993-30DF-48C3-A248-851EBB84703E}"/>
    <cellStyle name="40% - Accent6 2 2 5 3 3" xfId="33640" xr:uid="{C75E77A2-0042-483C-A7BB-2A09349636F2}"/>
    <cellStyle name="40% - Accent6 2 2 5 4" xfId="17198" xr:uid="{F924201E-8584-4996-A81E-3ECF4EFE4425}"/>
    <cellStyle name="40% - Accent6 2 2 5 4 2" xfId="46955" xr:uid="{68BA4790-835A-4D7E-9BF6-F807587A3E98}"/>
    <cellStyle name="40% - Accent6 2 2 5 5" xfId="17199" xr:uid="{084DD637-03DA-4F98-82C5-53698079EF7E}"/>
    <cellStyle name="40% - Accent6 2 2 5 5 2" xfId="46956" xr:uid="{FFFAA437-141C-4FF2-BB4F-86E0B3EA4137}"/>
    <cellStyle name="40% - Accent6 2 2 5 6" xfId="17193" xr:uid="{E0AEA6B2-EBC8-4688-BFF5-236BBEA79E7C}"/>
    <cellStyle name="40% - Accent6 2 2 5 6 2" xfId="46950" xr:uid="{2CCFA3A0-D6DA-4569-B6E6-396BC68AF2F6}"/>
    <cellStyle name="40% - Accent6 2 2 5 7" xfId="32232" xr:uid="{12C30C92-AC03-470B-B66D-1054D2DAC8E4}"/>
    <cellStyle name="40% - Accent6 2 2 6" xfId="1554" xr:uid="{EBD2635D-F28F-49F8-AF0A-0570B5C07D74}"/>
    <cellStyle name="40% - Accent6 2 2 6 2" xfId="2775" xr:uid="{4AB38B50-A6C9-4F1F-86E1-B9761BBB31E9}"/>
    <cellStyle name="40% - Accent6 2 2 6 2 2" xfId="17201" xr:uid="{10F114B3-FF20-41F0-BCA6-E72A68A1A09B}"/>
    <cellStyle name="40% - Accent6 2 2 6 2 2 2" xfId="46958" xr:uid="{64C5BA91-840F-41B7-BC0F-A9E30DC956AA}"/>
    <cellStyle name="40% - Accent6 2 2 6 2 3" xfId="33753" xr:uid="{09AF5848-9867-490D-921D-5FB0E41D6E4F}"/>
    <cellStyle name="40% - Accent6 2 2 6 3" xfId="17202" xr:uid="{D69A102E-E731-4EAF-B906-C55F86F00712}"/>
    <cellStyle name="40% - Accent6 2 2 6 3 2" xfId="46959" xr:uid="{B9B2C336-2CF5-4AB2-9C37-6D678BFA51F8}"/>
    <cellStyle name="40% - Accent6 2 2 6 4" xfId="17200" xr:uid="{7CE02A23-300D-4D35-B3D1-7DA90960CBBA}"/>
    <cellStyle name="40% - Accent6 2 2 6 4 2" xfId="46957" xr:uid="{E66C95DB-22BB-4D76-90B6-459D6F1173CA}"/>
    <cellStyle name="40% - Accent6 2 2 6 5" xfId="32556" xr:uid="{D64E1262-7A3D-459A-BD94-E3090A607015}"/>
    <cellStyle name="40% - Accent6 2 2 7" xfId="2175" xr:uid="{F028B46B-86B6-449D-87BA-9AA010DE468E}"/>
    <cellStyle name="40% - Accent6 2 2 7 2" xfId="17203" xr:uid="{E4AE2C6F-2305-4F53-A0C3-02E2277F4F47}"/>
    <cellStyle name="40% - Accent6 2 2 7 2 2" xfId="46960" xr:uid="{4E0B40F0-BFA8-435F-9ED0-091D02A1D269}"/>
    <cellStyle name="40% - Accent6 2 2 7 3" xfId="33157" xr:uid="{38801F6E-2B1B-4389-99A2-C35A504DF43A}"/>
    <cellStyle name="40% - Accent6 2 2 8" xfId="3447" xr:uid="{A0E00E3F-03AC-4904-8C68-CFC6A347295C}"/>
    <cellStyle name="40% - Accent6 2 2 8 2" xfId="17204" xr:uid="{FA77F707-6EB0-4CBD-A6BA-520C56E328F5}"/>
    <cellStyle name="40% - Accent6 2 2 8 2 2" xfId="46961" xr:uid="{5CBFDF52-7216-410A-97FE-924970DEC6BB}"/>
    <cellStyle name="40% - Accent6 2 2 8 3" xfId="34339" xr:uid="{A1718695-B775-46E9-8B7A-788BF35DAB9D}"/>
    <cellStyle name="40% - Accent6 2 2 9" xfId="817" xr:uid="{9078D677-490D-447C-8A14-F3E5290682F8}"/>
    <cellStyle name="40% - Accent6 2 2 9 2" xfId="17205" xr:uid="{42F5F5D8-4F57-4AC4-A53E-9BF2B8DC00B5}"/>
    <cellStyle name="40% - Accent6 2 2 9 2 2" xfId="46962" xr:uid="{E6ABEBCB-0A0E-4E29-911F-FE3CA0D0E953}"/>
    <cellStyle name="40% - Accent6 2 2 9 3" xfId="32056" xr:uid="{24A40048-C5CF-4D68-8E29-FAECC46210F4}"/>
    <cellStyle name="40% - Accent6 2 20" xfId="31857" xr:uid="{A0F224AF-C0C1-4E73-80C1-8FA404607F6A}"/>
    <cellStyle name="40% - Accent6 2 3" xfId="636" xr:uid="{6B2103FB-278B-492B-AAC8-3290C812A988}"/>
    <cellStyle name="40% - Accent6 2 3 10" xfId="5184" xr:uid="{D866957A-A108-4118-8B7C-264A8480DD4E}"/>
    <cellStyle name="40% - Accent6 2 3 10 2" xfId="35047" xr:uid="{3A57F164-9F04-4F0A-B80E-CAC4C4C0E99A}"/>
    <cellStyle name="40% - Accent6 2 3 11" xfId="22751" xr:uid="{11F3AA73-4463-496D-9E03-D9DC5D4476AB}"/>
    <cellStyle name="40% - Accent6 2 3 11 2" xfId="52036" xr:uid="{A38F4A4C-AB8E-42C7-B89B-652F296DD392}"/>
    <cellStyle name="40% - Accent6 2 3 12" xfId="4383" xr:uid="{56967A4D-30AE-42FC-AFDD-1B9AD487867E}"/>
    <cellStyle name="40% - Accent6 2 3 12 2" xfId="34456" xr:uid="{CBAFE174-023F-4D46-AE17-C7A6FC42E465}"/>
    <cellStyle name="40% - Accent6 2 3 13" xfId="31902" xr:uid="{EABE2FAD-CE4C-4A9F-9AF2-E8DDAF041C0C}"/>
    <cellStyle name="40% - Accent6 2 3 2" xfId="794" xr:uid="{DDBA99FA-9415-4088-9883-805B1B84CF85}"/>
    <cellStyle name="40% - Accent6 2 3 2 2" xfId="1377" xr:uid="{5F63293E-DFCB-4F9F-985E-7CCA4C6E75C0}"/>
    <cellStyle name="40% - Accent6 2 3 2 2 2" xfId="2039" xr:uid="{1A094331-44DB-4269-8A90-E314ABEEAE24}"/>
    <cellStyle name="40% - Accent6 2 3 2 2 2 2" xfId="3274" xr:uid="{FB023DA3-FCD6-4120-86A1-42C0BA6FD1CE}"/>
    <cellStyle name="40% - Accent6 2 3 2 2 2 2 2" xfId="34251" xr:uid="{16C692D6-599D-47CA-A58D-9CD19BC18208}"/>
    <cellStyle name="40% - Accent6 2 3 2 2 2 3" xfId="17209" xr:uid="{E92A1DD8-9E36-494D-BC77-2BA265585F1C}"/>
    <cellStyle name="40% - Accent6 2 3 2 2 2 3 2" xfId="46966" xr:uid="{BCF28DCE-89B6-44E1-8A9F-B2A3B59E7E3A}"/>
    <cellStyle name="40% - Accent6 2 3 2 2 2 4" xfId="33041" xr:uid="{FFA58C0F-0166-4369-A7AB-DC38D16566F5}"/>
    <cellStyle name="40% - Accent6 2 3 2 2 3" xfId="2666" xr:uid="{A79464DB-A361-42C2-AC61-EB3FC79ADE8C}"/>
    <cellStyle name="40% - Accent6 2 3 2 2 3 2" xfId="17210" xr:uid="{A71DD997-CD96-4148-B70A-15B385D22B17}"/>
    <cellStyle name="40% - Accent6 2 3 2 2 3 2 2" xfId="46967" xr:uid="{8EACBF46-CEF2-4AB2-9F1C-49B25AEAD77C}"/>
    <cellStyle name="40% - Accent6 2 3 2 2 3 3" xfId="33646" xr:uid="{07C296C6-E931-4417-9405-47BCF3783E66}"/>
    <cellStyle name="40% - Accent6 2 3 2 2 4" xfId="17208" xr:uid="{FFC4E742-A2DC-40F9-93A5-947044BFAB7D}"/>
    <cellStyle name="40% - Accent6 2 3 2 2 4 2" xfId="46965" xr:uid="{0E4528FC-5BBC-4DCA-9118-10F4A70470D2}"/>
    <cellStyle name="40% - Accent6 2 3 2 2 5" xfId="32427" xr:uid="{D29D462B-F0A9-4812-8913-AC06FFADE348}"/>
    <cellStyle name="40% - Accent6 2 3 2 3" xfId="1749" xr:uid="{7368C91B-6B64-4CB1-90F0-80EEB08F40B1}"/>
    <cellStyle name="40% - Accent6 2 3 2 3 2" xfId="2970" xr:uid="{FBF7C959-BFB7-4364-B32E-1FD6C2F2F0EE}"/>
    <cellStyle name="40% - Accent6 2 3 2 3 2 2" xfId="33948" xr:uid="{325E8526-88BA-4C7A-8A5E-342AC160AB42}"/>
    <cellStyle name="40% - Accent6 2 3 2 3 3" xfId="17211" xr:uid="{C33531CA-A3DB-47CA-AB14-326E0878714B}"/>
    <cellStyle name="40% - Accent6 2 3 2 3 3 2" xfId="46968" xr:uid="{0E4F8922-FE6C-4B04-97A6-53683A0FAB7F}"/>
    <cellStyle name="40% - Accent6 2 3 2 3 4" xfId="32751" xr:uid="{0CC1B78B-2082-4167-BF45-B5F554984EA4}"/>
    <cellStyle name="40% - Accent6 2 3 2 4" xfId="2341" xr:uid="{C087A9E7-59E1-4FCE-8557-FC43059E83A1}"/>
    <cellStyle name="40% - Accent6 2 3 2 4 2" xfId="17212" xr:uid="{32A0A502-1EA3-47F6-8E1E-DE6BB2139E9F}"/>
    <cellStyle name="40% - Accent6 2 3 2 4 2 2" xfId="46969" xr:uid="{43E66EDE-246C-41B2-BA39-0ECC9D8C89C2}"/>
    <cellStyle name="40% - Accent6 2 3 2 4 3" xfId="33321" xr:uid="{C52E8943-C5E3-4B8C-BA26-8F30F15E77B6}"/>
    <cellStyle name="40% - Accent6 2 3 2 5" xfId="17213" xr:uid="{82B0B80E-D15F-492B-8979-1AD105233E50}"/>
    <cellStyle name="40% - Accent6 2 3 2 5 2" xfId="46970" xr:uid="{0B44A970-242C-4F97-91AF-40F123BB44AE}"/>
    <cellStyle name="40% - Accent6 2 3 2 6" xfId="22020" xr:uid="{173F8E10-C515-4A47-9083-23CA23A21BF1}"/>
    <cellStyle name="40% - Accent6 2 3 2 6 2" xfId="51445" xr:uid="{E1A3001E-D6DA-47EF-BC7B-1AA0D50255E5}"/>
    <cellStyle name="40% - Accent6 2 3 2 7" xfId="17207" xr:uid="{7D76EEC0-D360-4A3C-910D-C1E5E7F866E1}"/>
    <cellStyle name="40% - Accent6 2 3 2 7 2" xfId="46964" xr:uid="{1307D65F-95FD-42BA-B286-09C601879FD2}"/>
    <cellStyle name="40% - Accent6 2 3 2 8" xfId="31143" xr:uid="{3023CE41-061F-4FD1-8891-2C87CF7B008A}"/>
    <cellStyle name="40% - Accent6 2 3 2 9" xfId="32039" xr:uid="{E3FA6EEC-D4A6-42AC-AFED-3A5E0E4E89EA}"/>
    <cellStyle name="40% - Accent6 2 3 3" xfId="1376" xr:uid="{63F1AD0D-076B-455E-B634-1E9E7946B9DA}"/>
    <cellStyle name="40% - Accent6 2 3 3 2" xfId="2038" xr:uid="{B1F35214-CEEB-4D59-A878-5A793CBFA1BF}"/>
    <cellStyle name="40% - Accent6 2 3 3 2 2" xfId="3273" xr:uid="{EE4EB213-4E48-47F0-A4D4-59C6C85D9E73}"/>
    <cellStyle name="40% - Accent6 2 3 3 2 2 2" xfId="17216" xr:uid="{EE570CA4-BD39-4078-85E6-EA47474E798D}"/>
    <cellStyle name="40% - Accent6 2 3 3 2 2 2 2" xfId="46973" xr:uid="{911CCC56-33D8-460D-9C7E-35663984AC9E}"/>
    <cellStyle name="40% - Accent6 2 3 3 2 2 3" xfId="34250" xr:uid="{D410D922-37E1-4397-8E9C-8193B0DE2EBE}"/>
    <cellStyle name="40% - Accent6 2 3 3 2 3" xfId="17217" xr:uid="{E66237DA-569D-40A6-A661-D63F20AF93A3}"/>
    <cellStyle name="40% - Accent6 2 3 3 2 3 2" xfId="46974" xr:uid="{91045E13-BD4B-4021-9EF3-7617F03D1E27}"/>
    <cellStyle name="40% - Accent6 2 3 3 2 4" xfId="17215" xr:uid="{F7B2E4E9-7016-4684-965C-A82237168CB1}"/>
    <cellStyle name="40% - Accent6 2 3 3 2 4 2" xfId="46972" xr:uid="{69782775-07F4-4CCF-8D26-B6229DCEE8CA}"/>
    <cellStyle name="40% - Accent6 2 3 3 2 5" xfId="33040" xr:uid="{9AFDBF8F-8689-41B1-96A2-322F29FED536}"/>
    <cellStyle name="40% - Accent6 2 3 3 3" xfId="2665" xr:uid="{C6A965BF-8885-4D61-BA2F-8C7367EC42AB}"/>
    <cellStyle name="40% - Accent6 2 3 3 3 2" xfId="17218" xr:uid="{BBA197F9-A389-4BF0-A1A5-A7D4FA383A22}"/>
    <cellStyle name="40% - Accent6 2 3 3 3 2 2" xfId="46975" xr:uid="{776C2630-B533-410F-9029-9A5CE945CC2E}"/>
    <cellStyle name="40% - Accent6 2 3 3 3 3" xfId="33645" xr:uid="{5E9EA3BB-79E9-4BEE-AF58-E4AC7F7B200C}"/>
    <cellStyle name="40% - Accent6 2 3 3 4" xfId="17219" xr:uid="{9156B506-ECC7-4804-9D89-F94825C521C3}"/>
    <cellStyle name="40% - Accent6 2 3 3 4 2" xfId="46976" xr:uid="{A1B01CCD-5FE8-431D-B163-699B75C289D8}"/>
    <cellStyle name="40% - Accent6 2 3 3 5" xfId="17220" xr:uid="{47E86CD4-B1B9-40F3-8F81-66CA891F13A1}"/>
    <cellStyle name="40% - Accent6 2 3 3 5 2" xfId="46977" xr:uid="{60197BB2-890D-4C91-BCE4-12DF204534E6}"/>
    <cellStyle name="40% - Accent6 2 3 3 6" xfId="23592" xr:uid="{E232D4E6-01CE-4051-9CB8-A3E2C03938F3}"/>
    <cellStyle name="40% - Accent6 2 3 3 7" xfId="17214" xr:uid="{C67FB578-16CF-444E-89AE-8FBBF12F7A63}"/>
    <cellStyle name="40% - Accent6 2 3 3 7 2" xfId="46971" xr:uid="{66F94D30-E5EF-4414-BED7-C2C1ECC32BED}"/>
    <cellStyle name="40% - Accent6 2 3 3 8" xfId="32426" xr:uid="{EDCFE79A-02B9-4397-A77B-3C3D6CB820B8}"/>
    <cellStyle name="40% - Accent6 2 3 4" xfId="1748" xr:uid="{D6BD6EDF-79D5-40D8-8C56-9996BF2B02D4}"/>
    <cellStyle name="40% - Accent6 2 3 4 2" xfId="2969" xr:uid="{AA616DB7-3334-46BF-9FE1-2E0D8DA39DD0}"/>
    <cellStyle name="40% - Accent6 2 3 4 2 2" xfId="17222" xr:uid="{64A5ED05-9547-48B7-A220-1EAF4CC61B1D}"/>
    <cellStyle name="40% - Accent6 2 3 4 2 2 2" xfId="46979" xr:uid="{8900ED0C-6726-4EC0-9269-2C84E87B3CF2}"/>
    <cellStyle name="40% - Accent6 2 3 4 2 3" xfId="33947" xr:uid="{1AF77474-B1D3-41A5-94F7-1CFC1E82FD0E}"/>
    <cellStyle name="40% - Accent6 2 3 4 3" xfId="17223" xr:uid="{790405D1-E040-4118-B83D-A7B186313959}"/>
    <cellStyle name="40% - Accent6 2 3 4 3 2" xfId="46980" xr:uid="{8E734DD4-CCD8-4577-846D-13CD24084ABA}"/>
    <cellStyle name="40% - Accent6 2 3 4 4" xfId="17221" xr:uid="{1997CA82-0A25-409C-8521-8628D0FAC07D}"/>
    <cellStyle name="40% - Accent6 2 3 4 4 2" xfId="46978" xr:uid="{F4BB01D1-B863-4E7F-84E6-19167FADD650}"/>
    <cellStyle name="40% - Accent6 2 3 4 5" xfId="32750" xr:uid="{1AD8E848-DA8D-43C2-8B52-765449FC610C}"/>
    <cellStyle name="40% - Accent6 2 3 5" xfId="2224" xr:uid="{4C717C15-5DAF-4DA3-9E72-63B715B0937F}"/>
    <cellStyle name="40% - Accent6 2 3 5 2" xfId="17224" xr:uid="{ED83618B-64EF-405A-8301-6ABBDAA562D3}"/>
    <cellStyle name="40% - Accent6 2 3 5 2 2" xfId="46981" xr:uid="{122A6189-12F4-4A4A-948C-9C23483EB19A}"/>
    <cellStyle name="40% - Accent6 2 3 5 3" xfId="33206" xr:uid="{AA1B2177-1268-4713-8B05-C0FFCD9CB0A6}"/>
    <cellStyle name="40% - Accent6 2 3 6" xfId="17225" xr:uid="{9677EBB0-C43A-4CFE-8D0E-917ADEE41B55}"/>
    <cellStyle name="40% - Accent6 2 3 6 2" xfId="46982" xr:uid="{F900A4CF-C40E-4183-8D6E-ED5C0F6A3CA5}"/>
    <cellStyle name="40% - Accent6 2 3 7" xfId="17226" xr:uid="{3F9F0A60-2F3D-4B63-B2F9-5166DCE7750C}"/>
    <cellStyle name="40% - Accent6 2 3 7 2" xfId="46983" xr:uid="{25B00FCD-22B1-4A67-A250-63689468BD15}"/>
    <cellStyle name="40% - Accent6 2 3 8" xfId="20424" xr:uid="{DF855FCC-7C93-47AA-9F0A-CC30EF6D362C}"/>
    <cellStyle name="40% - Accent6 2 3 8 2" xfId="49991" xr:uid="{71EDC89B-D3BC-47A5-89B1-41E89BE2E10D}"/>
    <cellStyle name="40% - Accent6 2 3 9" xfId="17206" xr:uid="{8111FB73-2CB0-49A1-9823-D1B259188F72}"/>
    <cellStyle name="40% - Accent6 2 3 9 2" xfId="46963" xr:uid="{4A0E0EE4-2ABF-4337-819A-A9163A35F568}"/>
    <cellStyle name="40% - Accent6 2 4" xfId="793" xr:uid="{7A7FB4E3-BA29-4591-B4AA-369A7EFE45A5}"/>
    <cellStyle name="40% - Accent6 2 4 10" xfId="32038" xr:uid="{6A06F92C-2A9D-4294-A5D0-7E260057DB11}"/>
    <cellStyle name="40% - Accent6 2 4 2" xfId="1378" xr:uid="{CB91E6A3-8A7F-4A2D-A802-785A1552C9B6}"/>
    <cellStyle name="40% - Accent6 2 4 2 2" xfId="2040" xr:uid="{CC561C92-891E-4D37-831E-1353ACCA925C}"/>
    <cellStyle name="40% - Accent6 2 4 2 2 2" xfId="3275" xr:uid="{E4EF6C94-1379-4F78-80F2-42BDF4FC6EF9}"/>
    <cellStyle name="40% - Accent6 2 4 2 2 2 2" xfId="17230" xr:uid="{6BFB6CEF-3A3D-40BC-BBD3-BC70074A9524}"/>
    <cellStyle name="40% - Accent6 2 4 2 2 2 2 2" xfId="46987" xr:uid="{AA424AA1-DA87-4EFC-813F-ABB3FD490ACA}"/>
    <cellStyle name="40% - Accent6 2 4 2 2 2 3" xfId="34252" xr:uid="{9EEFA020-B178-4BE9-825B-F7C7AE17A14F}"/>
    <cellStyle name="40% - Accent6 2 4 2 2 3" xfId="17231" xr:uid="{D7970415-5D04-4FAF-812A-34C247BFC87F}"/>
    <cellStyle name="40% - Accent6 2 4 2 2 3 2" xfId="46988" xr:uid="{57BEBAE9-38F7-4B1A-8CB5-D301A42AD5D7}"/>
    <cellStyle name="40% - Accent6 2 4 2 2 4" xfId="17229" xr:uid="{E8E07C30-04A4-4EE5-AB30-B991802B91E1}"/>
    <cellStyle name="40% - Accent6 2 4 2 2 4 2" xfId="46986" xr:uid="{CD3A2845-7E9C-420C-AFDD-0242D5FF61C2}"/>
    <cellStyle name="40% - Accent6 2 4 2 2 5" xfId="33042" xr:uid="{C5667670-C41C-4811-A557-F5F94D562F25}"/>
    <cellStyle name="40% - Accent6 2 4 2 3" xfId="2667" xr:uid="{2BD4A3D4-0AD6-4004-86CF-C844196D4DDC}"/>
    <cellStyle name="40% - Accent6 2 4 2 3 2" xfId="17232" xr:uid="{5E8EB600-D1E9-4293-9D37-BD4B67DF159C}"/>
    <cellStyle name="40% - Accent6 2 4 2 3 2 2" xfId="46989" xr:uid="{C5C9D51A-FB0E-4025-ABE1-4DC2DBD245F0}"/>
    <cellStyle name="40% - Accent6 2 4 2 3 3" xfId="33647" xr:uid="{E0CDE445-32D6-4F90-A0B1-C7CEA5B9FA9D}"/>
    <cellStyle name="40% - Accent6 2 4 2 4" xfId="17233" xr:uid="{D4B8586B-4195-4832-891A-6454D1E7CA69}"/>
    <cellStyle name="40% - Accent6 2 4 2 4 2" xfId="46990" xr:uid="{DBFB6966-0AC1-438D-9EF9-9834A097BBE0}"/>
    <cellStyle name="40% - Accent6 2 4 2 5" xfId="17234" xr:uid="{093D4536-6B11-4EFD-9B20-040BCC7D18A8}"/>
    <cellStyle name="40% - Accent6 2 4 2 5 2" xfId="46991" xr:uid="{44F38F3A-43C5-4D1A-BBFC-E74DD6E0DD10}"/>
    <cellStyle name="40% - Accent6 2 4 2 6" xfId="17228" xr:uid="{E86F400A-B6DF-45A9-9CFA-F8BB870D0367}"/>
    <cellStyle name="40% - Accent6 2 4 2 6 2" xfId="46985" xr:uid="{14A63672-1448-477C-8E97-607C956DCD4B}"/>
    <cellStyle name="40% - Accent6 2 4 2 7" xfId="32428" xr:uid="{2E6EBD08-F792-406B-AF55-8B8D06C10134}"/>
    <cellStyle name="40% - Accent6 2 4 3" xfId="1750" xr:uid="{E25BB09A-BE5B-447F-8EA1-5057924427AF}"/>
    <cellStyle name="40% - Accent6 2 4 3 2" xfId="2971" xr:uid="{126AC12B-C6BE-4CA1-9018-E78C8D637245}"/>
    <cellStyle name="40% - Accent6 2 4 3 2 2" xfId="17237" xr:uid="{0C597132-2F72-4B67-B6E9-A6F043717F4B}"/>
    <cellStyle name="40% - Accent6 2 4 3 2 2 2" xfId="46994" xr:uid="{124EBB5F-DBC0-4054-8CF6-919AD4507965}"/>
    <cellStyle name="40% - Accent6 2 4 3 2 3" xfId="17238" xr:uid="{6844A16A-ABBC-49A4-BE40-A2610A86201C}"/>
    <cellStyle name="40% - Accent6 2 4 3 2 3 2" xfId="46995" xr:uid="{E5AD1E9B-6AF3-43A0-BE36-BB266232DFCB}"/>
    <cellStyle name="40% - Accent6 2 4 3 2 4" xfId="17236" xr:uid="{A1D4F01B-F591-4F1E-9E9E-B43D30999097}"/>
    <cellStyle name="40% - Accent6 2 4 3 2 4 2" xfId="46993" xr:uid="{E2638F78-1AD3-403B-B159-928AB12F350A}"/>
    <cellStyle name="40% - Accent6 2 4 3 2 5" xfId="33949" xr:uid="{9D2B5012-53AC-48F4-857F-D278A244754C}"/>
    <cellStyle name="40% - Accent6 2 4 3 3" xfId="17239" xr:uid="{2F7E4F3B-278E-4E4E-8A07-00F07B2DD258}"/>
    <cellStyle name="40% - Accent6 2 4 3 3 2" xfId="46996" xr:uid="{1451B5C4-782A-49EE-BF3C-BF1856783DF1}"/>
    <cellStyle name="40% - Accent6 2 4 3 4" xfId="17240" xr:uid="{1D315413-8444-4BE1-BCA2-8F9A516EF8F9}"/>
    <cellStyle name="40% - Accent6 2 4 3 4 2" xfId="46997" xr:uid="{72590899-759A-4CC1-A0A6-6733A878DC99}"/>
    <cellStyle name="40% - Accent6 2 4 3 5" xfId="17241" xr:uid="{F8AB90D5-89E0-403E-BF16-0027E3AB2FC1}"/>
    <cellStyle name="40% - Accent6 2 4 3 5 2" xfId="46998" xr:uid="{BC907D1C-55F4-4306-90BD-EE0B67AE53EA}"/>
    <cellStyle name="40% - Accent6 2 4 3 6" xfId="17235" xr:uid="{4972D97A-B7F5-4EB1-B664-9F80CBF90336}"/>
    <cellStyle name="40% - Accent6 2 4 3 6 2" xfId="46992" xr:uid="{F4761794-4EB7-4A3E-80CD-85EF14099621}"/>
    <cellStyle name="40% - Accent6 2 4 3 7" xfId="32752" xr:uid="{9541B1C0-F9F4-45A1-A3F0-30F0FA313C78}"/>
    <cellStyle name="40% - Accent6 2 4 4" xfId="2264" xr:uid="{1627DA4E-81E8-47A4-8D8B-5DEFF4DE2B69}"/>
    <cellStyle name="40% - Accent6 2 4 4 2" xfId="17243" xr:uid="{463379BB-5D17-4CE5-A5BE-E7ECAD9A4FFD}"/>
    <cellStyle name="40% - Accent6 2 4 4 2 2" xfId="47000" xr:uid="{BF5233E4-AD00-4F6B-95C1-C2CB4F7B0D2D}"/>
    <cellStyle name="40% - Accent6 2 4 4 3" xfId="17244" xr:uid="{7CF6B695-030A-49A8-A2BB-89B118A56BDD}"/>
    <cellStyle name="40% - Accent6 2 4 4 3 2" xfId="47001" xr:uid="{F11548F7-14E9-4A0F-A7AD-BE0FDA98ADC7}"/>
    <cellStyle name="40% - Accent6 2 4 4 4" xfId="17242" xr:uid="{969BB347-C7DD-4D58-9824-BCECF288736E}"/>
    <cellStyle name="40% - Accent6 2 4 4 4 2" xfId="46999" xr:uid="{22E7A1C6-AA78-4CA2-9BE6-A2B1EB88F593}"/>
    <cellStyle name="40% - Accent6 2 4 4 5" xfId="33244" xr:uid="{2DDB8C4A-B0E6-4920-AE7A-5BAFB0809F74}"/>
    <cellStyle name="40% - Accent6 2 4 5" xfId="17245" xr:uid="{4A0F466C-C283-40BA-B171-456AAA6BA5B5}"/>
    <cellStyle name="40% - Accent6 2 4 5 2" xfId="47002" xr:uid="{8E99765B-6C72-4BEB-B06E-E3407717B38F}"/>
    <cellStyle name="40% - Accent6 2 4 6" xfId="17246" xr:uid="{506F21A0-2569-485E-8434-4ADD531B386A}"/>
    <cellStyle name="40% - Accent6 2 4 6 2" xfId="47003" xr:uid="{72084020-28D3-4159-90F2-A10A524203AC}"/>
    <cellStyle name="40% - Accent6 2 4 7" xfId="17247" xr:uid="{BB05357A-7118-47B3-AF61-96626B2D22F2}"/>
    <cellStyle name="40% - Accent6 2 4 7 2" xfId="47004" xr:uid="{A78F3072-2A89-4E5C-BE37-476FACE6756B}"/>
    <cellStyle name="40% - Accent6 2 4 8" xfId="21520" xr:uid="{EDDC46D4-1C4A-4AB4-A222-08A6298465CE}"/>
    <cellStyle name="40% - Accent6 2 4 8 2" xfId="50945" xr:uid="{FAE374D4-22FF-46EA-A724-C8D0D1824CA8}"/>
    <cellStyle name="40% - Accent6 2 4 9" xfId="17227" xr:uid="{7CE239C7-1DF7-4A9B-81B3-E3AABF87C499}"/>
    <cellStyle name="40% - Accent6 2 4 9 2" xfId="46984" xr:uid="{CAB54184-F235-4209-B854-F22426840545}"/>
    <cellStyle name="40% - Accent6 2 5" xfId="689" xr:uid="{7A0406C9-DAD1-4073-B261-ECC4041C3B7F}"/>
    <cellStyle name="40% - Accent6 2 5 2" xfId="1371" xr:uid="{39E1E729-158E-474F-A8E7-4AFFFCCFEF58}"/>
    <cellStyle name="40% - Accent6 2 5 2 2" xfId="2033" xr:uid="{822FE628-955B-4A97-ACC1-A9F61403AC4A}"/>
    <cellStyle name="40% - Accent6 2 5 2 2 2" xfId="3268" xr:uid="{8C055430-88FF-4099-B9FF-AF9AAF30FE6E}"/>
    <cellStyle name="40% - Accent6 2 5 2 2 2 2" xfId="17251" xr:uid="{A300EC22-2D81-4C86-9A0E-F2679DCF66DF}"/>
    <cellStyle name="40% - Accent6 2 5 2 2 2 2 2" xfId="47008" xr:uid="{5FBC2D9A-51C8-495F-99AE-8EC48095B331}"/>
    <cellStyle name="40% - Accent6 2 5 2 2 2 3" xfId="34245" xr:uid="{673A3990-0119-462E-8DAD-3E024DA477F6}"/>
    <cellStyle name="40% - Accent6 2 5 2 2 3" xfId="17252" xr:uid="{75D43618-BBA5-4FC2-B727-C77EF9E0419C}"/>
    <cellStyle name="40% - Accent6 2 5 2 2 3 2" xfId="47009" xr:uid="{910AF297-AF7C-4759-8C0F-927EF47EE946}"/>
    <cellStyle name="40% - Accent6 2 5 2 2 4" xfId="17250" xr:uid="{A69D1660-4662-4478-861B-DFFC6ABFD1B8}"/>
    <cellStyle name="40% - Accent6 2 5 2 2 4 2" xfId="47007" xr:uid="{449DA160-48A3-43BA-93D8-491094DD3D64}"/>
    <cellStyle name="40% - Accent6 2 5 2 2 5" xfId="33035" xr:uid="{4A567ECD-B7E8-49B5-A192-7F2F4F868EF3}"/>
    <cellStyle name="40% - Accent6 2 5 2 3" xfId="2668" xr:uid="{64D80EA9-F575-4ABD-86FE-20EC4BAC532A}"/>
    <cellStyle name="40% - Accent6 2 5 2 3 2" xfId="17253" xr:uid="{D7AD313C-B33E-48B4-9788-1BA0FC759EB0}"/>
    <cellStyle name="40% - Accent6 2 5 2 3 2 2" xfId="47010" xr:uid="{E2451B76-9B8A-4E60-917F-C9929A712B8C}"/>
    <cellStyle name="40% - Accent6 2 5 2 3 3" xfId="33648" xr:uid="{2F389571-747E-4E47-B687-522681144F1B}"/>
    <cellStyle name="40% - Accent6 2 5 2 4" xfId="17254" xr:uid="{08830F1B-7F6F-4361-A947-8055CF132F39}"/>
    <cellStyle name="40% - Accent6 2 5 2 4 2" xfId="47011" xr:uid="{F7A8CF91-3B66-4ACA-AA83-B1D988D6838E}"/>
    <cellStyle name="40% - Accent6 2 5 2 5" xfId="17255" xr:uid="{71439B50-D4C9-4CE5-A4C1-28682C2A1AD1}"/>
    <cellStyle name="40% - Accent6 2 5 2 5 2" xfId="47012" xr:uid="{1821DB32-B362-4B28-B49E-0C8794CD415E}"/>
    <cellStyle name="40% - Accent6 2 5 2 6" xfId="17249" xr:uid="{4F244E7A-E87B-48C0-81FB-A9328A883FB5}"/>
    <cellStyle name="40% - Accent6 2 5 2 6 2" xfId="47006" xr:uid="{C86E8C42-331B-4E2A-A99B-40C718CC9437}"/>
    <cellStyle name="40% - Accent6 2 5 2 7" xfId="32421" xr:uid="{B5C476CE-CBC8-4603-8EC3-113B4D9B4F5E}"/>
    <cellStyle name="40% - Accent6 2 5 3" xfId="1743" xr:uid="{CFBF81BF-D6D1-4526-B953-2D30C4714E24}"/>
    <cellStyle name="40% - Accent6 2 5 3 2" xfId="2964" xr:uid="{9A67FD37-846A-4574-8E9D-D1F51A0168A9}"/>
    <cellStyle name="40% - Accent6 2 5 3 2 2" xfId="17258" xr:uid="{676D1249-FE99-4F55-B745-F8161A8B6414}"/>
    <cellStyle name="40% - Accent6 2 5 3 2 2 2" xfId="47015" xr:uid="{BC3ED0FE-1DB6-49F2-A3A3-B29EF7F3AE61}"/>
    <cellStyle name="40% - Accent6 2 5 3 2 3" xfId="17259" xr:uid="{97DF45FA-68C2-4CF3-BB69-8B6608BD65EC}"/>
    <cellStyle name="40% - Accent6 2 5 3 2 3 2" xfId="47016" xr:uid="{F78CFC23-1BAB-43A6-9960-609D1BF0EDF5}"/>
    <cellStyle name="40% - Accent6 2 5 3 2 4" xfId="17257" xr:uid="{10FAD49E-15D8-406F-9588-9200022C3B84}"/>
    <cellStyle name="40% - Accent6 2 5 3 2 4 2" xfId="47014" xr:uid="{0941FEC3-B0CF-4755-9735-726D9009CD34}"/>
    <cellStyle name="40% - Accent6 2 5 3 2 5" xfId="33942" xr:uid="{C20D24FA-08D4-44C6-8325-DC3AED35FB7F}"/>
    <cellStyle name="40% - Accent6 2 5 3 3" xfId="17260" xr:uid="{18E38D93-F7A4-4EB6-9E74-02CBFFF09057}"/>
    <cellStyle name="40% - Accent6 2 5 3 3 2" xfId="47017" xr:uid="{74898C32-91DF-470D-8373-C3E9E434E5A6}"/>
    <cellStyle name="40% - Accent6 2 5 3 4" xfId="17261" xr:uid="{92F98D95-17CD-4707-8A52-A7C99B41FD56}"/>
    <cellStyle name="40% - Accent6 2 5 3 4 2" xfId="47018" xr:uid="{D19049E8-1A54-4D8F-B2A4-C79BCDCD3C87}"/>
    <cellStyle name="40% - Accent6 2 5 3 5" xfId="17262" xr:uid="{CA475C30-A738-42C2-8331-6D17FEADFCE7}"/>
    <cellStyle name="40% - Accent6 2 5 3 5 2" xfId="47019" xr:uid="{4FC8D7C3-0D01-45C6-B2A4-AD8A9EB7D7B5}"/>
    <cellStyle name="40% - Accent6 2 5 3 6" xfId="17256" xr:uid="{A8F486ED-7AE9-4450-9CFE-18FB68E0E041}"/>
    <cellStyle name="40% - Accent6 2 5 3 6 2" xfId="47013" xr:uid="{01934D31-8153-4C3D-8553-27EC4AC22FD3}"/>
    <cellStyle name="40% - Accent6 2 5 3 7" xfId="32745" xr:uid="{36E135BB-4840-43A5-A56D-2A634DDF5504}"/>
    <cellStyle name="40% - Accent6 2 5 4" xfId="2385" xr:uid="{F530A5DE-9D6B-4CD4-98A6-6F20273E61DE}"/>
    <cellStyle name="40% - Accent6 2 5 4 2" xfId="17264" xr:uid="{29883727-4875-4698-8381-359C51B20CD3}"/>
    <cellStyle name="40% - Accent6 2 5 4 2 2" xfId="47021" xr:uid="{59789884-A261-426A-A17D-2DBD1136320E}"/>
    <cellStyle name="40% - Accent6 2 5 4 3" xfId="17265" xr:uid="{F2450CFD-3E43-4807-AB41-C514A69B1B3C}"/>
    <cellStyle name="40% - Accent6 2 5 4 3 2" xfId="47022" xr:uid="{8D304BCB-C9B3-4573-B4E7-1D8A7F4763DB}"/>
    <cellStyle name="40% - Accent6 2 5 4 4" xfId="17263" xr:uid="{6AFE9B0E-6B7F-49A8-A104-71CEFB077103}"/>
    <cellStyle name="40% - Accent6 2 5 4 4 2" xfId="47020" xr:uid="{F662E5E9-1F59-4B2F-BAFF-34B42A30BFF7}"/>
    <cellStyle name="40% - Accent6 2 5 4 5" xfId="33365" xr:uid="{0E338231-BF6F-47F4-9A55-71DBF11F822C}"/>
    <cellStyle name="40% - Accent6 2 5 5" xfId="17266" xr:uid="{C6B1E91F-3263-4792-A2CC-DB112306725D}"/>
    <cellStyle name="40% - Accent6 2 5 5 2" xfId="47023" xr:uid="{FEABF9AC-BBCF-4186-813D-CF370993DD06}"/>
    <cellStyle name="40% - Accent6 2 5 6" xfId="17267" xr:uid="{29426977-7ED6-4A67-B689-04A8E8C177FB}"/>
    <cellStyle name="40% - Accent6 2 5 6 2" xfId="47024" xr:uid="{560C321F-A9CA-4C5B-8188-279969AACAF9}"/>
    <cellStyle name="40% - Accent6 2 5 7" xfId="17268" xr:uid="{A6F9A503-E332-4588-A4A4-07D66592F786}"/>
    <cellStyle name="40% - Accent6 2 5 7 2" xfId="47025" xr:uid="{185BCAA5-61DC-4091-90C4-98301CABA22A}"/>
    <cellStyle name="40% - Accent6 2 5 8" xfId="17248" xr:uid="{676F22C7-599D-47A1-BEBD-50A9E2C6BB68}"/>
    <cellStyle name="40% - Accent6 2 5 8 2" xfId="47005" xr:uid="{6F4D6E02-5C0E-497C-82AA-33AAD6CAFE96}"/>
    <cellStyle name="40% - Accent6 2 5 9" xfId="31942" xr:uid="{D8D5DF4D-AF14-4594-8D52-C32FFA360086}"/>
    <cellStyle name="40% - Accent6 2 6" xfId="122" xr:uid="{00753768-977E-4759-96C7-6E10813EC528}"/>
    <cellStyle name="40% - Accent6 2 6 2" xfId="1815" xr:uid="{B53B8708-F789-4493-9036-3CC0A05D4A6F}"/>
    <cellStyle name="40% - Accent6 2 6 2 2" xfId="3049" xr:uid="{CC32BE70-3FAB-403E-8420-D909DA96B2B2}"/>
    <cellStyle name="40% - Accent6 2 6 2 2 2" xfId="17271" xr:uid="{A596D82A-2E24-414A-ABFA-36037926DFCF}"/>
    <cellStyle name="40% - Accent6 2 6 2 2 2 2" xfId="47028" xr:uid="{E9B6CD72-7CDD-4D37-9F1A-5744C8B7E90D}"/>
    <cellStyle name="40% - Accent6 2 6 2 2 3" xfId="34026" xr:uid="{CB84E7ED-EF67-4194-AC89-2019899FD050}"/>
    <cellStyle name="40% - Accent6 2 6 2 3" xfId="17272" xr:uid="{11493F76-1ECC-4502-81A8-A9754C87691D}"/>
    <cellStyle name="40% - Accent6 2 6 2 3 2" xfId="47029" xr:uid="{A7443328-B5B0-4A6A-B1E5-0AD4E7601C7D}"/>
    <cellStyle name="40% - Accent6 2 6 2 4" xfId="17270" xr:uid="{5CD60AB6-9A0A-4DBA-8753-6EA599BB0C3F}"/>
    <cellStyle name="40% - Accent6 2 6 2 4 2" xfId="47027" xr:uid="{616259F6-AB5B-49A2-8C39-1A948C0737D2}"/>
    <cellStyle name="40% - Accent6 2 6 2 5" xfId="32817" xr:uid="{84F913BA-E4CE-46AA-8F30-028FE61FD13F}"/>
    <cellStyle name="40% - Accent6 2 6 3" xfId="2659" xr:uid="{7A826C0B-3B69-4F7F-BF48-B44D4DAAAE47}"/>
    <cellStyle name="40% - Accent6 2 6 3 2" xfId="17273" xr:uid="{DB0EEC79-13B1-4B6C-955B-965F885D8BE4}"/>
    <cellStyle name="40% - Accent6 2 6 3 2 2" xfId="47030" xr:uid="{642E05F0-9B41-4CC9-B210-BDBD09987CBC}"/>
    <cellStyle name="40% - Accent6 2 6 3 3" xfId="33639" xr:uid="{ADFCA535-B103-483D-8063-342B5E2DAD78}"/>
    <cellStyle name="40% - Accent6 2 6 4" xfId="17274" xr:uid="{01B700ED-789D-41B2-8B06-72D9C9C7C20D}"/>
    <cellStyle name="40% - Accent6 2 6 4 2" xfId="47031" xr:uid="{535E6793-9A44-4BF2-8C05-272C05C70AAC}"/>
    <cellStyle name="40% - Accent6 2 6 5" xfId="17275" xr:uid="{E74DC043-FB80-47F6-A512-E6EEAE35FD81}"/>
    <cellStyle name="40% - Accent6 2 6 5 2" xfId="47032" xr:uid="{C77C451E-8039-4E6E-8FE2-71D07EE32130}"/>
    <cellStyle name="40% - Accent6 2 6 6" xfId="17269" xr:uid="{88DF134D-BFAF-46D1-A464-C1D29EAEA21B}"/>
    <cellStyle name="40% - Accent6 2 6 6 2" xfId="47026" xr:uid="{88C058B2-6B99-41AA-9AFE-CCFBB786459F}"/>
    <cellStyle name="40% - Accent6 2 6 7" xfId="31758" xr:uid="{9DF4AF0C-B6FD-48FB-BC70-D254077CE4A1}"/>
    <cellStyle name="40% - Accent6 2 7" xfId="1524" xr:uid="{6556AD7F-9B33-4EA3-88B7-E793007C5160}"/>
    <cellStyle name="40% - Accent6 2 7 2" xfId="2744" xr:uid="{97431141-4DD9-4723-906D-F024FA587E2A}"/>
    <cellStyle name="40% - Accent6 2 7 2 2" xfId="17278" xr:uid="{D078EB20-F755-4E8F-8E03-247FF5B0CB8B}"/>
    <cellStyle name="40% - Accent6 2 7 2 2 2" xfId="47035" xr:uid="{7EDD3E8C-6EF0-438E-959E-433C06F06819}"/>
    <cellStyle name="40% - Accent6 2 7 2 3" xfId="17279" xr:uid="{9EFECA8A-2323-4BDF-9312-11E782C35304}"/>
    <cellStyle name="40% - Accent6 2 7 2 3 2" xfId="47036" xr:uid="{CE4F00C8-2DC0-4B13-960F-68FDAC0EA2D9}"/>
    <cellStyle name="40% - Accent6 2 7 2 4" xfId="17277" xr:uid="{A41949C5-7F07-4979-93BF-E0683633C721}"/>
    <cellStyle name="40% - Accent6 2 7 2 4 2" xfId="47034" xr:uid="{2AD084FE-45D9-4B94-A0B1-38C4F5A74C93}"/>
    <cellStyle name="40% - Accent6 2 7 2 5" xfId="33723" xr:uid="{C3B96FFF-FF30-4A4D-A88D-0676D7EF82F3}"/>
    <cellStyle name="40% - Accent6 2 7 3" xfId="17280" xr:uid="{27029A26-9C3B-4C9B-83BD-1A2D5327F2E6}"/>
    <cellStyle name="40% - Accent6 2 7 3 2" xfId="47037" xr:uid="{9655DA6E-F139-401C-9518-5574A583CC79}"/>
    <cellStyle name="40% - Accent6 2 7 4" xfId="17281" xr:uid="{3DA5FBA1-B536-4274-9EE3-FBC7188A30F2}"/>
    <cellStyle name="40% - Accent6 2 7 4 2" xfId="47038" xr:uid="{EF99C933-5CA0-4690-B264-CA83D879BC81}"/>
    <cellStyle name="40% - Accent6 2 7 5" xfId="17282" xr:uid="{A985F6E1-696F-4600-B6B5-5750C37B8132}"/>
    <cellStyle name="40% - Accent6 2 7 5 2" xfId="47039" xr:uid="{C07C250F-B1E1-4C02-9478-B4A4A1C9341E}"/>
    <cellStyle name="40% - Accent6 2 7 6" xfId="17276" xr:uid="{CB97F365-C7F3-4543-9C09-E3A8CAAB6C71}"/>
    <cellStyle name="40% - Accent6 2 7 6 2" xfId="47033" xr:uid="{3C3FD235-D381-457B-931D-34FDD7DCA965}"/>
    <cellStyle name="40% - Accent6 2 7 7" xfId="32526" xr:uid="{3CBE473F-0066-4D7B-A73C-EFB367094A7A}"/>
    <cellStyle name="40% - Accent6 2 8" xfId="2144" xr:uid="{F9CCD1EF-60EE-444E-A48C-D3775C313972}"/>
    <cellStyle name="40% - Accent6 2 8 2" xfId="17284" xr:uid="{95BE7DED-7E69-45CC-A5C6-65338C6A50E3}"/>
    <cellStyle name="40% - Accent6 2 8 2 2" xfId="47041" xr:uid="{C6EA66C7-4FDC-40EB-8320-4E58AD6AAFC5}"/>
    <cellStyle name="40% - Accent6 2 8 3" xfId="17285" xr:uid="{DDA5978B-77D6-4A7A-A0F8-E11AA962922A}"/>
    <cellStyle name="40% - Accent6 2 8 3 2" xfId="47042" xr:uid="{DD548AE6-71BE-45F1-BA0F-7B60AB312A8B}"/>
    <cellStyle name="40% - Accent6 2 8 4" xfId="17283" xr:uid="{B3623A8C-A91A-4207-B266-A1CB9262DD58}"/>
    <cellStyle name="40% - Accent6 2 8 4 2" xfId="47040" xr:uid="{D4E11B81-907C-4F5A-A9F6-5F4963DFBEF5}"/>
    <cellStyle name="40% - Accent6 2 8 5" xfId="33128" xr:uid="{76BCB2BD-73CB-43A8-8E99-0B007DCEE6B4}"/>
    <cellStyle name="40% - Accent6 2 9" xfId="17286" xr:uid="{55FC0404-D8FE-40BC-BD3F-AE61FE8CC217}"/>
    <cellStyle name="40% - Accent6 2 9 2" xfId="47043" xr:uid="{3D7F5335-E791-468A-90AD-84EBDA26B80D}"/>
    <cellStyle name="40% - Accent6 20" xfId="5549" xr:uid="{C91CB102-DF31-41D9-BD42-07CAA2A53721}"/>
    <cellStyle name="40% - Accent6 20 2" xfId="21454" xr:uid="{BF72458E-5CAD-456B-8762-244521CC232C}"/>
    <cellStyle name="40% - Accent6 20 2 2" xfId="50880" xr:uid="{CF6031E6-B43C-46D8-B67E-97A2D3E4659E}"/>
    <cellStyle name="40% - Accent6 20 3" xfId="17287" xr:uid="{7AB96B53-E052-44E6-8ECB-73A98FD77215}"/>
    <cellStyle name="40% - Accent6 20 3 2" xfId="47044" xr:uid="{1270B0BE-F8EF-49B5-B7F7-72CF951B3105}"/>
    <cellStyle name="40% - Accent6 20 4" xfId="35412" xr:uid="{60E10527-FE71-4F0D-A0F0-E8A458C23A12}"/>
    <cellStyle name="40% - Accent6 21" xfId="5572" xr:uid="{F0CAA92B-991A-4833-A64E-DDF8E4CFBDD9}"/>
    <cellStyle name="40% - Accent6 21 2" xfId="21477" xr:uid="{07205DBE-89C0-4F1B-8FC0-0F7D8C2C8EA1}"/>
    <cellStyle name="40% - Accent6 21 2 2" xfId="50903" xr:uid="{0EC46148-7478-48F5-A2F6-F07F4C38F177}"/>
    <cellStyle name="40% - Accent6 21 3" xfId="17288" xr:uid="{F5F95C4A-5682-4CFD-A65C-B7A9C8ED264B}"/>
    <cellStyle name="40% - Accent6 21 3 2" xfId="47045" xr:uid="{871691EA-0148-4D7B-9078-656C043B1E5D}"/>
    <cellStyle name="40% - Accent6 21 4" xfId="35435" xr:uid="{C0C4973E-2E93-4FA9-B8B2-8B4C8C657F10}"/>
    <cellStyle name="40% - Accent6 22" xfId="5598" xr:uid="{23A19FD2-815D-4C81-AFA6-A3B8513B6EAB}"/>
    <cellStyle name="40% - Accent6 22 2" xfId="21502" xr:uid="{79DF1DEC-E33C-44EF-891B-D362C068EB7C}"/>
    <cellStyle name="40% - Accent6 22 2 2" xfId="50927" xr:uid="{02A9A877-F687-419D-9B81-9C162E3D0B70}"/>
    <cellStyle name="40% - Accent6 22 3" xfId="17289" xr:uid="{3C2C8564-D150-4DB0-9404-B16D539AAFCD}"/>
    <cellStyle name="40% - Accent6 22 3 2" xfId="47046" xr:uid="{91C8F336-E57F-4D82-9AC1-E23275994BE9}"/>
    <cellStyle name="40% - Accent6 22 4" xfId="35459" xr:uid="{A87B8788-AD28-4AE2-956F-FF1F408125BE}"/>
    <cellStyle name="40% - Accent6 23" xfId="4598" xr:uid="{9E5584AC-86F2-4754-950A-563E5D8F2EE5}"/>
    <cellStyle name="40% - Accent6 23 2" xfId="17290" xr:uid="{78862C89-FE52-4AEB-ADED-2671FE1983B9}"/>
    <cellStyle name="40% - Accent6 23 2 2" xfId="47047" xr:uid="{67B693EC-B6D8-461B-A8A3-3DF1EFA109BB}"/>
    <cellStyle name="40% - Accent6 23 3" xfId="34537" xr:uid="{76EF42DC-FA27-4FAF-93EC-40529698C697}"/>
    <cellStyle name="40% - Accent6 24" xfId="17291" xr:uid="{E4CAB810-9CCA-4A12-9D83-C9E26D70D206}"/>
    <cellStyle name="40% - Accent6 24 2" xfId="47048" xr:uid="{1A12189B-5996-4262-8189-72278EA37690}"/>
    <cellStyle name="40% - Accent6 25" xfId="17292" xr:uid="{E15C3F6B-AD6B-4E8E-A20B-2AB0EFBAD919}"/>
    <cellStyle name="40% - Accent6 25 2" xfId="47049" xr:uid="{5A72EA75-B945-4625-BFC2-D46F8CCBFDBE}"/>
    <cellStyle name="40% - Accent6 26" xfId="17293" xr:uid="{434E5C99-2DC1-4DD3-8FE3-FA4672FB7695}"/>
    <cellStyle name="40% - Accent6 26 2" xfId="47050" xr:uid="{FC760148-5824-47D0-8C30-6B4BAFEE73C1}"/>
    <cellStyle name="40% - Accent6 27" xfId="17294" xr:uid="{1141C46E-13A8-4914-A5D1-343B6D5CBDD7}"/>
    <cellStyle name="40% - Accent6 27 2" xfId="47051" xr:uid="{33D16B41-F33C-4E91-977D-839FFC4D80FA}"/>
    <cellStyle name="40% - Accent6 28" xfId="17295" xr:uid="{BFE0158F-B96B-43DC-AFBB-E001B576F2A6}"/>
    <cellStyle name="40% - Accent6 28 2" xfId="47052" xr:uid="{0E614FF7-1AB4-43B1-BD46-76344600A454}"/>
    <cellStyle name="40% - Accent6 29" xfId="17296" xr:uid="{0AE0E64C-1330-4DDC-9661-A9ACE88605F8}"/>
    <cellStyle name="40% - Accent6 29 2" xfId="47053" xr:uid="{2D3DEA0A-5210-46F4-B4F6-74FFB190256B}"/>
    <cellStyle name="40% - Accent6 3" xfId="653" xr:uid="{7BA0C7D5-CEF7-472D-8AFD-5B2024B7B86F}"/>
    <cellStyle name="40% - Accent6 3 10" xfId="17298" xr:uid="{EAAE879B-C68E-4225-9E9D-739AB1EBECEF}"/>
    <cellStyle name="40% - Accent6 3 10 2" xfId="29626" xr:uid="{5B1D2AEB-E11D-442A-8D58-CFCCD36694DA}"/>
    <cellStyle name="40% - Accent6 3 10 2 2" xfId="58116" xr:uid="{62EAAC70-3B4F-4488-95B7-9D742C38E28C}"/>
    <cellStyle name="40% - Accent6 3 10 3" xfId="47055" xr:uid="{5B452353-2B9C-4B09-898C-A839ABF509EB}"/>
    <cellStyle name="40% - Accent6 3 11" xfId="17299" xr:uid="{49CCEB12-E5AE-463A-8223-436CEBA06D56}"/>
    <cellStyle name="40% - Accent6 3 11 2" xfId="47056" xr:uid="{013B064A-EE8E-4853-AE82-A0AF7105DDFA}"/>
    <cellStyle name="40% - Accent6 3 12" xfId="17300" xr:uid="{DD864BBE-EF2E-46FF-B1D6-EBD76DFF6A63}"/>
    <cellStyle name="40% - Accent6 3 13" xfId="17297" xr:uid="{A49946D2-BED5-45FB-908F-4FC6218A66AF}"/>
    <cellStyle name="40% - Accent6 3 13 2" xfId="47054" xr:uid="{C05A4F3F-6D61-4CFC-B866-4EE2572FF9B1}"/>
    <cellStyle name="40% - Accent6 3 14" xfId="20654" xr:uid="{7C76CA4E-B1EA-4EC9-AA3D-7C0208870ACA}"/>
    <cellStyle name="40% - Accent6 3 14 2" xfId="50093" xr:uid="{4DC35A48-D918-45AD-9D16-FA1195748B75}"/>
    <cellStyle name="40% - Accent6 3 15" xfId="6341" xr:uid="{76D7CF80-F993-4FC7-8F93-839DEDA1F6B8}"/>
    <cellStyle name="40% - Accent6 3 16" xfId="4769" xr:uid="{F6D0A638-BCB1-4E3F-9637-093418129C90}"/>
    <cellStyle name="40% - Accent6 3 16 2" xfId="34653" xr:uid="{B44C0FCF-5250-4A07-8392-F0426E94FD08}"/>
    <cellStyle name="40% - Accent6 3 17" xfId="22662" xr:uid="{563755CD-6F9B-458B-BD49-C6BF8ABD74A5}"/>
    <cellStyle name="40% - Accent6 3 17 2" xfId="51947" xr:uid="{586AA771-B290-46B7-B74F-2B189001FAD7}"/>
    <cellStyle name="40% - Accent6 3 18" xfId="31658" xr:uid="{52690E3D-1C59-4CA9-9407-026065E30DAA}"/>
    <cellStyle name="40% - Accent6 3 19" xfId="31919" xr:uid="{F8A96672-DFDB-41CB-8CF8-4BD2372A4527}"/>
    <cellStyle name="40% - Accent6 3 2" xfId="825" xr:uid="{D0F6BC6B-BB61-4CB0-95E6-5DCD025D20C1}"/>
    <cellStyle name="40% - Accent6 3 2 10" xfId="20881" xr:uid="{8E8FEF28-6B31-40CC-B26A-1E3F0BF53E50}"/>
    <cellStyle name="40% - Accent6 3 2 10 2" xfId="50309" xr:uid="{20C31D41-264E-4004-809C-14FFF7C216DB}"/>
    <cellStyle name="40% - Accent6 3 2 11" xfId="17301" xr:uid="{AA4A43B7-DC85-408A-B659-09DEC449F25E}"/>
    <cellStyle name="40% - Accent6 3 2 11 2" xfId="47057" xr:uid="{2504B381-1DED-4DBD-9DB9-41F072423EE7}"/>
    <cellStyle name="40% - Accent6 3 2 12" xfId="5038" xr:uid="{7029797C-1BE1-4C2D-A9B9-D4EFD2AFEA5B}"/>
    <cellStyle name="40% - Accent6 3 2 12 2" xfId="34905" xr:uid="{8F364FAA-384E-4FB6-B744-619E6C7CE0C8}"/>
    <cellStyle name="40% - Accent6 3 2 13" xfId="22707" xr:uid="{088512AB-C520-4450-A909-BF6F1EADB792}"/>
    <cellStyle name="40% - Accent6 3 2 13 2" xfId="51992" xr:uid="{2B0FF614-3BEE-4E39-B603-A677E125A786}"/>
    <cellStyle name="40% - Accent6 3 2 14" xfId="32064" xr:uid="{F762CEC2-9787-4434-A004-47DE06A27A2D}"/>
    <cellStyle name="40% - Accent6 3 2 2" xfId="771" xr:uid="{48C6BD56-D248-40B8-B7B0-19B437F7E49E}"/>
    <cellStyle name="40% - Accent6 3 2 2 10" xfId="24060" xr:uid="{91BC5E6B-4BBD-4791-8FB3-E8D4FFEBA571}"/>
    <cellStyle name="40% - Accent6 3 2 2 10 2" xfId="52601" xr:uid="{2B8849B0-44A5-44C6-B63D-D56CAD4AF15A}"/>
    <cellStyle name="40% - Accent6 3 2 2 11" xfId="32018" xr:uid="{9F5F9BB0-AE2C-4381-A9E2-2013353F962B}"/>
    <cellStyle name="40% - Accent6 3 2 2 2" xfId="1381" xr:uid="{5E10AED9-A59B-4613-8A9D-7FCE39309E08}"/>
    <cellStyle name="40% - Accent6 3 2 2 2 2" xfId="2043" xr:uid="{288795C3-B38A-48D2-A41B-2DDE96B776DA}"/>
    <cellStyle name="40% - Accent6 3 2 2 2 2 2" xfId="3278" xr:uid="{F0390857-B66F-4275-920C-F81E496DC1AE}"/>
    <cellStyle name="40% - Accent6 3 2 2 2 2 2 2" xfId="17305" xr:uid="{EB8187AA-EC74-4ED8-8DBB-5E93F2181320}"/>
    <cellStyle name="40% - Accent6 3 2 2 2 2 2 2 2" xfId="47061" xr:uid="{5FC20C9D-7877-426E-A910-65DBE470AD09}"/>
    <cellStyle name="40% - Accent6 3 2 2 2 2 2 3" xfId="34255" xr:uid="{D8E43D7F-DF95-4640-82B8-9CFE49013B16}"/>
    <cellStyle name="40% - Accent6 3 2 2 2 2 3" xfId="17306" xr:uid="{D2C21396-37AA-4D4D-9B98-9CE83C4C778B}"/>
    <cellStyle name="40% - Accent6 3 2 2 2 2 3 2" xfId="47062" xr:uid="{5488ED62-CA35-4E50-A08D-751057BB41B3}"/>
    <cellStyle name="40% - Accent6 3 2 2 2 2 4" xfId="28506" xr:uid="{5B182FE3-2D6D-4903-9097-17EB77913028}"/>
    <cellStyle name="40% - Accent6 3 2 2 2 2 4 2" xfId="56996" xr:uid="{948AF17A-80BC-4541-99AE-D32D44FBA4E8}"/>
    <cellStyle name="40% - Accent6 3 2 2 2 2 5" xfId="17304" xr:uid="{B60DA8CE-8751-42B5-82B0-C39CF94DFDBF}"/>
    <cellStyle name="40% - Accent6 3 2 2 2 2 5 2" xfId="47060" xr:uid="{CC90B0FE-C2CC-4A55-86BA-D618417CB796}"/>
    <cellStyle name="40% - Accent6 3 2 2 2 2 6" xfId="33045" xr:uid="{FE353B00-CC23-40D2-8861-F92676676D4B}"/>
    <cellStyle name="40% - Accent6 3 2 2 2 3" xfId="2671" xr:uid="{4E6812C5-FA82-482D-BA03-0FD48C7B6ECF}"/>
    <cellStyle name="40% - Accent6 3 2 2 2 3 2" xfId="17307" xr:uid="{5C7C0824-2176-4B9C-A925-2755F6546B5C}"/>
    <cellStyle name="40% - Accent6 3 2 2 2 3 2 2" xfId="47063" xr:uid="{1132D9F7-00BE-4E8B-8423-1EF86476F30D}"/>
    <cellStyle name="40% - Accent6 3 2 2 2 3 3" xfId="33651" xr:uid="{0AB12E7D-A0A4-4E73-9474-557C691491E5}"/>
    <cellStyle name="40% - Accent6 3 2 2 2 4" xfId="17308" xr:uid="{FA33CFA1-103B-4BBC-9C3B-62673CA2AAB8}"/>
    <cellStyle name="40% - Accent6 3 2 2 2 4 2" xfId="47064" xr:uid="{362B02E7-C4CC-4579-98A5-4AE60187F125}"/>
    <cellStyle name="40% - Accent6 3 2 2 2 5" xfId="17309" xr:uid="{827DB0FC-721D-4397-A19A-EAE66C54C922}"/>
    <cellStyle name="40% - Accent6 3 2 2 2 5 2" xfId="47065" xr:uid="{063A8D26-EED5-43DB-AC66-B6A7BE1099A9}"/>
    <cellStyle name="40% - Accent6 3 2 2 2 6" xfId="25531" xr:uid="{475443A3-6AD7-4DAA-ACAB-B94268D85090}"/>
    <cellStyle name="40% - Accent6 3 2 2 2 6 2" xfId="54022" xr:uid="{1773726F-A27D-4792-8E42-6E54F22A83E4}"/>
    <cellStyle name="40% - Accent6 3 2 2 2 7" xfId="17303" xr:uid="{DC443015-4B62-425B-A65D-BB55C3E58FA2}"/>
    <cellStyle name="40% - Accent6 3 2 2 2 7 2" xfId="47059" xr:uid="{A03EF665-0AA6-4767-A144-4AEF4343C4AE}"/>
    <cellStyle name="40% - Accent6 3 2 2 2 8" xfId="32431" xr:uid="{7C04E2DD-A736-41BD-8CF4-8D614ACF1098}"/>
    <cellStyle name="40% - Accent6 3 2 2 3" xfId="1753" xr:uid="{4F281C9C-66FA-4DF9-B3B9-B6A9FE97EDE1}"/>
    <cellStyle name="40% - Accent6 3 2 2 3 2" xfId="2974" xr:uid="{41BA30E7-B32D-4FFB-9836-8272DC9D1323}"/>
    <cellStyle name="40% - Accent6 3 2 2 3 2 2" xfId="17312" xr:uid="{80BD165B-BD2C-4C62-B140-796145C314DB}"/>
    <cellStyle name="40% - Accent6 3 2 2 3 2 2 2" xfId="47068" xr:uid="{FE8B8B66-E68A-4AF3-910B-D84C6E62E64B}"/>
    <cellStyle name="40% - Accent6 3 2 2 3 2 3" xfId="17313" xr:uid="{1A3CD42A-CE8D-40B6-8BD1-622B7AF3D769}"/>
    <cellStyle name="40% - Accent6 3 2 2 3 2 3 2" xfId="47069" xr:uid="{E89ED64E-5ED6-41D6-A84E-A4F0AE96144E}"/>
    <cellStyle name="40% - Accent6 3 2 2 3 2 4" xfId="17311" xr:uid="{D2BF4A2C-32EB-4F12-8569-183D88D59541}"/>
    <cellStyle name="40% - Accent6 3 2 2 3 2 4 2" xfId="47067" xr:uid="{2006CC77-2EDA-409D-A14B-AE7642958DDB}"/>
    <cellStyle name="40% - Accent6 3 2 2 3 2 5" xfId="33952" xr:uid="{4E8CBE38-E765-454A-995B-9DF838E1F303}"/>
    <cellStyle name="40% - Accent6 3 2 2 3 3" xfId="17314" xr:uid="{646B74D3-860B-4730-BBD2-B20C923D14B6}"/>
    <cellStyle name="40% - Accent6 3 2 2 3 3 2" xfId="47070" xr:uid="{240EA27C-0DED-43C8-B792-8B8A9D0A7E95}"/>
    <cellStyle name="40% - Accent6 3 2 2 3 4" xfId="17315" xr:uid="{E90FD571-1505-443B-95F1-A63C769BA25C}"/>
    <cellStyle name="40% - Accent6 3 2 2 3 4 2" xfId="47071" xr:uid="{B2082BEB-22D5-435D-8730-18585FBBC634}"/>
    <cellStyle name="40% - Accent6 3 2 2 3 5" xfId="17316" xr:uid="{F1FDCCDB-FDF5-4796-A55A-AD5D13C39530}"/>
    <cellStyle name="40% - Accent6 3 2 2 3 5 2" xfId="47072" xr:uid="{D97B0DA8-B35C-4196-A21F-2D091AC71E3E}"/>
    <cellStyle name="40% - Accent6 3 2 2 3 6" xfId="26992" xr:uid="{FF7DDAD3-E3BC-455D-8103-AEF2DC097F40}"/>
    <cellStyle name="40% - Accent6 3 2 2 3 6 2" xfId="55482" xr:uid="{E10D175E-C738-4310-87AF-8A5DEDA47948}"/>
    <cellStyle name="40% - Accent6 3 2 2 3 7" xfId="17310" xr:uid="{3C6FA695-4E1A-4EAF-9099-2A3DDF579DD9}"/>
    <cellStyle name="40% - Accent6 3 2 2 3 7 2" xfId="47066" xr:uid="{B65D2326-0E16-48FF-8F81-CD5DA9642B40}"/>
    <cellStyle name="40% - Accent6 3 2 2 3 8" xfId="32755" xr:uid="{36A0A829-B2FF-4997-8F37-0731F5810E07}"/>
    <cellStyle name="40% - Accent6 3 2 2 4" xfId="2343" xr:uid="{132F0F90-C8A9-4F3B-B8BE-15515FF432FA}"/>
    <cellStyle name="40% - Accent6 3 2 2 4 2" xfId="17318" xr:uid="{EB9D9706-CB5B-424F-BC74-1AB85D360941}"/>
    <cellStyle name="40% - Accent6 3 2 2 4 2 2" xfId="47074" xr:uid="{B177600A-9B58-4875-B6F8-58FD0D53CE03}"/>
    <cellStyle name="40% - Accent6 3 2 2 4 3" xfId="17319" xr:uid="{A174935A-EF7D-4CDD-B8DF-33802774E74F}"/>
    <cellStyle name="40% - Accent6 3 2 2 4 3 2" xfId="47075" xr:uid="{9F72FD7E-3519-4D10-8785-60DAAE3551AE}"/>
    <cellStyle name="40% - Accent6 3 2 2 4 4" xfId="29987" xr:uid="{E319DCD8-C690-456D-9DE5-D2FFE3AAF9A4}"/>
    <cellStyle name="40% - Accent6 3 2 2 4 4 2" xfId="58477" xr:uid="{FA1BC978-9F45-4360-8946-A08B259C253E}"/>
    <cellStyle name="40% - Accent6 3 2 2 4 5" xfId="17317" xr:uid="{5305C8F3-E126-4F2A-8DC0-AB69912D48F7}"/>
    <cellStyle name="40% - Accent6 3 2 2 4 5 2" xfId="47073" xr:uid="{CBAA1040-A826-42A7-8EEF-B38F9ECDD123}"/>
    <cellStyle name="40% - Accent6 3 2 2 4 6" xfId="33323" xr:uid="{6B435D31-5DF4-4B89-B91E-DA44E0AE34A8}"/>
    <cellStyle name="40% - Accent6 3 2 2 5" xfId="17320" xr:uid="{54AC5DB9-57ED-479E-BA37-EAB5FA7142B7}"/>
    <cellStyle name="40% - Accent6 3 2 2 5 2" xfId="47076" xr:uid="{43EF9805-F80E-48E4-9177-06518BF53D6A}"/>
    <cellStyle name="40% - Accent6 3 2 2 6" xfId="17321" xr:uid="{1FD357AF-6654-480F-B389-B1E7EFEBD04B}"/>
    <cellStyle name="40% - Accent6 3 2 2 6 2" xfId="47077" xr:uid="{A58C6B42-EAC9-4983-8633-03A58BFE3612}"/>
    <cellStyle name="40% - Accent6 3 2 2 7" xfId="17322" xr:uid="{964B9476-1A08-4058-8328-CAC24F6A6A49}"/>
    <cellStyle name="40% - Accent6 3 2 2 7 2" xfId="47078" xr:uid="{96118466-2A11-4B8B-9367-59B3E305694C}"/>
    <cellStyle name="40% - Accent6 3 2 2 8" xfId="21854" xr:uid="{7C330853-6377-4C43-8B06-CE6C67F7D812}"/>
    <cellStyle name="40% - Accent6 3 2 2 8 2" xfId="51279" xr:uid="{63EAFB2C-AEEE-4939-9C2B-2F3F5E5174FB}"/>
    <cellStyle name="40% - Accent6 3 2 2 9" xfId="17302" xr:uid="{7F55FD90-CC9F-417E-9AA6-E80C7951B3AB}"/>
    <cellStyle name="40% - Accent6 3 2 2 9 2" xfId="47058" xr:uid="{16B12F14-EA95-4FC2-9D86-1F1D399426E0}"/>
    <cellStyle name="40% - Accent6 3 2 3" xfId="1380" xr:uid="{4E154D08-2E8E-470A-953A-21C80E98C03F}"/>
    <cellStyle name="40% - Accent6 3 2 3 10" xfId="32430" xr:uid="{C1706E86-06CD-486A-8053-BC8B4FDDC430}"/>
    <cellStyle name="40% - Accent6 3 2 3 2" xfId="2042" xr:uid="{5A5BCB1B-D14A-4FBC-85B3-411B067CE358}"/>
    <cellStyle name="40% - Accent6 3 2 3 2 2" xfId="3277" xr:uid="{4C0BF83D-E092-4556-AFA0-9222F6057E2A}"/>
    <cellStyle name="40% - Accent6 3 2 3 2 2 2" xfId="17326" xr:uid="{36D6A808-EC68-4669-89B2-7E2EC5D58CAE}"/>
    <cellStyle name="40% - Accent6 3 2 3 2 2 2 2" xfId="47082" xr:uid="{737F6C04-9F56-46E8-BE1D-EE7E70BEEEB0}"/>
    <cellStyle name="40% - Accent6 3 2 3 2 2 3" xfId="17327" xr:uid="{74E6D90C-F8E4-4D90-9F46-98F5251DF971}"/>
    <cellStyle name="40% - Accent6 3 2 3 2 2 3 2" xfId="47083" xr:uid="{D92CAA5E-8AC5-4D96-8523-ECD3473D844C}"/>
    <cellStyle name="40% - Accent6 3 2 3 2 2 4" xfId="28796" xr:uid="{59295E54-66E2-4E3D-89C0-5709C28B7F20}"/>
    <cellStyle name="40% - Accent6 3 2 3 2 2 4 2" xfId="57286" xr:uid="{3F6C60F3-89CE-4F20-AE3E-9154442F2F47}"/>
    <cellStyle name="40% - Accent6 3 2 3 2 2 5" xfId="17325" xr:uid="{5028151B-EAD6-4A20-831E-685F78E8D63C}"/>
    <cellStyle name="40% - Accent6 3 2 3 2 2 5 2" xfId="47081" xr:uid="{5D1D776E-B4D7-4D1D-8476-00A21CC8BB7C}"/>
    <cellStyle name="40% - Accent6 3 2 3 2 2 6" xfId="34254" xr:uid="{F1D0ED9E-1D37-4B68-8762-6BE3351CEC08}"/>
    <cellStyle name="40% - Accent6 3 2 3 2 3" xfId="17328" xr:uid="{62C621FD-510F-453A-B7D1-9CB4389E2C2F}"/>
    <cellStyle name="40% - Accent6 3 2 3 2 3 2" xfId="47084" xr:uid="{6AC5AD2C-9607-4ADA-BDD6-DA88940EF211}"/>
    <cellStyle name="40% - Accent6 3 2 3 2 4" xfId="17329" xr:uid="{7369D3BF-169F-48C7-8D80-EC3A9C6D3527}"/>
    <cellStyle name="40% - Accent6 3 2 3 2 4 2" xfId="47085" xr:uid="{C2866237-A236-49CF-9E78-CCF6D617372D}"/>
    <cellStyle name="40% - Accent6 3 2 3 2 5" xfId="17330" xr:uid="{734C7E17-FFA9-40BD-941D-75D856303DAA}"/>
    <cellStyle name="40% - Accent6 3 2 3 2 5 2" xfId="47086" xr:uid="{0E063749-4409-4FF6-B3D9-B43FCDB28D98}"/>
    <cellStyle name="40% - Accent6 3 2 3 2 6" xfId="25818" xr:uid="{3E174312-6B91-48C2-8006-D1CA037EF0A2}"/>
    <cellStyle name="40% - Accent6 3 2 3 2 6 2" xfId="54309" xr:uid="{6154F744-3810-4C78-A4D1-CCCCE50BEA1C}"/>
    <cellStyle name="40% - Accent6 3 2 3 2 7" xfId="17324" xr:uid="{81F53800-8181-42B6-83A0-5792E212A5C5}"/>
    <cellStyle name="40% - Accent6 3 2 3 2 7 2" xfId="47080" xr:uid="{F6380F5F-9725-4074-AB7E-E84248578DF0}"/>
    <cellStyle name="40% - Accent6 3 2 3 2 8" xfId="33044" xr:uid="{0052057F-D6B7-4C5A-8942-F88EB396BB2D}"/>
    <cellStyle name="40% - Accent6 3 2 3 3" xfId="2670" xr:uid="{66A889D1-D0AF-4BEA-9B92-BC682979D3E3}"/>
    <cellStyle name="40% - Accent6 3 2 3 3 2" xfId="17332" xr:uid="{88FD326A-AB0F-465C-9B5C-D7C7E5ED762A}"/>
    <cellStyle name="40% - Accent6 3 2 3 3 2 2" xfId="17333" xr:uid="{E02DD9AA-2DA0-4D75-A778-FAA97D0A7957}"/>
    <cellStyle name="40% - Accent6 3 2 3 3 2 2 2" xfId="47089" xr:uid="{CAA43D0A-F294-4BA1-82B8-D7DEDA1A1FF2}"/>
    <cellStyle name="40% - Accent6 3 2 3 3 2 3" xfId="17334" xr:uid="{C9860D1F-9256-4D8F-9BC1-C1BEBB6EA92E}"/>
    <cellStyle name="40% - Accent6 3 2 3 3 2 3 2" xfId="47090" xr:uid="{189E00D1-FBE6-472E-BD3C-0C176D0ADEB5}"/>
    <cellStyle name="40% - Accent6 3 2 3 3 2 4" xfId="47088" xr:uid="{57B5E87F-E3DB-4CB9-8CB1-D9ABA63F4ED4}"/>
    <cellStyle name="40% - Accent6 3 2 3 3 3" xfId="17335" xr:uid="{39B106BB-A8FA-4532-ABE1-9BA480372E3A}"/>
    <cellStyle name="40% - Accent6 3 2 3 3 3 2" xfId="47091" xr:uid="{2B2440B0-E39A-4EE1-A67E-38385C4F6E4E}"/>
    <cellStyle name="40% - Accent6 3 2 3 3 4" xfId="17336" xr:uid="{9D417F04-9A3B-4BC3-B02E-2E7BDFFC8148}"/>
    <cellStyle name="40% - Accent6 3 2 3 3 4 2" xfId="47092" xr:uid="{0C2C6B0C-63FF-4744-BFBE-7F152200FA46}"/>
    <cellStyle name="40% - Accent6 3 2 3 3 5" xfId="17337" xr:uid="{FFABFC47-F924-4090-81D0-FF5D146D20B3}"/>
    <cellStyle name="40% - Accent6 3 2 3 3 5 2" xfId="47093" xr:uid="{87DE7691-A06B-4C69-93AB-069C973B2AF7}"/>
    <cellStyle name="40% - Accent6 3 2 3 3 6" xfId="27285" xr:uid="{8692B81B-2078-49A8-B674-527FC47E00D8}"/>
    <cellStyle name="40% - Accent6 3 2 3 3 6 2" xfId="55775" xr:uid="{31B94289-CB0F-4CA9-AD54-943274C1D1B9}"/>
    <cellStyle name="40% - Accent6 3 2 3 3 7" xfId="17331" xr:uid="{FE638221-B092-4155-919B-AF1D3CD461D3}"/>
    <cellStyle name="40% - Accent6 3 2 3 3 7 2" xfId="47087" xr:uid="{0F5812E9-C8C5-4BB6-B499-5333594D6469}"/>
    <cellStyle name="40% - Accent6 3 2 3 3 8" xfId="33650" xr:uid="{77DACA74-B9C7-4D43-B7ED-54003C8A2003}"/>
    <cellStyle name="40% - Accent6 3 2 3 4" xfId="17338" xr:uid="{32CF518C-3A2E-4F1D-AAD7-FEF968187C2A}"/>
    <cellStyle name="40% - Accent6 3 2 3 4 2" xfId="17339" xr:uid="{35B90881-A746-40F3-9813-1E41646FF751}"/>
    <cellStyle name="40% - Accent6 3 2 3 4 2 2" xfId="47095" xr:uid="{B3519CA0-0A0E-47F6-8EE5-A6D60E43DC5E}"/>
    <cellStyle name="40% - Accent6 3 2 3 4 3" xfId="17340" xr:uid="{DCC0678C-E2D1-491B-ACD4-1FF417EAF90A}"/>
    <cellStyle name="40% - Accent6 3 2 3 4 3 2" xfId="47096" xr:uid="{CCEFC9B3-E527-4BE4-906B-DF895B6FFAAA}"/>
    <cellStyle name="40% - Accent6 3 2 3 4 4" xfId="30283" xr:uid="{C60806AF-515C-403B-9CC6-172842E154FA}"/>
    <cellStyle name="40% - Accent6 3 2 3 4 4 2" xfId="58773" xr:uid="{282718CC-DA8F-45ED-9B4A-005737B78064}"/>
    <cellStyle name="40% - Accent6 3 2 3 4 5" xfId="47094" xr:uid="{A39DBDD0-DA26-480C-AB34-6ACB4D513313}"/>
    <cellStyle name="40% - Accent6 3 2 3 5" xfId="17341" xr:uid="{B41FB6C5-AC73-4129-B279-664073CAE15A}"/>
    <cellStyle name="40% - Accent6 3 2 3 5 2" xfId="47097" xr:uid="{8412290B-567C-4E48-BC86-26ADE2A9A39B}"/>
    <cellStyle name="40% - Accent6 3 2 3 6" xfId="17342" xr:uid="{1A519BD0-EF12-4C68-80ED-7D2C97F74450}"/>
    <cellStyle name="40% - Accent6 3 2 3 6 2" xfId="47098" xr:uid="{7A1A26F4-ABF9-4BAA-97F9-15BAE010E4D4}"/>
    <cellStyle name="40% - Accent6 3 2 3 7" xfId="17343" xr:uid="{26BD0141-288A-4BCB-8F0F-D594580D307D}"/>
    <cellStyle name="40% - Accent6 3 2 3 7 2" xfId="47099" xr:uid="{06DFF1E5-EA2B-4C75-BF02-C4D95CC3FDE2}"/>
    <cellStyle name="40% - Accent6 3 2 3 8" xfId="24373" xr:uid="{7C434E66-C0E6-4E45-9479-B9A7C14F3D7D}"/>
    <cellStyle name="40% - Accent6 3 2 3 8 2" xfId="52865" xr:uid="{31285C9A-C4C1-4B48-B43D-5EBF3BB33055}"/>
    <cellStyle name="40% - Accent6 3 2 3 9" xfId="17323" xr:uid="{FF6CFD4D-AAB7-43B1-BB0C-FE91857018D4}"/>
    <cellStyle name="40% - Accent6 3 2 3 9 2" xfId="47079" xr:uid="{77E16D5C-09F5-462B-9B66-E5C4DF9BA456}"/>
    <cellStyle name="40% - Accent6 3 2 4" xfId="1752" xr:uid="{EAF3D353-7261-4144-A460-F4F6D160DCB7}"/>
    <cellStyle name="40% - Accent6 3 2 4 2" xfId="2973" xr:uid="{D6389399-C646-4F69-8DC0-2062761FABBF}"/>
    <cellStyle name="40% - Accent6 3 2 4 2 2" xfId="17346" xr:uid="{0DCC1735-2C18-4171-BD6A-DC3C79D02B19}"/>
    <cellStyle name="40% - Accent6 3 2 4 2 2 2" xfId="29093" xr:uid="{D0B07D5A-80DB-47B1-8133-56E80E1409D7}"/>
    <cellStyle name="40% - Accent6 3 2 4 2 2 2 2" xfId="57583" xr:uid="{39C2BE0C-6803-459C-8EA7-A8581E11D739}"/>
    <cellStyle name="40% - Accent6 3 2 4 2 2 3" xfId="47102" xr:uid="{F2A051D8-8512-47A0-AD5E-E3BE4AE70F6E}"/>
    <cellStyle name="40% - Accent6 3 2 4 2 3" xfId="17347" xr:uid="{4B7082BE-94B5-42C6-B4B1-219E1D43C95D}"/>
    <cellStyle name="40% - Accent6 3 2 4 2 3 2" xfId="47103" xr:uid="{9976E258-424F-457F-90C8-0B5D606BF9F2}"/>
    <cellStyle name="40% - Accent6 3 2 4 2 4" xfId="26109" xr:uid="{1BAC8952-8DA2-4F1E-9E16-0D2495FE0BF4}"/>
    <cellStyle name="40% - Accent6 3 2 4 2 4 2" xfId="54600" xr:uid="{C34242F0-0832-4FB2-B178-D908C3F17769}"/>
    <cellStyle name="40% - Accent6 3 2 4 2 5" xfId="17345" xr:uid="{F6DDC5CE-7652-4A21-96FC-E77AAD35107A}"/>
    <cellStyle name="40% - Accent6 3 2 4 2 5 2" xfId="47101" xr:uid="{1A545B3A-F783-47EE-9AB3-72C612890D23}"/>
    <cellStyle name="40% - Accent6 3 2 4 2 6" xfId="33951" xr:uid="{CFFDA166-D8E2-4D02-AD66-348444D28ED6}"/>
    <cellStyle name="40% - Accent6 3 2 4 3" xfId="17348" xr:uid="{D9E0A458-0DD7-4CCD-B8C4-CA5B149E7131}"/>
    <cellStyle name="40% - Accent6 3 2 4 3 2" xfId="27582" xr:uid="{67AC7580-6121-4146-AD0C-B6849C852F71}"/>
    <cellStyle name="40% - Accent6 3 2 4 3 2 2" xfId="56072" xr:uid="{A25548CD-49BA-4606-B9D6-C4B15BB16F0A}"/>
    <cellStyle name="40% - Accent6 3 2 4 3 3" xfId="47104" xr:uid="{7BD7E2FD-2983-4EFF-8BA0-03B4FC5033E0}"/>
    <cellStyle name="40% - Accent6 3 2 4 4" xfId="17349" xr:uid="{FEA67323-66BD-4519-9662-0B78682767B3}"/>
    <cellStyle name="40% - Accent6 3 2 4 4 2" xfId="30581" xr:uid="{7231B648-F428-4AD4-BEAD-BE9CDA915468}"/>
    <cellStyle name="40% - Accent6 3 2 4 4 2 2" xfId="59071" xr:uid="{C9E406D5-834B-475F-819D-DF99BDD301E6}"/>
    <cellStyle name="40% - Accent6 3 2 4 4 3" xfId="47105" xr:uid="{6ED437F7-991E-457F-8C62-CFB466E12969}"/>
    <cellStyle name="40% - Accent6 3 2 4 5" xfId="17350" xr:uid="{F6ECD017-9282-46B5-83E5-12E063139F7B}"/>
    <cellStyle name="40% - Accent6 3 2 4 5 2" xfId="47106" xr:uid="{7F48A920-6EA3-4D91-BC89-7D0A664FF562}"/>
    <cellStyle name="40% - Accent6 3 2 4 6" xfId="24652" xr:uid="{7DC9EDFC-CA2C-4EA7-AA64-AEFEC2EBD69D}"/>
    <cellStyle name="40% - Accent6 3 2 4 6 2" xfId="53144" xr:uid="{C6E157F4-B04B-47D2-AA00-8199482365B5}"/>
    <cellStyle name="40% - Accent6 3 2 4 7" xfId="17344" xr:uid="{23F6ECD8-C936-49EC-B575-F46A626A4920}"/>
    <cellStyle name="40% - Accent6 3 2 4 7 2" xfId="47100" xr:uid="{537A6F6B-A752-462A-9907-979F3FD2E9C1}"/>
    <cellStyle name="40% - Accent6 3 2 4 8" xfId="32754" xr:uid="{025EB8BA-6A5F-418D-8A34-C1C046CDE504}"/>
    <cellStyle name="40% - Accent6 3 2 5" xfId="2226" xr:uid="{BDC7E879-023B-4E98-A3A8-D3E646E89EE6}"/>
    <cellStyle name="40% - Accent6 3 2 5 2" xfId="17352" xr:uid="{E0F3B022-A0D5-4C2F-91C0-6366946E41AD}"/>
    <cellStyle name="40% - Accent6 3 2 5 2 2" xfId="17353" xr:uid="{C9D4F4A7-B6B3-4518-A856-A2EDE9518242}"/>
    <cellStyle name="40% - Accent6 3 2 5 2 2 2" xfId="29402" xr:uid="{F6FF0D39-ECAE-4458-A188-3520CC0465A3}"/>
    <cellStyle name="40% - Accent6 3 2 5 2 2 2 2" xfId="57892" xr:uid="{196B95FD-5E7D-4DB9-BCB5-9A33EC94F9B6}"/>
    <cellStyle name="40% - Accent6 3 2 5 2 2 3" xfId="47109" xr:uid="{E381F98D-1A81-43D9-BEC1-F435344C4A30}"/>
    <cellStyle name="40% - Accent6 3 2 5 2 3" xfId="17354" xr:uid="{38C5A923-E2F0-4863-984C-3E49B5839B2D}"/>
    <cellStyle name="40% - Accent6 3 2 5 2 3 2" xfId="47110" xr:uid="{FA66590A-0DC7-4EB1-9168-9B87148B7901}"/>
    <cellStyle name="40% - Accent6 3 2 5 2 4" xfId="26418" xr:uid="{48447292-F3A7-4032-B1BD-A7DCF7C6F378}"/>
    <cellStyle name="40% - Accent6 3 2 5 2 4 2" xfId="54909" xr:uid="{4F641350-7F54-409D-BCDA-5263B7EAEF58}"/>
    <cellStyle name="40% - Accent6 3 2 5 2 5" xfId="47108" xr:uid="{C3552B3D-A5FA-4EB2-B477-F8C777198B8C}"/>
    <cellStyle name="40% - Accent6 3 2 5 3" xfId="17355" xr:uid="{4F787C2F-DC8F-466B-9E67-1C6B9C824C96}"/>
    <cellStyle name="40% - Accent6 3 2 5 3 2" xfId="27891" xr:uid="{83A74A84-3783-4B5F-ABEA-0B758AE88660}"/>
    <cellStyle name="40% - Accent6 3 2 5 3 2 2" xfId="56381" xr:uid="{8F844A29-AA0D-4D9C-B51A-BF4EE777D315}"/>
    <cellStyle name="40% - Accent6 3 2 5 3 3" xfId="47111" xr:uid="{E170E920-AEB3-468C-83FA-4707F7F7AC57}"/>
    <cellStyle name="40% - Accent6 3 2 5 4" xfId="17356" xr:uid="{7B2CFB5A-1CF1-437A-B145-AF0C990F172B}"/>
    <cellStyle name="40% - Accent6 3 2 5 4 2" xfId="30891" xr:uid="{772C40B8-1F81-4108-ABD6-2097CEEE5192}"/>
    <cellStyle name="40% - Accent6 3 2 5 4 2 2" xfId="59381" xr:uid="{0D7538EE-2FE6-486B-AB74-61D5DDA9E51A}"/>
    <cellStyle name="40% - Accent6 3 2 5 4 3" xfId="47112" xr:uid="{09320B1C-AD69-4735-84F8-CCAF0F1FCDB8}"/>
    <cellStyle name="40% - Accent6 3 2 5 5" xfId="17357" xr:uid="{E0B3E795-018B-41F0-AF43-928530890212}"/>
    <cellStyle name="40% - Accent6 3 2 5 5 2" xfId="47113" xr:uid="{E5C88EE9-5429-4D7F-BBBE-0AE45C386370}"/>
    <cellStyle name="40% - Accent6 3 2 5 6" xfId="24949" xr:uid="{764467FC-071C-4D38-B1A0-7E4D97799756}"/>
    <cellStyle name="40% - Accent6 3 2 5 6 2" xfId="53440" xr:uid="{9F713AC8-285E-40F1-8E5D-50F8E2F199BC}"/>
    <cellStyle name="40% - Accent6 3 2 5 7" xfId="17351" xr:uid="{9E7BB867-45E4-4505-9995-2802521CCDFC}"/>
    <cellStyle name="40% - Accent6 3 2 5 7 2" xfId="47107" xr:uid="{D92AFE39-FBF6-4032-A5DE-BFB17E1D28C3}"/>
    <cellStyle name="40% - Accent6 3 2 5 8" xfId="33208" xr:uid="{9624136C-CD77-4DBB-B44D-0C0FE377D69C}"/>
    <cellStyle name="40% - Accent6 3 2 6" xfId="17358" xr:uid="{D395CCEE-CE37-4508-81BB-77775333B396}"/>
    <cellStyle name="40% - Accent6 3 2 6 2" xfId="17359" xr:uid="{BCA8DAB6-043C-469F-8B26-FDACCFB0FCFA}"/>
    <cellStyle name="40% - Accent6 3 2 6 2 2" xfId="28216" xr:uid="{14E62989-CE71-44AE-A030-A04621C8AEB0}"/>
    <cellStyle name="40% - Accent6 3 2 6 2 2 2" xfId="56706" xr:uid="{9AC77933-BC80-40B5-9F73-EF42D54228FA}"/>
    <cellStyle name="40% - Accent6 3 2 6 2 3" xfId="47115" xr:uid="{178A7A8B-53D6-4C57-B168-5425B9D9A92A}"/>
    <cellStyle name="40% - Accent6 3 2 6 3" xfId="17360" xr:uid="{DD398690-195C-4804-A580-5F22D6C9E5EC}"/>
    <cellStyle name="40% - Accent6 3 2 6 3 2" xfId="47116" xr:uid="{E7A0128E-E7F8-4E76-9A6A-0A7491F8A514}"/>
    <cellStyle name="40% - Accent6 3 2 6 4" xfId="25250" xr:uid="{550060D2-7DBA-40C2-9C71-3931093F4931}"/>
    <cellStyle name="40% - Accent6 3 2 6 4 2" xfId="53741" xr:uid="{FC43F456-B565-4B85-9506-BC0681B3169C}"/>
    <cellStyle name="40% - Accent6 3 2 6 5" xfId="47114" xr:uid="{B01F91CC-6F0A-43C3-AEA9-2E7380105A28}"/>
    <cellStyle name="40% - Accent6 3 2 7" xfId="17361" xr:uid="{8F21D965-1E9D-42DC-A2ED-D194DF50942A}"/>
    <cellStyle name="40% - Accent6 3 2 7 2" xfId="26701" xr:uid="{54BD9797-9689-4F19-B4C8-AE3D98F790EE}"/>
    <cellStyle name="40% - Accent6 3 2 7 2 2" xfId="55191" xr:uid="{076C2140-8BDA-4970-82E6-AB84216A81B2}"/>
    <cellStyle name="40% - Accent6 3 2 7 3" xfId="47117" xr:uid="{8397102C-A894-4A50-8C00-24F639414959}"/>
    <cellStyle name="40% - Accent6 3 2 8" xfId="17362" xr:uid="{C240AC21-5AAD-4DC7-9E08-4D349DB66496}"/>
    <cellStyle name="40% - Accent6 3 2 8 2" xfId="29695" xr:uid="{D28CDF3B-34E4-41EE-8CC6-8B29533CFF45}"/>
    <cellStyle name="40% - Accent6 3 2 8 2 2" xfId="58185" xr:uid="{8E0FF226-654D-47DC-86EB-0F81433A0BDB}"/>
    <cellStyle name="40% - Accent6 3 2 8 3" xfId="47118" xr:uid="{58FFC22C-D79A-48A3-BDAA-D7FDB002C192}"/>
    <cellStyle name="40% - Accent6 3 2 9" xfId="17363" xr:uid="{A26C6C64-46EC-4036-81A3-A875692742B4}"/>
    <cellStyle name="40% - Accent6 3 2 9 2" xfId="47119" xr:uid="{9D2B0162-4082-42B7-B1B4-9D5B49995C48}"/>
    <cellStyle name="40% - Accent6 3 3" xfId="694" xr:uid="{0D030076-89D0-4D18-9EDF-E731036146C2}"/>
    <cellStyle name="40% - Accent6 3 3 10" xfId="23755" xr:uid="{0FE4B234-0F5B-4760-B2F8-62EBD8545AD4}"/>
    <cellStyle name="40% - Accent6 3 3 11" xfId="31947" xr:uid="{6C88F9B5-FB16-4752-A6C7-252A40B46DBA}"/>
    <cellStyle name="40% - Accent6 3 3 2" xfId="1382" xr:uid="{8D1FFF15-ECCA-4C3C-AE67-75F0AD6E044F}"/>
    <cellStyle name="40% - Accent6 3 3 2 2" xfId="2044" xr:uid="{007DCE89-9EC4-4FA4-A547-A7E6274B16A2}"/>
    <cellStyle name="40% - Accent6 3 3 2 2 2" xfId="3279" xr:uid="{BAA3857F-0DDB-4C3E-B220-706DC06F770F}"/>
    <cellStyle name="40% - Accent6 3 3 2 2 2 2" xfId="17367" xr:uid="{3EBE34B7-C293-4C9D-BB9B-207B868D5D9F}"/>
    <cellStyle name="40% - Accent6 3 3 2 2 2 2 2" xfId="47123" xr:uid="{D8E52156-0122-40E8-A6CB-CF78540ED199}"/>
    <cellStyle name="40% - Accent6 3 3 2 2 2 3" xfId="34256" xr:uid="{EBFFF1DE-B7B9-4ECD-B444-5C661080B754}"/>
    <cellStyle name="40% - Accent6 3 3 2 2 3" xfId="17368" xr:uid="{1366F5F4-F0FD-439F-AE11-359F11E01557}"/>
    <cellStyle name="40% - Accent6 3 3 2 2 3 2" xfId="47124" xr:uid="{93C41D4F-9A2E-4B2C-B109-4000B6AA390E}"/>
    <cellStyle name="40% - Accent6 3 3 2 2 4" xfId="17366" xr:uid="{98D41DC9-B288-4B98-8D45-28D5E37A991D}"/>
    <cellStyle name="40% - Accent6 3 3 2 2 4 2" xfId="47122" xr:uid="{89E552EE-1218-4593-8162-4EADFE2DF068}"/>
    <cellStyle name="40% - Accent6 3 3 2 2 5" xfId="33046" xr:uid="{D151C2E4-2E61-4F8D-AFEF-274A530EBFC9}"/>
    <cellStyle name="40% - Accent6 3 3 2 3" xfId="2672" xr:uid="{5BAC4407-B108-458B-8148-3DF8256F2550}"/>
    <cellStyle name="40% - Accent6 3 3 2 3 2" xfId="17369" xr:uid="{AA766206-98C2-4B90-AFFF-4A2350ADB2E5}"/>
    <cellStyle name="40% - Accent6 3 3 2 3 2 2" xfId="47125" xr:uid="{60602760-4FE5-425E-AE94-24A6C1478B2D}"/>
    <cellStyle name="40% - Accent6 3 3 2 3 3" xfId="33652" xr:uid="{79F522EB-227D-48EE-A1F7-BB771D75BE1A}"/>
    <cellStyle name="40% - Accent6 3 3 2 4" xfId="17370" xr:uid="{05AAC3EE-1DA8-4715-A018-3FC143F108DC}"/>
    <cellStyle name="40% - Accent6 3 3 2 4 2" xfId="47126" xr:uid="{FFF03AAD-B7A7-44B8-951B-163C97239CDE}"/>
    <cellStyle name="40% - Accent6 3 3 2 5" xfId="17371" xr:uid="{E4020AAF-A053-465D-A273-18CD63D928D1}"/>
    <cellStyle name="40% - Accent6 3 3 2 5 2" xfId="47127" xr:uid="{B5C95432-7988-4BE8-ADEB-60F630BC791E}"/>
    <cellStyle name="40% - Accent6 3 3 2 6" xfId="22110" xr:uid="{76B3349C-68C8-4DFC-9B36-10EAB1319B4B}"/>
    <cellStyle name="40% - Accent6 3 3 2 6 2" xfId="51535" xr:uid="{565BCB39-2959-49D9-8597-42D0C5C1F82D}"/>
    <cellStyle name="40% - Accent6 3 3 2 7" xfId="17365" xr:uid="{31505F11-7C50-4142-9CCD-13BDE3C5BBE4}"/>
    <cellStyle name="40% - Accent6 3 3 2 7 2" xfId="47121" xr:uid="{26A4E98F-B0D0-4F07-9183-46920C3C680F}"/>
    <cellStyle name="40% - Accent6 3 3 2 8" xfId="31079" xr:uid="{4E8C64C8-A0A3-41A5-8F9A-39F429F033FE}"/>
    <cellStyle name="40% - Accent6 3 3 2 8 2" xfId="59559" xr:uid="{A0D2C8DA-64BA-4288-839C-B9BCB6F93698}"/>
    <cellStyle name="40% - Accent6 3 3 2 9" xfId="32432" xr:uid="{CA784BB8-76B5-4167-AD51-64EE6AC7AE3B}"/>
    <cellStyle name="40% - Accent6 3 3 3" xfId="1754" xr:uid="{5097A499-0CFE-41A6-A1A6-E223893F1B32}"/>
    <cellStyle name="40% - Accent6 3 3 3 2" xfId="2975" xr:uid="{79E095FD-6C9F-4F15-B161-3F3F430FE13E}"/>
    <cellStyle name="40% - Accent6 3 3 3 2 2" xfId="17374" xr:uid="{CA06D111-E84A-4A7C-ACBB-4DC2C933774C}"/>
    <cellStyle name="40% - Accent6 3 3 3 2 2 2" xfId="47130" xr:uid="{64C49A8D-4FAC-42A5-9373-5FCB74439E16}"/>
    <cellStyle name="40% - Accent6 3 3 3 2 3" xfId="17375" xr:uid="{7D705A9F-577D-4B61-BAFC-39653A26684D}"/>
    <cellStyle name="40% - Accent6 3 3 3 2 3 2" xfId="47131" xr:uid="{C7E819B9-6107-42F1-8151-A4FBF6D9EF5E}"/>
    <cellStyle name="40% - Accent6 3 3 3 2 4" xfId="17373" xr:uid="{18B80DF5-C7B5-48FA-BF31-67CC9746316E}"/>
    <cellStyle name="40% - Accent6 3 3 3 2 4 2" xfId="47129" xr:uid="{96CA99AD-BB58-4C94-B9CD-F20C40AD73D8}"/>
    <cellStyle name="40% - Accent6 3 3 3 2 5" xfId="33953" xr:uid="{02287574-FE51-42CE-B764-32AFF66E1F92}"/>
    <cellStyle name="40% - Accent6 3 3 3 3" xfId="17376" xr:uid="{65860D84-B0C7-496C-9E21-D0DB227FA155}"/>
    <cellStyle name="40% - Accent6 3 3 3 3 2" xfId="47132" xr:uid="{49BA718A-286D-47BE-B4E9-5A355ED8E3E8}"/>
    <cellStyle name="40% - Accent6 3 3 3 4" xfId="17377" xr:uid="{5486624D-0307-4AF6-9C4B-E35464FA5B90}"/>
    <cellStyle name="40% - Accent6 3 3 3 4 2" xfId="47133" xr:uid="{6D10487A-630A-48A3-8116-132EEAEB2968}"/>
    <cellStyle name="40% - Accent6 3 3 3 5" xfId="17378" xr:uid="{6AF0AF0D-B31A-47D9-9C7D-4E4BDB24F60D}"/>
    <cellStyle name="40% - Accent6 3 3 3 5 2" xfId="47134" xr:uid="{799822A6-1170-4ED8-A73D-D77D8C47B8E8}"/>
    <cellStyle name="40% - Accent6 3 3 3 6" xfId="31065" xr:uid="{27664565-1C59-402D-AB0E-433B3C025DAA}"/>
    <cellStyle name="40% - Accent6 3 3 3 6 2" xfId="59546" xr:uid="{7BE4711F-B853-43E6-B40C-C6A05E578533}"/>
    <cellStyle name="40% - Accent6 3 3 3 7" xfId="17372" xr:uid="{B9BB9528-86A6-4CA4-A9F6-02AE3D59782D}"/>
    <cellStyle name="40% - Accent6 3 3 3 7 2" xfId="47128" xr:uid="{D5CBBD2E-8790-43F4-A85C-F916BA6292CE}"/>
    <cellStyle name="40% - Accent6 3 3 3 8" xfId="32756" xr:uid="{005607B5-B81F-4B00-A3BB-D1E324A9E41F}"/>
    <cellStyle name="40% - Accent6 3 3 4" xfId="2280" xr:uid="{08A8CE5D-CB1B-414A-805E-F5231858B8C2}"/>
    <cellStyle name="40% - Accent6 3 3 4 2" xfId="17380" xr:uid="{A26586F7-1B3F-417F-8058-C5858E94C659}"/>
    <cellStyle name="40% - Accent6 3 3 4 2 2" xfId="47136" xr:uid="{3BEA155C-537E-460A-B8DC-5AEA8299CDE6}"/>
    <cellStyle name="40% - Accent6 3 3 4 3" xfId="17381" xr:uid="{5908A0C7-3D16-4243-B3EB-AA5C306D34B7}"/>
    <cellStyle name="40% - Accent6 3 3 4 3 2" xfId="47137" xr:uid="{DE6FD9EA-CF7A-40A4-9E9C-D9162193F05A}"/>
    <cellStyle name="40% - Accent6 3 3 4 4" xfId="17379" xr:uid="{84133C9B-AE75-49DC-8E5D-E27C6823A1AF}"/>
    <cellStyle name="40% - Accent6 3 3 4 4 2" xfId="47135" xr:uid="{D6432363-184D-41ED-9DED-A9E47D284A97}"/>
    <cellStyle name="40% - Accent6 3 3 4 5" xfId="33260" xr:uid="{2B12F3FC-6BAA-4A63-88DE-C7C790CFDFC5}"/>
    <cellStyle name="40% - Accent6 3 3 5" xfId="17382" xr:uid="{B87DE112-1F72-482D-8D41-88F742E96D23}"/>
    <cellStyle name="40% - Accent6 3 3 5 2" xfId="47138" xr:uid="{21B01889-5AB4-454E-A2B8-98D865211B3B}"/>
    <cellStyle name="40% - Accent6 3 3 6" xfId="17383" xr:uid="{C0164753-0301-4A96-84B5-139D712B5DA3}"/>
    <cellStyle name="40% - Accent6 3 3 6 2" xfId="47139" xr:uid="{00A20E74-1993-416E-BBFD-3556AAE475E9}"/>
    <cellStyle name="40% - Accent6 3 3 7" xfId="17384" xr:uid="{7B203DD6-201F-45AC-8F3B-6397ADE8CC06}"/>
    <cellStyle name="40% - Accent6 3 3 7 2" xfId="47140" xr:uid="{39314EC7-7857-46FB-87DA-7987A87BAEEB}"/>
    <cellStyle name="40% - Accent6 3 3 8" xfId="21126" xr:uid="{CFA1CD7D-FA6B-4269-8332-0790FC850976}"/>
    <cellStyle name="40% - Accent6 3 3 8 2" xfId="50552" xr:uid="{47C6E886-9C70-4813-A9D7-17C191C990CA}"/>
    <cellStyle name="40% - Accent6 3 3 9" xfId="17364" xr:uid="{076FA3E5-51BA-445F-A14C-4CF4F09E8237}"/>
    <cellStyle name="40% - Accent6 3 3 9 2" xfId="47120" xr:uid="{54FC0D46-62B6-4AA9-A0EB-F0EFFDD098D1}"/>
    <cellStyle name="40% - Accent6 3 4" xfId="792" xr:uid="{EC0665C6-FE3F-4DAD-8F27-25E46C2B3B15}"/>
    <cellStyle name="40% - Accent6 3 4 10" xfId="23981" xr:uid="{B0617081-3B77-45CF-9F5D-D6A068470327}"/>
    <cellStyle name="40% - Accent6 3 4 10 2" xfId="52544" xr:uid="{A662225E-EACE-444A-80B0-B1B02DA0A939}"/>
    <cellStyle name="40% - Accent6 3 4 11" xfId="32037" xr:uid="{58B3604C-64E0-476A-8F64-0B9DDBA03436}"/>
    <cellStyle name="40% - Accent6 3 4 2" xfId="1379" xr:uid="{09C69A65-D560-4742-A615-C6FC1BC3DBDE}"/>
    <cellStyle name="40% - Accent6 3 4 2 2" xfId="2041" xr:uid="{6D0FEED9-6493-4D29-B276-3DEE446B555E}"/>
    <cellStyle name="40% - Accent6 3 4 2 2 2" xfId="3276" xr:uid="{FDFF473F-2327-4972-A7E5-B3132FB1B357}"/>
    <cellStyle name="40% - Accent6 3 4 2 2 2 2" xfId="17388" xr:uid="{E3001251-C642-4FF6-86BC-93608B19B5EA}"/>
    <cellStyle name="40% - Accent6 3 4 2 2 2 2 2" xfId="47144" xr:uid="{FEE6C94E-8739-4439-B1F0-9F14F78B915D}"/>
    <cellStyle name="40% - Accent6 3 4 2 2 2 3" xfId="34253" xr:uid="{0BD75D93-59A5-423F-BFCA-5D542A9EB3B4}"/>
    <cellStyle name="40% - Accent6 3 4 2 2 3" xfId="17389" xr:uid="{7AA2C369-6F47-4C53-8BA9-07B7AC1EEC69}"/>
    <cellStyle name="40% - Accent6 3 4 2 2 3 2" xfId="47145" xr:uid="{EA082E4D-C7B6-4E1B-9AB6-B2D8493083A9}"/>
    <cellStyle name="40% - Accent6 3 4 2 2 4" xfId="28439" xr:uid="{A46DB60D-0CA5-4E6C-92AF-CEC59FA254CD}"/>
    <cellStyle name="40% - Accent6 3 4 2 2 4 2" xfId="56929" xr:uid="{19FE3FE8-C0EE-4DAC-A12D-2368D79BE8DA}"/>
    <cellStyle name="40% - Accent6 3 4 2 2 5" xfId="17387" xr:uid="{4239E0A2-6D60-4B4E-A1D2-8B05277DAE66}"/>
    <cellStyle name="40% - Accent6 3 4 2 2 5 2" xfId="47143" xr:uid="{7C5A8B62-7F82-4C0A-B634-4CCA5BAE4A0B}"/>
    <cellStyle name="40% - Accent6 3 4 2 2 6" xfId="33043" xr:uid="{6836D4FA-6C8B-47B9-8906-D120B2CB2466}"/>
    <cellStyle name="40% - Accent6 3 4 2 3" xfId="2673" xr:uid="{08226F70-B928-4259-B991-7B1CA0C7714E}"/>
    <cellStyle name="40% - Accent6 3 4 2 3 2" xfId="17390" xr:uid="{A08C8F5E-A11F-4F69-8B2D-60049C147784}"/>
    <cellStyle name="40% - Accent6 3 4 2 3 2 2" xfId="47146" xr:uid="{D3F930FE-22A3-4A67-82BA-DB118C915C6A}"/>
    <cellStyle name="40% - Accent6 3 4 2 3 3" xfId="33653" xr:uid="{22005E80-4536-4B77-B000-70BAFBF91A86}"/>
    <cellStyle name="40% - Accent6 3 4 2 4" xfId="17391" xr:uid="{CA7EB516-C8C0-453E-858D-6A9E6F1243F8}"/>
    <cellStyle name="40% - Accent6 3 4 2 4 2" xfId="47147" xr:uid="{9433D142-A16B-4AD8-A64C-3A7AC606CD93}"/>
    <cellStyle name="40% - Accent6 3 4 2 5" xfId="17392" xr:uid="{CFD12F25-F9D1-4C3A-8E37-483EB5BE47E7}"/>
    <cellStyle name="40% - Accent6 3 4 2 5 2" xfId="47148" xr:uid="{41F4AF30-C1AF-47F6-B68C-336FACCF0752}"/>
    <cellStyle name="40% - Accent6 3 4 2 6" xfId="25462" xr:uid="{D4140B65-7729-46D2-9487-7929A0C65989}"/>
    <cellStyle name="40% - Accent6 3 4 2 6 2" xfId="53953" xr:uid="{07800C7A-4ADA-43E9-9741-30267EC8393A}"/>
    <cellStyle name="40% - Accent6 3 4 2 7" xfId="17386" xr:uid="{86B96529-BD5D-4DF7-8F25-E5B61FC2ECF2}"/>
    <cellStyle name="40% - Accent6 3 4 2 7 2" xfId="47142" xr:uid="{7B717607-032E-4751-B8BD-3A36FFE64C94}"/>
    <cellStyle name="40% - Accent6 3 4 2 8" xfId="32429" xr:uid="{42A13407-CC05-4A5E-8B3C-7CCA75207FBF}"/>
    <cellStyle name="40% - Accent6 3 4 3" xfId="1751" xr:uid="{7F0F1C4A-8E54-44F3-B7F9-1EDE52C23A30}"/>
    <cellStyle name="40% - Accent6 3 4 3 2" xfId="2972" xr:uid="{C40D9D40-D241-4A23-9158-8C412B97602A}"/>
    <cellStyle name="40% - Accent6 3 4 3 2 2" xfId="17395" xr:uid="{7DA803EA-6E05-4F79-90E1-D6605270D38F}"/>
    <cellStyle name="40% - Accent6 3 4 3 2 2 2" xfId="47151" xr:uid="{8498BB19-EE5B-45A5-BBB6-7C928D5E8A37}"/>
    <cellStyle name="40% - Accent6 3 4 3 2 3" xfId="17396" xr:uid="{50C9DBE4-D518-4B28-A971-A80316BE1F5B}"/>
    <cellStyle name="40% - Accent6 3 4 3 2 3 2" xfId="47152" xr:uid="{098D733D-FBFD-40CB-A0B2-0AE2FA38ACC0}"/>
    <cellStyle name="40% - Accent6 3 4 3 2 4" xfId="17394" xr:uid="{286E70C5-34EE-4F5C-9DBA-A906B7558F38}"/>
    <cellStyle name="40% - Accent6 3 4 3 2 4 2" xfId="47150" xr:uid="{1244DB35-E8BA-41A3-A33F-CEE165437944}"/>
    <cellStyle name="40% - Accent6 3 4 3 2 5" xfId="33950" xr:uid="{E639FD91-764E-4831-B247-D26A3428E360}"/>
    <cellStyle name="40% - Accent6 3 4 3 3" xfId="17397" xr:uid="{3389B75A-08E7-43A2-8F24-F1F8BD42652F}"/>
    <cellStyle name="40% - Accent6 3 4 3 3 2" xfId="47153" xr:uid="{DC54325C-F013-43F0-8074-9CE086C2DD5E}"/>
    <cellStyle name="40% - Accent6 3 4 3 4" xfId="17398" xr:uid="{EA17672A-3CA1-46A7-8F58-68D43039D123}"/>
    <cellStyle name="40% - Accent6 3 4 3 4 2" xfId="47154" xr:uid="{1DC1AD18-4613-4456-B1E4-C6A5DA582640}"/>
    <cellStyle name="40% - Accent6 3 4 3 5" xfId="17399" xr:uid="{9533E2BB-5DF4-49DD-A4EA-691EF9770A30}"/>
    <cellStyle name="40% - Accent6 3 4 3 5 2" xfId="47155" xr:uid="{A648FA1F-549F-442E-B8F5-00B1F097D905}"/>
    <cellStyle name="40% - Accent6 3 4 3 6" xfId="26925" xr:uid="{AEB9DB8A-9DF5-4F63-B7BE-E17A020C7416}"/>
    <cellStyle name="40% - Accent6 3 4 3 6 2" xfId="55415" xr:uid="{42855620-68D9-4DE2-B438-68801FDAFFAB}"/>
    <cellStyle name="40% - Accent6 3 4 3 7" xfId="17393" xr:uid="{A0923B4A-D071-4174-993A-168C450F58DF}"/>
    <cellStyle name="40% - Accent6 3 4 3 7 2" xfId="47149" xr:uid="{096BD9F2-6FB8-4A69-99F7-B362E4A86517}"/>
    <cellStyle name="40% - Accent6 3 4 3 8" xfId="32753" xr:uid="{F74D1998-5C16-4E90-9902-7CBA173D5E78}"/>
    <cellStyle name="40% - Accent6 3 4 4" xfId="2389" xr:uid="{A0BCE91D-5F54-4C8C-87A5-74CF8FFA9E89}"/>
    <cellStyle name="40% - Accent6 3 4 4 2" xfId="17401" xr:uid="{95E5EC9B-00D1-48AE-B2E8-E5520FF72228}"/>
    <cellStyle name="40% - Accent6 3 4 4 2 2" xfId="47157" xr:uid="{3C613609-96DB-4EC7-90CD-2A945FFD90E5}"/>
    <cellStyle name="40% - Accent6 3 4 4 3" xfId="17402" xr:uid="{87071F3D-9B2D-4BFE-A961-4E4EAAE936B5}"/>
    <cellStyle name="40% - Accent6 3 4 4 3 2" xfId="47158" xr:uid="{70CFBF77-86CF-48D6-8A17-BEE10A1DE7A0}"/>
    <cellStyle name="40% - Accent6 3 4 4 4" xfId="29919" xr:uid="{FD373D81-F47C-4997-B05C-51A4E786833F}"/>
    <cellStyle name="40% - Accent6 3 4 4 4 2" xfId="58409" xr:uid="{5C7AFD21-3699-42BB-A842-A3A00522CCE2}"/>
    <cellStyle name="40% - Accent6 3 4 4 5" xfId="17400" xr:uid="{53776130-18A0-419D-8D4A-E1E8FE6C3220}"/>
    <cellStyle name="40% - Accent6 3 4 4 5 2" xfId="47156" xr:uid="{A638DE00-7080-462B-82E8-39758EEFC7A8}"/>
    <cellStyle name="40% - Accent6 3 4 4 6" xfId="33369" xr:uid="{59A052C4-AFD6-49BA-B19B-D56244EAA4B9}"/>
    <cellStyle name="40% - Accent6 3 4 5" xfId="17403" xr:uid="{281FEB40-5F58-402A-9193-DB25EBAECAC1}"/>
    <cellStyle name="40% - Accent6 3 4 5 2" xfId="47159" xr:uid="{8836B73F-96D5-41BD-AE25-F0A4FB372ED8}"/>
    <cellStyle name="40% - Accent6 3 4 6" xfId="17404" xr:uid="{9191E696-42A2-47BD-8037-86A6D9868BB2}"/>
    <cellStyle name="40% - Accent6 3 4 6 2" xfId="47160" xr:uid="{E7E12E0B-AB5F-432B-ABE2-ED8BF7604C88}"/>
    <cellStyle name="40% - Accent6 3 4 7" xfId="17405" xr:uid="{AB8E8758-0ED0-4956-A5F0-C5ADBE516756}"/>
    <cellStyle name="40% - Accent6 3 4 7 2" xfId="47161" xr:uid="{E1A9325C-791D-40AB-BE27-43A4A08CFBCE}"/>
    <cellStyle name="40% - Accent6 3 4 8" xfId="21611" xr:uid="{E02C0DE3-83FF-470D-AF08-54A069FCC400}"/>
    <cellStyle name="40% - Accent6 3 4 8 2" xfId="51036" xr:uid="{255CF0B4-971B-4736-96F1-39CDE1D80E41}"/>
    <cellStyle name="40% - Accent6 3 4 9" xfId="17385" xr:uid="{25EF80FB-F287-4383-9D5C-F86446D43948}"/>
    <cellStyle name="40% - Accent6 3 4 9 2" xfId="47141" xr:uid="{69DBF05B-58F4-4F48-8DD2-7C8DA3B2F3B7}"/>
    <cellStyle name="40% - Accent6 3 5" xfId="1168" xr:uid="{78AB6103-F0A4-440B-905F-A6D86A8BDDCE}"/>
    <cellStyle name="40% - Accent6 3 5 10" xfId="32218" xr:uid="{1132045D-7D98-4859-A6B9-A600911CB7D5}"/>
    <cellStyle name="40% - Accent6 3 5 2" xfId="1830" xr:uid="{D922D7A1-BA44-4E41-8078-8DEABA0BF89C}"/>
    <cellStyle name="40% - Accent6 3 5 2 2" xfId="3065" xr:uid="{5BA56A53-F6D2-410E-96E2-32D8A931AF03}"/>
    <cellStyle name="40% - Accent6 3 5 2 2 2" xfId="17409" xr:uid="{F1183936-95AB-414F-8D23-7129B400141C}"/>
    <cellStyle name="40% - Accent6 3 5 2 2 2 2" xfId="47165" xr:uid="{7AB90A81-0AEA-4439-88CE-D40C415A2D8A}"/>
    <cellStyle name="40% - Accent6 3 5 2 2 3" xfId="17410" xr:uid="{02419005-D99B-4DA6-9925-CFD412A04F62}"/>
    <cellStyle name="40% - Accent6 3 5 2 2 3 2" xfId="47166" xr:uid="{C56A842D-A48A-4D36-AA99-AC4361F79C04}"/>
    <cellStyle name="40% - Accent6 3 5 2 2 4" xfId="28728" xr:uid="{1168D055-4BA6-4CD6-99B3-8BA385F723BD}"/>
    <cellStyle name="40% - Accent6 3 5 2 2 4 2" xfId="57218" xr:uid="{12C153F7-DDCB-4981-88F8-5AAE5B005CF1}"/>
    <cellStyle name="40% - Accent6 3 5 2 2 5" xfId="17408" xr:uid="{8DF6B544-598E-4B2B-8182-4C5035A45B07}"/>
    <cellStyle name="40% - Accent6 3 5 2 2 5 2" xfId="47164" xr:uid="{542D49D8-5689-4B9E-9231-411D45EE19B0}"/>
    <cellStyle name="40% - Accent6 3 5 2 2 6" xfId="34042" xr:uid="{FD57965B-7618-4644-AD63-4A06F7CEFB2F}"/>
    <cellStyle name="40% - Accent6 3 5 2 3" xfId="17411" xr:uid="{2F3116C9-8354-466B-BCDF-47216F78DC97}"/>
    <cellStyle name="40% - Accent6 3 5 2 3 2" xfId="47167" xr:uid="{5CE489CD-2B69-497A-BF1B-188FBAEBC07E}"/>
    <cellStyle name="40% - Accent6 3 5 2 4" xfId="17412" xr:uid="{B3E67FB5-C13C-40C1-8509-9BF0549014CE}"/>
    <cellStyle name="40% - Accent6 3 5 2 4 2" xfId="47168" xr:uid="{E5507588-15B9-4889-B920-75A07272ABA0}"/>
    <cellStyle name="40% - Accent6 3 5 2 5" xfId="17413" xr:uid="{5EF8060D-6DE1-4690-8765-FAAB098A43D3}"/>
    <cellStyle name="40% - Accent6 3 5 2 5 2" xfId="47169" xr:uid="{9232BE41-8A37-4C26-83FE-11A251726723}"/>
    <cellStyle name="40% - Accent6 3 5 2 6" xfId="25749" xr:uid="{BE7122E8-D74A-459B-B233-53DCED6AA74B}"/>
    <cellStyle name="40% - Accent6 3 5 2 6 2" xfId="54240" xr:uid="{CD134245-88B0-4A17-ABB8-949194A07D3F}"/>
    <cellStyle name="40% - Accent6 3 5 2 7" xfId="17407" xr:uid="{71D4B27F-4ADB-4F89-8960-6D449A6EDC27}"/>
    <cellStyle name="40% - Accent6 3 5 2 7 2" xfId="47163" xr:uid="{80BFA651-3DAE-4FFE-ACEA-EC9DD12588F0}"/>
    <cellStyle name="40% - Accent6 3 5 2 8" xfId="32832" xr:uid="{C154B749-DF3B-4E1F-BC37-80601FAA9FCF}"/>
    <cellStyle name="40% - Accent6 3 5 3" xfId="2669" xr:uid="{305C0D1E-587D-40F0-AC5D-4AAEFD68E6AA}"/>
    <cellStyle name="40% - Accent6 3 5 3 2" xfId="17415" xr:uid="{507B79CF-9639-415F-88B4-C6A0601BD53E}"/>
    <cellStyle name="40% - Accent6 3 5 3 2 2" xfId="17416" xr:uid="{DCC74167-ECDB-437A-B01E-EFF022E11A00}"/>
    <cellStyle name="40% - Accent6 3 5 3 2 2 2" xfId="47172" xr:uid="{6E122DB9-DE41-49E7-A9A1-AFEF702FB777}"/>
    <cellStyle name="40% - Accent6 3 5 3 2 3" xfId="17417" xr:uid="{E0CAE26A-7855-4FD3-B959-30085CBFA0D5}"/>
    <cellStyle name="40% - Accent6 3 5 3 2 3 2" xfId="47173" xr:uid="{8A6312B8-D4B1-4133-AB16-F3D73FA8B8BC}"/>
    <cellStyle name="40% - Accent6 3 5 3 2 4" xfId="47171" xr:uid="{FDBDAF16-3078-4680-ACEC-4F0E836CC692}"/>
    <cellStyle name="40% - Accent6 3 5 3 3" xfId="17418" xr:uid="{B347B44D-91A0-4AC5-95DB-63D0F3084AA7}"/>
    <cellStyle name="40% - Accent6 3 5 3 3 2" xfId="47174" xr:uid="{A12004CF-0301-4F28-8006-5AF311A0D8C2}"/>
    <cellStyle name="40% - Accent6 3 5 3 4" xfId="17419" xr:uid="{8E2FCA0F-0406-4E5E-BBD6-B6FFAF7D0014}"/>
    <cellStyle name="40% - Accent6 3 5 3 4 2" xfId="47175" xr:uid="{C06EFD14-7A39-45B8-93DD-2DA9C38D7B69}"/>
    <cellStyle name="40% - Accent6 3 5 3 5" xfId="17420" xr:uid="{A6629194-7E5B-4D39-9F1C-8C759EA7B288}"/>
    <cellStyle name="40% - Accent6 3 5 3 5 2" xfId="47176" xr:uid="{4C6D6D11-DD49-489A-8728-525ABB8FA687}"/>
    <cellStyle name="40% - Accent6 3 5 3 6" xfId="27217" xr:uid="{206B321B-76C9-435B-B65D-DD0E4DF3EBDF}"/>
    <cellStyle name="40% - Accent6 3 5 3 6 2" xfId="55707" xr:uid="{E78E52F9-2BE3-4655-A7F1-01537225C7BB}"/>
    <cellStyle name="40% - Accent6 3 5 3 7" xfId="17414" xr:uid="{7790E3E4-EC30-4D93-96A5-54D20A21A8C9}"/>
    <cellStyle name="40% - Accent6 3 5 3 7 2" xfId="47170" xr:uid="{E0BE4D57-684D-4126-84AB-3D9837482940}"/>
    <cellStyle name="40% - Accent6 3 5 3 8" xfId="33649" xr:uid="{ED29D7E5-B5FE-4282-B8AC-21F3C1065498}"/>
    <cellStyle name="40% - Accent6 3 5 4" xfId="17421" xr:uid="{1053EF3D-2D0A-4355-A83C-010EC6C67E63}"/>
    <cellStyle name="40% - Accent6 3 5 4 2" xfId="17422" xr:uid="{0E6D0B21-2343-482B-8A84-47FF9EEF53B3}"/>
    <cellStyle name="40% - Accent6 3 5 4 2 2" xfId="47178" xr:uid="{97B34F6E-3AF7-4B58-B797-C2C19707D813}"/>
    <cellStyle name="40% - Accent6 3 5 4 3" xfId="17423" xr:uid="{18414898-332B-4ABC-AB3F-FDAFA6A2810A}"/>
    <cellStyle name="40% - Accent6 3 5 4 3 2" xfId="47179" xr:uid="{9B1D128D-7C54-42C7-8DA6-BFEDF4C6C9A9}"/>
    <cellStyle name="40% - Accent6 3 5 4 4" xfId="30214" xr:uid="{3B4D8D55-1BA3-4851-A053-B673C9607F63}"/>
    <cellStyle name="40% - Accent6 3 5 4 4 2" xfId="58704" xr:uid="{016F6C7C-F69A-4239-81C6-5E32FC6D3460}"/>
    <cellStyle name="40% - Accent6 3 5 4 5" xfId="47177" xr:uid="{137D6FEB-380F-4627-80CF-3061245B4B68}"/>
    <cellStyle name="40% - Accent6 3 5 5" xfId="17424" xr:uid="{88A13E2C-10D8-406D-94EA-A25F92C8E911}"/>
    <cellStyle name="40% - Accent6 3 5 5 2" xfId="47180" xr:uid="{F400161C-762F-4A12-915B-02DE70E8D29E}"/>
    <cellStyle name="40% - Accent6 3 5 6" xfId="17425" xr:uid="{67C991C2-B826-4529-9764-90B286049B0F}"/>
    <cellStyle name="40% - Accent6 3 5 6 2" xfId="47181" xr:uid="{6A4A7732-BC5E-498E-BEA7-0E4E6D3B7651}"/>
    <cellStyle name="40% - Accent6 3 5 7" xfId="17426" xr:uid="{2182E1B7-BED9-45CB-86E8-75CECAC305E8}"/>
    <cellStyle name="40% - Accent6 3 5 7 2" xfId="47182" xr:uid="{DC14C8FC-E69F-457E-9D7C-49BDFA56994E}"/>
    <cellStyle name="40% - Accent6 3 5 8" xfId="24304" xr:uid="{18EC92DF-CCBF-4D5B-82C9-1F01C80EFF7E}"/>
    <cellStyle name="40% - Accent6 3 5 8 2" xfId="52796" xr:uid="{E25188BE-D9D7-4B22-A7EA-DA4146AEA85C}"/>
    <cellStyle name="40% - Accent6 3 5 9" xfId="17406" xr:uid="{9068E06B-98CB-451B-8D71-BD30B18F3DF7}"/>
    <cellStyle name="40% - Accent6 3 5 9 2" xfId="47162" xr:uid="{CC574F4C-413C-45F8-B232-0AA73B58F595}"/>
    <cellStyle name="40% - Accent6 3 6" xfId="1540" xr:uid="{51E0213D-94C8-428F-B670-4457EAB3F94F}"/>
    <cellStyle name="40% - Accent6 3 6 2" xfId="2761" xr:uid="{49267760-0818-4B5E-898D-68B6A0115214}"/>
    <cellStyle name="40% - Accent6 3 6 2 2" xfId="17429" xr:uid="{F83A099D-8219-46E3-8357-2B10C153D590}"/>
    <cellStyle name="40% - Accent6 3 6 2 2 2" xfId="29024" xr:uid="{7236F195-6E2E-47AC-97ED-BE67544FC31D}"/>
    <cellStyle name="40% - Accent6 3 6 2 2 2 2" xfId="57514" xr:uid="{62BA089A-4AA8-486A-ABCF-8F610958E130}"/>
    <cellStyle name="40% - Accent6 3 6 2 2 3" xfId="47184" xr:uid="{AE640248-9C34-4915-B3D7-DFFD4C22D8ED}"/>
    <cellStyle name="40% - Accent6 3 6 2 3" xfId="17430" xr:uid="{7AC3195F-BC18-4ACB-807E-3F074761C559}"/>
    <cellStyle name="40% - Accent6 3 6 2 3 2" xfId="47185" xr:uid="{D761CCB4-7550-46EF-80D1-9FC28DA42CD4}"/>
    <cellStyle name="40% - Accent6 3 6 2 4" xfId="26040" xr:uid="{81D24C5E-1032-4712-8640-19C9FC213F3B}"/>
    <cellStyle name="40% - Accent6 3 6 2 4 2" xfId="54531" xr:uid="{1DE680FA-D871-43DA-89AF-5D0DA39AC441}"/>
    <cellStyle name="40% - Accent6 3 6 2 5" xfId="17428" xr:uid="{3EC34B46-F560-43BB-8DFC-2D7866043A13}"/>
    <cellStyle name="40% - Accent6 3 6 2 5 2" xfId="47183" xr:uid="{D4043EED-C9F1-4EE6-B062-480FB8190107}"/>
    <cellStyle name="40% - Accent6 3 6 2 6" xfId="33739" xr:uid="{D128F8B1-31E0-4C68-8396-ADD919D3353F}"/>
    <cellStyle name="40% - Accent6 3 6 3" xfId="17431" xr:uid="{B26D777E-5E8B-4E67-98EC-DE3CEF792D12}"/>
    <cellStyle name="40% - Accent6 3 6 3 2" xfId="27513" xr:uid="{51538D90-9B97-464E-8E92-B0CEA18FFDBA}"/>
    <cellStyle name="40% - Accent6 3 6 3 2 2" xfId="56003" xr:uid="{1A78613F-659F-4B2A-B86F-4F4E88B2A29C}"/>
    <cellStyle name="40% - Accent6 3 6 3 3" xfId="47186" xr:uid="{2A6B9B0E-7C44-4136-96B1-6CD79BDB3069}"/>
    <cellStyle name="40% - Accent6 3 6 4" xfId="17432" xr:uid="{F0DC77C0-9A36-4E53-AD8C-6C6A2B61A2F9}"/>
    <cellStyle name="40% - Accent6 3 6 4 2" xfId="30511" xr:uid="{7D750E0F-2023-4BCA-B426-5A931C839075}"/>
    <cellStyle name="40% - Accent6 3 6 4 2 2" xfId="59001" xr:uid="{69D3A83F-3655-4399-AD88-2CE3673D4410}"/>
    <cellStyle name="40% - Accent6 3 6 4 3" xfId="47187" xr:uid="{A6BEDAA0-F800-4414-9D55-ADA216ED51E3}"/>
    <cellStyle name="40% - Accent6 3 6 5" xfId="17433" xr:uid="{89133993-1FF3-4003-B7DF-EC90C19EA7AA}"/>
    <cellStyle name="40% - Accent6 3 6 5 2" xfId="47188" xr:uid="{75A4F7D0-F86D-4EC3-8C7D-755E20B049A5}"/>
    <cellStyle name="40% - Accent6 3 6 6" xfId="17434" xr:uid="{D3F34FC2-4AE1-4124-99B0-F5277C442D1E}"/>
    <cellStyle name="40% - Accent6 3 6 6 2" xfId="47189" xr:uid="{3A932433-820C-4972-9FF7-B230640D9FE4}"/>
    <cellStyle name="40% - Accent6 3 6 7" xfId="24583" xr:uid="{B05AE8B4-355A-43F7-8AA9-D7E39740D30E}"/>
    <cellStyle name="40% - Accent6 3 6 7 2" xfId="53075" xr:uid="{75E54664-D121-4397-9611-FF2FA15EDC84}"/>
    <cellStyle name="40% - Accent6 3 6 8" xfId="17427" xr:uid="{832D6309-9B72-4A02-A7B5-822569293C97}"/>
    <cellStyle name="40% - Accent6 3 6 9" xfId="32542" xr:uid="{41452F1D-B1BD-445C-843C-215321DD135A}"/>
    <cellStyle name="40% - Accent6 3 7" xfId="2160" xr:uid="{D63C5D0C-82EB-4960-A2FA-81BD424F67B7}"/>
    <cellStyle name="40% - Accent6 3 7 2" xfId="17436" xr:uid="{DC34D816-B2BF-4C02-91FF-05469750EB82}"/>
    <cellStyle name="40% - Accent6 3 7 2 2" xfId="17437" xr:uid="{2B57A36B-E596-4D58-B65C-FFAEADE48699}"/>
    <cellStyle name="40% - Accent6 3 7 2 2 2" xfId="29334" xr:uid="{D5A6A3AB-31C8-4188-80C9-62DD8331CCF3}"/>
    <cellStyle name="40% - Accent6 3 7 2 2 2 2" xfId="57824" xr:uid="{031866A5-D9D6-427D-AB54-D305B0105B1F}"/>
    <cellStyle name="40% - Accent6 3 7 2 2 3" xfId="47192" xr:uid="{E8DE0F5F-84EA-4C47-9EA1-12DCC58700AF}"/>
    <cellStyle name="40% - Accent6 3 7 2 3" xfId="17438" xr:uid="{DA88F12D-829D-4FDF-87D3-6FBC0DCD279C}"/>
    <cellStyle name="40% - Accent6 3 7 2 3 2" xfId="47193" xr:uid="{397664E4-7BE7-428D-B946-E5BC482ED626}"/>
    <cellStyle name="40% - Accent6 3 7 2 4" xfId="26350" xr:uid="{DAB658F9-5894-4704-B471-CBB52CF058D5}"/>
    <cellStyle name="40% - Accent6 3 7 2 4 2" xfId="54841" xr:uid="{AB0217A2-C6E7-4CAF-8208-CDC2215BC145}"/>
    <cellStyle name="40% - Accent6 3 7 2 5" xfId="47191" xr:uid="{2BE5AF79-35AD-49C9-B171-DF89C3341F88}"/>
    <cellStyle name="40% - Accent6 3 7 3" xfId="17439" xr:uid="{A96E65B0-B6DE-4125-98D4-818C7587A34E}"/>
    <cellStyle name="40% - Accent6 3 7 3 2" xfId="27823" xr:uid="{778072B1-4F81-4F26-8E7A-4A487959524D}"/>
    <cellStyle name="40% - Accent6 3 7 3 2 2" xfId="56313" xr:uid="{CEA3DA20-0933-4F9E-9317-85613465F3DE}"/>
    <cellStyle name="40% - Accent6 3 7 3 3" xfId="47194" xr:uid="{0F10606A-2987-4FC4-A626-BEDF68573C94}"/>
    <cellStyle name="40% - Accent6 3 7 4" xfId="17440" xr:uid="{68E82D73-9A0F-4673-B6CB-088FC0695823}"/>
    <cellStyle name="40% - Accent6 3 7 4 2" xfId="30822" xr:uid="{539EBA50-0958-4901-A0FB-8D39633C563A}"/>
    <cellStyle name="40% - Accent6 3 7 4 2 2" xfId="59312" xr:uid="{EE2BF742-4C9F-47CB-98CC-3C424B17A644}"/>
    <cellStyle name="40% - Accent6 3 7 4 3" xfId="47195" xr:uid="{A250C4A8-808F-45B1-9A9B-B1D8DEBE876D}"/>
    <cellStyle name="40% - Accent6 3 7 5" xfId="17441" xr:uid="{5E6A6EFB-5B0C-4F7A-86C4-054DB47F2A9E}"/>
    <cellStyle name="40% - Accent6 3 7 5 2" xfId="47196" xr:uid="{078BAB92-1E83-411D-81CB-95FA6DC3A82B}"/>
    <cellStyle name="40% - Accent6 3 7 6" xfId="24880" xr:uid="{410ADB25-5DEB-4207-B357-A0155B2BB7D1}"/>
    <cellStyle name="40% - Accent6 3 7 6 2" xfId="53371" xr:uid="{BA236CE5-0848-4A02-9C85-1A7D3102164A}"/>
    <cellStyle name="40% - Accent6 3 7 7" xfId="17435" xr:uid="{7FD82BFB-768B-4B34-9139-41667AAB967B}"/>
    <cellStyle name="40% - Accent6 3 7 7 2" xfId="47190" xr:uid="{402591D4-6B02-4FEA-B23B-FAB70C77381C}"/>
    <cellStyle name="40% - Accent6 3 7 8" xfId="33144" xr:uid="{AAD0405D-4204-4082-A159-28ADAE04D08D}"/>
    <cellStyle name="40% - Accent6 3 8" xfId="17442" xr:uid="{C9EEE551-7782-4877-A406-FCF92079C099}"/>
    <cellStyle name="40% - Accent6 3 8 2" xfId="17443" xr:uid="{77D0AD55-228B-43A6-A404-EF23B210AB6D}"/>
    <cellStyle name="40% - Accent6 3 8 2 2" xfId="28148" xr:uid="{F666E370-407D-43C2-BDAA-2B916F099CA0}"/>
    <cellStyle name="40% - Accent6 3 8 2 2 2" xfId="56638" xr:uid="{942782E3-B18A-41CE-8693-9F11A65431C0}"/>
    <cellStyle name="40% - Accent6 3 8 2 3" xfId="47198" xr:uid="{6DC9B865-34CC-4D7E-8ECC-C29E0A56D2A0}"/>
    <cellStyle name="40% - Accent6 3 8 3" xfId="17444" xr:uid="{CD18335B-D2CC-4976-9D04-71EF30B45BD1}"/>
    <cellStyle name="40% - Accent6 3 8 3 2" xfId="47199" xr:uid="{E6504048-D97A-46EF-8A73-6CA092E2C339}"/>
    <cellStyle name="40% - Accent6 3 8 4" xfId="25181" xr:uid="{C2E68849-5687-4B29-8983-35A99300D1D2}"/>
    <cellStyle name="40% - Accent6 3 8 4 2" xfId="53672" xr:uid="{BD79D793-0214-4BEC-95C4-7DD6CBD93ABA}"/>
    <cellStyle name="40% - Accent6 3 8 5" xfId="47197" xr:uid="{A7FF6F62-F301-48C3-8F87-4DF4381406E0}"/>
    <cellStyle name="40% - Accent6 3 9" xfId="17445" xr:uid="{A83A888E-58A2-4431-B7AF-95C50A2C4C49}"/>
    <cellStyle name="40% - Accent6 3 9 2" xfId="26632" xr:uid="{86033A69-056D-40BB-BAE1-66F2C8C2E845}"/>
    <cellStyle name="40% - Accent6 3 9 2 2" xfId="55122" xr:uid="{F33AF2AC-AC81-477E-8B91-208702FADB85}"/>
    <cellStyle name="40% - Accent6 3 9 3" xfId="47200" xr:uid="{EC696289-24C2-41B0-B9BE-86570681A255}"/>
    <cellStyle name="40% - Accent6 30" xfId="17446" xr:uid="{14090235-DD84-417C-9807-07DB3652257E}"/>
    <cellStyle name="40% - Accent6 30 2" xfId="47201" xr:uid="{8FA8E870-E180-41C4-865D-BB4CD9F4628B}"/>
    <cellStyle name="40% - Accent6 31" xfId="17447" xr:uid="{EF627829-B89F-48D8-A2EF-7ADAB74994B6}"/>
    <cellStyle name="40% - Accent6 31 2" xfId="47202" xr:uid="{D69482BA-6FE1-4432-8629-76B894BFD12A}"/>
    <cellStyle name="40% - Accent6 32" xfId="17448" xr:uid="{30D6A206-D8C7-48A3-BE61-263CAAC9AE5B}"/>
    <cellStyle name="40% - Accent6 32 2" xfId="47203" xr:uid="{468692ED-2BC7-44DA-A684-82DCBA9D851F}"/>
    <cellStyle name="40% - Accent6 33" xfId="17449" xr:uid="{03827809-D75B-45D9-8F6D-231ADE4276DB}"/>
    <cellStyle name="40% - Accent6 33 2" xfId="47204" xr:uid="{B547D649-834C-4049-A0B4-C5E4852E8449}"/>
    <cellStyle name="40% - Accent6 34" xfId="17450" xr:uid="{C1B922EA-5601-43F0-865D-72E4EF1F75E6}"/>
    <cellStyle name="40% - Accent6 34 2" xfId="47205" xr:uid="{E82DD7D9-4A34-47FA-808D-4C7F57C2A535}"/>
    <cellStyle name="40% - Accent6 35" xfId="17451" xr:uid="{3EA3A123-531C-48AC-BB1D-9C08ED0EB113}"/>
    <cellStyle name="40% - Accent6 35 2" xfId="47206" xr:uid="{B3BF99B8-E119-4355-9D85-4E52EEB94FB1}"/>
    <cellStyle name="40% - Accent6 36" xfId="16973" xr:uid="{44D51055-53C7-45BA-9F22-438CD2934BD1}"/>
    <cellStyle name="40% - Accent6 36 2" xfId="46730" xr:uid="{EB9C581A-E099-41C2-8750-228F168A921E}"/>
    <cellStyle name="40% - Accent6 37" xfId="6311" xr:uid="{F8A2732D-08D1-48A4-80CD-14E6EC717682}"/>
    <cellStyle name="40% - Accent6 37 2" xfId="36145" xr:uid="{4B49AE04-78BD-49D8-888B-24CE65C0E48B}"/>
    <cellStyle name="40% - Accent6 38" xfId="4561" xr:uid="{DFDFBE48-1B12-4FA1-A200-6DEDD6FEF66F}"/>
    <cellStyle name="40% - Accent6 38 2" xfId="34513" xr:uid="{D5385112-3712-43C4-B76D-D38D5D047EE3}"/>
    <cellStyle name="40% - Accent6 39" xfId="22536" xr:uid="{4DBD91F1-43A8-478D-8EC9-711863D6E338}"/>
    <cellStyle name="40% - Accent6 39 2" xfId="51825" xr:uid="{C91C7390-E796-485E-9AFB-106F5CDBDECC}"/>
    <cellStyle name="40% - Accent6 4" xfId="130" xr:uid="{91A12706-E25E-4108-8EBC-29E81FE757DD}"/>
    <cellStyle name="40% - Accent6 4 10" xfId="17453" xr:uid="{F536F09B-D899-4190-A9B6-C248F86D4E9B}"/>
    <cellStyle name="40% - Accent6 4 10 2" xfId="47208" xr:uid="{9A0F4055-ABAC-49BD-8311-6BF387322DA4}"/>
    <cellStyle name="40% - Accent6 4 11" xfId="17454" xr:uid="{D71B1242-2CB6-4F20-867B-E639D6F66F2F}"/>
    <cellStyle name="40% - Accent6 4 11 2" xfId="47209" xr:uid="{31BA3FBE-AA57-4FF3-8A4E-55E98BE1028E}"/>
    <cellStyle name="40% - Accent6 4 12" xfId="17452" xr:uid="{AA696DE2-6408-4C04-ACA0-2697B15CEB3B}"/>
    <cellStyle name="40% - Accent6 4 12 2" xfId="47207" xr:uid="{64E6FAE3-EF3F-4F30-9001-CC018FE97A5D}"/>
    <cellStyle name="40% - Accent6 4 13" xfId="6400" xr:uid="{8E4FB6E3-09ED-49B5-A19A-15397C39F724}"/>
    <cellStyle name="40% - Accent6 4 13 2" xfId="36179" xr:uid="{A9C243B9-A25E-46FB-A058-EA01847B47F8}"/>
    <cellStyle name="40% - Accent6 4 14" xfId="4787" xr:uid="{EF515F3B-B6F2-4350-9DEC-E2DF4EB311FA}"/>
    <cellStyle name="40% - Accent6 4 14 2" xfId="34671" xr:uid="{93B61363-8427-48A6-AC22-1B096A4F4BA8}"/>
    <cellStyle name="40% - Accent6 4 15" xfId="22677" xr:uid="{33B5841F-765C-472E-B689-908379A01D3D}"/>
    <cellStyle name="40% - Accent6 4 15 2" xfId="51962" xr:uid="{883E2D13-C3BA-4222-9FD8-9E0FFF518A95}"/>
    <cellStyle name="40% - Accent6 4 16" xfId="31766" xr:uid="{54A660E8-884D-478F-9F5E-74EBE2339A49}"/>
    <cellStyle name="40% - Accent6 4 2" xfId="791" xr:uid="{BEA22E89-5142-4CF0-873D-38F62884C61B}"/>
    <cellStyle name="40% - Accent6 4 2 10" xfId="20897" xr:uid="{FC0C6729-5E87-49F3-B5B9-B1721E653A5F}"/>
    <cellStyle name="40% - Accent6 4 2 10 2" xfId="50325" xr:uid="{9776890E-651A-4C17-8E8B-88A331B9DBD2}"/>
    <cellStyle name="40% - Accent6 4 2 11" xfId="17455" xr:uid="{19CDDFB1-D608-4696-8457-EA9CF6F33532}"/>
    <cellStyle name="40% - Accent6 4 2 11 2" xfId="47210" xr:uid="{EAA37138-0E19-4A21-BF15-0B50EBB1E8FB}"/>
    <cellStyle name="40% - Accent6 4 2 12" xfId="5053" xr:uid="{2FFF44EE-464C-4CF1-AF1D-D6658D398E49}"/>
    <cellStyle name="40% - Accent6 4 2 12 2" xfId="34920" xr:uid="{5C6D2228-17AB-41BE-BDB1-CD080850F7FA}"/>
    <cellStyle name="40% - Accent6 4 2 13" xfId="22723" xr:uid="{8AF2598E-13A2-4FCE-AF08-5D9BE3E0C09C}"/>
    <cellStyle name="40% - Accent6 4 2 13 2" xfId="52008" xr:uid="{55F1A912-5FD0-4381-AC09-37AE78B5F11A}"/>
    <cellStyle name="40% - Accent6 4 2 14" xfId="32036" xr:uid="{D24699C6-68AC-42EB-A11C-8256E3D4E6D6}"/>
    <cellStyle name="40% - Accent6 4 2 2" xfId="1384" xr:uid="{708B90B1-6306-4259-9AD9-A7585C71303F}"/>
    <cellStyle name="40% - Accent6 4 2 2 10" xfId="25524" xr:uid="{DE48356D-9F81-4203-8EFB-70FE19A54FC4}"/>
    <cellStyle name="40% - Accent6 4 2 2 10 2" xfId="54015" xr:uid="{12473F8F-1A16-418C-A5E8-3E2E64449DC5}"/>
    <cellStyle name="40% - Accent6 4 2 2 11" xfId="32434" xr:uid="{0EC0563A-4BCC-4AD8-A241-8A43D89E56CC}"/>
    <cellStyle name="40% - Accent6 4 2 2 2" xfId="2046" xr:uid="{8C0A9537-959A-480A-AA05-F76C1AB9A4FD}"/>
    <cellStyle name="40% - Accent6 4 2 2 2 2" xfId="3281" xr:uid="{9AB49B39-C753-4D94-B050-F1923BD8D385}"/>
    <cellStyle name="40% - Accent6 4 2 2 2 2 2" xfId="17459" xr:uid="{35AA7CE9-40FB-48A2-9D42-25E17AAACFD7}"/>
    <cellStyle name="40% - Accent6 4 2 2 2 2 2 2" xfId="47214" xr:uid="{EEDF4DC8-0992-43F0-89D5-F4FE5E8CE12E}"/>
    <cellStyle name="40% - Accent6 4 2 2 2 2 3" xfId="17460" xr:uid="{E305C95F-EDA6-4488-9A35-B940BB624DF8}"/>
    <cellStyle name="40% - Accent6 4 2 2 2 2 3 2" xfId="47215" xr:uid="{CD2D7EEF-58E3-43A9-B328-310837A9834A}"/>
    <cellStyle name="40% - Accent6 4 2 2 2 2 4" xfId="17458" xr:uid="{73D57FA8-8EAC-406D-9E1C-CC27D816D2B9}"/>
    <cellStyle name="40% - Accent6 4 2 2 2 2 4 2" xfId="47213" xr:uid="{AA9E31BE-3002-4FF1-AE27-FE0296E5FD3E}"/>
    <cellStyle name="40% - Accent6 4 2 2 2 2 5" xfId="34258" xr:uid="{F3720C24-EC1F-4702-97E3-96EF205FF7CC}"/>
    <cellStyle name="40% - Accent6 4 2 2 2 3" xfId="17461" xr:uid="{1F8A23D4-AE10-400D-92CA-0EF741279DB1}"/>
    <cellStyle name="40% - Accent6 4 2 2 2 3 2" xfId="47216" xr:uid="{17E3109C-53CC-44B4-9E90-7412A5D5DB07}"/>
    <cellStyle name="40% - Accent6 4 2 2 2 4" xfId="17462" xr:uid="{8EE3AF92-E1F8-4EF3-A559-857D5316A9A1}"/>
    <cellStyle name="40% - Accent6 4 2 2 2 4 2" xfId="47217" xr:uid="{BD88984B-01DA-48C7-B66A-47A786AA5DA0}"/>
    <cellStyle name="40% - Accent6 4 2 2 2 5" xfId="17463" xr:uid="{88054495-5A60-4717-B4BB-7A793CC11B9C}"/>
    <cellStyle name="40% - Accent6 4 2 2 2 5 2" xfId="47218" xr:uid="{1945A3C3-2E63-43CC-BDBC-4B9AA42CC52B}"/>
    <cellStyle name="40% - Accent6 4 2 2 2 6" xfId="28501" xr:uid="{D3BD1AED-BE51-4AB1-97FB-B9F4625C3F5F}"/>
    <cellStyle name="40% - Accent6 4 2 2 2 6 2" xfId="56991" xr:uid="{A292D78B-CA15-4FBA-8BA0-9C8F068DE8C7}"/>
    <cellStyle name="40% - Accent6 4 2 2 2 7" xfId="17457" xr:uid="{7184406E-835B-4497-9960-03A6DDE7C4F6}"/>
    <cellStyle name="40% - Accent6 4 2 2 2 7 2" xfId="47212" xr:uid="{C85365A8-F3E9-492E-A5D4-F14F16C91CB3}"/>
    <cellStyle name="40% - Accent6 4 2 2 2 8" xfId="33048" xr:uid="{B07103B7-D70C-42C8-955F-5D9A5C5AA22D}"/>
    <cellStyle name="40% - Accent6 4 2 2 3" xfId="2675" xr:uid="{0C536942-D747-405C-A5E6-1AA6182BC314}"/>
    <cellStyle name="40% - Accent6 4 2 2 3 2" xfId="17465" xr:uid="{E52D7A42-C3ED-4020-B367-517A4CF6ABD7}"/>
    <cellStyle name="40% - Accent6 4 2 2 3 2 2" xfId="17466" xr:uid="{8149F7BD-FC1F-41EA-91C8-416513BC7D92}"/>
    <cellStyle name="40% - Accent6 4 2 2 3 2 2 2" xfId="47221" xr:uid="{322EB195-AAA0-495D-8B2C-4EED840B487F}"/>
    <cellStyle name="40% - Accent6 4 2 2 3 2 3" xfId="17467" xr:uid="{3AB77778-2106-4A78-9F3A-450E7153B2D2}"/>
    <cellStyle name="40% - Accent6 4 2 2 3 2 3 2" xfId="47222" xr:uid="{E988E62F-AC8B-4E0E-8255-DDAD6DCE0909}"/>
    <cellStyle name="40% - Accent6 4 2 2 3 2 4" xfId="47220" xr:uid="{1C6E5BAE-35F3-4EBA-9EBE-518E1ABEF9A5}"/>
    <cellStyle name="40% - Accent6 4 2 2 3 3" xfId="17468" xr:uid="{026931BF-9687-4612-9597-409368ABE493}"/>
    <cellStyle name="40% - Accent6 4 2 2 3 3 2" xfId="47223" xr:uid="{9EE892A2-6F7A-4ED5-A347-03F60B6AE915}"/>
    <cellStyle name="40% - Accent6 4 2 2 3 4" xfId="17469" xr:uid="{152CC77A-56C7-4403-9187-2DAFBB071C0E}"/>
    <cellStyle name="40% - Accent6 4 2 2 3 4 2" xfId="47224" xr:uid="{AE03E3D0-D44C-4108-BC91-D007D9E6CD75}"/>
    <cellStyle name="40% - Accent6 4 2 2 3 5" xfId="17470" xr:uid="{9B05D95B-7122-4540-B96D-94F554668658}"/>
    <cellStyle name="40% - Accent6 4 2 2 3 5 2" xfId="47225" xr:uid="{77E3BA04-1EAD-477C-BA9C-B88707B04253}"/>
    <cellStyle name="40% - Accent6 4 2 2 3 6" xfId="17464" xr:uid="{FD34150B-B7BF-4280-8AC5-1537F047AFC3}"/>
    <cellStyle name="40% - Accent6 4 2 2 3 6 2" xfId="47219" xr:uid="{4A8C291D-E4AB-42F2-9C32-485C6FA60E5F}"/>
    <cellStyle name="40% - Accent6 4 2 2 3 7" xfId="33655" xr:uid="{AD97EAF8-F430-4965-A664-487E4707D324}"/>
    <cellStyle name="40% - Accent6 4 2 2 4" xfId="17471" xr:uid="{4CA697A1-D210-4334-9F68-5260C28030EA}"/>
    <cellStyle name="40% - Accent6 4 2 2 4 2" xfId="17472" xr:uid="{8DDCFA7F-9CBD-4F97-931E-AA971743998B}"/>
    <cellStyle name="40% - Accent6 4 2 2 4 2 2" xfId="47227" xr:uid="{FCCCC283-D5AB-4AFB-9806-7C8AF95D0C2C}"/>
    <cellStyle name="40% - Accent6 4 2 2 4 3" xfId="17473" xr:uid="{F53C24F2-AB0C-4936-9BDB-02AC8F60B7F9}"/>
    <cellStyle name="40% - Accent6 4 2 2 4 3 2" xfId="47228" xr:uid="{8B1A67B7-976B-4A27-9FCB-E262B75CD772}"/>
    <cellStyle name="40% - Accent6 4 2 2 4 4" xfId="47226" xr:uid="{98A92DC4-3D4C-40D9-891F-61F9F8DA9987}"/>
    <cellStyle name="40% - Accent6 4 2 2 5" xfId="17474" xr:uid="{71D3F6C2-880A-4038-AD61-9939E59A9C1B}"/>
    <cellStyle name="40% - Accent6 4 2 2 5 2" xfId="47229" xr:uid="{47E636BD-0713-42F6-AA88-22233F14718E}"/>
    <cellStyle name="40% - Accent6 4 2 2 6" xfId="17475" xr:uid="{3169EA3A-1828-4F24-A546-193A7EE8BD50}"/>
    <cellStyle name="40% - Accent6 4 2 2 6 2" xfId="47230" xr:uid="{22807B5B-8D34-466D-9FB6-79C33DE8FDF8}"/>
    <cellStyle name="40% - Accent6 4 2 2 7" xfId="17476" xr:uid="{D8AD7FC5-4799-4B19-ABB6-44B61AC6F660}"/>
    <cellStyle name="40% - Accent6 4 2 2 7 2" xfId="47231" xr:uid="{F08C0B17-269F-4F48-B3AA-1D14624E7468}"/>
    <cellStyle name="40% - Accent6 4 2 2 8" xfId="21869" xr:uid="{B618676C-86BF-42EF-A74A-57BBE1DDB016}"/>
    <cellStyle name="40% - Accent6 4 2 2 8 2" xfId="51294" xr:uid="{BD6512FB-BA64-4F89-8B38-CBD78AADE82B}"/>
    <cellStyle name="40% - Accent6 4 2 2 9" xfId="17456" xr:uid="{5A526B40-5C65-4B00-9504-7252E5389FF6}"/>
    <cellStyle name="40% - Accent6 4 2 2 9 2" xfId="47211" xr:uid="{C1D0331B-FA18-4F92-B2EC-B110EA95B430}"/>
    <cellStyle name="40% - Accent6 4 2 3" xfId="1756" xr:uid="{BF654059-2A4B-4723-AC10-863688A358B8}"/>
    <cellStyle name="40% - Accent6 4 2 3 10" xfId="32758" xr:uid="{013DFFED-B4DD-4057-A6D0-0D883E207D24}"/>
    <cellStyle name="40% - Accent6 4 2 3 2" xfId="2977" xr:uid="{E8C13792-4611-4692-9491-247262DA172D}"/>
    <cellStyle name="40% - Accent6 4 2 3 2 2" xfId="17479" xr:uid="{237FD8B7-ED0C-4446-9A4C-DF1FC0FB07D7}"/>
    <cellStyle name="40% - Accent6 4 2 3 2 2 2" xfId="17480" xr:uid="{D0AA1295-29EF-4F85-9932-2FFC6D4BFDA1}"/>
    <cellStyle name="40% - Accent6 4 2 3 2 2 2 2" xfId="47235" xr:uid="{BFBE88CB-3AEE-45C9-9969-C43E17933FC1}"/>
    <cellStyle name="40% - Accent6 4 2 3 2 2 3" xfId="17481" xr:uid="{82429AFA-843F-448E-B7B1-4930D262E34A}"/>
    <cellStyle name="40% - Accent6 4 2 3 2 2 3 2" xfId="47236" xr:uid="{9044B614-7909-490C-BB72-EF9542360D99}"/>
    <cellStyle name="40% - Accent6 4 2 3 2 2 4" xfId="47234" xr:uid="{2002EE3C-60A1-47D1-A8C2-824F51DD786F}"/>
    <cellStyle name="40% - Accent6 4 2 3 2 3" xfId="17482" xr:uid="{236395D5-7945-4DFE-995F-B903CEF4DC66}"/>
    <cellStyle name="40% - Accent6 4 2 3 2 3 2" xfId="47237" xr:uid="{D969D591-AF62-410E-8DAC-88E865918104}"/>
    <cellStyle name="40% - Accent6 4 2 3 2 4" xfId="17483" xr:uid="{E2612B53-7944-4F44-B864-19671A9C1038}"/>
    <cellStyle name="40% - Accent6 4 2 3 2 4 2" xfId="47238" xr:uid="{6DF65CD7-8928-4732-BA2E-036106C9F180}"/>
    <cellStyle name="40% - Accent6 4 2 3 2 5" xfId="17484" xr:uid="{10F19156-D146-418C-92CD-2F9920C73F34}"/>
    <cellStyle name="40% - Accent6 4 2 3 2 5 2" xfId="47239" xr:uid="{2DFC3DCA-A29E-4019-86DE-1C6B6A9163D4}"/>
    <cellStyle name="40% - Accent6 4 2 3 2 6" xfId="17478" xr:uid="{DBEA9A35-38E8-429C-A57A-D6FB0C13CE10}"/>
    <cellStyle name="40% - Accent6 4 2 3 2 6 2" xfId="47233" xr:uid="{70C5F41E-AAB2-4FB4-ADFC-07BEE09F0BA9}"/>
    <cellStyle name="40% - Accent6 4 2 3 2 7" xfId="33955" xr:uid="{736CFDAB-ECFA-41C9-B038-CFD301EB9AF7}"/>
    <cellStyle name="40% - Accent6 4 2 3 3" xfId="17485" xr:uid="{26D531CB-0DB6-40B4-85D9-52F566840FE2}"/>
    <cellStyle name="40% - Accent6 4 2 3 3 2" xfId="17486" xr:uid="{8D769FB1-B7EB-40F1-9828-B02DB958D072}"/>
    <cellStyle name="40% - Accent6 4 2 3 3 2 2" xfId="17487" xr:uid="{E36BA6FE-87DB-4FF4-BE4E-2113F46E48F5}"/>
    <cellStyle name="40% - Accent6 4 2 3 3 2 2 2" xfId="47242" xr:uid="{88B7B218-B34D-4112-B48B-CB149B13CA83}"/>
    <cellStyle name="40% - Accent6 4 2 3 3 2 3" xfId="17488" xr:uid="{291FA377-F823-41C3-B7B7-8C3B132D7094}"/>
    <cellStyle name="40% - Accent6 4 2 3 3 2 3 2" xfId="47243" xr:uid="{66B39539-41E0-4FF6-9211-5357C48AF338}"/>
    <cellStyle name="40% - Accent6 4 2 3 3 2 4" xfId="47241" xr:uid="{C29D08A1-B09D-4BF7-9265-13F2DE1A195E}"/>
    <cellStyle name="40% - Accent6 4 2 3 3 3" xfId="17489" xr:uid="{836DC85A-0C29-428D-861D-53C68B707865}"/>
    <cellStyle name="40% - Accent6 4 2 3 3 3 2" xfId="47244" xr:uid="{8828E1E9-15C7-4709-B5D7-8EA3C8323B56}"/>
    <cellStyle name="40% - Accent6 4 2 3 3 4" xfId="17490" xr:uid="{63E17131-BE37-442C-AFD4-30C1FD677B6D}"/>
    <cellStyle name="40% - Accent6 4 2 3 3 4 2" xfId="47245" xr:uid="{5D9FF392-BCEF-472E-9A6B-12EA648721AE}"/>
    <cellStyle name="40% - Accent6 4 2 3 3 5" xfId="17491" xr:uid="{44C0B0A3-EED5-4568-82BD-6AAB8ACC0607}"/>
    <cellStyle name="40% - Accent6 4 2 3 3 5 2" xfId="47246" xr:uid="{DF237F44-AB07-4567-B486-2FD35206982B}"/>
    <cellStyle name="40% - Accent6 4 2 3 3 6" xfId="47240" xr:uid="{90DF0382-235E-432F-BF64-D11A8AA10545}"/>
    <cellStyle name="40% - Accent6 4 2 3 4" xfId="17492" xr:uid="{BC57240A-3480-46E3-B726-505B86D58719}"/>
    <cellStyle name="40% - Accent6 4 2 3 4 2" xfId="17493" xr:uid="{38F48652-7B1E-4B27-9DBE-2B2D714F0F84}"/>
    <cellStyle name="40% - Accent6 4 2 3 4 2 2" xfId="47248" xr:uid="{A539CC45-D830-4B3C-8152-82CAEFCF593B}"/>
    <cellStyle name="40% - Accent6 4 2 3 4 3" xfId="17494" xr:uid="{E801AD3B-07B6-40B3-862C-6A1F31D9B127}"/>
    <cellStyle name="40% - Accent6 4 2 3 4 3 2" xfId="47249" xr:uid="{F085B470-1D15-4E91-BA0A-FC5C1CDF1433}"/>
    <cellStyle name="40% - Accent6 4 2 3 4 4" xfId="47247" xr:uid="{BEFA9F68-FA0A-4F9F-A634-A5964EEA23D7}"/>
    <cellStyle name="40% - Accent6 4 2 3 5" xfId="17495" xr:uid="{7B936310-3EA8-47E6-AF05-2BACA9DF7576}"/>
    <cellStyle name="40% - Accent6 4 2 3 5 2" xfId="47250" xr:uid="{C9A608E0-D667-46FF-B696-A00319985491}"/>
    <cellStyle name="40% - Accent6 4 2 3 6" xfId="17496" xr:uid="{90A909EA-0DC4-400E-BB9C-BD6CEF870D51}"/>
    <cellStyle name="40% - Accent6 4 2 3 6 2" xfId="47251" xr:uid="{BFC45AE2-B642-44AB-8104-F246EA341AB5}"/>
    <cellStyle name="40% - Accent6 4 2 3 7" xfId="17497" xr:uid="{3A2B0FE0-3BE5-478F-AC10-7672A124DC02}"/>
    <cellStyle name="40% - Accent6 4 2 3 7 2" xfId="47252" xr:uid="{82BB257C-E542-4D3B-A1CA-6289E3949A34}"/>
    <cellStyle name="40% - Accent6 4 2 3 8" xfId="26987" xr:uid="{A6046142-7DE9-4316-B3B9-E6E1FEE9FA32}"/>
    <cellStyle name="40% - Accent6 4 2 3 8 2" xfId="55477" xr:uid="{1AE6E345-435B-4E00-8AD7-69512EC77012}"/>
    <cellStyle name="40% - Accent6 4 2 3 9" xfId="17477" xr:uid="{CFF3A723-E96F-4092-86AF-5546A425901A}"/>
    <cellStyle name="40% - Accent6 4 2 3 9 2" xfId="47232" xr:uid="{BF474111-9BCE-45C0-B048-B791F30C72FA}"/>
    <cellStyle name="40% - Accent6 4 2 4" xfId="2307" xr:uid="{F7C51FFC-754B-4491-9942-38A1991895CD}"/>
    <cellStyle name="40% - Accent6 4 2 4 2" xfId="17499" xr:uid="{EC4DB138-A697-41FD-B340-27D577D0E531}"/>
    <cellStyle name="40% - Accent6 4 2 4 2 2" xfId="17500" xr:uid="{969D14B8-55EE-418D-836E-938496F4CD62}"/>
    <cellStyle name="40% - Accent6 4 2 4 2 2 2" xfId="47255" xr:uid="{1BA21F9E-DABD-43D1-A901-25A16F66CD53}"/>
    <cellStyle name="40% - Accent6 4 2 4 2 3" xfId="17501" xr:uid="{6F191CCE-BEE9-4A6D-9039-A7D3D0F28835}"/>
    <cellStyle name="40% - Accent6 4 2 4 2 3 2" xfId="47256" xr:uid="{10BA45C0-39BE-4455-B16A-78543508F4FA}"/>
    <cellStyle name="40% - Accent6 4 2 4 2 4" xfId="47254" xr:uid="{57328912-4E95-4040-AD5F-CA6DA33DD98A}"/>
    <cellStyle name="40% - Accent6 4 2 4 3" xfId="17502" xr:uid="{6B9877C0-C468-4EAE-9C15-EFFDF00BF90B}"/>
    <cellStyle name="40% - Accent6 4 2 4 3 2" xfId="47257" xr:uid="{C462F893-2E65-4693-901A-A0126BD25F1D}"/>
    <cellStyle name="40% - Accent6 4 2 4 4" xfId="17503" xr:uid="{EE8FA14C-13EC-4870-BE54-268662CB3310}"/>
    <cellStyle name="40% - Accent6 4 2 4 4 2" xfId="47258" xr:uid="{90D0A840-43C8-4C23-97D8-55167AA8854F}"/>
    <cellStyle name="40% - Accent6 4 2 4 5" xfId="17504" xr:uid="{733B6E14-610F-4EEA-BE5F-51BBD96FEAF1}"/>
    <cellStyle name="40% - Accent6 4 2 4 5 2" xfId="47259" xr:uid="{313ACFF5-70B9-457B-8DAC-5E8876975F04}"/>
    <cellStyle name="40% - Accent6 4 2 4 6" xfId="29981" xr:uid="{357E2436-2957-4603-896C-168BC123FE44}"/>
    <cellStyle name="40% - Accent6 4 2 4 6 2" xfId="58471" xr:uid="{B4AD1A3D-6338-4DC6-BDB1-7D80153901DC}"/>
    <cellStyle name="40% - Accent6 4 2 4 7" xfId="17498" xr:uid="{C7B045BE-400D-4370-A022-2468CCF9F380}"/>
    <cellStyle name="40% - Accent6 4 2 4 7 2" xfId="47253" xr:uid="{8756FBA2-B3C5-4453-B7E5-828D70E4F61B}"/>
    <cellStyle name="40% - Accent6 4 2 4 8" xfId="33287" xr:uid="{AFC37B75-2AA0-4AE2-A6F4-8FDFEAF1563D}"/>
    <cellStyle name="40% - Accent6 4 2 5" xfId="17505" xr:uid="{6ABF06B6-7B63-48E4-A733-76BE68CD658C}"/>
    <cellStyle name="40% - Accent6 4 2 5 2" xfId="17506" xr:uid="{41497D59-F26B-4465-ADA7-29E41A6AEC69}"/>
    <cellStyle name="40% - Accent6 4 2 5 2 2" xfId="17507" xr:uid="{20EE9EF4-C25E-4E9B-B6E8-4F76380A0009}"/>
    <cellStyle name="40% - Accent6 4 2 5 2 2 2" xfId="47262" xr:uid="{21EBA170-BADC-48EE-8070-A649712682BC}"/>
    <cellStyle name="40% - Accent6 4 2 5 2 3" xfId="17508" xr:uid="{CBA31897-C129-4B5A-A2D3-D47B63A863B9}"/>
    <cellStyle name="40% - Accent6 4 2 5 2 3 2" xfId="47263" xr:uid="{17D5B920-EA2C-45E0-8EAA-382CE97BCD1D}"/>
    <cellStyle name="40% - Accent6 4 2 5 2 4" xfId="47261" xr:uid="{AA1CD663-3222-4DB4-8335-DB0411CAF9FF}"/>
    <cellStyle name="40% - Accent6 4 2 5 3" xfId="17509" xr:uid="{3B26BAE5-D05B-4A4D-BB49-AE55E92E054B}"/>
    <cellStyle name="40% - Accent6 4 2 5 3 2" xfId="47264" xr:uid="{5D8B6465-68D7-40CC-9F8E-5492E7A768F4}"/>
    <cellStyle name="40% - Accent6 4 2 5 4" xfId="17510" xr:uid="{B19B71D9-E446-4938-AEEE-EF6831D4FC58}"/>
    <cellStyle name="40% - Accent6 4 2 5 4 2" xfId="47265" xr:uid="{52DBF4E2-D62B-487D-B5E6-49627B521F23}"/>
    <cellStyle name="40% - Accent6 4 2 5 5" xfId="17511" xr:uid="{3AC18366-3DE2-4A81-98D6-38E436A5930F}"/>
    <cellStyle name="40% - Accent6 4 2 5 5 2" xfId="47266" xr:uid="{EB20084D-C19C-4895-BB52-37DCA05757C8}"/>
    <cellStyle name="40% - Accent6 4 2 5 6" xfId="47260" xr:uid="{911639AD-7610-4A51-977D-F2E92D8FFEE0}"/>
    <cellStyle name="40% - Accent6 4 2 6" xfId="17512" xr:uid="{4A50C316-B5ED-41DC-9458-3F88DF971682}"/>
    <cellStyle name="40% - Accent6 4 2 6 2" xfId="17513" xr:uid="{5722D963-30AA-4057-8179-944AA16C084F}"/>
    <cellStyle name="40% - Accent6 4 2 6 2 2" xfId="47268" xr:uid="{43A4A825-B322-486B-B246-4D87826B9B68}"/>
    <cellStyle name="40% - Accent6 4 2 6 3" xfId="17514" xr:uid="{DC2453BA-03CC-4937-8E17-6D1664BB121B}"/>
    <cellStyle name="40% - Accent6 4 2 6 3 2" xfId="47269" xr:uid="{E4F3F838-5AE8-4603-8069-34D9A535B8E9}"/>
    <cellStyle name="40% - Accent6 4 2 6 4" xfId="47267" xr:uid="{E943209F-99B2-45BB-BBB8-E0645A883B98}"/>
    <cellStyle name="40% - Accent6 4 2 7" xfId="17515" xr:uid="{8D3E321B-A33F-4187-996D-819EBA54CF48}"/>
    <cellStyle name="40% - Accent6 4 2 7 2" xfId="47270" xr:uid="{2EBF03B5-4323-40F8-8045-4904D02682A7}"/>
    <cellStyle name="40% - Accent6 4 2 8" xfId="17516" xr:uid="{8871501F-007A-469F-805E-B3994897A491}"/>
    <cellStyle name="40% - Accent6 4 2 8 2" xfId="47271" xr:uid="{136F7A1E-755D-49B1-9E59-B7019A210674}"/>
    <cellStyle name="40% - Accent6 4 2 9" xfId="17517" xr:uid="{7C881A6B-87B3-43EC-8970-9DC3634845AB}"/>
    <cellStyle name="40% - Accent6 4 2 9 2" xfId="47272" xr:uid="{ECDFD9F2-42A5-413B-A884-157333F2B09F}"/>
    <cellStyle name="40% - Accent6 4 3" xfId="1383" xr:uid="{C8CD7A87-F716-4C10-BF11-E03407A1451D}"/>
    <cellStyle name="40% - Accent6 4 3 10" xfId="24366" xr:uid="{3706CCCB-0128-4370-B98B-065274FD7452}"/>
    <cellStyle name="40% - Accent6 4 3 10 2" xfId="52858" xr:uid="{5DE6FB84-AC8C-4BDD-8DDE-0C05703BE56B}"/>
    <cellStyle name="40% - Accent6 4 3 11" xfId="32433" xr:uid="{21605312-5DCD-416B-AF4D-FE9E600F45F1}"/>
    <cellStyle name="40% - Accent6 4 3 2" xfId="2045" xr:uid="{58ABED64-E700-4C88-B90F-CD07B69212E5}"/>
    <cellStyle name="40% - Accent6 4 3 2 2" xfId="3280" xr:uid="{B9800C38-DA5F-45C9-9F1E-09B68B7FA989}"/>
    <cellStyle name="40% - Accent6 4 3 2 2 2" xfId="17521" xr:uid="{F288EB81-C27B-4DF4-B0E2-52B4DCAA3F5F}"/>
    <cellStyle name="40% - Accent6 4 3 2 2 2 2" xfId="47276" xr:uid="{E672F3D4-A59E-42B2-8DCC-3ACD43133A25}"/>
    <cellStyle name="40% - Accent6 4 3 2 2 3" xfId="17522" xr:uid="{CE5F0898-8AB9-421C-BD7E-9202067CD619}"/>
    <cellStyle name="40% - Accent6 4 3 2 2 3 2" xfId="47277" xr:uid="{117886AB-A6AF-4E0D-BCFC-AE0C80A8C741}"/>
    <cellStyle name="40% - Accent6 4 3 2 2 4" xfId="28790" xr:uid="{5D6AAFE6-CFD2-4F20-A9A5-2E1AB4CF10C6}"/>
    <cellStyle name="40% - Accent6 4 3 2 2 4 2" xfId="57280" xr:uid="{3785FA92-7C03-4AC7-96B5-B686E9DA6688}"/>
    <cellStyle name="40% - Accent6 4 3 2 2 5" xfId="17520" xr:uid="{05410474-2239-4F80-93DE-7232EBAAD570}"/>
    <cellStyle name="40% - Accent6 4 3 2 2 5 2" xfId="47275" xr:uid="{A22642AD-C3AA-491F-A3D2-E79947F8EFD7}"/>
    <cellStyle name="40% - Accent6 4 3 2 2 6" xfId="34257" xr:uid="{EAC8D3CD-F748-408C-A5CF-E43F0494F10A}"/>
    <cellStyle name="40% - Accent6 4 3 2 3" xfId="17523" xr:uid="{A2AFD7D2-FDF5-4170-A397-32C3CB7C5758}"/>
    <cellStyle name="40% - Accent6 4 3 2 3 2" xfId="47278" xr:uid="{38B1863C-18FF-4E96-BA8C-3180E60FA419}"/>
    <cellStyle name="40% - Accent6 4 3 2 4" xfId="17524" xr:uid="{C63AF470-3D95-4963-90E5-CAFF17A2CAF1}"/>
    <cellStyle name="40% - Accent6 4 3 2 4 2" xfId="47279" xr:uid="{35B1C726-9AE1-47AE-82AA-870BF2498907}"/>
    <cellStyle name="40% - Accent6 4 3 2 5" xfId="17525" xr:uid="{6FFF32A7-F1F2-4BFC-AE8A-A30852AC3C24}"/>
    <cellStyle name="40% - Accent6 4 3 2 5 2" xfId="47280" xr:uid="{E7FF6F66-C95E-4717-97D2-998C05B68991}"/>
    <cellStyle name="40% - Accent6 4 3 2 6" xfId="22127" xr:uid="{B78D800C-5D0D-4BD9-82C3-B0D8ACF8FE27}"/>
    <cellStyle name="40% - Accent6 4 3 2 6 2" xfId="51552" xr:uid="{EA90E2BC-8048-4676-9653-2B74C6F924D4}"/>
    <cellStyle name="40% - Accent6 4 3 2 7" xfId="17519" xr:uid="{7C77F2DB-E498-4DF5-BA1A-1F30CE629C91}"/>
    <cellStyle name="40% - Accent6 4 3 2 7 2" xfId="47274" xr:uid="{4A3C296C-81F6-43C6-8CA1-41765B05E5D7}"/>
    <cellStyle name="40% - Accent6 4 3 2 8" xfId="25811" xr:uid="{FA1A527F-4EFA-4E2C-9316-61B20C3EBAA7}"/>
    <cellStyle name="40% - Accent6 4 3 2 8 2" xfId="54302" xr:uid="{0BC3E2FB-3FA4-4D96-9325-9C97ACD7BBF6}"/>
    <cellStyle name="40% - Accent6 4 3 2 9" xfId="33047" xr:uid="{8734BDA0-E903-47B6-AFF1-3A997AF63592}"/>
    <cellStyle name="40% - Accent6 4 3 3" xfId="2674" xr:uid="{C9AD31C0-EB12-433A-A562-6766BF872A49}"/>
    <cellStyle name="40% - Accent6 4 3 3 2" xfId="17527" xr:uid="{91A3E182-6744-4DD2-A353-F16B27EF8F05}"/>
    <cellStyle name="40% - Accent6 4 3 3 2 2" xfId="17528" xr:uid="{BE965031-AA6B-4DB8-A95E-AD4F200A794F}"/>
    <cellStyle name="40% - Accent6 4 3 3 2 2 2" xfId="47283" xr:uid="{97A4B278-9359-41D9-B107-E24D91F33247}"/>
    <cellStyle name="40% - Accent6 4 3 3 2 3" xfId="17529" xr:uid="{F8D965B4-5836-4B79-8245-84D132094BA6}"/>
    <cellStyle name="40% - Accent6 4 3 3 2 3 2" xfId="47284" xr:uid="{2B54B856-F936-4C59-A885-7FCB780AA8A7}"/>
    <cellStyle name="40% - Accent6 4 3 3 2 4" xfId="47282" xr:uid="{3BA974D4-8A1C-4F0E-863C-FA6FC627197F}"/>
    <cellStyle name="40% - Accent6 4 3 3 3" xfId="17530" xr:uid="{48523E9B-C2D4-49EF-82EC-B71171305B44}"/>
    <cellStyle name="40% - Accent6 4 3 3 3 2" xfId="47285" xr:uid="{E4D56B17-D9F7-4952-97BF-A573E5CA6889}"/>
    <cellStyle name="40% - Accent6 4 3 3 4" xfId="17531" xr:uid="{F614BC46-B38C-48B2-BD52-DFA2993201D2}"/>
    <cellStyle name="40% - Accent6 4 3 3 4 2" xfId="47286" xr:uid="{2C9411E4-280B-4630-9992-BE6EC46AE541}"/>
    <cellStyle name="40% - Accent6 4 3 3 5" xfId="17532" xr:uid="{AE23E7D1-8563-493C-B54C-12872BC97675}"/>
    <cellStyle name="40% - Accent6 4 3 3 5 2" xfId="47287" xr:uid="{C17841C5-EBA0-4318-B3A1-108A36D16B73}"/>
    <cellStyle name="40% - Accent6 4 3 3 6" xfId="27279" xr:uid="{D28BCF9A-1A10-446E-89CE-DD332E0E266D}"/>
    <cellStyle name="40% - Accent6 4 3 3 6 2" xfId="55769" xr:uid="{616413E3-F718-4E35-85A3-09AAAF3C58D5}"/>
    <cellStyle name="40% - Accent6 4 3 3 7" xfId="17526" xr:uid="{D1F042A9-E2DD-497F-A3C9-1E9A5B6F4731}"/>
    <cellStyle name="40% - Accent6 4 3 3 7 2" xfId="47281" xr:uid="{0669C226-CC7F-47F8-AEBA-060D62E67807}"/>
    <cellStyle name="40% - Accent6 4 3 3 8" xfId="33654" xr:uid="{B616228C-39E9-4C53-8650-1EDF0C6C3642}"/>
    <cellStyle name="40% - Accent6 4 3 4" xfId="17533" xr:uid="{88541F11-A0B3-4300-B2EF-59A5667C5A1D}"/>
    <cellStyle name="40% - Accent6 4 3 4 2" xfId="17534" xr:uid="{9DB70E2F-1F9A-455F-85A9-5A2DE7B9FB81}"/>
    <cellStyle name="40% - Accent6 4 3 4 2 2" xfId="47289" xr:uid="{E6F7D233-00D8-469B-9E46-8B60F6604CE9}"/>
    <cellStyle name="40% - Accent6 4 3 4 3" xfId="17535" xr:uid="{0E0DB51A-E9D6-4C50-A4E0-44B3FF7EA92C}"/>
    <cellStyle name="40% - Accent6 4 3 4 3 2" xfId="47290" xr:uid="{A610FD8E-7439-4729-A785-05C1BD73EFC9}"/>
    <cellStyle name="40% - Accent6 4 3 4 4" xfId="30276" xr:uid="{B9DEB7B5-A0AF-4C95-8C7F-0191C7103F18}"/>
    <cellStyle name="40% - Accent6 4 3 4 4 2" xfId="58766" xr:uid="{9BC563DB-367F-4299-89DA-F7FBD47272DD}"/>
    <cellStyle name="40% - Accent6 4 3 4 5" xfId="47288" xr:uid="{892385C2-73A5-44B1-8385-F77F1FA5A046}"/>
    <cellStyle name="40% - Accent6 4 3 5" xfId="17536" xr:uid="{9BE50188-C1A2-4DD0-A0ED-2F2DBBDA9453}"/>
    <cellStyle name="40% - Accent6 4 3 5 2" xfId="47291" xr:uid="{E3CEE4A4-8CC2-414A-B627-6CF66B1D3A17}"/>
    <cellStyle name="40% - Accent6 4 3 6" xfId="17537" xr:uid="{3308AE08-CBB7-45DF-98CA-C97105493EE8}"/>
    <cellStyle name="40% - Accent6 4 3 6 2" xfId="47292" xr:uid="{369E1288-B3B2-4E0D-8A72-08B241CFB502}"/>
    <cellStyle name="40% - Accent6 4 3 7" xfId="17538" xr:uid="{7BC5FA5E-2F0F-4AC0-B70F-C698FA9C444F}"/>
    <cellStyle name="40% - Accent6 4 3 7 2" xfId="47293" xr:uid="{35ADA7E2-C794-41F4-BA87-5617D2E4F1E8}"/>
    <cellStyle name="40% - Accent6 4 3 8" xfId="21143" xr:uid="{C706108C-126D-439E-8D8F-077BB0725D1C}"/>
    <cellStyle name="40% - Accent6 4 3 8 2" xfId="50569" xr:uid="{5DE8519A-4B0D-4AE8-A314-9414C99065A3}"/>
    <cellStyle name="40% - Accent6 4 3 9" xfId="17518" xr:uid="{0BF54F1A-475C-412A-83CC-D8B1FC0B27DB}"/>
    <cellStyle name="40% - Accent6 4 3 9 2" xfId="47273" xr:uid="{146C82BC-2C5B-459E-9F87-7D0A745F2C64}"/>
    <cellStyle name="40% - Accent6 4 4" xfId="1755" xr:uid="{2E0B81E2-A2A7-48A0-AF62-5AD2102B9D18}"/>
    <cellStyle name="40% - Accent6 4 4 10" xfId="24645" xr:uid="{8A9598D8-976B-453F-85CF-68AEF852118A}"/>
    <cellStyle name="40% - Accent6 4 4 10 2" xfId="53137" xr:uid="{37C9B312-8486-4290-B31A-E4FDA54A7391}"/>
    <cellStyle name="40% - Accent6 4 4 11" xfId="32757" xr:uid="{C09B80EC-F9A5-41AB-8C3B-DFB1DBBF7C7E}"/>
    <cellStyle name="40% - Accent6 4 4 2" xfId="2976" xr:uid="{88BA4A51-44CD-49FF-97C0-956BEE303FFA}"/>
    <cellStyle name="40% - Accent6 4 4 2 2" xfId="17541" xr:uid="{C114806E-196E-43A4-BF11-DEC138B8A3BA}"/>
    <cellStyle name="40% - Accent6 4 4 2 2 2" xfId="17542" xr:uid="{66A98D05-C35A-453D-917A-61E0B7386A7C}"/>
    <cellStyle name="40% - Accent6 4 4 2 2 2 2" xfId="47297" xr:uid="{B3125D57-7339-4596-B2B9-63E733AA753B}"/>
    <cellStyle name="40% - Accent6 4 4 2 2 3" xfId="17543" xr:uid="{72ECE688-E230-454A-B0C6-0602FDF47425}"/>
    <cellStyle name="40% - Accent6 4 4 2 2 3 2" xfId="47298" xr:uid="{8089DC88-1BA4-4BC2-8F5D-5AEF9766A134}"/>
    <cellStyle name="40% - Accent6 4 4 2 2 4" xfId="29087" xr:uid="{E20E428A-3AF5-4B2B-8245-FD9536A9CF57}"/>
    <cellStyle name="40% - Accent6 4 4 2 2 4 2" xfId="57577" xr:uid="{3FA96BF2-DCC2-42AE-BA16-8FC03408C16E}"/>
    <cellStyle name="40% - Accent6 4 4 2 2 5" xfId="47296" xr:uid="{2E6EC957-F47D-4DF0-B4DE-CC3EE5A222D4}"/>
    <cellStyle name="40% - Accent6 4 4 2 3" xfId="17544" xr:uid="{C71635AA-4D1B-4F7D-9F21-6F6E3F94C4AB}"/>
    <cellStyle name="40% - Accent6 4 4 2 3 2" xfId="47299" xr:uid="{64C697A4-FB49-47EF-BC9B-2A9BA5DBC3A4}"/>
    <cellStyle name="40% - Accent6 4 4 2 4" xfId="17545" xr:uid="{56A572B8-3570-4157-B45B-3ED58EAF6732}"/>
    <cellStyle name="40% - Accent6 4 4 2 4 2" xfId="47300" xr:uid="{7DDF30A3-62D4-474B-BF20-BB16E8107C56}"/>
    <cellStyle name="40% - Accent6 4 4 2 5" xfId="17546" xr:uid="{62C3371A-7234-44DC-B195-0DB22F1A3B25}"/>
    <cellStyle name="40% - Accent6 4 4 2 5 2" xfId="47301" xr:uid="{B690837A-0663-4598-AC22-6E6FE21485AD}"/>
    <cellStyle name="40% - Accent6 4 4 2 6" xfId="26103" xr:uid="{A456DFB7-767A-4EDA-91C8-6C4302EF8F13}"/>
    <cellStyle name="40% - Accent6 4 4 2 6 2" xfId="54594" xr:uid="{DE0EEA3B-1681-4B0F-9772-D9A01650AC9A}"/>
    <cellStyle name="40% - Accent6 4 4 2 7" xfId="17540" xr:uid="{81E778F8-1B80-47A7-93D6-06ED4EB5E3C0}"/>
    <cellStyle name="40% - Accent6 4 4 2 7 2" xfId="47295" xr:uid="{C77A7426-3FC2-4A0D-92F3-443F9F13D168}"/>
    <cellStyle name="40% - Accent6 4 4 2 8" xfId="33954" xr:uid="{14E8EF1D-713C-4792-94E0-49056263A861}"/>
    <cellStyle name="40% - Accent6 4 4 3" xfId="17547" xr:uid="{FC5E9EEE-A3FF-4A4A-92B9-3509E07A6626}"/>
    <cellStyle name="40% - Accent6 4 4 3 2" xfId="17548" xr:uid="{4614E080-1531-46D7-B5D8-B5ED3D400F5C}"/>
    <cellStyle name="40% - Accent6 4 4 3 2 2" xfId="17549" xr:uid="{6453CD39-B1BF-4EFE-9ED6-82A362E03633}"/>
    <cellStyle name="40% - Accent6 4 4 3 2 2 2" xfId="47304" xr:uid="{AA75C6BE-51DA-4E39-8AD0-217C17ADEFB8}"/>
    <cellStyle name="40% - Accent6 4 4 3 2 3" xfId="17550" xr:uid="{6B19D0E2-4C1A-4F0B-BC9D-ABBE31C9AC23}"/>
    <cellStyle name="40% - Accent6 4 4 3 2 3 2" xfId="47305" xr:uid="{0BA01255-1030-47D1-BA8D-2EE9CFF2587B}"/>
    <cellStyle name="40% - Accent6 4 4 3 2 4" xfId="47303" xr:uid="{B97F6891-BFCA-46A4-9C42-D3DC4C85CE1F}"/>
    <cellStyle name="40% - Accent6 4 4 3 3" xfId="17551" xr:uid="{AA47FB66-67C2-433E-8F74-118E696D3550}"/>
    <cellStyle name="40% - Accent6 4 4 3 3 2" xfId="47306" xr:uid="{30183EFC-490E-4A94-854C-45C4F8DBC09B}"/>
    <cellStyle name="40% - Accent6 4 4 3 4" xfId="17552" xr:uid="{F7E45161-A386-47CD-8B1E-1F12C286A8AB}"/>
    <cellStyle name="40% - Accent6 4 4 3 4 2" xfId="47307" xr:uid="{62971337-CB3D-46EC-8F19-301CD51D5BE3}"/>
    <cellStyle name="40% - Accent6 4 4 3 5" xfId="17553" xr:uid="{C2193530-EADF-4BA3-9707-CC7AEFC56624}"/>
    <cellStyle name="40% - Accent6 4 4 3 5 2" xfId="47308" xr:uid="{925E5BFC-2EA3-4CF2-A9C9-C9821321E4D2}"/>
    <cellStyle name="40% - Accent6 4 4 3 6" xfId="27576" xr:uid="{FFAA99C0-FB97-4A8C-8CC0-058E928D286A}"/>
    <cellStyle name="40% - Accent6 4 4 3 6 2" xfId="56066" xr:uid="{6DBE868F-2E79-434A-9F8B-C46399006118}"/>
    <cellStyle name="40% - Accent6 4 4 3 7" xfId="47302" xr:uid="{07F83F5F-4FB4-4D8F-950D-E69C4DCF78F2}"/>
    <cellStyle name="40% - Accent6 4 4 4" xfId="17554" xr:uid="{F19BDAA9-582C-4B8A-8587-D67134D9D1F4}"/>
    <cellStyle name="40% - Accent6 4 4 4 2" xfId="17555" xr:uid="{34B44A68-D7FB-4D1B-8879-EB1261DB9DEA}"/>
    <cellStyle name="40% - Accent6 4 4 4 2 2" xfId="47310" xr:uid="{A046D389-4DFA-4FBC-B032-361E81B11EAA}"/>
    <cellStyle name="40% - Accent6 4 4 4 3" xfId="17556" xr:uid="{82570C82-EF86-4346-B92E-3AD4102CBA1C}"/>
    <cellStyle name="40% - Accent6 4 4 4 3 2" xfId="47311" xr:uid="{4D495DD3-2656-49EC-B39F-F39055023CB2}"/>
    <cellStyle name="40% - Accent6 4 4 4 4" xfId="30574" xr:uid="{087FDBF8-F4E9-4A5E-B793-36C9B4D09DBD}"/>
    <cellStyle name="40% - Accent6 4 4 4 4 2" xfId="59064" xr:uid="{9525CF95-5176-420D-8BE5-344EAA594E1D}"/>
    <cellStyle name="40% - Accent6 4 4 4 5" xfId="47309" xr:uid="{5833AE6B-E691-4E8B-8D08-2E3B20536B86}"/>
    <cellStyle name="40% - Accent6 4 4 5" xfId="17557" xr:uid="{2EFE45CD-9121-4BB6-9E82-700544B3C0D2}"/>
    <cellStyle name="40% - Accent6 4 4 5 2" xfId="47312" xr:uid="{5C0199A6-EF54-4981-94A7-26CD9DDA9D97}"/>
    <cellStyle name="40% - Accent6 4 4 6" xfId="17558" xr:uid="{0631FEF2-A569-4427-9372-F4F3C787F852}"/>
    <cellStyle name="40% - Accent6 4 4 6 2" xfId="47313" xr:uid="{8BD35138-4123-4C69-9A9D-CF33CD1AB172}"/>
    <cellStyle name="40% - Accent6 4 4 7" xfId="17559" xr:uid="{C38A04AF-767E-4700-BF43-423C9AE094CC}"/>
    <cellStyle name="40% - Accent6 4 4 7 2" xfId="47314" xr:uid="{97CF13EA-5137-4E75-876E-38C3A6A14FA4}"/>
    <cellStyle name="40% - Accent6 4 4 8" xfId="21627" xr:uid="{1BE84757-7D99-4BAC-A300-D5A9842E5A41}"/>
    <cellStyle name="40% - Accent6 4 4 8 2" xfId="51052" xr:uid="{93EF7754-7E2E-49C1-AC7D-A374A2C30E8D}"/>
    <cellStyle name="40% - Accent6 4 4 9" xfId="17539" xr:uid="{A13AECD5-7D6B-4CA6-889A-3812E2C10FB4}"/>
    <cellStyle name="40% - Accent6 4 4 9 2" xfId="47294" xr:uid="{4D000AF2-2EEC-4EE9-9560-30E1C709284D}"/>
    <cellStyle name="40% - Accent6 4 5" xfId="2189" xr:uid="{44E61BF4-F320-45CE-AFBE-69D1A2284393}"/>
    <cellStyle name="40% - Accent6 4 5 10" xfId="33171" xr:uid="{E36FF155-675D-4820-85E9-147F4867893C}"/>
    <cellStyle name="40% - Accent6 4 5 2" xfId="17561" xr:uid="{D6A97A95-91E9-477D-AE68-7C5E81BDF93A}"/>
    <cellStyle name="40% - Accent6 4 5 2 2" xfId="17562" xr:uid="{BA5C966A-C4AC-48C8-9256-82152F9E09F2}"/>
    <cellStyle name="40% - Accent6 4 5 2 2 2" xfId="17563" xr:uid="{79386773-9956-48EA-8B22-EE5EC52BAC96}"/>
    <cellStyle name="40% - Accent6 4 5 2 2 2 2" xfId="47318" xr:uid="{5ADE5660-E030-4381-85C0-DC873D8D454D}"/>
    <cellStyle name="40% - Accent6 4 5 2 2 3" xfId="17564" xr:uid="{D903B17C-DD46-4121-98BE-F00550E5381C}"/>
    <cellStyle name="40% - Accent6 4 5 2 2 3 2" xfId="47319" xr:uid="{9315F5F5-2FCB-4CD7-AA63-B8A8523B2C61}"/>
    <cellStyle name="40% - Accent6 4 5 2 2 4" xfId="29396" xr:uid="{F348807B-729C-476B-83E5-B1503FF462BF}"/>
    <cellStyle name="40% - Accent6 4 5 2 2 4 2" xfId="57886" xr:uid="{FA9E9B9B-BBA4-4F1C-A399-31A89581A0F3}"/>
    <cellStyle name="40% - Accent6 4 5 2 2 5" xfId="47317" xr:uid="{2B16EDD7-2471-4494-AB50-1307C82D0EE7}"/>
    <cellStyle name="40% - Accent6 4 5 2 3" xfId="17565" xr:uid="{DE32A71D-A247-4440-B31D-4CBC7E9C669B}"/>
    <cellStyle name="40% - Accent6 4 5 2 3 2" xfId="47320" xr:uid="{17D80290-6B81-4A2E-AD6A-332618705019}"/>
    <cellStyle name="40% - Accent6 4 5 2 4" xfId="17566" xr:uid="{27387724-4A08-4ED3-9CAD-7B293CF4003A}"/>
    <cellStyle name="40% - Accent6 4 5 2 4 2" xfId="47321" xr:uid="{10DC796B-B3E9-46C8-87AE-79D60F8FD54F}"/>
    <cellStyle name="40% - Accent6 4 5 2 5" xfId="17567" xr:uid="{1B9C4FDF-7BDF-4791-ABC9-06C25B101794}"/>
    <cellStyle name="40% - Accent6 4 5 2 5 2" xfId="47322" xr:uid="{B8DB40DD-8217-4358-90A3-93559822D546}"/>
    <cellStyle name="40% - Accent6 4 5 2 6" xfId="26412" xr:uid="{281A794C-299F-4063-8B90-4D9EB8DA0205}"/>
    <cellStyle name="40% - Accent6 4 5 2 6 2" xfId="54903" xr:uid="{49B9E8B0-390C-479D-A2E3-F8E95752DEEB}"/>
    <cellStyle name="40% - Accent6 4 5 2 7" xfId="47316" xr:uid="{E5B16E09-7006-438D-89C6-4F803954B6CF}"/>
    <cellStyle name="40% - Accent6 4 5 3" xfId="17568" xr:uid="{410E6539-DE18-4F66-BFC6-AFDDF60AF58F}"/>
    <cellStyle name="40% - Accent6 4 5 3 2" xfId="17569" xr:uid="{BAC97C64-1B7F-4870-976E-B538B2663D41}"/>
    <cellStyle name="40% - Accent6 4 5 3 2 2" xfId="17570" xr:uid="{A18E69AA-BF81-4A7C-9456-2974378C96FB}"/>
    <cellStyle name="40% - Accent6 4 5 3 2 2 2" xfId="47325" xr:uid="{3044AC1E-95E4-4992-92CD-C9F0E01B648A}"/>
    <cellStyle name="40% - Accent6 4 5 3 2 3" xfId="17571" xr:uid="{39F175E8-33B2-4746-93EE-495F9FE131E6}"/>
    <cellStyle name="40% - Accent6 4 5 3 2 3 2" xfId="47326" xr:uid="{0F8A27BC-6B6C-4935-BD9B-E72F0DA78170}"/>
    <cellStyle name="40% - Accent6 4 5 3 2 4" xfId="47324" xr:uid="{5E2ADC78-4A1B-4CC3-9276-3429A79126DB}"/>
    <cellStyle name="40% - Accent6 4 5 3 3" xfId="17572" xr:uid="{9340A8F6-5E42-460C-919B-01529E151D6B}"/>
    <cellStyle name="40% - Accent6 4 5 3 3 2" xfId="47327" xr:uid="{4604F5A8-4D15-413E-AD66-43EEB199EE9D}"/>
    <cellStyle name="40% - Accent6 4 5 3 4" xfId="17573" xr:uid="{92CE748E-A717-467E-A048-85E28B435778}"/>
    <cellStyle name="40% - Accent6 4 5 3 4 2" xfId="47328" xr:uid="{2A005813-345C-4B11-B1E6-6B04BB4FA9C6}"/>
    <cellStyle name="40% - Accent6 4 5 3 5" xfId="17574" xr:uid="{56FA1D9D-5113-4156-B235-BE03D5F829C9}"/>
    <cellStyle name="40% - Accent6 4 5 3 5 2" xfId="47329" xr:uid="{D01BBE39-6A63-48CE-B9DC-EFED0BE74FF7}"/>
    <cellStyle name="40% - Accent6 4 5 3 6" xfId="27885" xr:uid="{1989F896-1964-42EF-A812-87121B356AB0}"/>
    <cellStyle name="40% - Accent6 4 5 3 6 2" xfId="56375" xr:uid="{75D6A031-04E6-4AB2-AFAC-E0E17AFA99A2}"/>
    <cellStyle name="40% - Accent6 4 5 3 7" xfId="47323" xr:uid="{67DDDCBB-0B17-4734-88E0-1E7A650FB4F6}"/>
    <cellStyle name="40% - Accent6 4 5 4" xfId="17575" xr:uid="{C2CA743C-5ECC-4728-B532-EA0B2B5D1E74}"/>
    <cellStyle name="40% - Accent6 4 5 4 2" xfId="17576" xr:uid="{E1CA1621-B578-424B-B182-B9F01D26641A}"/>
    <cellStyle name="40% - Accent6 4 5 4 2 2" xfId="47331" xr:uid="{07D2D2E6-1DF6-4094-8550-65846BB0A3CC}"/>
    <cellStyle name="40% - Accent6 4 5 4 3" xfId="17577" xr:uid="{BC96F149-46F2-4519-9BEB-2247631E9E00}"/>
    <cellStyle name="40% - Accent6 4 5 4 3 2" xfId="47332" xr:uid="{1352E995-62E4-4566-8075-FDF6C57A3999}"/>
    <cellStyle name="40% - Accent6 4 5 4 4" xfId="30884" xr:uid="{51204B17-8AD2-406A-8A99-EAD147A100F9}"/>
    <cellStyle name="40% - Accent6 4 5 4 4 2" xfId="59374" xr:uid="{86B72D0F-8475-49BB-89F4-A7592704CA3C}"/>
    <cellStyle name="40% - Accent6 4 5 4 5" xfId="47330" xr:uid="{0CE54B4D-9CD0-4137-891D-F85E09E68356}"/>
    <cellStyle name="40% - Accent6 4 5 5" xfId="17578" xr:uid="{F662D594-96AB-4352-A420-ADE0856CE89C}"/>
    <cellStyle name="40% - Accent6 4 5 5 2" xfId="47333" xr:uid="{2E91E7ED-8EF0-4D41-87AD-9D1D1D49C182}"/>
    <cellStyle name="40% - Accent6 4 5 6" xfId="17579" xr:uid="{186EFEDE-F917-4AAC-8750-FF3AE069A008}"/>
    <cellStyle name="40% - Accent6 4 5 6 2" xfId="47334" xr:uid="{7EB51A77-5285-4B40-AA32-0CD143DE153E}"/>
    <cellStyle name="40% - Accent6 4 5 7" xfId="17580" xr:uid="{230FED6C-0C03-43DA-8E22-5677E7F88F65}"/>
    <cellStyle name="40% - Accent6 4 5 7 2" xfId="47335" xr:uid="{F87D7DF4-A24B-4A0C-8DDC-53B21E5CE3A1}"/>
    <cellStyle name="40% - Accent6 4 5 8" xfId="24942" xr:uid="{5C2B017D-2555-4D0C-8251-DD9862E487F4}"/>
    <cellStyle name="40% - Accent6 4 5 8 2" xfId="53433" xr:uid="{CE5B4CD1-6BAE-4B77-AF31-FBA9C2A52DE1}"/>
    <cellStyle name="40% - Accent6 4 5 9" xfId="17560" xr:uid="{B0BE36A9-5F14-4EC9-AFCB-EF8DE5DCFC3B}"/>
    <cellStyle name="40% - Accent6 4 5 9 2" xfId="47315" xr:uid="{8796827C-AE03-4B8F-946B-493645A36663}"/>
    <cellStyle name="40% - Accent6 4 6" xfId="17581" xr:uid="{2E65C886-87EF-4C20-B2C5-12FFF608AD58}"/>
    <cellStyle name="40% - Accent6 4 6 2" xfId="17582" xr:uid="{206CBB52-334F-4492-A1C0-9100463BBA95}"/>
    <cellStyle name="40% - Accent6 4 6 2 2" xfId="17583" xr:uid="{49B561A4-C8FC-4794-89BA-13E0DAE1BDAD}"/>
    <cellStyle name="40% - Accent6 4 6 2 2 2" xfId="47338" xr:uid="{E083CC29-36EF-4125-876E-8061212866D3}"/>
    <cellStyle name="40% - Accent6 4 6 2 3" xfId="17584" xr:uid="{E3592248-1563-4249-BAB4-E8B68F73DB1D}"/>
    <cellStyle name="40% - Accent6 4 6 2 3 2" xfId="47339" xr:uid="{B510CCDD-CF45-4BE6-ABCF-6F89E3115379}"/>
    <cellStyle name="40% - Accent6 4 6 2 4" xfId="28210" xr:uid="{CF83FA45-2264-4AAE-98A3-6C5CAD74E005}"/>
    <cellStyle name="40% - Accent6 4 6 2 4 2" xfId="56700" xr:uid="{111D3BB6-F237-45BC-A331-22132F1133E0}"/>
    <cellStyle name="40% - Accent6 4 6 2 5" xfId="47337" xr:uid="{285266B4-1A5E-4741-AAD6-A76E65B52F41}"/>
    <cellStyle name="40% - Accent6 4 6 3" xfId="17585" xr:uid="{3E7AD211-4201-4E77-A083-1FA933121F1F}"/>
    <cellStyle name="40% - Accent6 4 6 3 2" xfId="47340" xr:uid="{A2993DF6-C24C-4978-8389-637E765938CA}"/>
    <cellStyle name="40% - Accent6 4 6 4" xfId="17586" xr:uid="{211DCADB-5DB1-4C54-8723-CB98AFD1A104}"/>
    <cellStyle name="40% - Accent6 4 6 4 2" xfId="47341" xr:uid="{A9BD95D1-FCD0-47AF-A816-CC6E0C9E3A20}"/>
    <cellStyle name="40% - Accent6 4 6 5" xfId="17587" xr:uid="{884C338A-A5B1-49B6-BBE8-7D1057DC4C7D}"/>
    <cellStyle name="40% - Accent6 4 6 5 2" xfId="47342" xr:uid="{9B909ACD-3571-47A5-89A9-3C6899859F5E}"/>
    <cellStyle name="40% - Accent6 4 6 6" xfId="25243" xr:uid="{15F2027E-89E7-44C6-A88B-3E96103D3280}"/>
    <cellStyle name="40% - Accent6 4 6 6 2" xfId="53734" xr:uid="{21E087B9-346D-4514-BCA1-DBF30AC4BDD5}"/>
    <cellStyle name="40% - Accent6 4 6 7" xfId="47336" xr:uid="{D20D856C-2E67-425A-8CD0-38303222B848}"/>
    <cellStyle name="40% - Accent6 4 7" xfId="17588" xr:uid="{871D54DB-017C-4A41-B766-1F5530F4FDAC}"/>
    <cellStyle name="40% - Accent6 4 7 2" xfId="17589" xr:uid="{06661B6F-6264-4281-AE7C-6B5C272F2903}"/>
    <cellStyle name="40% - Accent6 4 7 2 2" xfId="17590" xr:uid="{7DFD6458-4BC6-4A91-92E8-BF6267BE67CB}"/>
    <cellStyle name="40% - Accent6 4 7 2 2 2" xfId="47345" xr:uid="{44FA7DBD-0B4F-4332-99E5-5AA3731FC944}"/>
    <cellStyle name="40% - Accent6 4 7 2 3" xfId="17591" xr:uid="{10935D57-213A-4712-B1EB-A06343591A73}"/>
    <cellStyle name="40% - Accent6 4 7 2 3 2" xfId="47346" xr:uid="{FD19736D-D8B0-43EE-8B41-9D3F8BB8BEB8}"/>
    <cellStyle name="40% - Accent6 4 7 2 4" xfId="47344" xr:uid="{F8F13ADD-FCDA-4A57-8606-62C5BCD5AAF1}"/>
    <cellStyle name="40% - Accent6 4 7 3" xfId="17592" xr:uid="{13D6FAA7-29BA-4F11-8D2F-CAC03D250112}"/>
    <cellStyle name="40% - Accent6 4 7 3 2" xfId="47347" xr:uid="{C8638FA1-7726-4702-B47C-2B054D911965}"/>
    <cellStyle name="40% - Accent6 4 7 4" xfId="17593" xr:uid="{C080F642-80AF-4EF7-AAF4-1B5DD8DB6521}"/>
    <cellStyle name="40% - Accent6 4 7 4 2" xfId="47348" xr:uid="{5A91D499-68DF-4227-A739-422A3713559F}"/>
    <cellStyle name="40% - Accent6 4 7 5" xfId="17594" xr:uid="{4E1C81B0-FDFB-46D9-829D-19B3D07ED9DB}"/>
    <cellStyle name="40% - Accent6 4 7 5 2" xfId="47349" xr:uid="{E94CE1CF-DAE2-4743-BFFF-6D893906B276}"/>
    <cellStyle name="40% - Accent6 4 7 6" xfId="26694" xr:uid="{9EAE8CB9-7C3F-445C-94C4-0294F9478681}"/>
    <cellStyle name="40% - Accent6 4 7 6 2" xfId="55184" xr:uid="{E7BE25A1-53EA-4941-993B-37AC3F38EF47}"/>
    <cellStyle name="40% - Accent6 4 7 7" xfId="47343" xr:uid="{B36588DD-8043-4491-998C-955C1D300E99}"/>
    <cellStyle name="40% - Accent6 4 8" xfId="17595" xr:uid="{C8B37836-AEAE-4548-B08D-787FE5E4C1A5}"/>
    <cellStyle name="40% - Accent6 4 8 2" xfId="17596" xr:uid="{B84EEF1F-AC11-4CBB-915B-4AD6B8DB6E4C}"/>
    <cellStyle name="40% - Accent6 4 8 2 2" xfId="47351" xr:uid="{34E177FA-CC21-45DD-A24C-EF621E27B375}"/>
    <cellStyle name="40% - Accent6 4 8 3" xfId="17597" xr:uid="{2247EA1A-7B9D-42AF-A3BF-DF6C8493CC71}"/>
    <cellStyle name="40% - Accent6 4 8 3 2" xfId="47352" xr:uid="{F989CBFE-7B51-419D-BC02-1901CBF59C8B}"/>
    <cellStyle name="40% - Accent6 4 8 4" xfId="29688" xr:uid="{91703BFA-C585-47D1-A211-52FC423F08A1}"/>
    <cellStyle name="40% - Accent6 4 8 4 2" xfId="58178" xr:uid="{95C78EEF-1322-4837-AA2E-96F99B3E9A6A}"/>
    <cellStyle name="40% - Accent6 4 8 5" xfId="47350" xr:uid="{10936D42-AD42-4C12-A028-0526F35FF1A7}"/>
    <cellStyle name="40% - Accent6 4 9" xfId="17598" xr:uid="{702F5E44-7B49-46DB-BB38-2FB25459330C}"/>
    <cellStyle name="40% - Accent6 4 9 2" xfId="47353" xr:uid="{3FF1C764-C702-4D07-A3CE-C707E6E8641D}"/>
    <cellStyle name="40% - Accent6 40" xfId="22576" xr:uid="{8E6C05E2-CE4E-46ED-AA14-F8E00D197507}"/>
    <cellStyle name="40% - Accent6 40 2" xfId="51861" xr:uid="{B05F368A-8F0F-43E8-B26B-D27D5F8CB26E}"/>
    <cellStyle name="40% - Accent6 41" xfId="4106" xr:uid="{5778B480-F63E-4932-AE68-91363228F789}"/>
    <cellStyle name="40% - Accent6 42" xfId="31596" xr:uid="{E739CFBA-1690-453E-8E99-B581D3CE4974}"/>
    <cellStyle name="40% - Accent6 43" xfId="31732" xr:uid="{C684DD4F-91B7-4FFC-B911-CC5F7EE30B66}"/>
    <cellStyle name="40% - Accent6 5" xfId="826" xr:uid="{883C0BE2-4EA2-47BC-8580-7CEA63A20DD7}"/>
    <cellStyle name="40% - Accent6 5 10" xfId="17600" xr:uid="{1EEB6610-D4C4-4288-851C-5210C937A77B}"/>
    <cellStyle name="40% - Accent6 5 10 2" xfId="47355" xr:uid="{2D50E525-30DB-4DDD-9E75-FBDA8AFCFF69}"/>
    <cellStyle name="40% - Accent6 5 11" xfId="17601" xr:uid="{31D29BC8-63D3-4B5F-88B7-11AD570FDA49}"/>
    <cellStyle name="40% - Accent6 5 11 2" xfId="47356" xr:uid="{A72A8E0A-9D90-42BB-B4A2-70339511DD6E}"/>
    <cellStyle name="40% - Accent6 5 12" xfId="20674" xr:uid="{442BF992-4FE5-4469-AB11-B6AA32B133C1}"/>
    <cellStyle name="40% - Accent6 5 12 2" xfId="50113" xr:uid="{B74A246F-EB37-4F97-8B66-4B4FF8912C38}"/>
    <cellStyle name="40% - Accent6 5 13" xfId="17599" xr:uid="{2F6ACB52-6E2D-406F-A2DD-E5D2B62AE013}"/>
    <cellStyle name="40% - Accent6 5 13 2" xfId="47354" xr:uid="{4D4AC3D8-EC39-47E2-9A4F-0B1D59EE8674}"/>
    <cellStyle name="40% - Accent6 5 14" xfId="4804" xr:uid="{4D1C2B51-A4C4-409D-A57D-47D43EB8321E}"/>
    <cellStyle name="40% - Accent6 5 14 2" xfId="34688" xr:uid="{83397803-4932-4286-8E90-69665E81135A}"/>
    <cellStyle name="40% - Accent6 5 15" xfId="22691" xr:uid="{5FE04E0F-832C-4893-912C-4D034C9EFCF9}"/>
    <cellStyle name="40% - Accent6 5 15 2" xfId="51976" xr:uid="{EA565249-F061-412F-8CAC-2B9214CAA4CF}"/>
    <cellStyle name="40% - Accent6 5 16" xfId="32065" xr:uid="{664193AB-BDFD-44F2-9C56-80F53EE368E6}"/>
    <cellStyle name="40% - Accent6 5 2" xfId="770" xr:uid="{88235040-DA56-49C7-A2E9-001DFD7CD64B}"/>
    <cellStyle name="40% - Accent6 5 2 10" xfId="20915" xr:uid="{D004C7C1-034C-48AE-9154-2AEEDB5B4171}"/>
    <cellStyle name="40% - Accent6 5 2 10 2" xfId="50343" xr:uid="{D1192A89-57D2-4E29-8699-CEA576B829FF}"/>
    <cellStyle name="40% - Accent6 5 2 11" xfId="17602" xr:uid="{A20061C3-6338-4929-9CAD-EFD057AD691C}"/>
    <cellStyle name="40% - Accent6 5 2 11 2" xfId="47357" xr:uid="{E2A3A3FE-1113-4D67-A223-66376DE81560}"/>
    <cellStyle name="40% - Accent6 5 2 12" xfId="5070" xr:uid="{42F49157-9878-4141-AB94-6354487E8E10}"/>
    <cellStyle name="40% - Accent6 5 2 12 2" xfId="34937" xr:uid="{877A3B6F-ADA1-4C13-8FD8-19850F523534}"/>
    <cellStyle name="40% - Accent6 5 2 13" xfId="22739" xr:uid="{93E3163A-D9E0-4029-AB10-5B1307BEF16B}"/>
    <cellStyle name="40% - Accent6 5 2 13 2" xfId="52024" xr:uid="{7902501D-8D9C-4C4D-8721-6BC0FF1AE38E}"/>
    <cellStyle name="40% - Accent6 5 2 14" xfId="32017" xr:uid="{CBE9DAF1-8175-45EF-854D-B27BA39F8C65}"/>
    <cellStyle name="40% - Accent6 5 2 2" xfId="1386" xr:uid="{964CD841-8CA5-4645-B84B-8053BFD6AEB8}"/>
    <cellStyle name="40% - Accent6 5 2 2 10" xfId="25640" xr:uid="{3112C44F-A4C8-4D54-AB0D-E09EC4A3174F}"/>
    <cellStyle name="40% - Accent6 5 2 2 10 2" xfId="54131" xr:uid="{0653CD4C-3E73-4972-A860-5A3CBB552E8F}"/>
    <cellStyle name="40% - Accent6 5 2 2 11" xfId="32436" xr:uid="{B69B6074-F264-4025-B113-B7ADB1B14704}"/>
    <cellStyle name="40% - Accent6 5 2 2 2" xfId="2048" xr:uid="{9D18197C-472C-4171-B226-5480A92024FE}"/>
    <cellStyle name="40% - Accent6 5 2 2 2 2" xfId="3283" xr:uid="{2587A173-18AE-4FBB-94A4-8745FE99241B}"/>
    <cellStyle name="40% - Accent6 5 2 2 2 2 2" xfId="17606" xr:uid="{E61822E3-E675-4B39-96AC-624D3F16A8AE}"/>
    <cellStyle name="40% - Accent6 5 2 2 2 2 2 2" xfId="47361" xr:uid="{27088034-0595-4DE0-8E1F-D3703CC33C46}"/>
    <cellStyle name="40% - Accent6 5 2 2 2 2 3" xfId="17607" xr:uid="{1306B8A2-EFB3-445F-907D-D7A10C408844}"/>
    <cellStyle name="40% - Accent6 5 2 2 2 2 3 2" xfId="47362" xr:uid="{194B8EF6-6573-41AF-AC8F-921FAE93C724}"/>
    <cellStyle name="40% - Accent6 5 2 2 2 2 4" xfId="17605" xr:uid="{CBBA095F-022B-4FCA-81AB-809F845D9329}"/>
    <cellStyle name="40% - Accent6 5 2 2 2 2 4 2" xfId="47360" xr:uid="{15073261-7C04-4FEC-A447-06DC94196D8E}"/>
    <cellStyle name="40% - Accent6 5 2 2 2 2 5" xfId="34260" xr:uid="{8C59D399-206C-4A39-B552-9E671C0729BF}"/>
    <cellStyle name="40% - Accent6 5 2 2 2 3" xfId="17608" xr:uid="{8FCD7B44-5B77-41A2-832C-E361EB23903E}"/>
    <cellStyle name="40% - Accent6 5 2 2 2 3 2" xfId="47363" xr:uid="{00C92F4E-F457-4161-B6A3-F7D30E475BFF}"/>
    <cellStyle name="40% - Accent6 5 2 2 2 4" xfId="17609" xr:uid="{69C1D471-E006-43CD-BE0F-185A1EFD2714}"/>
    <cellStyle name="40% - Accent6 5 2 2 2 4 2" xfId="47364" xr:uid="{ADC25E59-89C6-43A0-B9EA-3A3289CCCAA9}"/>
    <cellStyle name="40% - Accent6 5 2 2 2 5" xfId="17610" xr:uid="{C864A1D8-5866-4D89-8F01-748156AA1E09}"/>
    <cellStyle name="40% - Accent6 5 2 2 2 5 2" xfId="47365" xr:uid="{038A8B44-458F-46BA-9A8F-A1715E82B321}"/>
    <cellStyle name="40% - Accent6 5 2 2 2 6" xfId="28617" xr:uid="{E2CB478D-3FFD-44D5-B955-A42F1926C05A}"/>
    <cellStyle name="40% - Accent6 5 2 2 2 6 2" xfId="57107" xr:uid="{566C4DD4-1019-40B8-AB8B-A9763F35968D}"/>
    <cellStyle name="40% - Accent6 5 2 2 2 7" xfId="17604" xr:uid="{A77EF56F-F29B-4BF3-A520-45E523A95B37}"/>
    <cellStyle name="40% - Accent6 5 2 2 2 7 2" xfId="47359" xr:uid="{B7C1A907-6846-40F0-9E3A-1E2B2F280407}"/>
    <cellStyle name="40% - Accent6 5 2 2 2 8" xfId="33050" xr:uid="{ACF1C8EB-5CCA-4CE0-AB59-0CE73A9FCB66}"/>
    <cellStyle name="40% - Accent6 5 2 2 3" xfId="2677" xr:uid="{B3008568-9E2D-4FDC-A5BE-E13CF856D1A7}"/>
    <cellStyle name="40% - Accent6 5 2 2 3 2" xfId="17612" xr:uid="{161C1933-FA21-4357-B48E-573090AF8B9A}"/>
    <cellStyle name="40% - Accent6 5 2 2 3 2 2" xfId="17613" xr:uid="{D5C9E5A8-E449-445F-9156-88772D17BF90}"/>
    <cellStyle name="40% - Accent6 5 2 2 3 2 2 2" xfId="47368" xr:uid="{B6544A3B-5556-4DE0-BF7D-8FA6BDCD7D81}"/>
    <cellStyle name="40% - Accent6 5 2 2 3 2 3" xfId="17614" xr:uid="{6A5BC031-40B1-4078-8A01-91295273CA55}"/>
    <cellStyle name="40% - Accent6 5 2 2 3 2 3 2" xfId="47369" xr:uid="{0BF4B690-2DEB-4EC0-87E8-33805ED162C3}"/>
    <cellStyle name="40% - Accent6 5 2 2 3 2 4" xfId="47367" xr:uid="{5789BB7B-9660-4EA6-9C10-A443A307F210}"/>
    <cellStyle name="40% - Accent6 5 2 2 3 3" xfId="17615" xr:uid="{CF7AC0D1-CF02-4C03-BFF6-586A885A7627}"/>
    <cellStyle name="40% - Accent6 5 2 2 3 3 2" xfId="47370" xr:uid="{D041E3BE-C4C4-40A7-96D7-3E7846317EDC}"/>
    <cellStyle name="40% - Accent6 5 2 2 3 4" xfId="17616" xr:uid="{394E7EF3-7CF0-4C3F-B82B-C9E0AC6E78D6}"/>
    <cellStyle name="40% - Accent6 5 2 2 3 4 2" xfId="47371" xr:uid="{C2A86A30-DD7F-4952-BF58-7386AE65A825}"/>
    <cellStyle name="40% - Accent6 5 2 2 3 5" xfId="17617" xr:uid="{63BEC390-457F-4CAB-BDE0-A81C4FC5FE89}"/>
    <cellStyle name="40% - Accent6 5 2 2 3 5 2" xfId="47372" xr:uid="{0FCCEF35-ADE7-423C-8DB1-C0255732F7B2}"/>
    <cellStyle name="40% - Accent6 5 2 2 3 6" xfId="17611" xr:uid="{00C01098-7660-4AE7-84B3-881782E1351E}"/>
    <cellStyle name="40% - Accent6 5 2 2 3 6 2" xfId="47366" xr:uid="{818B170B-E145-4FF5-BD6C-88010854319C}"/>
    <cellStyle name="40% - Accent6 5 2 2 3 7" xfId="33657" xr:uid="{A89D35B0-6E9D-4D7F-B9BA-AD6AF104C535}"/>
    <cellStyle name="40% - Accent6 5 2 2 4" xfId="17618" xr:uid="{AF482185-7AA1-4D63-884B-54EECE8A3B30}"/>
    <cellStyle name="40% - Accent6 5 2 2 4 2" xfId="17619" xr:uid="{D2B49C9B-DBAB-41D1-BF5B-3F36C535CA3B}"/>
    <cellStyle name="40% - Accent6 5 2 2 4 2 2" xfId="47374" xr:uid="{D1C4B972-24B9-465A-AFDF-FF1EFAC7364C}"/>
    <cellStyle name="40% - Accent6 5 2 2 4 3" xfId="17620" xr:uid="{28970F60-4249-4797-A52D-F08E2E3F7CFE}"/>
    <cellStyle name="40% - Accent6 5 2 2 4 3 2" xfId="47375" xr:uid="{B1B7B132-D353-488B-B91B-276BE37F40E6}"/>
    <cellStyle name="40% - Accent6 5 2 2 4 4" xfId="47373" xr:uid="{485EC367-2118-4E6E-A77D-EE2FDB154414}"/>
    <cellStyle name="40% - Accent6 5 2 2 5" xfId="17621" xr:uid="{92A30468-7D89-46B6-AB6F-57B4ABA7B68E}"/>
    <cellStyle name="40% - Accent6 5 2 2 5 2" xfId="47376" xr:uid="{E91F8B77-0169-4B87-A173-07F8271EDE39}"/>
    <cellStyle name="40% - Accent6 5 2 2 6" xfId="17622" xr:uid="{27B91651-B21B-41E3-BCFE-9CA301102351}"/>
    <cellStyle name="40% - Accent6 5 2 2 6 2" xfId="47377" xr:uid="{3C6DD477-8DD1-45A2-B680-522192FBC01D}"/>
    <cellStyle name="40% - Accent6 5 2 2 7" xfId="17623" xr:uid="{DC23F932-4E1E-45AB-93FB-8644CB5EE782}"/>
    <cellStyle name="40% - Accent6 5 2 2 7 2" xfId="47378" xr:uid="{FBF9CCDE-CEEC-4502-A961-0656D7187BB3}"/>
    <cellStyle name="40% - Accent6 5 2 2 8" xfId="21887" xr:uid="{612C6AA6-CE96-492A-BF61-9349803377F7}"/>
    <cellStyle name="40% - Accent6 5 2 2 8 2" xfId="51312" xr:uid="{FD49A597-0619-4B53-B15B-A883E3D57946}"/>
    <cellStyle name="40% - Accent6 5 2 2 9" xfId="17603" xr:uid="{391407BA-F4CC-4497-A639-57DA1E5748EC}"/>
    <cellStyle name="40% - Accent6 5 2 2 9 2" xfId="47358" xr:uid="{B55717B4-39C2-4A3A-9B9F-5F2E2F2C81CE}"/>
    <cellStyle name="40% - Accent6 5 2 3" xfId="1758" xr:uid="{F67695BA-8059-41DC-B55A-9962CCA0DCB6}"/>
    <cellStyle name="40% - Accent6 5 2 3 10" xfId="32760" xr:uid="{EA45378D-0EE0-49E1-9736-7366D98A7A67}"/>
    <cellStyle name="40% - Accent6 5 2 3 2" xfId="2979" xr:uid="{8E1FAC11-D1A3-44B5-A50E-9D630538839F}"/>
    <cellStyle name="40% - Accent6 5 2 3 2 2" xfId="17626" xr:uid="{5A27816C-8C69-456E-A582-4E0AFB258DC3}"/>
    <cellStyle name="40% - Accent6 5 2 3 2 2 2" xfId="17627" xr:uid="{06C8231E-B8FF-4DA6-BAB0-34C6928B92EA}"/>
    <cellStyle name="40% - Accent6 5 2 3 2 2 2 2" xfId="47382" xr:uid="{23730192-CE73-421D-83BB-4863374D7589}"/>
    <cellStyle name="40% - Accent6 5 2 3 2 2 3" xfId="17628" xr:uid="{D5A51544-B034-4463-BF46-1F9D7547B59B}"/>
    <cellStyle name="40% - Accent6 5 2 3 2 2 3 2" xfId="47383" xr:uid="{41E9A88E-02F5-41EF-B5E3-F09C2CD1735A}"/>
    <cellStyle name="40% - Accent6 5 2 3 2 2 4" xfId="47381" xr:uid="{C625376C-DAB1-4B34-94B7-3D43A2F89EEF}"/>
    <cellStyle name="40% - Accent6 5 2 3 2 3" xfId="17629" xr:uid="{F0DF716C-110B-491B-AE83-01EC9B672D7D}"/>
    <cellStyle name="40% - Accent6 5 2 3 2 3 2" xfId="47384" xr:uid="{032E0D09-D2D3-4A79-B222-5272CBCEC630}"/>
    <cellStyle name="40% - Accent6 5 2 3 2 4" xfId="17630" xr:uid="{B38962B9-F187-40B8-AACF-0D7B1A25BB3F}"/>
    <cellStyle name="40% - Accent6 5 2 3 2 4 2" xfId="47385" xr:uid="{B799F6DB-4E56-4FC9-8655-647EB023FFF5}"/>
    <cellStyle name="40% - Accent6 5 2 3 2 5" xfId="17631" xr:uid="{1C914C55-936C-4D56-A4AE-A72FB253FB70}"/>
    <cellStyle name="40% - Accent6 5 2 3 2 5 2" xfId="47386" xr:uid="{C5A48C08-624E-4701-9685-78634489CAA6}"/>
    <cellStyle name="40% - Accent6 5 2 3 2 6" xfId="17625" xr:uid="{14C02BE8-10F7-40EF-A01A-AE73B3B38316}"/>
    <cellStyle name="40% - Accent6 5 2 3 2 6 2" xfId="47380" xr:uid="{F366954D-0457-4418-8E31-0069BE64C008}"/>
    <cellStyle name="40% - Accent6 5 2 3 2 7" xfId="33957" xr:uid="{FB67791C-69F4-407E-A8DC-CE5841B0D9E5}"/>
    <cellStyle name="40% - Accent6 5 2 3 3" xfId="17632" xr:uid="{810A9352-B5A5-433E-8C3F-29C26EC6DC5F}"/>
    <cellStyle name="40% - Accent6 5 2 3 3 2" xfId="17633" xr:uid="{272ABF0A-2DC5-4D1F-AD08-6AFD315D1BEB}"/>
    <cellStyle name="40% - Accent6 5 2 3 3 2 2" xfId="17634" xr:uid="{16A81600-9FEF-4C00-B622-C29118CA2E66}"/>
    <cellStyle name="40% - Accent6 5 2 3 3 2 2 2" xfId="47389" xr:uid="{684D6577-263B-4921-BF9D-A28DAE3F7798}"/>
    <cellStyle name="40% - Accent6 5 2 3 3 2 3" xfId="17635" xr:uid="{1C98782D-55E4-4300-8B3A-0CAFCC8C9B4A}"/>
    <cellStyle name="40% - Accent6 5 2 3 3 2 3 2" xfId="47390" xr:uid="{F3E2F444-5AA5-423B-A4F1-7C8BBBB05D24}"/>
    <cellStyle name="40% - Accent6 5 2 3 3 2 4" xfId="47388" xr:uid="{CCA876E6-207C-4353-B73D-DEC2B857FF58}"/>
    <cellStyle name="40% - Accent6 5 2 3 3 3" xfId="17636" xr:uid="{78A939F3-B81B-4170-A461-34D37E8D7DF4}"/>
    <cellStyle name="40% - Accent6 5 2 3 3 3 2" xfId="47391" xr:uid="{6E78DB46-ACFA-4848-A30F-AC0C09E0AF2E}"/>
    <cellStyle name="40% - Accent6 5 2 3 3 4" xfId="17637" xr:uid="{E0FF5AA5-3C18-4036-9A0C-2653690281A6}"/>
    <cellStyle name="40% - Accent6 5 2 3 3 4 2" xfId="47392" xr:uid="{C72C9161-27E9-4FC9-897B-BB8C6D687AD0}"/>
    <cellStyle name="40% - Accent6 5 2 3 3 5" xfId="17638" xr:uid="{90057DD8-A62E-4971-8F2C-C27BFA57B712}"/>
    <cellStyle name="40% - Accent6 5 2 3 3 5 2" xfId="47393" xr:uid="{A36F4756-CC83-4916-83D2-74713831350A}"/>
    <cellStyle name="40% - Accent6 5 2 3 3 6" xfId="47387" xr:uid="{24AB32CF-C560-4883-BE9F-600AD7484548}"/>
    <cellStyle name="40% - Accent6 5 2 3 4" xfId="17639" xr:uid="{71014AC7-58C8-4E32-8EB6-9E5C08D982DA}"/>
    <cellStyle name="40% - Accent6 5 2 3 4 2" xfId="17640" xr:uid="{12D2C888-6BAB-49B4-875C-AA3549A13393}"/>
    <cellStyle name="40% - Accent6 5 2 3 4 2 2" xfId="47395" xr:uid="{2163A203-46E0-4775-99BA-587A89062B51}"/>
    <cellStyle name="40% - Accent6 5 2 3 4 3" xfId="17641" xr:uid="{25D8EA7D-E783-44E8-A17B-5A8D4AD5D4D5}"/>
    <cellStyle name="40% - Accent6 5 2 3 4 3 2" xfId="47396" xr:uid="{43B01AFE-40E2-4330-BFD6-AF0BF9B1BB1B}"/>
    <cellStyle name="40% - Accent6 5 2 3 4 4" xfId="47394" xr:uid="{DF3C54AC-66BC-49DF-8BEF-03794B06E913}"/>
    <cellStyle name="40% - Accent6 5 2 3 5" xfId="17642" xr:uid="{1462D175-6B8F-4874-9162-9893A12BE4A7}"/>
    <cellStyle name="40% - Accent6 5 2 3 5 2" xfId="47397" xr:uid="{0198255E-F706-4396-A90C-0AC9A4DDC669}"/>
    <cellStyle name="40% - Accent6 5 2 3 6" xfId="17643" xr:uid="{7180A305-F269-4FA5-BF9E-CF177E8184DF}"/>
    <cellStyle name="40% - Accent6 5 2 3 6 2" xfId="47398" xr:uid="{ED428CFB-73A7-490B-8D4B-90C5C19268FE}"/>
    <cellStyle name="40% - Accent6 5 2 3 7" xfId="17644" xr:uid="{BFF59148-4794-4B38-BDDA-23EBF8BB2AA7}"/>
    <cellStyle name="40% - Accent6 5 2 3 7 2" xfId="47399" xr:uid="{1E04AA0A-5D54-4CDD-A733-F0BB783F623F}"/>
    <cellStyle name="40% - Accent6 5 2 3 8" xfId="27106" xr:uid="{80E3BC0B-4177-44A2-82BA-8C119270C917}"/>
    <cellStyle name="40% - Accent6 5 2 3 8 2" xfId="55596" xr:uid="{BB2E42C4-98AF-4364-89E3-A1F83ADB5C7C}"/>
    <cellStyle name="40% - Accent6 5 2 3 9" xfId="17624" xr:uid="{59F747A3-972C-4CC5-BB67-913E26485C2D}"/>
    <cellStyle name="40% - Accent6 5 2 3 9 2" xfId="47379" xr:uid="{F5E24E6A-0C0A-4A50-8F17-E29CA34A3363}"/>
    <cellStyle name="40% - Accent6 5 2 4" xfId="2356" xr:uid="{AE22C24F-4B8E-4ACA-A91E-D29DBEE44827}"/>
    <cellStyle name="40% - Accent6 5 2 4 2" xfId="17646" xr:uid="{B99A539E-ACCB-42C8-99CB-A3C6C41A1436}"/>
    <cellStyle name="40% - Accent6 5 2 4 2 2" xfId="17647" xr:uid="{5B5A1AE1-ED78-47D9-BDD9-8EA58D7D55B2}"/>
    <cellStyle name="40% - Accent6 5 2 4 2 2 2" xfId="47402" xr:uid="{11CEE412-8420-4EF4-B691-00CBB8C0116C}"/>
    <cellStyle name="40% - Accent6 5 2 4 2 3" xfId="17648" xr:uid="{C794E163-B6F0-41E7-952C-D84B20087653}"/>
    <cellStyle name="40% - Accent6 5 2 4 2 3 2" xfId="47403" xr:uid="{B9017ACD-D0DF-406D-A8E3-90CD6D504084}"/>
    <cellStyle name="40% - Accent6 5 2 4 2 4" xfId="47401" xr:uid="{7A1F25EC-A57E-41E6-A73A-0B1D2164E5F5}"/>
    <cellStyle name="40% - Accent6 5 2 4 3" xfId="17649" xr:uid="{586148E2-CB6F-484B-8195-E66F470DAEE7}"/>
    <cellStyle name="40% - Accent6 5 2 4 3 2" xfId="47404" xr:uid="{6964C563-0A3E-48BD-B874-D4D46143FD69}"/>
    <cellStyle name="40% - Accent6 5 2 4 4" xfId="17650" xr:uid="{F1558E13-54A0-483D-8B27-AE6A4FFB596E}"/>
    <cellStyle name="40% - Accent6 5 2 4 4 2" xfId="47405" xr:uid="{C86C8D8B-90B1-4080-914D-31AFD0C51999}"/>
    <cellStyle name="40% - Accent6 5 2 4 5" xfId="17651" xr:uid="{2993C815-2A7C-436B-AD03-C1BEE3C52C65}"/>
    <cellStyle name="40% - Accent6 5 2 4 5 2" xfId="47406" xr:uid="{FD795714-2CA9-4E06-9F14-64B2DE2AACB3}"/>
    <cellStyle name="40% - Accent6 5 2 4 6" xfId="30101" xr:uid="{563273CA-6C6D-4794-B73B-A028278D676F}"/>
    <cellStyle name="40% - Accent6 5 2 4 6 2" xfId="58591" xr:uid="{2838AE3A-9437-47A6-AFD1-7B5F04549F9D}"/>
    <cellStyle name="40% - Accent6 5 2 4 7" xfId="17645" xr:uid="{BE8F6365-6CD8-4127-B279-FBB0837052FC}"/>
    <cellStyle name="40% - Accent6 5 2 4 7 2" xfId="47400" xr:uid="{140FEEED-AC4D-494E-A7D2-3712FA3713F9}"/>
    <cellStyle name="40% - Accent6 5 2 4 8" xfId="33336" xr:uid="{D88D20B7-FC47-405D-9043-BB9AC19BF174}"/>
    <cellStyle name="40% - Accent6 5 2 5" xfId="17652" xr:uid="{BBA50625-8BEA-49B9-BE92-2F2D2C1392DB}"/>
    <cellStyle name="40% - Accent6 5 2 5 2" xfId="17653" xr:uid="{6A8BCA26-55E5-471F-B4AC-28ACCD2982E3}"/>
    <cellStyle name="40% - Accent6 5 2 5 2 2" xfId="17654" xr:uid="{9850CCA5-8A07-4A85-AFF6-BBDB1ECD2198}"/>
    <cellStyle name="40% - Accent6 5 2 5 2 2 2" xfId="47409" xr:uid="{61F37BAE-47E9-42AA-B6D4-6C7A67CFCF7B}"/>
    <cellStyle name="40% - Accent6 5 2 5 2 3" xfId="17655" xr:uid="{97CDCAE6-C1B8-4182-941A-EBD298F952F5}"/>
    <cellStyle name="40% - Accent6 5 2 5 2 3 2" xfId="47410" xr:uid="{1A15C803-A051-41B5-8D1C-EEFBC6E9E483}"/>
    <cellStyle name="40% - Accent6 5 2 5 2 4" xfId="47408" xr:uid="{48B8AD4F-2A1E-473C-A4C8-ECB340BB4C3D}"/>
    <cellStyle name="40% - Accent6 5 2 5 3" xfId="17656" xr:uid="{23AE2081-CE0A-4097-ADD9-66C336FEACCD}"/>
    <cellStyle name="40% - Accent6 5 2 5 3 2" xfId="47411" xr:uid="{CDC85E24-E973-43F1-B5B8-BE231C8EA296}"/>
    <cellStyle name="40% - Accent6 5 2 5 4" xfId="17657" xr:uid="{FCE421D9-6DDA-4AB2-AD52-3CECD6A5215D}"/>
    <cellStyle name="40% - Accent6 5 2 5 4 2" xfId="47412" xr:uid="{73ABA908-555D-4916-AF0D-861399891B96}"/>
    <cellStyle name="40% - Accent6 5 2 5 5" xfId="17658" xr:uid="{52AAC091-7EFC-4F7C-9099-838ED11A10AC}"/>
    <cellStyle name="40% - Accent6 5 2 5 5 2" xfId="47413" xr:uid="{CC78E01E-3B23-4D5F-8236-408BE22A1503}"/>
    <cellStyle name="40% - Accent6 5 2 5 6" xfId="47407" xr:uid="{EB8578A0-D842-4B6B-8D57-FF4F36D8D30A}"/>
    <cellStyle name="40% - Accent6 5 2 6" xfId="17659" xr:uid="{27701761-D47F-4F0C-94BD-9AAE904E2820}"/>
    <cellStyle name="40% - Accent6 5 2 6 2" xfId="17660" xr:uid="{89E31BAA-841D-44AF-8A36-2348108463BE}"/>
    <cellStyle name="40% - Accent6 5 2 6 2 2" xfId="47415" xr:uid="{209A5215-9CFE-4DB2-A517-46EBF532B1B1}"/>
    <cellStyle name="40% - Accent6 5 2 6 3" xfId="17661" xr:uid="{448F4C2A-73B7-4A3A-9D3C-15BF5911881B}"/>
    <cellStyle name="40% - Accent6 5 2 6 3 2" xfId="47416" xr:uid="{10E8AB7B-7B14-465E-9ED7-58B0E1925312}"/>
    <cellStyle name="40% - Accent6 5 2 6 4" xfId="47414" xr:uid="{7500FB1D-48DC-4BF7-BB42-F3F4993A6CCC}"/>
    <cellStyle name="40% - Accent6 5 2 7" xfId="17662" xr:uid="{6054ECEC-A18E-4CDA-8EEB-67B5E44873C3}"/>
    <cellStyle name="40% - Accent6 5 2 7 2" xfId="47417" xr:uid="{A8CA6CCD-34E5-423B-B216-2A5BB1D2BB71}"/>
    <cellStyle name="40% - Accent6 5 2 8" xfId="17663" xr:uid="{AAB4789D-AE1A-49DC-BAF2-58A947F0AC29}"/>
    <cellStyle name="40% - Accent6 5 2 8 2" xfId="47418" xr:uid="{2163AD79-5C8A-43A4-93E9-5EDAF5367815}"/>
    <cellStyle name="40% - Accent6 5 2 9" xfId="17664" xr:uid="{DD2046B0-B3BC-47ED-9281-88839EFA4BE1}"/>
    <cellStyle name="40% - Accent6 5 2 9 2" xfId="47419" xr:uid="{29B8DDA6-8643-486F-93E8-48B992F55F63}"/>
    <cellStyle name="40% - Accent6 5 3" xfId="1385" xr:uid="{5BA7A33E-4410-4947-9979-E4AFECD18FAD}"/>
    <cellStyle name="40% - Accent6 5 3 10" xfId="24484" xr:uid="{986DEA95-BFDC-4965-9370-B3EFCBBF949E}"/>
    <cellStyle name="40% - Accent6 5 3 10 2" xfId="52976" xr:uid="{D8439DE5-3F88-499E-9404-CF7BB994B5A3}"/>
    <cellStyle name="40% - Accent6 5 3 11" xfId="32435" xr:uid="{30057F11-BE2F-4505-8701-0D61A82FAF30}"/>
    <cellStyle name="40% - Accent6 5 3 2" xfId="2047" xr:uid="{94349ADB-ED61-4466-AFC1-61E302D75ABA}"/>
    <cellStyle name="40% - Accent6 5 3 2 2" xfId="3282" xr:uid="{C5AEC607-3DD8-4C96-9529-E8FDE6C3C731}"/>
    <cellStyle name="40% - Accent6 5 3 2 2 2" xfId="17668" xr:uid="{F676872F-B2C2-4A0E-9A7D-D66364C0DAC5}"/>
    <cellStyle name="40% - Accent6 5 3 2 2 2 2" xfId="47423" xr:uid="{6CE4910C-4F9B-460D-8E66-426ABD51ECE1}"/>
    <cellStyle name="40% - Accent6 5 3 2 2 3" xfId="17669" xr:uid="{6CFA6489-2CDE-4AEB-9FBD-2D1136E26B5D}"/>
    <cellStyle name="40% - Accent6 5 3 2 2 3 2" xfId="47424" xr:uid="{642D2F9D-0FA7-46C1-9EB7-A66F89823F3E}"/>
    <cellStyle name="40% - Accent6 5 3 2 2 4" xfId="28910" xr:uid="{9E000240-F70B-419F-9CEB-FD4FED4262D8}"/>
    <cellStyle name="40% - Accent6 5 3 2 2 4 2" xfId="57400" xr:uid="{2179DA40-2BD0-432B-8FA8-AF83C0A046C8}"/>
    <cellStyle name="40% - Accent6 5 3 2 2 5" xfId="17667" xr:uid="{C5D824DC-C546-4702-B982-FAB088C83283}"/>
    <cellStyle name="40% - Accent6 5 3 2 2 5 2" xfId="47422" xr:uid="{0B5AAF31-A1FC-4080-A8D6-6A9EEF4AFE1C}"/>
    <cellStyle name="40% - Accent6 5 3 2 2 6" xfId="34259" xr:uid="{9F367C58-D5C3-4E48-9278-5AA1E1E24013}"/>
    <cellStyle name="40% - Accent6 5 3 2 3" xfId="17670" xr:uid="{26EFEC7A-201A-4F9D-86D1-79C5206505D0}"/>
    <cellStyle name="40% - Accent6 5 3 2 3 2" xfId="47425" xr:uid="{54F0908F-EA71-4233-A84A-E8AE8B3A139A}"/>
    <cellStyle name="40% - Accent6 5 3 2 4" xfId="17671" xr:uid="{40CFB1D7-C43E-4060-A6D5-4065D2B7C89E}"/>
    <cellStyle name="40% - Accent6 5 3 2 4 2" xfId="47426" xr:uid="{C72B9313-9BF5-48DE-9F4C-9E6FC5165177}"/>
    <cellStyle name="40% - Accent6 5 3 2 5" xfId="17672" xr:uid="{6B639452-F0E4-4C7D-8F4B-BA2588F1BF10}"/>
    <cellStyle name="40% - Accent6 5 3 2 5 2" xfId="47427" xr:uid="{38912352-27B3-4CEB-8846-9048E0ACA421}"/>
    <cellStyle name="40% - Accent6 5 3 2 6" xfId="22146" xr:uid="{941DCE7A-EBA4-4F0A-BFA1-F561B97D9CFF}"/>
    <cellStyle name="40% - Accent6 5 3 2 6 2" xfId="51571" xr:uid="{0AB0FE23-A57F-43FC-9F2E-29D1D867DECC}"/>
    <cellStyle name="40% - Accent6 5 3 2 7" xfId="17666" xr:uid="{805A65DA-3738-4174-B741-5CA41382C82F}"/>
    <cellStyle name="40% - Accent6 5 3 2 7 2" xfId="47421" xr:uid="{7305F051-6BCB-479C-AA78-50148D41FC8D}"/>
    <cellStyle name="40% - Accent6 5 3 2 8" xfId="25928" xr:uid="{A8E4A0AA-FB02-44C6-A7AC-BF3BE87F134A}"/>
    <cellStyle name="40% - Accent6 5 3 2 8 2" xfId="54419" xr:uid="{4FE419CA-BBC6-4A00-AA10-3CF9E2460D71}"/>
    <cellStyle name="40% - Accent6 5 3 2 9" xfId="33049" xr:uid="{058A2494-9F82-4665-9B38-DB397861BFFC}"/>
    <cellStyle name="40% - Accent6 5 3 3" xfId="2676" xr:uid="{C16F9872-1575-4358-8CBB-675CD3E55F61}"/>
    <cellStyle name="40% - Accent6 5 3 3 2" xfId="17674" xr:uid="{B2CC4306-EC96-4AAB-A5B1-55AC86D7E438}"/>
    <cellStyle name="40% - Accent6 5 3 3 2 2" xfId="17675" xr:uid="{B9DBA4D5-9981-450F-B19C-9ACC31B0582D}"/>
    <cellStyle name="40% - Accent6 5 3 3 2 2 2" xfId="47430" xr:uid="{4DE963F8-131C-42CB-A3A2-C0F2C5A76B7C}"/>
    <cellStyle name="40% - Accent6 5 3 3 2 3" xfId="17676" xr:uid="{DF28C770-6CA7-4C94-AA45-72DCB81D4CAA}"/>
    <cellStyle name="40% - Accent6 5 3 3 2 3 2" xfId="47431" xr:uid="{4EFEF94D-3176-4585-859A-FE2DFA4B6BF3}"/>
    <cellStyle name="40% - Accent6 5 3 3 2 4" xfId="47429" xr:uid="{63661476-5BD5-41C3-86A5-41D73A46753E}"/>
    <cellStyle name="40% - Accent6 5 3 3 3" xfId="17677" xr:uid="{98789B22-C3D8-4E83-AE49-11927E9935C1}"/>
    <cellStyle name="40% - Accent6 5 3 3 3 2" xfId="47432" xr:uid="{69DC531F-3DF2-4B2C-9D77-A97B3433A0C7}"/>
    <cellStyle name="40% - Accent6 5 3 3 4" xfId="17678" xr:uid="{D8448D91-FB66-4E2F-8715-12AA57251E9F}"/>
    <cellStyle name="40% - Accent6 5 3 3 4 2" xfId="47433" xr:uid="{84683F88-01EF-4E2E-8069-CF90CDE48B2B}"/>
    <cellStyle name="40% - Accent6 5 3 3 5" xfId="17679" xr:uid="{12A58F40-2BB6-49D2-8389-52B4E6F7A6E2}"/>
    <cellStyle name="40% - Accent6 5 3 3 5 2" xfId="47434" xr:uid="{75521303-BD80-4B2E-92D0-12A9004C2939}"/>
    <cellStyle name="40% - Accent6 5 3 3 6" xfId="27399" xr:uid="{13976606-8639-47CB-80CC-7EE8C12DD4FB}"/>
    <cellStyle name="40% - Accent6 5 3 3 6 2" xfId="55889" xr:uid="{7DCBC43E-4250-4914-ABC3-CCA55B2C4D3C}"/>
    <cellStyle name="40% - Accent6 5 3 3 7" xfId="17673" xr:uid="{C7BEF513-7AF6-4EEA-89CF-4B2230CDD590}"/>
    <cellStyle name="40% - Accent6 5 3 3 7 2" xfId="47428" xr:uid="{697E554A-DAED-4E44-B28D-5A7B66FDF407}"/>
    <cellStyle name="40% - Accent6 5 3 3 8" xfId="33656" xr:uid="{B6888C20-73FC-45BB-B7CD-1D5DE89E3BBA}"/>
    <cellStyle name="40% - Accent6 5 3 4" xfId="17680" xr:uid="{6F453D37-6A77-4D44-A50D-18F5C4029E3F}"/>
    <cellStyle name="40% - Accent6 5 3 4 2" xfId="17681" xr:uid="{1D58ACB0-A84D-4F0A-8CEC-CE98A37DF763}"/>
    <cellStyle name="40% - Accent6 5 3 4 2 2" xfId="47436" xr:uid="{B1ABDD20-5815-46D1-9BF8-DE09927AD0F2}"/>
    <cellStyle name="40% - Accent6 5 3 4 3" xfId="17682" xr:uid="{5B38E599-C5AE-4EA8-9E01-DAC9E18A1D94}"/>
    <cellStyle name="40% - Accent6 5 3 4 3 2" xfId="47437" xr:uid="{280A9FDD-B02C-46F9-91C8-D2D002B8D0E0}"/>
    <cellStyle name="40% - Accent6 5 3 4 4" xfId="30397" xr:uid="{EE76E1D6-A259-46A8-9451-71942BDA2601}"/>
    <cellStyle name="40% - Accent6 5 3 4 4 2" xfId="58887" xr:uid="{E58DE30C-BA0F-4494-925A-E913CDD2751B}"/>
    <cellStyle name="40% - Accent6 5 3 4 5" xfId="47435" xr:uid="{9282E208-19E6-407E-8285-5B714D0B7D91}"/>
    <cellStyle name="40% - Accent6 5 3 5" xfId="17683" xr:uid="{309ADF30-B19B-4BAB-82C3-D964B4F953F9}"/>
    <cellStyle name="40% - Accent6 5 3 5 2" xfId="47438" xr:uid="{537BEA26-CB6C-4D47-9DAD-89B185390112}"/>
    <cellStyle name="40% - Accent6 5 3 6" xfId="17684" xr:uid="{936971EF-278D-4F5A-98EF-F187DE95C9D8}"/>
    <cellStyle name="40% - Accent6 5 3 6 2" xfId="47439" xr:uid="{25713E7F-8E46-487F-A873-50AE8E55CBD3}"/>
    <cellStyle name="40% - Accent6 5 3 7" xfId="17685" xr:uid="{6CA996BC-C918-4DD4-832B-6D9CEEC9FAFA}"/>
    <cellStyle name="40% - Accent6 5 3 7 2" xfId="47440" xr:uid="{9375B6DA-1763-488E-8BC9-B617645D71CE}"/>
    <cellStyle name="40% - Accent6 5 3 8" xfId="21161" xr:uid="{1C5E4E71-5819-4593-A8A5-69DCF8C9EE72}"/>
    <cellStyle name="40% - Accent6 5 3 8 2" xfId="50587" xr:uid="{D2FDDC74-8D7E-4843-9ADB-97F236173B70}"/>
    <cellStyle name="40% - Accent6 5 3 9" xfId="17665" xr:uid="{B725140F-6B60-4911-8C48-E6D91075E42E}"/>
    <cellStyle name="40% - Accent6 5 3 9 2" xfId="47420" xr:uid="{5E1657CE-2766-4F07-87AE-9D8B87044DB4}"/>
    <cellStyle name="40% - Accent6 5 4" xfId="1757" xr:uid="{5CC237E2-0BC9-467E-A7CD-E4878CDCD2E0}"/>
    <cellStyle name="40% - Accent6 5 4 10" xfId="24770" xr:uid="{41E1F9E1-EAAC-48BD-9752-1FAF6E6B5467}"/>
    <cellStyle name="40% - Accent6 5 4 10 2" xfId="53262" xr:uid="{19A76519-8378-4A85-A0A9-B99EADC2F194}"/>
    <cellStyle name="40% - Accent6 5 4 11" xfId="32759" xr:uid="{E32148A1-7121-428C-BA4F-BCF9039C4E93}"/>
    <cellStyle name="40% - Accent6 5 4 2" xfId="2978" xr:uid="{AECED143-E31E-47BF-8CA2-C7DA62A14969}"/>
    <cellStyle name="40% - Accent6 5 4 2 2" xfId="17688" xr:uid="{A22A89FD-D5A8-409D-874B-9A79FCB78697}"/>
    <cellStyle name="40% - Accent6 5 4 2 2 2" xfId="17689" xr:uid="{8A23E5F0-CE78-4247-A9EB-53232E343D26}"/>
    <cellStyle name="40% - Accent6 5 4 2 2 2 2" xfId="47444" xr:uid="{4C288041-B477-4CD9-BAEC-F6B1D9CDB7EC}"/>
    <cellStyle name="40% - Accent6 5 4 2 2 3" xfId="17690" xr:uid="{3727CEBD-6FAA-4640-8F88-7E155F936A36}"/>
    <cellStyle name="40% - Accent6 5 4 2 2 3 2" xfId="47445" xr:uid="{42337146-BA2A-4F81-9D4A-5AEAA7EF2024}"/>
    <cellStyle name="40% - Accent6 5 4 2 2 4" xfId="29212" xr:uid="{2DC394C7-B1FE-4C4C-BEB4-0156ABF08A96}"/>
    <cellStyle name="40% - Accent6 5 4 2 2 4 2" xfId="57702" xr:uid="{B1E5BA85-70D8-4246-AF20-9BFC82B6D9BD}"/>
    <cellStyle name="40% - Accent6 5 4 2 2 5" xfId="47443" xr:uid="{B6067539-E963-4C47-A718-7B0DDD49CBBB}"/>
    <cellStyle name="40% - Accent6 5 4 2 3" xfId="17691" xr:uid="{665487E5-3727-4818-899E-4C15BADA3280}"/>
    <cellStyle name="40% - Accent6 5 4 2 3 2" xfId="47446" xr:uid="{5FD49C3B-AF9F-4B6A-BE58-30CB2D1B1F3D}"/>
    <cellStyle name="40% - Accent6 5 4 2 4" xfId="17692" xr:uid="{61A7137E-644F-4357-BD7D-C68D823CDDFA}"/>
    <cellStyle name="40% - Accent6 5 4 2 4 2" xfId="47447" xr:uid="{65062098-04F8-4A04-A688-2AA6B9CB5626}"/>
    <cellStyle name="40% - Accent6 5 4 2 5" xfId="17693" xr:uid="{C379AFAF-9576-4EE1-9854-938CD84DD020}"/>
    <cellStyle name="40% - Accent6 5 4 2 5 2" xfId="47448" xr:uid="{61EC00B6-6E40-4DB0-B9CE-B3499CE2E769}"/>
    <cellStyle name="40% - Accent6 5 4 2 6" xfId="26228" xr:uid="{1D212D2A-E5B0-48B7-8573-464F32B7F176}"/>
    <cellStyle name="40% - Accent6 5 4 2 6 2" xfId="54719" xr:uid="{6B519F6A-FFA9-4A71-947F-E4CD8A3E429A}"/>
    <cellStyle name="40% - Accent6 5 4 2 7" xfId="17687" xr:uid="{776FCF1A-8FDE-4FEF-AA4A-B8BC67C3846A}"/>
    <cellStyle name="40% - Accent6 5 4 2 7 2" xfId="47442" xr:uid="{3ADE6495-15CB-4F25-A3D9-8FB46F190476}"/>
    <cellStyle name="40% - Accent6 5 4 2 8" xfId="33956" xr:uid="{43B615A2-581D-4F25-826A-45810229CB13}"/>
    <cellStyle name="40% - Accent6 5 4 3" xfId="17694" xr:uid="{3FBE4E92-70DA-4E00-802F-8C851C15E5C7}"/>
    <cellStyle name="40% - Accent6 5 4 3 2" xfId="17695" xr:uid="{9772D7AC-CCBB-46D1-A3B6-91982B09D567}"/>
    <cellStyle name="40% - Accent6 5 4 3 2 2" xfId="17696" xr:uid="{36B99EFC-04C3-4B3E-BCD1-180FDCAEFBB4}"/>
    <cellStyle name="40% - Accent6 5 4 3 2 2 2" xfId="47451" xr:uid="{6E343E17-0743-4E9B-9FAB-8F9010B877E4}"/>
    <cellStyle name="40% - Accent6 5 4 3 2 3" xfId="17697" xr:uid="{E34F27C2-0025-4407-989D-35036CCC15E9}"/>
    <cellStyle name="40% - Accent6 5 4 3 2 3 2" xfId="47452" xr:uid="{8841CB95-D8F8-49C6-A8CA-02CDAA8BF43A}"/>
    <cellStyle name="40% - Accent6 5 4 3 2 4" xfId="47450" xr:uid="{423E83AC-4614-4A9B-A5AD-B8CDFFA9232D}"/>
    <cellStyle name="40% - Accent6 5 4 3 3" xfId="17698" xr:uid="{024D8DA1-95C3-417A-B9F1-6430D9666F8D}"/>
    <cellStyle name="40% - Accent6 5 4 3 3 2" xfId="47453" xr:uid="{C61E2301-4435-4B28-87FD-E2B9049D5196}"/>
    <cellStyle name="40% - Accent6 5 4 3 4" xfId="17699" xr:uid="{B5439646-3904-46E7-8F6F-9286DFC874C1}"/>
    <cellStyle name="40% - Accent6 5 4 3 4 2" xfId="47454" xr:uid="{B6499A91-D1DA-45AA-B792-2C298BE95DB7}"/>
    <cellStyle name="40% - Accent6 5 4 3 5" xfId="17700" xr:uid="{229FE619-2378-4C94-AD2F-2EDB089E05D9}"/>
    <cellStyle name="40% - Accent6 5 4 3 5 2" xfId="47455" xr:uid="{2F055FCC-2194-45C8-B5FE-241743CAE169}"/>
    <cellStyle name="40% - Accent6 5 4 3 6" xfId="27701" xr:uid="{374EFEC3-FDB8-45F5-8502-FC4B3131C3A3}"/>
    <cellStyle name="40% - Accent6 5 4 3 6 2" xfId="56191" xr:uid="{4EF1FF3C-178B-4198-9330-5FA5C3F56BD7}"/>
    <cellStyle name="40% - Accent6 5 4 3 7" xfId="47449" xr:uid="{6BFF9E13-8BAB-4F08-9C6C-C6B68C0FCB19}"/>
    <cellStyle name="40% - Accent6 5 4 4" xfId="17701" xr:uid="{9855C3E8-6593-4B48-8071-A6F3CF180BB4}"/>
    <cellStyle name="40% - Accent6 5 4 4 2" xfId="17702" xr:uid="{047D2C96-9920-49A5-8CC4-2BE783ED1E93}"/>
    <cellStyle name="40% - Accent6 5 4 4 2 2" xfId="47457" xr:uid="{9ECD30E9-3295-412B-B7FA-B9BA3D80FEC2}"/>
    <cellStyle name="40% - Accent6 5 4 4 3" xfId="17703" xr:uid="{7C3B07CF-3194-4688-ADB9-6F6A9E02F2F1}"/>
    <cellStyle name="40% - Accent6 5 4 4 3 2" xfId="47458" xr:uid="{F910F091-26FD-4F5C-837B-B3C61CB0D954}"/>
    <cellStyle name="40% - Accent6 5 4 4 4" xfId="30700" xr:uid="{F85C0E98-9082-4C0E-A44E-EBE54D3C2351}"/>
    <cellStyle name="40% - Accent6 5 4 4 4 2" xfId="59190" xr:uid="{E29BC2D6-5440-48F4-AD65-0D46D42838D6}"/>
    <cellStyle name="40% - Accent6 5 4 4 5" xfId="47456" xr:uid="{689A592D-1747-4875-A916-DC1048486E85}"/>
    <cellStyle name="40% - Accent6 5 4 5" xfId="17704" xr:uid="{8DD5823C-CCD4-43A3-933A-D72809713947}"/>
    <cellStyle name="40% - Accent6 5 4 5 2" xfId="47459" xr:uid="{102D7DC5-2ADD-44E2-BCBE-1A22D46F9660}"/>
    <cellStyle name="40% - Accent6 5 4 6" xfId="17705" xr:uid="{16B771C5-A270-47CE-9408-CF9BA6826ED5}"/>
    <cellStyle name="40% - Accent6 5 4 6 2" xfId="47460" xr:uid="{7618B599-C683-46DA-8CA9-EFD424ABF47B}"/>
    <cellStyle name="40% - Accent6 5 4 7" xfId="17706" xr:uid="{6C0F9095-4752-4300-9609-7216E5B2DA7F}"/>
    <cellStyle name="40% - Accent6 5 4 7 2" xfId="47461" xr:uid="{C189093E-E7D8-47BB-AA6E-326164C6F7B8}"/>
    <cellStyle name="40% - Accent6 5 4 8" xfId="21645" xr:uid="{1EED94CF-AAD3-4BE4-B422-09C83B541AEF}"/>
    <cellStyle name="40% - Accent6 5 4 8 2" xfId="51070" xr:uid="{3582D08C-8E9B-4361-811A-C7A6C0D1B16E}"/>
    <cellStyle name="40% - Accent6 5 4 9" xfId="17686" xr:uid="{51133BEB-9F34-4BA1-811A-76B6F79C5BF7}"/>
    <cellStyle name="40% - Accent6 5 4 9 2" xfId="47441" xr:uid="{2D682686-5161-4A4A-A769-05D0299C261A}"/>
    <cellStyle name="40% - Accent6 5 5" xfId="2250" xr:uid="{97B6BE9F-DA4D-4ABD-9731-47B9D36A2A7D}"/>
    <cellStyle name="40% - Accent6 5 5 10" xfId="33230" xr:uid="{23D40282-6AC4-4601-942A-4C35921D510A}"/>
    <cellStyle name="40% - Accent6 5 5 2" xfId="17708" xr:uid="{7AFE1B0C-4C87-4019-AC36-00C8E362C441}"/>
    <cellStyle name="40% - Accent6 5 5 2 2" xfId="17709" xr:uid="{5461E843-688F-40DE-8A6D-FB33DB56AFBD}"/>
    <cellStyle name="40% - Accent6 5 5 2 2 2" xfId="17710" xr:uid="{0D3596BC-F75E-4B98-A684-53AFB894F4C7}"/>
    <cellStyle name="40% - Accent6 5 5 2 2 2 2" xfId="47465" xr:uid="{2853C831-6FB6-4FCC-8E0E-1E9C234F9538}"/>
    <cellStyle name="40% - Accent6 5 5 2 2 3" xfId="17711" xr:uid="{F767E303-53B3-4940-82A8-863BD48DF5FC}"/>
    <cellStyle name="40% - Accent6 5 5 2 2 3 2" xfId="47466" xr:uid="{1906BDC9-EF85-4BE3-90F9-269243893E41}"/>
    <cellStyle name="40% - Accent6 5 5 2 2 4" xfId="29516" xr:uid="{601DE501-497C-457F-9022-0E8735F8A096}"/>
    <cellStyle name="40% - Accent6 5 5 2 2 4 2" xfId="58006" xr:uid="{9236C1FE-6B99-49DB-A450-347CD6A12D39}"/>
    <cellStyle name="40% - Accent6 5 5 2 2 5" xfId="47464" xr:uid="{E5984E52-DD78-485C-A893-CCFF26EA8C9F}"/>
    <cellStyle name="40% - Accent6 5 5 2 3" xfId="17712" xr:uid="{D9B57C3F-0565-49CE-BEC2-875A86999F94}"/>
    <cellStyle name="40% - Accent6 5 5 2 3 2" xfId="47467" xr:uid="{501FD8DE-A496-46DF-B6AE-06EAE1FDDC30}"/>
    <cellStyle name="40% - Accent6 5 5 2 4" xfId="17713" xr:uid="{6C635892-A9B7-4A82-9E33-9F20D61832D7}"/>
    <cellStyle name="40% - Accent6 5 5 2 4 2" xfId="47468" xr:uid="{E7B8BE3A-AE81-4BDB-8B8D-F34CDE4A289C}"/>
    <cellStyle name="40% - Accent6 5 5 2 5" xfId="17714" xr:uid="{80D69AA6-4DC3-4EA8-853E-62565FC82096}"/>
    <cellStyle name="40% - Accent6 5 5 2 5 2" xfId="47469" xr:uid="{2B9F1286-7E02-45CB-9637-7F450E89DD88}"/>
    <cellStyle name="40% - Accent6 5 5 2 6" xfId="26532" xr:uid="{F95B9D1E-2615-44EA-B1B4-41DBBB00B6BB}"/>
    <cellStyle name="40% - Accent6 5 5 2 6 2" xfId="55023" xr:uid="{F985F73E-4C47-4047-9E0A-9532AAFBB4FA}"/>
    <cellStyle name="40% - Accent6 5 5 2 7" xfId="47463" xr:uid="{D66C4A5B-5BB0-47BE-94F7-C4C327964708}"/>
    <cellStyle name="40% - Accent6 5 5 3" xfId="17715" xr:uid="{71A2932B-6BEC-4287-A147-3EE2521825D8}"/>
    <cellStyle name="40% - Accent6 5 5 3 2" xfId="17716" xr:uid="{B82EF4C3-4878-49C6-B1D4-359A58B2C08F}"/>
    <cellStyle name="40% - Accent6 5 5 3 2 2" xfId="17717" xr:uid="{70AA85C8-30FE-4D43-8121-1A3720411898}"/>
    <cellStyle name="40% - Accent6 5 5 3 2 2 2" xfId="47472" xr:uid="{A6A0BE34-5078-45EE-9A8E-4BFE09EB600B}"/>
    <cellStyle name="40% - Accent6 5 5 3 2 3" xfId="17718" xr:uid="{1A090642-2212-44AF-8DD7-5A98FF82A70C}"/>
    <cellStyle name="40% - Accent6 5 5 3 2 3 2" xfId="47473" xr:uid="{281FA7F6-522C-4A47-BA98-95B5B99B4921}"/>
    <cellStyle name="40% - Accent6 5 5 3 2 4" xfId="47471" xr:uid="{4739953E-2070-4972-BA17-64BAE5F97A22}"/>
    <cellStyle name="40% - Accent6 5 5 3 3" xfId="17719" xr:uid="{8A902586-8E0C-4AE3-9F77-6FAF80E421F0}"/>
    <cellStyle name="40% - Accent6 5 5 3 3 2" xfId="47474" xr:uid="{1FD9A136-0F5E-4E4A-B38A-004009028680}"/>
    <cellStyle name="40% - Accent6 5 5 3 4" xfId="17720" xr:uid="{3154908A-6B95-4714-A99D-5C23AB380FA1}"/>
    <cellStyle name="40% - Accent6 5 5 3 4 2" xfId="47475" xr:uid="{C8CA036A-6D82-426D-8E61-903F6EFEFC39}"/>
    <cellStyle name="40% - Accent6 5 5 3 5" xfId="17721" xr:uid="{CAEDBA60-695B-4941-B36B-A3FC46A13423}"/>
    <cellStyle name="40% - Accent6 5 5 3 5 2" xfId="47476" xr:uid="{7AB7C594-C6DD-4FA3-8960-52FBEEB32A64}"/>
    <cellStyle name="40% - Accent6 5 5 3 6" xfId="28005" xr:uid="{D13F0226-CA4A-406E-9630-F15C923FE11D}"/>
    <cellStyle name="40% - Accent6 5 5 3 6 2" xfId="56495" xr:uid="{A2617F31-B84F-492B-B945-C3B2FAA22B43}"/>
    <cellStyle name="40% - Accent6 5 5 3 7" xfId="47470" xr:uid="{98F2598C-F067-482C-90FB-2A9F219B15FF}"/>
    <cellStyle name="40% - Accent6 5 5 4" xfId="17722" xr:uid="{FEAA74BD-C5EF-4D5D-B3A5-26D1155B0260}"/>
    <cellStyle name="40% - Accent6 5 5 4 2" xfId="17723" xr:uid="{AFD25550-0BC1-4E72-B59A-1053217ACFF8}"/>
    <cellStyle name="40% - Accent6 5 5 4 2 2" xfId="47478" xr:uid="{98E7EB88-5E44-44C6-8019-2E3B58151315}"/>
    <cellStyle name="40% - Accent6 5 5 4 3" xfId="17724" xr:uid="{5C5392B1-02EC-413E-8AA0-E1C74378750E}"/>
    <cellStyle name="40% - Accent6 5 5 4 3 2" xfId="47479" xr:uid="{C5B1786F-C7FB-4447-99CA-54BAA8B75D30}"/>
    <cellStyle name="40% - Accent6 5 5 4 4" xfId="31005" xr:uid="{521C850E-9F54-4D0B-BCBE-2211B51F1CE9}"/>
    <cellStyle name="40% - Accent6 5 5 4 4 2" xfId="59495" xr:uid="{98CE0B06-F2C5-4766-9AFA-62842202D779}"/>
    <cellStyle name="40% - Accent6 5 5 4 5" xfId="47477" xr:uid="{82F52475-03F4-4B21-9CF5-341BBDAC3493}"/>
    <cellStyle name="40% - Accent6 5 5 5" xfId="17725" xr:uid="{60B5A7EF-4443-4CF6-B4AC-8B1EF0BDA54C}"/>
    <cellStyle name="40% - Accent6 5 5 5 2" xfId="47480" xr:uid="{44FE464B-24BC-4309-AD2D-43D0BCC1E2F5}"/>
    <cellStyle name="40% - Accent6 5 5 6" xfId="17726" xr:uid="{2598A933-7B31-4DFD-B52B-FE333799BB1B}"/>
    <cellStyle name="40% - Accent6 5 5 6 2" xfId="47481" xr:uid="{32954027-1888-4D85-AFE7-537CEF8C0423}"/>
    <cellStyle name="40% - Accent6 5 5 7" xfId="17727" xr:uid="{75E8C832-617D-4442-96AD-131489210C41}"/>
    <cellStyle name="40% - Accent6 5 5 7 2" xfId="47482" xr:uid="{DFE5184C-4792-4525-8313-DAD051D40FB5}"/>
    <cellStyle name="40% - Accent6 5 5 8" xfId="25063" xr:uid="{56E1E5B5-56B7-4527-B40C-464137835B7B}"/>
    <cellStyle name="40% - Accent6 5 5 8 2" xfId="53554" xr:uid="{C79B8677-D244-4208-8B0F-24C47E20D2FD}"/>
    <cellStyle name="40% - Accent6 5 5 9" xfId="17707" xr:uid="{19431250-03A9-4C0E-B6EE-47CC391BB6BE}"/>
    <cellStyle name="40% - Accent6 5 5 9 2" xfId="47462" xr:uid="{7D7BA45B-33D0-4761-BBCF-ACB21BAB48F5}"/>
    <cellStyle name="40% - Accent6 5 6" xfId="17728" xr:uid="{D7BB9642-EB18-4A22-912C-55DD4E9556FE}"/>
    <cellStyle name="40% - Accent6 5 6 2" xfId="17729" xr:uid="{ECD24470-21DB-4768-B64B-4077D36057ED}"/>
    <cellStyle name="40% - Accent6 5 6 2 2" xfId="17730" xr:uid="{4F5BFAA8-A2DE-4BAE-8269-7A058108FC51}"/>
    <cellStyle name="40% - Accent6 5 6 2 2 2" xfId="47485" xr:uid="{ACD25443-171F-47E6-BB53-298B0AE40691}"/>
    <cellStyle name="40% - Accent6 5 6 2 3" xfId="17731" xr:uid="{DADEFF81-B588-425A-BAB9-68A474211319}"/>
    <cellStyle name="40% - Accent6 5 6 2 3 2" xfId="47486" xr:uid="{A1A5DDAD-B943-4DF6-99E0-3FF0191F7C20}"/>
    <cellStyle name="40% - Accent6 5 6 2 4" xfId="28330" xr:uid="{5BFBB92A-0E55-4D55-8211-D9A89D3BE7F1}"/>
    <cellStyle name="40% - Accent6 5 6 2 4 2" xfId="56820" xr:uid="{2A2520A3-4BA5-469B-8818-9F80AB6DF17A}"/>
    <cellStyle name="40% - Accent6 5 6 2 5" xfId="47484" xr:uid="{122C8EAD-ACAF-44F4-A3B2-41A4986B6E2F}"/>
    <cellStyle name="40% - Accent6 5 6 3" xfId="17732" xr:uid="{A348F1FA-AF56-4525-B583-85AD64F010C8}"/>
    <cellStyle name="40% - Accent6 5 6 3 2" xfId="47487" xr:uid="{C43E78DE-9C0E-4430-9C49-088A4F84D7E7}"/>
    <cellStyle name="40% - Accent6 5 6 4" xfId="17733" xr:uid="{096B36E0-DEAC-45AC-AF0C-E59349DF31AF}"/>
    <cellStyle name="40% - Accent6 5 6 4 2" xfId="47488" xr:uid="{36D9152F-9DF4-4902-B2E3-5597BCDFE0A5}"/>
    <cellStyle name="40% - Accent6 5 6 5" xfId="17734" xr:uid="{BC4501AC-E45B-418D-BF41-1DFF7CC33EF4}"/>
    <cellStyle name="40% - Accent6 5 6 5 2" xfId="47489" xr:uid="{B14EAC0A-5186-4326-9E04-B840742D0025}"/>
    <cellStyle name="40% - Accent6 5 6 6" xfId="25364" xr:uid="{AECEE1AF-213F-4021-91CF-6FBC8F11B540}"/>
    <cellStyle name="40% - Accent6 5 6 6 2" xfId="53855" xr:uid="{7C7B24B6-F652-4AD7-B30F-3CF217B53E17}"/>
    <cellStyle name="40% - Accent6 5 6 7" xfId="47483" xr:uid="{DC7605DB-8B46-42D2-AB7B-5F64B99C7E61}"/>
    <cellStyle name="40% - Accent6 5 7" xfId="17735" xr:uid="{DE1AA73E-3CB2-4946-90D7-74E26DD3D515}"/>
    <cellStyle name="40% - Accent6 5 7 2" xfId="17736" xr:uid="{28EF25F5-F681-4232-9C91-9676AF262B6A}"/>
    <cellStyle name="40% - Accent6 5 7 2 2" xfId="17737" xr:uid="{2782DED3-706F-44E8-B905-2A27D726C94A}"/>
    <cellStyle name="40% - Accent6 5 7 2 2 2" xfId="47492" xr:uid="{B99DA6E2-FCD2-42FB-A8C7-EB8C5214B881}"/>
    <cellStyle name="40% - Accent6 5 7 2 3" xfId="17738" xr:uid="{32245BC5-BCBC-4ADE-8266-E6A231DF8A02}"/>
    <cellStyle name="40% - Accent6 5 7 2 3 2" xfId="47493" xr:uid="{20E959DB-DA0E-4781-B528-B46E2DB5298A}"/>
    <cellStyle name="40% - Accent6 5 7 2 4" xfId="47491" xr:uid="{21B882B7-FCC6-49E5-B79C-F79FA79D9857}"/>
    <cellStyle name="40% - Accent6 5 7 3" xfId="17739" xr:uid="{7BDC80AB-3A4D-4F23-A4BE-DC1D45125394}"/>
    <cellStyle name="40% - Accent6 5 7 3 2" xfId="47494" xr:uid="{3B721DC6-4294-4179-B255-9F261FAEFFBC}"/>
    <cellStyle name="40% - Accent6 5 7 4" xfId="17740" xr:uid="{EEB9FA7B-7DE4-409A-9109-C0C57A556E97}"/>
    <cellStyle name="40% - Accent6 5 7 4 2" xfId="47495" xr:uid="{60713789-183C-4C31-BA22-0D15267AD5EC}"/>
    <cellStyle name="40% - Accent6 5 7 5" xfId="17741" xr:uid="{BE354C32-51B6-402D-BAB1-11797A84EA1D}"/>
    <cellStyle name="40% - Accent6 5 7 5 2" xfId="47496" xr:uid="{B370FB36-993B-4A21-A0D8-6BC16C4AED8C}"/>
    <cellStyle name="40% - Accent6 5 7 6" xfId="26815" xr:uid="{B2E1A34A-5966-4EFF-890E-AC0E8899B554}"/>
    <cellStyle name="40% - Accent6 5 7 6 2" xfId="55305" xr:uid="{A1328CA8-5FCD-453E-AE8E-3A453D76B8BC}"/>
    <cellStyle name="40% - Accent6 5 7 7" xfId="47490" xr:uid="{C9ED56E6-63ED-4DDB-8E64-A2E0C259A62F}"/>
    <cellStyle name="40% - Accent6 5 8" xfId="17742" xr:uid="{02AAC334-33B6-400E-9EF2-A66D8BD539D6}"/>
    <cellStyle name="40% - Accent6 5 8 2" xfId="17743" xr:uid="{67FC4149-87E8-41D9-9212-B57EADCE460C}"/>
    <cellStyle name="40% - Accent6 5 8 2 2" xfId="47498" xr:uid="{E5644276-7B48-4228-A8A5-A8CC539A8BED}"/>
    <cellStyle name="40% - Accent6 5 8 3" xfId="17744" xr:uid="{905D9BCE-BD5E-4A27-85E0-EA0A0FFF9BA7}"/>
    <cellStyle name="40% - Accent6 5 8 3 2" xfId="47499" xr:uid="{0D2A5BDC-C5DF-43AF-87C5-FCE9CDB3467A}"/>
    <cellStyle name="40% - Accent6 5 8 4" xfId="29809" xr:uid="{921F322B-4F16-443D-BCA8-2DD09AFF931A}"/>
    <cellStyle name="40% - Accent6 5 8 4 2" xfId="58299" xr:uid="{E638D278-A87C-4BD5-B48D-DA1B5ED7CB31}"/>
    <cellStyle name="40% - Accent6 5 8 5" xfId="47497" xr:uid="{F3243AAB-4D80-4C74-A879-B3F25462C59D}"/>
    <cellStyle name="40% - Accent6 5 9" xfId="17745" xr:uid="{3EFAD474-A14A-4683-A326-0B83265A2A97}"/>
    <cellStyle name="40% - Accent6 5 9 2" xfId="47500" xr:uid="{767F7526-4A67-466B-A938-C0F66EE11C7E}"/>
    <cellStyle name="40% - Accent6 6" xfId="687" xr:uid="{492E9787-C72F-492E-8312-260318E43130}"/>
    <cellStyle name="40% - Accent6 6 10" xfId="17747" xr:uid="{06D341FE-EB8B-4231-8D99-DEBD16F89F25}"/>
    <cellStyle name="40% - Accent6 6 10 2" xfId="47502" xr:uid="{CDEA0C10-EF75-4515-B9DB-A7BA0F2C95A9}"/>
    <cellStyle name="40% - Accent6 6 11" xfId="20691" xr:uid="{A3153B97-4F09-4D44-8692-AD7D2E502279}"/>
    <cellStyle name="40% - Accent6 6 11 2" xfId="50130" xr:uid="{D7D4D4CA-7C7D-4A1E-B1B1-7F5B715CB776}"/>
    <cellStyle name="40% - Accent6 6 12" xfId="17746" xr:uid="{3AE3B4F8-0A83-44EA-9AAD-27D7A0583411}"/>
    <cellStyle name="40% - Accent6 6 12 2" xfId="47501" xr:uid="{414DC4F2-0F61-4F19-99FE-14A205EC7166}"/>
    <cellStyle name="40% - Accent6 6 13" xfId="4821" xr:uid="{4B8E32FA-7C35-48AB-93D8-88579ACDEBD9}"/>
    <cellStyle name="40% - Accent6 6 13 2" xfId="34705" xr:uid="{4B056A9B-6D00-4FC9-A63C-1843E6DEFB36}"/>
    <cellStyle name="40% - Accent6 6 14" xfId="4270" xr:uid="{179341C7-CCB1-48E0-8802-C944A525277A}"/>
    <cellStyle name="40% - Accent6 6 15" xfId="31940" xr:uid="{C26ABCA0-794E-4B3C-95A8-0E4DF2799D13}"/>
    <cellStyle name="40% - Accent6 6 2" xfId="1387" xr:uid="{40B512D1-45AF-4D8C-93EC-D68EE5AECABA}"/>
    <cellStyle name="40% - Accent6 6 2 10" xfId="5089" xr:uid="{F18B8C4D-850B-4441-AF1E-FA0B796110C3}"/>
    <cellStyle name="40% - Accent6 6 2 10 2" xfId="34956" xr:uid="{E9E5569D-3C7B-4F95-B34D-258D27B41277}"/>
    <cellStyle name="40% - Accent6 6 2 11" xfId="22766" xr:uid="{0002F0C1-E4E7-40C5-AD0F-D8872DFEEDF9}"/>
    <cellStyle name="40% - Accent6 6 2 11 2" xfId="52051" xr:uid="{5166E570-6C90-4EBC-A60D-6A77A40BD457}"/>
    <cellStyle name="40% - Accent6 6 2 12" xfId="32437" xr:uid="{4B7849DE-3174-4E8D-B58E-1E84D8AD1E55}"/>
    <cellStyle name="40% - Accent6 6 2 2" xfId="2049" xr:uid="{F8401A91-A317-45DF-A7DD-82FBEEDB8BE2}"/>
    <cellStyle name="40% - Accent6 6 2 2 2" xfId="3284" xr:uid="{87B86C39-7805-4188-B896-DE66A6CD763A}"/>
    <cellStyle name="40% - Accent6 6 2 2 2 2" xfId="17751" xr:uid="{E0B70E89-870A-43B7-931F-1F0833D92B1F}"/>
    <cellStyle name="40% - Accent6 6 2 2 2 2 2" xfId="47506" xr:uid="{B3971F99-EB92-4C38-B851-630C3760D878}"/>
    <cellStyle name="40% - Accent6 6 2 2 2 3" xfId="17752" xr:uid="{C4AFEE5D-2F81-4A23-ACAF-8E1C58E66456}"/>
    <cellStyle name="40% - Accent6 6 2 2 2 3 2" xfId="47507" xr:uid="{B6673390-CD2B-4C36-92F9-5C63060376D0}"/>
    <cellStyle name="40% - Accent6 6 2 2 2 4" xfId="17750" xr:uid="{F2C16B72-29A3-4647-B15E-87770C4E64AB}"/>
    <cellStyle name="40% - Accent6 6 2 2 2 4 2" xfId="47505" xr:uid="{6E00C904-ADB4-48DB-95F5-CFD51C1F0CFC}"/>
    <cellStyle name="40% - Accent6 6 2 2 2 5" xfId="34261" xr:uid="{172B133A-6413-45A1-88D9-6F35EFC22E59}"/>
    <cellStyle name="40% - Accent6 6 2 2 3" xfId="17753" xr:uid="{CD4F0488-2B58-41AE-97FC-C8C71E69EE8C}"/>
    <cellStyle name="40% - Accent6 6 2 2 3 2" xfId="47508" xr:uid="{5D3D4B56-CE37-48DE-B782-0BED7B10C0E2}"/>
    <cellStyle name="40% - Accent6 6 2 2 4" xfId="17754" xr:uid="{C948B93F-2B4A-4EE3-82B8-71EFC1291C13}"/>
    <cellStyle name="40% - Accent6 6 2 2 4 2" xfId="47509" xr:uid="{A3CD83CC-9565-419A-B1A9-39EDC2A392A1}"/>
    <cellStyle name="40% - Accent6 6 2 2 5" xfId="17755" xr:uid="{1A7DE9E9-8104-4EDD-8549-FEBCACE54278}"/>
    <cellStyle name="40% - Accent6 6 2 2 5 2" xfId="47510" xr:uid="{1D4D5297-101B-4604-BF81-C0C9B143FB68}"/>
    <cellStyle name="40% - Accent6 6 2 2 6" xfId="21907" xr:uid="{CEE16072-108A-4FE5-869C-4939F96B4366}"/>
    <cellStyle name="40% - Accent6 6 2 2 6 2" xfId="51332" xr:uid="{34CB62BF-8C80-47DB-9A59-66D3321778D8}"/>
    <cellStyle name="40% - Accent6 6 2 2 7" xfId="17749" xr:uid="{F1EF96AC-E203-4012-BE95-B7F8A4B38D2C}"/>
    <cellStyle name="40% - Accent6 6 2 2 7 2" xfId="47504" xr:uid="{C34DE8C9-0F34-4FB6-AEAE-808897A3CE5A}"/>
    <cellStyle name="40% - Accent6 6 2 2 8" xfId="28425" xr:uid="{84822D34-8470-4ACB-9F6B-048E02A8BCED}"/>
    <cellStyle name="40% - Accent6 6 2 2 8 2" xfId="56915" xr:uid="{F43AE0A9-24F9-461A-998A-D447A6C6E704}"/>
    <cellStyle name="40% - Accent6 6 2 2 9" xfId="33051" xr:uid="{819FB2FB-1344-4484-9441-6A593B96B1DF}"/>
    <cellStyle name="40% - Accent6 6 2 3" xfId="2678" xr:uid="{619E9A0E-0401-4BFA-B4B9-6D27656C9FAE}"/>
    <cellStyle name="40% - Accent6 6 2 3 2" xfId="17757" xr:uid="{5472BD8B-CA1C-460A-94E5-CCD4781B7621}"/>
    <cellStyle name="40% - Accent6 6 2 3 2 2" xfId="17758" xr:uid="{77A5F444-10C3-491F-842B-1F5282B784AD}"/>
    <cellStyle name="40% - Accent6 6 2 3 2 2 2" xfId="47513" xr:uid="{5B8A0689-A48B-4C22-8258-216B74455834}"/>
    <cellStyle name="40% - Accent6 6 2 3 2 3" xfId="17759" xr:uid="{CD5F90E7-103B-4930-AE67-B4E60F13F186}"/>
    <cellStyle name="40% - Accent6 6 2 3 2 3 2" xfId="47514" xr:uid="{E3BAFE4F-47EB-4C5A-A633-77F71671FBCE}"/>
    <cellStyle name="40% - Accent6 6 2 3 2 4" xfId="47512" xr:uid="{EC858A0B-55F7-46E8-AF47-5EF215B9C26A}"/>
    <cellStyle name="40% - Accent6 6 2 3 3" xfId="17760" xr:uid="{D1434618-5731-476A-93E6-F83ABB1317B5}"/>
    <cellStyle name="40% - Accent6 6 2 3 3 2" xfId="47515" xr:uid="{76CD7C8B-B80E-4A49-B22E-23FE30ECCAF2}"/>
    <cellStyle name="40% - Accent6 6 2 3 4" xfId="17761" xr:uid="{7354E985-C83F-40DC-8C74-C3BBFB69E409}"/>
    <cellStyle name="40% - Accent6 6 2 3 4 2" xfId="47516" xr:uid="{14D2052F-862A-404D-8CEF-4670E9CD1B58}"/>
    <cellStyle name="40% - Accent6 6 2 3 5" xfId="17762" xr:uid="{2B7AC121-E924-4E87-981E-705721143D73}"/>
    <cellStyle name="40% - Accent6 6 2 3 5 2" xfId="47517" xr:uid="{5CBB8E3B-5270-491A-8300-B066E6421CFC}"/>
    <cellStyle name="40% - Accent6 6 2 3 6" xfId="17756" xr:uid="{2AD2B75F-2843-45E5-9209-5A7BD18F7F82}"/>
    <cellStyle name="40% - Accent6 6 2 3 6 2" xfId="47511" xr:uid="{DD0B3E8A-DAC9-489B-A6C2-84AAF8C94A27}"/>
    <cellStyle name="40% - Accent6 6 2 3 7" xfId="33658" xr:uid="{CBC86797-9762-490F-BAFC-3FF4B7A5978F}"/>
    <cellStyle name="40% - Accent6 6 2 4" xfId="17763" xr:uid="{EC99CC03-4F34-4200-8883-E18E5E93B294}"/>
    <cellStyle name="40% - Accent6 6 2 4 2" xfId="17764" xr:uid="{0C8B7E09-9DBE-4A92-ACB4-09C72D9C2A09}"/>
    <cellStyle name="40% - Accent6 6 2 4 2 2" xfId="47519" xr:uid="{1004BDAD-89AD-462C-B55C-96558873BE1B}"/>
    <cellStyle name="40% - Accent6 6 2 4 3" xfId="17765" xr:uid="{4EA8752C-0B53-4149-AA58-75D2B0E4D6D6}"/>
    <cellStyle name="40% - Accent6 6 2 4 3 2" xfId="47520" xr:uid="{A8AEB8C4-7B2F-43DE-A203-B4B2DCEC5729}"/>
    <cellStyle name="40% - Accent6 6 2 4 4" xfId="47518" xr:uid="{4E9A9948-C91B-48D5-9A8A-6FB33F62C3DA}"/>
    <cellStyle name="40% - Accent6 6 2 5" xfId="17766" xr:uid="{9B77C910-C60D-4134-A57C-8E107367FFEB}"/>
    <cellStyle name="40% - Accent6 6 2 5 2" xfId="47521" xr:uid="{AD7C4677-A9C9-4670-93E9-F65290812E57}"/>
    <cellStyle name="40% - Accent6 6 2 6" xfId="17767" xr:uid="{107E13C0-0AB0-4852-8CFB-2C7ECB2EF8A6}"/>
    <cellStyle name="40% - Accent6 6 2 6 2" xfId="47522" xr:uid="{596142ED-94AE-438B-A836-69674D81A232}"/>
    <cellStyle name="40% - Accent6 6 2 7" xfId="17768" xr:uid="{E6135AF3-A659-4725-9A14-128836FF9E60}"/>
    <cellStyle name="40% - Accent6 6 2 7 2" xfId="47523" xr:uid="{FB7B2807-E2E4-4C99-A1B4-03A6AE8FACAF}"/>
    <cellStyle name="40% - Accent6 6 2 8" xfId="20934" xr:uid="{E716220D-1145-4955-8967-72CDF680CDD0}"/>
    <cellStyle name="40% - Accent6 6 2 8 2" xfId="50362" xr:uid="{6BEF2FBD-0E63-402D-B23C-3E861AD42B3F}"/>
    <cellStyle name="40% - Accent6 6 2 9" xfId="17748" xr:uid="{29D05E24-4259-45FE-BA9F-6DA1FE59E175}"/>
    <cellStyle name="40% - Accent6 6 2 9 2" xfId="47503" xr:uid="{0A3DC66A-4037-4FF8-89E3-14A0B4FC7159}"/>
    <cellStyle name="40% - Accent6 6 3" xfId="1759" xr:uid="{696BC6A3-7842-4E29-8626-9079DCB270E2}"/>
    <cellStyle name="40% - Accent6 6 3 10" xfId="26911" xr:uid="{6FC59C44-D90B-4075-A98B-668D4ABC489C}"/>
    <cellStyle name="40% - Accent6 6 3 10 2" xfId="55401" xr:uid="{80FBEB60-FF7D-41DD-BA0F-573FCE8B38E7}"/>
    <cellStyle name="40% - Accent6 6 3 11" xfId="32761" xr:uid="{CB1FA614-E48D-4BAA-94CC-2355373503E5}"/>
    <cellStyle name="40% - Accent6 6 3 2" xfId="2980" xr:uid="{0E72E545-14B7-4EA9-8147-74504B4C8BF1}"/>
    <cellStyle name="40% - Accent6 6 3 2 2" xfId="17771" xr:uid="{B82ED7A8-AE39-4288-9B36-9D992729003C}"/>
    <cellStyle name="40% - Accent6 6 3 2 2 2" xfId="17772" xr:uid="{6EEEBAF1-9257-4B8E-AE9D-7BA175BE2FFA}"/>
    <cellStyle name="40% - Accent6 6 3 2 2 2 2" xfId="47527" xr:uid="{66BBA65B-08B2-44EF-8ECF-DC55944BA19A}"/>
    <cellStyle name="40% - Accent6 6 3 2 2 3" xfId="17773" xr:uid="{371A849D-248F-4100-B2CF-CBDC0EE7DC76}"/>
    <cellStyle name="40% - Accent6 6 3 2 2 3 2" xfId="47528" xr:uid="{B97CAEDE-C326-4FB6-AEC8-6DDDBAB9764F}"/>
    <cellStyle name="40% - Accent6 6 3 2 2 4" xfId="47526" xr:uid="{283526B1-93AB-441E-828E-BE4F94AB447A}"/>
    <cellStyle name="40% - Accent6 6 3 2 3" xfId="17774" xr:uid="{D94C1183-5183-4483-80BA-E202A549CE8E}"/>
    <cellStyle name="40% - Accent6 6 3 2 3 2" xfId="47529" xr:uid="{23CD5296-916D-4657-9E92-BCFA831D2915}"/>
    <cellStyle name="40% - Accent6 6 3 2 4" xfId="17775" xr:uid="{71032E1A-3B67-4F20-933F-47EFB749476A}"/>
    <cellStyle name="40% - Accent6 6 3 2 4 2" xfId="47530" xr:uid="{20FFE308-FEA5-446E-9288-C5FFB6036C6E}"/>
    <cellStyle name="40% - Accent6 6 3 2 5" xfId="17776" xr:uid="{0E21C37D-E811-4C7C-97CE-A73B9DEAA16E}"/>
    <cellStyle name="40% - Accent6 6 3 2 5 2" xfId="47531" xr:uid="{287C19C3-6121-4C01-8418-1DC51A953E99}"/>
    <cellStyle name="40% - Accent6 6 3 2 6" xfId="22167" xr:uid="{32CCB2F1-5CFD-451B-A2EC-E654A6B67B5A}"/>
    <cellStyle name="40% - Accent6 6 3 2 6 2" xfId="51592" xr:uid="{C2CA1E66-406C-4B5B-AAD7-FDD35E2DC02D}"/>
    <cellStyle name="40% - Accent6 6 3 2 7" xfId="17770" xr:uid="{DCBC607F-CD48-4D33-9404-28DE280D5D49}"/>
    <cellStyle name="40% - Accent6 6 3 2 7 2" xfId="47525" xr:uid="{17FFC06E-FB4B-4334-B97F-7ECAE6D30C8E}"/>
    <cellStyle name="40% - Accent6 6 3 2 8" xfId="33958" xr:uid="{95B43C9E-A34A-4308-B481-35E93B1C1669}"/>
    <cellStyle name="40% - Accent6 6 3 3" xfId="17777" xr:uid="{C64FBD61-8201-4032-90D9-4AADAEDD7458}"/>
    <cellStyle name="40% - Accent6 6 3 3 2" xfId="17778" xr:uid="{2F8D89BF-216C-4768-B974-25C5ADD13C32}"/>
    <cellStyle name="40% - Accent6 6 3 3 2 2" xfId="17779" xr:uid="{31D7E129-067F-4CB6-90CC-5F8B3784D312}"/>
    <cellStyle name="40% - Accent6 6 3 3 2 2 2" xfId="47534" xr:uid="{A31CAB4B-8C8D-440F-B13F-0DFDD54CC162}"/>
    <cellStyle name="40% - Accent6 6 3 3 2 3" xfId="17780" xr:uid="{99DBE0BF-40C2-4A1F-B982-2A2672C6420C}"/>
    <cellStyle name="40% - Accent6 6 3 3 2 3 2" xfId="47535" xr:uid="{F8027959-A41A-40D9-83F5-C8843C6B102D}"/>
    <cellStyle name="40% - Accent6 6 3 3 2 4" xfId="47533" xr:uid="{2D0346BE-012B-476A-9F8E-95BC593E0F89}"/>
    <cellStyle name="40% - Accent6 6 3 3 3" xfId="17781" xr:uid="{928F3CA4-C838-45B9-A784-7A3D1F28A477}"/>
    <cellStyle name="40% - Accent6 6 3 3 3 2" xfId="47536" xr:uid="{206EAB38-AC43-4FC7-BF12-77ECB92BDB53}"/>
    <cellStyle name="40% - Accent6 6 3 3 4" xfId="17782" xr:uid="{E995D0B0-9634-45ED-9A8D-F8BE79DA6DD0}"/>
    <cellStyle name="40% - Accent6 6 3 3 4 2" xfId="47537" xr:uid="{3E8A13EC-6083-46D8-A5A3-4F2EB8404EDD}"/>
    <cellStyle name="40% - Accent6 6 3 3 5" xfId="17783" xr:uid="{F0C5C2EC-5786-4545-A4DC-B125C8CD4B6E}"/>
    <cellStyle name="40% - Accent6 6 3 3 5 2" xfId="47538" xr:uid="{3F05CB3C-9673-4B53-AFE2-06E6C620EDA4}"/>
    <cellStyle name="40% - Accent6 6 3 3 6" xfId="47532" xr:uid="{25535225-A5F4-40D3-A645-EABDC37DFB46}"/>
    <cellStyle name="40% - Accent6 6 3 4" xfId="17784" xr:uid="{FB6DF4E8-5D6D-473C-9DB8-7F019969AB03}"/>
    <cellStyle name="40% - Accent6 6 3 4 2" xfId="17785" xr:uid="{E31D3667-44CE-4257-8D70-C4BC48DD98E7}"/>
    <cellStyle name="40% - Accent6 6 3 4 2 2" xfId="47540" xr:uid="{FE98878A-D609-428B-9C29-1C1BBA3DCE54}"/>
    <cellStyle name="40% - Accent6 6 3 4 3" xfId="17786" xr:uid="{09C1E7F1-FA22-4085-8BC0-DE933792311D}"/>
    <cellStyle name="40% - Accent6 6 3 4 3 2" xfId="47541" xr:uid="{4A41C037-6AFF-4DA4-B31A-BBFED9E88D89}"/>
    <cellStyle name="40% - Accent6 6 3 4 4" xfId="47539" xr:uid="{69B602A9-99DC-4F09-8807-E3F4BD12F91A}"/>
    <cellStyle name="40% - Accent6 6 3 5" xfId="17787" xr:uid="{ACBC9622-5664-48BC-9012-4D7ACB2C05CF}"/>
    <cellStyle name="40% - Accent6 6 3 5 2" xfId="47542" xr:uid="{B8805E44-4038-407A-9792-9FCC95F54C2D}"/>
    <cellStyle name="40% - Accent6 6 3 6" xfId="17788" xr:uid="{922B71C9-B80A-44FA-9D76-25B10F8139CF}"/>
    <cellStyle name="40% - Accent6 6 3 6 2" xfId="47543" xr:uid="{8C838AA9-14F8-4653-934C-414F73ECC8B3}"/>
    <cellStyle name="40% - Accent6 6 3 7" xfId="17789" xr:uid="{D2ABB280-C24B-46A8-9C05-E0B51C546E6E}"/>
    <cellStyle name="40% - Accent6 6 3 7 2" xfId="47544" xr:uid="{EBDD0951-DB69-47A0-8B19-3792D88B5636}"/>
    <cellStyle name="40% - Accent6 6 3 8" xfId="21181" xr:uid="{3072D9EF-F614-4CB8-9AB6-15D14F900FF8}"/>
    <cellStyle name="40% - Accent6 6 3 8 2" xfId="50607" xr:uid="{4368D776-E471-41A3-82DE-1BD79A22D480}"/>
    <cellStyle name="40% - Accent6 6 3 9" xfId="17769" xr:uid="{AAA8244A-95D7-45D2-843A-26AC63F92583}"/>
    <cellStyle name="40% - Accent6 6 3 9 2" xfId="47524" xr:uid="{96EC0B73-E065-489E-8F6E-0F393CF682EC}"/>
    <cellStyle name="40% - Accent6 6 4" xfId="2371" xr:uid="{2939BE73-6A42-48FA-A169-C25A6E93919C}"/>
    <cellStyle name="40% - Accent6 6 4 10" xfId="29904" xr:uid="{E1C4C5BC-C0A5-48DF-AA3A-C6705A667A3E}"/>
    <cellStyle name="40% - Accent6 6 4 10 2" xfId="58394" xr:uid="{ED7DAD87-18C0-466C-B02E-CF516FFC1CB8}"/>
    <cellStyle name="40% - Accent6 6 4 11" xfId="33351" xr:uid="{DBDE21EE-5187-44FD-A51E-8A2BBD35B141}"/>
    <cellStyle name="40% - Accent6 6 4 2" xfId="17791" xr:uid="{A930BAF1-95DD-4F22-BA11-0AF0DF4DC39E}"/>
    <cellStyle name="40% - Accent6 6 4 2 2" xfId="17792" xr:uid="{3ECDB616-6D51-46D8-A4AC-369AF790E10E}"/>
    <cellStyle name="40% - Accent6 6 4 2 2 2" xfId="17793" xr:uid="{D823D9BB-9049-4998-A2D1-28547B7999FE}"/>
    <cellStyle name="40% - Accent6 6 4 2 2 2 2" xfId="47548" xr:uid="{E2F9A612-6F4A-46DB-8AEA-A34C61FAD3D3}"/>
    <cellStyle name="40% - Accent6 6 4 2 2 3" xfId="17794" xr:uid="{22A97B57-FBBE-4275-8336-3FA6AEB31AF5}"/>
    <cellStyle name="40% - Accent6 6 4 2 2 3 2" xfId="47549" xr:uid="{10D7C7E1-E9DA-44C6-B1D7-22506C97F41F}"/>
    <cellStyle name="40% - Accent6 6 4 2 2 4" xfId="47547" xr:uid="{A30BBF05-83B1-4C1B-91C2-E63C580CF54A}"/>
    <cellStyle name="40% - Accent6 6 4 2 3" xfId="17795" xr:uid="{139215C2-8117-4E70-AA5D-D20FC11CCE1C}"/>
    <cellStyle name="40% - Accent6 6 4 2 3 2" xfId="47550" xr:uid="{D7F97242-4B56-40F7-9203-67AED4AD6D9D}"/>
    <cellStyle name="40% - Accent6 6 4 2 4" xfId="17796" xr:uid="{5D96493C-FC5C-4A2D-BB8B-FF56910429EC}"/>
    <cellStyle name="40% - Accent6 6 4 2 4 2" xfId="47551" xr:uid="{902231B9-2122-48E4-A757-133694BA2C66}"/>
    <cellStyle name="40% - Accent6 6 4 2 5" xfId="17797" xr:uid="{72BE41B4-7C69-46E7-AE78-1002C45E25B2}"/>
    <cellStyle name="40% - Accent6 6 4 2 5 2" xfId="47552" xr:uid="{A18EC580-6240-4A4D-B74F-8A11801EB442}"/>
    <cellStyle name="40% - Accent6 6 4 2 6" xfId="47546" xr:uid="{5B580B8F-9935-4428-B8CA-421ACBB7FD53}"/>
    <cellStyle name="40% - Accent6 6 4 3" xfId="17798" xr:uid="{25C70BF6-8C79-4C25-9B06-3F0443593DA6}"/>
    <cellStyle name="40% - Accent6 6 4 3 2" xfId="17799" xr:uid="{EDCE9133-56A0-4FA5-AC06-5B1334EE1276}"/>
    <cellStyle name="40% - Accent6 6 4 3 2 2" xfId="17800" xr:uid="{C753588E-3F94-498A-B033-B85E7313DE63}"/>
    <cellStyle name="40% - Accent6 6 4 3 2 2 2" xfId="47555" xr:uid="{1879EEBC-8314-4271-A261-7330BD9D8378}"/>
    <cellStyle name="40% - Accent6 6 4 3 2 3" xfId="17801" xr:uid="{02A99E73-F0DF-42A7-8CE0-68DF095701FD}"/>
    <cellStyle name="40% - Accent6 6 4 3 2 3 2" xfId="47556" xr:uid="{D77A6EE0-25AB-411B-8161-9CD77A45E404}"/>
    <cellStyle name="40% - Accent6 6 4 3 2 4" xfId="47554" xr:uid="{21819185-E477-40A5-9A02-00B21A147A26}"/>
    <cellStyle name="40% - Accent6 6 4 3 3" xfId="17802" xr:uid="{BE1DF329-014A-47D9-82B2-9F5AB045EC3B}"/>
    <cellStyle name="40% - Accent6 6 4 3 3 2" xfId="47557" xr:uid="{6FBA4371-102D-4FDE-B6C9-D4775712208F}"/>
    <cellStyle name="40% - Accent6 6 4 3 4" xfId="17803" xr:uid="{0965A2B1-1575-4F85-8900-A346B2C86FC8}"/>
    <cellStyle name="40% - Accent6 6 4 3 4 2" xfId="47558" xr:uid="{B3971DE0-2E58-4209-8AE4-658F3F00DF67}"/>
    <cellStyle name="40% - Accent6 6 4 3 5" xfId="17804" xr:uid="{7AE9939E-6A0C-4374-BD32-A03D7C110B3C}"/>
    <cellStyle name="40% - Accent6 6 4 3 5 2" xfId="47559" xr:uid="{E5C97D71-69C9-43B7-965A-DC905E1478AE}"/>
    <cellStyle name="40% - Accent6 6 4 3 6" xfId="47553" xr:uid="{C63D3343-4612-4AC5-B323-2ED646A55877}"/>
    <cellStyle name="40% - Accent6 6 4 4" xfId="17805" xr:uid="{45B4030D-E933-4D7A-A7DD-7E91C354FF82}"/>
    <cellStyle name="40% - Accent6 6 4 4 2" xfId="17806" xr:uid="{17B22A70-8DF5-4CF8-996F-AD7F131BB642}"/>
    <cellStyle name="40% - Accent6 6 4 4 2 2" xfId="47561" xr:uid="{E7454009-6133-464A-AAA9-7D7C5A8BE7B1}"/>
    <cellStyle name="40% - Accent6 6 4 4 3" xfId="17807" xr:uid="{F344C103-CB7F-4BA8-8A55-2F2E779439FE}"/>
    <cellStyle name="40% - Accent6 6 4 4 3 2" xfId="47562" xr:uid="{61A37354-01B3-48F0-B509-8F7AF2176DB5}"/>
    <cellStyle name="40% - Accent6 6 4 4 4" xfId="47560" xr:uid="{6A34DDA7-DB7F-43DC-B6AF-0AB881CF8378}"/>
    <cellStyle name="40% - Accent6 6 4 5" xfId="17808" xr:uid="{451AE73B-0ECA-49B9-9B0E-F00FB2BC33FA}"/>
    <cellStyle name="40% - Accent6 6 4 5 2" xfId="47563" xr:uid="{54151B51-DDCA-43E3-BD32-36D80CC3F0CA}"/>
    <cellStyle name="40% - Accent6 6 4 6" xfId="17809" xr:uid="{89BAEE43-4579-46B1-AB0B-10ED1DF2A6E5}"/>
    <cellStyle name="40% - Accent6 6 4 6 2" xfId="47564" xr:uid="{A13DF8EE-9017-427F-8BF2-7BAAF64E6246}"/>
    <cellStyle name="40% - Accent6 6 4 7" xfId="17810" xr:uid="{7D64255B-8AFE-4B66-877C-196B02704326}"/>
    <cellStyle name="40% - Accent6 6 4 7 2" xfId="47565" xr:uid="{6A5E7963-C222-4059-8B5F-A4E9FE818F05}"/>
    <cellStyle name="40% - Accent6 6 4 8" xfId="21662" xr:uid="{42A0B8C2-090E-4AB6-B52C-909058E9158D}"/>
    <cellStyle name="40% - Accent6 6 4 8 2" xfId="51087" xr:uid="{79CBC3D6-320D-43D3-91BA-E7CD7C9F8987}"/>
    <cellStyle name="40% - Accent6 6 4 9" xfId="17790" xr:uid="{76B0EA4E-F05D-43D7-ADAC-FA8F5379A863}"/>
    <cellStyle name="40% - Accent6 6 4 9 2" xfId="47545" xr:uid="{6631848F-1F52-4328-8011-0544611E82C6}"/>
    <cellStyle name="40% - Accent6 6 5" xfId="17811" xr:uid="{65304627-558C-4EF0-806E-21FB8E9B639F}"/>
    <cellStyle name="40% - Accent6 6 5 2" xfId="17812" xr:uid="{D683708B-3467-4ADC-895C-841DFCBE4566}"/>
    <cellStyle name="40% - Accent6 6 5 2 2" xfId="17813" xr:uid="{F2FB6FDF-B82A-47ED-A4D8-141119A3743B}"/>
    <cellStyle name="40% - Accent6 6 5 2 2 2" xfId="47568" xr:uid="{E393AC17-5A16-4497-B933-5FBD873F2A84}"/>
    <cellStyle name="40% - Accent6 6 5 2 3" xfId="17814" xr:uid="{0E170DDF-F513-474E-AB55-95A6C6614084}"/>
    <cellStyle name="40% - Accent6 6 5 2 3 2" xfId="47569" xr:uid="{88966AD9-F959-41C6-997A-5A64D0C19753}"/>
    <cellStyle name="40% - Accent6 6 5 2 4" xfId="47567" xr:uid="{D4AF6BA0-C541-4E5B-8DB4-F86CE7D7499B}"/>
    <cellStyle name="40% - Accent6 6 5 3" xfId="17815" xr:uid="{A76DD6AE-874B-479A-A6ED-AF015A415AA2}"/>
    <cellStyle name="40% - Accent6 6 5 3 2" xfId="47570" xr:uid="{A71CF55D-8E36-443E-8DCE-E22EEC8141C2}"/>
    <cellStyle name="40% - Accent6 6 5 4" xfId="17816" xr:uid="{912833CE-1BE3-4BEF-BB7C-CCBD6178FFFB}"/>
    <cellStyle name="40% - Accent6 6 5 4 2" xfId="47571" xr:uid="{CD03FFFE-C9D0-4E1D-B433-55221359FF31}"/>
    <cellStyle name="40% - Accent6 6 5 5" xfId="17817" xr:uid="{CF799824-0D46-4FC4-8208-8E736C2B213A}"/>
    <cellStyle name="40% - Accent6 6 5 5 2" xfId="47572" xr:uid="{B6460655-24B1-4AD2-9BF0-3BAC8A598816}"/>
    <cellStyle name="40% - Accent6 6 5 6" xfId="47566" xr:uid="{14BB9E8B-26B1-4AE1-B6EF-CF80F5BE1005}"/>
    <cellStyle name="40% - Accent6 6 6" xfId="17818" xr:uid="{B6482675-C3BE-4D09-8D66-BE07B3541D40}"/>
    <cellStyle name="40% - Accent6 6 6 2" xfId="17819" xr:uid="{C74CD786-7522-42B3-8AA7-3EFBD274C6DA}"/>
    <cellStyle name="40% - Accent6 6 6 2 2" xfId="17820" xr:uid="{9B95FD90-BAC1-42CA-8224-1AE8C2EA77E9}"/>
    <cellStyle name="40% - Accent6 6 6 2 2 2" xfId="47575" xr:uid="{2620A988-AB06-45F9-B3CC-C2C63F394C4E}"/>
    <cellStyle name="40% - Accent6 6 6 2 3" xfId="17821" xr:uid="{4E5C6B39-1080-455E-BE2B-7A864C7313A7}"/>
    <cellStyle name="40% - Accent6 6 6 2 3 2" xfId="47576" xr:uid="{9C78ED81-CD3F-456F-B71A-49001E648308}"/>
    <cellStyle name="40% - Accent6 6 6 2 4" xfId="47574" xr:uid="{B6A95C48-0D27-47A6-AB10-44E71C674F45}"/>
    <cellStyle name="40% - Accent6 6 6 3" xfId="17822" xr:uid="{3876584A-FD7B-46F0-9CB3-9988C28AEE9A}"/>
    <cellStyle name="40% - Accent6 6 6 3 2" xfId="47577" xr:uid="{4157ACE4-0948-4C6A-A945-812D27164690}"/>
    <cellStyle name="40% - Accent6 6 6 4" xfId="17823" xr:uid="{C3F71B16-9397-4249-9422-D7B41E3B1F59}"/>
    <cellStyle name="40% - Accent6 6 6 4 2" xfId="47578" xr:uid="{8EA6D8B7-8A2F-4A39-A33B-5F9304CBD27C}"/>
    <cellStyle name="40% - Accent6 6 6 5" xfId="17824" xr:uid="{6F96A37E-14E4-4784-9CD8-7514B2C9DDA5}"/>
    <cellStyle name="40% - Accent6 6 6 5 2" xfId="47579" xr:uid="{678BB96F-C83A-4227-898D-BAA8F0239E22}"/>
    <cellStyle name="40% - Accent6 6 6 6" xfId="47573" xr:uid="{F7123C77-CE21-4143-A791-7B8C447BC550}"/>
    <cellStyle name="40% - Accent6 6 7" xfId="17825" xr:uid="{EBEAC961-C2FC-4789-8C9A-B219E9EF047A}"/>
    <cellStyle name="40% - Accent6 6 7 2" xfId="17826" xr:uid="{328F5E9A-75A7-4A43-B4E2-253499F120D2}"/>
    <cellStyle name="40% - Accent6 6 7 2 2" xfId="47581" xr:uid="{EBB0EFCD-6D05-4D47-ABB0-D8358A72EA60}"/>
    <cellStyle name="40% - Accent6 6 7 3" xfId="17827" xr:uid="{6952B4D7-F72D-4E0B-BFC0-4D817FD5DA4E}"/>
    <cellStyle name="40% - Accent6 6 7 3 2" xfId="47582" xr:uid="{64E9D8AA-1BE5-4247-BDC2-E2C86BF998A2}"/>
    <cellStyle name="40% - Accent6 6 7 4" xfId="47580" xr:uid="{D3D7BD8F-B44A-40DC-AE42-11ADEE4A1EEB}"/>
    <cellStyle name="40% - Accent6 6 8" xfId="17828" xr:uid="{2EBB3D0C-AD6B-4B37-8977-D32BE9A1E35A}"/>
    <cellStyle name="40% - Accent6 6 8 2" xfId="47583" xr:uid="{8451CD69-2A27-4984-B552-0E2DFB71E06C}"/>
    <cellStyle name="40% - Accent6 6 9" xfId="17829" xr:uid="{02C9C0EB-EB8A-4B40-B8B6-2E1BA9DF1B27}"/>
    <cellStyle name="40% - Accent6 6 9 2" xfId="47584" xr:uid="{6AE68EDD-1D12-4F3F-839E-686171873845}"/>
    <cellStyle name="40% - Accent6 7" xfId="860" xr:uid="{8C5B8BAE-C1C3-4712-9DB3-E5127710EC12}"/>
    <cellStyle name="40% - Accent6 7 10" xfId="20710" xr:uid="{05C9BF7F-9E55-45E9-8CF1-00AE316634DE}"/>
    <cellStyle name="40% - Accent6 7 10 2" xfId="50148" xr:uid="{5EF83F61-712F-47E1-9C2C-C1F617C51471}"/>
    <cellStyle name="40% - Accent6 7 11" xfId="17830" xr:uid="{116CBFC8-77A6-4C94-AE49-B96192F62741}"/>
    <cellStyle name="40% - Accent6 7 11 2" xfId="47585" xr:uid="{D7AA9675-2BC7-4C4F-AA30-7E142B54ADAA}"/>
    <cellStyle name="40% - Accent6 7 12" xfId="4842" xr:uid="{4C539083-2F81-4BA9-A740-305D405DD2F5}"/>
    <cellStyle name="40% - Accent6 7 12 2" xfId="34725" xr:uid="{91ACBC8A-04EE-4022-BA4F-576FA1BC82E6}"/>
    <cellStyle name="40% - Accent6 7 13" xfId="22780" xr:uid="{924F9088-5F05-4DE0-A937-D9253F7C24DC}"/>
    <cellStyle name="40% - Accent6 7 13 2" xfId="52065" xr:uid="{C7AA1B94-85A7-40E2-89F3-455F40A447CF}"/>
    <cellStyle name="40% - Accent6 7 14" xfId="32090" xr:uid="{51E11928-6BC3-4FC0-BB78-CB719222978E}"/>
    <cellStyle name="40% - Accent6 7 2" xfId="3035" xr:uid="{EC67FBB9-8EE5-48BB-AA4E-D2977F989ABE}"/>
    <cellStyle name="40% - Accent6 7 2 10" xfId="25736" xr:uid="{FE2F9AEA-45F2-4A52-BD3A-61A1E5269978}"/>
    <cellStyle name="40% - Accent6 7 2 10 2" xfId="54227" xr:uid="{58489F32-7578-4375-B8A7-4A37D16B4B61}"/>
    <cellStyle name="40% - Accent6 7 2 11" xfId="34012" xr:uid="{5E0DFF6C-8994-4A98-97CD-40CF6D3F2EC4}"/>
    <cellStyle name="40% - Accent6 7 2 2" xfId="5885" xr:uid="{4DD776B5-F4CC-43CD-B1CE-689F788E351D}"/>
    <cellStyle name="40% - Accent6 7 2 2 2" xfId="17833" xr:uid="{DB9121DB-42AE-4640-8E3D-AD80E4F7E3EA}"/>
    <cellStyle name="40% - Accent6 7 2 2 2 2" xfId="17834" xr:uid="{C09A6E24-C3D7-44EF-9143-DB94067DBBC8}"/>
    <cellStyle name="40% - Accent6 7 2 2 2 2 2" xfId="47589" xr:uid="{8386B1CA-DF1D-4314-A01B-B886395843BE}"/>
    <cellStyle name="40% - Accent6 7 2 2 2 3" xfId="17835" xr:uid="{004BE9F9-9E2F-41CD-883A-DE7EB53CDED4}"/>
    <cellStyle name="40% - Accent6 7 2 2 2 3 2" xfId="47590" xr:uid="{DFFB90EB-25C8-44A1-8ED7-9D8A158D4A09}"/>
    <cellStyle name="40% - Accent6 7 2 2 2 4" xfId="47588" xr:uid="{363C635C-C4D3-4B3A-AE29-67B52434B629}"/>
    <cellStyle name="40% - Accent6 7 2 2 3" xfId="17836" xr:uid="{E900C365-5AEF-488A-8CF6-F84384850C4A}"/>
    <cellStyle name="40% - Accent6 7 2 2 3 2" xfId="47591" xr:uid="{5A2194E6-D552-4516-A3D7-04B3D9E77F48}"/>
    <cellStyle name="40% - Accent6 7 2 2 4" xfId="17837" xr:uid="{63B177DB-CF0F-4A0E-9896-7C7BE62C5396}"/>
    <cellStyle name="40% - Accent6 7 2 2 4 2" xfId="47592" xr:uid="{15B616E1-311F-4070-A36D-CFFEB0B9FCEE}"/>
    <cellStyle name="40% - Accent6 7 2 2 5" xfId="17838" xr:uid="{326536F4-8E9E-4C00-883F-3C5DB57C433C}"/>
    <cellStyle name="40% - Accent6 7 2 2 5 2" xfId="47593" xr:uid="{0473A2DA-8235-461B-BBBA-00E05C88C3F7}"/>
    <cellStyle name="40% - Accent6 7 2 2 6" xfId="21932" xr:uid="{C13DCE3B-DC6E-4288-9E73-6DBEFD604900}"/>
    <cellStyle name="40% - Accent6 7 2 2 6 2" xfId="51357" xr:uid="{DEEE7609-9373-43AF-90CA-19C4591EA693}"/>
    <cellStyle name="40% - Accent6 7 2 2 7" xfId="17832" xr:uid="{1661CB04-E910-43D3-91FF-2C04F5AD9F53}"/>
    <cellStyle name="40% - Accent6 7 2 2 7 2" xfId="47587" xr:uid="{6CB146D0-1F74-462E-AF70-0490E662B263}"/>
    <cellStyle name="40% - Accent6 7 2 2 8" xfId="28715" xr:uid="{F0975017-FA98-4E55-8CD3-9FEAB2524646}"/>
    <cellStyle name="40% - Accent6 7 2 2 8 2" xfId="57205" xr:uid="{144E3D4D-3006-4976-959A-126839BD1B55}"/>
    <cellStyle name="40% - Accent6 7 2 2 9" xfId="35744" xr:uid="{EAB13E93-D33F-4991-8A04-2CD5FD81DFD1}"/>
    <cellStyle name="40% - Accent6 7 2 3" xfId="17839" xr:uid="{C5E83080-897D-4EF3-ABB8-EE612D6EE19C}"/>
    <cellStyle name="40% - Accent6 7 2 3 2" xfId="17840" xr:uid="{248B4524-0D30-4F79-8B26-0F40D78CDBCC}"/>
    <cellStyle name="40% - Accent6 7 2 3 2 2" xfId="17841" xr:uid="{95F7C144-25F1-425C-99D4-FE77C26998E3}"/>
    <cellStyle name="40% - Accent6 7 2 3 2 2 2" xfId="47596" xr:uid="{EA518970-0619-4477-9D8F-34AF6904FFDF}"/>
    <cellStyle name="40% - Accent6 7 2 3 2 3" xfId="17842" xr:uid="{39FCF2CA-9238-4708-9430-F60E8C24EA5A}"/>
    <cellStyle name="40% - Accent6 7 2 3 2 3 2" xfId="47597" xr:uid="{A2FB4949-B580-4D19-A514-64F59D42CE0A}"/>
    <cellStyle name="40% - Accent6 7 2 3 2 4" xfId="47595" xr:uid="{239E2AFA-7A4D-4450-8DC3-B0183284FE3B}"/>
    <cellStyle name="40% - Accent6 7 2 3 3" xfId="17843" xr:uid="{7D10D2C4-17A7-4E99-A8AB-DD798A57E59D}"/>
    <cellStyle name="40% - Accent6 7 2 3 3 2" xfId="47598" xr:uid="{3BF4355D-6513-43FE-BA2B-5D2E3369E24E}"/>
    <cellStyle name="40% - Accent6 7 2 3 4" xfId="17844" xr:uid="{14844732-8E0E-48D7-B65B-9DF5669933C0}"/>
    <cellStyle name="40% - Accent6 7 2 3 4 2" xfId="47599" xr:uid="{37474205-6AB1-445C-A477-5163B0794608}"/>
    <cellStyle name="40% - Accent6 7 2 3 5" xfId="17845" xr:uid="{7A42CFE6-815E-433B-8FB3-75647A01EE38}"/>
    <cellStyle name="40% - Accent6 7 2 3 5 2" xfId="47600" xr:uid="{A3422AD5-C098-4AD0-9320-0C6A665C559B}"/>
    <cellStyle name="40% - Accent6 7 2 3 6" xfId="47594" xr:uid="{7046AAD6-FA2A-4CB4-AC89-3B3D3C62CDD2}"/>
    <cellStyle name="40% - Accent6 7 2 4" xfId="17846" xr:uid="{56A17487-5AF1-41A6-BC2B-3E2FCB35FC2D}"/>
    <cellStyle name="40% - Accent6 7 2 4 2" xfId="17847" xr:uid="{681B884B-B603-424C-91C4-D1A136D277AA}"/>
    <cellStyle name="40% - Accent6 7 2 4 2 2" xfId="47602" xr:uid="{1A3DA247-FD7B-4BD8-918D-B13BA987FC47}"/>
    <cellStyle name="40% - Accent6 7 2 4 3" xfId="17848" xr:uid="{37BB386B-B2F6-412E-842D-3AA122F94784}"/>
    <cellStyle name="40% - Accent6 7 2 4 3 2" xfId="47603" xr:uid="{5E1CC789-EDE8-494F-944B-3D0F246AF267}"/>
    <cellStyle name="40% - Accent6 7 2 4 4" xfId="47601" xr:uid="{C7A296BB-46B4-4BF9-BF20-B337FAA6BD98}"/>
    <cellStyle name="40% - Accent6 7 2 5" xfId="17849" xr:uid="{64CA0C74-9B14-4F6E-8514-E2B0B9249278}"/>
    <cellStyle name="40% - Accent6 7 2 5 2" xfId="47604" xr:uid="{A58726F2-0633-4439-A17C-E3FF201FE65D}"/>
    <cellStyle name="40% - Accent6 7 2 6" xfId="17850" xr:uid="{0DDAC0C1-2E18-46F9-9C08-EEDF79B73788}"/>
    <cellStyle name="40% - Accent6 7 2 6 2" xfId="47605" xr:uid="{5B8A285B-CC20-42D8-A07C-3D7A943FC657}"/>
    <cellStyle name="40% - Accent6 7 2 7" xfId="17851" xr:uid="{A144473D-4647-4582-8CD0-1BC72F5073F8}"/>
    <cellStyle name="40% - Accent6 7 2 7 2" xfId="47606" xr:uid="{C3521AF5-57B2-49C5-9E7F-BEAAA03C92D0}"/>
    <cellStyle name="40% - Accent6 7 2 8" xfId="20958" xr:uid="{E8B364D9-3208-4702-8535-9C1982760789}"/>
    <cellStyle name="40% - Accent6 7 2 8 2" xfId="50386" xr:uid="{9F70FE0E-BD93-4AF9-8CD1-D2A6A7699379}"/>
    <cellStyle name="40% - Accent6 7 2 9" xfId="17831" xr:uid="{6FDDC88B-AFEA-422B-A55F-3786F0BACA79}"/>
    <cellStyle name="40% - Accent6 7 2 9 2" xfId="47586" xr:uid="{DBE9F92D-AAE2-4796-89BC-480B237B0A45}"/>
    <cellStyle name="40% - Accent6 7 3" xfId="5293" xr:uid="{B8FA354F-9A5C-4C20-A232-6609670CA541}"/>
    <cellStyle name="40% - Accent6 7 3 10" xfId="27204" xr:uid="{5757C8AF-EB13-4514-A3BA-5C4C96554CC5}"/>
    <cellStyle name="40% - Accent6 7 3 10 2" xfId="55694" xr:uid="{8A8F9FFB-6777-4A78-92B0-3F19516D4792}"/>
    <cellStyle name="40% - Accent6 7 3 11" xfId="35156" xr:uid="{8793F1DC-88B6-4249-BCCF-5A622B29CD1E}"/>
    <cellStyle name="40% - Accent6 7 3 2" xfId="6076" xr:uid="{E4FA150D-BB89-4259-B57C-63B854EB0AF4}"/>
    <cellStyle name="40% - Accent6 7 3 2 2" xfId="17854" xr:uid="{E35524AA-D40F-4D2F-B83C-4EFC2868DCC1}"/>
    <cellStyle name="40% - Accent6 7 3 2 2 2" xfId="17855" xr:uid="{F1027A87-5C5E-4A86-98DD-5AD7F007C8AE}"/>
    <cellStyle name="40% - Accent6 7 3 2 2 2 2" xfId="47610" xr:uid="{FA2409E6-1122-4D10-B88B-BF1892682997}"/>
    <cellStyle name="40% - Accent6 7 3 2 2 3" xfId="17856" xr:uid="{755EB40B-FD9E-4223-B481-92F70AD7F4C6}"/>
    <cellStyle name="40% - Accent6 7 3 2 2 3 2" xfId="47611" xr:uid="{57D6121F-CE07-4D5A-AEC5-78D05CBE83AD}"/>
    <cellStyle name="40% - Accent6 7 3 2 2 4" xfId="47609" xr:uid="{D73A9A76-155C-4D4E-9CE3-3FFBEED391D3}"/>
    <cellStyle name="40% - Accent6 7 3 2 3" xfId="17857" xr:uid="{639588AB-CE1B-4E45-B387-2C9DACF00369}"/>
    <cellStyle name="40% - Accent6 7 3 2 3 2" xfId="47612" xr:uid="{3E29F561-8B00-40F0-99E7-5724706C6615}"/>
    <cellStyle name="40% - Accent6 7 3 2 4" xfId="17858" xr:uid="{825BE093-9788-449C-85BD-EA1625B0975C}"/>
    <cellStyle name="40% - Accent6 7 3 2 4 2" xfId="47613" xr:uid="{987EACC8-2295-40FE-8D04-3F62C06823F8}"/>
    <cellStyle name="40% - Accent6 7 3 2 5" xfId="17859" xr:uid="{427F8BA9-F46E-4F4E-B7CE-5886E65102EB}"/>
    <cellStyle name="40% - Accent6 7 3 2 5 2" xfId="47614" xr:uid="{06ED5929-25DF-4685-B3D8-7774C8422670}"/>
    <cellStyle name="40% - Accent6 7 3 2 6" xfId="22193" xr:uid="{C393E024-0E19-4749-A793-307217505F94}"/>
    <cellStyle name="40% - Accent6 7 3 2 6 2" xfId="51618" xr:uid="{45B841A4-28AB-4DB1-9818-CB6340D66883}"/>
    <cellStyle name="40% - Accent6 7 3 2 7" xfId="17853" xr:uid="{9061C949-2FAE-40E8-889F-5D80139A7B61}"/>
    <cellStyle name="40% - Accent6 7 3 2 7 2" xfId="47608" xr:uid="{DEB5D35C-D7C4-47F3-82CC-F44187BFB939}"/>
    <cellStyle name="40% - Accent6 7 3 2 8" xfId="35935" xr:uid="{B4304FED-F5CE-4F4F-82AB-9AFF213BA6BC}"/>
    <cellStyle name="40% - Accent6 7 3 3" xfId="17860" xr:uid="{0E434A75-DFF3-41C3-A4AC-6BB85E0B54D8}"/>
    <cellStyle name="40% - Accent6 7 3 3 2" xfId="17861" xr:uid="{612D5843-C5AD-4926-9CD8-860BD953116B}"/>
    <cellStyle name="40% - Accent6 7 3 3 2 2" xfId="17862" xr:uid="{624373B4-7FD2-4D5E-91FA-38D41D598555}"/>
    <cellStyle name="40% - Accent6 7 3 3 2 2 2" xfId="47617" xr:uid="{DAD8DEF4-EE4A-4A9C-A852-B889CE919284}"/>
    <cellStyle name="40% - Accent6 7 3 3 2 3" xfId="17863" xr:uid="{689A2841-CF55-4B04-B813-CA9500F5C86A}"/>
    <cellStyle name="40% - Accent6 7 3 3 2 3 2" xfId="47618" xr:uid="{90C1AC90-1CBA-4DF4-8B03-7E3B17FB78D1}"/>
    <cellStyle name="40% - Accent6 7 3 3 2 4" xfId="47616" xr:uid="{76D51940-2595-4645-9452-1DC7C9CDDFDD}"/>
    <cellStyle name="40% - Accent6 7 3 3 3" xfId="17864" xr:uid="{B0CE9A54-B4F2-42F7-A161-89E52381AB0D}"/>
    <cellStyle name="40% - Accent6 7 3 3 3 2" xfId="47619" xr:uid="{2F078BE9-4D3F-4763-90E6-E973AC24C38D}"/>
    <cellStyle name="40% - Accent6 7 3 3 4" xfId="17865" xr:uid="{5C3011E2-6F03-491A-BB96-541A0F628718}"/>
    <cellStyle name="40% - Accent6 7 3 3 4 2" xfId="47620" xr:uid="{C3299011-A2C2-42C0-A453-03BA3587DE81}"/>
    <cellStyle name="40% - Accent6 7 3 3 5" xfId="17866" xr:uid="{B7B02EB1-99D9-458B-AE71-EF2AB22BDB83}"/>
    <cellStyle name="40% - Accent6 7 3 3 5 2" xfId="47621" xr:uid="{4000E0E6-8374-444E-A279-0E22EA191748}"/>
    <cellStyle name="40% - Accent6 7 3 3 6" xfId="47615" xr:uid="{C2DB6F5B-838F-4977-8D45-84B804816CF9}"/>
    <cellStyle name="40% - Accent6 7 3 4" xfId="17867" xr:uid="{71708352-F374-4037-A45A-DD013C229EC5}"/>
    <cellStyle name="40% - Accent6 7 3 4 2" xfId="17868" xr:uid="{090320D8-637E-4CAB-BFAC-58EF72887F98}"/>
    <cellStyle name="40% - Accent6 7 3 4 2 2" xfId="47623" xr:uid="{EFC28ADD-18E2-4918-8900-D16179BA74E9}"/>
    <cellStyle name="40% - Accent6 7 3 4 3" xfId="17869" xr:uid="{DBE31F43-E1BA-467B-A4CD-224F6C815814}"/>
    <cellStyle name="40% - Accent6 7 3 4 3 2" xfId="47624" xr:uid="{FFFB1274-7AF0-409A-810E-9A679B655725}"/>
    <cellStyle name="40% - Accent6 7 3 4 4" xfId="47622" xr:uid="{45979571-79DD-4505-9087-F267B074ADAF}"/>
    <cellStyle name="40% - Accent6 7 3 5" xfId="17870" xr:uid="{1C195FF6-267D-47A2-91EB-1D6CEB1ACE6D}"/>
    <cellStyle name="40% - Accent6 7 3 5 2" xfId="47625" xr:uid="{D97CB22A-1314-4AD0-AF1C-8DB7FD96CFCB}"/>
    <cellStyle name="40% - Accent6 7 3 6" xfId="17871" xr:uid="{0747B397-12B4-48C4-A21B-03BB092978C5}"/>
    <cellStyle name="40% - Accent6 7 3 6 2" xfId="47626" xr:uid="{B5268970-72B1-4E43-9243-82B640DA362F}"/>
    <cellStyle name="40% - Accent6 7 3 7" xfId="17872" xr:uid="{FBD33287-E507-4AAE-8799-464145FC7254}"/>
    <cellStyle name="40% - Accent6 7 3 7 2" xfId="47627" xr:uid="{4DCB0C7F-985D-4F01-A189-942208945EAA}"/>
    <cellStyle name="40% - Accent6 7 3 8" xfId="21206" xr:uid="{321D5781-FEA8-4CCF-9826-7E19522E6FBC}"/>
    <cellStyle name="40% - Accent6 7 3 8 2" xfId="50632" xr:uid="{7EBF4FCA-F2BD-4410-A660-5EFF2CDAD558}"/>
    <cellStyle name="40% - Accent6 7 3 9" xfId="17852" xr:uid="{C2783AF7-F4E1-40D8-BA36-36AE54CE012E}"/>
    <cellStyle name="40% - Accent6 7 3 9 2" xfId="47607" xr:uid="{254E3A43-4C95-4C94-B799-AB0F447846F0}"/>
    <cellStyle name="40% - Accent6 7 4" xfId="5676" xr:uid="{53AF3B7B-89CE-4D93-9158-F25D97229FC4}"/>
    <cellStyle name="40% - Accent6 7 4 2" xfId="17874" xr:uid="{5D499F27-4698-4CE9-9D72-77FA8B86A364}"/>
    <cellStyle name="40% - Accent6 7 4 2 2" xfId="17875" xr:uid="{D4B9687D-66CF-4F2E-879C-4CA9C6D87F16}"/>
    <cellStyle name="40% - Accent6 7 4 2 2 2" xfId="47630" xr:uid="{A0BC04B5-0C3F-4073-AAD8-4AA08E9FA81B}"/>
    <cellStyle name="40% - Accent6 7 4 2 3" xfId="17876" xr:uid="{6024123A-3E0C-4470-9A91-6AAA9265D2A2}"/>
    <cellStyle name="40% - Accent6 7 4 2 3 2" xfId="47631" xr:uid="{53215D97-A708-417F-AF8F-946DD9E6AFE8}"/>
    <cellStyle name="40% - Accent6 7 4 2 4" xfId="47629" xr:uid="{C3583B8D-2223-42F8-B19A-C24904599A2A}"/>
    <cellStyle name="40% - Accent6 7 4 3" xfId="17877" xr:uid="{EDE5F2CD-9CCA-4AD0-9767-B24812A838B2}"/>
    <cellStyle name="40% - Accent6 7 4 3 2" xfId="47632" xr:uid="{225D4E7D-8FE5-405B-8598-4702599B9A76}"/>
    <cellStyle name="40% - Accent6 7 4 4" xfId="17878" xr:uid="{47FC1FA0-9B12-4AC1-8ECF-289ECB93E3AD}"/>
    <cellStyle name="40% - Accent6 7 4 4 2" xfId="47633" xr:uid="{385BD4A7-E71A-4393-A626-23E58B901C42}"/>
    <cellStyle name="40% - Accent6 7 4 5" xfId="17879" xr:uid="{22FB36FF-7183-4FCB-8228-531AF454977F}"/>
    <cellStyle name="40% - Accent6 7 4 5 2" xfId="47634" xr:uid="{77AEB6C0-22BF-459F-BF09-036ACF1848CD}"/>
    <cellStyle name="40% - Accent6 7 4 6" xfId="21682" xr:uid="{7E75499B-F737-4A45-BF01-56753795272F}"/>
    <cellStyle name="40% - Accent6 7 4 6 2" xfId="51107" xr:uid="{11B3B596-3A26-460F-B590-B68409331ECF}"/>
    <cellStyle name="40% - Accent6 7 4 7" xfId="17873" xr:uid="{06F6C7AF-EEA4-4699-A62B-34F54240C30E}"/>
    <cellStyle name="40% - Accent6 7 4 7 2" xfId="47628" xr:uid="{F6BC6086-44E4-4121-B310-C3B7E72438C0}"/>
    <cellStyle name="40% - Accent6 7 4 8" xfId="30200" xr:uid="{812C874C-51AF-4288-86ED-86CB70FD88EF}"/>
    <cellStyle name="40% - Accent6 7 4 8 2" xfId="58690" xr:uid="{603BFC00-E8A1-4534-B3AE-C63671A94840}"/>
    <cellStyle name="40% - Accent6 7 4 9" xfId="35535" xr:uid="{5666D68A-10B6-46C2-A27F-52C92790CD96}"/>
    <cellStyle name="40% - Accent6 7 5" xfId="17880" xr:uid="{5659FC98-BEC9-475F-8C29-6018AFFC19D1}"/>
    <cellStyle name="40% - Accent6 7 5 2" xfId="17881" xr:uid="{92AB10AC-57E1-43DB-8C00-84AD83F153FB}"/>
    <cellStyle name="40% - Accent6 7 5 2 2" xfId="17882" xr:uid="{0B22D72C-8595-4742-8CDF-76762CA63A47}"/>
    <cellStyle name="40% - Accent6 7 5 2 2 2" xfId="47637" xr:uid="{5B2C5300-A670-46F5-ABFE-858A6E900059}"/>
    <cellStyle name="40% - Accent6 7 5 2 3" xfId="17883" xr:uid="{5991383F-7BCF-4207-A0BE-E8459C1F8C9C}"/>
    <cellStyle name="40% - Accent6 7 5 2 3 2" xfId="47638" xr:uid="{F7514338-7B0C-4E13-AFD4-15BE8F196772}"/>
    <cellStyle name="40% - Accent6 7 5 2 4" xfId="47636" xr:uid="{589C4EC0-6ED6-4B4F-A6AA-E030A9E64D84}"/>
    <cellStyle name="40% - Accent6 7 5 3" xfId="17884" xr:uid="{EDB5B613-81FB-4486-ADBF-E50ADCBECF31}"/>
    <cellStyle name="40% - Accent6 7 5 3 2" xfId="47639" xr:uid="{7F82CE74-F8A8-4249-BAFD-30081D4B15BD}"/>
    <cellStyle name="40% - Accent6 7 5 4" xfId="17885" xr:uid="{20AC4EBA-943A-4A1C-A483-E2EE88A95C38}"/>
    <cellStyle name="40% - Accent6 7 5 4 2" xfId="47640" xr:uid="{F2A8B4F4-22FC-447B-B520-7BE2032CB7B1}"/>
    <cellStyle name="40% - Accent6 7 5 5" xfId="17886" xr:uid="{B1CF1009-5BE2-4B38-BFE8-D44631B67D27}"/>
    <cellStyle name="40% - Accent6 7 5 5 2" xfId="47641" xr:uid="{175D3DC1-3ED7-4565-AFF8-0AD450023C01}"/>
    <cellStyle name="40% - Accent6 7 5 6" xfId="47635" xr:uid="{B828D414-22F3-44BB-8B59-00811384CB8C}"/>
    <cellStyle name="40% - Accent6 7 6" xfId="17887" xr:uid="{D977E06B-4B9F-4C7C-8B49-67D49A861468}"/>
    <cellStyle name="40% - Accent6 7 6 2" xfId="17888" xr:uid="{C1931A6D-B615-44F0-A69F-19F454ECA8F6}"/>
    <cellStyle name="40% - Accent6 7 6 2 2" xfId="47643" xr:uid="{90D9FCE1-60CF-46C6-8391-44359547D171}"/>
    <cellStyle name="40% - Accent6 7 6 3" xfId="17889" xr:uid="{B6C8E403-20ED-4A4C-93F9-9318DA199D0C}"/>
    <cellStyle name="40% - Accent6 7 6 3 2" xfId="47644" xr:uid="{323FA5C8-6BF9-46A0-BE7B-F46CCAEB59CE}"/>
    <cellStyle name="40% - Accent6 7 6 4" xfId="47642" xr:uid="{2FB76A9A-6E76-4D71-A743-F9029F4DD51F}"/>
    <cellStyle name="40% - Accent6 7 7" xfId="17890" xr:uid="{4EF30422-19BD-4F9D-8793-09C4E1D6E589}"/>
    <cellStyle name="40% - Accent6 7 7 2" xfId="47645" xr:uid="{90853F3B-EE40-4369-B81E-5C461ECC20D0}"/>
    <cellStyle name="40% - Accent6 7 8" xfId="17891" xr:uid="{3BE8F264-1C20-4E8C-BE2C-A5E16F688BE1}"/>
    <cellStyle name="40% - Accent6 7 8 2" xfId="47646" xr:uid="{828D97CE-878B-4AF7-B98E-261A83353EE4}"/>
    <cellStyle name="40% - Accent6 7 9" xfId="17892" xr:uid="{23244EB6-1B82-4163-931A-D002C2973461}"/>
    <cellStyle name="40% - Accent6 7 9 2" xfId="47647" xr:uid="{E74B6A7F-758D-46E2-A70E-416AA9A2E4EF}"/>
    <cellStyle name="40% - Accent6 8" xfId="2117" xr:uid="{C4B006A3-82C0-4B32-BE13-D4C80153A296}"/>
    <cellStyle name="40% - Accent6 8 10" xfId="4869" xr:uid="{8B4F3EC7-C69A-42E6-BDCA-B7AEF254F2EC}"/>
    <cellStyle name="40% - Accent6 8 10 2" xfId="34748" xr:uid="{93E15B7F-15B0-4CCE-A2E0-7DFCFF123320}"/>
    <cellStyle name="40% - Accent6 8 11" xfId="22795" xr:uid="{AC1E0667-0676-4CBC-A638-9E7D733D757C}"/>
    <cellStyle name="40% - Accent6 8 11 2" xfId="52080" xr:uid="{2ECEFC4C-E042-4E9E-A803-4BBA1E0AEFA1}"/>
    <cellStyle name="40% - Accent6 8 12" xfId="33106" xr:uid="{CECBFA8F-619D-4847-BF0F-57DEEDEEDB33}"/>
    <cellStyle name="40% - Accent6 8 2" xfId="5119" xr:uid="{7391E0E8-8D40-4911-A1D3-DCE70441A492}"/>
    <cellStyle name="40% - Accent6 8 2 2" xfId="5902" xr:uid="{18819BC9-C23A-4688-A984-C9401C2BD848}"/>
    <cellStyle name="40% - Accent6 8 2 2 2" xfId="17896" xr:uid="{5435D2E9-8322-4FA9-9A8A-1EF403A0CE03}"/>
    <cellStyle name="40% - Accent6 8 2 2 2 2" xfId="47651" xr:uid="{DD36FC26-2B73-48EC-8DBB-BA59D4517483}"/>
    <cellStyle name="40% - Accent6 8 2 2 3" xfId="17897" xr:uid="{86CACFEF-21BC-485B-8AD4-365707D10A4A}"/>
    <cellStyle name="40% - Accent6 8 2 2 3 2" xfId="47652" xr:uid="{C129D650-197F-405B-9145-BFD2A505296A}"/>
    <cellStyle name="40% - Accent6 8 2 2 4" xfId="21949" xr:uid="{A648D3AB-A8DC-4DD4-BFF5-194993AFBA04}"/>
    <cellStyle name="40% - Accent6 8 2 2 4 2" xfId="51374" xr:uid="{9321DE44-F3DA-4991-AC17-7D67B91644A8}"/>
    <cellStyle name="40% - Accent6 8 2 2 5" xfId="17895" xr:uid="{E37FAFD1-E8EB-4EED-B7BA-947B15A38B5A}"/>
    <cellStyle name="40% - Accent6 8 2 2 5 2" xfId="47650" xr:uid="{9D02F7F9-173B-4FFE-9EEE-BF46FB6480D9}"/>
    <cellStyle name="40% - Accent6 8 2 2 6" xfId="29009" xr:uid="{0D190FDD-0EB1-466B-9D94-2CA07263E3FE}"/>
    <cellStyle name="40% - Accent6 8 2 2 6 2" xfId="57499" xr:uid="{5101B4AE-2A56-4B11-85C5-F3AAD0C0579F}"/>
    <cellStyle name="40% - Accent6 8 2 2 7" xfId="35761" xr:uid="{0A35ADAB-7BBF-4093-9617-20DAA0619C14}"/>
    <cellStyle name="40% - Accent6 8 2 3" xfId="17898" xr:uid="{F2F70B13-BD24-41F6-8554-ADD47BC78E3D}"/>
    <cellStyle name="40% - Accent6 8 2 3 2" xfId="47653" xr:uid="{3ADA0C8F-FCEB-4CB0-BE55-8934CD50D0EA}"/>
    <cellStyle name="40% - Accent6 8 2 4" xfId="17899" xr:uid="{44C7EDD7-7DB6-4A4F-91D5-0A606232DF0E}"/>
    <cellStyle name="40% - Accent6 8 2 4 2" xfId="47654" xr:uid="{2030D3B2-33E0-45FD-AC2E-DEE52FE51CA3}"/>
    <cellStyle name="40% - Accent6 8 2 5" xfId="17900" xr:uid="{A139FF0E-DF81-4BCF-9637-80BF602B6EDF}"/>
    <cellStyle name="40% - Accent6 8 2 5 2" xfId="47655" xr:uid="{6FABE14F-54A5-42DA-A223-33BCCD033D62}"/>
    <cellStyle name="40% - Accent6 8 2 6" xfId="20978" xr:uid="{EBE7F3F3-E892-472A-A29C-DC3983A57097}"/>
    <cellStyle name="40% - Accent6 8 2 6 2" xfId="50404" xr:uid="{02606179-1967-41F7-9394-DC2DD9234454}"/>
    <cellStyle name="40% - Accent6 8 2 7" xfId="17894" xr:uid="{036937C6-75DB-43E0-94B0-84C1261FC626}"/>
    <cellStyle name="40% - Accent6 8 2 7 2" xfId="47649" xr:uid="{4205940C-DBAD-4951-AD4B-5C0E78A873AA}"/>
    <cellStyle name="40% - Accent6 8 2 8" xfId="26026" xr:uid="{9502DE27-F603-41E2-86BF-BE98ED37FD4D}"/>
    <cellStyle name="40% - Accent6 8 2 8 2" xfId="54517" xr:uid="{CABA7D56-4647-4500-AE1A-9AE383EE8826}"/>
    <cellStyle name="40% - Accent6 8 2 9" xfId="34982" xr:uid="{8551FCBD-7CCB-4093-A26A-C1902A37F079}"/>
    <cellStyle name="40% - Accent6 8 3" xfId="5310" xr:uid="{891422D8-F1B2-4121-AB04-55EC7116F171}"/>
    <cellStyle name="40% - Accent6 8 3 2" xfId="6093" xr:uid="{A05C5621-6D17-44AF-92C3-7F5786C8B0CE}"/>
    <cellStyle name="40% - Accent6 8 3 2 2" xfId="17903" xr:uid="{872FBE9C-D299-44E8-9539-8F2A879A7F8B}"/>
    <cellStyle name="40% - Accent6 8 3 2 2 2" xfId="47658" xr:uid="{9B077178-E809-4D49-A5F9-0C941401F988}"/>
    <cellStyle name="40% - Accent6 8 3 2 3" xfId="17904" xr:uid="{24858ABD-1386-42A0-811B-D38BC5715825}"/>
    <cellStyle name="40% - Accent6 8 3 2 3 2" xfId="47659" xr:uid="{0A316CD8-F38B-460A-A382-B8F9121034D7}"/>
    <cellStyle name="40% - Accent6 8 3 2 4" xfId="22211" xr:uid="{C66A8C8D-751D-4F0B-AF49-ED136D874C7C}"/>
    <cellStyle name="40% - Accent6 8 3 2 4 2" xfId="51636" xr:uid="{BAD8BCE4-BE32-4DEA-8349-2C70BF1DB487}"/>
    <cellStyle name="40% - Accent6 8 3 2 5" xfId="17902" xr:uid="{C4110E8E-12B9-443B-943D-1AC624351AB7}"/>
    <cellStyle name="40% - Accent6 8 3 2 5 2" xfId="47657" xr:uid="{929F50DD-3170-45B1-A199-ABD75D93C780}"/>
    <cellStyle name="40% - Accent6 8 3 2 6" xfId="35952" xr:uid="{9192C4C6-8C10-4133-9C7C-98BD85685163}"/>
    <cellStyle name="40% - Accent6 8 3 3" xfId="17905" xr:uid="{874F9ECE-AD93-40E2-9118-FAEC4CAC4470}"/>
    <cellStyle name="40% - Accent6 8 3 3 2" xfId="47660" xr:uid="{D1BEFCC6-5DF9-41C4-8A76-0AFDDFD6C2D3}"/>
    <cellStyle name="40% - Accent6 8 3 4" xfId="17906" xr:uid="{96495140-0092-4BA5-8C8D-7BC8BC319EF7}"/>
    <cellStyle name="40% - Accent6 8 3 4 2" xfId="47661" xr:uid="{FF99677E-9A8C-4A26-8C6B-1EA8A19309A4}"/>
    <cellStyle name="40% - Accent6 8 3 5" xfId="17907" xr:uid="{9186745E-36E7-45A9-A1A4-9B2165F92303}"/>
    <cellStyle name="40% - Accent6 8 3 5 2" xfId="47662" xr:uid="{40901E7E-5CCA-4910-A733-322C86282B68}"/>
    <cellStyle name="40% - Accent6 8 3 6" xfId="21224" xr:uid="{32F5D22C-FA50-4A04-B13A-A8644CDCEF32}"/>
    <cellStyle name="40% - Accent6 8 3 6 2" xfId="50650" xr:uid="{BDEF1617-4972-4C52-BB54-9BCEA1544442}"/>
    <cellStyle name="40% - Accent6 8 3 7" xfId="17901" xr:uid="{3A5D8C3A-62C4-445A-BCAA-4F9FDEEBDF34}"/>
    <cellStyle name="40% - Accent6 8 3 7 2" xfId="47656" xr:uid="{57AB0E52-0EB6-48DE-8475-AC55A673084B}"/>
    <cellStyle name="40% - Accent6 8 3 8" xfId="27498" xr:uid="{E404D229-A54D-42C4-B4D0-E6506EF5BA7B}"/>
    <cellStyle name="40% - Accent6 8 3 8 2" xfId="55988" xr:uid="{7767776C-B222-4A03-B6AB-BD6D62BA522C}"/>
    <cellStyle name="40% - Accent6 8 3 9" xfId="35173" xr:uid="{AF4313D9-A0D8-427B-B060-2B01BCA83E91}"/>
    <cellStyle name="40% - Accent6 8 4" xfId="5697" xr:uid="{2451A313-C6DA-4682-8D93-3B6A2C1BBA47}"/>
    <cellStyle name="40% - Accent6 8 4 2" xfId="17909" xr:uid="{02BA3982-67E6-4A61-864E-5CD1E9034B6D}"/>
    <cellStyle name="40% - Accent6 8 4 2 2" xfId="47664" xr:uid="{B3B85FE8-02C2-4ABA-B444-AECF663EA3AE}"/>
    <cellStyle name="40% - Accent6 8 4 3" xfId="17910" xr:uid="{478A5324-7852-4E9E-A093-C9B0F595877A}"/>
    <cellStyle name="40% - Accent6 8 4 3 2" xfId="47665" xr:uid="{6E1F17AB-32C5-4178-AA79-157A58A79B42}"/>
    <cellStyle name="40% - Accent6 8 4 4" xfId="21706" xr:uid="{007F1909-216F-4566-A76E-AE3A6D34E86B}"/>
    <cellStyle name="40% - Accent6 8 4 4 2" xfId="51131" xr:uid="{796EE68C-734F-4726-B910-EF6D48F2CCAA}"/>
    <cellStyle name="40% - Accent6 8 4 5" xfId="17908" xr:uid="{958FAB6D-1443-4C9D-BD57-F493DF533FBC}"/>
    <cellStyle name="40% - Accent6 8 4 5 2" xfId="47663" xr:uid="{F099A013-B13B-4F78-A58E-CC6E12B55F58}"/>
    <cellStyle name="40% - Accent6 8 4 6" xfId="30496" xr:uid="{1D53F462-D364-4FC3-9583-2829011C10CE}"/>
    <cellStyle name="40% - Accent6 8 4 6 2" xfId="58986" xr:uid="{AD583474-9836-4B32-AEF4-6E041F5D6889}"/>
    <cellStyle name="40% - Accent6 8 4 7" xfId="35556" xr:uid="{12178B8E-9EE0-4152-B8A0-1C0A0DEF2A20}"/>
    <cellStyle name="40% - Accent6 8 5" xfId="17911" xr:uid="{5199A26D-F9F6-4AD9-92C8-EC21D47A7393}"/>
    <cellStyle name="40% - Accent6 8 5 2" xfId="47666" xr:uid="{EED7974E-260E-456E-B6C9-DEC5849EA012}"/>
    <cellStyle name="40% - Accent6 8 6" xfId="17912" xr:uid="{C4147B06-9E5B-49D4-8C8D-F4FCAEF11E66}"/>
    <cellStyle name="40% - Accent6 8 6 2" xfId="47667" xr:uid="{BDD4A2FE-F33A-4BAD-92D9-D696D8573474}"/>
    <cellStyle name="40% - Accent6 8 7" xfId="17913" xr:uid="{2CBA9F10-A6DC-49FD-9921-F3BF8429CEED}"/>
    <cellStyle name="40% - Accent6 8 7 2" xfId="47668" xr:uid="{3CA42888-F170-4F75-9424-F3027A6C0282}"/>
    <cellStyle name="40% - Accent6 8 8" xfId="20736" xr:uid="{3580C656-6646-46C8-B22A-BDF9504C5658}"/>
    <cellStyle name="40% - Accent6 8 8 2" xfId="50168" xr:uid="{BE6B3A0E-3E33-4D8E-8BC8-7CB34D0CD3B6}"/>
    <cellStyle name="40% - Accent6 8 9" xfId="17893" xr:uid="{8DE0C7D2-080E-4D45-BF7B-BBEF173FC67E}"/>
    <cellStyle name="40% - Accent6 8 9 2" xfId="47648" xr:uid="{4DF5262D-1D85-4BAB-922F-138658710EF3}"/>
    <cellStyle name="40% - Accent6 9" xfId="916" xr:uid="{5D762A00-E15E-462A-B72D-1B5A4F837455}"/>
    <cellStyle name="40% - Accent6 9 10" xfId="4890" xr:uid="{9DD17516-B374-4D55-A5D4-D5BA51EE49BB}"/>
    <cellStyle name="40% - Accent6 9 10 2" xfId="34769" xr:uid="{BC560EF9-F52D-469B-A803-A06B8E80CD92}"/>
    <cellStyle name="40% - Accent6 9 11" xfId="22811" xr:uid="{6D580DD3-5235-49BC-8E20-DD0980461131}"/>
    <cellStyle name="40% - Accent6 9 11 2" xfId="52096" xr:uid="{1BE12B0D-ABA9-408D-BF31-520D1B57FFE5}"/>
    <cellStyle name="40% - Accent6 9 12" xfId="32130" xr:uid="{91029051-E067-446D-98FB-EF1E897A7896}"/>
    <cellStyle name="40% - Accent6 9 2" xfId="5138" xr:uid="{77575FEE-9951-41FC-96E7-CFA27FED3449}"/>
    <cellStyle name="40% - Accent6 9 2 2" xfId="5922" xr:uid="{D2001185-A6F6-43CA-9A0D-5921227D4955}"/>
    <cellStyle name="40% - Accent6 9 2 2 2" xfId="17917" xr:uid="{D87DFF6A-86D9-4940-BE8B-91817BF32AB7}"/>
    <cellStyle name="40% - Accent6 9 2 2 2 2" xfId="47672" xr:uid="{C8DF8343-20BA-434E-8ECB-9A3B7BF3E64B}"/>
    <cellStyle name="40% - Accent6 9 2 2 3" xfId="17918" xr:uid="{9DDF1C9E-4C8E-4A07-92DC-97646951FD51}"/>
    <cellStyle name="40% - Accent6 9 2 2 3 2" xfId="47673" xr:uid="{B90E030F-E10C-4F41-A590-604CDC665951}"/>
    <cellStyle name="40% - Accent6 9 2 2 4" xfId="21970" xr:uid="{708EB38D-4E92-4070-AD40-69BDF3431477}"/>
    <cellStyle name="40% - Accent6 9 2 2 4 2" xfId="51395" xr:uid="{9F437B52-580B-4C45-9DA1-3BCB69FAB144}"/>
    <cellStyle name="40% - Accent6 9 2 2 5" xfId="17916" xr:uid="{2D51C758-2620-4A26-A7ED-27A77323A642}"/>
    <cellStyle name="40% - Accent6 9 2 2 5 2" xfId="47671" xr:uid="{FBAAF96A-EF28-49FD-A84A-E08FF25D3D66}"/>
    <cellStyle name="40% - Accent6 9 2 2 6" xfId="29320" xr:uid="{28708997-7D15-4A31-A2C4-6DABB19FF042}"/>
    <cellStyle name="40% - Accent6 9 2 2 6 2" xfId="57810" xr:uid="{1A07E22D-0AA4-4F79-9C40-B432B0C14089}"/>
    <cellStyle name="40% - Accent6 9 2 2 7" xfId="35781" xr:uid="{7CCA89C1-CDC5-4B2A-850C-AF893F7DAA12}"/>
    <cellStyle name="40% - Accent6 9 2 3" xfId="17919" xr:uid="{795384B1-7EB0-4E9D-9710-432B001A4637}"/>
    <cellStyle name="40% - Accent6 9 2 3 2" xfId="47674" xr:uid="{95BBAC91-317B-44E0-A03F-88C949BA722A}"/>
    <cellStyle name="40% - Accent6 9 2 4" xfId="17920" xr:uid="{EFF5EC15-D70F-487D-A703-3FA67387FCE5}"/>
    <cellStyle name="40% - Accent6 9 2 4 2" xfId="47675" xr:uid="{B11DCE51-252F-444D-878F-768426DC254E}"/>
    <cellStyle name="40% - Accent6 9 2 5" xfId="17921" xr:uid="{CA0A45F6-BC6E-484F-A6AB-6618C414AFBE}"/>
    <cellStyle name="40% - Accent6 9 2 5 2" xfId="47676" xr:uid="{EAFFC187-50EF-47F7-8233-A4AE671E928B}"/>
    <cellStyle name="40% - Accent6 9 2 6" xfId="20998" xr:uid="{9551793F-4768-475A-94CA-0A5C2A062DA2}"/>
    <cellStyle name="40% - Accent6 9 2 6 2" xfId="50424" xr:uid="{7A7E1086-EAF0-4B6E-9A47-6F1402CCAE04}"/>
    <cellStyle name="40% - Accent6 9 2 7" xfId="17915" xr:uid="{62988597-A28D-4712-858B-EF19D3C3B87D}"/>
    <cellStyle name="40% - Accent6 9 2 7 2" xfId="47670" xr:uid="{D41F9EFC-CDCB-4FE4-864C-C2C72AF417DE}"/>
    <cellStyle name="40% - Accent6 9 2 8" xfId="26336" xr:uid="{26635CED-96C8-42CF-B3F5-FF3F8BBB8D33}"/>
    <cellStyle name="40% - Accent6 9 2 8 2" xfId="54827" xr:uid="{6ECCE8C7-055C-4E77-9F48-0D7A602C63E0}"/>
    <cellStyle name="40% - Accent6 9 2 9" xfId="35001" xr:uid="{EF32F254-B16B-4244-82ED-0A9916C44E12}"/>
    <cellStyle name="40% - Accent6 9 3" xfId="5330" xr:uid="{12195C76-EA5B-470F-86A4-C6A36DE968AA}"/>
    <cellStyle name="40% - Accent6 9 3 2" xfId="6114" xr:uid="{86EE722C-E126-414C-9551-0F29A27CAA31}"/>
    <cellStyle name="40% - Accent6 9 3 2 2" xfId="17924" xr:uid="{1F6A5A21-9F1E-4AC1-BBB9-FC42A6344B32}"/>
    <cellStyle name="40% - Accent6 9 3 2 2 2" xfId="47679" xr:uid="{F8CEF538-828D-4750-AB7C-23596E725697}"/>
    <cellStyle name="40% - Accent6 9 3 2 3" xfId="17925" xr:uid="{7B2F97FC-B92F-40CF-999E-8962F095816B}"/>
    <cellStyle name="40% - Accent6 9 3 2 3 2" xfId="47680" xr:uid="{4678B2D7-4830-4DA7-B324-28747F436F20}"/>
    <cellStyle name="40% - Accent6 9 3 2 4" xfId="22232" xr:uid="{2A0C2DDA-5E99-48FF-A62D-4E77A41DF1BD}"/>
    <cellStyle name="40% - Accent6 9 3 2 4 2" xfId="51657" xr:uid="{6D926947-0512-4E0F-8F18-16A231A6698B}"/>
    <cellStyle name="40% - Accent6 9 3 2 5" xfId="17923" xr:uid="{274F1C08-116C-4D98-9108-463552C88A00}"/>
    <cellStyle name="40% - Accent6 9 3 2 5 2" xfId="47678" xr:uid="{21DC5767-EB7E-49D0-9238-BD9F79B63BD4}"/>
    <cellStyle name="40% - Accent6 9 3 2 6" xfId="35973" xr:uid="{748241A1-409D-4C86-BCD2-27B507AC1267}"/>
    <cellStyle name="40% - Accent6 9 3 3" xfId="17926" xr:uid="{32BFB433-CBF0-4D3D-8CDD-C5EE95FDA823}"/>
    <cellStyle name="40% - Accent6 9 3 3 2" xfId="47681" xr:uid="{C152D882-3D64-442A-AC9A-D558FD077AF0}"/>
    <cellStyle name="40% - Accent6 9 3 4" xfId="17927" xr:uid="{349C9169-E854-4BF2-9402-AB1D700B3C9C}"/>
    <cellStyle name="40% - Accent6 9 3 4 2" xfId="47682" xr:uid="{7C801314-D1C3-4208-9355-F72D7B8A8E6F}"/>
    <cellStyle name="40% - Accent6 9 3 5" xfId="17928" xr:uid="{CF1D3F28-861B-4EF6-85D7-1438C3CD827F}"/>
    <cellStyle name="40% - Accent6 9 3 5 2" xfId="47683" xr:uid="{9ABF74EC-1E77-47BE-B41C-6DC6C0DAD0A6}"/>
    <cellStyle name="40% - Accent6 9 3 6" xfId="21245" xr:uid="{BE5CE17B-545C-4F34-968F-1F3BB2801585}"/>
    <cellStyle name="40% - Accent6 9 3 6 2" xfId="50671" xr:uid="{CE0B3C67-BCA8-4B5F-9AF4-C080CB2A8474}"/>
    <cellStyle name="40% - Accent6 9 3 7" xfId="17922" xr:uid="{ABE5C2C9-B5CD-4897-A779-49D3BD4BBA03}"/>
    <cellStyle name="40% - Accent6 9 3 7 2" xfId="47677" xr:uid="{3995B7E0-AE2B-45B2-9283-4EFE79353F33}"/>
    <cellStyle name="40% - Accent6 9 3 8" xfId="27809" xr:uid="{0D580D85-12D6-4DFE-9B67-A871EF3F83B6}"/>
    <cellStyle name="40% - Accent6 9 3 8 2" xfId="56299" xr:uid="{AA5EFD0B-870D-4246-B606-D3AC75719493}"/>
    <cellStyle name="40% - Accent6 9 3 9" xfId="35193" xr:uid="{6E7BC3FA-3964-436B-9724-2235989BC827}"/>
    <cellStyle name="40% - Accent6 9 4" xfId="5719" xr:uid="{B90DC465-2235-4204-8484-BC0D1FA15C3B}"/>
    <cellStyle name="40% - Accent6 9 4 2" xfId="17930" xr:uid="{7476535D-5DB7-4F31-9DE7-D07B0643F9B4}"/>
    <cellStyle name="40% - Accent6 9 4 2 2" xfId="47685" xr:uid="{49EFEA7D-AAC6-4D70-8E7F-92EA85B9EB1F}"/>
    <cellStyle name="40% - Accent6 9 4 3" xfId="17931" xr:uid="{4A97C382-0415-4B20-9E15-B430CCEF44A0}"/>
    <cellStyle name="40% - Accent6 9 4 3 2" xfId="47686" xr:uid="{3CA97665-DB6C-4DFE-B3E6-1B8CB43BD450}"/>
    <cellStyle name="40% - Accent6 9 4 4" xfId="21729" xr:uid="{BD0DBAD3-4672-4304-8EF9-206EF161483D}"/>
    <cellStyle name="40% - Accent6 9 4 4 2" xfId="51154" xr:uid="{6A0CDFE8-4495-4DA0-86F7-473CC6E722DB}"/>
    <cellStyle name="40% - Accent6 9 4 5" xfId="17929" xr:uid="{CCB8CFFD-3177-4195-9F34-126F7159998E}"/>
    <cellStyle name="40% - Accent6 9 4 5 2" xfId="47684" xr:uid="{C1DCA08B-81B0-4EF4-8FED-4149E2055B47}"/>
    <cellStyle name="40% - Accent6 9 4 6" xfId="30808" xr:uid="{D3E2787E-1044-4821-BBD8-E4BC79099460}"/>
    <cellStyle name="40% - Accent6 9 4 6 2" xfId="59298" xr:uid="{91EFA6BB-80C1-47CA-887A-B13A6C058326}"/>
    <cellStyle name="40% - Accent6 9 4 7" xfId="35578" xr:uid="{5121B348-0912-43E5-A8B6-AE0F8039FBDC}"/>
    <cellStyle name="40% - Accent6 9 5" xfId="17932" xr:uid="{47159C5B-DF30-4889-B452-B00394DF6019}"/>
    <cellStyle name="40% - Accent6 9 5 2" xfId="47687" xr:uid="{C6A9E0AD-FC43-44E0-B42E-66A92D293F43}"/>
    <cellStyle name="40% - Accent6 9 6" xfId="17933" xr:uid="{5471F22E-6A1E-4433-BE31-2AD2345D01BF}"/>
    <cellStyle name="40% - Accent6 9 6 2" xfId="47688" xr:uid="{03F349CB-520E-496D-AF68-4865FA942FF5}"/>
    <cellStyle name="40% - Accent6 9 7" xfId="17934" xr:uid="{21AF6283-A238-40E9-BC99-5A407EB4FFD9}"/>
    <cellStyle name="40% - Accent6 9 7 2" xfId="47689" xr:uid="{DAB5565A-651A-4F5E-B1C9-9D1433B0E75A}"/>
    <cellStyle name="40% - Accent6 9 8" xfId="20756" xr:uid="{111B7713-7F0F-40E5-AC1A-84683A6D4B6C}"/>
    <cellStyle name="40% - Accent6 9 8 2" xfId="50188" xr:uid="{A6AE2B16-42AC-4028-8AC3-F51D21632EB1}"/>
    <cellStyle name="40% - Accent6 9 9" xfId="17914" xr:uid="{045B693E-CDEB-4DA3-84ED-881B66483FA0}"/>
    <cellStyle name="40% - Accent6 9 9 2" xfId="47669" xr:uid="{F66382A3-E1D3-4612-867F-1999A647145A}"/>
    <cellStyle name="60% - Accent1 2" xfId="359" xr:uid="{B7B5675C-E0F4-4A2F-A32D-CB743C7AE82B}"/>
    <cellStyle name="60% - Accent1 2 2" xfId="3460" xr:uid="{3D6ED40C-28A8-478C-B4D0-580797FB94B8}"/>
    <cellStyle name="60% - Accent1 2 2 2" xfId="4429" xr:uid="{A6258158-B9C2-4B64-A0A5-7E61AD93A8E3}"/>
    <cellStyle name="60% - Accent1 2 2 2 2" xfId="31147" xr:uid="{50055A01-A721-41CB-A3E8-C5116F6CC671}"/>
    <cellStyle name="60% - Accent1 2 2 3" xfId="17937" xr:uid="{6C2D8F67-F400-4154-8802-AC1B8120D3AE}"/>
    <cellStyle name="60% - Accent1 2 2 4" xfId="4314" xr:uid="{A4D1812C-0A96-445F-8461-0D87075798D5}"/>
    <cellStyle name="60% - Accent1 2 2 5" xfId="4020" xr:uid="{B73A9D52-025F-4AEE-92AF-85ED3FE0195A}"/>
    <cellStyle name="60% - Accent1 2 3" xfId="667" xr:uid="{75CEE6F9-C9F3-4604-86A9-245C2FF6853A}"/>
    <cellStyle name="60% - Accent1 2 3 2" xfId="20324" xr:uid="{4F985A1D-F57F-4083-AB12-4CA68B142BA8}"/>
    <cellStyle name="60% - Accent1 2 3 2 2" xfId="31146" xr:uid="{2C9315FE-F5DA-4135-BBDF-EB50A1AD04FE}"/>
    <cellStyle name="60% - Accent1 2 3 3" xfId="23573" xr:uid="{9E90F7AC-6446-4160-96D1-167419DF2699}"/>
    <cellStyle name="60% - Accent1 2 3 4" xfId="4384" xr:uid="{0FE86BAB-68BD-44D3-B33B-2C74D7499BBA}"/>
    <cellStyle name="60% - Accent1 2 3 5" xfId="4046" xr:uid="{B10B2E34-A259-4329-B435-6FE6D40A0E27}"/>
    <cellStyle name="60% - Accent1 2 3 5 2" xfId="34383" xr:uid="{5BE8BD0A-DEE3-4543-BBF6-737158255FA4}"/>
    <cellStyle name="60% - Accent1 2 4" xfId="3827" xr:uid="{10AF4D5C-415A-4BB0-81F7-24B53ACC8264}"/>
    <cellStyle name="60% - Accent1 2 4 2" xfId="17936" xr:uid="{395C10A2-D90F-4D2C-9784-BC2CCCEEE811}"/>
    <cellStyle name="60% - Accent1 2 5" xfId="3503" xr:uid="{5DD90795-DB20-4031-943B-D424330AE78B}"/>
    <cellStyle name="60% - Accent1 2 5 2" xfId="22407" xr:uid="{74FA924C-E14F-400A-B60E-7DEAE76833D6}"/>
    <cellStyle name="60% - Accent1 2 5 3" xfId="34354" xr:uid="{5AFF47DE-AEB6-4CC5-A4D6-E5019A4B0085}"/>
    <cellStyle name="60% - Accent1 2 6" xfId="6342" xr:uid="{D20D4809-B546-466B-B03F-AD2E6C42B262}"/>
    <cellStyle name="60% - Accent1 2 7" xfId="4196" xr:uid="{61C89BD7-4E8E-4172-965F-5B68909AB29C}"/>
    <cellStyle name="60% - Accent1 3" xfId="4027" xr:uid="{A3BF7E94-319A-45EE-9521-4C6107AB8DA5}"/>
    <cellStyle name="60% - Accent1 3 2" xfId="4059" xr:uid="{109B48A2-5CCC-44E5-88FF-9A898AC28D55}"/>
    <cellStyle name="60% - Accent1 3 2 2" xfId="23756" xr:uid="{C6740121-2171-4298-AC23-3870AECAF1DF}"/>
    <cellStyle name="60% - Accent1 3 2 3" xfId="17935" xr:uid="{AF2A3FDF-3EC4-435F-8F0F-A60278D1BE94}"/>
    <cellStyle name="60% - Accent1 3 2 4" xfId="34396" xr:uid="{25DE73C4-A968-47B2-B858-B73E488B5A94}"/>
    <cellStyle name="60% - Accent1 3 3" xfId="4284" xr:uid="{B95956A1-78E9-4602-BE68-ED41CC423C6C}"/>
    <cellStyle name="60% - Accent1 3 4" xfId="34366" xr:uid="{80119A4E-6360-460B-A304-092771EC86FA}"/>
    <cellStyle name="60% - Accent1 4" xfId="4012" xr:uid="{19479D3F-5984-4D6D-8F92-EE4CD1355CC4}"/>
    <cellStyle name="60% - Accent1 4 2" xfId="4053" xr:uid="{F514AD06-079F-418B-AB07-8EE2259D48C3}"/>
    <cellStyle name="60% - Accent1 4 2 2" xfId="4564" xr:uid="{4E69551B-2A1D-4188-832D-36A8FAEC7ABA}"/>
    <cellStyle name="60% - Accent1 4 2 3" xfId="34390" xr:uid="{A572BA47-D34B-4B0F-9AAE-9A1B2BAF9E7F}"/>
    <cellStyle name="60% - Accent1 4 3" xfId="4251" xr:uid="{81B54B78-52CD-4D5B-AB8C-56CFA16AC910}"/>
    <cellStyle name="60% - Accent1 4 4" xfId="34360" xr:uid="{B3333AAA-562F-46B6-92C2-AE1A654C72F3}"/>
    <cellStyle name="60% - Accent1 5" xfId="4037" xr:uid="{C0E8DF5D-C1DB-490A-981E-0A20040F0CA6}"/>
    <cellStyle name="60% - Accent1 5 2" xfId="22859" xr:uid="{2817039E-32D2-4D5C-8F99-C847C016F4C2}"/>
    <cellStyle name="60% - Accent1 5 3" xfId="22852" xr:uid="{4A639F56-34FB-4DBE-A6A0-E42BD7F936D7}"/>
    <cellStyle name="60% - Accent1 5 3 2" xfId="52136" xr:uid="{B6B3328E-2254-4520-A021-6349A2F9B2A8}"/>
    <cellStyle name="60% - Accent1 5 4" xfId="4155" xr:uid="{15753699-B961-42D4-A96A-2F20A27E1B02}"/>
    <cellStyle name="60% - Accent1 5 5" xfId="34374" xr:uid="{1CE17658-A016-420F-9CF3-5EEA1F88D877}"/>
    <cellStyle name="60% - Accent1 6" xfId="4130" xr:uid="{C960F66B-C9E5-403E-8EE4-BD4359B63332}"/>
    <cellStyle name="60% - Accent1 6 2" xfId="22912" xr:uid="{0758F8F6-61BE-4609-A572-30ED68233499}"/>
    <cellStyle name="60% - Accent1 6 2 2" xfId="52146" xr:uid="{CAEB5F26-985F-44F6-9D87-7A853F25341C}"/>
    <cellStyle name="60% - Accent1 6 3" xfId="34408" xr:uid="{31B0D4E5-3D17-4C92-AE02-86F8097C3E5B}"/>
    <cellStyle name="60% - Accent1 7" xfId="22885" xr:uid="{1DD7F769-79D9-4141-8701-5918C87B0280}"/>
    <cellStyle name="60% - Accent1 8" xfId="4087" xr:uid="{4718E9FA-3B14-46FB-985A-7153573144CD}"/>
    <cellStyle name="60% - Accent1 9" xfId="45" xr:uid="{44CED10C-F0B5-4572-A4CE-92222304CE62}"/>
    <cellStyle name="60% - Accent2 2" xfId="360" xr:uid="{7F739CE2-3503-4CE4-9924-0015D028F0EE}"/>
    <cellStyle name="60% - Accent2 2 2" xfId="3461" xr:uid="{E0364280-9FDE-4C9F-9ECE-3BEC8050F7F0}"/>
    <cellStyle name="60% - Accent2 2 2 2" xfId="4430" xr:uid="{183B7F66-B7B2-400C-BF57-CAC60B9313BA}"/>
    <cellStyle name="60% - Accent2 2 2 2 2" xfId="31149" xr:uid="{40109196-E7D5-4EFE-ABF0-CCE0DBAEF462}"/>
    <cellStyle name="60% - Accent2 2 2 3" xfId="17940" xr:uid="{DE960CFA-4D32-4E86-97B7-6ED862572F52}"/>
    <cellStyle name="60% - Accent2 2 2 4" xfId="4318" xr:uid="{3EB26159-1E44-420B-9595-FAC22A9ED6AC}"/>
    <cellStyle name="60% - Accent2 2 2 5" xfId="4021" xr:uid="{89F2BDE2-EB21-4503-9903-ABE743810F3F}"/>
    <cellStyle name="60% - Accent2 2 3" xfId="940" xr:uid="{BC725F8F-2FB2-426C-8ED9-D4703DEA6368}"/>
    <cellStyle name="60% - Accent2 2 3 2" xfId="20325" xr:uid="{A8003ABF-ECB8-4295-83CC-344DE9EE2C21}"/>
    <cellStyle name="60% - Accent2 2 3 2 2" xfId="31148" xr:uid="{4EF04E22-CA9C-4EE8-B8D7-6ABDCAA7C55F}"/>
    <cellStyle name="60% - Accent2 2 3 3" xfId="23577" xr:uid="{E18FA76E-31A8-421F-8668-4F85D8826D44}"/>
    <cellStyle name="60% - Accent2 2 3 4" xfId="4385" xr:uid="{8717F222-3328-402F-9E89-6CBB6D5C3B24}"/>
    <cellStyle name="60% - Accent2 2 3 5" xfId="4047" xr:uid="{937C793E-C4DA-4221-B4A7-AAE058CE76E7}"/>
    <cellStyle name="60% - Accent2 2 3 5 2" xfId="34384" xr:uid="{5D98DE69-AFBB-4863-B57A-9C567C889797}"/>
    <cellStyle name="60% - Accent2 2 4" xfId="3828" xr:uid="{B68607E7-CAE7-4AF1-AB3A-467938E743FA}"/>
    <cellStyle name="60% - Accent2 2 4 2" xfId="17939" xr:uid="{2605460D-4D25-440D-B527-F0E6C533139E}"/>
    <cellStyle name="60% - Accent2 2 5" xfId="3502" xr:uid="{493B8E37-F6FC-44CB-A325-364232B992F4}"/>
    <cellStyle name="60% - Accent2 2 5 2" xfId="22408" xr:uid="{0D0A3A27-F342-48A2-A97C-0E8977ECAD84}"/>
    <cellStyle name="60% - Accent2 2 5 3" xfId="34353" xr:uid="{7B06AB02-7E24-4B85-A209-41EB660087B0}"/>
    <cellStyle name="60% - Accent2 2 6" xfId="6343" xr:uid="{E810B836-7B4A-4D78-9833-3C2B5860C9A6}"/>
    <cellStyle name="60% - Accent2 2 7" xfId="4197" xr:uid="{00693206-E7D1-4D6C-8E20-4544B1B6A039}"/>
    <cellStyle name="60% - Accent2 3" xfId="4028" xr:uid="{D3D101B0-17BD-4067-BBA3-CDEB28F9A774}"/>
    <cellStyle name="60% - Accent2 3 2" xfId="4060" xr:uid="{F8E7E275-CB2C-4124-BD6D-76A971A38362}"/>
    <cellStyle name="60% - Accent2 3 2 2" xfId="23757" xr:uid="{B58CC0BF-6487-4A32-93CA-10211E18C2DB}"/>
    <cellStyle name="60% - Accent2 3 2 3" xfId="17938" xr:uid="{FC1A90D1-90D6-479F-9124-0C3E662002BA}"/>
    <cellStyle name="60% - Accent2 3 2 4" xfId="34397" xr:uid="{AA3FE73C-919E-4F10-B304-A417F6FCE6D4}"/>
    <cellStyle name="60% - Accent2 3 3" xfId="4286" xr:uid="{30E414A9-F4F2-40DE-99E9-EFB3A74B4A73}"/>
    <cellStyle name="60% - Accent2 3 4" xfId="34367" xr:uid="{D0B1260A-7A27-4EE9-A8B6-046AF7339B44}"/>
    <cellStyle name="60% - Accent2 4" xfId="4013" xr:uid="{C4ACE03E-ECC0-45BF-8895-4688C527D374}"/>
    <cellStyle name="60% - Accent2 4 2" xfId="4054" xr:uid="{8971A210-7935-4F46-9DC5-AE886E17F242}"/>
    <cellStyle name="60% - Accent2 4 2 2" xfId="4565" xr:uid="{785358DC-E4B0-4BC7-A864-F0D9C9999DB3}"/>
    <cellStyle name="60% - Accent2 4 2 3" xfId="34391" xr:uid="{3A136933-8494-47D2-A442-D8ACC9F03DF1}"/>
    <cellStyle name="60% - Accent2 4 3" xfId="4255" xr:uid="{41437F5C-DE51-40AC-8274-DF5D721194F3}"/>
    <cellStyle name="60% - Accent2 4 4" xfId="34361" xr:uid="{E399FD14-6BFA-4F76-A495-1CEE5CCCEACA}"/>
    <cellStyle name="60% - Accent2 5" xfId="4038" xr:uid="{CE46C933-B796-4063-BE9D-C2287A1C1EF0}"/>
    <cellStyle name="60% - Accent2 5 2" xfId="22860" xr:uid="{BC5EAF83-F950-47DE-A6FE-29BF92F2E2D1}"/>
    <cellStyle name="60% - Accent2 5 3" xfId="22853" xr:uid="{B37D6FEE-0982-4EA9-ABA7-8334DFCEEB42}"/>
    <cellStyle name="60% - Accent2 5 3 2" xfId="52137" xr:uid="{9879DE35-98EB-4B9E-B85F-DFC9EBBA5C5D}"/>
    <cellStyle name="60% - Accent2 5 4" xfId="4156" xr:uid="{407BE217-6D98-4D73-BF33-000DACAD35C5}"/>
    <cellStyle name="60% - Accent2 5 5" xfId="34375" xr:uid="{1CBA44F6-3BE5-4158-9B50-3473CE31378D}"/>
    <cellStyle name="60% - Accent2 6" xfId="4134" xr:uid="{6368D531-D71B-4518-B0AF-A67C82C22E78}"/>
    <cellStyle name="60% - Accent2 6 2" xfId="22915" xr:uid="{C6F67F6C-52ED-4CA4-AA7E-CCC6AAD5C5AA}"/>
    <cellStyle name="60% - Accent2 6 2 2" xfId="52149" xr:uid="{75AA2E31-E085-4399-A481-6091064EE887}"/>
    <cellStyle name="60% - Accent2 6 3" xfId="34411" xr:uid="{C008DAF3-3991-433D-AF2D-7F64AA649763}"/>
    <cellStyle name="60% - Accent2 7" xfId="22889" xr:uid="{23031A69-82B6-4A5B-B7D8-C1872CA794F1}"/>
    <cellStyle name="60% - Accent2 8" xfId="4091" xr:uid="{552304CF-9663-4670-9681-4AD64D097C60}"/>
    <cellStyle name="60% - Accent2 9" xfId="46" xr:uid="{1BE76146-08F4-4976-A54E-9BF8CE9D385B}"/>
    <cellStyle name="60% - Accent3 2" xfId="361" xr:uid="{FC2B98C9-915F-4EA9-9D18-8CC8E3CB50CF}"/>
    <cellStyle name="60% - Accent3 2 2" xfId="3462" xr:uid="{FB809D59-9313-4763-8AAA-451E5BDB2FA0}"/>
    <cellStyle name="60% - Accent3 2 2 2" xfId="4431" xr:uid="{39F857A3-11CC-4C11-A1F6-6675C1D3AEDD}"/>
    <cellStyle name="60% - Accent3 2 2 2 2" xfId="31151" xr:uid="{67ED5C9C-1DA1-4002-9B0A-771DFC0440AA}"/>
    <cellStyle name="60% - Accent3 2 2 3" xfId="17943" xr:uid="{47859007-00C6-41D3-97EC-9EF09EA27533}"/>
    <cellStyle name="60% - Accent3 2 2 4" xfId="4322" xr:uid="{E69B1F65-072C-4FBC-BD3F-E05E171E25F5}"/>
    <cellStyle name="60% - Accent3 2 2 5" xfId="4022" xr:uid="{98E76FC6-422D-4890-AC2E-D624764F87FA}"/>
    <cellStyle name="60% - Accent3 2 3" xfId="601" xr:uid="{ED3C6DC0-02B1-4578-B6C7-B9ADCF8DBAAF}"/>
    <cellStyle name="60% - Accent3 2 3 2" xfId="20326" xr:uid="{C0BBCE74-E411-4063-A67A-D3F14E6EA70D}"/>
    <cellStyle name="60% - Accent3 2 3 2 2" xfId="31150" xr:uid="{92DC6480-D518-4487-930A-1E36FAD33280}"/>
    <cellStyle name="60% - Accent3 2 3 3" xfId="23581" xr:uid="{114F89A7-5263-4974-9FB2-EB6E67B36643}"/>
    <cellStyle name="60% - Accent3 2 3 4" xfId="4386" xr:uid="{0C628F80-4296-4368-9321-4706F8F74B9A}"/>
    <cellStyle name="60% - Accent3 2 3 5" xfId="4048" xr:uid="{9318239F-85E7-4954-A0B5-FFD29D29C501}"/>
    <cellStyle name="60% - Accent3 2 3 5 2" xfId="34385" xr:uid="{FEE246EE-0AD2-4422-AEBF-1F47F228B1F6}"/>
    <cellStyle name="60% - Accent3 2 4" xfId="3829" xr:uid="{1AD51CCA-46FA-41F7-9C31-074917C27036}"/>
    <cellStyle name="60% - Accent3 2 4 2" xfId="17942" xr:uid="{75196FC1-31D4-4C07-B2AF-414015FF5FD6}"/>
    <cellStyle name="60% - Accent3 2 5" xfId="3501" xr:uid="{8DBD3230-6472-446C-9C55-29B9BA82FD98}"/>
    <cellStyle name="60% - Accent3 2 5 2" xfId="22409" xr:uid="{752385C6-2971-4822-ACCF-CFBAFDB5D846}"/>
    <cellStyle name="60% - Accent3 2 5 3" xfId="34352" xr:uid="{C56C131E-9583-4311-92F2-4EA42F7BC8B7}"/>
    <cellStyle name="60% - Accent3 2 6" xfId="6344" xr:uid="{6C597365-3F3B-4FE4-935C-E937566CFFDC}"/>
    <cellStyle name="60% - Accent3 2 7" xfId="4198" xr:uid="{86CA530E-77F5-4852-8447-B6558DBE47CC}"/>
    <cellStyle name="60% - Accent3 3" xfId="4029" xr:uid="{8D554A7E-7253-4A29-AE4E-327AE712E619}"/>
    <cellStyle name="60% - Accent3 3 2" xfId="4061" xr:uid="{80D2F7C1-CF8F-4A07-8A95-532C6C9076F4}"/>
    <cellStyle name="60% - Accent3 3 2 2" xfId="23758" xr:uid="{949F8DB5-5AD2-4CDE-B807-C560E4FAD4E6}"/>
    <cellStyle name="60% - Accent3 3 2 3" xfId="17941" xr:uid="{7CF4015F-970C-4578-B7B5-E0484655C18A}"/>
    <cellStyle name="60% - Accent3 3 2 4" xfId="34398" xr:uid="{C83CD462-9ACF-4187-B5A3-9F2D28212BFB}"/>
    <cellStyle name="60% - Accent3 3 3" xfId="4288" xr:uid="{32D67985-6631-493A-9731-44718907E02D}"/>
    <cellStyle name="60% - Accent3 3 4" xfId="34368" xr:uid="{1450FD60-F012-4016-A24B-0F1C8C6ED2CF}"/>
    <cellStyle name="60% - Accent3 4" xfId="4014" xr:uid="{9A2B2118-EC9E-45F6-9C84-39E68E186892}"/>
    <cellStyle name="60% - Accent3 4 2" xfId="4055" xr:uid="{C287E676-6395-4D04-89D5-BC704EB4F164}"/>
    <cellStyle name="60% - Accent3 4 2 2" xfId="4566" xr:uid="{3ADBA5B9-7C92-4CE8-85F9-01149D93FD33}"/>
    <cellStyle name="60% - Accent3 4 2 3" xfId="34392" xr:uid="{3C52FDB5-824C-47C1-A987-825C831811C1}"/>
    <cellStyle name="60% - Accent3 4 3" xfId="4259" xr:uid="{66F6B628-C1AB-431D-B3C9-C6ED6A387F3A}"/>
    <cellStyle name="60% - Accent3 4 4" xfId="34362" xr:uid="{0633C253-02CF-4454-995B-3DA94C0B8763}"/>
    <cellStyle name="60% - Accent3 5" xfId="4039" xr:uid="{32FABF3E-506A-41D8-8D18-42466654A625}"/>
    <cellStyle name="60% - Accent3 5 2" xfId="22861" xr:uid="{F2DBE463-8BEF-4D29-8F0C-2FDD685C21B4}"/>
    <cellStyle name="60% - Accent3 5 3" xfId="22854" xr:uid="{5DF93121-D040-47C3-A16E-384849285F95}"/>
    <cellStyle name="60% - Accent3 5 3 2" xfId="52138" xr:uid="{9B6547E5-5D19-411B-9964-326CB3CC35C6}"/>
    <cellStyle name="60% - Accent3 5 4" xfId="4157" xr:uid="{025835C0-9DCC-4F92-BC01-90848B173AEA}"/>
    <cellStyle name="60% - Accent3 5 5" xfId="34376" xr:uid="{49AA3714-968D-4902-99C7-483004DDDB15}"/>
    <cellStyle name="60% - Accent3 6" xfId="4138" xr:uid="{B0D7C1D0-7976-47C4-9059-6D04F83F1F91}"/>
    <cellStyle name="60% - Accent3 6 2" xfId="22918" xr:uid="{0DAB168C-99C3-4745-967F-766DE7928F65}"/>
    <cellStyle name="60% - Accent3 6 2 2" xfId="52152" xr:uid="{C246C986-8CC5-49F3-8FBB-BF9F3595123C}"/>
    <cellStyle name="60% - Accent3 6 3" xfId="34414" xr:uid="{ACF502AD-AB20-414E-89F8-BA71247599AF}"/>
    <cellStyle name="60% - Accent3 7" xfId="22893" xr:uid="{6A28C7C0-76C0-4C94-9E1E-7296FBC5770E}"/>
    <cellStyle name="60% - Accent3 8" xfId="4095" xr:uid="{7E7C3733-3C8C-41C2-ADE8-D7BC66E00378}"/>
    <cellStyle name="60% - Accent3 9" xfId="47" xr:uid="{2999A997-3EC1-41F4-9612-3E64B88FE264}"/>
    <cellStyle name="60% - Accent4 2" xfId="362" xr:uid="{8C1A96DB-47FE-48AF-ABE7-27FEBFDAC9AD}"/>
    <cellStyle name="60% - Accent4 2 2" xfId="3463" xr:uid="{95B0AE93-5AD0-4DC7-8E80-E46D263845F2}"/>
    <cellStyle name="60% - Accent4 2 2 2" xfId="4432" xr:uid="{DA551159-46BE-46F9-A86F-952D5F604D84}"/>
    <cellStyle name="60% - Accent4 2 2 2 2" xfId="31153" xr:uid="{368E5C3C-05C4-4D22-9C72-3423BA81BD92}"/>
    <cellStyle name="60% - Accent4 2 2 3" xfId="17946" xr:uid="{3B95D6B0-DA46-40CE-AAB2-D0F567BC1303}"/>
    <cellStyle name="60% - Accent4 2 2 4" xfId="4326" xr:uid="{61552E7E-1D2D-4891-AECD-A371CF772464}"/>
    <cellStyle name="60% - Accent4 2 2 5" xfId="4023" xr:uid="{8B9D10CE-825E-48C6-9C21-11CA732F2A0E}"/>
    <cellStyle name="60% - Accent4 2 3" xfId="766" xr:uid="{48A33189-FF8A-4D99-A24F-6DB245940A56}"/>
    <cellStyle name="60% - Accent4 2 3 2" xfId="20327" xr:uid="{54E824F5-911B-4B7D-9395-2F939AE34937}"/>
    <cellStyle name="60% - Accent4 2 3 2 2" xfId="31152" xr:uid="{F3EF3738-E922-4C68-A59B-C6103AEE6589}"/>
    <cellStyle name="60% - Accent4 2 3 3" xfId="23585" xr:uid="{F17B8C91-F1CA-4669-8C42-5F68107E8924}"/>
    <cellStyle name="60% - Accent4 2 3 4" xfId="4387" xr:uid="{62413932-2C2B-4BC5-A013-78C4E0876165}"/>
    <cellStyle name="60% - Accent4 2 3 5" xfId="4049" xr:uid="{B02B9240-73FC-4B14-9793-B12BD1C59BAD}"/>
    <cellStyle name="60% - Accent4 2 3 5 2" xfId="34386" xr:uid="{2D779DE1-11AE-454E-9E2C-8105087B7DA8}"/>
    <cellStyle name="60% - Accent4 2 4" xfId="3830" xr:uid="{340AF13B-D731-4E81-AB93-F0EB6BDD1BD7}"/>
    <cellStyle name="60% - Accent4 2 4 2" xfId="17945" xr:uid="{3AC5765F-B5B9-43DE-B40D-E65844AEDC99}"/>
    <cellStyle name="60% - Accent4 2 5" xfId="3499" xr:uid="{D044E30A-464B-42BD-B4B7-91C104B06703}"/>
    <cellStyle name="60% - Accent4 2 5 2" xfId="22410" xr:uid="{B2B78D15-850F-499F-833D-50FAB96B24B6}"/>
    <cellStyle name="60% - Accent4 2 5 3" xfId="34350" xr:uid="{6D745800-68CB-4406-AD78-06BA4569110C}"/>
    <cellStyle name="60% - Accent4 2 6" xfId="6345" xr:uid="{3B2514B7-3E89-4419-9A0E-465D9FE0C4A8}"/>
    <cellStyle name="60% - Accent4 2 7" xfId="4199" xr:uid="{F9BBF862-FCA3-4399-9E2D-5A28CBF539E5}"/>
    <cellStyle name="60% - Accent4 3" xfId="4030" xr:uid="{1DDEC11A-3937-400F-8641-978BCB38B4FF}"/>
    <cellStyle name="60% - Accent4 3 2" xfId="4062" xr:uid="{5423A954-8667-41D3-A224-1706D76BDE71}"/>
    <cellStyle name="60% - Accent4 3 2 2" xfId="23759" xr:uid="{115C52E6-1F96-4CB4-835D-CE74BAB41620}"/>
    <cellStyle name="60% - Accent4 3 2 3" xfId="17944" xr:uid="{1F4A44C3-A3A4-41D9-B823-539BF36C0E3F}"/>
    <cellStyle name="60% - Accent4 3 2 4" xfId="34399" xr:uid="{6C0BD64D-63D2-4AA6-B505-274BBD44E74F}"/>
    <cellStyle name="60% - Accent4 3 3" xfId="4290" xr:uid="{EE1D218E-CE2A-4426-9115-2275D0B6C694}"/>
    <cellStyle name="60% - Accent4 3 4" xfId="34369" xr:uid="{4A79F3B5-A62A-4586-96DF-2CA71E2969C2}"/>
    <cellStyle name="60% - Accent4 4" xfId="4015" xr:uid="{07A08318-FFB2-4806-997F-1EDC06E0D102}"/>
    <cellStyle name="60% - Accent4 4 2" xfId="4056" xr:uid="{9E42F6D7-8FB7-4F31-B67D-FFF18978FA48}"/>
    <cellStyle name="60% - Accent4 4 2 2" xfId="4567" xr:uid="{43F3791F-296A-4ECB-9763-F45436B71778}"/>
    <cellStyle name="60% - Accent4 4 2 3" xfId="34393" xr:uid="{46D3A1F8-07E4-4AFE-8F2F-00C64244C9BB}"/>
    <cellStyle name="60% - Accent4 4 3" xfId="4263" xr:uid="{43DFADE9-58AF-4C0A-AD46-BBFCBA91FD16}"/>
    <cellStyle name="60% - Accent4 4 4" xfId="34363" xr:uid="{B136C139-A04F-4ACA-ABB2-2C3995973775}"/>
    <cellStyle name="60% - Accent4 5" xfId="4040" xr:uid="{60EEF520-831C-4408-8D9E-1615E25DACE3}"/>
    <cellStyle name="60% - Accent4 5 2" xfId="22862" xr:uid="{BD6EB83C-E866-4570-9DD4-B3637A490695}"/>
    <cellStyle name="60% - Accent4 5 3" xfId="22855" xr:uid="{1320D218-2F5B-480C-BC1B-9817AC11AF5A}"/>
    <cellStyle name="60% - Accent4 5 3 2" xfId="52139" xr:uid="{466E0236-05F9-4A2D-81EB-80C0481DB610}"/>
    <cellStyle name="60% - Accent4 5 4" xfId="4158" xr:uid="{58691CD4-7E4A-47E6-9638-17A4C01D8101}"/>
    <cellStyle name="60% - Accent4 5 5" xfId="34377" xr:uid="{23D8AA1C-15BA-4E19-B24E-C2C4FD0FB68F}"/>
    <cellStyle name="60% - Accent4 6" xfId="4142" xr:uid="{DE83A224-3EC6-4112-A067-9E46D875A521}"/>
    <cellStyle name="60% - Accent4 6 2" xfId="22921" xr:uid="{7957EB69-D6E9-4B61-AAF1-0E67FE8240B1}"/>
    <cellStyle name="60% - Accent4 6 2 2" xfId="52155" xr:uid="{5C1CF491-27C6-4E03-AC7B-06930E6C4CE6}"/>
    <cellStyle name="60% - Accent4 6 3" xfId="34417" xr:uid="{0FB89E0B-110C-4A66-A4AE-D6DE4721E727}"/>
    <cellStyle name="60% - Accent4 7" xfId="22897" xr:uid="{9EB75E0B-C27E-4423-9F03-3301FC444221}"/>
    <cellStyle name="60% - Accent4 8" xfId="4099" xr:uid="{1B28FF27-54DB-4D4D-9BE7-487CABE62E10}"/>
    <cellStyle name="60% - Accent4 9" xfId="48" xr:uid="{B63E59D7-7A6B-443B-AC2B-49E4A21F1548}"/>
    <cellStyle name="60% - Accent5 2" xfId="363" xr:uid="{54C0BA96-CBBF-4FB1-BDA4-45DE55BF559F}"/>
    <cellStyle name="60% - Accent5 2 2" xfId="3464" xr:uid="{2A65D2FA-DB75-408D-B64B-3D9652C3B565}"/>
    <cellStyle name="60% - Accent5 2 2 2" xfId="4433" xr:uid="{23EE0801-1A86-4743-A1B0-6ED5ABAB365A}"/>
    <cellStyle name="60% - Accent5 2 2 2 2" xfId="31155" xr:uid="{D93934ED-E59E-4DE0-AA50-0F91688F2BBC}"/>
    <cellStyle name="60% - Accent5 2 2 3" xfId="17949" xr:uid="{6F62A4D8-F108-49EA-980F-5DF5AD6CC70A}"/>
    <cellStyle name="60% - Accent5 2 2 4" xfId="4330" xr:uid="{DA44A160-B979-43E6-BA56-4407361EED98}"/>
    <cellStyle name="60% - Accent5 2 2 5" xfId="4024" xr:uid="{59228886-4AAE-4ED8-BBAC-F4264EB5004F}"/>
    <cellStyle name="60% - Accent5 2 3" xfId="924" xr:uid="{B0FEC6ED-55D4-467B-A74B-587090295353}"/>
    <cellStyle name="60% - Accent5 2 3 2" xfId="20328" xr:uid="{AEC69A49-DBDC-454D-9354-3AE39EA26387}"/>
    <cellStyle name="60% - Accent5 2 3 2 2" xfId="31154" xr:uid="{7E961F56-2DE0-493D-A282-2BF0217E0309}"/>
    <cellStyle name="60% - Accent5 2 3 3" xfId="23589" xr:uid="{BA5086F0-2047-4DD6-8B8A-C4E601922D08}"/>
    <cellStyle name="60% - Accent5 2 3 4" xfId="4388" xr:uid="{0FBCD875-CF37-4D5A-A9A6-6BB6F70B78B2}"/>
    <cellStyle name="60% - Accent5 2 3 5" xfId="4050" xr:uid="{01CEA49D-D72F-457D-843A-976E9644FD68}"/>
    <cellStyle name="60% - Accent5 2 3 5 2" xfId="34387" xr:uid="{40A4C6C6-F147-4ED3-8F02-7337B26E060A}"/>
    <cellStyle name="60% - Accent5 2 4" xfId="3831" xr:uid="{554C0F92-EC04-48F0-9FE4-2BDC7C920EFB}"/>
    <cellStyle name="60% - Accent5 2 4 2" xfId="17948" xr:uid="{89950CC2-333C-4C5D-A052-8F146F1EE5D7}"/>
    <cellStyle name="60% - Accent5 2 5" xfId="3500" xr:uid="{AF44F830-5EE1-419F-B0C7-67522FBFEED4}"/>
    <cellStyle name="60% - Accent5 2 5 2" xfId="22411" xr:uid="{34D6D526-49A7-4622-92ED-79BC693E5F18}"/>
    <cellStyle name="60% - Accent5 2 5 3" xfId="34351" xr:uid="{405E639E-96ED-4E43-A82C-15F07959A2F1}"/>
    <cellStyle name="60% - Accent5 2 6" xfId="6346" xr:uid="{27A50DA6-48BD-43C9-9ACA-347A5F8ECB3E}"/>
    <cellStyle name="60% - Accent5 2 7" xfId="4200" xr:uid="{A915096D-7AC2-466E-8C52-EC3C97C11479}"/>
    <cellStyle name="60% - Accent5 3" xfId="4031" xr:uid="{02D699F9-B6EB-4D61-9AF0-CCF7F2766462}"/>
    <cellStyle name="60% - Accent5 3 2" xfId="4063" xr:uid="{5DCA2D5B-1348-4422-AE2F-9E4639D0FE04}"/>
    <cellStyle name="60% - Accent5 3 2 2" xfId="23760" xr:uid="{C3CE3ECA-2AB0-4044-A635-BCAC80FF9798}"/>
    <cellStyle name="60% - Accent5 3 2 3" xfId="17947" xr:uid="{B1864571-B624-40AB-A03B-699D19C84DFC}"/>
    <cellStyle name="60% - Accent5 3 2 4" xfId="34400" xr:uid="{F509CE81-E52C-4AC0-9FE4-EEF97EC32AC3}"/>
    <cellStyle name="60% - Accent5 3 3" xfId="4292" xr:uid="{73C7D770-660F-4152-B56C-44A3EABB22F8}"/>
    <cellStyle name="60% - Accent5 3 4" xfId="34370" xr:uid="{7FEBF05D-3294-4D30-AE19-35B4F643811D}"/>
    <cellStyle name="60% - Accent5 4" xfId="4016" xr:uid="{A5928EFF-0994-431D-9A35-AB1EF0A37CFB}"/>
    <cellStyle name="60% - Accent5 4 2" xfId="4057" xr:uid="{6DF4D276-D67C-4284-9BA2-87B43B42F63D}"/>
    <cellStyle name="60% - Accent5 4 2 2" xfId="4568" xr:uid="{4EBDBA7F-A247-4BA2-90CA-8565A09049CC}"/>
    <cellStyle name="60% - Accent5 4 2 3" xfId="34394" xr:uid="{FABDB5EA-522A-4F90-A770-D89CC0811779}"/>
    <cellStyle name="60% - Accent5 4 3" xfId="4267" xr:uid="{7C3C5E32-052C-4AFD-B96A-24623486DA5C}"/>
    <cellStyle name="60% - Accent5 4 4" xfId="34364" xr:uid="{850E4A89-62D8-4EAE-B96B-3053D778140A}"/>
    <cellStyle name="60% - Accent5 5" xfId="4041" xr:uid="{EC85036B-6C77-49EA-BBFD-B6AE4089215D}"/>
    <cellStyle name="60% - Accent5 5 2" xfId="22863" xr:uid="{0BD1129B-C5F0-426B-801A-9B17B45CCD44}"/>
    <cellStyle name="60% - Accent5 5 3" xfId="22856" xr:uid="{F2CDE2F1-35D3-483A-BEBB-83B76CD2248A}"/>
    <cellStyle name="60% - Accent5 5 3 2" xfId="52140" xr:uid="{77A619D5-EDA7-4050-BBAA-91988E2CB719}"/>
    <cellStyle name="60% - Accent5 5 4" xfId="4159" xr:uid="{109463D7-78FA-42EE-A2E7-1E11A5005C0B}"/>
    <cellStyle name="60% - Accent5 5 5" xfId="34378" xr:uid="{CE8775F0-202C-4032-A4FB-C119807455EE}"/>
    <cellStyle name="60% - Accent5 6" xfId="4146" xr:uid="{ED0DA920-5FF6-4B30-AF93-70526796AEAA}"/>
    <cellStyle name="60% - Accent5 6 2" xfId="22924" xr:uid="{35683963-6D84-40C2-923B-7F75389BEE18}"/>
    <cellStyle name="60% - Accent5 6 2 2" xfId="52158" xr:uid="{58EB166B-7452-4B6E-BDF2-590CADBFB218}"/>
    <cellStyle name="60% - Accent5 6 3" xfId="34420" xr:uid="{10FEAA53-8C19-4CE8-A517-851430137144}"/>
    <cellStyle name="60% - Accent5 7" xfId="22901" xr:uid="{5C27FFEE-7644-4C5F-BCD5-A88F4078650E}"/>
    <cellStyle name="60% - Accent5 8" xfId="4103" xr:uid="{B012B62B-68D7-4049-9EB8-00DD3E45E174}"/>
    <cellStyle name="60% - Accent5 9" xfId="49" xr:uid="{B33AA02A-C6D3-4E4C-BBB7-B8D48153AAAC}"/>
    <cellStyle name="60% - Accent6 2" xfId="364" xr:uid="{18B901FD-46EB-462B-9971-AA58248CED50}"/>
    <cellStyle name="60% - Accent6 2 2" xfId="3465" xr:uid="{E6F5C631-3F20-48ED-AD71-C1FE91B4E035}"/>
    <cellStyle name="60% - Accent6 2 2 2" xfId="4434" xr:uid="{55BB9990-A808-4838-A21D-0AAD8D78A69C}"/>
    <cellStyle name="60% - Accent6 2 2 2 2" xfId="31157" xr:uid="{C5F0D86C-AC7B-4EC6-8768-567287CAF50D}"/>
    <cellStyle name="60% - Accent6 2 2 3" xfId="17952" xr:uid="{F8DA6E2C-CC90-43B4-B847-A0E67736B91B}"/>
    <cellStyle name="60% - Accent6 2 2 4" xfId="4334" xr:uid="{1F396E6D-B511-429C-B21C-AACCAA27C8EF}"/>
    <cellStyle name="60% - Accent6 2 2 5" xfId="4025" xr:uid="{2FD072B1-7193-4D4A-BE13-C9076C94B474}"/>
    <cellStyle name="60% - Accent6 2 3" xfId="915" xr:uid="{5EA064C5-000B-4D9B-980E-31D9C02B33CD}"/>
    <cellStyle name="60% - Accent6 2 3 2" xfId="20329" xr:uid="{A903D361-DFE5-4C65-A9F0-B1049BDB327C}"/>
    <cellStyle name="60% - Accent6 2 3 2 2" xfId="31156" xr:uid="{83C94115-478E-44A4-9114-2CD83D6BE5CF}"/>
    <cellStyle name="60% - Accent6 2 3 3" xfId="23593" xr:uid="{87F6467A-F83B-4177-A9B2-F461412C95BD}"/>
    <cellStyle name="60% - Accent6 2 3 4" xfId="4389" xr:uid="{9BF7A83E-85FF-4B9B-89AE-533CA146D342}"/>
    <cellStyle name="60% - Accent6 2 3 5" xfId="4051" xr:uid="{F50FE1FB-5281-4DA3-9DCB-DAE1BF36E91B}"/>
    <cellStyle name="60% - Accent6 2 3 5 2" xfId="34388" xr:uid="{C09EAFCD-924D-403E-AA9A-3A7A8DBD8D20}"/>
    <cellStyle name="60% - Accent6 2 4" xfId="3832" xr:uid="{1DC94AEB-9013-43AC-B3C6-4992577924D0}"/>
    <cellStyle name="60% - Accent6 2 4 2" xfId="17951" xr:uid="{9D486B1A-D8D6-420D-B01C-F2B9B2F377C8}"/>
    <cellStyle name="60% - Accent6 2 5" xfId="3498" xr:uid="{DDE70A53-C047-4C37-8B74-D7A92B996BF9}"/>
    <cellStyle name="60% - Accent6 2 5 2" xfId="22412" xr:uid="{DBE22D62-F7ED-422E-95D7-A21BC28DC449}"/>
    <cellStyle name="60% - Accent6 2 5 3" xfId="34349" xr:uid="{D04C5AF9-5DC2-492B-AE2D-90EE888CF717}"/>
    <cellStyle name="60% - Accent6 2 6" xfId="6347" xr:uid="{97587904-7DDC-45CD-8B26-1E34B0298C5A}"/>
    <cellStyle name="60% - Accent6 2 7" xfId="4201" xr:uid="{7727C494-5512-4D44-B11A-6EF51D7BF388}"/>
    <cellStyle name="60% - Accent6 3" xfId="4032" xr:uid="{A30C497F-A92C-4AB9-A31C-876520C7F21C}"/>
    <cellStyle name="60% - Accent6 3 2" xfId="4064" xr:uid="{CD076E97-184C-4039-B0FC-1618A7A3677B}"/>
    <cellStyle name="60% - Accent6 3 2 2" xfId="23761" xr:uid="{D269B47A-3617-4B0A-A1FF-029513CC2C50}"/>
    <cellStyle name="60% - Accent6 3 2 3" xfId="17950" xr:uid="{1F3277D3-AAAF-4E23-87B2-25E2A059272C}"/>
    <cellStyle name="60% - Accent6 3 2 4" xfId="34401" xr:uid="{5107B776-0367-4981-93A8-E48525E0823E}"/>
    <cellStyle name="60% - Accent6 3 3" xfId="4294" xr:uid="{201F0B17-61B1-4071-B7F0-E535C471E40C}"/>
    <cellStyle name="60% - Accent6 3 4" xfId="34371" xr:uid="{2E415795-B74A-432B-B8E3-CA34A4576E11}"/>
    <cellStyle name="60% - Accent6 4" xfId="4017" xr:uid="{AC118D75-16C5-416C-B72E-00E29832F392}"/>
    <cellStyle name="60% - Accent6 4 2" xfId="4058" xr:uid="{19C8C97E-70D6-46AC-86DA-99AA43F40878}"/>
    <cellStyle name="60% - Accent6 4 2 2" xfId="4569" xr:uid="{4D72DBA5-3DE3-41A7-B6C3-CA16640784BD}"/>
    <cellStyle name="60% - Accent6 4 2 3" xfId="34395" xr:uid="{78DF8CED-92C8-4C52-AF89-281BBC2698D5}"/>
    <cellStyle name="60% - Accent6 4 3" xfId="4271" xr:uid="{152938A8-DCD2-4A5E-9B6E-4F0BAD2A88E9}"/>
    <cellStyle name="60% - Accent6 4 4" xfId="34365" xr:uid="{6E5BB1E4-0A1C-4AE4-AD24-634B886087EE}"/>
    <cellStyle name="60% - Accent6 5" xfId="4042" xr:uid="{9B67B972-6CB5-4D35-985D-319D3E0D6B3D}"/>
    <cellStyle name="60% - Accent6 5 2" xfId="22864" xr:uid="{C8284EC8-FB00-4D17-AFB2-D2B375F4F310}"/>
    <cellStyle name="60% - Accent6 5 3" xfId="22857" xr:uid="{2DDE4311-868D-48A3-8DE7-0DD5A8DB6FF6}"/>
    <cellStyle name="60% - Accent6 5 3 2" xfId="52141" xr:uid="{20F6B5B1-51C6-47A9-8D30-D438AAD5F242}"/>
    <cellStyle name="60% - Accent6 5 4" xfId="4160" xr:uid="{F77A561E-5B98-4ADE-91B6-960AD3FCACA4}"/>
    <cellStyle name="60% - Accent6 5 5" xfId="34379" xr:uid="{2BF5F207-B108-4276-AA7A-770E1D16C476}"/>
    <cellStyle name="60% - Accent6 6" xfId="4150" xr:uid="{47CE1944-CC2E-4405-BEF5-F112B11D4510}"/>
    <cellStyle name="60% - Accent6 6 2" xfId="22927" xr:uid="{7A4F8827-D0C9-4263-9460-461E223E8DBC}"/>
    <cellStyle name="60% - Accent6 6 2 2" xfId="52161" xr:uid="{73BA2DA3-A636-4642-BF6C-28A8F8450181}"/>
    <cellStyle name="60% - Accent6 6 3" xfId="34423" xr:uid="{CBAC7FE6-6F66-40EA-8330-B431B81A5CB1}"/>
    <cellStyle name="60% - Accent6 7" xfId="22905" xr:uid="{6E3DE9CD-5668-4B03-8151-879CE00BBC78}"/>
    <cellStyle name="60% - Accent6 8" xfId="4107" xr:uid="{C13F7993-F6BA-4031-8EC2-1DF4A8C8280D}"/>
    <cellStyle name="60% - Accent6 9" xfId="50" xr:uid="{2EED6F8B-9A45-430F-A252-75B8EDB8216C}"/>
    <cellStyle name="Accent1" xfId="23" builtinId="29" customBuiltin="1"/>
    <cellStyle name="Accent1 2" xfId="365" xr:uid="{F4654455-9CE5-40C7-8DCD-C5A53BE5C50C}"/>
    <cellStyle name="Accent1 2 2" xfId="3466" xr:uid="{9691B337-329F-402A-818F-BFB54EEDCD04}"/>
    <cellStyle name="Accent1 2 2 2" xfId="4435" xr:uid="{AA561930-0855-45A9-8793-8ABA730A3353}"/>
    <cellStyle name="Accent1 2 2 2 2" xfId="31159" xr:uid="{69E98CA5-D9CE-41E1-A850-9F646CEB78A6}"/>
    <cellStyle name="Accent1 2 2 3" xfId="17955" xr:uid="{0C147609-CC58-4DF7-96FC-C275FCCBE1B5}"/>
    <cellStyle name="Accent1 2 2 4" xfId="4311" xr:uid="{4C8E96B6-3EE9-4909-BAE2-664489D1101F}"/>
    <cellStyle name="Accent1 2 3" xfId="847" xr:uid="{84EE0E44-B797-4F65-B5D7-A3AB5F29075B}"/>
    <cellStyle name="Accent1 2 3 2" xfId="20330" xr:uid="{4FF4A3B6-9832-40B0-B562-E3D33478187D}"/>
    <cellStyle name="Accent1 2 3 2 2" xfId="31158" xr:uid="{14F12DB1-5B44-447F-9828-0D4A299D558D}"/>
    <cellStyle name="Accent1 2 3 3" xfId="23570" xr:uid="{11617839-4050-4857-9475-3E765E9522BE}"/>
    <cellStyle name="Accent1 2 3 4" xfId="4390" xr:uid="{5D81B069-1FCC-4001-B126-A36F468E6777}"/>
    <cellStyle name="Accent1 2 4" xfId="17954" xr:uid="{BC6F3CA2-9BC5-4347-B88E-41D4D90DA0BD}"/>
    <cellStyle name="Accent1 2 5" xfId="6348" xr:uid="{92095B74-D8C8-48DC-902B-E7E28D2698AC}"/>
    <cellStyle name="Accent1 2 6" xfId="4202" xr:uid="{3AA0DD09-A45B-4C55-8650-7166D437D302}"/>
    <cellStyle name="Accent1 3" xfId="4283" xr:uid="{E8EF8A06-E923-4278-B06C-08D26AD7FA4D}"/>
    <cellStyle name="Accent1 3 2" xfId="17953" xr:uid="{E815F703-A1B5-4E88-9A6B-4786E6248DCB}"/>
    <cellStyle name="Accent1 3 2 2" xfId="23762" xr:uid="{E7E654EA-05BF-4688-A3FB-73C081A15ABC}"/>
    <cellStyle name="Accent1 4" xfId="4248" xr:uid="{1E3CFC0D-CD2F-421A-A72E-52B0649B5FDC}"/>
    <cellStyle name="Accent1 5" xfId="4127" xr:uid="{10608500-04B3-425C-A7F1-C0A9BC10EECB}"/>
    <cellStyle name="Accent1 6" xfId="22882" xr:uid="{FB2AD990-6501-435D-8C10-E190D311A01C}"/>
    <cellStyle name="Accent1 7" xfId="4084" xr:uid="{597105EC-4A92-4151-8375-3F5111CE2971}"/>
    <cellStyle name="Accent2" xfId="26" builtinId="33" customBuiltin="1"/>
    <cellStyle name="Accent2 2" xfId="366" xr:uid="{9FA03080-63B7-4738-8ACE-B2174B071F35}"/>
    <cellStyle name="Accent2 2 2" xfId="3467" xr:uid="{9EC699FF-2886-4D87-86FE-DC4292782346}"/>
    <cellStyle name="Accent2 2 2 2" xfId="4436" xr:uid="{6C9005B7-DF98-4852-8FBD-460D425A145A}"/>
    <cellStyle name="Accent2 2 2 2 2" xfId="31161" xr:uid="{B8251108-7986-4BA1-952F-7337869BC35A}"/>
    <cellStyle name="Accent2 2 2 3" xfId="17958" xr:uid="{9F922043-4A78-4DE6-A3ED-739EE6767CBC}"/>
    <cellStyle name="Accent2 2 2 4" xfId="4315" xr:uid="{FE73A94B-3E6B-4335-A04E-6A0B39B775B9}"/>
    <cellStyle name="Accent2 2 3" xfId="957" xr:uid="{7CDB9843-6684-4905-B2DB-D8FCFF4CD740}"/>
    <cellStyle name="Accent2 2 3 2" xfId="20331" xr:uid="{440B556F-4286-4041-8B89-272C93EDE575}"/>
    <cellStyle name="Accent2 2 3 2 2" xfId="31160" xr:uid="{0B36FBFB-4DC5-4B44-A944-16903A2426F4}"/>
    <cellStyle name="Accent2 2 3 3" xfId="23574" xr:uid="{ABBE35DC-0385-4402-B0B8-EE10D4599B5F}"/>
    <cellStyle name="Accent2 2 3 4" xfId="4391" xr:uid="{F01F714F-4760-41AB-8EED-C839870F2BCA}"/>
    <cellStyle name="Accent2 2 4" xfId="17957" xr:uid="{57243998-3547-4C70-B292-B732AAC83B47}"/>
    <cellStyle name="Accent2 2 5" xfId="6349" xr:uid="{381327D4-A0A1-451B-B33C-ACEC3E80F11D}"/>
    <cellStyle name="Accent2 2 6" xfId="4203" xr:uid="{53B4E3A8-8DCF-415B-8BC4-DB2F233C51E9}"/>
    <cellStyle name="Accent2 3" xfId="4285" xr:uid="{0D56F0AA-4DA7-4335-A11F-8E4661EAEC16}"/>
    <cellStyle name="Accent2 3 2" xfId="17956" xr:uid="{C6FBBD3B-767A-4E4F-BA4A-6DDF96ED3F1A}"/>
    <cellStyle name="Accent2 3 2 2" xfId="23763" xr:uid="{3233369F-ECDA-494B-9ECD-E1A6C029374D}"/>
    <cellStyle name="Accent2 4" xfId="4252" xr:uid="{B4154D4F-4831-4A4A-99FE-806A1EE7F723}"/>
    <cellStyle name="Accent2 5" xfId="4131" xr:uid="{9E0C3B6D-C739-4070-A8F8-2E9D756A9929}"/>
    <cellStyle name="Accent2 6" xfId="22886" xr:uid="{287878B2-A949-4631-BE39-C341306FD69C}"/>
    <cellStyle name="Accent2 7" xfId="4088" xr:uid="{DE8AF05D-D9AB-4762-97E5-9BF89596E0D9}"/>
    <cellStyle name="Accent3" xfId="29" builtinId="37" customBuiltin="1"/>
    <cellStyle name="Accent3 2" xfId="367" xr:uid="{A30118E7-CE5E-4673-B5BC-274F648E827C}"/>
    <cellStyle name="Accent3 2 2" xfId="3468" xr:uid="{662F5CA0-2616-48DD-9C1C-9BA24A295DE9}"/>
    <cellStyle name="Accent3 2 2 2" xfId="4437" xr:uid="{AD04AA66-3865-408E-AE15-F0985CF3A0A8}"/>
    <cellStyle name="Accent3 2 2 2 2" xfId="31163" xr:uid="{C4DA8994-558E-400A-B3B6-47D1D0A3509A}"/>
    <cellStyle name="Accent3 2 2 3" xfId="17961" xr:uid="{19139D81-ACC8-45DC-865C-2CB9EBDECE18}"/>
    <cellStyle name="Accent3 2 2 4" xfId="4319" xr:uid="{76A2D1B9-EB5E-44DD-9AF6-EB4F3304B4D1}"/>
    <cellStyle name="Accent3 2 3" xfId="934" xr:uid="{67C08CA1-878B-4D31-BECB-29D13F785A23}"/>
    <cellStyle name="Accent3 2 3 2" xfId="20332" xr:uid="{E1FE307D-3186-4601-BBC9-9DA57081A5CD}"/>
    <cellStyle name="Accent3 2 3 2 2" xfId="31162" xr:uid="{5FB3D63A-5960-4FB4-8711-6130BB8659D4}"/>
    <cellStyle name="Accent3 2 3 3" xfId="23578" xr:uid="{BE70A746-9E6F-4874-A087-FFFA9776EF0C}"/>
    <cellStyle name="Accent3 2 3 4" xfId="4392" xr:uid="{6C883421-9BAF-4711-BC61-2018EB04DB8F}"/>
    <cellStyle name="Accent3 2 4" xfId="17960" xr:uid="{8FD6C378-4AFB-4841-BC6E-B034BEBD9DAE}"/>
    <cellStyle name="Accent3 2 5" xfId="6350" xr:uid="{1805E6C7-AA28-4D92-BD7D-90241ED58C26}"/>
    <cellStyle name="Accent3 2 6" xfId="4204" xr:uid="{E4D97B41-7488-46D9-9DFC-1942B967C067}"/>
    <cellStyle name="Accent3 3" xfId="4287" xr:uid="{E65ED7E7-C1BC-4AAA-90E3-95794B9ACA3B}"/>
    <cellStyle name="Accent3 3 2" xfId="17959" xr:uid="{3BBC5869-EC2F-4E45-B6F5-A9ABDB5B200B}"/>
    <cellStyle name="Accent3 3 2 2" xfId="23764" xr:uid="{9A1004D2-3565-4657-B467-A51854454179}"/>
    <cellStyle name="Accent3 4" xfId="4256" xr:uid="{0D38C5E7-2D58-4ECD-BB1D-7473896715EB}"/>
    <cellStyle name="Accent3 5" xfId="4135" xr:uid="{448AD61A-54A7-4D44-A2F3-F828A406E21A}"/>
    <cellStyle name="Accent3 6" xfId="22890" xr:uid="{CA19AB50-9CC0-4ABB-B408-6CCF4B50480F}"/>
    <cellStyle name="Accent3 7" xfId="4092" xr:uid="{BEA8D155-EA65-4873-A13A-7E6B0F0C7D33}"/>
    <cellStyle name="Accent4" xfId="32" builtinId="41" customBuiltin="1"/>
    <cellStyle name="Accent4 2" xfId="368" xr:uid="{3BA50870-2401-4917-AE75-9225AD7D984C}"/>
    <cellStyle name="Accent4 2 2" xfId="3469" xr:uid="{25D73107-80DA-423D-902A-E1FD772BA2AB}"/>
    <cellStyle name="Accent4 2 2 2" xfId="4438" xr:uid="{BE1C7FDA-2315-4610-A84A-B727928A005B}"/>
    <cellStyle name="Accent4 2 2 2 2" xfId="31165" xr:uid="{CA3A4824-1CA7-4D43-9DC2-83696B24A49A}"/>
    <cellStyle name="Accent4 2 2 3" xfId="17964" xr:uid="{DD87644F-E382-4423-9435-C9A6467E6E70}"/>
    <cellStyle name="Accent4 2 2 4" xfId="4323" xr:uid="{8167EE7B-36EA-4031-B33D-7038D2B66D0A}"/>
    <cellStyle name="Accent4 2 3" xfId="938" xr:uid="{F5A9779C-0DE0-466F-ABF1-458C60C72500}"/>
    <cellStyle name="Accent4 2 3 2" xfId="20333" xr:uid="{B425EC08-5C53-4FB4-B197-B09F8C7AE681}"/>
    <cellStyle name="Accent4 2 3 2 2" xfId="31164" xr:uid="{6355FB62-74E5-4B0B-BDC2-56972CAFBC82}"/>
    <cellStyle name="Accent4 2 3 3" xfId="23582" xr:uid="{D3EF099F-1EA5-4D07-A795-E6A677B39027}"/>
    <cellStyle name="Accent4 2 3 4" xfId="4393" xr:uid="{6E6852F7-A2D2-46BD-AEF8-3499EB636AF7}"/>
    <cellStyle name="Accent4 2 4" xfId="17963" xr:uid="{45029BF4-194B-43AE-9B15-924B6618ED7F}"/>
    <cellStyle name="Accent4 2 5" xfId="6351" xr:uid="{408DE935-B76E-4BE2-8A83-3EA48DA8EC31}"/>
    <cellStyle name="Accent4 2 6" xfId="4205" xr:uid="{0556401E-2EBA-4AC2-8C4E-69C884C630FE}"/>
    <cellStyle name="Accent4 3" xfId="4289" xr:uid="{8900922C-7F5B-422E-807C-DEDA33B1A5E2}"/>
    <cellStyle name="Accent4 3 2" xfId="17962" xr:uid="{5C094E28-023D-4FDF-BCB7-EE4FAE39C43F}"/>
    <cellStyle name="Accent4 3 2 2" xfId="23765" xr:uid="{9FDE1699-0BA8-4730-A92B-BCD69CA6A849}"/>
    <cellStyle name="Accent4 4" xfId="4260" xr:uid="{93445E4D-11E1-422C-8F32-C418FCEE3B5C}"/>
    <cellStyle name="Accent4 5" xfId="4139" xr:uid="{0A37BE31-A697-43EA-94E6-CB0EF60ACEF5}"/>
    <cellStyle name="Accent4 6" xfId="22894" xr:uid="{16BDBD00-4E7C-4989-ADAE-6999BBCFE514}"/>
    <cellStyle name="Accent4 7" xfId="4096" xr:uid="{E7745771-CE59-4086-9DFE-E272580AE466}"/>
    <cellStyle name="Accent5" xfId="35" builtinId="45" customBuiltin="1"/>
    <cellStyle name="Accent5 2" xfId="369" xr:uid="{E92D1E43-41A0-4D28-A056-DE8139D7CE92}"/>
    <cellStyle name="Accent5 2 2" xfId="3470" xr:uid="{F9F92B77-EB3C-494F-A8A3-8D9F9DDFAF27}"/>
    <cellStyle name="Accent5 2 2 2" xfId="4439" xr:uid="{A5FEB67A-1A1E-49E8-8C92-6FB442937416}"/>
    <cellStyle name="Accent5 2 2 3" xfId="17967" xr:uid="{3CB2B805-6B28-41ED-9908-BE28F00946A0}"/>
    <cellStyle name="Accent5 2 2 4" xfId="4327" xr:uid="{0F888F9C-0B74-451C-8EED-251F05BC39C9}"/>
    <cellStyle name="Accent5 2 3" xfId="888" xr:uid="{3A339F37-796C-4371-8A9C-308792D2CB0A}"/>
    <cellStyle name="Accent5 2 3 2" xfId="20334" xr:uid="{FDF772B4-7C52-4AA7-A3EB-AC2EDF8C8A56}"/>
    <cellStyle name="Accent5 2 3 2 2" xfId="23586" xr:uid="{261FE5FE-AF7B-4ADC-8B8D-75706C90C16E}"/>
    <cellStyle name="Accent5 2 3 3" xfId="4394" xr:uid="{7C3D0317-6634-4240-802F-E785E88D0994}"/>
    <cellStyle name="Accent5 2 4" xfId="17966" xr:uid="{020181F1-53C4-4AF3-A16D-0E9536D18DB0}"/>
    <cellStyle name="Accent5 2 5" xfId="6352" xr:uid="{5A4E13EF-C16D-4CE9-878E-DC75F738FCD4}"/>
    <cellStyle name="Accent5 2 6" xfId="4206" xr:uid="{F332C4BA-2948-44D0-BA4E-278035F16D87}"/>
    <cellStyle name="Accent5 3" xfId="4291" xr:uid="{682D83DD-FC55-47E1-933F-AB97D6F07082}"/>
    <cellStyle name="Accent5 3 2" xfId="17965" xr:uid="{A27B0674-A73F-47AE-98E5-026FDF72B17A}"/>
    <cellStyle name="Accent5 3 2 2" xfId="23766" xr:uid="{DA28818C-5CEA-407A-9DF4-6A0B1D19A387}"/>
    <cellStyle name="Accent5 4" xfId="4264" xr:uid="{515132A3-DAFC-484B-9FED-195AE3B7BA8F}"/>
    <cellStyle name="Accent5 5" xfId="4143" xr:uid="{B031669E-B3F2-4FD2-9A97-037AF6B99962}"/>
    <cellStyle name="Accent5 6" xfId="22898" xr:uid="{1B1D1274-CD72-4B12-8FD5-63AB87210EDC}"/>
    <cellStyle name="Accent5 7" xfId="4100" xr:uid="{1A8329D3-61AB-4A05-ADF3-95458CE39E51}"/>
    <cellStyle name="Accent6" xfId="38" builtinId="49" customBuiltin="1"/>
    <cellStyle name="Accent6 2" xfId="370" xr:uid="{95F4CD19-403E-4AC6-A1D2-2F69A056D956}"/>
    <cellStyle name="Accent6 2 2" xfId="3471" xr:uid="{884FE2FA-837B-4432-BC38-1E8ACF6A0E56}"/>
    <cellStyle name="Accent6 2 2 2" xfId="4440" xr:uid="{B0BADD8A-346F-42DC-8C9B-F0758B22BBD1}"/>
    <cellStyle name="Accent6 2 2 2 2" xfId="31167" xr:uid="{B7B4CE12-A2C0-40F2-8A73-BD59881B85B0}"/>
    <cellStyle name="Accent6 2 2 3" xfId="17970" xr:uid="{DF25484A-C99B-43A5-A5F2-C7F4413AAFE5}"/>
    <cellStyle name="Accent6 2 2 4" xfId="4331" xr:uid="{F7894E55-3575-480D-AF0F-0C0F3567A52F}"/>
    <cellStyle name="Accent6 2 3" xfId="921" xr:uid="{36228731-D7D2-4D4B-BC32-A2588E19E041}"/>
    <cellStyle name="Accent6 2 3 2" xfId="20335" xr:uid="{AAC94D95-D86F-41E9-A59B-FDD92FFAD393}"/>
    <cellStyle name="Accent6 2 3 2 2" xfId="31166" xr:uid="{90E8E3FB-9E62-417E-A294-767D8DE52870}"/>
    <cellStyle name="Accent6 2 3 3" xfId="23590" xr:uid="{88212CD4-CC8E-48B1-8F1A-060A4D11B8C4}"/>
    <cellStyle name="Accent6 2 3 4" xfId="4395" xr:uid="{335E58FF-4A3F-499D-91A5-3434B75304B3}"/>
    <cellStyle name="Accent6 2 4" xfId="17969" xr:uid="{B0C32DB7-6B4B-4E60-A32C-38C3116949E8}"/>
    <cellStyle name="Accent6 2 5" xfId="6353" xr:uid="{DB20096E-BEA0-486B-9F7B-2BB5700928BD}"/>
    <cellStyle name="Accent6 2 6" xfId="4207" xr:uid="{CBFDA19A-9F45-43CB-8981-146FBC1CD376}"/>
    <cellStyle name="Accent6 3" xfId="4293" xr:uid="{96BEE873-9193-443D-91D0-BA686241EC36}"/>
    <cellStyle name="Accent6 3 2" xfId="17968" xr:uid="{832F7EE4-EC9B-4F87-9573-F5FAFDD0DB2D}"/>
    <cellStyle name="Accent6 3 2 2" xfId="23767" xr:uid="{ADE37131-CE84-4334-99A6-FD8F4E8797A5}"/>
    <cellStyle name="Accent6 4" xfId="4268" xr:uid="{DA80A665-B6E0-41A1-B344-5788D706D48E}"/>
    <cellStyle name="Accent6 5" xfId="4147" xr:uid="{88CDDFC4-EB8D-4826-9538-F3DBEBC07B80}"/>
    <cellStyle name="Accent6 6" xfId="22902" xr:uid="{DA29DDFA-B246-49F8-9386-813F9F287EA7}"/>
    <cellStyle name="Accent6 7" xfId="4104" xr:uid="{17E9232F-EFAE-4C99-B62C-51352EE0B55F}"/>
    <cellStyle name="Bad" xfId="14" builtinId="27" customBuiltin="1"/>
    <cellStyle name="Bad 2" xfId="371" xr:uid="{01C38E3D-10A5-460E-AA40-A7F67D35A09B}"/>
    <cellStyle name="Bad 2 2" xfId="3472" xr:uid="{AEAE9BC3-C3C9-4155-BE8A-81D8FCF95F11}"/>
    <cellStyle name="Bad 2 2 2" xfId="4441" xr:uid="{6FFBB960-8023-430C-815E-34EA4B2C9428}"/>
    <cellStyle name="Bad 2 2 2 2" xfId="31169" xr:uid="{2F21295D-7F08-4541-9799-1B9C24BCFDE7}"/>
    <cellStyle name="Bad 2 2 3" xfId="17973" xr:uid="{062CDBEF-CDFD-4299-9894-10E54180B154}"/>
    <cellStyle name="Bad 2 2 4" xfId="4301" xr:uid="{3D9D49CB-3519-4306-9816-EFA9588319E4}"/>
    <cellStyle name="Bad 2 3" xfId="903" xr:uid="{07585A09-600B-4AC8-B9AE-ED11A8970805}"/>
    <cellStyle name="Bad 2 3 2" xfId="20336" xr:uid="{79463768-98F0-4ECF-AFCD-516283EC51CD}"/>
    <cellStyle name="Bad 2 3 2 2" xfId="31168" xr:uid="{160638AA-CE44-4CF6-BEA6-A1BF75131E96}"/>
    <cellStyle name="Bad 2 3 3" xfId="23559" xr:uid="{F6F1EB59-8088-4A2F-BC20-83F442D5DF33}"/>
    <cellStyle name="Bad 2 3 4" xfId="4396" xr:uid="{1BE444A5-6D36-4942-8016-6C20353094C0}"/>
    <cellStyle name="Bad 2 4" xfId="17972" xr:uid="{BE8342AA-898D-41B5-9A6A-127F7D9A0455}"/>
    <cellStyle name="Bad 2 5" xfId="6354" xr:uid="{C5D405F1-FEB3-4584-8BB7-B31334B65EEE}"/>
    <cellStyle name="Bad 2 6" xfId="4208" xr:uid="{959D369B-4D94-43EB-96A2-B850426DB7F5}"/>
    <cellStyle name="Bad 3" xfId="4273" xr:uid="{B4CDD996-10AE-4615-A7C8-35ED76B4861B}"/>
    <cellStyle name="Bad 3 2" xfId="17971" xr:uid="{5F9F253A-83B3-4429-A7A3-23193C4B18DD}"/>
    <cellStyle name="Bad 3 2 2" xfId="23768" xr:uid="{22F89FF2-AB77-4002-B53E-4CB01462C643}"/>
    <cellStyle name="Bad 4" xfId="4237" xr:uid="{7164C837-28E1-482C-AAFC-68BF83418085}"/>
    <cellStyle name="Bad 5" xfId="4116" xr:uid="{31FD86F9-8368-4146-ABEE-F18806B739AB}"/>
    <cellStyle name="Bad 6" xfId="22871" xr:uid="{11B9440A-2E44-4B4F-8A07-806B2A872C73}"/>
    <cellStyle name="Bad 7" xfId="4073" xr:uid="{7BA03F4B-3261-489D-A7E0-92CB9C30FA3D}"/>
    <cellStyle name="Calculation" xfId="17" builtinId="22" customBuiltin="1"/>
    <cellStyle name="Calculation 2" xfId="372" xr:uid="{80372339-1FED-4B56-B9C4-EF3832825706}"/>
    <cellStyle name="Calculation 2 2" xfId="3473" xr:uid="{25C38C31-E17F-44B3-8303-5BDC4FA1D341}"/>
    <cellStyle name="Calculation 2 2 2" xfId="4442" xr:uid="{C7254DB0-E9E7-48F0-8272-E977EA8FC28A}"/>
    <cellStyle name="Calculation 2 2 2 2" xfId="31171" xr:uid="{A730B19D-D667-4F10-B1BC-685FDF15D215}"/>
    <cellStyle name="Calculation 2 2 3" xfId="17976" xr:uid="{2C9DBAB6-E7A5-4A51-943D-5CDCF43D6227}"/>
    <cellStyle name="Calculation 2 2 4" xfId="4305" xr:uid="{DBC2A8C0-FAF7-47C0-97DA-70C19A3FD21A}"/>
    <cellStyle name="Calculation 2 3" xfId="899" xr:uid="{61EF9ED1-D7F8-4410-A5B9-B5A428B8572C}"/>
    <cellStyle name="Calculation 2 3 2" xfId="20337" xr:uid="{9E45A144-6819-4CA6-9DD9-D6AF002152D0}"/>
    <cellStyle name="Calculation 2 3 2 2" xfId="31170" xr:uid="{42499475-FFD7-4A52-8047-C32335148AAA}"/>
    <cellStyle name="Calculation 2 3 3" xfId="23563" xr:uid="{2F4AA5A6-C11F-4554-81DC-D7C7522DADA7}"/>
    <cellStyle name="Calculation 2 3 4" xfId="4397" xr:uid="{B173AD64-FB20-4F6A-A25F-B8E67F60E9C6}"/>
    <cellStyle name="Calculation 2 4" xfId="17975" xr:uid="{63CB63CC-1CCE-4D10-AD8D-FEA002C91C10}"/>
    <cellStyle name="Calculation 2 5" xfId="6355" xr:uid="{14D61AB5-30A7-481F-B698-009E94598F52}"/>
    <cellStyle name="Calculation 2 6" xfId="4209" xr:uid="{E42CC146-AE53-4EF6-9F8E-BC5E41C07EFF}"/>
    <cellStyle name="Calculation 3" xfId="4277" xr:uid="{6889370C-8555-41C2-9AFE-7C6A4C2AD3D8}"/>
    <cellStyle name="Calculation 3 2" xfId="17974" xr:uid="{44F2BDF8-A330-48A4-A2AA-C9162BBC1636}"/>
    <cellStyle name="Calculation 3 2 2" xfId="23769" xr:uid="{2EC33A27-8A45-4E65-94AC-77C57FAE4265}"/>
    <cellStyle name="Calculation 4" xfId="4241" xr:uid="{1FA71B00-33A1-4067-B199-14DDBA7F91B7}"/>
    <cellStyle name="Calculation 5" xfId="4120" xr:uid="{2E6B6A30-4935-4765-ACA6-FFAF08732BA3}"/>
    <cellStyle name="Calculation 6" xfId="22875" xr:uid="{7D4B51EE-68C1-44A4-8DDB-0553DAA10509}"/>
    <cellStyle name="Calculation 7" xfId="4077" xr:uid="{97F29052-2EA8-42D1-B101-ABD936BB1000}"/>
    <cellStyle name="Check Cell" xfId="19" builtinId="23" customBuiltin="1"/>
    <cellStyle name="Check Cell 2" xfId="373" xr:uid="{870E0396-444D-420E-95A3-B27F13931590}"/>
    <cellStyle name="Check Cell 2 2" xfId="3474" xr:uid="{4D588CD8-7501-422C-9081-E481516C4653}"/>
    <cellStyle name="Check Cell 2 2 2" xfId="4443" xr:uid="{2445CDA7-87A8-4205-AC57-BD47A5FF8DC8}"/>
    <cellStyle name="Check Cell 2 2 3" xfId="17979" xr:uid="{023DD098-6505-44E3-9FA6-49011746F9EA}"/>
    <cellStyle name="Check Cell 2 2 4" xfId="4307" xr:uid="{73CE5C8C-A92F-410F-8BF0-64FDE0902643}"/>
    <cellStyle name="Check Cell 2 3" xfId="894" xr:uid="{F81143DB-680C-4BD2-BDE3-BA51F0C20312}"/>
    <cellStyle name="Check Cell 2 3 2" xfId="20338" xr:uid="{8FA814E5-63C7-4CC5-BBC3-4BF1D964CCAD}"/>
    <cellStyle name="Check Cell 2 3 2 2" xfId="23565" xr:uid="{D0A8FB98-D73E-4348-A3A1-4E39FA27C953}"/>
    <cellStyle name="Check Cell 2 3 3" xfId="4398" xr:uid="{D700CFDA-6A30-45A9-AD25-CA52B995DB7D}"/>
    <cellStyle name="Check Cell 2 4" xfId="17978" xr:uid="{2953AB78-1588-4247-9015-192101D155D4}"/>
    <cellStyle name="Check Cell 2 5" xfId="6356" xr:uid="{CB3359C2-4C19-4B3F-9296-79CDBB1FFF46}"/>
    <cellStyle name="Check Cell 2 6" xfId="4210" xr:uid="{07BD0674-DB18-469A-AF4B-50E8A34DAC24}"/>
    <cellStyle name="Check Cell 3" xfId="4279" xr:uid="{348EB4D7-E9F1-4D5B-AEE2-CC1884BE206F}"/>
    <cellStyle name="Check Cell 3 2" xfId="17977" xr:uid="{8776A4FE-D98C-4B05-8E5B-3BDADC1B9520}"/>
    <cellStyle name="Check Cell 3 2 2" xfId="23770" xr:uid="{F4DBD433-0631-439C-AED6-508B7653CB2A}"/>
    <cellStyle name="Check Cell 4" xfId="4243" xr:uid="{76A2358C-37CA-4A48-B401-255515589622}"/>
    <cellStyle name="Check Cell 5" xfId="4122" xr:uid="{C80AA0BB-C2B6-4AF3-8626-67AF456F120C}"/>
    <cellStyle name="Check Cell 6" xfId="22877" xr:uid="{D4AEEF30-F51E-428C-99EE-C9ADF8F8CAC6}"/>
    <cellStyle name="Check Cell 7" xfId="4079" xr:uid="{A5B0A0A6-10AD-4DD8-AE55-CD692E73E0DE}"/>
    <cellStyle name="Column Headings - size 10" xfId="279" xr:uid="{BB0A8ED8-433F-471F-A07A-94144308E7AB}"/>
    <cellStyle name="Column Headings - size 10 2" xfId="20519" xr:uid="{C8924DDB-0E6C-43D2-BDC7-05B9CEC84DBB}"/>
    <cellStyle name="Column Headings - size 10 3" xfId="17980" xr:uid="{097ED8F5-4498-4B7F-BBE1-1EF3A62B637E}"/>
    <cellStyle name="Column Headings - size 11" xfId="280" xr:uid="{0E016521-79B6-4855-A27F-DA62D5E247A2}"/>
    <cellStyle name="Column Headings - size 11 2" xfId="20520" xr:uid="{C181E4DA-1D9C-4631-BBC6-A8766757C10D}"/>
    <cellStyle name="Column Headings - size 11 3" xfId="17981" xr:uid="{312DCA60-5023-4A71-8CFD-D16625EAE1BD}"/>
    <cellStyle name="Column Headings - size 8" xfId="281" xr:uid="{752A6186-568D-4A2E-AB3A-51D086AEA066}"/>
    <cellStyle name="Column Headings - size 8 2" xfId="20521" xr:uid="{A1DBC11C-EE39-4D5F-8111-0EA225227FD0}"/>
    <cellStyle name="Column Headings - size 8 3" xfId="17982" xr:uid="{850DAF62-9E3B-4659-BAB8-8312A9B996DE}"/>
    <cellStyle name="Column Headings - size 9" xfId="282" xr:uid="{363C5CA8-CCC9-4F0A-B68F-89CE8D189B2A}"/>
    <cellStyle name="Column Headings - size 9 2" xfId="20522" xr:uid="{BDE6BDF9-AB48-42D9-A08B-B855E1CD48F2}"/>
    <cellStyle name="Column Headings - size 9 3" xfId="17983" xr:uid="{92E9FB2C-D96A-4213-A171-6223EB96B2F1}"/>
    <cellStyle name="Comma" xfId="1" builtinId="3"/>
    <cellStyle name="Comma [0] 2" xfId="4000" xr:uid="{3EF1DDC4-E8AE-4366-8218-066EADD2068A}"/>
    <cellStyle name="Comma [0] 3" xfId="23253" xr:uid="{888E78AC-62F8-4C2B-B89D-4BB61CAA28B6}"/>
    <cellStyle name="Comma 10" xfId="439" xr:uid="{344FC53A-8F02-4299-A948-2745E9CD5ACD}"/>
    <cellStyle name="Comma 10 2" xfId="458" xr:uid="{9A1CEB96-F06B-4DBC-BDEA-C106273C1947}"/>
    <cellStyle name="Comma 10 2 2" xfId="1090" xr:uid="{B93DCC03-942C-42F6-AC99-BC2C50400162}"/>
    <cellStyle name="Comma 10 2 2 2" xfId="3687" xr:uid="{F7883672-9E8B-4DB3-BFE5-AA7730B490AD}"/>
    <cellStyle name="Comma 10 2 2 2 2" xfId="3872" xr:uid="{B5365E20-0FA3-4984-9671-528E02631887}"/>
    <cellStyle name="Comma 10 2 2 2 3" xfId="21918" xr:uid="{D4BF79CC-5F5F-4661-9406-7E3C67783EE7}"/>
    <cellStyle name="Comma 10 2 2 2 3 2" xfId="51343" xr:uid="{50388A01-A736-4C9E-AE35-FA61E19AEAAD}"/>
    <cellStyle name="Comma 10 2 2 3" xfId="3608" xr:uid="{C547F5F1-E478-433C-B4E4-69377EF29A2A}"/>
    <cellStyle name="Comma 10 2 2 4" xfId="23067" xr:uid="{FD9EB427-3361-40CD-9370-22BC5555A0B9}"/>
    <cellStyle name="Comma 10 2 2 5" xfId="5871" xr:uid="{338AF972-DB4A-4FF3-9A0F-F8D212747367}"/>
    <cellStyle name="Comma 10 2 2 5 2" xfId="35730" xr:uid="{B7FC7F26-02CE-4CE0-A4E2-114F87070AD9}"/>
    <cellStyle name="Comma 10 2 3" xfId="952" xr:uid="{C28FEAFB-ACA4-486F-A9E3-0E4BBFF892CE}"/>
    <cellStyle name="Comma 10 2 3 2" xfId="23094" xr:uid="{4974076E-E728-4CBD-8141-08E2F26EB9E5}"/>
    <cellStyle name="Comma 10 2 3 3" xfId="20944" xr:uid="{CA302BCC-76FC-49B0-BE97-8FC2B02A5465}"/>
    <cellStyle name="Comma 10 2 3 3 2" xfId="50372" xr:uid="{6C629376-B9EF-4E8B-9533-7EF8E4DCAE50}"/>
    <cellStyle name="Comma 10 2 4" xfId="2438" xr:uid="{D511531E-2330-4887-89B3-9B2F576C174F}"/>
    <cellStyle name="Comma 10 2 4 2" xfId="23419" xr:uid="{5B0CB1C1-5A1D-41B6-A11D-F8C011727732}"/>
    <cellStyle name="Comma 10 2 4 3" xfId="33418" xr:uid="{72D13BFF-3536-4DD2-9659-95CFABC19F44}"/>
    <cellStyle name="Comma 10 2 5" xfId="23055" xr:uid="{DAFC1681-A1AE-4311-AA8D-95F82936D6E2}"/>
    <cellStyle name="Comma 10 2 6" xfId="31640" xr:uid="{27D24623-0A98-4639-8591-B855445C81F1}"/>
    <cellStyle name="Comma 10 3" xfId="1497" xr:uid="{FD9EE2F1-B0D8-47F8-9107-2058EDF4BD25}"/>
    <cellStyle name="Comma 10 3 2" xfId="6062" xr:uid="{E0EAF723-D4FD-4C37-8FB8-8E8ED1C7DAEE}"/>
    <cellStyle name="Comma 10 3 2 2" xfId="22179" xr:uid="{3E9CE393-C0B5-4C10-9F7A-68C496DB5148}"/>
    <cellStyle name="Comma 10 3 2 2 2" xfId="51604" xr:uid="{52AAE7A6-30C8-4B97-9FD3-F2A251B242B4}"/>
    <cellStyle name="Comma 10 3 2 3" xfId="31341" xr:uid="{121804DC-B3EE-4B89-8E6B-9BFB4BE71DBF}"/>
    <cellStyle name="Comma 10 3 2 4" xfId="35921" xr:uid="{13EAEB23-26F8-43EB-A3E0-AC293FB349EA}"/>
    <cellStyle name="Comma 10 3 3" xfId="21192" xr:uid="{788DE3FA-27D3-44F8-B2AC-4C56E60121E0}"/>
    <cellStyle name="Comma 10 3 3 2" xfId="50618" xr:uid="{0E49BC14-E452-4D94-A9F5-9F41A4D73C95}"/>
    <cellStyle name="Comma 10 3 4" xfId="23364" xr:uid="{8317B1CA-8FD5-413D-A10E-4022A288E732}"/>
    <cellStyle name="Comma 10 3 5" xfId="31669" xr:uid="{2103491C-4622-4EE1-B9E8-3AA9C9A62ADF}"/>
    <cellStyle name="Comma 10 3 6" xfId="32509" xr:uid="{9342D32D-DC3F-48BB-8F40-F712260E4571}"/>
    <cellStyle name="Comma 10 4" xfId="3509" xr:uid="{45D2FAEC-FECD-4F04-A08D-AC1554F41157}"/>
    <cellStyle name="Comma 10 4 2" xfId="21665" xr:uid="{E80FF9E8-1EF9-4AF9-A15B-9690E9973DE1}"/>
    <cellStyle name="Comma 10 4 2 2" xfId="31292" xr:uid="{37931050-2ACD-4D80-8EEF-6DF09AA6CA5E}"/>
    <cellStyle name="Comma 10 4 2 3" xfId="51090" xr:uid="{C7928452-4E82-4D0A-BFB1-A9F3D290AEC6}"/>
    <cellStyle name="Comma 10 4 3" xfId="23353" xr:uid="{03AA35AD-1385-47D6-AC93-995EBC7B16CC}"/>
    <cellStyle name="Comma 10 4 4" xfId="5659" xr:uid="{95EC4CEE-454F-44C4-92CF-E62247145A31}"/>
    <cellStyle name="Comma 10 4 4 2" xfId="35518" xr:uid="{71B572E9-5578-4499-9E22-E4E5AE771541}"/>
    <cellStyle name="Comma 10 5" xfId="1436" xr:uid="{9AACAF10-0667-4FCA-8914-F24AE97A867E}"/>
    <cellStyle name="Comma 10 5 2" xfId="20694" xr:uid="{492BFCE2-1B36-4C3C-9716-6226FB87ECC5}"/>
    <cellStyle name="Comma 10 5 2 2" xfId="50133" xr:uid="{291ED4F2-B089-430C-8FA7-4475D7C6162A}"/>
    <cellStyle name="Comma 10 5 3" xfId="23256" xr:uid="{8F830D24-AEBF-4258-A525-7EADA1BCA40A}"/>
    <cellStyle name="Comma 10 5 4" xfId="4824" xr:uid="{8D6A4D06-F849-4A97-B38B-D9CF8535E99B}"/>
    <cellStyle name="Comma 10 5 4 2" xfId="34708" xr:uid="{58D69EF4-81D2-4A39-B10A-EC08ADECD6B6}"/>
    <cellStyle name="Comma 10 6" xfId="6358" xr:uid="{997FDD28-9554-4D59-AABC-E31432345651}"/>
    <cellStyle name="Comma 10 6 2" xfId="22417" xr:uid="{E938FF05-94CB-4815-B5C5-698100084C8D}"/>
    <cellStyle name="Comma 10 6 3" xfId="23049" xr:uid="{65819B8A-FE0F-43A8-9AAC-6BEF477117BF}"/>
    <cellStyle name="Comma 10 7" xfId="4699" xr:uid="{43277D52-7EDE-4E6A-B916-F79D115C6EF4}"/>
    <cellStyle name="Comma 10 8" xfId="22782" xr:uid="{1CEE21BE-38C5-4E20-B5CF-49C8E548B95F}"/>
    <cellStyle name="Comma 10 8 2" xfId="52067" xr:uid="{E5C75CC9-1E65-4F2F-9A99-C0FA0E87A120}"/>
    <cellStyle name="Comma 10 9" xfId="31610" xr:uid="{8E771825-1780-4E9F-959B-10CFC0B6AD9D}"/>
    <cellStyle name="Comma 100" xfId="31580" xr:uid="{0B3BA91F-17B9-45CA-AF76-8E9878773E1A}"/>
    <cellStyle name="Comma 101" xfId="31488" xr:uid="{5F9A57BD-51F0-4B1A-94C1-017297FC73CC}"/>
    <cellStyle name="Comma 102" xfId="31577" xr:uid="{2C19C806-FD4E-48AA-AAA9-F651216CF301}"/>
    <cellStyle name="Comma 103" xfId="31573" xr:uid="{3F35D0FC-9C0D-4C3F-A5D7-CFB6B4E87F18}"/>
    <cellStyle name="Comma 104" xfId="31556" xr:uid="{514381BB-EADB-4CCB-B875-E304EF57878D}"/>
    <cellStyle name="Comma 105" xfId="31499" xr:uid="{94CF2A9B-4E42-4266-9BC4-CBB9B244B381}"/>
    <cellStyle name="Comma 106" xfId="31461" xr:uid="{DE00E5F0-609A-48C8-98DE-CCBA961055D8}"/>
    <cellStyle name="Comma 107" xfId="31460" xr:uid="{AE7DCCBA-6A9F-404B-AC13-32F77960F444}"/>
    <cellStyle name="Comma 108" xfId="31535" xr:uid="{068BF69F-1E02-491F-82E8-DE82D4DD14F7}"/>
    <cellStyle name="Comma 109" xfId="31503" xr:uid="{489153BC-7CC5-422A-B38D-088DBB2E2672}"/>
    <cellStyle name="Comma 11" xfId="1471" xr:uid="{54352508-405E-4E45-B060-2A60662F8D42}"/>
    <cellStyle name="Comma 11 2" xfId="2420" xr:uid="{B84A190A-097B-4E81-A2AA-3161B3E791BA}"/>
    <cellStyle name="Comma 11 2 2" xfId="5873" xr:uid="{B1FF6ABB-6A0E-4F9F-B8FF-A6EE5FA4E5CE}"/>
    <cellStyle name="Comma 11 2 2 2" xfId="21920" xr:uid="{D10A255F-3A71-4671-BFB1-8123761DB621}"/>
    <cellStyle name="Comma 11 2 2 2 2" xfId="51345" xr:uid="{004DF2C3-D20A-44AB-ABA9-60693AC9C9AA}"/>
    <cellStyle name="Comma 11 2 2 3" xfId="35732" xr:uid="{8E56C140-3B0C-4A80-9F44-7145FDB46329}"/>
    <cellStyle name="Comma 11 2 3" xfId="20946" xr:uid="{BFAB5EAE-19A3-43E1-829A-DEDCDC0D39CB}"/>
    <cellStyle name="Comma 11 2 3 2" xfId="50374" xr:uid="{60CCCAAB-4E3E-4E43-9E34-AAB1379731F1}"/>
    <cellStyle name="Comma 11 2 4" xfId="23138" xr:uid="{E5FE9027-D6A3-497C-8BD4-8E33B41A6ED6}"/>
    <cellStyle name="Comma 11 2 4 2" xfId="52202" xr:uid="{3CAD2628-3AC7-47DC-BFB1-B19050B900AC}"/>
    <cellStyle name="Comma 11 2 5" xfId="31643" xr:uid="{2D6DC842-971B-42F5-9319-015E971E89B2}"/>
    <cellStyle name="Comma 11 2 6" xfId="33400" xr:uid="{4BE3E686-04CA-450D-A89E-4F3206932CAD}"/>
    <cellStyle name="Comma 11 3" xfId="5281" xr:uid="{64473186-83C3-4FD5-B728-701A37B275A9}"/>
    <cellStyle name="Comma 11 3 2" xfId="6064" xr:uid="{B3FA10A6-F9F4-43E8-BED2-0034B1EB49CD}"/>
    <cellStyle name="Comma 11 3 2 2" xfId="22181" xr:uid="{C9A542E4-53F5-4B9C-9F68-8B94EA6D6D8F}"/>
    <cellStyle name="Comma 11 3 2 2 2" xfId="51606" xr:uid="{504D19BB-0266-482E-A7B7-7913EC32C5E7}"/>
    <cellStyle name="Comma 11 3 2 3" xfId="31342" xr:uid="{38A64621-69B8-4616-973B-6FBFD8FD8165}"/>
    <cellStyle name="Comma 11 3 2 3 2" xfId="59646" xr:uid="{83394E3A-4B5D-40F5-804F-C3C4D2BBDA74}"/>
    <cellStyle name="Comma 11 3 2 4" xfId="35923" xr:uid="{A903335D-1626-4F4A-85D3-513CEC61FD66}"/>
    <cellStyle name="Comma 11 3 3" xfId="21194" xr:uid="{CDC07937-E5B0-460B-9CC1-4BE5D0D6E0E5}"/>
    <cellStyle name="Comma 11 3 3 2" xfId="50620" xr:uid="{0B9438F8-C522-49CA-9216-78DF19F993A4}"/>
    <cellStyle name="Comma 11 3 4" xfId="23365" xr:uid="{92BA6C79-4CFD-437B-A110-5FE873EC429C}"/>
    <cellStyle name="Comma 11 3 5" xfId="31672" xr:uid="{6AA5A5D0-0101-43F1-AB35-BC2CAE8973FC}"/>
    <cellStyle name="Comma 11 3 6" xfId="35144" xr:uid="{4220F8CF-81EE-41E2-90DC-0651727ABB60}"/>
    <cellStyle name="Comma 11 4" xfId="5664" xr:uid="{361A37EF-F413-45BB-A6F2-E9E377E89B7D}"/>
    <cellStyle name="Comma 11 4 2" xfId="21670" xr:uid="{F241F4CF-8F84-4980-AC70-6582FB96F92F}"/>
    <cellStyle name="Comma 11 4 2 2" xfId="31293" xr:uid="{2B633913-B043-417C-ADC6-877C3C9E5735}"/>
    <cellStyle name="Comma 11 4 2 3" xfId="51095" xr:uid="{D2229A89-4909-482E-954E-CD4F10743BA2}"/>
    <cellStyle name="Comma 11 4 3" xfId="23339" xr:uid="{E3A40892-B4BC-406E-963F-C88F9BBB71DF}"/>
    <cellStyle name="Comma 11 4 3 2" xfId="52298" xr:uid="{31A0EE9D-370E-40D9-9B26-D8FD1BCAA2C2}"/>
    <cellStyle name="Comma 11 4 4" xfId="35523" xr:uid="{255EFB76-2009-4E00-9A9B-DCDAF6D14004}"/>
    <cellStyle name="Comma 11 5" xfId="4830" xr:uid="{D2CAE29E-5ED3-48CC-B727-39E4220AF629}"/>
    <cellStyle name="Comma 11 5 2" xfId="6401" xr:uid="{602DD70C-E610-41CA-855E-099BEDB6BB5A}"/>
    <cellStyle name="Comma 11 5 2 2" xfId="36180" xr:uid="{E29B5FF3-0B93-48D8-9152-D8D5337345DC}"/>
    <cellStyle name="Comma 11 5 3" xfId="23257" xr:uid="{01EFE54C-DAE8-4D30-B733-736076997670}"/>
    <cellStyle name="Comma 11 5 4" xfId="34713" xr:uid="{38870B70-A7BB-4C6C-976A-7C97709577BC}"/>
    <cellStyle name="Comma 11 6" xfId="4698" xr:uid="{2EFCB346-B600-435F-B9ED-9F39136ED251}"/>
    <cellStyle name="Comma 11 7" xfId="22797" xr:uid="{F295A78A-DD7C-416C-ABBE-8874419613A2}"/>
    <cellStyle name="Comma 11 7 2" xfId="52082" xr:uid="{FB3E5C85-5FD9-4343-BD38-A8F2323E1560}"/>
    <cellStyle name="Comma 11 8" xfId="31613" xr:uid="{4905ABB5-D4E6-406D-A5D6-BB3F2974F2B0}"/>
    <cellStyle name="Comma 11 9" xfId="32492" xr:uid="{DAC26105-A5AD-419E-AEB6-6F33E75E0748}"/>
    <cellStyle name="Comma 110" xfId="31557" xr:uid="{128955C4-7066-4C75-9D8B-9AA4A3E964DF}"/>
    <cellStyle name="Comma 111" xfId="31575" xr:uid="{54F05375-C801-4BA9-826C-7557513D34DB}"/>
    <cellStyle name="Comma 112" xfId="31467" xr:uid="{110D7D7E-DC1F-42F6-8400-3FFD80F6FF3E}"/>
    <cellStyle name="Comma 113" xfId="31490" xr:uid="{888422E2-EB62-40CE-91AA-6594BDCC34A3}"/>
    <cellStyle name="Comma 114" xfId="31507" xr:uid="{2D740D3D-DF26-46D7-A278-9E66D1A6E66E}"/>
    <cellStyle name="Comma 115" xfId="31550" xr:uid="{AB951871-8CFE-4A90-B473-29A22CD3920B}"/>
    <cellStyle name="Comma 116" xfId="31459" xr:uid="{543974CA-207B-41D8-9283-008C068B1AB1}"/>
    <cellStyle name="Comma 117" xfId="31522" xr:uid="{FA0DBEA9-FE86-455A-8C90-3051FF664F9D}"/>
    <cellStyle name="Comma 118" xfId="31492" xr:uid="{83692ABF-79C5-4CB5-9BD8-35ADDCB8DBDB}"/>
    <cellStyle name="Comma 119" xfId="31561" xr:uid="{763BAA70-5D46-4860-A185-5620619E2A8A}"/>
    <cellStyle name="Comma 12" xfId="1508" xr:uid="{FD5B643A-1740-41FD-AA15-E0A41EF80D44}"/>
    <cellStyle name="Comma 12 10" xfId="32511" xr:uid="{18A51768-6093-4BE2-9B02-772D9F392E0B}"/>
    <cellStyle name="Comma 12 2" xfId="2729" xr:uid="{03C0D7F9-1FB3-4711-AA1F-46F4A885262E}"/>
    <cellStyle name="Comma 12 2 2" xfId="5890" xr:uid="{BC4E1F8B-0E05-49E9-BEED-B4A1E5963C63}"/>
    <cellStyle name="Comma 12 2 2 2" xfId="21937" xr:uid="{AB691B8E-2772-4005-ACFF-14D4E5629628}"/>
    <cellStyle name="Comma 12 2 2 2 2" xfId="51362" xr:uid="{47258E46-E6E2-4397-BA33-74005B0E6F21}"/>
    <cellStyle name="Comma 12 2 2 3" xfId="31344" xr:uid="{9097E018-C5C1-403B-9F2A-5F4A8FD1BB37}"/>
    <cellStyle name="Comma 12 2 2 4" xfId="35749" xr:uid="{674D3DCD-5593-40C9-B474-29190188AB61}"/>
    <cellStyle name="Comma 12 2 3" xfId="20966" xr:uid="{2D93EF9B-A7F0-4484-BF41-CE7CA1F2D9DB}"/>
    <cellStyle name="Comma 12 2 3 2" xfId="50392" xr:uid="{272BAC12-DDB9-48FD-B2D4-E8A9B71A25E9}"/>
    <cellStyle name="Comma 12 2 4" xfId="23379" xr:uid="{72F218FD-69A7-4412-971E-04A9BF48A715}"/>
    <cellStyle name="Comma 12 2 5" xfId="33709" xr:uid="{16C17D5F-2607-4883-B957-46E0FE98567C}"/>
    <cellStyle name="Comma 12 3" xfId="5298" xr:uid="{36AA0249-FBA2-416C-AF70-B43FB7BDEDC1}"/>
    <cellStyle name="Comma 12 3 2" xfId="6081" xr:uid="{3011BAB6-6831-474E-8539-4890F8DFEA85}"/>
    <cellStyle name="Comma 12 3 2 2" xfId="22199" xr:uid="{B2820895-0456-4A55-B059-88BBFB5D2EBA}"/>
    <cellStyle name="Comma 12 3 2 2 2" xfId="51624" xr:uid="{FA183E1F-EC5C-4C93-AA10-35034E3CDA0A}"/>
    <cellStyle name="Comma 12 3 2 3" xfId="35940" xr:uid="{DF786293-C796-4758-B7F1-F22B9096B4ED}"/>
    <cellStyle name="Comma 12 3 3" xfId="21212" xr:uid="{ADB6ADE0-5CF2-4DD7-8FEC-EFDE6E05611B}"/>
    <cellStyle name="Comma 12 3 3 2" xfId="50638" xr:uid="{F2003DA0-1310-41A7-A623-4CCB2CDAA96D}"/>
    <cellStyle name="Comma 12 3 4" xfId="31295" xr:uid="{2E7CC943-1A74-4F61-8466-068F1EE0FE23}"/>
    <cellStyle name="Comma 12 3 5" xfId="35161" xr:uid="{6560A666-B5A7-4B8D-9BD4-AF3B7E031716}"/>
    <cellStyle name="Comma 12 4" xfId="5685" xr:uid="{F11B2C50-FFB8-40D8-89C1-8EC533E28237}"/>
    <cellStyle name="Comma 12 4 2" xfId="21694" xr:uid="{93C9CE14-3402-4409-9158-BACC43587AEF}"/>
    <cellStyle name="Comma 12 4 2 2" xfId="51119" xr:uid="{8908E570-6B86-4A07-ACD0-A95630EE1451}"/>
    <cellStyle name="Comma 12 4 3" xfId="31172" xr:uid="{F9B9EA9C-E32B-4039-90BF-591CFAC09EE2}"/>
    <cellStyle name="Comma 12 4 4" xfId="35544" xr:uid="{2CBF2C56-1A39-448E-BE2C-4B2933B0C58B}"/>
    <cellStyle name="Comma 12 5" xfId="4857" xr:uid="{9D31CC61-7C93-40F9-8D77-2B1B96D6C737}"/>
    <cellStyle name="Comma 12 5 2" xfId="20724" xr:uid="{30254B63-01C4-4C51-A971-EA1D2C785CEB}"/>
    <cellStyle name="Comma 12 5 2 2" xfId="50156" xr:uid="{B88118E1-EAB9-4C30-B2E0-79729683946E}"/>
    <cellStyle name="Comma 12 5 3" xfId="23258" xr:uid="{D7DC2C40-D79A-486B-A2F7-762177512A64}"/>
    <cellStyle name="Comma 12 5 4" xfId="34736" xr:uid="{E5D92A2D-34D8-4EC1-970D-4261C2D7005B}"/>
    <cellStyle name="Comma 12 6" xfId="6357" xr:uid="{C67067C1-10DE-451D-8461-F0D48AC9F5D9}"/>
    <cellStyle name="Comma 12 6 2" xfId="22416" xr:uid="{F5AF80D2-CDE5-4E7E-9AB0-8B20F723D0DC}"/>
    <cellStyle name="Comma 12 7" xfId="4697" xr:uid="{C158F345-DB16-4040-B282-2EF3CB9A71DA}"/>
    <cellStyle name="Comma 12 8" xfId="22798" xr:uid="{576DBC90-D917-47C4-B4C0-AC2750CC6877}"/>
    <cellStyle name="Comma 12 8 2" xfId="52083" xr:uid="{9C52C990-DA70-47D0-A0ED-67E0774C3065}"/>
    <cellStyle name="Comma 12 9" xfId="31445" xr:uid="{3488C09B-1FD4-4152-A12F-88D4A5F08758}"/>
    <cellStyle name="Comma 120" xfId="31546" xr:uid="{4A44DDA6-3282-46DA-8CDA-9DEDDBAF6F17}"/>
    <cellStyle name="Comma 121" xfId="31478" xr:uid="{0E602649-93F8-4966-B0DA-E732724D5F83}"/>
    <cellStyle name="Comma 122" xfId="31483" xr:uid="{E905ED39-3789-4F92-90D0-4EEE2BC83EAB}"/>
    <cellStyle name="Comma 123" xfId="31519" xr:uid="{98D82F99-5D76-49DB-AC88-7BB551209EE9}"/>
    <cellStyle name="Comma 124" xfId="31568" xr:uid="{91EE332F-B12C-44DA-912E-11C80F62A89A}"/>
    <cellStyle name="Comma 125" xfId="31521" xr:uid="{BF71B30D-32B1-4EF3-AE22-513BE703E602}"/>
    <cellStyle name="Comma 126" xfId="31520" xr:uid="{EDF71981-832D-4A16-99EB-208DC000437D}"/>
    <cellStyle name="Comma 127" xfId="31476" xr:uid="{D18436C4-E671-4EAB-AFE2-E79FE6CBF9A6}"/>
    <cellStyle name="Comma 128" xfId="31560" xr:uid="{35DF8FEC-451F-4022-A861-9829CF6A5F20}"/>
    <cellStyle name="Comma 129" xfId="31526" xr:uid="{C3FD2783-AC22-4978-A17C-68CE43454076}"/>
    <cellStyle name="Comma 13" xfId="2105" xr:uid="{ED6974B5-D95B-4D0C-B775-0B8F345C4DBB}"/>
    <cellStyle name="Comma 13 2" xfId="5126" xr:uid="{6C8141EE-413F-4758-B26E-0267D50A7DAD}"/>
    <cellStyle name="Comma 13 2 2" xfId="5910" xr:uid="{71E3C20B-C730-4C18-810B-707185028CE8}"/>
    <cellStyle name="Comma 13 2 2 2" xfId="21958" xr:uid="{7EB98BC4-D38C-41B6-ACCB-42C25967ADB3}"/>
    <cellStyle name="Comma 13 2 2 2 2" xfId="51383" xr:uid="{B27B0FAB-97B0-4416-A3BE-7483368BB339}"/>
    <cellStyle name="Comma 13 2 2 3" xfId="35769" xr:uid="{CB3995A5-8A46-4AF5-BDFE-4E03166FAE71}"/>
    <cellStyle name="Comma 13 2 3" xfId="20986" xr:uid="{C6E62F68-9DB8-468E-B6E9-335DDE9136E0}"/>
    <cellStyle name="Comma 13 2 3 2" xfId="50412" xr:uid="{AC67E5F7-DC09-434F-BDCC-D74B1407F09D}"/>
    <cellStyle name="Comma 13 2 4" xfId="23439" xr:uid="{68655809-EAC1-47FE-9D9D-C2E7F388356F}"/>
    <cellStyle name="Comma 13 2 5" xfId="34989" xr:uid="{27A8A88A-292E-410C-8948-D96714632EDD}"/>
    <cellStyle name="Comma 13 3" xfId="5318" xr:uid="{A71EA0FC-1476-4C70-97D8-65D281198EA7}"/>
    <cellStyle name="Comma 13 3 2" xfId="6102" xr:uid="{A8C85FB7-B8A2-4D94-A325-1AF73D1C2E8F}"/>
    <cellStyle name="Comma 13 3 2 2" xfId="22220" xr:uid="{F1694E72-8A1A-4277-ABF2-D8BD766BEEE5}"/>
    <cellStyle name="Comma 13 3 2 2 2" xfId="51645" xr:uid="{5885B503-E331-4C36-B9FC-493850363E93}"/>
    <cellStyle name="Comma 13 3 2 3" xfId="35961" xr:uid="{4F754A7E-AE14-4B7D-9469-FAB07F655642}"/>
    <cellStyle name="Comma 13 3 3" xfId="21233" xr:uid="{924D8DB3-EBC8-42B2-A255-AEF4CA7C07BD}"/>
    <cellStyle name="Comma 13 3 3 2" xfId="50659" xr:uid="{9A833B07-1BCF-45EE-B2C6-84E6911907EA}"/>
    <cellStyle name="Comma 13 3 4" xfId="23252" xr:uid="{E464C91B-BC56-4555-9EC8-A116E2F7A9EA}"/>
    <cellStyle name="Comma 13 3 5" xfId="35181" xr:uid="{8F8101CF-C2BB-4E4C-A6C0-8D098656D067}"/>
    <cellStyle name="Comma 13 4" xfId="5707" xr:uid="{E2A4079C-1556-4AB4-B619-CB74E35047FE}"/>
    <cellStyle name="Comma 13 4 2" xfId="21717" xr:uid="{38FC6FFE-034C-424C-9032-51CC524CE62B}"/>
    <cellStyle name="Comma 13 4 2 2" xfId="51142" xr:uid="{3E06BA6B-79C1-4596-AE0A-D7A7E616B400}"/>
    <cellStyle name="Comma 13 4 3" xfId="35566" xr:uid="{4DCB7D4F-E996-4C6F-BA0A-B6720518E8C0}"/>
    <cellStyle name="Comma 13 5" xfId="4878" xr:uid="{792A3854-79B1-4F8D-93E5-460C154C56DC}"/>
    <cellStyle name="Comma 13 5 2" xfId="20744" xr:uid="{720AA47B-E1CC-4B92-B307-F21FC87D0929}"/>
    <cellStyle name="Comma 13 5 2 2" xfId="50176" xr:uid="{BF70A021-8C27-4C89-A073-6E6FCECDA819}"/>
    <cellStyle name="Comma 13 5 3" xfId="34757" xr:uid="{E39333EE-163B-432C-BF5C-2EB7A2857C47}"/>
    <cellStyle name="Comma 13 6" xfId="4704" xr:uid="{4EEC581E-CC95-478E-AC06-3F453152F14C}"/>
    <cellStyle name="Comma 13 7" xfId="22815" xr:uid="{90C4C1FB-BA6D-43D2-BD83-F6276E1D169B}"/>
    <cellStyle name="Comma 13 7 2" xfId="52100" xr:uid="{E129B055-4DB4-4C8F-9EB8-7DF2CA6F7C5C}"/>
    <cellStyle name="Comma 13 8" xfId="31439" xr:uid="{5D3789AD-D923-4478-AA11-E5587417D962}"/>
    <cellStyle name="Comma 13 9" xfId="33094" xr:uid="{1854B0A9-3592-4193-B6E4-18D3FA82F9D2}"/>
    <cellStyle name="Comma 130" xfId="31527" xr:uid="{C9F0553C-CF96-4635-9C2F-C8297C84A16D}"/>
    <cellStyle name="Comma 131" xfId="31539" xr:uid="{9284550A-8F30-41B4-9FFA-AB6A71ACBD5F}"/>
    <cellStyle name="Comma 132" xfId="31469" xr:uid="{A9079ABD-D7A4-46DE-834C-814E8C22EBBD}"/>
    <cellStyle name="Comma 133" xfId="31510" xr:uid="{2955CB34-A082-46CD-838D-5F70738CD429}"/>
    <cellStyle name="Comma 134" xfId="31505" xr:uid="{7548D622-A7A1-436E-94D7-3903E83C97FA}"/>
    <cellStyle name="Comma 135" xfId="31542" xr:uid="{6E7E15A2-42C1-4C9F-B30B-6C51BF4D02FD}"/>
    <cellStyle name="Comma 136" xfId="31474" xr:uid="{DAF3AC91-9C63-479F-A032-7D43F1783366}"/>
    <cellStyle name="Comma 137" xfId="31518" xr:uid="{450B61F4-F9E8-4B2E-8AED-09DCB9593E05}"/>
    <cellStyle name="Comma 138" xfId="31465" xr:uid="{4A665986-D459-4E22-8C47-A24F1C4A61E1}"/>
    <cellStyle name="Comma 139" xfId="31584" xr:uid="{DD7E3730-EC71-4AE4-8858-5273FDBBAB1F}"/>
    <cellStyle name="Comma 139 2" xfId="59673" xr:uid="{02C703A3-1E21-4CEE-82DC-15A54B2B7B85}"/>
    <cellStyle name="Comma 14" xfId="1447" xr:uid="{48A92305-B635-4558-A91E-D2A7BAD5E05B}"/>
    <cellStyle name="Comma 14 2" xfId="5731" xr:uid="{5C23CE3B-B250-4C58-AF6D-B28C3ECA1DB3}"/>
    <cellStyle name="Comma 14 2 2" xfId="21741" xr:uid="{E0186811-3F65-4BF1-AA4F-D9ABEEC285C2}"/>
    <cellStyle name="Comma 14 2 2 2" xfId="51166" xr:uid="{CF560952-006E-4157-A856-66426C61A2D1}"/>
    <cellStyle name="Comma 14 2 3" xfId="23263" xr:uid="{C38412E3-E823-43BD-B634-8462937D2F3B}"/>
    <cellStyle name="Comma 14 2 4" xfId="31676" xr:uid="{7D78E13D-2C44-43AF-A73E-59739FD07813}"/>
    <cellStyle name="Comma 14 2 5" xfId="35590" xr:uid="{9F22CB18-7CBC-42EA-9853-23DA640B31A0}"/>
    <cellStyle name="Comma 14 3" xfId="20765" xr:uid="{EB7F1D7E-E4AC-4835-BD3B-A72F1F683924}"/>
    <cellStyle name="Comma 14 3 2" xfId="50197" xr:uid="{104A5044-859F-4819-B5ED-49F21358EF45}"/>
    <cellStyle name="Comma 14 4" xfId="4900" xr:uid="{1618D176-8DD6-4E77-B47F-E02A2217FF5F}"/>
    <cellStyle name="Comma 14 4 2" xfId="34779" xr:uid="{CD56FADF-CBF1-43DC-97C0-37EE4BD523AA}"/>
    <cellStyle name="Comma 14 5" xfId="22832" xr:uid="{B98E2124-ECBB-49D1-A00B-9D6E116E55E4}"/>
    <cellStyle name="Comma 14 5 2" xfId="52117" xr:uid="{9D6ECE5E-70B0-4FC6-99A1-219D8597A37E}"/>
    <cellStyle name="Comma 14 6" xfId="31447" xr:uid="{70B7F1A6-C60A-4954-A024-7AC7A8B05C47}"/>
    <cellStyle name="Comma 14 7" xfId="31617" xr:uid="{33440D8B-0555-40B4-9213-B34BFF006577}"/>
    <cellStyle name="Comma 14 8" xfId="32481" xr:uid="{C0D476C4-210D-431D-BA2A-55880587C1D4}"/>
    <cellStyle name="Comma 140" xfId="31734" xr:uid="{04E7293A-CD19-442B-A448-F0ED25626FDB}"/>
    <cellStyle name="Comma 15" xfId="1444" xr:uid="{DFD038AD-3B0C-41F3-8E78-8115D4344337}"/>
    <cellStyle name="Comma 15 2" xfId="5934" xr:uid="{406ECC67-6D90-4DAD-BEEB-3E696D930CAD}"/>
    <cellStyle name="Comma 15 2 2" xfId="21982" xr:uid="{D87C8B66-AFC1-48F5-919B-D1BE3A4D847B}"/>
    <cellStyle name="Comma 15 2 2 2" xfId="51407" xr:uid="{603FE494-8A04-407D-B202-7B441EB3F059}"/>
    <cellStyle name="Comma 15 2 3" xfId="23265" xr:uid="{BA75B081-ABE4-45B5-9EC5-CD464F8E5E01}"/>
    <cellStyle name="Comma 15 2 4" xfId="35793" xr:uid="{8F99A043-C6C2-4AC4-BF4C-457A7D38F668}"/>
    <cellStyle name="Comma 15 3" xfId="21010" xr:uid="{2C609B80-41BF-47AA-8EBC-C20BC99EFEC2}"/>
    <cellStyle name="Comma 15 3 2" xfId="50436" xr:uid="{BC030F59-B7F2-4781-8148-484865B97A7E}"/>
    <cellStyle name="Comma 15 4" xfId="5148" xr:uid="{8164DFF4-723A-4BBF-AED7-1EC6A36D0A58}"/>
    <cellStyle name="Comma 15 4 2" xfId="35011" xr:uid="{D6635779-ABD3-4ADA-BB84-579B703BDE19}"/>
    <cellStyle name="Comma 15 5" xfId="22928" xr:uid="{0539BD32-CFDD-4E8F-AD3D-3003D0F302AB}"/>
    <cellStyle name="Comma 15 5 2" xfId="52162" xr:uid="{C96DF2F6-E822-4A56-A0AE-F12886B51101}"/>
    <cellStyle name="Comma 15 6" xfId="4151" xr:uid="{F4025E8A-E70E-45AE-8CE9-DAF204670DAB}"/>
    <cellStyle name="Comma 15 6 2" xfId="34424" xr:uid="{BFEC2DCF-EBBF-45DF-992E-B542B9C26202}"/>
    <cellStyle name="Comma 16" xfId="5342" xr:uid="{2B0CD3A5-6FD9-477E-AE03-BF7B42E3FEC7}"/>
    <cellStyle name="Comma 16 2" xfId="6126" xr:uid="{A245404A-0651-4B9C-9AA9-CDA9710D3175}"/>
    <cellStyle name="Comma 16 2 2" xfId="22244" xr:uid="{2821A3BC-F01D-447A-AA43-5872E5564FE4}"/>
    <cellStyle name="Comma 16 2 2 2" xfId="51669" xr:uid="{3C0D3A33-18D7-46F0-8592-88EE4CE4AF25}"/>
    <cellStyle name="Comma 16 2 3" xfId="23267" xr:uid="{776C6F0D-9784-473D-A2C5-B1498BF14D7F}"/>
    <cellStyle name="Comma 16 2 4" xfId="35985" xr:uid="{37CC56C6-B36E-425C-92DF-87DA8C86F514}"/>
    <cellStyle name="Comma 16 3" xfId="21257" xr:uid="{9AA559E6-50BE-4876-ACCE-E82B5CDEB793}"/>
    <cellStyle name="Comma 16 3 2" xfId="50683" xr:uid="{2D8A8624-ED3C-4E77-8365-DED649B0D9DD}"/>
    <cellStyle name="Comma 16 4" xfId="22906" xr:uid="{3CAEFF08-C2DE-43E7-8F41-7709E8BE3F46}"/>
    <cellStyle name="Comma 16 5" xfId="35205" xr:uid="{78EF5D95-7C34-4336-A8DF-F49BD00C02C8}"/>
    <cellStyle name="Comma 17" xfId="5367" xr:uid="{F547BF06-BF15-4405-B39D-F9C3E6C011DD}"/>
    <cellStyle name="Comma 17 2" xfId="6151" xr:uid="{D749D80A-7726-4B55-BF61-159B9BC50FB5}"/>
    <cellStyle name="Comma 17 2 2" xfId="22268" xr:uid="{C59D901E-C46A-46CE-A167-649E27731450}"/>
    <cellStyle name="Comma 17 2 2 2" xfId="51693" xr:uid="{477DB745-BA28-40BF-AE07-333CE10BFFC8}"/>
    <cellStyle name="Comma 17 2 3" xfId="36010" xr:uid="{EDCE993E-7DFA-442F-9622-CA965EFF8F70}"/>
    <cellStyle name="Comma 17 3" xfId="21280" xr:uid="{923D1890-FB29-4B7D-8955-CF249059B227}"/>
    <cellStyle name="Comma 17 3 2" xfId="50706" xr:uid="{FC7744FD-D8A1-45B1-A96D-DFB8C9C431FD}"/>
    <cellStyle name="Comma 17 4" xfId="23276" xr:uid="{A6671775-F857-4927-B034-CE76E13E3829}"/>
    <cellStyle name="Comma 17 5" xfId="35230" xr:uid="{8765AE32-BEFA-4A02-A9F2-6B60A4BB52A2}"/>
    <cellStyle name="Comma 18" xfId="5392" xr:uid="{99268F79-ED30-4340-8461-9D38270ABD81}"/>
    <cellStyle name="Comma 18 2" xfId="6176" xr:uid="{F2085DA2-15BE-43FF-BD55-83592E5BBECA}"/>
    <cellStyle name="Comma 18 2 2" xfId="22292" xr:uid="{72FEA875-6DF4-425C-BD4C-CDC87DAFA7CC}"/>
    <cellStyle name="Comma 18 2 2 2" xfId="51717" xr:uid="{71BAE0FB-552B-4E4E-8B25-9FE3EE1B0635}"/>
    <cellStyle name="Comma 18 2 3" xfId="36035" xr:uid="{293D322D-DD59-43EB-8EC1-94229F54FB4A}"/>
    <cellStyle name="Comma 18 3" xfId="21303" xr:uid="{6059E7D5-4710-4119-98DA-B911074871B6}"/>
    <cellStyle name="Comma 18 3 2" xfId="50729" xr:uid="{17C7C661-4F64-4028-80B4-8A6636F7A9D8}"/>
    <cellStyle name="Comma 18 4" xfId="23272" xr:uid="{65ACCB5A-FFCE-446B-919A-E12E07695FE6}"/>
    <cellStyle name="Comma 18 5" xfId="35255" xr:uid="{593351B4-5D66-4BD4-A089-8EF292304F6F}"/>
    <cellStyle name="Comma 19" xfId="5417" xr:uid="{931069D2-103D-40FE-ADB7-510661024593}"/>
    <cellStyle name="Comma 19 2" xfId="6201" xr:uid="{206EE299-7D7E-4220-A2D2-D84B30529E08}"/>
    <cellStyle name="Comma 19 2 2" xfId="22316" xr:uid="{1B02F402-B24B-46FC-A31E-34665A7E9FA5}"/>
    <cellStyle name="Comma 19 2 2 2" xfId="51741" xr:uid="{07E5E96E-048A-4083-8EE3-828910D1A377}"/>
    <cellStyle name="Comma 19 2 3" xfId="36060" xr:uid="{22B2C5EA-0A86-41E9-916C-49667F86F5F0}"/>
    <cellStyle name="Comma 19 3" xfId="21327" xr:uid="{C5FAE35E-EF97-426A-B3AF-23E3A03A7795}"/>
    <cellStyle name="Comma 19 3 2" xfId="50753" xr:uid="{47364605-499A-43EC-A413-06DA12070E25}"/>
    <cellStyle name="Comma 19 4" xfId="23269" xr:uid="{B90B671A-D133-4943-901B-328B449E5AF2}"/>
    <cellStyle name="Comma 19 5" xfId="35280" xr:uid="{8A8F30B2-6B94-4841-93B0-C7DAA270DD66}"/>
    <cellStyle name="Comma 2" xfId="6" xr:uid="{54CF10E6-059E-426D-A4B2-061BEB83DA63}"/>
    <cellStyle name="Comma 2 10" xfId="815" xr:uid="{F6CB43F2-7C26-4E8E-BA2A-775997ACB450}"/>
    <cellStyle name="Comma 2 10 2" xfId="26284" xr:uid="{3873ACA4-A1CF-4C6D-BD5F-0BEC41711443}"/>
    <cellStyle name="Comma 2 10 2 2" xfId="29268" xr:uid="{F63B24DF-97CD-4A7B-8C4B-CAA766273E83}"/>
    <cellStyle name="Comma 2 10 2 2 2" xfId="57758" xr:uid="{F1CA08F8-12ED-40D6-A15B-7262B3E92403}"/>
    <cellStyle name="Comma 2 10 2 3" xfId="54775" xr:uid="{B917ACA0-06D8-4649-931A-A5A65A389A59}"/>
    <cellStyle name="Comma 2 10 3" xfId="27757" xr:uid="{01DEAB40-86E6-4E36-B9A4-5601F88C62EB}"/>
    <cellStyle name="Comma 2 10 3 2" xfId="56247" xr:uid="{570A32CE-183D-45ED-BA8E-6D816E763242}"/>
    <cellStyle name="Comma 2 10 4" xfId="30756" xr:uid="{C752FA91-0467-4487-BB17-8D1E17FE781D}"/>
    <cellStyle name="Comma 2 10 4 2" xfId="59246" xr:uid="{D4FFA97A-48B6-4DFC-B6D8-E3C8488A79E6}"/>
    <cellStyle name="Comma 2 10 5" xfId="24827" xr:uid="{0D14D1DD-154E-4F99-916F-2904E537F90E}"/>
    <cellStyle name="Comma 2 10 5 2" xfId="53318" xr:uid="{3F759F32-1551-4ABB-AC81-23C9E5342091}"/>
    <cellStyle name="Comma 2 11" xfId="3759" xr:uid="{F7CAC77B-92C8-488F-AA30-FD17E1568241}"/>
    <cellStyle name="Comma 2 11 2" xfId="28082" xr:uid="{DEBB7ED7-025A-4E1B-A949-69F2E07F1124}"/>
    <cellStyle name="Comma 2 11 2 2" xfId="56572" xr:uid="{6C522D3B-740F-4FBD-A23C-3E6F3FB246A6}"/>
    <cellStyle name="Comma 2 11 3" xfId="25128" xr:uid="{42DD3E6D-17E0-4916-8800-AE569453E25D}"/>
    <cellStyle name="Comma 2 11 3 2" xfId="53619" xr:uid="{A7589FB9-9C88-4432-801A-7A715829D4E2}"/>
    <cellStyle name="Comma 2 12" xfId="149" xr:uid="{3F3F75D3-3F6E-4C72-A353-BD6C3ABF333A}"/>
    <cellStyle name="Comma 2 12 2" xfId="26578" xr:uid="{CF8C0449-478C-42CD-9E68-96F87132134F}"/>
    <cellStyle name="Comma 2 12 2 2" xfId="55068" xr:uid="{06AAA476-5AEA-448E-9644-6FB35673CECA}"/>
    <cellStyle name="Comma 2 13" xfId="29560" xr:uid="{63A4ABC0-5BB8-42A0-9FB8-E4E9B8A7A042}"/>
    <cellStyle name="Comma 2 13 2" xfId="58050" xr:uid="{95F75DDF-56B2-458F-AA75-D31ADBB6F9B7}"/>
    <cellStyle name="Comma 2 14" xfId="23483" xr:uid="{63A06978-FBF6-4442-9F11-6A96D7BE1542}"/>
    <cellStyle name="Comma 2 14 2" xfId="52307" xr:uid="{1DBEAFAC-02A1-4648-96D6-24A9836D5081}"/>
    <cellStyle name="Comma 2 15" xfId="4163" xr:uid="{16472EF1-F9CB-4248-9C68-59F69EBBD566}"/>
    <cellStyle name="Comma 2 16" xfId="58" xr:uid="{52B6D344-55C9-4A51-A4FE-9F28C2AF7281}"/>
    <cellStyle name="Comma 2 2" xfId="167" xr:uid="{D24B18CD-6C69-4588-8BF4-46C19CD8C11F}"/>
    <cellStyle name="Comma 2 2 10" xfId="26588" xr:uid="{01FBABCC-37D8-4385-AC6F-44441FBFED7D}"/>
    <cellStyle name="Comma 2 2 10 2" xfId="55078" xr:uid="{1B43FEEA-392C-4B83-80B0-36C890A05795}"/>
    <cellStyle name="Comma 2 2 11" xfId="29570" xr:uid="{03DE29E9-AA5B-4701-9E0F-FEDB0991A688}"/>
    <cellStyle name="Comma 2 2 11 2" xfId="58060" xr:uid="{317233E0-828A-4EB2-8368-166C354E9634}"/>
    <cellStyle name="Comma 2 2 12" xfId="23510" xr:uid="{13B5618A-CDB9-4934-851A-7D04F26C7515}"/>
    <cellStyle name="Comma 2 2 12 2" xfId="52315" xr:uid="{25CF975B-1E39-4DB8-AFB1-F8F6D0C1C5F9}"/>
    <cellStyle name="Comma 2 2 2" xfId="184" xr:uid="{F0D3EE8C-422D-456C-8F68-F6ED4AE6E392}"/>
    <cellStyle name="Comma 2 2 2 10" xfId="29584" xr:uid="{08A52BE9-3BA7-49A6-80C3-1AF1C2E88805}"/>
    <cellStyle name="Comma 2 2 2 10 2" xfId="58074" xr:uid="{A6B86B1B-594B-4D9C-BDFC-9AEE7D8921CE}"/>
    <cellStyle name="Comma 2 2 2 11" xfId="23523" xr:uid="{4E014805-DA15-47B4-BF44-CC2E3305851F}"/>
    <cellStyle name="Comma 2 2 2 11 2" xfId="52321" xr:uid="{9DD9FC3F-F9C8-4480-A57C-07A8DC5466C2}"/>
    <cellStyle name="Comma 2 2 2 12" xfId="31687" xr:uid="{1FAC0FF1-D16B-481E-8CD8-AB11FDA4DC73}"/>
    <cellStyle name="Comma 2 2 2 2" xfId="4684" xr:uid="{C59328F9-56BB-47F6-8267-F0EC7A63289D}"/>
    <cellStyle name="Comma 2 2 2 2 10" xfId="23715" xr:uid="{8C02A71D-EEFD-4F7A-AE86-AC5CE0D153C8}"/>
    <cellStyle name="Comma 2 2 2 2 10 2" xfId="52416" xr:uid="{6FC9DAF5-970A-4CE6-89AE-5DD5A26501EE}"/>
    <cellStyle name="Comma 2 2 2 2 11" xfId="31697" xr:uid="{DA8B80EB-F83A-4207-B8A3-1EEC6BBFB86C}"/>
    <cellStyle name="Comma 2 2 2 2 2" xfId="4689" xr:uid="{E69F66A0-8DB2-4691-81D4-5AB76DD355A6}"/>
    <cellStyle name="Comma 2 2 2 2 2 2" xfId="25591" xr:uid="{DB239E28-A054-4364-A283-9A39BA265F00}"/>
    <cellStyle name="Comma 2 2 2 2 2 2 2" xfId="28567" xr:uid="{439D386E-D0A4-48E0-8A64-65D8A66BFB09}"/>
    <cellStyle name="Comma 2 2 2 2 2 2 2 2" xfId="57057" xr:uid="{27DF2F52-A1CD-44C8-8BC5-F70A9E917A43}"/>
    <cellStyle name="Comma 2 2 2 2 2 2 3" xfId="54082" xr:uid="{85E0FA6A-8A7E-468D-8EDE-C11246496D2B}"/>
    <cellStyle name="Comma 2 2 2 2 2 3" xfId="27053" xr:uid="{F714DFD8-F6FE-4EBB-B360-56D2DFEA36F3}"/>
    <cellStyle name="Comma 2 2 2 2 2 3 2" xfId="55543" xr:uid="{1598004E-56BA-4BBB-BEAF-2741D1BA5979}"/>
    <cellStyle name="Comma 2 2 2 2 2 4" xfId="30048" xr:uid="{F93A1D2C-97BA-448C-B65D-B7A05A12D5BE}"/>
    <cellStyle name="Comma 2 2 2 2 2 4 2" xfId="58538" xr:uid="{5D99F072-66C4-4B3D-9FB0-23A7F3E64754}"/>
    <cellStyle name="Comma 2 2 2 2 2 5" xfId="24120" xr:uid="{8406FDFC-4113-43DF-B798-14EDD1E8A9F8}"/>
    <cellStyle name="Comma 2 2 2 2 2 5 2" xfId="52660" xr:uid="{1A42F4F0-25F9-4855-8BFA-61DD07E08DDF}"/>
    <cellStyle name="Comma 2 2 2 2 2 6" xfId="31717" xr:uid="{6AF8686D-67E3-4245-AE37-D2FE8EF3891A}"/>
    <cellStyle name="Comma 2 2 2 2 3" xfId="24433" xr:uid="{7009E66C-D5BC-4120-8B31-357358282403}"/>
    <cellStyle name="Comma 2 2 2 2 3 2" xfId="25879" xr:uid="{6288598C-9E63-489E-B26B-0F7292DE0D16}"/>
    <cellStyle name="Comma 2 2 2 2 3 2 2" xfId="28857" xr:uid="{B7589F5F-AC87-4B87-9B4B-77647E7D5718}"/>
    <cellStyle name="Comma 2 2 2 2 3 2 2 2" xfId="57347" xr:uid="{26E5F738-E3FD-479D-A4F5-99D2B80D2CBA}"/>
    <cellStyle name="Comma 2 2 2 2 3 2 3" xfId="54370" xr:uid="{60E6CC68-E223-4917-8DA3-292D7765BB11}"/>
    <cellStyle name="Comma 2 2 2 2 3 3" xfId="27346" xr:uid="{4293FDC0-CF6B-4A2E-8BC3-24CFB2D4DEB4}"/>
    <cellStyle name="Comma 2 2 2 2 3 3 2" xfId="55836" xr:uid="{CF5D10C7-4566-4A70-B66B-F8A012F618D1}"/>
    <cellStyle name="Comma 2 2 2 2 3 4" xfId="30344" xr:uid="{C6D860AF-BC2D-42B1-9158-1CC1AA5B1734}"/>
    <cellStyle name="Comma 2 2 2 2 3 4 2" xfId="58834" xr:uid="{9006E634-5729-46CD-B8E2-50F03E5E1A44}"/>
    <cellStyle name="Comma 2 2 2 2 3 5" xfId="52925" xr:uid="{C21D9DCD-A265-4C39-A617-E69149567552}"/>
    <cellStyle name="Comma 2 2 2 2 4" xfId="24713" xr:uid="{E4B0E7FB-F49F-4308-8285-0F1531FD6760}"/>
    <cellStyle name="Comma 2 2 2 2 4 2" xfId="26170" xr:uid="{179013B2-4ADD-4873-8C66-BFE1A666D53A}"/>
    <cellStyle name="Comma 2 2 2 2 4 2 2" xfId="29154" xr:uid="{BF2A9069-C311-4434-AAFD-D77550601A99}"/>
    <cellStyle name="Comma 2 2 2 2 4 2 2 2" xfId="57644" xr:uid="{21550BAF-E2D3-4A2C-BFAB-CA3F0AF9B26B}"/>
    <cellStyle name="Comma 2 2 2 2 4 2 3" xfId="54661" xr:uid="{F14F48EB-646A-4066-8D50-9ECD07DF4273}"/>
    <cellStyle name="Comma 2 2 2 2 4 3" xfId="27643" xr:uid="{86F507A5-B688-49F1-A3D8-BB8EA8EACA67}"/>
    <cellStyle name="Comma 2 2 2 2 4 3 2" xfId="56133" xr:uid="{963AD5D4-7102-4002-A86D-2E20016A5988}"/>
    <cellStyle name="Comma 2 2 2 2 4 4" xfId="30642" xr:uid="{02C3BDEB-0FE5-4073-9339-35555A7CD650}"/>
    <cellStyle name="Comma 2 2 2 2 4 4 2" xfId="59132" xr:uid="{8E676AC0-B5CD-4780-BD04-68E5B368E2BE}"/>
    <cellStyle name="Comma 2 2 2 2 4 5" xfId="53205" xr:uid="{89623970-AB86-4B67-9BD3-511B179D654B}"/>
    <cellStyle name="Comma 2 2 2 2 5" xfId="25010" xr:uid="{3A7C1AC9-E29C-487D-8F92-8D813C850DFB}"/>
    <cellStyle name="Comma 2 2 2 2 5 2" xfId="26479" xr:uid="{15D1F1E5-C0C9-47FC-AE97-3B6D480DBCEF}"/>
    <cellStyle name="Comma 2 2 2 2 5 2 2" xfId="29463" xr:uid="{29B58FA1-D5B6-42A3-84D8-3D98ED888C3E}"/>
    <cellStyle name="Comma 2 2 2 2 5 2 2 2" xfId="57953" xr:uid="{551C2651-269F-4C17-971E-D81149CFAB92}"/>
    <cellStyle name="Comma 2 2 2 2 5 2 3" xfId="54970" xr:uid="{3D18B27E-F5D8-4E50-AB41-B35A53C2F2DF}"/>
    <cellStyle name="Comma 2 2 2 2 5 3" xfId="27952" xr:uid="{BB7A0E0D-05F2-47F9-BA8D-D8EDDD8E5AC1}"/>
    <cellStyle name="Comma 2 2 2 2 5 3 2" xfId="56442" xr:uid="{CC300F01-6730-434C-903E-39B36F0749F2}"/>
    <cellStyle name="Comma 2 2 2 2 5 4" xfId="30952" xr:uid="{9DE729D3-0A39-4929-8CB1-F651D67520CA}"/>
    <cellStyle name="Comma 2 2 2 2 5 4 2" xfId="59442" xr:uid="{EC42B286-A910-426C-A1D6-32A82D9A4CE2}"/>
    <cellStyle name="Comma 2 2 2 2 5 5" xfId="53501" xr:uid="{2B7D378E-0354-42D6-8223-0AC81E399607}"/>
    <cellStyle name="Comma 2 2 2 2 6" xfId="25311" xr:uid="{5A3A6293-8B13-4219-855C-ADA314F22BA1}"/>
    <cellStyle name="Comma 2 2 2 2 6 2" xfId="28277" xr:uid="{68D5BFFE-B1E4-48EC-BC89-7416B5D1C3A4}"/>
    <cellStyle name="Comma 2 2 2 2 6 2 2" xfId="56767" xr:uid="{B6DD2304-6380-44FE-B3DE-9152F73673B9}"/>
    <cellStyle name="Comma 2 2 2 2 6 3" xfId="53802" xr:uid="{85EBC3E3-F22B-4CCA-A09F-E572207E1BED}"/>
    <cellStyle name="Comma 2 2 2 2 7" xfId="26762" xr:uid="{B8421654-2D28-4B72-9947-AEB2AD7C42F3}"/>
    <cellStyle name="Comma 2 2 2 2 7 2" xfId="55252" xr:uid="{305FB9A7-DDB1-47F9-AA26-0D47E3B755C0}"/>
    <cellStyle name="Comma 2 2 2 2 8" xfId="29756" xr:uid="{565B0861-BBF7-429F-8B54-9E618B498B93}"/>
    <cellStyle name="Comma 2 2 2 2 8 2" xfId="58246" xr:uid="{920256D8-D4D3-4886-94F5-D0AEA364EBBC}"/>
    <cellStyle name="Comma 2 2 2 2 9" xfId="31305" xr:uid="{517930E2-4B97-42E1-A5B4-1A5DF622AE69}"/>
    <cellStyle name="Comma 2 2 2 3" xfId="22559" xr:uid="{E42F7CEA-ED18-45FA-B2F1-E5ABCC33A4AA}"/>
    <cellStyle name="Comma 2 2 2 3 2" xfId="24177" xr:uid="{69A013CA-8041-403C-9E30-BB4F4FE015B8}"/>
    <cellStyle name="Comma 2 2 2 3 3" xfId="31274" xr:uid="{91097FA8-ACF1-4CF1-9DC6-4F6BA45085E8}"/>
    <cellStyle name="Comma 2 2 2 3 3 2" xfId="59632" xr:uid="{75649EF7-4582-46CC-B872-2356840F1303}"/>
    <cellStyle name="Comma 2 2 2 3 4" xfId="23811" xr:uid="{7F750119-890C-433E-8E5C-1A820FD5EF00}"/>
    <cellStyle name="Comma 2 2 2 3 5" xfId="31707" xr:uid="{DC99EAF5-E5F8-4338-AD34-FF6997922109}"/>
    <cellStyle name="Comma 2 2 2 3 6" xfId="51846" xr:uid="{1015A6FF-75C7-425C-BEC8-6BF84E62949D}"/>
    <cellStyle name="Comma 2 2 2 4" xfId="23931" xr:uid="{AEF68BD4-9358-49AE-A163-62B096D7C10E}"/>
    <cellStyle name="Comma 2 2 2 4 2" xfId="25431" xr:uid="{CC8B3CF0-A52F-4B2D-969A-E01BB3F03F9F}"/>
    <cellStyle name="Comma 2 2 2 4 2 2" xfId="28397" xr:uid="{0666412F-AF67-4ECB-824B-B271B1747A7A}"/>
    <cellStyle name="Comma 2 2 2 4 2 2 2" xfId="56887" xr:uid="{C4622244-3CBB-4620-A958-FF5851916132}"/>
    <cellStyle name="Comma 2 2 2 4 2 3" xfId="53922" xr:uid="{28D66C06-F2F5-4DB7-9003-C9E817317F2A}"/>
    <cellStyle name="Comma 2 2 2 4 3" xfId="26883" xr:uid="{82FDEA17-B6F6-4CEE-BD7F-E72E546BBC8D}"/>
    <cellStyle name="Comma 2 2 2 4 3 2" xfId="55373" xr:uid="{D83F655B-DC08-4666-A91E-D55409955121}"/>
    <cellStyle name="Comma 2 2 2 4 4" xfId="29876" xr:uid="{8B3FCA86-DC43-45D2-9028-13FD0A532A16}"/>
    <cellStyle name="Comma 2 2 2 4 4 2" xfId="58366" xr:uid="{57BC8A97-4624-414E-A913-1ECF7F8323FE}"/>
    <cellStyle name="Comma 2 2 2 4 5" xfId="52513" xr:uid="{5AB425B5-AF82-4F5A-A777-5B32AF299296}"/>
    <cellStyle name="Comma 2 2 2 5" xfId="24274" xr:uid="{818F47FB-D112-48E9-B1BB-61CE386D0558}"/>
    <cellStyle name="Comma 2 2 2 5 2" xfId="25708" xr:uid="{5F45FD8D-C616-4705-861A-093668E54FB9}"/>
    <cellStyle name="Comma 2 2 2 5 2 2" xfId="28687" xr:uid="{71711D7B-7284-48AC-8DB1-035C626459BE}"/>
    <cellStyle name="Comma 2 2 2 5 2 2 2" xfId="57177" xr:uid="{EA90BEE6-9AB4-4491-9496-2B0C38DDEF68}"/>
    <cellStyle name="Comma 2 2 2 5 2 3" xfId="54199" xr:uid="{4FCB7F96-BBAB-45E9-ABFD-A02EB57AB52E}"/>
    <cellStyle name="Comma 2 2 2 5 3" xfId="27176" xr:uid="{3F7E536D-AC04-49C3-9934-5C915DE1881B}"/>
    <cellStyle name="Comma 2 2 2 5 3 2" xfId="55666" xr:uid="{A83D7A5B-4ABF-4D0D-8515-48439D27ADEE}"/>
    <cellStyle name="Comma 2 2 2 5 4" xfId="30172" xr:uid="{746DA1F6-E662-41DB-A7D0-610E8FC7413F}"/>
    <cellStyle name="Comma 2 2 2 5 4 2" xfId="58662" xr:uid="{37EF5ED8-E581-4AC4-9BF1-5601E08666B9}"/>
    <cellStyle name="Comma 2 2 2 5 5" xfId="52766" xr:uid="{1350796E-36DD-49FD-B859-D24BEDA3B5AC}"/>
    <cellStyle name="Comma 2 2 2 6" xfId="24552" xr:uid="{BA0D7348-CAEE-4990-AB51-1302C1269EE2}"/>
    <cellStyle name="Comma 2 2 2 6 2" xfId="25998" xr:uid="{37C04742-67C4-46A7-B3D0-851549FF0A46}"/>
    <cellStyle name="Comma 2 2 2 6 2 2" xfId="28981" xr:uid="{9BC04C41-2C86-486C-BE35-8B4E7191610B}"/>
    <cellStyle name="Comma 2 2 2 6 2 2 2" xfId="57471" xr:uid="{CCAF5652-DD4A-48A7-ADC1-50ABFE307EFA}"/>
    <cellStyle name="Comma 2 2 2 6 2 3" xfId="54489" xr:uid="{51250596-A533-4075-A415-735D4688C7F5}"/>
    <cellStyle name="Comma 2 2 2 6 3" xfId="27470" xr:uid="{D15D29E1-7D7C-41DD-B554-D44644EA5006}"/>
    <cellStyle name="Comma 2 2 2 6 3 2" xfId="55960" xr:uid="{0278EAF8-DD4C-42B9-9320-F62B25C9CFC7}"/>
    <cellStyle name="Comma 2 2 2 6 4" xfId="30468" xr:uid="{763FFB73-B2B5-41D8-A3C0-B790E4BF032E}"/>
    <cellStyle name="Comma 2 2 2 6 4 2" xfId="58958" xr:uid="{455D0DD6-0F26-44D1-9B5F-E9F74BCE467D}"/>
    <cellStyle name="Comma 2 2 2 6 5" xfId="53044" xr:uid="{D1D9CA33-BDDD-4FAE-8BB0-43E769BCBEC6}"/>
    <cellStyle name="Comma 2 2 2 7" xfId="24850" xr:uid="{F74CC600-BCA0-42D3-BC20-B16D630B1893}"/>
    <cellStyle name="Comma 2 2 2 7 2" xfId="26308" xr:uid="{39EDB4E5-0223-42A9-AE2A-792021DF60ED}"/>
    <cellStyle name="Comma 2 2 2 7 2 2" xfId="29292" xr:uid="{C749B0A6-9D53-4057-B947-0EF4ED2E4730}"/>
    <cellStyle name="Comma 2 2 2 7 2 2 2" xfId="57782" xr:uid="{47C91230-B6BF-4F15-BD17-D8CDE90DF060}"/>
    <cellStyle name="Comma 2 2 2 7 2 3" xfId="54799" xr:uid="{72D3B919-DE85-4FBD-91C5-819C84142F76}"/>
    <cellStyle name="Comma 2 2 2 7 3" xfId="27781" xr:uid="{E5221DF3-00B6-448F-96E6-3B11B1BF4D0F}"/>
    <cellStyle name="Comma 2 2 2 7 3 2" xfId="56271" xr:uid="{3F78E36C-21EE-4CD1-BF28-C2B8BF5DCFE6}"/>
    <cellStyle name="Comma 2 2 2 7 4" xfId="30780" xr:uid="{82333B57-494E-4571-AE20-C891D5B5C1D7}"/>
    <cellStyle name="Comma 2 2 2 7 4 2" xfId="59270" xr:uid="{CC9F80D4-E091-47BC-8550-996171AE5435}"/>
    <cellStyle name="Comma 2 2 2 7 5" xfId="53341" xr:uid="{80BFDFAB-5CE1-4F82-A593-775A14356AEF}"/>
    <cellStyle name="Comma 2 2 2 8" xfId="25151" xr:uid="{B90344A5-DF22-4B0C-AF74-601FF1D58873}"/>
    <cellStyle name="Comma 2 2 2 8 2" xfId="28106" xr:uid="{5165407F-9538-46A6-ABFE-660602DC9A23}"/>
    <cellStyle name="Comma 2 2 2 8 2 2" xfId="56596" xr:uid="{121EF6A2-E659-44D5-9503-0E6C29B17B54}"/>
    <cellStyle name="Comma 2 2 2 8 3" xfId="53642" xr:uid="{522BBA13-954E-4B58-B224-5297FE194C0F}"/>
    <cellStyle name="Comma 2 2 2 9" xfId="26602" xr:uid="{5E1ED4A9-6659-431B-96C2-8D1DC89C0B1B}"/>
    <cellStyle name="Comma 2 2 2 9 2" xfId="55092" xr:uid="{17422323-04C6-4023-B967-A5DB9AD7765B}"/>
    <cellStyle name="Comma 2 2 3" xfId="254" xr:uid="{C953108F-B3DC-4FA0-97AB-C8BA51B0E7FF}"/>
    <cellStyle name="Comma 2 2 3 2" xfId="4513" xr:uid="{A819342A-DFAE-475A-9397-D132AEABB185}"/>
    <cellStyle name="Comma 2 2 3 2 2" xfId="31450" xr:uid="{9A343D4C-5E8E-4A9E-9FF3-CE84545A0651}"/>
    <cellStyle name="Comma 2 2 3 2 2 2" xfId="59670" xr:uid="{E45112A2-C242-4B97-86BF-556F8438ACF0}"/>
    <cellStyle name="Comma 2 2 3 2 3" xfId="31711" xr:uid="{20091BFD-7192-40F2-8A20-12EAACFF72D3}"/>
    <cellStyle name="Comma 2 2 3 3" xfId="31449" xr:uid="{0EB1FF77-C973-413C-AAC7-73C64651B66A}"/>
    <cellStyle name="Comma 2 2 3 3 2" xfId="59669" xr:uid="{49319028-7DDC-419F-93B6-8F40161F3966}"/>
    <cellStyle name="Comma 2 2 3 4" xfId="31691" xr:uid="{471B7B0D-9FE3-4E3F-AB41-F16C2F11811B}"/>
    <cellStyle name="Comma 2 2 4" xfId="429" xr:uid="{C71BA997-4FF7-4E9A-918B-B353EE26254C}"/>
    <cellStyle name="Comma 2 2 4 10" xfId="22979" xr:uid="{F5CFFAC9-6294-4835-8BF8-3F8765CA445B}"/>
    <cellStyle name="Comma 2 2 4 11" xfId="4444" xr:uid="{83944F61-E51E-4158-8160-4E897A5FE929}"/>
    <cellStyle name="Comma 2 2 4 12" xfId="31701" xr:uid="{36630CCF-B79C-440A-B6E1-7FC1150F9740}"/>
    <cellStyle name="Comma 2 2 4 2" xfId="17985" xr:uid="{570AC036-A53B-48EC-9E2C-B07C3E068F26}"/>
    <cellStyle name="Comma 2 2 4 2 2" xfId="25588" xr:uid="{6CB7BC1A-1A67-41FF-ABA9-6155BBC2FF3C}"/>
    <cellStyle name="Comma 2 2 4 2 2 2" xfId="28564" xr:uid="{60C0B0C5-4124-4E2C-B1F2-5D47DF7FF611}"/>
    <cellStyle name="Comma 2 2 4 2 2 2 2" xfId="57054" xr:uid="{53865241-1255-4A17-B2C6-3A4A3841A5C3}"/>
    <cellStyle name="Comma 2 2 4 2 2 3" xfId="54079" xr:uid="{2FB6CDA6-D78B-4849-B742-C11A61C8DDF6}"/>
    <cellStyle name="Comma 2 2 4 2 3" xfId="27050" xr:uid="{770AF28E-A55E-4F19-AC6A-66F9FA2D7EC0}"/>
    <cellStyle name="Comma 2 2 4 2 3 2" xfId="55540" xr:uid="{90198E38-765B-4088-B7C5-5C9DA1A22D5D}"/>
    <cellStyle name="Comma 2 2 4 2 4" xfId="30045" xr:uid="{5A500DFC-DBFE-4AF8-A565-5E1B9A2FB40B}"/>
    <cellStyle name="Comma 2 2 4 2 4 2" xfId="58535" xr:uid="{D464EA2C-C388-45E4-8554-E78EF6D48673}"/>
    <cellStyle name="Comma 2 2 4 2 5" xfId="24117" xr:uid="{784388A0-4EB3-495D-94FF-C6B26FACFBC1}"/>
    <cellStyle name="Comma 2 2 4 2 5 2" xfId="52657" xr:uid="{28BC2AE1-F45C-413E-8197-D08C31660CD0}"/>
    <cellStyle name="Comma 2 2 4 3" xfId="24430" xr:uid="{45E7BF87-50E6-4910-BE27-86D81DDC012A}"/>
    <cellStyle name="Comma 2 2 4 3 2" xfId="25876" xr:uid="{16D90947-705B-43DC-9807-8D89C4FDFA72}"/>
    <cellStyle name="Comma 2 2 4 3 2 2" xfId="28854" xr:uid="{95910AB8-753B-4FE7-8717-F4D52480DA67}"/>
    <cellStyle name="Comma 2 2 4 3 2 2 2" xfId="57344" xr:uid="{43092556-5E13-48BA-AD73-32E6A9D6E42E}"/>
    <cellStyle name="Comma 2 2 4 3 2 3" xfId="54367" xr:uid="{34B7622A-3D1F-48B9-96EB-87C91E234BAA}"/>
    <cellStyle name="Comma 2 2 4 3 3" xfId="27343" xr:uid="{63432143-6E5D-4F6E-A444-A396F6707420}"/>
    <cellStyle name="Comma 2 2 4 3 3 2" xfId="55833" xr:uid="{10EB8072-DFE3-484E-A33C-0AF6002883D3}"/>
    <cellStyle name="Comma 2 2 4 3 4" xfId="30341" xr:uid="{A2793544-17D9-4CFA-A143-E0362E9B7A9B}"/>
    <cellStyle name="Comma 2 2 4 3 4 2" xfId="58831" xr:uid="{0F11FB2F-A4E9-45A8-BFA7-4771477BE990}"/>
    <cellStyle name="Comma 2 2 4 3 5" xfId="52922" xr:uid="{D6C604D7-D1F6-454F-AE24-AE36E65620C5}"/>
    <cellStyle name="Comma 2 2 4 4" xfId="24710" xr:uid="{473C842C-6F56-485C-B771-5A4F3BF5AC6F}"/>
    <cellStyle name="Comma 2 2 4 4 2" xfId="26167" xr:uid="{367AF537-F46E-4B28-B0C1-B8C863B823C1}"/>
    <cellStyle name="Comma 2 2 4 4 2 2" xfId="29151" xr:uid="{54B1DB21-D3E8-4776-9C76-516845A2C5B8}"/>
    <cellStyle name="Comma 2 2 4 4 2 2 2" xfId="57641" xr:uid="{1051CD62-4860-4E20-BFAC-B5D8DB2D3066}"/>
    <cellStyle name="Comma 2 2 4 4 2 3" xfId="54658" xr:uid="{CD5DDE5C-E113-453B-910E-09E1E1CE22C4}"/>
    <cellStyle name="Comma 2 2 4 4 3" xfId="27640" xr:uid="{B59A4EDE-CFCD-4EC5-AD03-E173B6D6BFC4}"/>
    <cellStyle name="Comma 2 2 4 4 3 2" xfId="56130" xr:uid="{5628DF4B-78D2-419B-94B5-229A2815DE8D}"/>
    <cellStyle name="Comma 2 2 4 4 4" xfId="30639" xr:uid="{A3380C06-2F1B-4D4B-AEF8-3852A2AEA756}"/>
    <cellStyle name="Comma 2 2 4 4 4 2" xfId="59129" xr:uid="{68B87BDF-2703-40E0-8BBA-1F75E58BCF36}"/>
    <cellStyle name="Comma 2 2 4 4 5" xfId="53202" xr:uid="{493C536D-A5E0-47A6-9DAB-CB7E616142F7}"/>
    <cellStyle name="Comma 2 2 4 5" xfId="25007" xr:uid="{403A4B55-04F9-49DF-BABC-2C5014A0B89D}"/>
    <cellStyle name="Comma 2 2 4 5 2" xfId="26476" xr:uid="{F17D3853-04AB-4D08-AFB8-9C0A4BB91253}"/>
    <cellStyle name="Comma 2 2 4 5 2 2" xfId="29460" xr:uid="{03CADAD8-7373-46B1-BCFA-9075D10179CD}"/>
    <cellStyle name="Comma 2 2 4 5 2 2 2" xfId="57950" xr:uid="{68CF4CFD-016B-4359-9A47-89495F6C4F7A}"/>
    <cellStyle name="Comma 2 2 4 5 2 3" xfId="54967" xr:uid="{66FFA091-8CCF-4029-A36C-7616CC6FDFE6}"/>
    <cellStyle name="Comma 2 2 4 5 3" xfId="27949" xr:uid="{C11340BF-222C-4045-A932-3D34606170E4}"/>
    <cellStyle name="Comma 2 2 4 5 3 2" xfId="56439" xr:uid="{4686A99A-380B-43D2-8BD7-323F6C2A2B28}"/>
    <cellStyle name="Comma 2 2 4 5 4" xfId="30949" xr:uid="{76771AB3-C4A6-43BA-9B1C-C16A3A5E72F4}"/>
    <cellStyle name="Comma 2 2 4 5 4 2" xfId="59439" xr:uid="{67BCC6F3-3E6C-402F-AF54-6C65F53B0DC8}"/>
    <cellStyle name="Comma 2 2 4 5 5" xfId="53498" xr:uid="{99F1DE9E-6CF2-4494-A134-8F4839723E9F}"/>
    <cellStyle name="Comma 2 2 4 6" xfId="25308" xr:uid="{024C61B6-3A58-4AEF-B37E-AF778C5AD340}"/>
    <cellStyle name="Comma 2 2 4 6 2" xfId="28274" xr:uid="{4015442C-BD42-482B-A656-A524883627DF}"/>
    <cellStyle name="Comma 2 2 4 6 2 2" xfId="56764" xr:uid="{B1BEF0EE-D576-4E7E-B82D-7654BAFC3025}"/>
    <cellStyle name="Comma 2 2 4 6 3" xfId="53799" xr:uid="{FE9290CF-DE67-4424-9F38-60A13FCBD464}"/>
    <cellStyle name="Comma 2 2 4 7" xfId="26759" xr:uid="{E6FD26A8-54B3-46C0-BF61-E109BE7A5F6E}"/>
    <cellStyle name="Comma 2 2 4 7 2" xfId="55249" xr:uid="{36270DB1-52FD-4B99-8186-1CD324EF6DAE}"/>
    <cellStyle name="Comma 2 2 4 8" xfId="29753" xr:uid="{A5F8C3F7-3BFB-4FF9-86E8-756D941B5A2D}"/>
    <cellStyle name="Comma 2 2 4 8 2" xfId="58243" xr:uid="{697E40E0-0AD2-4CB8-BD88-107117CB2346}"/>
    <cellStyle name="Comma 2 2 4 9" xfId="23712" xr:uid="{B4E51F8D-8769-4256-8E65-167A453F0FC4}"/>
    <cellStyle name="Comma 2 2 4 9 2" xfId="52413" xr:uid="{8D390FFB-94A7-4AB2-9146-3563DCB8CF43}"/>
    <cellStyle name="Comma 2 2 5" xfId="188" xr:uid="{92B5B12A-0901-4692-B1AE-F8085A5310A4}"/>
    <cellStyle name="Comma 2 2 5 2" xfId="25418" xr:uid="{7BA1F99F-5FF7-4579-8693-938867724B61}"/>
    <cellStyle name="Comma 2 2 5 2 2" xfId="28384" xr:uid="{68D34B45-39C8-4F07-8482-6DC6CC373A52}"/>
    <cellStyle name="Comma 2 2 5 2 2 2" xfId="56874" xr:uid="{D37DD17D-78CF-468C-B1C6-7588AE62997B}"/>
    <cellStyle name="Comma 2 2 5 2 3" xfId="53909" xr:uid="{E00A5529-B482-4D65-B7AB-49CA1714DBF5}"/>
    <cellStyle name="Comma 2 2 5 3" xfId="26870" xr:uid="{57C97942-DB58-457A-9EE0-3E2F0ED89A44}"/>
    <cellStyle name="Comma 2 2 5 3 2" xfId="55360" xr:uid="{634A9C04-96C0-427E-9328-0D45699E1B7F}"/>
    <cellStyle name="Comma 2 2 5 4" xfId="29863" xr:uid="{C10FDC05-21D3-4F1C-AF22-04179693C1DB}"/>
    <cellStyle name="Comma 2 2 5 4 2" xfId="58353" xr:uid="{AF1792E3-C0F0-4A59-A7B7-50D5ADAEDD22}"/>
    <cellStyle name="Comma 2 2 5 5" xfId="23907" xr:uid="{4094C1F0-BCF8-442B-8E7A-6EE4DE80E46B}"/>
    <cellStyle name="Comma 2 2 5 5 2" xfId="52500" xr:uid="{9F15AB6A-583F-4FB1-8DD6-435E0F93A4B3}"/>
    <cellStyle name="Comma 2 2 5 6" xfId="31680" xr:uid="{BF1A6954-B608-4CD3-8E58-85354D56DFC6}"/>
    <cellStyle name="Comma 2 2 6" xfId="670" xr:uid="{0B7EAE78-DE13-4A1B-8A8E-790EEF0B32A5}"/>
    <cellStyle name="Comma 2 2 6 2" xfId="25696" xr:uid="{C2A037CD-9DAA-4F43-B689-11BD8F731902}"/>
    <cellStyle name="Comma 2 2 6 2 2" xfId="28674" xr:uid="{7744095A-C2DA-48B3-B4F8-EF3E34672E79}"/>
    <cellStyle name="Comma 2 2 6 2 2 2" xfId="57164" xr:uid="{7F3D8F8E-7E55-46B1-94BD-1A10EE0A1EEF}"/>
    <cellStyle name="Comma 2 2 6 2 3" xfId="31307" xr:uid="{3B17C076-E65C-40C0-A421-5B9E23572274}"/>
    <cellStyle name="Comma 2 2 6 2 4" xfId="54187" xr:uid="{E7611E39-8A8D-4B3F-841E-89E9EF469064}"/>
    <cellStyle name="Comma 2 2 6 3" xfId="27163" xr:uid="{8330C88B-1F7A-4C9E-B18B-C5059E08F17D}"/>
    <cellStyle name="Comma 2 2 6 3 2" xfId="55653" xr:uid="{6D54F8EB-B184-4EE8-8ED3-E29BBCEFBC0F}"/>
    <cellStyle name="Comma 2 2 6 4" xfId="30158" xr:uid="{559BDC15-2E24-4CD5-8120-4C3576CFFBF4}"/>
    <cellStyle name="Comma 2 2 6 4 2" xfId="58648" xr:uid="{2878BE0E-FF15-48A5-B878-73039045ADD9}"/>
    <cellStyle name="Comma 2 2 6 5" xfId="24260" xr:uid="{B392AEA4-5CB7-4DAD-8C69-A28F74914B4E}"/>
    <cellStyle name="Comma 2 2 6 5 2" xfId="52752" xr:uid="{56D8700F-2553-45F8-8D7A-53941161510F}"/>
    <cellStyle name="Comma 2 2 6 6" xfId="23368" xr:uid="{A944AE5B-3262-41E8-BCB7-2FCDC0924E42}"/>
    <cellStyle name="Comma 2 2 7" xfId="615" xr:uid="{AB25026D-7BBA-4A0D-9B81-85055800016D}"/>
    <cellStyle name="Comma 2 2 7 2" xfId="25983" xr:uid="{CC396E26-C573-4C97-9CC5-66EBCFA824FB}"/>
    <cellStyle name="Comma 2 2 7 2 2" xfId="28965" xr:uid="{51C9AEAC-0A4E-4080-8073-3D369141A9E8}"/>
    <cellStyle name="Comma 2 2 7 2 2 2" xfId="57455" xr:uid="{BDE6CF70-C575-41D4-8EB6-D048DFEA1C24}"/>
    <cellStyle name="Comma 2 2 7 2 3" xfId="54474" xr:uid="{2D11C281-D780-40FA-AF55-D8FE1D54BAD8}"/>
    <cellStyle name="Comma 2 2 7 3" xfId="27454" xr:uid="{022DDB3F-ABF1-4F47-85D3-C5B29D12EB29}"/>
    <cellStyle name="Comma 2 2 7 3 2" xfId="55944" xr:uid="{6D87428E-A1E4-4A96-9DA9-2D482A2172E9}"/>
    <cellStyle name="Comma 2 2 7 4" xfId="30452" xr:uid="{034CC32D-36A3-4689-A0EB-2C4ABBA98151}"/>
    <cellStyle name="Comma 2 2 7 4 2" xfId="58942" xr:uid="{B99C8B71-4230-4A60-B92B-E9934382C58C}"/>
    <cellStyle name="Comma 2 2 7 5" xfId="24537" xr:uid="{A1634026-9561-476D-B833-38F4BD0F3E5D}"/>
    <cellStyle name="Comma 2 2 7 5 2" xfId="53029" xr:uid="{AB93CDA0-2568-4F23-A38C-6DB18DABC5DB}"/>
    <cellStyle name="Comma 2 2 7 6" xfId="23350" xr:uid="{E26D7FEE-9421-4409-879F-74756355A9F0}"/>
    <cellStyle name="Comma 2 2 8" xfId="23260" xr:uid="{1714778B-306E-43DE-9091-EE4DD49ABB0E}"/>
    <cellStyle name="Comma 2 2 8 2" xfId="26294" xr:uid="{A671E924-1EF6-465D-A865-19FB2C820529}"/>
    <cellStyle name="Comma 2 2 8 2 2" xfId="29278" xr:uid="{F7184392-D334-4C54-9435-16BB65168E23}"/>
    <cellStyle name="Comma 2 2 8 2 2 2" xfId="57768" xr:uid="{F5196188-637B-4154-85A8-324B8DBD04C8}"/>
    <cellStyle name="Comma 2 2 8 2 3" xfId="54785" xr:uid="{1E7831FB-3F64-4034-874C-0C9CF91566EC}"/>
    <cellStyle name="Comma 2 2 8 3" xfId="27767" xr:uid="{1B80CAD9-DEBC-4DF6-A7A1-F0D015A9577E}"/>
    <cellStyle name="Comma 2 2 8 3 2" xfId="56257" xr:uid="{CE16602E-9617-412F-89A5-0FA4D937C0DB}"/>
    <cellStyle name="Comma 2 2 8 4" xfId="30766" xr:uid="{D6D68C53-E70B-441E-8C11-490EC7B7E2B0}"/>
    <cellStyle name="Comma 2 2 8 4 2" xfId="59256" xr:uid="{490FB744-5497-40AC-B4C3-E3355491D974}"/>
    <cellStyle name="Comma 2 2 8 5" xfId="24836" xr:uid="{61FC0EEC-DB7B-475A-8373-E19097F7D1FF}"/>
    <cellStyle name="Comma 2 2 8 5 2" xfId="53327" xr:uid="{59EFF2C5-1CDE-4451-BF2B-4D78B0E89E77}"/>
    <cellStyle name="Comma 2 2 9" xfId="25138" xr:uid="{CF2E26D4-C382-46CE-9BA4-39ED927F1C47}"/>
    <cellStyle name="Comma 2 2 9 2" xfId="28092" xr:uid="{F6FE3FFB-6C0D-462C-B21E-FBDA61207617}"/>
    <cellStyle name="Comma 2 2 9 2 2" xfId="56582" xr:uid="{EBBCD2DF-9B00-4957-BEA9-15BB4E8D00B0}"/>
    <cellStyle name="Comma 2 2 9 3" xfId="53629" xr:uid="{E7C30D8F-6A60-44FF-BA39-F29FACC25E33}"/>
    <cellStyle name="Comma 2 3" xfId="274" xr:uid="{D537E8C2-8B00-4EAE-A025-E6C72F525A0B}"/>
    <cellStyle name="Comma 2 3 2" xfId="779" xr:uid="{D8047893-3034-4C87-AF20-B508AC8B517F}"/>
    <cellStyle name="Comma 2 3 2 10" xfId="23805" xr:uid="{F63CD5D7-F653-4C14-84C9-5C259510364D}"/>
    <cellStyle name="Comma 2 3 2 10 2" xfId="52438" xr:uid="{D99F6A7D-9C84-41EE-A14F-E7C4710C78CA}"/>
    <cellStyle name="Comma 2 3 2 11" xfId="4414" xr:uid="{FF37A677-0C24-4346-823A-C4B9BBA9D4D9}"/>
    <cellStyle name="Comma 2 3 2 2" xfId="3424" xr:uid="{A3F485DE-758D-4304-A9E5-52AB965F197F}"/>
    <cellStyle name="Comma 2 3 2 2 2" xfId="25616" xr:uid="{5CB79E3C-CA64-4FBB-A6F1-010F59A3E301}"/>
    <cellStyle name="Comma 2 3 2 2 2 2" xfId="28592" xr:uid="{D49C81A2-F65A-49E4-9853-57DEE8F31E3D}"/>
    <cellStyle name="Comma 2 3 2 2 2 2 2" xfId="57082" xr:uid="{536B7E6F-EBC3-45A1-87D8-B16EC891CDEC}"/>
    <cellStyle name="Comma 2 3 2 2 2 3" xfId="54107" xr:uid="{1C4180E2-5EFB-49A9-86E0-5F60572B0A88}"/>
    <cellStyle name="Comma 2 3 2 2 3" xfId="27081" xr:uid="{26E6F608-3E47-4B42-8008-F27CE8BFAB1F}"/>
    <cellStyle name="Comma 2 3 2 2 3 2" xfId="55571" xr:uid="{D0FF1CA5-3E3C-49D1-AF91-BB9BE3D179B7}"/>
    <cellStyle name="Comma 2 3 2 2 4" xfId="30076" xr:uid="{3DD2A5A3-3069-44B1-B70A-D742F88D3E2E}"/>
    <cellStyle name="Comma 2 3 2 2 4 2" xfId="58566" xr:uid="{529DDA6F-D356-480D-88EE-3FA74E3348F7}"/>
    <cellStyle name="Comma 2 3 2 2 5" xfId="24172" xr:uid="{5DAE08CA-D35C-42F4-A0A6-08CAC8E70C9A}"/>
    <cellStyle name="Comma 2 3 2 2 5 2" xfId="52686" xr:uid="{51708658-7CB4-45FB-97CF-6BDE76AE6038}"/>
    <cellStyle name="Comma 2 3 2 2 6" xfId="20341" xr:uid="{D024275A-2233-490A-A45F-FB685D2B699A}"/>
    <cellStyle name="Comma 2 3 2 2 6 2" xfId="49956" xr:uid="{CE63CFC7-FA1B-4647-AFF8-A5AF5E4F3368}"/>
    <cellStyle name="Comma 2 3 2 2 7" xfId="31715" xr:uid="{22D12E9D-FE99-479D-AF3F-BB2EBD820E39}"/>
    <cellStyle name="Comma 2 3 2 3" xfId="1466" xr:uid="{FCA9EAD6-5524-4DB5-92D3-AD4B7482624D}"/>
    <cellStyle name="Comma 2 3 2 3 2" xfId="25903" xr:uid="{4F2BCBA1-0566-41F0-A13F-CFEE111EC43B}"/>
    <cellStyle name="Comma 2 3 2 3 2 2" xfId="28885" xr:uid="{99619252-80BD-4A8C-B7FA-BF0ABC10C008}"/>
    <cellStyle name="Comma 2 3 2 3 2 2 2" xfId="57375" xr:uid="{FBF3C72A-5FCA-40C2-8746-5FDD2B7CC192}"/>
    <cellStyle name="Comma 2 3 2 3 2 3" xfId="54394" xr:uid="{5F110A87-3859-48BC-9E8E-6195AD68BDD9}"/>
    <cellStyle name="Comma 2 3 2 3 3" xfId="27374" xr:uid="{7DD2283B-4FD1-40D2-958C-D59D69D06DD0}"/>
    <cellStyle name="Comma 2 3 2 3 3 2" xfId="55864" xr:uid="{9F46EDE7-203E-4132-B87B-9E2E4BE9DDEA}"/>
    <cellStyle name="Comma 2 3 2 3 4" xfId="30372" xr:uid="{2E005ACF-8787-4D8F-9B51-D6EEDEFD901F}"/>
    <cellStyle name="Comma 2 3 2 3 4 2" xfId="58862" xr:uid="{9F8B4F7E-9BBF-4F94-BD0C-2FE24DDA59BD}"/>
    <cellStyle name="Comma 2 3 2 3 5" xfId="24459" xr:uid="{9B340632-FDBF-4E7B-A1C9-EB12641DF2DE}"/>
    <cellStyle name="Comma 2 3 2 3 5 2" xfId="52951" xr:uid="{9ED0D633-D5D4-4082-A90F-2D722CCCE960}"/>
    <cellStyle name="Comma 2 3 2 3 6" xfId="17987" xr:uid="{7A9FDC98-15C6-4AA5-9A7A-22FF347869EE}"/>
    <cellStyle name="Comma 2 3 2 3 7" xfId="31695" xr:uid="{95C7F851-99D5-4340-97A4-09FF854E1D13}"/>
    <cellStyle name="Comma 2 3 2 3 8" xfId="32491" xr:uid="{884B2BB9-018A-4FF1-B2FF-2442AE01CAD0}"/>
    <cellStyle name="Comma 2 3 2 4" xfId="24745" xr:uid="{EDF7612C-D3C6-41CF-AD91-97C1948B036F}"/>
    <cellStyle name="Comma 2 3 2 4 2" xfId="26203" xr:uid="{2D282B91-E475-4696-9328-E3958D8D6FCF}"/>
    <cellStyle name="Comma 2 3 2 4 2 2" xfId="29187" xr:uid="{AFC45B4B-4961-4402-B053-B9F3B31D06C6}"/>
    <cellStyle name="Comma 2 3 2 4 2 2 2" xfId="57677" xr:uid="{852160D9-C83F-476D-965A-782364757F4C}"/>
    <cellStyle name="Comma 2 3 2 4 2 3" xfId="54694" xr:uid="{CD1CD5F4-939C-44FF-81A8-C7013AE93997}"/>
    <cellStyle name="Comma 2 3 2 4 3" xfId="27676" xr:uid="{183F2721-E023-4F56-A387-77767CABD090}"/>
    <cellStyle name="Comma 2 3 2 4 3 2" xfId="56166" xr:uid="{2D24559C-64E9-47D3-8B3A-079AF128948E}"/>
    <cellStyle name="Comma 2 3 2 4 4" xfId="30675" xr:uid="{1D6132A1-78A7-4352-BF51-3DE93692044E}"/>
    <cellStyle name="Comma 2 3 2 4 4 2" xfId="59165" xr:uid="{0FB2ECA6-BA6C-445E-BF34-FBB29F232F4A}"/>
    <cellStyle name="Comma 2 3 2 4 5" xfId="53237" xr:uid="{AE93224D-DACD-4191-B4AF-26653E4FB945}"/>
    <cellStyle name="Comma 2 3 2 5" xfId="25038" xr:uid="{45352AE9-A70E-453E-9EB0-CD1F13D0BA99}"/>
    <cellStyle name="Comma 2 3 2 5 2" xfId="26507" xr:uid="{19EDA4BA-71B4-490D-BDCE-8C86312BAB2A}"/>
    <cellStyle name="Comma 2 3 2 5 2 2" xfId="29491" xr:uid="{C2443155-1BE1-4D35-9145-63D309DD981A}"/>
    <cellStyle name="Comma 2 3 2 5 2 2 2" xfId="57981" xr:uid="{241ABE29-5181-4395-BF56-89C7215ABC5D}"/>
    <cellStyle name="Comma 2 3 2 5 2 3" xfId="54998" xr:uid="{992692DB-EC2C-4366-9415-93F3086DFC90}"/>
    <cellStyle name="Comma 2 3 2 5 3" xfId="27980" xr:uid="{A1051B01-2EF3-4222-91D1-B8683F762E25}"/>
    <cellStyle name="Comma 2 3 2 5 3 2" xfId="56470" xr:uid="{941BD04B-7A9F-4CEC-9424-FF85ABCF1D1D}"/>
    <cellStyle name="Comma 2 3 2 5 4" xfId="30980" xr:uid="{F329B26A-F0E4-4BA2-8B78-031A596F32AC}"/>
    <cellStyle name="Comma 2 3 2 5 4 2" xfId="59470" xr:uid="{3ADFD409-3586-4D0D-984F-462B66578322}"/>
    <cellStyle name="Comma 2 3 2 5 5" xfId="53529" xr:uid="{9F7CD5A5-9C71-4235-8725-EC8FAEBCD06C}"/>
    <cellStyle name="Comma 2 3 2 6" xfId="25339" xr:uid="{115DAE73-3E8B-44DE-97F4-871454159B43}"/>
    <cellStyle name="Comma 2 3 2 6 2" xfId="28305" xr:uid="{2EB882E1-123E-4726-A527-4488FAF93349}"/>
    <cellStyle name="Comma 2 3 2 6 2 2" xfId="56795" xr:uid="{686E6E6E-DCEF-45C6-B895-D4F52F1E222C}"/>
    <cellStyle name="Comma 2 3 2 6 3" xfId="53830" xr:uid="{703EBCEB-9737-45B7-A4D1-D75FE4967581}"/>
    <cellStyle name="Comma 2 3 2 7" xfId="26790" xr:uid="{5A8F53AA-609F-4D9A-B314-A814603D6EF3}"/>
    <cellStyle name="Comma 2 3 2 7 2" xfId="55280" xr:uid="{F9169F7A-59AD-4472-A93D-0D755CAEC163}"/>
    <cellStyle name="Comma 2 3 2 8" xfId="29784" xr:uid="{C0CA321F-8686-4A9D-9A75-7C83D88E5BCA}"/>
    <cellStyle name="Comma 2 3 2 8 2" xfId="58274" xr:uid="{67B7B1B4-869C-4258-8BC8-0DE60B56F907}"/>
    <cellStyle name="Comma 2 3 2 9" xfId="31174" xr:uid="{3CB1ECD9-F672-4C25-A608-E6990AE29171}"/>
    <cellStyle name="Comma 2 3 3" xfId="617" xr:uid="{343E18D5-B57A-46FA-99E5-1045C963589C}"/>
    <cellStyle name="Comma 2 3 3 10" xfId="23838" xr:uid="{096E51F3-1EB0-4E10-967C-2AF19FAF3550}"/>
    <cellStyle name="Comma 2 3 3 10 2" xfId="52453" xr:uid="{39B14C58-1267-4A6F-9EC0-CC9AAC87E392}"/>
    <cellStyle name="Comma 2 3 3 11" xfId="20340" xr:uid="{1F7DD29D-11A9-4C02-94FC-BE162455DD92}"/>
    <cellStyle name="Comma 2 3 3 11 2" xfId="49955" xr:uid="{BB906618-CB68-49DB-91B2-737E393DA9C5}"/>
    <cellStyle name="Comma 2 3 3 2" xfId="24204" xr:uid="{A0E78207-2F54-491C-BA12-805A054B66E3}"/>
    <cellStyle name="Comma 2 3 3 2 2" xfId="25630" xr:uid="{F0D97137-3218-4BEA-B7D7-1A83B1771619}"/>
    <cellStyle name="Comma 2 3 3 2 2 2" xfId="28607" xr:uid="{4814B7C1-6A65-426F-AA0A-599E1B8BDD9B}"/>
    <cellStyle name="Comma 2 3 3 2 2 2 2" xfId="57097" xr:uid="{48A58F1E-ADE2-4CE9-BAFC-3FCC8F4D292F}"/>
    <cellStyle name="Comma 2 3 3 2 2 3" xfId="54121" xr:uid="{2FDC5C82-6E59-4724-87C1-3354A6A4134E}"/>
    <cellStyle name="Comma 2 3 3 2 3" xfId="27096" xr:uid="{6CC49B34-1885-44DF-9E5D-3BB302AC0873}"/>
    <cellStyle name="Comma 2 3 3 2 3 2" xfId="55586" xr:uid="{B4C24D18-8835-40E2-AB75-0C1AA2F29EC9}"/>
    <cellStyle name="Comma 2 3 3 2 4" xfId="30091" xr:uid="{9CEE2233-71EA-4ECC-AFD7-2B06A524EEB9}"/>
    <cellStyle name="Comma 2 3 3 2 4 2" xfId="58581" xr:uid="{BC8678AB-090D-4A97-BF38-D8AC0DB829EE}"/>
    <cellStyle name="Comma 2 3 3 2 5" xfId="31345" xr:uid="{C7278EF5-1702-4FD7-B40E-FA5ED330EF0D}"/>
    <cellStyle name="Comma 2 3 3 2 6" xfId="31705" xr:uid="{BCF130CD-787C-4348-AFFD-711B83586086}"/>
    <cellStyle name="Comma 2 3 3 2 7" xfId="52701" xr:uid="{52B207C5-02F2-4AC1-B66C-3E709579527A}"/>
    <cellStyle name="Comma 2 3 3 3" xfId="24474" xr:uid="{53FD7F87-3827-446F-8270-3F98902FBFD4}"/>
    <cellStyle name="Comma 2 3 3 3 2" xfId="25918" xr:uid="{5B666877-B0EB-4CB0-8325-93E54BAD8A7E}"/>
    <cellStyle name="Comma 2 3 3 3 2 2" xfId="28900" xr:uid="{AB746702-5D3E-4E93-BB8D-2768F4D956EE}"/>
    <cellStyle name="Comma 2 3 3 3 2 2 2" xfId="57390" xr:uid="{200FB137-887A-4C50-9376-ACE9D22DAE75}"/>
    <cellStyle name="Comma 2 3 3 3 2 3" xfId="54409" xr:uid="{FEC57536-753E-4131-8C01-6323A8E15899}"/>
    <cellStyle name="Comma 2 3 3 3 3" xfId="27389" xr:uid="{1B3E1EDF-06B8-4331-A60F-413715CCF344}"/>
    <cellStyle name="Comma 2 3 3 3 3 2" xfId="55879" xr:uid="{0D6F10D9-DDAF-48E0-B381-4C852DD4F702}"/>
    <cellStyle name="Comma 2 3 3 3 4" xfId="30387" xr:uid="{A70F3490-7584-4130-8CF6-2CFB70346EC8}"/>
    <cellStyle name="Comma 2 3 3 3 4 2" xfId="58877" xr:uid="{FD8A280A-C390-4BF2-B979-41635728FDC4}"/>
    <cellStyle name="Comma 2 3 3 3 5" xfId="31395" xr:uid="{8181228D-75F7-4231-9D8D-B01BE21559E0}"/>
    <cellStyle name="Comma 2 3 3 3 6" xfId="52966" xr:uid="{A5D05CB3-5EF0-494D-8C9E-91A001DF5A6F}"/>
    <cellStyle name="Comma 2 3 3 4" xfId="24760" xr:uid="{87607128-70E4-4EA7-901B-967B1469F02C}"/>
    <cellStyle name="Comma 2 3 3 4 2" xfId="26218" xr:uid="{2B97A388-65F4-4148-B0CB-8B5EDAD14DBA}"/>
    <cellStyle name="Comma 2 3 3 4 2 2" xfId="29202" xr:uid="{F7CE0907-36EB-4211-A638-823A1CABC56C}"/>
    <cellStyle name="Comma 2 3 3 4 2 2 2" xfId="57692" xr:uid="{9CA3BFB8-10E6-4978-A202-43C540237884}"/>
    <cellStyle name="Comma 2 3 3 4 2 3" xfId="54709" xr:uid="{F6312B8B-88E4-4711-97C2-00A6D86AA3BE}"/>
    <cellStyle name="Comma 2 3 3 4 3" xfId="27691" xr:uid="{D8693EA9-7E57-4966-9C9F-5E27AA4A8B99}"/>
    <cellStyle name="Comma 2 3 3 4 3 2" xfId="56181" xr:uid="{289C498B-321A-4D46-9287-10C4F8E55615}"/>
    <cellStyle name="Comma 2 3 3 4 4" xfId="30690" xr:uid="{B8D09CCF-5D83-4DBD-8B8B-546217616075}"/>
    <cellStyle name="Comma 2 3 3 4 4 2" xfId="59180" xr:uid="{C83C5359-4AFB-4942-98C9-9E443F37CF8E}"/>
    <cellStyle name="Comma 2 3 3 4 5" xfId="53252" xr:uid="{47E12FE3-02BC-4DEF-8BDD-3EDEE33EB03E}"/>
    <cellStyle name="Comma 2 3 3 5" xfId="25053" xr:uid="{E03F596C-4C37-40D6-8D78-C0BD2288FFCA}"/>
    <cellStyle name="Comma 2 3 3 5 2" xfId="26522" xr:uid="{A770EE2D-5B32-493B-8423-C9228C64C6B0}"/>
    <cellStyle name="Comma 2 3 3 5 2 2" xfId="29506" xr:uid="{E159958A-25C7-437C-8005-68AE53A45D16}"/>
    <cellStyle name="Comma 2 3 3 5 2 2 2" xfId="57996" xr:uid="{521363DF-B6D4-4C57-A9A1-878226078F44}"/>
    <cellStyle name="Comma 2 3 3 5 2 3" xfId="55013" xr:uid="{D34EEC86-2073-4208-A372-789E65B8B105}"/>
    <cellStyle name="Comma 2 3 3 5 3" xfId="27995" xr:uid="{4B8702F5-FCB0-4C84-8852-A2BD05C2A305}"/>
    <cellStyle name="Comma 2 3 3 5 3 2" xfId="56485" xr:uid="{EFD5A1B0-8D90-44E8-8C42-128C6E863FF2}"/>
    <cellStyle name="Comma 2 3 3 5 4" xfId="30995" xr:uid="{4E30BF04-7319-42DC-BE34-1D68A1A0B8A8}"/>
    <cellStyle name="Comma 2 3 3 5 4 2" xfId="59485" xr:uid="{D904282F-AD8D-44D0-9B4F-BCF91C8CFFE0}"/>
    <cellStyle name="Comma 2 3 3 5 5" xfId="53544" xr:uid="{61A68262-EE6F-46EC-9DCE-43BCFFA0E54C}"/>
    <cellStyle name="Comma 2 3 3 6" xfId="25354" xr:uid="{4BB56D1C-E5F0-45F0-8775-9EE9D1F319B3}"/>
    <cellStyle name="Comma 2 3 3 6 2" xfId="28320" xr:uid="{7D775C4F-AE4B-4162-BDD2-DE98DC7D2F1C}"/>
    <cellStyle name="Comma 2 3 3 6 2 2" xfId="56810" xr:uid="{076C64C2-93AF-40E5-A236-68F0E38A2285}"/>
    <cellStyle name="Comma 2 3 3 6 3" xfId="53845" xr:uid="{630CCFA5-B238-478E-B69A-7CB9770FD07E}"/>
    <cellStyle name="Comma 2 3 3 7" xfId="26805" xr:uid="{CC98CF46-FA49-441C-97E5-73D7216248D6}"/>
    <cellStyle name="Comma 2 3 3 7 2" xfId="55295" xr:uid="{FCC71CC1-A442-4904-801F-93E1DEF04F21}"/>
    <cellStyle name="Comma 2 3 3 8" xfId="29799" xr:uid="{5533A65C-E883-46E3-8044-8D2F7AB6F4C6}"/>
    <cellStyle name="Comma 2 3 3 8 2" xfId="58289" xr:uid="{C9EA79F3-E35A-42FA-8613-70016E636775}"/>
    <cellStyle name="Comma 2 3 3 9" xfId="31173" xr:uid="{8C69434D-25BA-496D-A333-6DD6712B6635}"/>
    <cellStyle name="Comma 2 3 4" xfId="1460" xr:uid="{25E7E5CC-2DD9-435A-B82F-41E0ACED9CD7}"/>
    <cellStyle name="Comma 2 3 4 10" xfId="23856" xr:uid="{F11AE199-195E-4F4A-8395-2B81F40C67C2}"/>
    <cellStyle name="Comma 2 3 4 10 2" xfId="52470" xr:uid="{D63D1116-319E-4C16-A05C-16F354DD61A3}"/>
    <cellStyle name="Comma 2 3 4 11" xfId="17986" xr:uid="{3FB56E39-7FD4-4079-B6D3-C1B1C6DED969}"/>
    <cellStyle name="Comma 2 3 4 12" xfId="31684" xr:uid="{B98ECE4C-1D08-43AC-8E2C-7A0013859F6A}"/>
    <cellStyle name="Comma 2 3 4 13" xfId="32487" xr:uid="{F5FC9318-50FE-4D0D-AA3D-53DAB923FA32}"/>
    <cellStyle name="Comma 2 3 4 2" xfId="24225" xr:uid="{C6D6B790-27B5-42A8-BDDA-8D777AB6EC3F}"/>
    <cellStyle name="Comma 2 3 4 2 2" xfId="25663" xr:uid="{450EDD19-150B-4919-AFF9-1BFD5B0CFAF3}"/>
    <cellStyle name="Comma 2 3 4 2 2 2" xfId="28640" xr:uid="{87261019-C480-4E9B-9298-06D3A6053D4D}"/>
    <cellStyle name="Comma 2 3 4 2 2 2 2" xfId="57130" xr:uid="{AC6084FE-0057-46E8-9EFA-ED5090136AB4}"/>
    <cellStyle name="Comma 2 3 4 2 2 3" xfId="54154" xr:uid="{9BCCE051-6977-4207-87FD-B69D6FDFED62}"/>
    <cellStyle name="Comma 2 3 4 2 3" xfId="27129" xr:uid="{97F3E308-5CC7-49C6-8695-147A11A35319}"/>
    <cellStyle name="Comma 2 3 4 2 3 2" xfId="55619" xr:uid="{3EE5D075-0E52-49C8-AE11-4554C7A3DBDF}"/>
    <cellStyle name="Comma 2 3 4 2 4" xfId="30124" xr:uid="{E4B7F3C8-1AC9-4D15-9D83-C7DD51FFCA15}"/>
    <cellStyle name="Comma 2 3 4 2 4 2" xfId="58614" xr:uid="{3A64E1BF-6FE0-494F-BBC4-430A668334BD}"/>
    <cellStyle name="Comma 2 3 4 2 5" xfId="52719" xr:uid="{E67C625B-4DC7-4A6E-A776-469D10C668BD}"/>
    <cellStyle name="Comma 2 3 4 3" xfId="24507" xr:uid="{61B9C32C-254D-4E09-8C25-C90DEA0B3DF5}"/>
    <cellStyle name="Comma 2 3 4 3 2" xfId="25951" xr:uid="{7FF38995-BA4A-4185-B719-A0A179956364}"/>
    <cellStyle name="Comma 2 3 4 3 2 2" xfId="28933" xr:uid="{1C7703AC-4D07-4499-AB03-869C2ECD0791}"/>
    <cellStyle name="Comma 2 3 4 3 2 2 2" xfId="57423" xr:uid="{5CD11D1F-1088-448C-8C28-65EEC4FFFD84}"/>
    <cellStyle name="Comma 2 3 4 3 2 3" xfId="54442" xr:uid="{B2A000A7-8C39-43D3-81A0-F30756305337}"/>
    <cellStyle name="Comma 2 3 4 3 3" xfId="27422" xr:uid="{3CE0BF46-6A8A-41E8-8EAA-A4E664196D13}"/>
    <cellStyle name="Comma 2 3 4 3 3 2" xfId="55912" xr:uid="{044AC294-EDF6-4471-8D06-D362B3465A0A}"/>
    <cellStyle name="Comma 2 3 4 3 4" xfId="30420" xr:uid="{FE44E4C1-0B2A-4F97-9C88-E39D1C8919D4}"/>
    <cellStyle name="Comma 2 3 4 3 4 2" xfId="58910" xr:uid="{5F28754D-8F7D-4CF8-A194-62E95158E077}"/>
    <cellStyle name="Comma 2 3 4 3 5" xfId="52999" xr:uid="{9B33470E-895D-4804-A9D3-1EFA279227D8}"/>
    <cellStyle name="Comma 2 3 4 4" xfId="24793" xr:uid="{D4E42294-8B7B-4165-BA81-6A0E40D716DD}"/>
    <cellStyle name="Comma 2 3 4 4 2" xfId="26251" xr:uid="{DE5CE327-5960-4DB0-A34E-1F38001F4FDF}"/>
    <cellStyle name="Comma 2 3 4 4 2 2" xfId="29235" xr:uid="{CAF94284-3CFB-4726-A45A-A38012315AD0}"/>
    <cellStyle name="Comma 2 3 4 4 2 2 2" xfId="57725" xr:uid="{ADCADDC1-FAA3-4B5D-BFB5-47FCA4E4C274}"/>
    <cellStyle name="Comma 2 3 4 4 2 3" xfId="54742" xr:uid="{E856B8F4-8ADF-4D92-A0BB-ECBC3AD2DA49}"/>
    <cellStyle name="Comma 2 3 4 4 3" xfId="27724" xr:uid="{D139721C-A227-4863-9BD5-593B71545014}"/>
    <cellStyle name="Comma 2 3 4 4 3 2" xfId="56214" xr:uid="{15C3FE37-6FD3-4A5C-88C1-5CEC5296757E}"/>
    <cellStyle name="Comma 2 3 4 4 4" xfId="30723" xr:uid="{D4F3C6C4-B64A-4CE2-AF5E-97DE07807392}"/>
    <cellStyle name="Comma 2 3 4 4 4 2" xfId="59213" xr:uid="{284F381E-B99E-49E1-BC6B-9B89E1760FE7}"/>
    <cellStyle name="Comma 2 3 4 4 5" xfId="53285" xr:uid="{5750E02B-C9E9-41DB-9D55-CF3C773F026F}"/>
    <cellStyle name="Comma 2 3 4 5" xfId="25086" xr:uid="{13C8E5EF-4390-40C7-8C9A-B47F36FA1D72}"/>
    <cellStyle name="Comma 2 3 4 5 2" xfId="26555" xr:uid="{C6D16171-917A-4AD7-89C3-67CAD8253095}"/>
    <cellStyle name="Comma 2 3 4 5 2 2" xfId="29539" xr:uid="{A3C656EF-81C8-4D08-B011-0097CB21EB62}"/>
    <cellStyle name="Comma 2 3 4 5 2 2 2" xfId="58029" xr:uid="{3182FCD5-9999-4688-8A59-9A21396C7915}"/>
    <cellStyle name="Comma 2 3 4 5 2 3" xfId="55046" xr:uid="{E1A5E624-0F0B-46E2-82E9-0F5B5F1B5D6D}"/>
    <cellStyle name="Comma 2 3 4 5 3" xfId="28028" xr:uid="{96EBD400-54B4-4026-A0D6-64FB0B1F87A8}"/>
    <cellStyle name="Comma 2 3 4 5 3 2" xfId="56518" xr:uid="{7F637518-3D82-4030-8EA0-2BA4F9D5651B}"/>
    <cellStyle name="Comma 2 3 4 5 4" xfId="31028" xr:uid="{A6451AE3-A711-4B08-8C70-A5D71733BF89}"/>
    <cellStyle name="Comma 2 3 4 5 4 2" xfId="59518" xr:uid="{5DB4C0E7-14C5-491D-ADAC-F4D61A6F7CDC}"/>
    <cellStyle name="Comma 2 3 4 5 5" xfId="53577" xr:uid="{EEB5593E-DAF7-4237-9F7C-983070FD8E0D}"/>
    <cellStyle name="Comma 2 3 4 6" xfId="25387" xr:uid="{08CAD1E9-9E09-415E-8EB6-FD9F3977B025}"/>
    <cellStyle name="Comma 2 3 4 6 2" xfId="28353" xr:uid="{DD397DF7-5F64-42B9-AA76-AAAE41DDB1B5}"/>
    <cellStyle name="Comma 2 3 4 6 2 2" xfId="56843" xr:uid="{3C1F2CF8-863B-4265-8549-24D3C7CD1C74}"/>
    <cellStyle name="Comma 2 3 4 6 3" xfId="53878" xr:uid="{05209E36-97C6-4174-93E2-FF2F9555EE11}"/>
    <cellStyle name="Comma 2 3 4 7" xfId="26838" xr:uid="{40884840-4580-46B4-B15C-4E3220AA4851}"/>
    <cellStyle name="Comma 2 3 4 7 2" xfId="55328" xr:uid="{7983928B-9CBF-4AF9-8C0B-9BFDA0AF1999}"/>
    <cellStyle name="Comma 2 3 4 8" xfId="29832" xr:uid="{D0018230-1677-4608-B075-7F38FAE686C1}"/>
    <cellStyle name="Comma 2 3 4 8 2" xfId="58322" xr:uid="{5197D3C0-E253-41CB-9A20-1EC95441E16B}"/>
    <cellStyle name="Comma 2 3 4 9" xfId="31322" xr:uid="{47DC144D-716A-4FCA-A87E-D8832DE4E990}"/>
    <cellStyle name="Comma 2 3 5" xfId="22540" xr:uid="{D0D01423-6D15-4DE5-9B41-6349B8CA1D28}"/>
    <cellStyle name="Comma 2 3 5 10" xfId="23872" xr:uid="{82A1F068-EA14-4848-8B16-3A96557E26A1}"/>
    <cellStyle name="Comma 2 3 5 10 2" xfId="52486" xr:uid="{4820889A-A1CD-4A96-960E-81FBE1935B2B}"/>
    <cellStyle name="Comma 2 3 5 11" xfId="51829" xr:uid="{7CD0C21A-D700-423F-B6C4-A03460D2C76A}"/>
    <cellStyle name="Comma 2 3 5 2" xfId="24241" xr:uid="{49C2331B-8EE3-4563-82B4-F1A172526882}"/>
    <cellStyle name="Comma 2 3 5 2 2" xfId="25679" xr:uid="{CF457EEB-CB2C-474D-953D-906263DA4AD9}"/>
    <cellStyle name="Comma 2 3 5 2 2 2" xfId="28656" xr:uid="{B85B1949-3A32-4AFC-A65A-187ED989C4B7}"/>
    <cellStyle name="Comma 2 3 5 2 2 2 2" xfId="57146" xr:uid="{0E542C53-9661-43A7-966B-1CE4534F0CF9}"/>
    <cellStyle name="Comma 2 3 5 2 2 3" xfId="54170" xr:uid="{A362E721-0A03-41CD-BDAE-6DF3B20051EE}"/>
    <cellStyle name="Comma 2 3 5 2 3" xfId="27145" xr:uid="{078A67BD-2D9E-4B2E-823F-1B9B1C9CF376}"/>
    <cellStyle name="Comma 2 3 5 2 3 2" xfId="55635" xr:uid="{9722915C-B50C-4699-A054-041549CFACDB}"/>
    <cellStyle name="Comma 2 3 5 2 4" xfId="30140" xr:uid="{E275E30A-69E1-4C71-A26C-D2119D1165CC}"/>
    <cellStyle name="Comma 2 3 5 2 4 2" xfId="58630" xr:uid="{FE050BFB-6A21-4423-AF67-3DDEA2EC5FFE}"/>
    <cellStyle name="Comma 2 3 5 2 5" xfId="52735" xr:uid="{0E5A354C-8E84-4EDB-84D2-A89A85E695FD}"/>
    <cellStyle name="Comma 2 3 5 3" xfId="24523" xr:uid="{83F36A87-06A1-44E8-9495-3A9F786CAAB2}"/>
    <cellStyle name="Comma 2 3 5 3 2" xfId="25967" xr:uid="{F56CAF95-F7DF-4D1A-9F9B-6013BD6BC929}"/>
    <cellStyle name="Comma 2 3 5 3 2 2" xfId="28949" xr:uid="{D398F843-90CB-41D9-AC35-2C55F9DE94C0}"/>
    <cellStyle name="Comma 2 3 5 3 2 2 2" xfId="57439" xr:uid="{9CD18271-CA87-4333-A3C7-27A75B164256}"/>
    <cellStyle name="Comma 2 3 5 3 2 3" xfId="54458" xr:uid="{3BFFABF6-C567-4CAE-8AF5-626070D93B91}"/>
    <cellStyle name="Comma 2 3 5 3 3" xfId="27438" xr:uid="{7621C2B3-3932-4F7A-8410-ABABED41D012}"/>
    <cellStyle name="Comma 2 3 5 3 3 2" xfId="55928" xr:uid="{AD5F46F4-75A1-4442-8D38-75D1B59DCA90}"/>
    <cellStyle name="Comma 2 3 5 3 4" xfId="30436" xr:uid="{092ED478-B9A4-40F9-8F6B-D42DD63F2FB2}"/>
    <cellStyle name="Comma 2 3 5 3 4 2" xfId="58926" xr:uid="{A26122AD-0D59-4E54-8C31-A41D701CADDB}"/>
    <cellStyle name="Comma 2 3 5 3 5" xfId="53015" xr:uid="{4E9D6DF4-FFE4-4F74-B391-E7334BD9BF64}"/>
    <cellStyle name="Comma 2 3 5 4" xfId="24809" xr:uid="{CA261DAD-9FF6-4831-AD97-2A34B067EF2A}"/>
    <cellStyle name="Comma 2 3 5 4 2" xfId="26267" xr:uid="{FD4F6465-CA8F-4864-BF20-13816FB8B892}"/>
    <cellStyle name="Comma 2 3 5 4 2 2" xfId="29251" xr:uid="{19D485AD-3884-446B-9299-BC25CBF17687}"/>
    <cellStyle name="Comma 2 3 5 4 2 2 2" xfId="57741" xr:uid="{96A8873F-D07E-4B53-8795-45A8D35BFD74}"/>
    <cellStyle name="Comma 2 3 5 4 2 3" xfId="54758" xr:uid="{4C2EC2D6-6CB9-40C5-BD18-96A65289A123}"/>
    <cellStyle name="Comma 2 3 5 4 3" xfId="27740" xr:uid="{62E09258-B60E-4620-8CC6-A7B5DBFAA6D3}"/>
    <cellStyle name="Comma 2 3 5 4 3 2" xfId="56230" xr:uid="{17AC8449-F391-4F7E-A71A-45F5FD05227B}"/>
    <cellStyle name="Comma 2 3 5 4 4" xfId="30739" xr:uid="{77879A94-E282-4EAD-BFEA-2D4856C51E56}"/>
    <cellStyle name="Comma 2 3 5 4 4 2" xfId="59229" xr:uid="{3AEBD8CB-96F9-4237-85F0-2A6F4A780D10}"/>
    <cellStyle name="Comma 2 3 5 4 5" xfId="53301" xr:uid="{AFE196E7-5512-4AB2-B7BA-AEFF9A4E155E}"/>
    <cellStyle name="Comma 2 3 5 5" xfId="25102" xr:uid="{3A2EA828-A98B-4804-AEF1-CB2AE56AADF1}"/>
    <cellStyle name="Comma 2 3 5 5 2" xfId="26571" xr:uid="{A2285F8F-A634-41E1-AFAD-EF94218B2B98}"/>
    <cellStyle name="Comma 2 3 5 5 2 2" xfId="29555" xr:uid="{303682F3-D377-4CC3-A6F5-250F569F43C6}"/>
    <cellStyle name="Comma 2 3 5 5 2 2 2" xfId="58045" xr:uid="{AFEE30D2-736E-4CE4-9D5F-D4117EBDBD44}"/>
    <cellStyle name="Comma 2 3 5 5 2 3" xfId="55062" xr:uid="{707865CA-A45D-4A6A-B669-BC50608A853E}"/>
    <cellStyle name="Comma 2 3 5 5 3" xfId="28044" xr:uid="{81EF79C8-A63C-4B96-97C9-7BC5B6E7038C}"/>
    <cellStyle name="Comma 2 3 5 5 3 2" xfId="56534" xr:uid="{272962AA-1D6C-4E8D-8CED-39D4966C564E}"/>
    <cellStyle name="Comma 2 3 5 5 4" xfId="31044" xr:uid="{10AECF24-DC15-41C6-90F3-CCAC65620534}"/>
    <cellStyle name="Comma 2 3 5 5 4 2" xfId="59534" xr:uid="{B2B74867-BC87-439B-81E0-0C85C70B96FD}"/>
    <cellStyle name="Comma 2 3 5 5 5" xfId="53593" xr:uid="{3D983FAA-6BF2-479D-B0F4-8DBFD64BF586}"/>
    <cellStyle name="Comma 2 3 5 6" xfId="25403" xr:uid="{649CDA62-7D7F-4320-A4BB-0D20D8AE141E}"/>
    <cellStyle name="Comma 2 3 5 6 2" xfId="28369" xr:uid="{C5FA4082-DB01-4A21-BB23-5F8CEE8D4AFD}"/>
    <cellStyle name="Comma 2 3 5 6 2 2" xfId="56859" xr:uid="{383C720C-96AC-47EC-B7BC-B896B6EE4FD6}"/>
    <cellStyle name="Comma 2 3 5 6 3" xfId="53894" xr:uid="{9968146E-FE29-4FD0-8B75-A15FCF9A22B7}"/>
    <cellStyle name="Comma 2 3 5 7" xfId="26854" xr:uid="{48E63FA9-9D69-4021-9CA2-BA561EF934E4}"/>
    <cellStyle name="Comma 2 3 5 7 2" xfId="55344" xr:uid="{D8CE0A2C-A940-446C-8564-6152A800BDCB}"/>
    <cellStyle name="Comma 2 3 5 8" xfId="29848" xr:uid="{367C2358-276B-4225-AD41-5F05A04FB5E7}"/>
    <cellStyle name="Comma 2 3 5 8 2" xfId="58338" xr:uid="{B28C3D7B-1615-494E-952F-4F86944042AF}"/>
    <cellStyle name="Comma 2 3 5 9" xfId="31362" xr:uid="{3A307C48-D1DF-4B26-B583-91D9DA47A29F}"/>
    <cellStyle name="Comma 2 3 6" xfId="25120" xr:uid="{9D905D7E-E355-47CD-9697-F44CF03C9938}"/>
    <cellStyle name="Comma 2 3 6 2" xfId="28074" xr:uid="{1586CB29-D578-4109-9006-CEF9ADB2FDFF}"/>
    <cellStyle name="Comma 2 3 6 2 2" xfId="56564" xr:uid="{4D4093D6-43CE-4F02-AEF7-AFB1C81E305D}"/>
    <cellStyle name="Comma 2 3 6 3" xfId="53611" xr:uid="{D4D227CA-1611-44FF-8E3C-B4A0DE74B0A0}"/>
    <cellStyle name="Comma 2 3 7" xfId="23487" xr:uid="{E0EA35CA-9AB0-4D48-A7F9-E12A6675010D}"/>
    <cellStyle name="Comma 2 3 8" xfId="31602" xr:uid="{2B67663E-5ADE-413A-AEDD-4249DDAE3022}"/>
    <cellStyle name="Comma 2 4" xfId="339" xr:uid="{128099A8-4547-400A-8620-ECB4EBD5E5D5}"/>
    <cellStyle name="Comma 2 4 10" xfId="29577" xr:uid="{000B49AD-E205-47CF-93AD-9D0B26102728}"/>
    <cellStyle name="Comma 2 4 10 2" xfId="58067" xr:uid="{73C52502-8173-4853-8B3A-9845B36F1158}"/>
    <cellStyle name="Comma 2 4 11" xfId="23519" xr:uid="{2D2423F3-61D7-4F86-89D7-6C7CD4F33A46}"/>
    <cellStyle name="Comma 2 4 11 2" xfId="52317" xr:uid="{8059FAAC-321E-4501-9391-412EF7111D2A}"/>
    <cellStyle name="Comma 2 4 12" xfId="22934" xr:uid="{DD24F31A-29E0-4CCC-8EA6-6E2AF16F9BA5}"/>
    <cellStyle name="Comma 2 4 13" xfId="4298" xr:uid="{9CB85869-5084-457C-8E48-70085BF99ED3}"/>
    <cellStyle name="Comma 2 4 14" xfId="31689" xr:uid="{238A654C-E2DF-4548-AD24-7924F5E529A0}"/>
    <cellStyle name="Comma 2 4 2" xfId="839" xr:uid="{3086FA31-C593-435B-836C-801164BE508A}"/>
    <cellStyle name="Comma 2 4 2 10" xfId="23004" xr:uid="{AFFDF89F-993E-4727-9288-64E9C57A5A37}"/>
    <cellStyle name="Comma 2 4 2 11" xfId="4464" xr:uid="{C0A6050A-4FBC-4E64-BA91-3E3364FE8030}"/>
    <cellStyle name="Comma 2 4 2 12" xfId="31709" xr:uid="{6BD7EB29-6CC9-446F-918F-ABDDC327B20F}"/>
    <cellStyle name="Comma 2 4 2 2" xfId="20342" xr:uid="{24CB95DD-8F66-4850-B8A7-19B390FDB661}"/>
    <cellStyle name="Comma 2 4 2 2 2" xfId="25598" xr:uid="{DA91C877-5339-4728-8017-D2F877430D7F}"/>
    <cellStyle name="Comma 2 4 2 2 2 2" xfId="28575" xr:uid="{EC16A03C-7CE1-4F4D-AE4A-7DC020810192}"/>
    <cellStyle name="Comma 2 4 2 2 2 2 2" xfId="57065" xr:uid="{1D74BAB3-D032-4F1D-92D6-2741B51CC62F}"/>
    <cellStyle name="Comma 2 4 2 2 2 3" xfId="54089" xr:uid="{6E867AF8-C886-495A-84DB-AA6B5695E6D1}"/>
    <cellStyle name="Comma 2 4 2 2 3" xfId="27061" xr:uid="{08F9FB76-50AA-46F8-9253-C28E18E15EC6}"/>
    <cellStyle name="Comma 2 4 2 2 3 2" xfId="55551" xr:uid="{9118C145-4E01-4FFA-AC68-7E197171E70B}"/>
    <cellStyle name="Comma 2 4 2 2 4" xfId="30056" xr:uid="{2721B59C-9FCD-4195-B26E-5E59B78788B9}"/>
    <cellStyle name="Comma 2 4 2 2 4 2" xfId="58546" xr:uid="{52947A04-298B-4C7F-BEBB-9C4B212469B4}"/>
    <cellStyle name="Comma 2 4 2 2 5" xfId="24130" xr:uid="{D2D5E428-D242-4FBD-B893-7DCCF1E4B187}"/>
    <cellStyle name="Comma 2 4 2 2 5 2" xfId="52668" xr:uid="{D6C5C622-CF21-4CC9-90F0-15779FFE5F61}"/>
    <cellStyle name="Comma 2 4 2 3" xfId="24441" xr:uid="{FE4CD9DB-0C57-4F58-8032-82BD6978D3E9}"/>
    <cellStyle name="Comma 2 4 2 3 2" xfId="25886" xr:uid="{1428F352-11D5-4132-BBAF-95FB6BBE5CA4}"/>
    <cellStyle name="Comma 2 4 2 3 2 2" xfId="28865" xr:uid="{707F1B1E-FF2B-4A03-B114-3FE4E2F4176A}"/>
    <cellStyle name="Comma 2 4 2 3 2 2 2" xfId="57355" xr:uid="{BF2603CC-4E14-4779-9C74-ABA65DEB37ED}"/>
    <cellStyle name="Comma 2 4 2 3 2 3" xfId="54377" xr:uid="{45726084-9774-4CA3-9B55-9210F14C157F}"/>
    <cellStyle name="Comma 2 4 2 3 3" xfId="27354" xr:uid="{E41D041E-BDC1-49D4-8CAF-F8DBB081F322}"/>
    <cellStyle name="Comma 2 4 2 3 3 2" xfId="55844" xr:uid="{865B61D8-45F6-4B1B-BBC2-17E5DD6B344E}"/>
    <cellStyle name="Comma 2 4 2 3 4" xfId="30352" xr:uid="{67F51E6B-BABD-43C5-8AD2-33649ECDA8CE}"/>
    <cellStyle name="Comma 2 4 2 3 4 2" xfId="58842" xr:uid="{054DC4B7-2ADD-4D19-BEF6-FED634ADD172}"/>
    <cellStyle name="Comma 2 4 2 3 5" xfId="52933" xr:uid="{E922BC5E-00DD-4046-9502-AC5237EDC6A7}"/>
    <cellStyle name="Comma 2 4 2 4" xfId="24720" xr:uid="{B63C3EB0-FF06-4B02-8B82-135646C3F62C}"/>
    <cellStyle name="Comma 2 4 2 4 2" xfId="26178" xr:uid="{0307944D-B8C8-4E8D-9CC4-FE7601A68514}"/>
    <cellStyle name="Comma 2 4 2 4 2 2" xfId="29162" xr:uid="{22C312D8-4518-4B55-9A84-252AE5717E92}"/>
    <cellStyle name="Comma 2 4 2 4 2 2 2" xfId="57652" xr:uid="{B6869BA5-9A21-47ED-822C-3D008FB8E3DD}"/>
    <cellStyle name="Comma 2 4 2 4 2 3" xfId="54669" xr:uid="{F4514CBC-6743-49D2-9B88-3E41737AEBFE}"/>
    <cellStyle name="Comma 2 4 2 4 3" xfId="27651" xr:uid="{B85D8410-D26F-4869-8398-747184EF66F9}"/>
    <cellStyle name="Comma 2 4 2 4 3 2" xfId="56141" xr:uid="{BEC14F45-2D69-43DF-AF0B-C83EF83CF52B}"/>
    <cellStyle name="Comma 2 4 2 4 4" xfId="30650" xr:uid="{3D70F553-453E-4E50-947C-4D2AD337EAEF}"/>
    <cellStyle name="Comma 2 4 2 4 4 2" xfId="59140" xr:uid="{E9BE100A-690B-4F9E-8B49-BE64DF89BEB7}"/>
    <cellStyle name="Comma 2 4 2 4 5" xfId="53212" xr:uid="{ADB50569-0E49-4062-815A-E680F7BC0540}"/>
    <cellStyle name="Comma 2 4 2 5" xfId="25018" xr:uid="{E8A87FCC-7B8E-41CE-BF2E-711D187E435D}"/>
    <cellStyle name="Comma 2 4 2 5 2" xfId="26487" xr:uid="{142F219D-316F-479E-962D-B8232CAAC802}"/>
    <cellStyle name="Comma 2 4 2 5 2 2" xfId="29471" xr:uid="{9968A716-C8B6-46CF-9EB3-1BAD6A788F9D}"/>
    <cellStyle name="Comma 2 4 2 5 2 2 2" xfId="57961" xr:uid="{AED8E575-BFF3-42D1-8FB7-CD62E639CB75}"/>
    <cellStyle name="Comma 2 4 2 5 2 3" xfId="54978" xr:uid="{7783CF7E-697F-4450-AE0F-39F5AFA3C926}"/>
    <cellStyle name="Comma 2 4 2 5 3" xfId="27960" xr:uid="{AE74D015-26DB-430A-AB12-6EFA7DA81578}"/>
    <cellStyle name="Comma 2 4 2 5 3 2" xfId="56450" xr:uid="{E3E91B9A-8ECC-4F85-9856-151A055E4358}"/>
    <cellStyle name="Comma 2 4 2 5 4" xfId="30960" xr:uid="{1922FF12-2C37-4484-A90F-E3B96346D0F5}"/>
    <cellStyle name="Comma 2 4 2 5 4 2" xfId="59450" xr:uid="{5B3F3BDA-262E-4F56-A357-6976DABFD318}"/>
    <cellStyle name="Comma 2 4 2 5 5" xfId="53509" xr:uid="{5BCEC2B1-B33E-4D89-B467-A055FC394199}"/>
    <cellStyle name="Comma 2 4 2 6" xfId="25319" xr:uid="{5C440344-AEA6-466F-B363-B63000B2C302}"/>
    <cellStyle name="Comma 2 4 2 6 2" xfId="28285" xr:uid="{3DA88189-C6FF-4798-9520-5303D9D57D17}"/>
    <cellStyle name="Comma 2 4 2 6 2 2" xfId="56775" xr:uid="{412A6985-3889-4365-88FB-87386960D19C}"/>
    <cellStyle name="Comma 2 4 2 6 3" xfId="53810" xr:uid="{6C7C111A-FFCC-46CF-AE8E-54958D081630}"/>
    <cellStyle name="Comma 2 4 2 7" xfId="26770" xr:uid="{0AFB8FC7-4252-40F8-AFB6-3B4D59782A07}"/>
    <cellStyle name="Comma 2 4 2 7 2" xfId="55260" xr:uid="{E73D152F-2B66-49D0-9839-0C6D3D6841F5}"/>
    <cellStyle name="Comma 2 4 2 8" xfId="29764" xr:uid="{29B7EB9B-77A9-448E-BB2F-E6737E8E3B66}"/>
    <cellStyle name="Comma 2 4 2 8 2" xfId="58254" xr:uid="{D7DE204D-7B67-45CF-833F-6B2D33D1F32A}"/>
    <cellStyle name="Comma 2 4 2 9" xfId="23724" xr:uid="{E0B6D090-C71A-4D25-849C-D6B963B4E986}"/>
    <cellStyle name="Comma 2 4 2 9 2" xfId="52423" xr:uid="{67A71A0B-B7CF-4F99-AD16-37D613ECF8BB}"/>
    <cellStyle name="Comma 2 4 3" xfId="613" xr:uid="{DAE0C5F4-D29C-4CCB-89D1-65C4DBA9A8DF}"/>
    <cellStyle name="Comma 2 4 3 2" xfId="3753" xr:uid="{FCBD4B8B-81EA-4CF3-8A1C-7F69C611C9F8}"/>
    <cellStyle name="Comma 2 4 3 2 2" xfId="3938" xr:uid="{C3C15966-A524-4CAA-970F-899AB41F32FA}"/>
    <cellStyle name="Comma 2 4 3 3" xfId="3368" xr:uid="{D9AF55CE-EC64-4170-9885-EEC579ADA0DD}"/>
    <cellStyle name="Comma 2 4 3 4" xfId="17988" xr:uid="{CA321AB1-C19B-4EE9-9AD4-412FE54D4BA9}"/>
    <cellStyle name="Comma 2 4 4" xfId="3675" xr:uid="{EF402966-AC37-4BF8-861D-B052A329F5DA}"/>
    <cellStyle name="Comma 2 4 4 2" xfId="3861" xr:uid="{D78789F8-5238-4711-8731-977CAD99CFA0}"/>
    <cellStyle name="Comma 2 4 4 2 2" xfId="28391" xr:uid="{7BF6C8DA-A4F6-4E4C-9622-E340E3257657}"/>
    <cellStyle name="Comma 2 4 4 2 2 2" xfId="56881" xr:uid="{1D9FBABF-510D-4F0D-A21F-BC96560ACEB1}"/>
    <cellStyle name="Comma 2 4 4 2 3" xfId="25425" xr:uid="{AB36086C-8599-452E-9915-86AAF9FFE958}"/>
    <cellStyle name="Comma 2 4 4 2 3 2" xfId="53916" xr:uid="{9E1E6ACB-E346-4C04-B223-258B98E4CFFE}"/>
    <cellStyle name="Comma 2 4 4 3" xfId="26877" xr:uid="{E39DE7D9-364B-4EF6-A659-B79D0459BFDF}"/>
    <cellStyle name="Comma 2 4 4 3 2" xfId="55367" xr:uid="{88139C78-12EA-400E-A818-BB187BD1C15C}"/>
    <cellStyle name="Comma 2 4 4 4" xfId="29870" xr:uid="{226447EB-1ADD-4C3A-B394-178EF0BA7CF9}"/>
    <cellStyle name="Comma 2 4 4 4 2" xfId="58360" xr:uid="{32942C63-C5A7-486A-A772-DDBC98F1820A}"/>
    <cellStyle name="Comma 2 4 4 5" xfId="23923" xr:uid="{92E8539E-0FA7-49F1-8636-95C4C8AD7D39}"/>
    <cellStyle name="Comma 2 4 4 5 2" xfId="52506" xr:uid="{5A39DA00-19E9-4440-ACF8-EE950BC215B2}"/>
    <cellStyle name="Comma 2 4 5" xfId="24267" xr:uid="{F1178AAC-A45F-4086-8A2E-FA5E0EDEC27E}"/>
    <cellStyle name="Comma 2 4 5 2" xfId="25703" xr:uid="{E67AB671-C2D0-4031-94BF-BB35132F97D8}"/>
    <cellStyle name="Comma 2 4 5 2 2" xfId="28681" xr:uid="{E0FE8479-A650-4714-9AD5-3A46EC1B91FD}"/>
    <cellStyle name="Comma 2 4 5 2 2 2" xfId="57171" xr:uid="{567FF858-6A32-435A-82F7-A392889D0CE7}"/>
    <cellStyle name="Comma 2 4 5 2 3" xfId="54194" xr:uid="{7A197E27-4FE0-4BE5-9212-63B08F3B8103}"/>
    <cellStyle name="Comma 2 4 5 3" xfId="27170" xr:uid="{F99C5949-7601-413D-902A-3C986EE97E8E}"/>
    <cellStyle name="Comma 2 4 5 3 2" xfId="55660" xr:uid="{A001EFA9-E4A4-4ECB-85D0-5A8BDD3DBDF6}"/>
    <cellStyle name="Comma 2 4 5 4" xfId="30165" xr:uid="{4B261DFB-8F0A-4D89-A5BD-67BFEFA77CB6}"/>
    <cellStyle name="Comma 2 4 5 4 2" xfId="58655" xr:uid="{DE04EB44-1746-437F-93BA-EB0002E8987D}"/>
    <cellStyle name="Comma 2 4 5 5" xfId="52759" xr:uid="{25272555-E249-4637-857B-72471D292AE7}"/>
    <cellStyle name="Comma 2 4 6" xfId="24546" xr:uid="{7DCF5AEA-712D-4AA2-ACF0-BC64BFB69F70}"/>
    <cellStyle name="Comma 2 4 6 2" xfId="25992" xr:uid="{0F47C2E5-4EB2-4308-BBCA-4E3D1EC28B36}"/>
    <cellStyle name="Comma 2 4 6 2 2" xfId="28974" xr:uid="{30DA4381-78F6-450D-8FF5-E1C096825308}"/>
    <cellStyle name="Comma 2 4 6 2 2 2" xfId="57464" xr:uid="{E92707D4-FFF1-4886-B9A9-AF05BA422120}"/>
    <cellStyle name="Comma 2 4 6 2 3" xfId="54483" xr:uid="{3DE68048-F4F6-4EB4-9F86-8E73FDFE5C2B}"/>
    <cellStyle name="Comma 2 4 6 3" xfId="27463" xr:uid="{9FECB711-E856-4040-91DC-93A3A19833F3}"/>
    <cellStyle name="Comma 2 4 6 3 2" xfId="55953" xr:uid="{21760282-F469-4EF7-A8A8-1D4BC16F9DF7}"/>
    <cellStyle name="Comma 2 4 6 4" xfId="30461" xr:uid="{6BD872CA-8AAF-4B7D-BB9F-B93050691FE7}"/>
    <cellStyle name="Comma 2 4 6 4 2" xfId="58951" xr:uid="{9CA5B861-EE07-467E-98D4-4D9AF80D5D19}"/>
    <cellStyle name="Comma 2 4 6 5" xfId="53038" xr:uid="{4162D3A5-BB42-45BB-B9B4-42A2AF7603C8}"/>
    <cellStyle name="Comma 2 4 7" xfId="24843" xr:uid="{F3107C36-C193-4BD7-943E-A9EDB66F6527}"/>
    <cellStyle name="Comma 2 4 7 2" xfId="26301" xr:uid="{B8A3BF0E-906B-4FC9-BE76-878ADE5A94EF}"/>
    <cellStyle name="Comma 2 4 7 2 2" xfId="29285" xr:uid="{77B90EC9-9701-4955-83DD-B71611155F82}"/>
    <cellStyle name="Comma 2 4 7 2 2 2" xfId="57775" xr:uid="{6603D785-3355-45FB-A70B-AB8239A4247E}"/>
    <cellStyle name="Comma 2 4 7 2 3" xfId="54792" xr:uid="{6F007168-4A89-4F8A-8D05-442C40576AA4}"/>
    <cellStyle name="Comma 2 4 7 3" xfId="27774" xr:uid="{32253F61-E782-41E1-8688-AB05E6FA445D}"/>
    <cellStyle name="Comma 2 4 7 3 2" xfId="56264" xr:uid="{AE4076FA-B583-440E-9EB5-44DA41F47CD5}"/>
    <cellStyle name="Comma 2 4 7 4" xfId="30773" xr:uid="{8AAACF07-F140-4E01-95D7-BFCAA1B07B7F}"/>
    <cellStyle name="Comma 2 4 7 4 2" xfId="59263" xr:uid="{09B11BFE-2960-47A3-9A68-D2F672B59DF0}"/>
    <cellStyle name="Comma 2 4 7 5" xfId="53334" xr:uid="{3D33B9D3-3A31-4785-9D99-07F40F93626F}"/>
    <cellStyle name="Comma 2 4 8" xfId="25145" xr:uid="{447E1231-A957-48D8-B4BD-B3CD4A27062B}"/>
    <cellStyle name="Comma 2 4 8 2" xfId="28099" xr:uid="{44FEF086-C8DF-44FF-8AA8-067C2652D613}"/>
    <cellStyle name="Comma 2 4 8 2 2" xfId="56589" xr:uid="{AA66A44E-AD37-446E-9358-D516CB73ECD8}"/>
    <cellStyle name="Comma 2 4 8 3" xfId="53636" xr:uid="{62BCAC3A-2F5D-43D5-892A-91CF46AE3329}"/>
    <cellStyle name="Comma 2 4 9" xfId="26595" xr:uid="{EC758404-DF80-4AAF-9A99-03500A5957F2}"/>
    <cellStyle name="Comma 2 4 9 2" xfId="55085" xr:uid="{8DFF27BD-6812-4415-BA03-6F21E4D81E49}"/>
    <cellStyle name="Comma 2 5" xfId="374" xr:uid="{F92AB539-26A4-4FFC-AC3F-26C76225462E}"/>
    <cellStyle name="Comma 2 5 2" xfId="3475" xr:uid="{77C5DF67-913B-4EFC-903A-A5ECAB09FD6C}"/>
    <cellStyle name="Comma 2 5 2 10" xfId="20427" xr:uid="{EAE6503D-8123-42FF-8552-4447A99B87B5}"/>
    <cellStyle name="Comma 2 5 2 2" xfId="24149" xr:uid="{DBB31102-2C26-49FA-ADFC-08F18DAE17B5}"/>
    <cellStyle name="Comma 2 5 2 2 2" xfId="25608" xr:uid="{F4F0CDFB-A1FD-4842-88F6-F82147DC3741}"/>
    <cellStyle name="Comma 2 5 2 2 2 2" xfId="28584" xr:uid="{69A2071E-1135-4773-8D58-10E4B3F56B40}"/>
    <cellStyle name="Comma 2 5 2 2 2 2 2" xfId="57074" xr:uid="{63A4BB58-83F4-4D57-BFB3-62FB361C33AC}"/>
    <cellStyle name="Comma 2 5 2 2 2 3" xfId="54099" xr:uid="{AF1FC537-3CED-48CB-A0D7-7EDB54918033}"/>
    <cellStyle name="Comma 2 5 2 2 3" xfId="27072" xr:uid="{4B17869F-D032-4F03-A998-48DF6202E4BA}"/>
    <cellStyle name="Comma 2 5 2 2 3 2" xfId="55562" xr:uid="{4C417541-F2F7-48C8-8A9D-FD3E42377039}"/>
    <cellStyle name="Comma 2 5 2 2 4" xfId="30067" xr:uid="{A11C025B-8A0B-49F8-B097-681FD2852D50}"/>
    <cellStyle name="Comma 2 5 2 2 4 2" xfId="58557" xr:uid="{B5A572F6-C4BD-485B-8497-14CE80148CAE}"/>
    <cellStyle name="Comma 2 5 2 2 5" xfId="52678" xr:uid="{CAECC994-983E-4B91-942C-076BC5877880}"/>
    <cellStyle name="Comma 2 5 2 3" xfId="24451" xr:uid="{264F902D-4BE4-4A90-9BCE-E293CBBCBDAF}"/>
    <cellStyle name="Comma 2 5 2 3 2" xfId="25895" xr:uid="{06682429-9698-4374-B5F1-4B33A5DE13A7}"/>
    <cellStyle name="Comma 2 5 2 3 2 2" xfId="28876" xr:uid="{172F7DD0-926E-49FF-AC1E-87C6523E7B4B}"/>
    <cellStyle name="Comma 2 5 2 3 2 2 2" xfId="57366" xr:uid="{F6AFBC5E-8A28-41B6-A394-CBD4195573A6}"/>
    <cellStyle name="Comma 2 5 2 3 2 3" xfId="54386" xr:uid="{398F4106-E5AD-494C-9C02-0ACAC76DCE1A}"/>
    <cellStyle name="Comma 2 5 2 3 3" xfId="27365" xr:uid="{51277D58-7C08-4303-8E14-00EEAE37BDD5}"/>
    <cellStyle name="Comma 2 5 2 3 3 2" xfId="55855" xr:uid="{B7FB81A3-E42E-43B9-ABB0-A26F01F16FD5}"/>
    <cellStyle name="Comma 2 5 2 3 4" xfId="30363" xr:uid="{3F96C786-51FF-4C6E-B37C-39DC04B79BE3}"/>
    <cellStyle name="Comma 2 5 2 3 4 2" xfId="58853" xr:uid="{9AFD00CB-0A38-43D8-8B6F-D5F43B0854EF}"/>
    <cellStyle name="Comma 2 5 2 3 5" xfId="52943" xr:uid="{D4DD4972-0B5D-44C7-8D86-0465B94414D9}"/>
    <cellStyle name="Comma 2 5 2 4" xfId="24731" xr:uid="{92546655-B5BD-46C0-AA97-4C208FC9C680}"/>
    <cellStyle name="Comma 2 5 2 4 2" xfId="26189" xr:uid="{4A3A733D-64C2-4A46-991F-AD44BE24E58B}"/>
    <cellStyle name="Comma 2 5 2 4 2 2" xfId="29173" xr:uid="{968EA64D-CFA8-4D97-9ED7-571981B129CF}"/>
    <cellStyle name="Comma 2 5 2 4 2 2 2" xfId="57663" xr:uid="{14D9544D-99D3-4A6D-B005-31956A2897E1}"/>
    <cellStyle name="Comma 2 5 2 4 2 3" xfId="54680" xr:uid="{52CAFCD8-254B-4EE1-AC9A-EF0EC5158B9D}"/>
    <cellStyle name="Comma 2 5 2 4 3" xfId="27662" xr:uid="{59757136-5F1A-4DA5-942C-525B48773078}"/>
    <cellStyle name="Comma 2 5 2 4 3 2" xfId="56152" xr:uid="{880BC824-9869-4A9D-9387-E180A2648D57}"/>
    <cellStyle name="Comma 2 5 2 4 4" xfId="30661" xr:uid="{F85471EC-BE08-4573-BAC8-2CAB80B06437}"/>
    <cellStyle name="Comma 2 5 2 4 4 2" xfId="59151" xr:uid="{B4317087-BC0D-456F-B3E2-18E6227CEB15}"/>
    <cellStyle name="Comma 2 5 2 4 5" xfId="53223" xr:uid="{29F1B8E8-1762-493D-A08F-0874DFA91EB8}"/>
    <cellStyle name="Comma 2 5 2 5" xfId="25029" xr:uid="{F8EC7C84-8257-4C82-9402-F060DC643CD4}"/>
    <cellStyle name="Comma 2 5 2 5 2" xfId="26498" xr:uid="{C045B1C9-D5DD-4708-8A91-DA4BBF03ED8A}"/>
    <cellStyle name="Comma 2 5 2 5 2 2" xfId="29482" xr:uid="{B99B194F-29B8-4D7E-BBDD-A97D22C6A6F6}"/>
    <cellStyle name="Comma 2 5 2 5 2 2 2" xfId="57972" xr:uid="{BE88FD46-AC4B-48FC-BAEC-915394FB577E}"/>
    <cellStyle name="Comma 2 5 2 5 2 3" xfId="54989" xr:uid="{009D6161-2BB1-478F-B201-6002582B37CC}"/>
    <cellStyle name="Comma 2 5 2 5 3" xfId="27971" xr:uid="{E96659CC-8DD8-4A0D-81CB-CCAE12E83C03}"/>
    <cellStyle name="Comma 2 5 2 5 3 2" xfId="56461" xr:uid="{6E24D083-B1A4-4197-B964-708608897116}"/>
    <cellStyle name="Comma 2 5 2 5 4" xfId="30971" xr:uid="{9344349D-CE76-41A8-99C2-4E1E6A6D0E74}"/>
    <cellStyle name="Comma 2 5 2 5 4 2" xfId="59461" xr:uid="{19897824-5EB5-43AF-821B-7BF6B42C7312}"/>
    <cellStyle name="Comma 2 5 2 5 5" xfId="53520" xr:uid="{AEED167E-C177-4CCE-8990-CD1AFA1FF13A}"/>
    <cellStyle name="Comma 2 5 2 6" xfId="25330" xr:uid="{C0304011-8293-4ECF-B2E9-BA7BAB4AF78B}"/>
    <cellStyle name="Comma 2 5 2 6 2" xfId="28296" xr:uid="{5A964FC5-ABDB-4B98-9BD3-9F20B03F82D7}"/>
    <cellStyle name="Comma 2 5 2 6 2 2" xfId="56786" xr:uid="{1CFD6765-E5AF-40C3-86E5-EEE71688A5BA}"/>
    <cellStyle name="Comma 2 5 2 6 3" xfId="53821" xr:uid="{32543F54-D61C-4A34-90F7-5FA62CB55511}"/>
    <cellStyle name="Comma 2 5 2 7" xfId="26781" xr:uid="{EFDB0BF0-FC3E-44EB-A384-5696E58BADDE}"/>
    <cellStyle name="Comma 2 5 2 7 2" xfId="55271" xr:uid="{35A7DCE5-28D0-4973-BBC2-6A4EA52E88BD}"/>
    <cellStyle name="Comma 2 5 2 8" xfId="29775" xr:uid="{FF4AE9E8-51DE-4859-B877-7CD6B29FDE2F}"/>
    <cellStyle name="Comma 2 5 2 8 2" xfId="58265" xr:uid="{AD8A4418-7BB1-473C-870C-B9304C5EE28F}"/>
    <cellStyle name="Comma 2 5 2 9" xfId="23735" xr:uid="{1721E527-2E65-4A02-8C72-E3082AEB590F}"/>
    <cellStyle name="Comma 2 5 2 9 2" xfId="52432" xr:uid="{31BB8CCF-1F30-47F7-BBC0-1B4035AF82D4}"/>
    <cellStyle name="Comma 2 5 3" xfId="2098" xr:uid="{DE305BD7-DD80-4BF8-88C0-80AF6710745D}"/>
    <cellStyle name="Comma 2 5 3 10" xfId="20297" xr:uid="{0BAC60D5-4796-4770-A738-94E89BF75544}"/>
    <cellStyle name="Comma 2 5 3 10 2" xfId="49932" xr:uid="{1EBD7FFF-D9B8-4DE2-8098-E460F86C0D19}"/>
    <cellStyle name="Comma 2 5 3 2" xfId="24192" xr:uid="{296040C5-AA96-4D46-8AA2-E41CC73888CA}"/>
    <cellStyle name="Comma 2 5 3 2 2" xfId="25622" xr:uid="{40A8573A-4B07-466F-A4B8-8F80EBF5F026}"/>
    <cellStyle name="Comma 2 5 3 2 2 2" xfId="28598" xr:uid="{E79B128A-D6BA-4067-9632-D885261A8D63}"/>
    <cellStyle name="Comma 2 5 3 2 2 2 2" xfId="57088" xr:uid="{8F54D6A8-45E6-43CA-8105-20A07746FB5B}"/>
    <cellStyle name="Comma 2 5 3 2 2 3" xfId="54113" xr:uid="{6E0B3116-C09A-4BED-A0DC-632BFFB87D71}"/>
    <cellStyle name="Comma 2 5 3 2 3" xfId="27087" xr:uid="{8F7CD1AE-7B82-466D-8063-2D07FC23BF8B}"/>
    <cellStyle name="Comma 2 5 3 2 3 2" xfId="55577" xr:uid="{3F75D8F7-E573-42DE-897C-72DC67273013}"/>
    <cellStyle name="Comma 2 5 3 2 4" xfId="30082" xr:uid="{AE6D2DE1-CB6F-49F1-AF87-A36238632B5D}"/>
    <cellStyle name="Comma 2 5 3 2 4 2" xfId="58572" xr:uid="{DF9AFBE0-11DE-4C4C-AD13-91934D5E199F}"/>
    <cellStyle name="Comma 2 5 3 2 5" xfId="52692" xr:uid="{204AE2E2-A072-4D03-96D7-17C8F5026C9D}"/>
    <cellStyle name="Comma 2 5 3 3" xfId="24465" xr:uid="{D188C1FD-DF29-4A81-9173-6865A6FFA986}"/>
    <cellStyle name="Comma 2 5 3 3 2" xfId="25909" xr:uid="{C183705D-0150-41FA-A3B0-55554766C7BE}"/>
    <cellStyle name="Comma 2 5 3 3 2 2" xfId="28891" xr:uid="{3786EC6D-16DC-42F8-BBEC-35BF5B980302}"/>
    <cellStyle name="Comma 2 5 3 3 2 2 2" xfId="57381" xr:uid="{9AAA6EA6-CAC1-494D-BF57-B49573C37961}"/>
    <cellStyle name="Comma 2 5 3 3 2 3" xfId="54400" xr:uid="{6A0EF874-676E-4410-9FB1-577091BDE84A}"/>
    <cellStyle name="Comma 2 5 3 3 3" xfId="27380" xr:uid="{D54D1749-59D0-4848-BA08-5D03DE52B7D7}"/>
    <cellStyle name="Comma 2 5 3 3 3 2" xfId="55870" xr:uid="{DBACDEFC-15F9-4E5F-BB90-E00B852AFA3F}"/>
    <cellStyle name="Comma 2 5 3 3 4" xfId="30378" xr:uid="{E29A2EF5-CC7D-4547-BA4B-BBBC21798DE3}"/>
    <cellStyle name="Comma 2 5 3 3 4 2" xfId="58868" xr:uid="{85262B73-9BC2-42D9-96AC-782B90B5FE47}"/>
    <cellStyle name="Comma 2 5 3 3 5" xfId="52957" xr:uid="{9D52003C-978F-4E0D-9EFC-FE5E118B3955}"/>
    <cellStyle name="Comma 2 5 3 4" xfId="24751" xr:uid="{9E11EF3D-82DA-449C-B0D6-9E17ABC348A1}"/>
    <cellStyle name="Comma 2 5 3 4 2" xfId="26209" xr:uid="{A9174A53-8EFE-4927-AEA9-33E1DC0E843F}"/>
    <cellStyle name="Comma 2 5 3 4 2 2" xfId="29193" xr:uid="{E3A3D797-34AB-4526-8896-B4F1CCC26F16}"/>
    <cellStyle name="Comma 2 5 3 4 2 2 2" xfId="57683" xr:uid="{BA851613-4E57-43E3-99FD-EAD428E49E89}"/>
    <cellStyle name="Comma 2 5 3 4 2 3" xfId="54700" xr:uid="{1BE834E1-F041-4B3D-A0F3-6AD6CBE1FC7B}"/>
    <cellStyle name="Comma 2 5 3 4 3" xfId="27682" xr:uid="{DD38F4A1-5525-4C7E-B5D3-5BB66867E2E2}"/>
    <cellStyle name="Comma 2 5 3 4 3 2" xfId="56172" xr:uid="{4B49EFA1-B2AC-4C32-92C5-D2E12725E16E}"/>
    <cellStyle name="Comma 2 5 3 4 4" xfId="30681" xr:uid="{A5A790CB-E5E3-4AF1-9834-C6540427DBD6}"/>
    <cellStyle name="Comma 2 5 3 4 4 2" xfId="59171" xr:uid="{7ABAC3B8-AEA4-4975-A31B-DF4EABA2FB95}"/>
    <cellStyle name="Comma 2 5 3 4 5" xfId="53243" xr:uid="{6CC559B2-6990-459A-9136-4D4BF2741947}"/>
    <cellStyle name="Comma 2 5 3 5" xfId="25044" xr:uid="{EFD6C579-F625-423F-8A29-1EFAF4A86F15}"/>
    <cellStyle name="Comma 2 5 3 5 2" xfId="26513" xr:uid="{DDFB9E0C-BCC5-47D2-B8ED-D2D88FD0A1D5}"/>
    <cellStyle name="Comma 2 5 3 5 2 2" xfId="29497" xr:uid="{C472A819-4EB6-4D59-8103-4016789D7DA6}"/>
    <cellStyle name="Comma 2 5 3 5 2 2 2" xfId="57987" xr:uid="{2FFC8A29-9158-44C1-8567-5BE706674DC9}"/>
    <cellStyle name="Comma 2 5 3 5 2 3" xfId="55004" xr:uid="{BE1BAAB8-49CC-4029-B738-0DE151F053F9}"/>
    <cellStyle name="Comma 2 5 3 5 3" xfId="27986" xr:uid="{9A0E1372-D692-4CD0-A47B-E189C7BCE81F}"/>
    <cellStyle name="Comma 2 5 3 5 3 2" xfId="56476" xr:uid="{3B17760C-2505-448A-A4B1-16B6B578858E}"/>
    <cellStyle name="Comma 2 5 3 5 4" xfId="30986" xr:uid="{5D7C36FF-2D8B-41C3-91E9-C76FD9843237}"/>
    <cellStyle name="Comma 2 5 3 5 4 2" xfId="59476" xr:uid="{51148FDE-9A5F-4917-9062-C625EA93422C}"/>
    <cellStyle name="Comma 2 5 3 5 5" xfId="53535" xr:uid="{3F9D1B8E-5743-4BCC-AC49-CF286871CD66}"/>
    <cellStyle name="Comma 2 5 3 6" xfId="25345" xr:uid="{5DB03F1A-1BA5-4E4D-A022-A986FB80AFE7}"/>
    <cellStyle name="Comma 2 5 3 6 2" xfId="28311" xr:uid="{F9D96725-2B59-422D-B0DE-20EC37B32317}"/>
    <cellStyle name="Comma 2 5 3 6 2 2" xfId="56801" xr:uid="{470B2D9F-634C-4823-A431-F2AFEBBA8220}"/>
    <cellStyle name="Comma 2 5 3 6 3" xfId="53836" xr:uid="{7ADF3146-D6FC-49E8-875D-C2C5DA96912C}"/>
    <cellStyle name="Comma 2 5 3 7" xfId="26796" xr:uid="{CDCA9E5A-CD04-4056-AA67-4F987DA5D066}"/>
    <cellStyle name="Comma 2 5 3 7 2" xfId="55286" xr:uid="{7410F4E3-F68B-48F2-BEA7-BB90718198CF}"/>
    <cellStyle name="Comma 2 5 3 8" xfId="29790" xr:uid="{10B496F1-5D93-4D5A-9EA6-9DDD91926CBF}"/>
    <cellStyle name="Comma 2 5 3 8 2" xfId="58280" xr:uid="{9911EC2C-EB49-489C-9B6E-5E068B18D5BC}"/>
    <cellStyle name="Comma 2 5 3 9" xfId="23826" xr:uid="{5E274726-B4E8-460A-BB66-BB541F214B25}"/>
    <cellStyle name="Comma 2 5 3 9 2" xfId="52444" xr:uid="{41521E05-EB56-4052-8F2F-DC0C130DB942}"/>
    <cellStyle name="Comma 2 5 4" xfId="23846" xr:uid="{E31BF036-2EAD-4D7C-BC57-3602F1D754FF}"/>
    <cellStyle name="Comma 2 5 4 2" xfId="24214" xr:uid="{37E54914-70D6-4F92-AA8A-3926E402F0D1}"/>
    <cellStyle name="Comma 2 5 4 2 2" xfId="25645" xr:uid="{EC78FBCA-F38E-41B9-9D5D-B524245961CF}"/>
    <cellStyle name="Comma 2 5 4 2 2 2" xfId="28622" xr:uid="{B4E61B3B-0A56-47C4-8E51-0CD31E387833}"/>
    <cellStyle name="Comma 2 5 4 2 2 2 2" xfId="57112" xr:uid="{E4D2E2C5-7677-4530-B698-BE8F9A69A641}"/>
    <cellStyle name="Comma 2 5 4 2 2 3" xfId="54136" xr:uid="{623DCF40-0521-4764-8190-6967EE39F6CC}"/>
    <cellStyle name="Comma 2 5 4 2 3" xfId="27111" xr:uid="{814A4B81-DB63-49EF-9984-E2B19D473C68}"/>
    <cellStyle name="Comma 2 5 4 2 3 2" xfId="55601" xr:uid="{530CCA3F-4BC8-4EA8-9CBC-E0430A3B555C}"/>
    <cellStyle name="Comma 2 5 4 2 4" xfId="30106" xr:uid="{5D4D2128-0953-437F-AB0D-4B2DB90BF169}"/>
    <cellStyle name="Comma 2 5 4 2 4 2" xfId="58596" xr:uid="{1507E1AA-688F-44E3-8ADA-BA7653FA036D}"/>
    <cellStyle name="Comma 2 5 4 2 5" xfId="52708" xr:uid="{B496A94D-A829-4746-BDE8-11E0A9E8E8B6}"/>
    <cellStyle name="Comma 2 5 4 3" xfId="24489" xr:uid="{4DC9EFEE-607D-41D5-BE39-D9A03CEDF698}"/>
    <cellStyle name="Comma 2 5 4 3 2" xfId="25933" xr:uid="{CBE10717-B60C-40BA-BDE4-0147291D293C}"/>
    <cellStyle name="Comma 2 5 4 3 2 2" xfId="28915" xr:uid="{E7BD390C-DCDD-46C5-AB6A-AE6E6C0D039F}"/>
    <cellStyle name="Comma 2 5 4 3 2 2 2" xfId="57405" xr:uid="{D9A980A1-3241-4493-91EF-E2A2BE3FAC7B}"/>
    <cellStyle name="Comma 2 5 4 3 2 3" xfId="54424" xr:uid="{4B9A90C6-D636-43F8-9983-173D8E7A829A}"/>
    <cellStyle name="Comma 2 5 4 3 3" xfId="27404" xr:uid="{0C4CF7B3-6664-4A03-8A92-21BCCD6A4266}"/>
    <cellStyle name="Comma 2 5 4 3 3 2" xfId="55894" xr:uid="{81A30863-2D84-4F69-AB49-ADA2CB28CCCE}"/>
    <cellStyle name="Comma 2 5 4 3 4" xfId="30402" xr:uid="{37F0ED93-63EE-4BBF-9470-E8A035DF6DA2}"/>
    <cellStyle name="Comma 2 5 4 3 4 2" xfId="58892" xr:uid="{A382019E-B2A8-4D14-BCC5-BE5E44E1111F}"/>
    <cellStyle name="Comma 2 5 4 3 5" xfId="52981" xr:uid="{8184B6D6-98EB-441E-97D5-A0FD7467DE91}"/>
    <cellStyle name="Comma 2 5 4 4" xfId="24775" xr:uid="{DACBE77B-4006-4571-ACEC-3B073DE1673A}"/>
    <cellStyle name="Comma 2 5 4 4 2" xfId="26233" xr:uid="{943AE033-4259-48AA-9062-3887E30C2617}"/>
    <cellStyle name="Comma 2 5 4 4 2 2" xfId="29217" xr:uid="{AA72A327-6D5C-4D97-972F-920760E080F8}"/>
    <cellStyle name="Comma 2 5 4 4 2 2 2" xfId="57707" xr:uid="{C253BCCE-984B-4DC4-9971-FFF0D86066E3}"/>
    <cellStyle name="Comma 2 5 4 4 2 3" xfId="54724" xr:uid="{36B49DCD-5762-42CD-A297-F017E91473ED}"/>
    <cellStyle name="Comma 2 5 4 4 3" xfId="27706" xr:uid="{787AA009-7496-4577-9EB7-E3663096A720}"/>
    <cellStyle name="Comma 2 5 4 4 3 2" xfId="56196" xr:uid="{DCB5AB2A-6F69-4F86-97F7-73A6665CF1A1}"/>
    <cellStyle name="Comma 2 5 4 4 4" xfId="30705" xr:uid="{1C6D9A09-3F86-4B9F-B8DF-90126E6DD709}"/>
    <cellStyle name="Comma 2 5 4 4 4 2" xfId="59195" xr:uid="{0977CF3B-CDB9-47D3-9CF3-8BCA09BF436F}"/>
    <cellStyle name="Comma 2 5 4 4 5" xfId="53267" xr:uid="{845485CD-87F5-43F9-A927-CA63452DEB9C}"/>
    <cellStyle name="Comma 2 5 4 5" xfId="25068" xr:uid="{A790A7AE-DA65-424C-8EAB-EE78AD362B58}"/>
    <cellStyle name="Comma 2 5 4 5 2" xfId="26537" xr:uid="{96B53853-02FA-415A-AECE-F203C557943C}"/>
    <cellStyle name="Comma 2 5 4 5 2 2" xfId="29521" xr:uid="{3EBE3144-2EBF-470F-AB57-C9ACA1C92E34}"/>
    <cellStyle name="Comma 2 5 4 5 2 2 2" xfId="58011" xr:uid="{304110EE-7BAB-4187-A3CC-351A16FAB08B}"/>
    <cellStyle name="Comma 2 5 4 5 2 3" xfId="55028" xr:uid="{C1A5C942-9B57-4B7E-A0E0-7D5FAAC50AD1}"/>
    <cellStyle name="Comma 2 5 4 5 3" xfId="28010" xr:uid="{A0F68250-9E40-4FAE-96A3-28CFD292316F}"/>
    <cellStyle name="Comma 2 5 4 5 3 2" xfId="56500" xr:uid="{C93FD936-A8E7-4B43-B14B-BD4626B40C3A}"/>
    <cellStyle name="Comma 2 5 4 5 4" xfId="31010" xr:uid="{EBF1720E-F060-438F-AC91-78850F935A31}"/>
    <cellStyle name="Comma 2 5 4 5 4 2" xfId="59500" xr:uid="{86685321-3943-44DA-ABE9-DD9018C6EE3F}"/>
    <cellStyle name="Comma 2 5 4 5 5" xfId="53559" xr:uid="{67688EC3-D422-46A1-AADE-AA81988E485B}"/>
    <cellStyle name="Comma 2 5 4 6" xfId="25369" xr:uid="{5147DBC4-1855-4647-B0D5-48E0144ABECA}"/>
    <cellStyle name="Comma 2 5 4 6 2" xfId="28335" xr:uid="{85528E9E-1064-49DB-8CA2-141765FC685B}"/>
    <cellStyle name="Comma 2 5 4 6 2 2" xfId="56825" xr:uid="{172E0BC3-9B79-410C-941F-F44B0D1F6801}"/>
    <cellStyle name="Comma 2 5 4 6 3" xfId="53860" xr:uid="{AA7D2072-7CA2-4212-8C45-80209C084580}"/>
    <cellStyle name="Comma 2 5 4 7" xfId="26820" xr:uid="{E2124B23-0CB2-4BF5-A08B-B897C960BBE2}"/>
    <cellStyle name="Comma 2 5 4 7 2" xfId="55310" xr:uid="{5BC125E4-74B1-49A1-AC2E-F9EFC785985D}"/>
    <cellStyle name="Comma 2 5 4 8" xfId="29814" xr:uid="{D30A119E-C34C-4298-A153-E95FE68A7DA1}"/>
    <cellStyle name="Comma 2 5 4 8 2" xfId="58304" xr:uid="{C9542569-256F-4559-A5F4-17F4B93B0A37}"/>
    <cellStyle name="Comma 2 5 4 9" xfId="52460" xr:uid="{7B989CFA-95D6-474A-8006-C0A53033D80F}"/>
    <cellStyle name="Comma 2 5 5" xfId="23863" xr:uid="{0FC67A34-6013-428D-AD9D-EBAB9282AB1C}"/>
    <cellStyle name="Comma 2 5 5 2" xfId="24232" xr:uid="{27503B3F-2770-48BA-B8D3-FD2BA76AE279}"/>
    <cellStyle name="Comma 2 5 5 2 2" xfId="25670" xr:uid="{418B39AF-1213-4514-A29E-B5AA88C26EA3}"/>
    <cellStyle name="Comma 2 5 5 2 2 2" xfId="28647" xr:uid="{560BDE71-1869-4D84-B0CB-DDE303386FD6}"/>
    <cellStyle name="Comma 2 5 5 2 2 2 2" xfId="57137" xr:uid="{ADB81102-54EB-4631-BEE4-D4A159B7EC4C}"/>
    <cellStyle name="Comma 2 5 5 2 2 3" xfId="54161" xr:uid="{753648E8-B23C-4773-9A20-6CDA3E99ABE1}"/>
    <cellStyle name="Comma 2 5 5 2 3" xfId="27136" xr:uid="{744F9F88-3269-4ADB-908B-16CE9724ABA8}"/>
    <cellStyle name="Comma 2 5 5 2 3 2" xfId="55626" xr:uid="{76C2FFD3-FC3D-45B2-94F5-BB5D41BA5989}"/>
    <cellStyle name="Comma 2 5 5 2 4" xfId="30131" xr:uid="{88B48201-F99B-406F-BBCF-C1BA4133F29F}"/>
    <cellStyle name="Comma 2 5 5 2 4 2" xfId="58621" xr:uid="{FF6CA9CC-838C-456E-8F50-60D4447D3596}"/>
    <cellStyle name="Comma 2 5 5 2 5" xfId="52726" xr:uid="{1C7FDAE8-0BB7-4B92-A99B-9153BFE73B43}"/>
    <cellStyle name="Comma 2 5 5 3" xfId="24514" xr:uid="{C3A680FB-A85B-4708-940C-5000C34ABAFA}"/>
    <cellStyle name="Comma 2 5 5 3 2" xfId="25958" xr:uid="{9B6632BE-1CFB-4BAD-9942-9F921F2CB689}"/>
    <cellStyle name="Comma 2 5 5 3 2 2" xfId="28940" xr:uid="{C5810D73-467B-4662-9304-FA4DAD32811D}"/>
    <cellStyle name="Comma 2 5 5 3 2 2 2" xfId="57430" xr:uid="{3FA23A69-5EDD-46B4-9B47-E999D71492FD}"/>
    <cellStyle name="Comma 2 5 5 3 2 3" xfId="54449" xr:uid="{51DF1F72-74BC-4AFA-B5ED-4A72F9CFED36}"/>
    <cellStyle name="Comma 2 5 5 3 3" xfId="27429" xr:uid="{DE2979FF-29C7-4F2F-8977-B169178E85AE}"/>
    <cellStyle name="Comma 2 5 5 3 3 2" xfId="55919" xr:uid="{23585CF6-B90B-49AA-8F52-DD19F76CF3AA}"/>
    <cellStyle name="Comma 2 5 5 3 4" xfId="30427" xr:uid="{7B05852F-7B01-456E-9355-7C1BEC7E8FC9}"/>
    <cellStyle name="Comma 2 5 5 3 4 2" xfId="58917" xr:uid="{7ACD7C44-C5D7-472B-8992-72782AE73CF7}"/>
    <cellStyle name="Comma 2 5 5 3 5" xfId="53006" xr:uid="{2FF10843-9378-4B87-BCC3-A122F6C60096}"/>
    <cellStyle name="Comma 2 5 5 4" xfId="24800" xr:uid="{50BED93B-B97F-484B-BD42-881294285D27}"/>
    <cellStyle name="Comma 2 5 5 4 2" xfId="26258" xr:uid="{7909ACBC-878D-472E-A86D-F1EACF8F3C49}"/>
    <cellStyle name="Comma 2 5 5 4 2 2" xfId="29242" xr:uid="{D5CF2CF7-ED31-4B94-8C7A-EEFE6A5F0E68}"/>
    <cellStyle name="Comma 2 5 5 4 2 2 2" xfId="57732" xr:uid="{DDFFCCC0-F281-4784-A1A2-B1DADD40150B}"/>
    <cellStyle name="Comma 2 5 5 4 2 3" xfId="54749" xr:uid="{2A41AD89-8B0E-4575-8827-A8AA26774369}"/>
    <cellStyle name="Comma 2 5 5 4 3" xfId="27731" xr:uid="{5785DEFA-560C-43A5-9FBF-E5186E430F03}"/>
    <cellStyle name="Comma 2 5 5 4 3 2" xfId="56221" xr:uid="{A1ED049B-C4BB-477A-BF03-5855CB1201D6}"/>
    <cellStyle name="Comma 2 5 5 4 4" xfId="30730" xr:uid="{10AF5DA0-6218-4C0F-9218-7FACF043E55A}"/>
    <cellStyle name="Comma 2 5 5 4 4 2" xfId="59220" xr:uid="{A205C0D7-AA9F-4F2F-8F50-25D3AD557448}"/>
    <cellStyle name="Comma 2 5 5 4 5" xfId="53292" xr:uid="{0578938B-F486-4209-BB04-413E42115A76}"/>
    <cellStyle name="Comma 2 5 5 5" xfId="25093" xr:uid="{3B4A0FBC-D7DB-49D0-8134-7C3A05D8EF10}"/>
    <cellStyle name="Comma 2 5 5 5 2" xfId="26562" xr:uid="{DC7BBCBF-C031-4F7D-931E-6711CA924399}"/>
    <cellStyle name="Comma 2 5 5 5 2 2" xfId="29546" xr:uid="{1B42A82C-27E0-4C23-BB8C-1A9A8FE67A17}"/>
    <cellStyle name="Comma 2 5 5 5 2 2 2" xfId="58036" xr:uid="{2B6E077C-52FC-4D40-8CCD-8ADB9919603C}"/>
    <cellStyle name="Comma 2 5 5 5 2 3" xfId="55053" xr:uid="{E1B8CC40-F9DE-4A64-9472-D85EE52222A9}"/>
    <cellStyle name="Comma 2 5 5 5 3" xfId="28035" xr:uid="{887692E3-503E-4DB4-8A06-719F2AEC6687}"/>
    <cellStyle name="Comma 2 5 5 5 3 2" xfId="56525" xr:uid="{69327814-4185-4AB2-B942-E783BDB10A74}"/>
    <cellStyle name="Comma 2 5 5 5 4" xfId="31035" xr:uid="{CDD41139-A169-45D4-96AE-56CB79A223C0}"/>
    <cellStyle name="Comma 2 5 5 5 4 2" xfId="59525" xr:uid="{3CD42FD5-C036-449D-B6BE-643ABAB2A0E6}"/>
    <cellStyle name="Comma 2 5 5 5 5" xfId="53584" xr:uid="{D9137268-2D3C-4587-A5FA-8115687CE43C}"/>
    <cellStyle name="Comma 2 5 5 6" xfId="25394" xr:uid="{0563DCDF-5114-405F-8BB0-111FEC8B79E9}"/>
    <cellStyle name="Comma 2 5 5 6 2" xfId="28360" xr:uid="{54EE93C6-0CB2-492F-AD8E-DC9A61387307}"/>
    <cellStyle name="Comma 2 5 5 6 2 2" xfId="56850" xr:uid="{D0B90AA3-E360-4167-B2EE-64E061DCA79A}"/>
    <cellStyle name="Comma 2 5 5 6 3" xfId="53885" xr:uid="{94ECAEC1-DF7E-47CF-891E-B145EF684D1E}"/>
    <cellStyle name="Comma 2 5 5 7" xfId="26845" xr:uid="{F9293721-9520-4728-8689-8252E3D42E62}"/>
    <cellStyle name="Comma 2 5 5 7 2" xfId="55335" xr:uid="{EAE316D8-AFAD-4449-BA05-D24C90D4E235}"/>
    <cellStyle name="Comma 2 5 5 8" xfId="29839" xr:uid="{0FDB5DC9-6B33-429B-9DE7-4EA236B9087F}"/>
    <cellStyle name="Comma 2 5 5 8 2" xfId="58329" xr:uid="{8C3CE058-A34C-40A3-93F0-A76538747CDE}"/>
    <cellStyle name="Comma 2 5 5 9" xfId="52477" xr:uid="{E071C6C3-0E07-4C35-8141-0CC0A67525B4}"/>
    <cellStyle name="Comma 2 5 6" xfId="23911" xr:uid="{0C2DA625-0085-44E2-9051-B3ED70ED49B5}"/>
    <cellStyle name="Comma 2 5 7" xfId="25111" xr:uid="{7621936E-E23E-47B8-91A4-244368059283}"/>
    <cellStyle name="Comma 2 5 7 2" xfId="28065" xr:uid="{8AE2CDB4-5367-4C1F-B28C-02D683235F8B}"/>
    <cellStyle name="Comma 2 5 7 2 2" xfId="56555" xr:uid="{ADDCBD54-D3B7-4E71-A3E1-706533AD2079}"/>
    <cellStyle name="Comma 2 5 7 3" xfId="53602" xr:uid="{4FE098E4-AF69-4309-BD73-A11F63BEE1C2}"/>
    <cellStyle name="Comma 2 5 8" xfId="23511" xr:uid="{0917D1A3-120D-4EDE-BC5F-89B48BAADFD4}"/>
    <cellStyle name="Comma 2 5 9" xfId="31699" xr:uid="{C901BEEA-488E-48BB-9BDD-D06B3BBA3465}"/>
    <cellStyle name="Comma 2 6" xfId="186" xr:uid="{540BB73F-7E38-440B-89CF-B88AE57B6788}"/>
    <cellStyle name="Comma 2 6 10" xfId="22988" xr:uid="{6CE29740-018A-4991-A47E-60FA654CC7CA}"/>
    <cellStyle name="Comma 2 6 11" xfId="4510" xr:uid="{E1AF6D2F-E5D3-427E-8DD3-B989501F2903}"/>
    <cellStyle name="Comma 2 6 12" xfId="31678" xr:uid="{AAD60DA0-4B31-4428-8FFF-B4401F5D1245}"/>
    <cellStyle name="Comma 2 6 2" xfId="20399" xr:uid="{7D25F30B-E9D0-434D-B1F7-B3D196DE6BF2}"/>
    <cellStyle name="Comma 2 6 2 2" xfId="25589" xr:uid="{85EF2F8B-F9A9-4D77-BBCA-82F3EE3F96E3}"/>
    <cellStyle name="Comma 2 6 2 2 2" xfId="28565" xr:uid="{F9155D19-E60D-4442-82B6-B3BC57C9D3C6}"/>
    <cellStyle name="Comma 2 6 2 2 2 2" xfId="57055" xr:uid="{85F1A95D-3038-4A7E-BA09-CCDCC258132F}"/>
    <cellStyle name="Comma 2 6 2 2 3" xfId="54080" xr:uid="{29B9644E-0FB4-47BE-9847-4B97C459E1B2}"/>
    <cellStyle name="Comma 2 6 2 3" xfId="27051" xr:uid="{570761B6-8941-4122-BCB2-ABB70E27A6B5}"/>
    <cellStyle name="Comma 2 6 2 3 2" xfId="55541" xr:uid="{310F75AB-57DA-4262-B5EF-4523F888AC00}"/>
    <cellStyle name="Comma 2 6 2 4" xfId="30046" xr:uid="{B2044BC3-44EF-467A-94D7-6922FCD2067F}"/>
    <cellStyle name="Comma 2 6 2 4 2" xfId="58536" xr:uid="{4B2AF235-C804-4BCB-AE25-38387682CDEB}"/>
    <cellStyle name="Comma 2 6 2 5" xfId="24118" xr:uid="{1F29667F-3B32-47A6-BD57-94AAA0783227}"/>
    <cellStyle name="Comma 2 6 2 5 2" xfId="52658" xr:uid="{9CBB0EE1-09A6-4AF2-B601-D8E1F90EFB75}"/>
    <cellStyle name="Comma 2 6 2 6" xfId="49967" xr:uid="{6FD9A79F-94FC-4635-938A-9A77B74ECDA3}"/>
    <cellStyle name="Comma 2 6 3" xfId="20339" xr:uid="{2089B707-D191-4977-8C41-275B99C81B1C}"/>
    <cellStyle name="Comma 2 6 3 2" xfId="25877" xr:uid="{102D2795-5A92-49D5-B2C5-1C4B5EFC52A4}"/>
    <cellStyle name="Comma 2 6 3 2 2" xfId="28855" xr:uid="{225F83E0-61B4-4251-9442-1A93135217DB}"/>
    <cellStyle name="Comma 2 6 3 2 2 2" xfId="57345" xr:uid="{60E3630D-8C08-49B4-8DC6-933BF4023818}"/>
    <cellStyle name="Comma 2 6 3 2 3" xfId="54368" xr:uid="{F3EED6C0-06EF-4566-967A-5907854FED82}"/>
    <cellStyle name="Comma 2 6 3 3" xfId="27344" xr:uid="{28C82390-D7E3-4BCC-AF81-99B290C8D5AA}"/>
    <cellStyle name="Comma 2 6 3 3 2" xfId="55834" xr:uid="{F1C3767C-EFDB-41D5-9886-2A0B2684AB38}"/>
    <cellStyle name="Comma 2 6 3 4" xfId="30342" xr:uid="{7DF4FBA3-0220-4A85-97B3-8D8205C09645}"/>
    <cellStyle name="Comma 2 6 3 4 2" xfId="58832" xr:uid="{B402BE2F-4477-4D65-8962-8296DF68B054}"/>
    <cellStyle name="Comma 2 6 3 5" xfId="24431" xr:uid="{270D60F0-AA0E-4E4C-9FDF-4FCC8EE522C9}"/>
    <cellStyle name="Comma 2 6 3 5 2" xfId="52923" xr:uid="{808AD39C-9CE9-4D87-B539-B5E972197A43}"/>
    <cellStyle name="Comma 2 6 4" xfId="24711" xr:uid="{56E558BC-1A4D-4920-84D1-44EE057C7AAF}"/>
    <cellStyle name="Comma 2 6 4 2" xfId="26168" xr:uid="{E542798B-07D6-40A8-9AC4-70031009B966}"/>
    <cellStyle name="Comma 2 6 4 2 2" xfId="29152" xr:uid="{697B9231-6B8A-4DA4-80E7-74FAC87997E5}"/>
    <cellStyle name="Comma 2 6 4 2 2 2" xfId="57642" xr:uid="{B174CF55-CF21-42F3-AA1D-E541298D4547}"/>
    <cellStyle name="Comma 2 6 4 2 3" xfId="54659" xr:uid="{24DAB911-6636-43FC-80BD-071A8980CF1F}"/>
    <cellStyle name="Comma 2 6 4 3" xfId="27641" xr:uid="{4A1B0C4F-657F-429C-B75B-42B90EF596EA}"/>
    <cellStyle name="Comma 2 6 4 3 2" xfId="56131" xr:uid="{E63B8EEF-6A43-406D-BED6-90D9DE4F7801}"/>
    <cellStyle name="Comma 2 6 4 4" xfId="30640" xr:uid="{CBDDE18C-62A0-4E40-8886-CF76DFE9BCA0}"/>
    <cellStyle name="Comma 2 6 4 4 2" xfId="59130" xr:uid="{77DD0EFF-B782-4A4D-AFF9-E6F6BA496775}"/>
    <cellStyle name="Comma 2 6 4 5" xfId="53203" xr:uid="{14C7B23E-9924-4173-BE47-0F79E09E839D}"/>
    <cellStyle name="Comma 2 6 5" xfId="25008" xr:uid="{E0082FC3-2F78-4767-8F08-03C501E4A6E7}"/>
    <cellStyle name="Comma 2 6 5 2" xfId="26477" xr:uid="{9A6071BD-25A4-447C-AD7B-0CB99126A62D}"/>
    <cellStyle name="Comma 2 6 5 2 2" xfId="29461" xr:uid="{AFB6F31E-D3E0-4C09-9234-8B060824CA61}"/>
    <cellStyle name="Comma 2 6 5 2 2 2" xfId="57951" xr:uid="{2695AA7B-C98A-42BB-BD54-9FACFADE2F60}"/>
    <cellStyle name="Comma 2 6 5 2 3" xfId="54968" xr:uid="{556A4CFD-50CE-4FFF-A4B5-FDB51CC4A4D8}"/>
    <cellStyle name="Comma 2 6 5 3" xfId="27950" xr:uid="{4AEA2366-E265-4A8B-90C3-8F3968F2B308}"/>
    <cellStyle name="Comma 2 6 5 3 2" xfId="56440" xr:uid="{971E0576-3948-495F-A63A-444F266212DE}"/>
    <cellStyle name="Comma 2 6 5 4" xfId="30950" xr:uid="{D441F60E-B087-4EC6-82C8-A529DA5D1D87}"/>
    <cellStyle name="Comma 2 6 5 4 2" xfId="59440" xr:uid="{D13EED62-E93C-4A13-AF3A-2BF967C84083}"/>
    <cellStyle name="Comma 2 6 5 5" xfId="53499" xr:uid="{FF5BB4C3-8124-4043-BFDC-DD6AF5390526}"/>
    <cellStyle name="Comma 2 6 6" xfId="25309" xr:uid="{27AAA2AB-7504-4EF2-8F42-B8B794A72D9F}"/>
    <cellStyle name="Comma 2 6 6 2" xfId="28275" xr:uid="{EA3F76D8-62DF-406E-B30F-58FF48C26E00}"/>
    <cellStyle name="Comma 2 6 6 2 2" xfId="56765" xr:uid="{5E3CE0D3-F526-4A3A-AED3-DE337FE1AB3D}"/>
    <cellStyle name="Comma 2 6 6 3" xfId="53800" xr:uid="{D005D2E0-3EED-4E86-9323-505EA5FE50E4}"/>
    <cellStyle name="Comma 2 6 7" xfId="26760" xr:uid="{5FBA83B3-04B6-4478-AB07-AB01DB946898}"/>
    <cellStyle name="Comma 2 6 7 2" xfId="55250" xr:uid="{7DB95763-C0E7-4AA4-B9B6-BBF180C46B08}"/>
    <cellStyle name="Comma 2 6 8" xfId="29754" xr:uid="{D530BF92-35A3-45A2-86E7-8C481E7BA77F}"/>
    <cellStyle name="Comma 2 6 8 2" xfId="58244" xr:uid="{C9C56C41-08CD-43FC-9346-10221B179293}"/>
    <cellStyle name="Comma 2 6 9" xfId="23713" xr:uid="{17E0D39C-442E-4A76-A7AC-F09BFAF8F65A}"/>
    <cellStyle name="Comma 2 6 9 2" xfId="52414" xr:uid="{3BC06B8F-B4DD-430A-ACC6-3F2498674EE5}"/>
    <cellStyle name="Comma 2 7" xfId="454" xr:uid="{D3628FC4-3B7B-4381-8FAA-F635300073D3}"/>
    <cellStyle name="Comma 2 7 2" xfId="1086" xr:uid="{F698E4A7-4E34-4238-A68B-87E7BA370376}"/>
    <cellStyle name="Comma 2 7 2 2" xfId="3683" xr:uid="{A8B3466B-4964-4D55-B2F7-E417516B8AF1}"/>
    <cellStyle name="Comma 2 7 2 2 2" xfId="3868" xr:uid="{E4DC8D90-8E4B-4618-8851-75682BD9F4DA}"/>
    <cellStyle name="Comma 2 7 2 2 2 2" xfId="28375" xr:uid="{529FA835-6ACA-42B0-BFC9-246F41B86C22}"/>
    <cellStyle name="Comma 2 7 2 2 2 2 2" xfId="56865" xr:uid="{AE949F7C-A703-4E32-8BA6-C5870867C99D}"/>
    <cellStyle name="Comma 2 7 2 3" xfId="3605" xr:uid="{84797A05-930E-4B4F-BB88-B7E00CAD5AF8}"/>
    <cellStyle name="Comma 2 7 2 3 2" xfId="23411" xr:uid="{7F1F2D71-7CB3-4ADC-86F2-5BA2BE2B7B5A}"/>
    <cellStyle name="Comma 2 7 2 4" xfId="25409" xr:uid="{83F285F3-CB94-4E10-A8E9-3694273FBD06}"/>
    <cellStyle name="Comma 2 7 2 4 2" xfId="53900" xr:uid="{95162291-2B49-4A5B-BC3D-62453DF464FA}"/>
    <cellStyle name="Comma 2 7 3" xfId="948" xr:uid="{CDC79442-9720-4536-8BBE-1D1DE7C2375F}"/>
    <cellStyle name="Comma 2 7 3 2" xfId="26860" xr:uid="{9C8CBA9F-96BB-444C-99C6-5BE822CCB63C}"/>
    <cellStyle name="Comma 2 7 3 2 2" xfId="55350" xr:uid="{82AB4D26-F8EB-4CEF-9292-24A9A6771E4D}"/>
    <cellStyle name="Comma 2 7 4" xfId="1452" xr:uid="{ADC8E994-E247-4744-98EF-A2401E71B54C}"/>
    <cellStyle name="Comma 2 7 4 2" xfId="29854" xr:uid="{8D17CA65-BED1-4547-964E-72D156D7A501}"/>
    <cellStyle name="Comma 2 7 4 2 2" xfId="31367" xr:uid="{6ED414AC-82A6-4A36-9622-B4A0570A06A7}"/>
    <cellStyle name="Comma 2 7 4 2 3" xfId="58344" xr:uid="{5F67D4CB-4084-41B9-9E29-BDDEB55B30A7}"/>
    <cellStyle name="Comma 2 7 4 3" xfId="23404" xr:uid="{E121A482-DB5A-4C6E-8FFC-DCE0371CD938}"/>
    <cellStyle name="Comma 2 7 5" xfId="23879" xr:uid="{66833C6A-F459-4737-A51D-81ADC0604BD9}"/>
    <cellStyle name="Comma 2 7 5 2" xfId="52492" xr:uid="{A6EFA49B-15D8-4125-9400-42E50614097C}"/>
    <cellStyle name="Comma 2 7 6" xfId="23064" xr:uid="{589BCA63-7391-4861-BDB4-31EE951A0EF2}"/>
    <cellStyle name="Comma 2 8" xfId="668" xr:uid="{15A4289F-2F73-48B6-8BCE-531A580CBB5F}"/>
    <cellStyle name="Comma 2 8 2" xfId="25687" xr:uid="{97775228-475F-4B64-8E8F-A48A8753AF49}"/>
    <cellStyle name="Comma 2 8 2 2" xfId="28664" xr:uid="{E8C5772B-642B-43FD-8144-D45AA9E737C3}"/>
    <cellStyle name="Comma 2 8 2 2 2" xfId="57154" xr:uid="{7386219A-8532-469B-A63B-FE0181BB1BC5}"/>
    <cellStyle name="Comma 2 8 2 3" xfId="54178" xr:uid="{27E3F98A-001A-426C-B6EA-752E25082C14}"/>
    <cellStyle name="Comma 2 8 3" xfId="27153" xr:uid="{D55AB544-6921-4D6A-BBB9-B5E69D0BCB7D}"/>
    <cellStyle name="Comma 2 8 3 2" xfId="55643" xr:uid="{FC0288B7-2742-4729-9B42-7567235FF958}"/>
    <cellStyle name="Comma 2 8 4" xfId="30148" xr:uid="{A036A914-D26D-4698-8067-E06A1483DC19}"/>
    <cellStyle name="Comma 2 8 4 2" xfId="58638" xr:uid="{B495AE52-37A5-4652-BD6D-AF8C9BC0F9DE}"/>
    <cellStyle name="Comma 2 8 5" xfId="24251" xr:uid="{B64D44EA-8CA3-4EA7-813E-DD5C4B25B23D}"/>
    <cellStyle name="Comma 2 8 5 2" xfId="52743" xr:uid="{286A20BF-03A2-4532-A989-DB99141580BE}"/>
    <cellStyle name="Comma 2 8 6" xfId="23343" xr:uid="{D941786C-6B36-4EAA-AC4B-2EBE869B82B4}"/>
    <cellStyle name="Comma 2 8 7" xfId="17984" xr:uid="{4789C5AC-5BC6-4D87-BB24-7F0190A76FC8}"/>
    <cellStyle name="Comma 2 9" xfId="100" xr:uid="{D3C9762C-4251-4BBF-AA41-F6A777C172CF}"/>
    <cellStyle name="Comma 2 9 2" xfId="25972" xr:uid="{26C7F828-350A-4E42-AA2E-39A2E4B7AB53}"/>
    <cellStyle name="Comma 2 9 2 2" xfId="28954" xr:uid="{A510BACA-251B-4118-BED0-BEA2D1A846ED}"/>
    <cellStyle name="Comma 2 9 2 2 2" xfId="57444" xr:uid="{936A39BD-0FF6-47D5-9A87-367500DC8FBC}"/>
    <cellStyle name="Comma 2 9 2 3" xfId="54463" xr:uid="{0A801868-1E58-4301-B865-5F890A78DE1B}"/>
    <cellStyle name="Comma 2 9 3" xfId="27443" xr:uid="{F3381E52-E1B2-4769-BBAE-F6FDC80C9D23}"/>
    <cellStyle name="Comma 2 9 3 2" xfId="55933" xr:uid="{D05E0D07-B8A0-4B4E-A55C-7B5B26D28B61}"/>
    <cellStyle name="Comma 2 9 4" xfId="30441" xr:uid="{EBFEE9C6-AEFB-46D4-9CCE-CAF97E2A580A}"/>
    <cellStyle name="Comma 2 9 4 2" xfId="58931" xr:uid="{6E70023B-01B3-4EFD-B719-47ADAEC76C03}"/>
    <cellStyle name="Comma 2 9 5" xfId="24528" xr:uid="{161C8389-A886-4501-8B9A-3F623AEF38D2}"/>
    <cellStyle name="Comma 2 9 5 2" xfId="53020" xr:uid="{08D3162A-C41A-40C3-B092-F272FA201677}"/>
    <cellStyle name="Comma 20" xfId="5441" xr:uid="{CFB9AEA5-93CA-4A06-8C39-53BB060C93CC}"/>
    <cellStyle name="Comma 20 2" xfId="6225" xr:uid="{A93E86B3-4A3C-4979-92B7-8830095A1C3C}"/>
    <cellStyle name="Comma 20 2 2" xfId="22339" xr:uid="{F060D6DF-20BB-4E09-B71A-70E506A08617}"/>
    <cellStyle name="Comma 20 2 2 2" xfId="51764" xr:uid="{FEF43AEA-31DD-4F9D-8F00-75D7410E3412}"/>
    <cellStyle name="Comma 20 2 3" xfId="36084" xr:uid="{B6A79301-6088-4145-9849-2534D9BC81C2}"/>
    <cellStyle name="Comma 20 3" xfId="21350" xr:uid="{904EB122-B64A-41C2-8AE6-FA0859670A99}"/>
    <cellStyle name="Comma 20 3 2" xfId="50776" xr:uid="{49F88A76-10A1-4627-8038-C416D519560D}"/>
    <cellStyle name="Comma 20 4" xfId="23271" xr:uid="{0CFA422A-339C-43C6-A058-630F1DDC888C}"/>
    <cellStyle name="Comma 20 5" xfId="35304" xr:uid="{97092E2B-4649-4C8E-8D86-27FE6AB048B3}"/>
    <cellStyle name="Comma 21" xfId="5465" xr:uid="{0D80BD47-210B-4F6A-A900-C11F158F756E}"/>
    <cellStyle name="Comma 21 2" xfId="6249" xr:uid="{43F145FE-6031-4053-9E29-19F63D9ED36E}"/>
    <cellStyle name="Comma 21 2 2" xfId="22362" xr:uid="{32509F4D-9A85-409E-8B08-C9679A3770F8}"/>
    <cellStyle name="Comma 21 2 2 2" xfId="51787" xr:uid="{CD7C21A3-4961-4D36-AFA3-7296A6ECF4F1}"/>
    <cellStyle name="Comma 21 2 3" xfId="36108" xr:uid="{2214A0C1-B0EA-45FB-9C31-2D7DAB00D155}"/>
    <cellStyle name="Comma 21 3" xfId="21373" xr:uid="{8724DFDB-CE15-470A-B803-FC123FDEED94}"/>
    <cellStyle name="Comma 21 3 2" xfId="50799" xr:uid="{0D224F5F-E7C2-4978-A9C3-5001C12AC4BC}"/>
    <cellStyle name="Comma 21 4" xfId="23280" xr:uid="{32BC9A60-884E-44E0-82D5-50179C58DB69}"/>
    <cellStyle name="Comma 21 5" xfId="35328" xr:uid="{D84C4BA2-2F63-4437-91D4-CDA6E21E8E50}"/>
    <cellStyle name="Comma 22" xfId="5489" xr:uid="{D7623B58-49EC-4841-979C-414CFB0D3955}"/>
    <cellStyle name="Comma 22 2" xfId="21396" xr:uid="{21DF87CF-27E1-40CF-B1BD-0B6ECABA11DF}"/>
    <cellStyle name="Comma 22 2 2" xfId="50822" xr:uid="{CE94CF9C-80E6-42F5-A204-1DECFCB14DB2}"/>
    <cellStyle name="Comma 22 3" xfId="23282" xr:uid="{CD474797-0045-4BF3-8106-F2B23DA3F388}"/>
    <cellStyle name="Comma 22 4" xfId="35352" xr:uid="{228843A6-5B9B-44B0-AC2F-ABD7532DC7BF}"/>
    <cellStyle name="Comma 23" xfId="5513" xr:uid="{318E8856-576C-45A8-BBFE-BBC8DF6CA802}"/>
    <cellStyle name="Comma 23 2" xfId="21419" xr:uid="{63627AE2-992F-4744-B736-8CBC329333C3}"/>
    <cellStyle name="Comma 23 2 2" xfId="50845" xr:uid="{394E32DB-51DE-45C6-8CC7-D3B08E5D3184}"/>
    <cellStyle name="Comma 23 3" xfId="23284" xr:uid="{081FDB13-D6C5-4AFA-AFE0-BC7030D577F0}"/>
    <cellStyle name="Comma 23 4" xfId="35376" xr:uid="{0789877A-C4B1-4556-B179-53CE14CD4D7F}"/>
    <cellStyle name="Comma 24" xfId="5537" xr:uid="{A8770D41-8E17-45B7-A0E5-D9263A3F4A29}"/>
    <cellStyle name="Comma 24 2" xfId="21441" xr:uid="{805D558F-BFF7-495C-8E0B-4A54D3A57439}"/>
    <cellStyle name="Comma 24 2 2" xfId="50867" xr:uid="{3820AF6A-F762-4223-89B8-4AE58BB982AE}"/>
    <cellStyle name="Comma 24 3" xfId="23286" xr:uid="{BD3DF1F7-BCCB-4A96-A8F5-25F0377F3377}"/>
    <cellStyle name="Comma 24 4" xfId="35400" xr:uid="{57C358B0-7F0D-4656-91BF-4370ADDCC51D}"/>
    <cellStyle name="Comma 25" xfId="5559" xr:uid="{DF676B84-9E13-45A9-AF99-F7C14F564F53}"/>
    <cellStyle name="Comma 25 2" xfId="21464" xr:uid="{F44DE1A5-0F89-42C6-AA71-387EAD8F33B0}"/>
    <cellStyle name="Comma 25 2 2" xfId="50890" xr:uid="{EAF9FE12-CF65-4269-A942-BE8D2B866DFD}"/>
    <cellStyle name="Comma 25 3" xfId="23288" xr:uid="{D0933F5D-3C75-4CA1-9EF6-B39B8D624B8C}"/>
    <cellStyle name="Comma 25 4" xfId="35422" xr:uid="{A5AA55FF-1C2A-4FDD-9C8A-27CE696D1C43}"/>
    <cellStyle name="Comma 26" xfId="4667" xr:uid="{41EDA901-AC75-490E-AB04-F2B824C61DFD}"/>
    <cellStyle name="Comma 26 2" xfId="23290" xr:uid="{127F3B4A-73E5-4112-BF70-11923FB328E6}"/>
    <cellStyle name="Comma 26 3" xfId="34600" xr:uid="{2CA84B8E-6CD8-4C17-B740-D5FD3B449DDA}"/>
    <cellStyle name="Comma 27" xfId="6312" xr:uid="{3F8F2DDF-22D7-49E5-B006-ECAE3228A4CE}"/>
    <cellStyle name="Comma 27 2" xfId="23292" xr:uid="{6EF1B502-63BD-4F6D-BDD7-D596FACCF8F7}"/>
    <cellStyle name="Comma 27 3" xfId="36146" xr:uid="{B82C8EA2-748E-4534-9E48-35D474702656}"/>
    <cellStyle name="Comma 28" xfId="6313" xr:uid="{107B4EFB-92D8-44EB-8C1C-E326D040852D}"/>
    <cellStyle name="Comma 28 2" xfId="23294" xr:uid="{92551007-BF0A-478D-994C-48E27C23374D}"/>
    <cellStyle name="Comma 28 3" xfId="36147" xr:uid="{1552D813-43BF-4C96-ACB5-AB8E789ABF01}"/>
    <cellStyle name="Comma 29" xfId="4570" xr:uid="{FF41E115-D388-4E13-AE24-CC564E3E74DE}"/>
    <cellStyle name="Comma 3" xfId="7" xr:uid="{61FE29C0-CF1C-4523-B88C-96D38769C509}"/>
    <cellStyle name="Comma 3 10" xfId="69" xr:uid="{1A53C94C-380B-47C2-B1C3-B5C9C0735433}"/>
    <cellStyle name="Comma 3 11" xfId="25110" xr:uid="{33641EA3-5898-4C75-9A1F-15D1E0245E2F}"/>
    <cellStyle name="Comma 3 11 2" xfId="28064" xr:uid="{16F2FD9F-46F5-41B5-AF8B-7B4330BD3F3B}"/>
    <cellStyle name="Comma 3 11 2 2" xfId="56554" xr:uid="{0C704DED-7DB8-442E-9720-2512FD7B8DE6}"/>
    <cellStyle name="Comma 3 11 3" xfId="53601" xr:uid="{6145A2AE-415F-4DDA-90BD-ECF71DA912D9}"/>
    <cellStyle name="Comma 3 12" xfId="22580" xr:uid="{124D96CA-DD3E-43E2-8B24-6C899C6B1D0F}"/>
    <cellStyle name="Comma 3 12 2" xfId="51865" xr:uid="{A19FDD6C-E117-49B9-9FFE-12BC8540AB18}"/>
    <cellStyle name="Comma 3 13" xfId="4165" xr:uid="{9FF73829-3F18-43E3-A376-3B9A69B42944}"/>
    <cellStyle name="Comma 3 13 2" xfId="34426" xr:uid="{BCD97EB7-5DA1-4918-BB18-E211F35F4824}"/>
    <cellStyle name="Comma 3 14" xfId="31440" xr:uid="{17F08FF3-887B-445A-962E-EDA534EFFC71}"/>
    <cellStyle name="Comma 3 15" xfId="61" xr:uid="{43C6688B-1548-4527-95BD-DFAB7B0D0BF1}"/>
    <cellStyle name="Comma 3 2" xfId="85" xr:uid="{E0414286-E464-4CB4-AE85-CB9965BD1F10}"/>
    <cellStyle name="Comma 3 2 10" xfId="31693" xr:uid="{E71677C9-9346-4DB8-935A-C395D33668F2}"/>
    <cellStyle name="Comma 3 2 2" xfId="1490" xr:uid="{1BFF19F8-6829-482E-8171-2342B3B22C44}"/>
    <cellStyle name="Comma 3 2 2 10" xfId="22996" xr:uid="{7B33AAD4-9758-4E77-96DD-E78FFD32F5A0}"/>
    <cellStyle name="Comma 3 2 2 11" xfId="4349" xr:uid="{05BD9FB0-99FD-4623-915F-8FE9FC8F1C06}"/>
    <cellStyle name="Comma 3 2 2 12" xfId="31713" xr:uid="{DD66CAD4-AFBD-412F-A2B0-6DF23B7637F1}"/>
    <cellStyle name="Comma 3 2 2 2" xfId="5018" xr:uid="{27E10DAC-4BA6-444E-964E-F5880F1EAA8A}"/>
    <cellStyle name="Comma 3 2 2 2 2" xfId="5837" xr:uid="{83D22C13-92AD-487E-8CBF-EA955B03499A}"/>
    <cellStyle name="Comma 3 2 2 2 2 2" xfId="21837" xr:uid="{C0B6C2C8-6D96-45DD-B11C-A68CB08E438D}"/>
    <cellStyle name="Comma 3 2 2 2 2 2 2" xfId="28505" xr:uid="{539C0206-48D6-4DFE-B669-AD19CBE445D1}"/>
    <cellStyle name="Comma 3 2 2 2 2 2 2 2" xfId="56995" xr:uid="{B5CD5946-8692-4BC9-B240-E1EAA931CF1B}"/>
    <cellStyle name="Comma 3 2 2 2 2 2 3" xfId="51262" xr:uid="{E6D5CA5F-0C32-413F-B199-F2C7A6B18B15}"/>
    <cellStyle name="Comma 3 2 2 2 2 3" xfId="25530" xr:uid="{17AD5877-4CA9-42CC-8B60-D513A3A18BC1}"/>
    <cellStyle name="Comma 3 2 2 2 2 3 2" xfId="54021" xr:uid="{DF949C36-DD13-4308-AFFF-AFA75E36E708}"/>
    <cellStyle name="Comma 3 2 2 2 2 4" xfId="35696" xr:uid="{F0D733D5-CE3E-4EB9-AB1A-8E2506DCC531}"/>
    <cellStyle name="Comma 3 2 2 2 3" xfId="20864" xr:uid="{B9D0A83F-0024-4B60-B42F-F451BA0A2848}"/>
    <cellStyle name="Comma 3 2 2 2 3 2" xfId="26991" xr:uid="{26182BFF-814C-4266-940F-5A688C62FEEE}"/>
    <cellStyle name="Comma 3 2 2 2 3 2 2" xfId="55481" xr:uid="{7F924F74-E95C-4BBD-A25F-A75DE86F25F9}"/>
    <cellStyle name="Comma 3 2 2 2 3 3" xfId="50292" xr:uid="{6F232D21-FEA7-4C93-9F6D-A6E7783B3764}"/>
    <cellStyle name="Comma 3 2 2 2 4" xfId="29986" xr:uid="{FD454558-56FC-4053-9FDB-710B443F9EC8}"/>
    <cellStyle name="Comma 3 2 2 2 4 2" xfId="58476" xr:uid="{24211119-21EE-49E3-BAFD-7B96135456C1}"/>
    <cellStyle name="Comma 3 2 2 2 5" xfId="24059" xr:uid="{F1FBE7A2-C22C-48A9-B76F-B8014837ED61}"/>
    <cellStyle name="Comma 3 2 2 2 5 2" xfId="52600" xr:uid="{4CB3283E-6F1A-483D-8A04-391A3CCC2912}"/>
    <cellStyle name="Comma 3 2 2 2 6" xfId="23369" xr:uid="{3CA7391E-935B-4FBE-80D2-6E3617D51946}"/>
    <cellStyle name="Comma 3 2 2 2 7" xfId="34886" xr:uid="{D6C8DA72-1D66-482C-8C8F-7131EC84C84C}"/>
    <cellStyle name="Comma 3 2 2 3" xfId="5248" xr:uid="{C079FA46-B163-454D-A470-845BE05AAE1F}"/>
    <cellStyle name="Comma 3 2 2 3 2" xfId="6029" xr:uid="{D2CF4B68-4225-40BE-8F16-FB961440AC23}"/>
    <cellStyle name="Comma 3 2 2 3 2 2" xfId="22090" xr:uid="{AC1EE193-D0A8-43E3-9690-8F55688D660C}"/>
    <cellStyle name="Comma 3 2 2 3 2 2 2" xfId="28795" xr:uid="{5ABA5164-3449-48ED-A203-79DC8A181C4B}"/>
    <cellStyle name="Comma 3 2 2 3 2 2 2 2" xfId="57285" xr:uid="{D3B26126-C879-4A08-8524-8E6186CCA2AF}"/>
    <cellStyle name="Comma 3 2 2 3 2 2 3" xfId="51515" xr:uid="{902C08A7-4B78-43E9-A723-88C05F8ADC6D}"/>
    <cellStyle name="Comma 3 2 2 3 2 3" xfId="25817" xr:uid="{208113E1-020A-4943-AB70-2E897C4100BB}"/>
    <cellStyle name="Comma 3 2 2 3 2 3 2" xfId="54308" xr:uid="{55F74679-4CD0-4E75-BBED-E60D3C25886D}"/>
    <cellStyle name="Comma 3 2 2 3 2 4" xfId="35888" xr:uid="{14639321-F2CC-4C98-9966-6815E285688E}"/>
    <cellStyle name="Comma 3 2 2 3 3" xfId="21106" xr:uid="{790FF022-126E-4E15-810A-F43C4DD7733F}"/>
    <cellStyle name="Comma 3 2 2 3 3 2" xfId="27284" xr:uid="{BFE6569C-0576-4C32-BC54-17E03ACE94C7}"/>
    <cellStyle name="Comma 3 2 2 3 3 2 2" xfId="55774" xr:uid="{35502796-DA62-442A-BD89-427B270625EA}"/>
    <cellStyle name="Comma 3 2 2 3 3 3" xfId="50532" xr:uid="{6598DCAA-FD08-4B18-8BA3-B3F11843AF64}"/>
    <cellStyle name="Comma 3 2 2 3 4" xfId="30282" xr:uid="{FF96D696-4958-45E0-9ECB-312C693052A6}"/>
    <cellStyle name="Comma 3 2 2 3 4 2" xfId="58772" xr:uid="{102E5E64-EBAA-459D-B992-07CC126E5B33}"/>
    <cellStyle name="Comma 3 2 2 3 5" xfId="24372" xr:uid="{CB44BC9C-0DB9-46E8-A114-FDB088435872}"/>
    <cellStyle name="Comma 3 2 2 3 5 2" xfId="52864" xr:uid="{86CFB925-12D4-4158-A16C-8D11E5E76E28}"/>
    <cellStyle name="Comma 3 2 2 3 6" xfId="35111" xr:uid="{B4578D2C-2498-4899-ADC6-9EA7732937CA}"/>
    <cellStyle name="Comma 3 2 2 4" xfId="5636" xr:uid="{A6A6ACBB-499F-4973-B9CA-66A0D33D92AB}"/>
    <cellStyle name="Comma 3 2 2 4 2" xfId="21592" xr:uid="{32190D10-7BE2-441B-A788-321275B4BB70}"/>
    <cellStyle name="Comma 3 2 2 4 2 2" xfId="29092" xr:uid="{3165F062-F94A-4056-9D66-6DD3447D290B}"/>
    <cellStyle name="Comma 3 2 2 4 2 2 2" xfId="57582" xr:uid="{C9DB45A9-6FB1-48EC-8E6B-496520BC5316}"/>
    <cellStyle name="Comma 3 2 2 4 2 3" xfId="26108" xr:uid="{53681319-4953-49A3-941B-24E9948A587C}"/>
    <cellStyle name="Comma 3 2 2 4 2 3 2" xfId="54599" xr:uid="{77A6119F-F098-465A-8521-8AC7862E6F31}"/>
    <cellStyle name="Comma 3 2 2 4 2 4" xfId="51017" xr:uid="{A9B9A245-6E02-418A-85AD-5E633E859919}"/>
    <cellStyle name="Comma 3 2 2 4 3" xfId="27581" xr:uid="{61C8CF86-16AC-40AF-8AC3-9F70F4647FE1}"/>
    <cellStyle name="Comma 3 2 2 4 3 2" xfId="56071" xr:uid="{0CEBBB4C-196D-40BD-8567-E638E232B795}"/>
    <cellStyle name="Comma 3 2 2 4 4" xfId="30580" xr:uid="{99BF2C21-C991-41C5-9A0F-97FC461ABACB}"/>
    <cellStyle name="Comma 3 2 2 4 4 2" xfId="59070" xr:uid="{916B2130-D107-45EF-A30F-8E7AEFB589A7}"/>
    <cellStyle name="Comma 3 2 2 4 5" xfId="24651" xr:uid="{62B9BC2C-3831-4D3A-BFD8-913A1F69266C}"/>
    <cellStyle name="Comma 3 2 2 4 5 2" xfId="53143" xr:uid="{9234A4A5-6694-417B-BFC9-1B159F4D2A2D}"/>
    <cellStyle name="Comma 3 2 2 4 6" xfId="35495" xr:uid="{76F562E0-EC22-468A-900E-3C6A3610ABFB}"/>
    <cellStyle name="Comma 3 2 2 5" xfId="4744" xr:uid="{B01CA855-EF7B-4525-8B90-9D42D4B50546}"/>
    <cellStyle name="Comma 3 2 2 5 2" xfId="20635" xr:uid="{42B8CDF7-D659-48F5-8B2F-11132511CCE0}"/>
    <cellStyle name="Comma 3 2 2 5 2 2" xfId="29401" xr:uid="{3C463E3F-FC2D-4A2E-AABA-5CC38EF5FD43}"/>
    <cellStyle name="Comma 3 2 2 5 2 2 2" xfId="57891" xr:uid="{05A38C3E-9EA7-4EAF-8408-4AFFE5AB0AE3}"/>
    <cellStyle name="Comma 3 2 2 5 2 3" xfId="26417" xr:uid="{F36CDBF9-CA76-43B4-AA2C-D29647EE6755}"/>
    <cellStyle name="Comma 3 2 2 5 2 3 2" xfId="54908" xr:uid="{24BFE184-C6E4-4F87-80E5-5858F99EACDB}"/>
    <cellStyle name="Comma 3 2 2 5 2 4" xfId="50076" xr:uid="{9DB54ACC-4F81-496E-8277-F0716A333B7E}"/>
    <cellStyle name="Comma 3 2 2 5 3" xfId="27890" xr:uid="{F19D44E3-AC1D-45F8-BBC6-76E78B23C144}"/>
    <cellStyle name="Comma 3 2 2 5 3 2" xfId="56380" xr:uid="{38DCD849-643B-4682-BD28-284B7B1EF463}"/>
    <cellStyle name="Comma 3 2 2 5 4" xfId="30890" xr:uid="{178E4166-C9CB-4DA1-938B-75EF1AD60D4D}"/>
    <cellStyle name="Comma 3 2 2 5 4 2" xfId="59380" xr:uid="{DD48372D-386A-40D6-961D-875C49E8C8F6}"/>
    <cellStyle name="Comma 3 2 2 5 5" xfId="24948" xr:uid="{350F94EF-D2B7-43A9-9D3E-3905D18607B9}"/>
    <cellStyle name="Comma 3 2 2 5 5 2" xfId="53439" xr:uid="{D41429CF-B36A-4799-ADC5-7690B43C52F7}"/>
    <cellStyle name="Comma 3 2 2 5 6" xfId="34632" xr:uid="{C2A444CD-D283-48E4-9ABE-D591FEEE8C3A}"/>
    <cellStyle name="Comma 3 2 2 6" xfId="20610" xr:uid="{0C444E36-4284-430D-AB04-A558F5A09EE6}"/>
    <cellStyle name="Comma 3 2 2 6 2" xfId="28215" xr:uid="{0DBD1EA0-4443-4CC7-99AE-AC8AE722D1C4}"/>
    <cellStyle name="Comma 3 2 2 6 2 2" xfId="56705" xr:uid="{52FAA6C6-6131-4DBD-8AF1-5AB68A870607}"/>
    <cellStyle name="Comma 3 2 2 6 3" xfId="25249" xr:uid="{4B0FDF12-5E51-41E8-9E91-0CD569058451}"/>
    <cellStyle name="Comma 3 2 2 6 3 2" xfId="53740" xr:uid="{5844FC9B-FAAD-487E-A40B-38FA3D185071}"/>
    <cellStyle name="Comma 3 2 2 7" xfId="17991" xr:uid="{14BDCDB9-5CC7-4617-A0CD-077BB5F567A0}"/>
    <cellStyle name="Comma 3 2 2 7 2" xfId="26700" xr:uid="{60F9F12B-EE1B-45D9-A821-131A028DE7A0}"/>
    <cellStyle name="Comma 3 2 2 7 2 2" xfId="55190" xr:uid="{30F29A06-C0F0-4B43-8B0A-DF71315755FD}"/>
    <cellStyle name="Comma 3 2 2 8" xfId="4682" xr:uid="{F9A3D74A-4557-4899-9576-39E1A60F308A}"/>
    <cellStyle name="Comma 3 2 2 8 2" xfId="29694" xr:uid="{9C7CC97D-7058-45ED-832B-B3C266F33F9C}"/>
    <cellStyle name="Comma 3 2 2 8 2 2" xfId="58184" xr:uid="{B558596B-035C-4C0C-843A-E0CB39FCEEC6}"/>
    <cellStyle name="Comma 3 2 2 9" xfId="23669" xr:uid="{64D4B177-CAED-4DCD-97E7-81191DFD26EB}"/>
    <cellStyle name="Comma 3 2 2 9 2" xfId="52371" xr:uid="{DF2F3D52-38C9-4526-8ABB-E7B81F40FC63}"/>
    <cellStyle name="Comma 3 2 3" xfId="1501" xr:uid="{F25AAAE0-E48A-4F44-8AC5-EAED796D81F4}"/>
    <cellStyle name="Comma 3 2 3 10" xfId="23351" xr:uid="{A64D54DF-BC13-4321-946F-26113A57570F}"/>
    <cellStyle name="Comma 3 2 3 11" xfId="22812" xr:uid="{5B585243-3805-40DF-AEAF-CF2B306B4C9C}"/>
    <cellStyle name="Comma 3 2 3 11 2" xfId="52097" xr:uid="{D7EDF996-5603-43C1-B744-2B9CDDAAA52E}"/>
    <cellStyle name="Comma 3 2 3 12" xfId="4465" xr:uid="{D2FD4684-DE54-4D08-A5A1-31D09FE93F70}"/>
    <cellStyle name="Comma 3 2 3 12 2" xfId="34465" xr:uid="{CD500378-6540-4CBD-BD39-66A2956B8220}"/>
    <cellStyle name="Comma 3 2 3 2" xfId="20428" xr:uid="{97A047D2-4A31-4BB1-935A-FEFB8EBA2EC9}"/>
    <cellStyle name="Comma 3 2 3 2 2" xfId="25461" xr:uid="{B890820E-AD56-4D40-AA69-A20CBC921D9D}"/>
    <cellStyle name="Comma 3 2 3 2 2 2" xfId="28438" xr:uid="{5A4BE4B6-763F-493B-86F6-738C4B91D4FB}"/>
    <cellStyle name="Comma 3 2 3 2 2 2 2" xfId="56928" xr:uid="{EAA6EDBE-AEEF-4C07-BA5A-5619D3F90DBB}"/>
    <cellStyle name="Comma 3 2 3 2 2 3" xfId="53952" xr:uid="{3F2CC952-9441-4003-8A58-363C77BE353A}"/>
    <cellStyle name="Comma 3 2 3 2 3" xfId="26924" xr:uid="{3B464AC9-C246-4AC9-9BB5-920B38D75AAC}"/>
    <cellStyle name="Comma 3 2 3 2 3 2" xfId="55414" xr:uid="{0C0066FD-3B39-4155-B887-3DBBC592CE1A}"/>
    <cellStyle name="Comma 3 2 3 2 4" xfId="29918" xr:uid="{71D2D878-7B6C-4A50-A3D2-A02E6C07E627}"/>
    <cellStyle name="Comma 3 2 3 2 4 2" xfId="58408" xr:uid="{E00A38A7-58BB-4AA3-A986-C0105891D436}"/>
    <cellStyle name="Comma 3 2 3 2 5" xfId="23980" xr:uid="{BC5A8C84-A61A-4A46-997D-D581273D2BDE}"/>
    <cellStyle name="Comma 3 2 3 2 5 2" xfId="52543" xr:uid="{59AEEF54-A621-4F27-8EAB-6E3783667B16}"/>
    <cellStyle name="Comma 3 2 3 3" xfId="4663" xr:uid="{6FDA0619-0543-4258-8833-D2623C40C776}"/>
    <cellStyle name="Comma 3 2 3 3 2" xfId="25748" xr:uid="{BA18002A-A32A-44D2-A1C2-36E4DD9C2991}"/>
    <cellStyle name="Comma 3 2 3 3 2 2" xfId="28727" xr:uid="{153861FF-3899-4CEF-B46A-2E62C3EBC41F}"/>
    <cellStyle name="Comma 3 2 3 3 2 2 2" xfId="57217" xr:uid="{2871218A-4A3C-4B0C-BBCA-4F6101995AAA}"/>
    <cellStyle name="Comma 3 2 3 3 2 3" xfId="54239" xr:uid="{FD850AB4-A7E3-456A-9393-2E5D7D941A47}"/>
    <cellStyle name="Comma 3 2 3 3 3" xfId="27216" xr:uid="{ECC70F5F-4156-4BDC-A1D3-5B0FB50646AA}"/>
    <cellStyle name="Comma 3 2 3 3 3 2" xfId="55706" xr:uid="{DFFE0FA9-08EE-4B71-8B80-C228666D9D83}"/>
    <cellStyle name="Comma 3 2 3 3 4" xfId="30213" xr:uid="{1C76BA43-6B14-483E-BFD3-AEBB755C29AE}"/>
    <cellStyle name="Comma 3 2 3 3 4 2" xfId="58703" xr:uid="{26AAF063-2F42-4D14-A53F-2DE816135F0B}"/>
    <cellStyle name="Comma 3 2 3 3 5" xfId="24303" xr:uid="{160444D9-B394-4BAF-9D88-7D2870F250A2}"/>
    <cellStyle name="Comma 3 2 3 3 5 2" xfId="52795" xr:uid="{D514A313-5923-42C6-9ADF-27FFD2FA82B3}"/>
    <cellStyle name="Comma 3 2 3 4" xfId="24582" xr:uid="{516D812A-CAB2-4CB7-A9E8-57CF48FF9FFB}"/>
    <cellStyle name="Comma 3 2 3 4 2" xfId="26039" xr:uid="{FBC30770-A692-46FA-BD0D-99052895E44D}"/>
    <cellStyle name="Comma 3 2 3 4 2 2" xfId="29023" xr:uid="{F0EE863C-6E56-4D34-AEA0-140467ED35C2}"/>
    <cellStyle name="Comma 3 2 3 4 2 2 2" xfId="57513" xr:uid="{B7FE6E13-A369-4690-8445-D00F3C687180}"/>
    <cellStyle name="Comma 3 2 3 4 2 3" xfId="54530" xr:uid="{8B803245-1D99-4E8D-B641-D7AFE1B1580F}"/>
    <cellStyle name="Comma 3 2 3 4 3" xfId="27512" xr:uid="{F7B33970-51B8-4BED-BABA-7381AC44FB0F}"/>
    <cellStyle name="Comma 3 2 3 4 3 2" xfId="56002" xr:uid="{F940CFEB-11A4-4396-89F2-9A6A31BD940C}"/>
    <cellStyle name="Comma 3 2 3 4 4" xfId="30510" xr:uid="{C72EACBC-11A2-47C4-8F2E-72A58D3C989C}"/>
    <cellStyle name="Comma 3 2 3 4 4 2" xfId="59000" xr:uid="{93EB6536-4253-4027-92F8-E7F5F47DF9F8}"/>
    <cellStyle name="Comma 3 2 3 4 5" xfId="53074" xr:uid="{DCA79D11-B420-41DE-A6AF-A08C78CA7C53}"/>
    <cellStyle name="Comma 3 2 3 5" xfId="24879" xr:uid="{ABB0692A-040D-47C7-A2C0-D39A7AF7CF87}"/>
    <cellStyle name="Comma 3 2 3 5 2" xfId="26349" xr:uid="{CE855CFB-FB6C-48FF-843D-DD7C18FC54A4}"/>
    <cellStyle name="Comma 3 2 3 5 2 2" xfId="29333" xr:uid="{D316C4F8-AA11-4A69-9100-BBB6217879FE}"/>
    <cellStyle name="Comma 3 2 3 5 2 2 2" xfId="57823" xr:uid="{6C23AE4C-86E3-409E-AE29-74400DCAFD74}"/>
    <cellStyle name="Comma 3 2 3 5 2 3" xfId="54840" xr:uid="{472239EC-F688-431A-9BDE-345D5C0391F5}"/>
    <cellStyle name="Comma 3 2 3 5 3" xfId="27822" xr:uid="{B9CB7951-9D9A-4D22-87BE-7202AAFBCCA1}"/>
    <cellStyle name="Comma 3 2 3 5 3 2" xfId="56312" xr:uid="{E19DEBB2-4E96-4D98-814F-0AB9E13215A8}"/>
    <cellStyle name="Comma 3 2 3 5 4" xfId="30821" xr:uid="{00699ACD-F5BB-4F24-BA86-0FE740F0B025}"/>
    <cellStyle name="Comma 3 2 3 5 4 2" xfId="59311" xr:uid="{969D53D5-6825-458F-A8A8-F681DA493661}"/>
    <cellStyle name="Comma 3 2 3 5 5" xfId="53370" xr:uid="{D82B0657-BCFC-437A-8EC2-5FF614A20BF9}"/>
    <cellStyle name="Comma 3 2 3 6" xfId="25180" xr:uid="{952A3F00-4093-4968-9880-4A34FAAEE643}"/>
    <cellStyle name="Comma 3 2 3 6 2" xfId="28147" xr:uid="{584F4FAA-7D5D-419C-B414-EC9D94CDA17D}"/>
    <cellStyle name="Comma 3 2 3 6 2 2" xfId="56637" xr:uid="{668B86C5-C2FE-425B-83F8-796AAEB7F79A}"/>
    <cellStyle name="Comma 3 2 3 6 3" xfId="53671" xr:uid="{C8D47B71-E7E1-4994-B2C8-47BC74FC497A}"/>
    <cellStyle name="Comma 3 2 3 7" xfId="26631" xr:uid="{66101F8A-29C2-4E87-B23F-9BB51A945964}"/>
    <cellStyle name="Comma 3 2 3 7 2" xfId="55121" xr:uid="{ED181D8B-A8B8-4C84-87AC-22BF1DE2886C}"/>
    <cellStyle name="Comma 3 2 3 8" xfId="29625" xr:uid="{072C4775-DF97-45CB-A488-E2481D9627A1}"/>
    <cellStyle name="Comma 3 2 3 8 2" xfId="58115" xr:uid="{CAFD526C-5767-4DA9-8B7D-BA23EAF405F9}"/>
    <cellStyle name="Comma 3 2 3 9" xfId="23598" xr:uid="{B30DE745-1595-448D-9E87-A71278800992}"/>
    <cellStyle name="Comma 3 2 3 9 2" xfId="52333" xr:uid="{A28F6A37-8772-43F4-8956-DDB0A3860BEE}"/>
    <cellStyle name="Comma 3 2 4" xfId="1477" xr:uid="{A77A804F-016C-49AD-89AD-88CEA8A0998B}"/>
    <cellStyle name="Comma 3 2 4 10" xfId="23261" xr:uid="{9D195A96-EA5D-4866-B417-981CC252AFB0}"/>
    <cellStyle name="Comma 3 2 4 2" xfId="22452" xr:uid="{DE2E26F4-0CF5-40D5-ACBF-7F806AC8D8B9}"/>
    <cellStyle name="Comma 3 2 4 2 2" xfId="25614" xr:uid="{7EF37DB3-8E68-4F4A-87EB-8173FA55E824}"/>
    <cellStyle name="Comma 3 2 4 2 2 2" xfId="28590" xr:uid="{6CA3E740-3263-431E-B371-AFA13EEBD8D2}"/>
    <cellStyle name="Comma 3 2 4 2 2 2 2" xfId="57080" xr:uid="{061EFF2A-087E-4000-9D26-4860B9DF7916}"/>
    <cellStyle name="Comma 3 2 4 2 2 3" xfId="54105" xr:uid="{DB35A024-5835-4D2D-A92B-A7AFAB2AB81B}"/>
    <cellStyle name="Comma 3 2 4 2 3" xfId="27079" xr:uid="{F9B24188-130B-4311-BAA0-3CEC0418AF86}"/>
    <cellStyle name="Comma 3 2 4 2 3 2" xfId="55569" xr:uid="{9C178C25-6532-43C2-82A6-9AA769032096}"/>
    <cellStyle name="Comma 3 2 4 2 4" xfId="30074" xr:uid="{DB9102B0-914A-400B-BE3B-244E86E6DE68}"/>
    <cellStyle name="Comma 3 2 4 2 4 2" xfId="58564" xr:uid="{9C0AC157-659A-45A3-A335-E621EA1D090B}"/>
    <cellStyle name="Comma 3 2 4 2 5" xfId="31247" xr:uid="{6BB9A6D6-3588-47DE-816B-B4C73C2F9F44}"/>
    <cellStyle name="Comma 3 2 4 2 6" xfId="24168" xr:uid="{EA346254-0D6D-4EAB-A953-CDB38EF119A4}"/>
    <cellStyle name="Comma 3 2 4 2 6 2" xfId="52684" xr:uid="{48CCEE0B-548C-4B48-9130-651E501EC61B}"/>
    <cellStyle name="Comma 3 2 4 3" xfId="24457" xr:uid="{4C3C083E-865D-4202-BE6B-0419D6A9731D}"/>
    <cellStyle name="Comma 3 2 4 3 2" xfId="25901" xr:uid="{1A8C79A1-57B6-405B-A2B7-347FBD9CF114}"/>
    <cellStyle name="Comma 3 2 4 3 2 2" xfId="28883" xr:uid="{F5901A6E-9521-403C-818C-41A16B12262F}"/>
    <cellStyle name="Comma 3 2 4 3 2 2 2" xfId="57373" xr:uid="{E7FA9E4E-11F3-4E0F-BF36-F54C81FD48AE}"/>
    <cellStyle name="Comma 3 2 4 3 2 3" xfId="54392" xr:uid="{0E1516A3-18CE-40EC-AE33-46B1EA19878C}"/>
    <cellStyle name="Comma 3 2 4 3 3" xfId="27372" xr:uid="{10EDC5A7-8206-42C3-9CD0-EFDE5D9E8E6D}"/>
    <cellStyle name="Comma 3 2 4 3 3 2" xfId="55862" xr:uid="{09E99162-8DEE-4C0C-9794-F191E5966037}"/>
    <cellStyle name="Comma 3 2 4 3 4" xfId="30370" xr:uid="{FD3FEA4B-543F-41E3-A006-44EE32BA3192}"/>
    <cellStyle name="Comma 3 2 4 3 4 2" xfId="58860" xr:uid="{B4875348-47C7-4A18-9A79-3CBDD79A3F08}"/>
    <cellStyle name="Comma 3 2 4 3 5" xfId="52949" xr:uid="{BE215CE8-C76A-4EED-884A-961CBF260C05}"/>
    <cellStyle name="Comma 3 2 4 4" xfId="24743" xr:uid="{C70F524C-D501-4B66-8F2C-CCC081C4FDDE}"/>
    <cellStyle name="Comma 3 2 4 4 2" xfId="26201" xr:uid="{6E81A00A-59B2-4261-A533-8903728C6C16}"/>
    <cellStyle name="Comma 3 2 4 4 2 2" xfId="29185" xr:uid="{9A8E02BE-E953-4C79-9349-F6D612FD2E94}"/>
    <cellStyle name="Comma 3 2 4 4 2 2 2" xfId="57675" xr:uid="{B581EA80-FD09-44B3-87D0-086BB04A4529}"/>
    <cellStyle name="Comma 3 2 4 4 2 3" xfId="54692" xr:uid="{8289E83E-EAAF-4137-8F35-813AF5586E07}"/>
    <cellStyle name="Comma 3 2 4 4 3" xfId="27674" xr:uid="{594AD20A-2C5C-4F1E-87C0-1C64A95B8AB4}"/>
    <cellStyle name="Comma 3 2 4 4 3 2" xfId="56164" xr:uid="{9A895DCE-3EAC-4AF4-9437-D281902B7D3E}"/>
    <cellStyle name="Comma 3 2 4 4 4" xfId="30673" xr:uid="{D2D89000-0FB8-4D2B-928B-00EEF82EFE8A}"/>
    <cellStyle name="Comma 3 2 4 4 4 2" xfId="59163" xr:uid="{85D39DAF-FE29-4D2F-A0FA-B3AC1D8445B0}"/>
    <cellStyle name="Comma 3 2 4 4 5" xfId="53235" xr:uid="{AB436A91-A52A-47F7-95D1-608FDF46436D}"/>
    <cellStyle name="Comma 3 2 4 5" xfId="25036" xr:uid="{26148658-89F9-4953-85A2-B8EB60484A42}"/>
    <cellStyle name="Comma 3 2 4 5 2" xfId="26505" xr:uid="{7876FDDC-6D27-4008-B274-57E8EEFEBEA7}"/>
    <cellStyle name="Comma 3 2 4 5 2 2" xfId="29489" xr:uid="{BC5E0931-4A03-47D0-BD57-01E47D8E5AEB}"/>
    <cellStyle name="Comma 3 2 4 5 2 2 2" xfId="57979" xr:uid="{89FEFECD-E0F9-414C-88A5-F50A7D3288E5}"/>
    <cellStyle name="Comma 3 2 4 5 2 3" xfId="54996" xr:uid="{1CAFD080-DC8A-4C7E-ABAA-4AE153AFFD84}"/>
    <cellStyle name="Comma 3 2 4 5 3" xfId="27978" xr:uid="{AA9A120D-4E7E-4E96-A3FB-3E34FC64E6CF}"/>
    <cellStyle name="Comma 3 2 4 5 3 2" xfId="56468" xr:uid="{0D30C8BD-D96A-4526-BCC4-CB198220DBF5}"/>
    <cellStyle name="Comma 3 2 4 5 4" xfId="30978" xr:uid="{0F242EC8-EE68-4BA0-A64E-A44741DBD344}"/>
    <cellStyle name="Comma 3 2 4 5 4 2" xfId="59468" xr:uid="{04CFAFC2-C943-40C4-8662-2D23BB352C56}"/>
    <cellStyle name="Comma 3 2 4 5 5" xfId="53527" xr:uid="{DCDC2096-F574-4BBC-8041-5C1006F69FBD}"/>
    <cellStyle name="Comma 3 2 4 6" xfId="25337" xr:uid="{2F4A9809-29F9-4C88-B32D-496AEC287CCD}"/>
    <cellStyle name="Comma 3 2 4 6 2" xfId="28303" xr:uid="{96855D20-2C22-4127-9517-DF3AD806C88B}"/>
    <cellStyle name="Comma 3 2 4 6 2 2" xfId="56793" xr:uid="{F30D01F3-3F71-4AE7-B77D-71754065D818}"/>
    <cellStyle name="Comma 3 2 4 6 3" xfId="53828" xr:uid="{D0B1EB49-9462-4FDE-A622-902533AFA330}"/>
    <cellStyle name="Comma 3 2 4 7" xfId="26788" xr:uid="{835FCB13-ED8B-478E-B0D6-E77FCEEBA90E}"/>
    <cellStyle name="Comma 3 2 4 7 2" xfId="55278" xr:uid="{31F99A82-6B23-4974-800C-9C837F593DF1}"/>
    <cellStyle name="Comma 3 2 4 8" xfId="29782" xr:uid="{EFC76613-432A-41D7-B057-3A3AD7A75F3D}"/>
    <cellStyle name="Comma 3 2 4 8 2" xfId="58272" xr:uid="{84F3B4EE-9B92-437C-972E-60A92E5071AA}"/>
    <cellStyle name="Comma 3 2 4 9" xfId="23800" xr:uid="{F82F8CD7-053F-4C28-9F12-5DE9A704B037}"/>
    <cellStyle name="Comma 3 2 4 9 2" xfId="52436" xr:uid="{23BD4E18-2EF7-4D05-BECE-E20DDA627DDE}"/>
    <cellStyle name="Comma 3 2 5" xfId="1470" xr:uid="{600E2520-AD07-4F66-AC7B-B1A88EBD2008}"/>
    <cellStyle name="Comma 3 2 5 10" xfId="17990" xr:uid="{DC8737E8-CE73-4910-95DD-0D845BD826D1}"/>
    <cellStyle name="Comma 3 2 5 2" xfId="24202" xr:uid="{2A4EA355-CD18-405E-AB02-7C2DDA04EC12}"/>
    <cellStyle name="Comma 3 2 5 2 2" xfId="25628" xr:uid="{20981BE4-F5F7-42BD-B463-0306CDABD28E}"/>
    <cellStyle name="Comma 3 2 5 2 2 2" xfId="28605" xr:uid="{498C68A3-E8C2-410E-8A46-D542D58F4252}"/>
    <cellStyle name="Comma 3 2 5 2 2 2 2" xfId="57095" xr:uid="{D68EDE44-9B0A-4835-A035-CA322D96020D}"/>
    <cellStyle name="Comma 3 2 5 2 2 3" xfId="54119" xr:uid="{C87D6313-4379-41CB-A50F-AD7CC7277968}"/>
    <cellStyle name="Comma 3 2 5 2 3" xfId="27094" xr:uid="{4E08FC4F-2BAE-46A7-BA58-2D129EAA1E56}"/>
    <cellStyle name="Comma 3 2 5 2 3 2" xfId="55584" xr:uid="{B850F9C7-61D3-44D4-AEED-A8288D1F732E}"/>
    <cellStyle name="Comma 3 2 5 2 4" xfId="30089" xr:uid="{D06B7434-33E7-4614-A363-2235B00BC148}"/>
    <cellStyle name="Comma 3 2 5 2 4 2" xfId="58579" xr:uid="{20F72091-1D02-49C4-8751-938A14F4EF69}"/>
    <cellStyle name="Comma 3 2 5 2 5" xfId="52699" xr:uid="{9E00FBD1-B217-422B-B5A8-785FFB25A007}"/>
    <cellStyle name="Comma 3 2 5 3" xfId="24472" xr:uid="{FC227579-31C5-4A25-AE47-C41AB4F62B74}"/>
    <cellStyle name="Comma 3 2 5 3 2" xfId="25916" xr:uid="{B2600289-49A6-4934-820B-F561462645D5}"/>
    <cellStyle name="Comma 3 2 5 3 2 2" xfId="28898" xr:uid="{76CE6B4F-B367-45F1-BDAE-55C390154560}"/>
    <cellStyle name="Comma 3 2 5 3 2 2 2" xfId="57388" xr:uid="{B4ACE677-57A3-4D56-99B4-7D93A11B470E}"/>
    <cellStyle name="Comma 3 2 5 3 2 3" xfId="54407" xr:uid="{FFC2138B-5E80-4A53-A4CE-C31ECEB20CDE}"/>
    <cellStyle name="Comma 3 2 5 3 3" xfId="27387" xr:uid="{4C69BD76-B9B8-446E-82C2-442C2B31C60E}"/>
    <cellStyle name="Comma 3 2 5 3 3 2" xfId="55877" xr:uid="{61126DE0-CF1A-4703-9A01-5AD33F07CFB2}"/>
    <cellStyle name="Comma 3 2 5 3 4" xfId="30385" xr:uid="{142DE19A-8E5D-4505-8B9B-4484CD81B570}"/>
    <cellStyle name="Comma 3 2 5 3 4 2" xfId="58875" xr:uid="{BBA6EDDD-E00B-4A23-A68F-9AEECCE9502B}"/>
    <cellStyle name="Comma 3 2 5 3 5" xfId="52964" xr:uid="{5F68E4F1-552F-4051-BF97-34F24FAC4F74}"/>
    <cellStyle name="Comma 3 2 5 4" xfId="24758" xr:uid="{85F32CEE-3C4E-4F34-A9FC-63368C481A2D}"/>
    <cellStyle name="Comma 3 2 5 4 2" xfId="26216" xr:uid="{FB5447EB-1198-4B99-84DF-3554910AF9D8}"/>
    <cellStyle name="Comma 3 2 5 4 2 2" xfId="29200" xr:uid="{09E9D940-60F5-4DD1-A4C0-34FA162E36A3}"/>
    <cellStyle name="Comma 3 2 5 4 2 2 2" xfId="57690" xr:uid="{897B2EA1-BBE6-4418-B77D-30C33A419C4C}"/>
    <cellStyle name="Comma 3 2 5 4 2 3" xfId="54707" xr:uid="{90B025E5-A7C6-4900-A41A-1BED3AD962B5}"/>
    <cellStyle name="Comma 3 2 5 4 3" xfId="27689" xr:uid="{346DE0FD-350D-485B-A03E-D583EA97B3BC}"/>
    <cellStyle name="Comma 3 2 5 4 3 2" xfId="56179" xr:uid="{1A6A4969-530D-4D9D-9092-3730D0BB011C}"/>
    <cellStyle name="Comma 3 2 5 4 4" xfId="30688" xr:uid="{12F47F0D-2939-4B25-9EF0-AF2F4BEF2483}"/>
    <cellStyle name="Comma 3 2 5 4 4 2" xfId="59178" xr:uid="{AEC888B2-7662-478E-9F05-13626F9D901F}"/>
    <cellStyle name="Comma 3 2 5 4 5" xfId="53250" xr:uid="{C30AAE6B-FF3F-4A21-AC20-84B2BB620EA2}"/>
    <cellStyle name="Comma 3 2 5 5" xfId="25051" xr:uid="{6223170E-0A8F-4B27-95F1-C9A85D538F9F}"/>
    <cellStyle name="Comma 3 2 5 5 2" xfId="26520" xr:uid="{ED313462-63C2-4A39-B131-1A15F3E03BF6}"/>
    <cellStyle name="Comma 3 2 5 5 2 2" xfId="29504" xr:uid="{B2A7BC33-FFC8-4657-86A0-4A6E5909D6CF}"/>
    <cellStyle name="Comma 3 2 5 5 2 2 2" xfId="57994" xr:uid="{BF0019D8-7781-484F-BB50-173624FB23DC}"/>
    <cellStyle name="Comma 3 2 5 5 2 3" xfId="55011" xr:uid="{B29ACFA0-D506-4EAA-A6C2-3DFC05609C49}"/>
    <cellStyle name="Comma 3 2 5 5 3" xfId="27993" xr:uid="{6A3B9E67-1F30-4E38-92DA-C24015D7E292}"/>
    <cellStyle name="Comma 3 2 5 5 3 2" xfId="56483" xr:uid="{A82EE43C-8289-435E-A60B-EA5E4A5DF678}"/>
    <cellStyle name="Comma 3 2 5 5 4" xfId="30993" xr:uid="{9ED3C58F-A149-4E89-A8F1-1D6524D7D33C}"/>
    <cellStyle name="Comma 3 2 5 5 4 2" xfId="59483" xr:uid="{219D327D-B590-4FF7-9CAC-63CD778D39A7}"/>
    <cellStyle name="Comma 3 2 5 5 5" xfId="53542" xr:uid="{1503E22C-27D1-439C-92BE-A753660DA7E5}"/>
    <cellStyle name="Comma 3 2 5 6" xfId="25352" xr:uid="{B7C025CD-6AD0-47CD-929D-50B692908B27}"/>
    <cellStyle name="Comma 3 2 5 6 2" xfId="28318" xr:uid="{093AEFB2-0C9F-4A2F-BE4F-3D2B4FD1058D}"/>
    <cellStyle name="Comma 3 2 5 6 2 2" xfId="56808" xr:uid="{A9480FFA-BCEC-47B0-8EE1-02F4713338F9}"/>
    <cellStyle name="Comma 3 2 5 6 3" xfId="53843" xr:uid="{6E3645F5-C92D-4022-A661-F3C7AE653407}"/>
    <cellStyle name="Comma 3 2 5 7" xfId="26803" xr:uid="{676C4E2F-B14B-4941-99C9-EDF3F6584C86}"/>
    <cellStyle name="Comma 3 2 5 7 2" xfId="55293" xr:uid="{5F8F85CC-A0E3-4382-9E7E-4B2455F54187}"/>
    <cellStyle name="Comma 3 2 5 8" xfId="29797" xr:uid="{A55B04E3-85C7-472D-A5BB-FB425A4BFF88}"/>
    <cellStyle name="Comma 3 2 5 8 2" xfId="58287" xr:uid="{681818E3-E9CB-44BB-AD13-C2AC0C06B8DA}"/>
    <cellStyle name="Comma 3 2 5 9" xfId="23836" xr:uid="{9A0B5114-D50A-4865-A53C-15AF55EA1BF5}"/>
    <cellStyle name="Comma 3 2 5 9 2" xfId="52451" xr:uid="{A007328F-0D07-4A48-A461-049592F3A534}"/>
    <cellStyle name="Comma 3 2 6" xfId="2161" xr:uid="{B07F37E8-B80E-4673-BF95-408BBD8D3FD8}"/>
    <cellStyle name="Comma 3 2 6 2" xfId="24223" xr:uid="{5F79475E-368B-4404-AD6D-17E15C3F260A}"/>
    <cellStyle name="Comma 3 2 6 2 2" xfId="25661" xr:uid="{A8CFD739-D99C-4F84-8D6E-D55677127581}"/>
    <cellStyle name="Comma 3 2 6 2 2 2" xfId="28638" xr:uid="{D6C779A0-EB91-4E6C-BB0D-DC09E2DC2890}"/>
    <cellStyle name="Comma 3 2 6 2 2 2 2" xfId="57128" xr:uid="{4121A1E0-A1DE-4949-B007-8E7383206385}"/>
    <cellStyle name="Comma 3 2 6 2 2 3" xfId="54152" xr:uid="{903755AB-6E4F-432A-9C9F-87A4A1A28BEF}"/>
    <cellStyle name="Comma 3 2 6 2 3" xfId="27127" xr:uid="{8C171193-34B5-4D20-B190-C162B9261B6F}"/>
    <cellStyle name="Comma 3 2 6 2 3 2" xfId="55617" xr:uid="{30670179-40E8-4662-9598-FC7A908999CB}"/>
    <cellStyle name="Comma 3 2 6 2 4" xfId="30122" xr:uid="{E921DCED-9DDA-4BF1-9349-DA6CF0B2A540}"/>
    <cellStyle name="Comma 3 2 6 2 4 2" xfId="58612" xr:uid="{C570D332-5471-4AF6-B56F-533BA3AF9E03}"/>
    <cellStyle name="Comma 3 2 6 2 5" xfId="52717" xr:uid="{BBFEABED-98B0-4895-B3F8-03B3228D0C48}"/>
    <cellStyle name="Comma 3 2 6 3" xfId="24505" xr:uid="{D314CDA3-91B4-42ED-B10F-6BFD30150E74}"/>
    <cellStyle name="Comma 3 2 6 3 2" xfId="25949" xr:uid="{5D4708C9-4549-4AC2-930E-1A752C50F98F}"/>
    <cellStyle name="Comma 3 2 6 3 2 2" xfId="28931" xr:uid="{3AAB449E-0B0A-4C25-9977-9F9168FF7B57}"/>
    <cellStyle name="Comma 3 2 6 3 2 2 2" xfId="57421" xr:uid="{6AD5E97A-0E58-4ED6-8E0A-14511BF327D0}"/>
    <cellStyle name="Comma 3 2 6 3 2 3" xfId="54440" xr:uid="{1F631292-23A2-45BE-8088-40D7B2847C17}"/>
    <cellStyle name="Comma 3 2 6 3 3" xfId="27420" xr:uid="{DC048691-E513-47A8-B836-B4418F0E720B}"/>
    <cellStyle name="Comma 3 2 6 3 3 2" xfId="55910" xr:uid="{ECC98CC0-50CE-4B73-B1D0-A261FE2FC40A}"/>
    <cellStyle name="Comma 3 2 6 3 4" xfId="30418" xr:uid="{D96DE5B7-8BFB-4F97-AF1C-D08D58603031}"/>
    <cellStyle name="Comma 3 2 6 3 4 2" xfId="58908" xr:uid="{4EDA8B92-D213-46FF-AB41-51356D009E63}"/>
    <cellStyle name="Comma 3 2 6 3 5" xfId="52997" xr:uid="{3996D790-438B-4A54-AA3D-F87279BF393D}"/>
    <cellStyle name="Comma 3 2 6 4" xfId="24791" xr:uid="{C25B9A78-A15B-44D3-A0F3-7ECEF4BB28D9}"/>
    <cellStyle name="Comma 3 2 6 4 2" xfId="26249" xr:uid="{AC72CDCC-9272-49B8-BB26-C47CD4B4CD06}"/>
    <cellStyle name="Comma 3 2 6 4 2 2" xfId="29233" xr:uid="{07B6BEB5-B244-43DC-82D6-D8BE2286883E}"/>
    <cellStyle name="Comma 3 2 6 4 2 2 2" xfId="57723" xr:uid="{22436DF1-CE78-4F00-9AAC-7449853C4F15}"/>
    <cellStyle name="Comma 3 2 6 4 2 3" xfId="54740" xr:uid="{ECB4946A-EE84-4173-ADB5-E26D55D8173F}"/>
    <cellStyle name="Comma 3 2 6 4 3" xfId="27722" xr:uid="{411EEC3F-767A-4524-BE3B-68106740D6E5}"/>
    <cellStyle name="Comma 3 2 6 4 3 2" xfId="56212" xr:uid="{83A6D23F-5BE8-455B-98B9-A20A2A19409E}"/>
    <cellStyle name="Comma 3 2 6 4 4" xfId="30721" xr:uid="{B441D665-1FAB-43B9-A6BC-D3F26A12557B}"/>
    <cellStyle name="Comma 3 2 6 4 4 2" xfId="59211" xr:uid="{E21E265F-BD7B-48A4-AC93-10601123D69F}"/>
    <cellStyle name="Comma 3 2 6 4 5" xfId="53283" xr:uid="{E372A65A-C25D-4080-B3CA-349976A103D3}"/>
    <cellStyle name="Comma 3 2 6 5" xfId="25084" xr:uid="{CE7CFAAD-933F-4C28-8625-D887C87E50AC}"/>
    <cellStyle name="Comma 3 2 6 5 2" xfId="26553" xr:uid="{4A732F60-B376-4F23-A248-62C8F6FDC8A8}"/>
    <cellStyle name="Comma 3 2 6 5 2 2" xfId="29537" xr:uid="{F07E15F3-7D7B-4BF3-880D-E230CC9AC1B2}"/>
    <cellStyle name="Comma 3 2 6 5 2 2 2" xfId="58027" xr:uid="{73BF5333-E83C-447D-8FAD-85F8A8E3B9A2}"/>
    <cellStyle name="Comma 3 2 6 5 2 3" xfId="55044" xr:uid="{CF8801FC-471C-4ED4-94C2-49E098696B6A}"/>
    <cellStyle name="Comma 3 2 6 5 3" xfId="28026" xr:uid="{057E0AFA-19EF-4FCB-9EA0-A470FEFFFB6D}"/>
    <cellStyle name="Comma 3 2 6 5 3 2" xfId="56516" xr:uid="{CF0AC163-589C-4DA3-8130-56F285FF8CF2}"/>
    <cellStyle name="Comma 3 2 6 5 4" xfId="31026" xr:uid="{F5C5787F-DF63-4473-AFB4-9169153C796B}"/>
    <cellStyle name="Comma 3 2 6 5 4 2" xfId="59516" xr:uid="{65E93E52-3B9E-4A75-92DE-C19BA5C84F24}"/>
    <cellStyle name="Comma 3 2 6 5 5" xfId="53575" xr:uid="{91EBE834-4563-4E2F-AB55-897818135DED}"/>
    <cellStyle name="Comma 3 2 6 6" xfId="25385" xr:uid="{802F671D-8FEF-47AB-B38A-9F8424EFBF7D}"/>
    <cellStyle name="Comma 3 2 6 6 2" xfId="28351" xr:uid="{781A4B78-525C-4E03-9C72-9E230E53C75B}"/>
    <cellStyle name="Comma 3 2 6 6 2 2" xfId="56841" xr:uid="{A1AEDF9F-11B7-48B5-9C84-5C368118E756}"/>
    <cellStyle name="Comma 3 2 6 6 3" xfId="53876" xr:uid="{3A2D17A1-C017-42B6-9986-F7BB7C5DD1A7}"/>
    <cellStyle name="Comma 3 2 6 7" xfId="26836" xr:uid="{F38006C1-32C7-4790-9BF8-FBDB9BC49C19}"/>
    <cellStyle name="Comma 3 2 6 7 2" xfId="55326" xr:uid="{2E15E40F-8E97-421C-A3F5-D7412C5B224A}"/>
    <cellStyle name="Comma 3 2 6 8" xfId="29830" xr:uid="{D548CC94-41F6-4532-97CF-D686FD5426E8}"/>
    <cellStyle name="Comma 3 2 6 8 2" xfId="58320" xr:uid="{C9BD7C89-1E0E-4786-B9A1-B151D9681BDE}"/>
    <cellStyle name="Comma 3 2 6 9" xfId="23854" xr:uid="{49CF4905-1A88-44FF-B9D7-2DB0FCE5F829}"/>
    <cellStyle name="Comma 3 2 6 9 2" xfId="52468" xr:uid="{3CDEDC4F-609B-4986-832F-691B7192DF24}"/>
    <cellStyle name="Comma 3 2 7" xfId="1456" xr:uid="{2E7E2ADA-8A2F-453D-91D6-0745CFF0803C}"/>
    <cellStyle name="Comma 3 2 7 2" xfId="24239" xr:uid="{C659326A-7F65-49CA-97D9-2EA18A211B78}"/>
    <cellStyle name="Comma 3 2 7 2 2" xfId="25677" xr:uid="{85FF6BDA-7C00-4F0B-A0DD-CD9126414242}"/>
    <cellStyle name="Comma 3 2 7 2 2 2" xfId="28654" xr:uid="{E081A9DB-5A8B-4308-84F4-C22E587498EE}"/>
    <cellStyle name="Comma 3 2 7 2 2 2 2" xfId="57144" xr:uid="{0D77ADA5-2750-4ECA-A8B4-64DD0F88D9F6}"/>
    <cellStyle name="Comma 3 2 7 2 2 3" xfId="54168" xr:uid="{B3EBBE86-6832-4CD7-A412-3103EBBC212A}"/>
    <cellStyle name="Comma 3 2 7 2 3" xfId="27143" xr:uid="{67ECE8B8-2DD8-4792-83D2-1227CA1EF34B}"/>
    <cellStyle name="Comma 3 2 7 2 3 2" xfId="55633" xr:uid="{2BAECFE7-EF82-43FF-9677-FC31A655BEC9}"/>
    <cellStyle name="Comma 3 2 7 2 4" xfId="30138" xr:uid="{B263E29E-DDC8-4BA4-AE65-051D3D6A5942}"/>
    <cellStyle name="Comma 3 2 7 2 4 2" xfId="58628" xr:uid="{6423D7ED-7CB7-4522-9530-49CA66BAD0FF}"/>
    <cellStyle name="Comma 3 2 7 2 5" xfId="52733" xr:uid="{FFB79341-11EB-4917-AFA7-FCD6F799F89D}"/>
    <cellStyle name="Comma 3 2 7 3" xfId="24521" xr:uid="{3301720D-F5DA-45D0-9240-A464E4A83770}"/>
    <cellStyle name="Comma 3 2 7 3 2" xfId="25965" xr:uid="{7496B82B-9805-4D09-9F3A-F6803F737E1D}"/>
    <cellStyle name="Comma 3 2 7 3 2 2" xfId="28947" xr:uid="{A0F09757-45DC-4E7D-A5BC-5EBCB1BAC9F3}"/>
    <cellStyle name="Comma 3 2 7 3 2 2 2" xfId="57437" xr:uid="{9A4151F2-2511-44EA-A4BA-7BFFA6717FC6}"/>
    <cellStyle name="Comma 3 2 7 3 2 3" xfId="54456" xr:uid="{B9627773-5989-4FAA-BF5F-6E8E2B68D79C}"/>
    <cellStyle name="Comma 3 2 7 3 3" xfId="27436" xr:uid="{5F4F1C40-394E-4A4A-98C0-AB311598B06F}"/>
    <cellStyle name="Comma 3 2 7 3 3 2" xfId="55926" xr:uid="{E94B8632-2C1A-4BA6-B493-9EC56862DAC5}"/>
    <cellStyle name="Comma 3 2 7 3 4" xfId="30434" xr:uid="{84B399EA-1DDA-4F2A-A4B5-A3C50F36E09F}"/>
    <cellStyle name="Comma 3 2 7 3 4 2" xfId="58924" xr:uid="{9E52D2ED-AEDA-4B39-BBFE-9434C1C21FE1}"/>
    <cellStyle name="Comma 3 2 7 3 5" xfId="53013" xr:uid="{7BD94746-15FA-4933-A14F-7B70361176BD}"/>
    <cellStyle name="Comma 3 2 7 4" xfId="24807" xr:uid="{07D67E45-E282-435B-83C3-EF7C73DA71B9}"/>
    <cellStyle name="Comma 3 2 7 4 2" xfId="26265" xr:uid="{2147DB34-6E2A-4CBD-A138-0DA644D489D7}"/>
    <cellStyle name="Comma 3 2 7 4 2 2" xfId="29249" xr:uid="{82313411-7BDC-4833-855B-10EB6F11C8AC}"/>
    <cellStyle name="Comma 3 2 7 4 2 2 2" xfId="57739" xr:uid="{9A253B99-4D38-4ED8-B666-F08F143D84AE}"/>
    <cellStyle name="Comma 3 2 7 4 2 3" xfId="54756" xr:uid="{9CAAB631-AE55-4924-BC26-813234DC180A}"/>
    <cellStyle name="Comma 3 2 7 4 3" xfId="27738" xr:uid="{9BB6F414-CB36-4F9C-8487-F286B9357883}"/>
    <cellStyle name="Comma 3 2 7 4 3 2" xfId="56228" xr:uid="{09730746-2397-4F8B-A84F-793CD2DF5FBC}"/>
    <cellStyle name="Comma 3 2 7 4 4" xfId="30737" xr:uid="{6A6F2928-A7A0-429E-AF59-408DFE8E52F3}"/>
    <cellStyle name="Comma 3 2 7 4 4 2" xfId="59227" xr:uid="{46529FC4-9B31-4814-BF7D-151A12DE6C58}"/>
    <cellStyle name="Comma 3 2 7 4 5" xfId="53299" xr:uid="{39BA7379-BBCA-40DD-BE04-2AFE49BB3B43}"/>
    <cellStyle name="Comma 3 2 7 5" xfId="25100" xr:uid="{0B990F44-DA16-45D9-9268-BFCE61BBDB73}"/>
    <cellStyle name="Comma 3 2 7 5 2" xfId="26569" xr:uid="{68B3CE5D-C653-4D39-AE3B-967556C26054}"/>
    <cellStyle name="Comma 3 2 7 5 2 2" xfId="29553" xr:uid="{0ED0B8B1-655D-475F-9B0E-E95A3CB0B334}"/>
    <cellStyle name="Comma 3 2 7 5 2 2 2" xfId="58043" xr:uid="{D4132600-CF95-46C4-946E-D7C788FE6DFB}"/>
    <cellStyle name="Comma 3 2 7 5 2 3" xfId="55060" xr:uid="{F1838556-55BC-489E-8348-CB5FA99A7E55}"/>
    <cellStyle name="Comma 3 2 7 5 3" xfId="28042" xr:uid="{B5FE410D-0181-4D1B-B008-CD129502E90F}"/>
    <cellStyle name="Comma 3 2 7 5 3 2" xfId="56532" xr:uid="{5E6E934E-6CB1-4F97-A8CA-63828955662A}"/>
    <cellStyle name="Comma 3 2 7 5 4" xfId="31042" xr:uid="{3B1047E2-2AB8-49A0-B851-A90D8EE8F4CB}"/>
    <cellStyle name="Comma 3 2 7 5 4 2" xfId="59532" xr:uid="{E1DE9F3C-6C92-4801-B735-E3516EA85D17}"/>
    <cellStyle name="Comma 3 2 7 5 5" xfId="53591" xr:uid="{824CDA76-9A23-4919-9054-7A31BA687F91}"/>
    <cellStyle name="Comma 3 2 7 6" xfId="25401" xr:uid="{1A4AE097-E141-4435-A5E7-A19F2E77FA2B}"/>
    <cellStyle name="Comma 3 2 7 6 2" xfId="28367" xr:uid="{42FD4AE5-8444-4466-BFB5-C195B15CE93A}"/>
    <cellStyle name="Comma 3 2 7 6 2 2" xfId="56857" xr:uid="{B2F92DAD-521C-4B0E-865A-A4ACC9D0B0CC}"/>
    <cellStyle name="Comma 3 2 7 6 3" xfId="53892" xr:uid="{071C4441-5E4C-47CD-BD8F-883A0C2A884B}"/>
    <cellStyle name="Comma 3 2 7 7" xfId="26852" xr:uid="{5FCBB36E-8389-4178-9F49-5EDDF2148E27}"/>
    <cellStyle name="Comma 3 2 7 7 2" xfId="55342" xr:uid="{DCA5A0C2-5F72-4143-A79E-8F8E2CD34A48}"/>
    <cellStyle name="Comma 3 2 7 8" xfId="29846" xr:uid="{20D3A6E4-AF23-4193-975D-1A75C6EE9552}"/>
    <cellStyle name="Comma 3 2 7 8 2" xfId="58336" xr:uid="{72593260-354F-460F-B941-2E40ECCB1C25}"/>
    <cellStyle name="Comma 3 2 7 9" xfId="23870" xr:uid="{4876305F-357B-4480-970A-C84C9CDE2DC0}"/>
    <cellStyle name="Comma 3 2 7 9 2" xfId="52484" xr:uid="{D3E797E5-05B6-44D7-A61A-F9B880E98FA6}"/>
    <cellStyle name="Comma 3 2 8" xfId="827" xr:uid="{BA90EF2A-3047-41FA-90BB-BF2A52B59E81}"/>
    <cellStyle name="Comma 3 2 8 2" xfId="23928" xr:uid="{CC346E24-F17E-4475-8920-D97A37002480}"/>
    <cellStyle name="Comma 3 2 9" xfId="25118" xr:uid="{329D46E5-F9AE-4768-8AC5-AA60AC55EC2D}"/>
    <cellStyle name="Comma 3 2 9 2" xfId="28072" xr:uid="{8D623A42-0CB5-46CD-B9FE-0A98B7CAA411}"/>
    <cellStyle name="Comma 3 2 9 2 2" xfId="56562" xr:uid="{3459CD14-27FE-4FE9-A190-4CEAAB910EB8}"/>
    <cellStyle name="Comma 3 2 9 3" xfId="53609" xr:uid="{E1110F3C-8938-4B8A-AA02-18F8ED0D1C35}"/>
    <cellStyle name="Comma 3 3" xfId="258" xr:uid="{B9237EFD-041E-4E19-BC10-DC77220DDAD2}"/>
    <cellStyle name="Comma 3 3 10" xfId="23551" xr:uid="{64ABD4F7-DE45-4B68-A7FB-2539E9F933B0}"/>
    <cellStyle name="Comma 3 3 10 2" xfId="52332" xr:uid="{DEEEBEC4-216D-420B-9BF0-D3E1F2905F5F}"/>
    <cellStyle name="Comma 3 3 11" xfId="31703" xr:uid="{D37423D7-DB70-4B1E-B91C-B7304CC02BD7}"/>
    <cellStyle name="Comma 3 3 2" xfId="2097" xr:uid="{5B601A40-AF55-4671-8136-455429EE1F98}"/>
    <cellStyle name="Comma 3 3 2 2" xfId="5772" xr:uid="{58B84E15-EA10-430F-BE8F-26D05C53B152}"/>
    <cellStyle name="Comma 3 3 2 2 2" xfId="21771" xr:uid="{72EF13A4-7151-4DE7-B058-577917814E04}"/>
    <cellStyle name="Comma 3 3 2 2 2 2" xfId="51196" xr:uid="{9A067C82-E386-4971-8016-12F2C5479D6C}"/>
    <cellStyle name="Comma 3 3 2 2 3" xfId="24173" xr:uid="{E8AA4BBE-95AF-4ED7-BFC3-A60F3EC369FA}"/>
    <cellStyle name="Comma 3 3 2 2 4" xfId="35631" xr:uid="{60A68B36-586C-4A6E-8AB8-8533CF5FBCA8}"/>
    <cellStyle name="Comma 3 3 2 3" xfId="20798" xr:uid="{EBF7643A-E4E9-4175-808A-5B147A1424DC}"/>
    <cellStyle name="Comma 3 3 2 3 2" xfId="23806" xr:uid="{420B536A-F238-467F-B083-01A6ADB8322B}"/>
    <cellStyle name="Comma 3 3 2 3 3" xfId="50226" xr:uid="{DB1921A0-DC8A-4539-80BA-3E7C3E199E52}"/>
    <cellStyle name="Comma 3 3 2 4" xfId="4953" xr:uid="{9AF8ABC6-E1F5-42E7-92AB-2CAB616B04B3}"/>
    <cellStyle name="Comma 3 3 2 4 2" xfId="34822" xr:uid="{CF4CEB16-03CB-4816-835B-D9ED098C85C5}"/>
    <cellStyle name="Comma 3 3 2 5" xfId="22829" xr:uid="{C582979B-3E6E-4CA4-8B1E-B886FCF2F660}"/>
    <cellStyle name="Comma 3 3 2 5 2" xfId="52114" xr:uid="{EDA2EDFA-EB7F-4351-B388-77F3738DF361}"/>
    <cellStyle name="Comma 3 3 2 6" xfId="4487" xr:uid="{B2E81062-E606-4E1C-99A1-689997D4250C}"/>
    <cellStyle name="Comma 3 3 2 6 2" xfId="34481" xr:uid="{248BF798-6967-45D1-AEED-0781E1FB0D9C}"/>
    <cellStyle name="Comma 3 3 3" xfId="1500" xr:uid="{79A3767E-EC6C-4133-A864-1F4451E6BC9C}"/>
    <cellStyle name="Comma 3 3 3 2" xfId="5965" xr:uid="{C56CB6DB-85C5-4098-B91B-C52E96EAF556}"/>
    <cellStyle name="Comma 3 3 3 2 2" xfId="22024" xr:uid="{FE061DBC-861F-42BB-8A7B-67F8CC0CF690}"/>
    <cellStyle name="Comma 3 3 3 2 2 2" xfId="28436" xr:uid="{8109104C-9F9A-4F72-9A0D-F5C77F76E41E}"/>
    <cellStyle name="Comma 3 3 3 2 2 2 2" xfId="56926" xr:uid="{036B2D0A-7566-4016-8908-6B2FDC53445D}"/>
    <cellStyle name="Comma 3 3 3 2 2 3" xfId="51449" xr:uid="{4779715F-2B4C-4E00-B042-4D4154583288}"/>
    <cellStyle name="Comma 3 3 3 2 3" xfId="25459" xr:uid="{C2C2C70F-768A-4DA5-A8EE-E7A2CC02772C}"/>
    <cellStyle name="Comma 3 3 3 2 3 2" xfId="53950" xr:uid="{4F80A6EE-B35A-43C8-86AB-2858393BA2B9}"/>
    <cellStyle name="Comma 3 3 3 2 4" xfId="35824" xr:uid="{FFA962FC-9D36-47DE-B719-3A4DE5AC2C56}"/>
    <cellStyle name="Comma 3 3 3 3" xfId="21040" xr:uid="{A221D718-4A36-45E0-83E1-32E9E7744D24}"/>
    <cellStyle name="Comma 3 3 3 3 2" xfId="26922" xr:uid="{ACAABEA3-4362-42A6-B9B5-285D98375BBE}"/>
    <cellStyle name="Comma 3 3 3 3 2 2" xfId="55412" xr:uid="{4B2B5B69-ABFF-4CE3-821B-B8639848EB22}"/>
    <cellStyle name="Comma 3 3 3 3 3" xfId="50466" xr:uid="{98573003-1092-4997-AB89-B4FC966F98E4}"/>
    <cellStyle name="Comma 3 3 3 4" xfId="29916" xr:uid="{DE09A7FD-00F4-4885-8EF5-517B8F3BEDD6}"/>
    <cellStyle name="Comma 3 3 3 4 2" xfId="58406" xr:uid="{444F055D-ADFA-4B10-AE74-24622BA8010F}"/>
    <cellStyle name="Comma 3 3 3 5" xfId="23977" xr:uid="{0EE525D8-5A10-49D3-A74A-53F68A1173D8}"/>
    <cellStyle name="Comma 3 3 3 5 2" xfId="52541" xr:uid="{4099019E-499B-4BEF-A827-08B233583325}"/>
    <cellStyle name="Comma 3 3 3 6" xfId="5188" xr:uid="{700C5BF5-E433-47B4-A244-04F12F3C0E73}"/>
    <cellStyle name="Comma 3 3 3 6 2" xfId="35051" xr:uid="{BF9F4BDD-5C72-4C4F-AAE7-E21E3BA31755}"/>
    <cellStyle name="Comma 3 3 4" xfId="5607" xr:uid="{0C32916C-51B1-4650-A7C9-BAD4F033C919}"/>
    <cellStyle name="Comma 3 3 4 2" xfId="21524" xr:uid="{FFF2D074-AA85-47B8-9BF7-F14B01FE44CB}"/>
    <cellStyle name="Comma 3 3 4 2 2" xfId="28726" xr:uid="{21A9E862-A43C-41B7-AD1D-CEB6017E7443}"/>
    <cellStyle name="Comma 3 3 4 2 2 2" xfId="57216" xr:uid="{887D3BB0-8733-4A29-9AA1-1B4376BB3ED7}"/>
    <cellStyle name="Comma 3 3 4 2 3" xfId="25747" xr:uid="{5C5B0AFA-5A5D-483E-A0D8-8F129EDF14D2}"/>
    <cellStyle name="Comma 3 3 4 2 3 2" xfId="54238" xr:uid="{4808EB0C-548E-4502-8727-B1CA96992933}"/>
    <cellStyle name="Comma 3 3 4 2 4" xfId="50949" xr:uid="{354378E8-BBCB-494E-B72E-DC1B1097E482}"/>
    <cellStyle name="Comma 3 3 4 3" xfId="27215" xr:uid="{21E0B773-CAFB-4ECE-9376-9B8D3407BD8D}"/>
    <cellStyle name="Comma 3 3 4 3 2" xfId="55705" xr:uid="{F0141354-CFFD-473D-AEEA-6C36F6B80907}"/>
    <cellStyle name="Comma 3 3 4 4" xfId="30212" xr:uid="{C2D65ED7-D354-4688-B6D2-FB92F84C27EE}"/>
    <cellStyle name="Comma 3 3 4 4 2" xfId="58702" xr:uid="{412AD869-D07C-462F-B01F-4CF5F1626FD9}"/>
    <cellStyle name="Comma 3 3 4 5" xfId="24302" xr:uid="{43DEBB1A-B19F-4DA0-A501-4343D9B1AFDC}"/>
    <cellStyle name="Comma 3 3 4 5 2" xfId="52794" xr:uid="{B1225BE4-E303-41D2-9AF9-5A966BD8A1C1}"/>
    <cellStyle name="Comma 3 3 4 6" xfId="35468" xr:uid="{5CEC8766-CD40-4E89-9828-35BE93972437}"/>
    <cellStyle name="Comma 3 3 5" xfId="4729" xr:uid="{D650BFFF-026E-4260-B25F-9B299C6CA72A}"/>
    <cellStyle name="Comma 3 3 5 2" xfId="20623" xr:uid="{6FBF69FB-E13D-4F0F-8F09-453BAFDC4F73}"/>
    <cellStyle name="Comma 3 3 5 2 2" xfId="29022" xr:uid="{E25BDC00-DFF0-41F9-87EA-92537815FFB8}"/>
    <cellStyle name="Comma 3 3 5 2 2 2" xfId="57512" xr:uid="{CDA069C2-86A1-42A7-BEED-DDF99F5DEFA2}"/>
    <cellStyle name="Comma 3 3 5 2 3" xfId="26038" xr:uid="{555A9090-A529-4222-A2EA-ACAB5A5E75EE}"/>
    <cellStyle name="Comma 3 3 5 2 3 2" xfId="54529" xr:uid="{76EF089C-772B-4791-BC49-01E12213C985}"/>
    <cellStyle name="Comma 3 3 5 2 4" xfId="50068" xr:uid="{946B14BF-50B4-4018-8443-C9640B426858}"/>
    <cellStyle name="Comma 3 3 5 3" xfId="27511" xr:uid="{6DB1D36A-F30A-4C3A-A020-656D3FADFF36}"/>
    <cellStyle name="Comma 3 3 5 3 2" xfId="56001" xr:uid="{83F28673-5BF6-47FC-B307-CD90112CD416}"/>
    <cellStyle name="Comma 3 3 5 4" xfId="30509" xr:uid="{7276D921-7BCE-4B7C-A41D-C0ADE2B494EA}"/>
    <cellStyle name="Comma 3 3 5 4 2" xfId="58999" xr:uid="{3B4A5B4D-001D-4527-9F3D-951E3B011DF6}"/>
    <cellStyle name="Comma 3 3 5 5" xfId="24581" xr:uid="{0659236A-F97A-4E3F-934A-F72F3FF175C7}"/>
    <cellStyle name="Comma 3 3 5 5 2" xfId="53073" xr:uid="{C6BD7927-AD92-4042-B026-1A2BDD6DA259}"/>
    <cellStyle name="Comma 3 3 5 6" xfId="34623" xr:uid="{5E5FB3F5-4118-42AB-9362-D381308B0193}"/>
    <cellStyle name="Comma 3 3 6" xfId="20514" xr:uid="{3DE2EBBE-122C-4349-B4AF-AB613676D319}"/>
    <cellStyle name="Comma 3 3 6 2" xfId="26348" xr:uid="{4BBBED0A-A008-4CC4-966B-7CED7A820A25}"/>
    <cellStyle name="Comma 3 3 6 2 2" xfId="29332" xr:uid="{E2EFF59A-DB49-4A09-89F8-5C4885EB0917}"/>
    <cellStyle name="Comma 3 3 6 2 2 2" xfId="57822" xr:uid="{6281D709-9795-4B4D-A26C-418446C67132}"/>
    <cellStyle name="Comma 3 3 6 2 3" xfId="54839" xr:uid="{4B8C7AB9-59C8-4101-A694-D8724301B199}"/>
    <cellStyle name="Comma 3 3 6 3" xfId="27821" xr:uid="{AAB969F6-DD20-4924-97B2-ABB382BF0280}"/>
    <cellStyle name="Comma 3 3 6 3 2" xfId="56311" xr:uid="{AAE5B821-E091-400A-BE1F-CE11EE3BE04C}"/>
    <cellStyle name="Comma 3 3 6 4" xfId="30820" xr:uid="{B58F2E74-48C8-4B5E-B076-D5D0891F28E8}"/>
    <cellStyle name="Comma 3 3 6 4 2" xfId="59310" xr:uid="{716EFC0A-18A7-4993-895C-FC09537A7F47}"/>
    <cellStyle name="Comma 3 3 6 5" xfId="24878" xr:uid="{B626E7C1-8840-4F53-83D6-ADBE8A6BB16C}"/>
    <cellStyle name="Comma 3 3 6 5 2" xfId="53369" xr:uid="{F697FC87-96F9-4CC8-A943-132236AE4AE9}"/>
    <cellStyle name="Comma 3 3 7" xfId="17992" xr:uid="{4A7AE5C7-C66D-49BD-9CFF-15E6F607E8A0}"/>
    <cellStyle name="Comma 3 3 7 2" xfId="28146" xr:uid="{D2C0A0A1-E389-4D87-AF8F-9BC4C015EF39}"/>
    <cellStyle name="Comma 3 3 7 2 2" xfId="56636" xr:uid="{802E5D20-E172-4F5E-8F80-0FA06E1D9164}"/>
    <cellStyle name="Comma 3 3 7 3" xfId="25179" xr:uid="{E5E98FE4-E5AF-4C52-A87B-A8DF8571BEBA}"/>
    <cellStyle name="Comma 3 3 7 3 2" xfId="53670" xr:uid="{F791C657-1373-4183-9D14-115D2F07D44A}"/>
    <cellStyle name="Comma 3 3 8" xfId="26630" xr:uid="{BBB36C4C-EC95-4C79-8E0A-F2C4C65F67A8}"/>
    <cellStyle name="Comma 3 3 8 2" xfId="55120" xr:uid="{9B22DB3A-0BE7-41C0-A9A5-801253497556}"/>
    <cellStyle name="Comma 3 3 9" xfId="29624" xr:uid="{77959563-1FE7-4DBE-974A-37CD148A8960}"/>
    <cellStyle name="Comma 3 3 9 2" xfId="58114" xr:uid="{388CDB5B-DCBD-4EA4-9C68-AA783805FC08}"/>
    <cellStyle name="Comma 3 4" xfId="276" xr:uid="{769DA2F9-BDE9-4ADE-8F77-D648B4FA7F4D}"/>
    <cellStyle name="Comma 3 4 10" xfId="25115" xr:uid="{926C360F-82CC-4B6F-A9F0-8E67D4D01689}"/>
    <cellStyle name="Comma 3 4 10 2" xfId="28069" xr:uid="{EF0E64D9-883B-4FCB-9EB0-72817D8EA6CC}"/>
    <cellStyle name="Comma 3 4 10 2 2" xfId="56559" xr:uid="{CD05A050-A705-44E3-B631-15BEC810C811}"/>
    <cellStyle name="Comma 3 4 10 3" xfId="53606" xr:uid="{B7A8E65D-2287-44BE-A1E8-514EFA54152F}"/>
    <cellStyle name="Comma 3 4 11" xfId="25248" xr:uid="{D0110E1D-F3B3-4FB8-9741-63718C5B26FF}"/>
    <cellStyle name="Comma 3 4 11 2" xfId="28214" xr:uid="{F576EA49-952D-4111-9BA4-5087C13E8C4F}"/>
    <cellStyle name="Comma 3 4 11 2 2" xfId="56704" xr:uid="{6FC6C525-5BDF-40D7-8800-4880259D8714}"/>
    <cellStyle name="Comma 3 4 11 3" xfId="53739" xr:uid="{1788CCF0-06D2-4A59-A6D0-6775F0B1D0EE}"/>
    <cellStyle name="Comma 3 4 12" xfId="26699" xr:uid="{9B81A030-BB28-4B8E-9FB0-3F193F6F9EBA}"/>
    <cellStyle name="Comma 3 4 12 2" xfId="55189" xr:uid="{26A5C8C7-9E18-49A6-AF28-A49343ACD5AE}"/>
    <cellStyle name="Comma 3 4 13" xfId="29693" xr:uid="{D3468EFC-7943-46FD-B528-6B23125A7990}"/>
    <cellStyle name="Comma 3 4 13 2" xfId="58183" xr:uid="{EE19B015-199E-4081-9FBF-44CEBAB0B8E1}"/>
    <cellStyle name="Comma 3 4 14" xfId="23668" xr:uid="{7601D1B5-BA30-4E49-A757-5AD66D4062AC}"/>
    <cellStyle name="Comma 3 4 14 2" xfId="52370" xr:uid="{2563EFBB-DA71-41FE-8EEF-6D69035F3178}"/>
    <cellStyle name="Comma 3 4 15" xfId="31682" xr:uid="{73EB3F1F-958C-4428-A489-64A5B41E30A7}"/>
    <cellStyle name="Comma 3 4 2" xfId="3425" xr:uid="{0B100364-8D3D-4600-BB34-0484624791FE}"/>
    <cellStyle name="Comma 3 4 2 10" xfId="22846" xr:uid="{5848AFF8-DD93-479C-BFEB-BE04B7CEFC6F}"/>
    <cellStyle name="Comma 3 4 2 10 2" xfId="52131" xr:uid="{D090F6D9-2C21-44DC-AE67-060972EC0EE3}"/>
    <cellStyle name="Comma 3 4 2 11" xfId="4502" xr:uid="{D5E2B3F1-56D7-4EEF-8AC7-A225F95680ED}"/>
    <cellStyle name="Comma 3 4 2 11 2" xfId="34496" xr:uid="{A7C58EEE-4074-4FDF-94DA-338F21CE1EC2}"/>
    <cellStyle name="Comma 3 4 2 2" xfId="5959" xr:uid="{12D5E82B-0F9D-4ABB-9CA9-28B10F0ADAB4}"/>
    <cellStyle name="Comma 3 4 2 2 2" xfId="22006" xr:uid="{F41F6B33-DD57-40FD-BBCE-F93B740B450F}"/>
    <cellStyle name="Comma 3 4 2 2 2 2" xfId="28587" xr:uid="{44929D99-300F-4A50-8A82-AF0FE5422E7D}"/>
    <cellStyle name="Comma 3 4 2 2 2 2 2" xfId="57077" xr:uid="{DEAA017F-5CC4-4CFD-BBEF-053B21773540}"/>
    <cellStyle name="Comma 3 4 2 2 2 3" xfId="25612" xr:uid="{08175E59-DC8D-4D3C-AFD4-83BDF1BF475F}"/>
    <cellStyle name="Comma 3 4 2 2 2 3 2" xfId="54103" xr:uid="{AB769CB1-C538-47F9-9431-03B1574A3CDE}"/>
    <cellStyle name="Comma 3 4 2 2 2 4" xfId="51431" xr:uid="{7846883F-9F74-4DC3-A07C-140E73A2A86A}"/>
    <cellStyle name="Comma 3 4 2 2 3" xfId="27076" xr:uid="{8207406A-02C8-43A4-8FC5-A5611F5F54CF}"/>
    <cellStyle name="Comma 3 4 2 2 3 2" xfId="55566" xr:uid="{5CE93E42-68F6-4C75-B7E1-B1C39AD03466}"/>
    <cellStyle name="Comma 3 4 2 2 4" xfId="30071" xr:uid="{797DE3B8-85EB-4FBB-8746-CADEDD3CBE75}"/>
    <cellStyle name="Comma 3 4 2 2 4 2" xfId="58561" xr:uid="{C4406692-8B61-4856-865B-422955251A4C}"/>
    <cellStyle name="Comma 3 4 2 2 5" xfId="24166" xr:uid="{D36F4815-AFC5-4815-97D3-28A96AFEAA76}"/>
    <cellStyle name="Comma 3 4 2 2 5 2" xfId="52682" xr:uid="{509BA9FA-176B-4872-8856-3C22BE1D6123}"/>
    <cellStyle name="Comma 3 4 2 2 6" xfId="35818" xr:uid="{B910A823-F57F-4811-ACE2-F3C749554395}"/>
    <cellStyle name="Comma 3 4 2 3" xfId="21034" xr:uid="{EFF3C264-0C29-4B12-BA7C-013F05A7AE5F}"/>
    <cellStyle name="Comma 3 4 2 3 2" xfId="25898" xr:uid="{A00B26FB-5601-46B4-95D2-5ABF2F54EBA9}"/>
    <cellStyle name="Comma 3 4 2 3 2 2" xfId="28880" xr:uid="{859CBECD-1855-4F81-9D5E-2AE14F197040}"/>
    <cellStyle name="Comma 3 4 2 3 2 2 2" xfId="57370" xr:uid="{A111B433-EA2D-442E-B89A-80DE5E84EBFD}"/>
    <cellStyle name="Comma 3 4 2 3 2 3" xfId="54389" xr:uid="{12F3D68C-D9F7-45DE-ACDB-45512701F097}"/>
    <cellStyle name="Comma 3 4 2 3 3" xfId="27369" xr:uid="{1C5138E7-75DE-47EA-B895-C1B7B57F02B9}"/>
    <cellStyle name="Comma 3 4 2 3 3 2" xfId="55859" xr:uid="{962F1A72-E480-49AD-B8F5-96185115838C}"/>
    <cellStyle name="Comma 3 4 2 3 4" xfId="30367" xr:uid="{9A663811-B2D9-467D-BFAF-AE4030F55216}"/>
    <cellStyle name="Comma 3 4 2 3 4 2" xfId="58857" xr:uid="{7FEFB07D-0137-43B1-9456-8B70395FD94C}"/>
    <cellStyle name="Comma 3 4 2 3 5" xfId="24455" xr:uid="{5F406650-0F25-49F8-81B9-5585B39F5804}"/>
    <cellStyle name="Comma 3 4 2 3 5 2" xfId="52947" xr:uid="{78BB8A9A-585A-439D-A6F1-636E1C695180}"/>
    <cellStyle name="Comma 3 4 2 3 6" xfId="50460" xr:uid="{66DB14D0-9377-4298-9431-4F62F3789773}"/>
    <cellStyle name="Comma 3 4 2 4" xfId="5172" xr:uid="{0DC6D811-4C73-4925-9360-72B9E5B246F9}"/>
    <cellStyle name="Comma 3 4 2 4 2" xfId="26198" xr:uid="{DB0F229E-886B-4AB7-82F1-F1519751DCB0}"/>
    <cellStyle name="Comma 3 4 2 4 2 2" xfId="29182" xr:uid="{F83D7B0D-AF91-4B93-B7AC-C72EE845189C}"/>
    <cellStyle name="Comma 3 4 2 4 2 2 2" xfId="57672" xr:uid="{FAD00168-2909-4742-AAAC-4C7575F5B498}"/>
    <cellStyle name="Comma 3 4 2 4 2 3" xfId="54689" xr:uid="{5FEEB671-D3CE-44DE-B64A-BFDAA9925196}"/>
    <cellStyle name="Comma 3 4 2 4 3" xfId="27671" xr:uid="{937D8FF2-7AB8-4740-AA36-09DAFEFA2D79}"/>
    <cellStyle name="Comma 3 4 2 4 3 2" xfId="56161" xr:uid="{9B98A347-5F48-4039-9976-6A243632E06B}"/>
    <cellStyle name="Comma 3 4 2 4 4" xfId="30670" xr:uid="{C73B3FB6-9D06-4F57-9358-C4B921C0E912}"/>
    <cellStyle name="Comma 3 4 2 4 4 2" xfId="59160" xr:uid="{786FDE95-2D3B-4182-880A-85AE5949F508}"/>
    <cellStyle name="Comma 3 4 2 4 5" xfId="24740" xr:uid="{F6226D5E-5563-459A-BD94-9C8E8E23C6A8}"/>
    <cellStyle name="Comma 3 4 2 4 5 2" xfId="53232" xr:uid="{12AD4B34-194C-4EE8-80B3-3507BB067FD0}"/>
    <cellStyle name="Comma 3 4 2 4 6" xfId="35035" xr:uid="{AEFBC128-7592-4DFF-B273-36B859F6CBFC}"/>
    <cellStyle name="Comma 3 4 2 5" xfId="25033" xr:uid="{D5FAC66E-346E-44D3-9E89-9FFBAFA14D12}"/>
    <cellStyle name="Comma 3 4 2 5 2" xfId="26502" xr:uid="{1DFF08ED-EF2C-4CB8-9CC2-868B0C46480E}"/>
    <cellStyle name="Comma 3 4 2 5 2 2" xfId="29486" xr:uid="{140E568E-B25E-4319-9A0B-B21B775F8C02}"/>
    <cellStyle name="Comma 3 4 2 5 2 2 2" xfId="57976" xr:uid="{F68AD032-B5C1-443A-AAB2-183A1A2A993F}"/>
    <cellStyle name="Comma 3 4 2 5 2 3" xfId="54993" xr:uid="{9DB1C642-2E4B-4F4C-B32A-9F3559DDEBD2}"/>
    <cellStyle name="Comma 3 4 2 5 3" xfId="27975" xr:uid="{98DF42A4-A046-41F7-99F1-7DD79186CEA2}"/>
    <cellStyle name="Comma 3 4 2 5 3 2" xfId="56465" xr:uid="{A63399FE-E3A5-4EF3-A4EF-3392F2F23F2A}"/>
    <cellStyle name="Comma 3 4 2 5 4" xfId="30975" xr:uid="{9D5182B1-6E28-4EFD-9670-9CB18E04A834}"/>
    <cellStyle name="Comma 3 4 2 5 4 2" xfId="59465" xr:uid="{C7EB7AF6-0A40-46D1-9962-37DE58E737EA}"/>
    <cellStyle name="Comma 3 4 2 5 5" xfId="53524" xr:uid="{3B81F247-7853-482C-B065-D968685CA6DE}"/>
    <cellStyle name="Comma 3 4 2 6" xfId="25334" xr:uid="{3B755868-9697-43A2-9997-58BEE052B6D0}"/>
    <cellStyle name="Comma 3 4 2 6 2" xfId="28300" xr:uid="{BCE75702-2B32-4EFE-AAD8-709022D99EE6}"/>
    <cellStyle name="Comma 3 4 2 6 2 2" xfId="56790" xr:uid="{2C83154B-6E52-49D6-B16B-451FAA022878}"/>
    <cellStyle name="Comma 3 4 2 6 3" xfId="53825" xr:uid="{A8B815D2-5D15-4A8F-9B09-030E623D51C8}"/>
    <cellStyle name="Comma 3 4 2 7" xfId="26785" xr:uid="{66EF8C64-C6C8-403C-93A1-C3A080B8C5BF}"/>
    <cellStyle name="Comma 3 4 2 7 2" xfId="55275" xr:uid="{9FDFF66C-344B-4B0F-862F-F7FE318075D1}"/>
    <cellStyle name="Comma 3 4 2 8" xfId="29779" xr:uid="{BC60C846-094B-42FD-8469-1FA79CAE652C}"/>
    <cellStyle name="Comma 3 4 2 8 2" xfId="58269" xr:uid="{D70AEDFF-1E39-4056-88F9-C2926DD72DD3}"/>
    <cellStyle name="Comma 3 4 2 9" xfId="31323" xr:uid="{8AFEE0A1-CAE5-4EC3-AB88-5CB69DEB8159}"/>
    <cellStyle name="Comma 3 4 3" xfId="1472" xr:uid="{182E8ED1-9D15-4A12-825C-C861C3C7CC1E}"/>
    <cellStyle name="Comma 3 4 3 10" xfId="23833" xr:uid="{BCEBC4D3-5E1D-4C7A-AD0D-D1939B810D46}"/>
    <cellStyle name="Comma 3 4 3 10 2" xfId="52448" xr:uid="{E86FCFD8-7BEE-41A1-B4AD-2721911DADC0}"/>
    <cellStyle name="Comma 3 4 3 11" xfId="5756" xr:uid="{1E25896A-BE0F-4819-936A-D1EC1039855E}"/>
    <cellStyle name="Comma 3 4 3 11 2" xfId="35615" xr:uid="{F5D845FE-E9EE-45FC-9AC1-3710D9806BF7}"/>
    <cellStyle name="Comma 3 4 3 2" xfId="21765" xr:uid="{C3A0D8F8-E368-4817-8C81-787449B3A0DA}"/>
    <cellStyle name="Comma 3 4 3 2 2" xfId="25625" xr:uid="{C852F167-0C16-46FA-8AE7-761A18DD3B9C}"/>
    <cellStyle name="Comma 3 4 3 2 2 2" xfId="28602" xr:uid="{54B2974D-7A3C-422B-9066-4003CA44C885}"/>
    <cellStyle name="Comma 3 4 3 2 2 2 2" xfId="57092" xr:uid="{62F601D6-FFDD-46F1-86A4-D12E87EDBA20}"/>
    <cellStyle name="Comma 3 4 3 2 2 3" xfId="54116" xr:uid="{DEE95852-150D-4B10-B1ED-993B43EF0386}"/>
    <cellStyle name="Comma 3 4 3 2 3" xfId="27091" xr:uid="{5AEAA685-D0F6-4B0E-8207-7A8DA6B5429D}"/>
    <cellStyle name="Comma 3 4 3 2 3 2" xfId="55581" xr:uid="{E9FD8342-DE01-454A-9C5C-D0577E213152}"/>
    <cellStyle name="Comma 3 4 3 2 4" xfId="30086" xr:uid="{7D6477FF-5457-42AF-9E48-B223C5C3F3F0}"/>
    <cellStyle name="Comma 3 4 3 2 4 2" xfId="58576" xr:uid="{B2E5469A-56D6-40E3-8A8E-0623157857A3}"/>
    <cellStyle name="Comma 3 4 3 2 5" xfId="24199" xr:uid="{33ACDD7E-AC75-4CAC-89B3-5D11D2A7AB22}"/>
    <cellStyle name="Comma 3 4 3 2 5 2" xfId="52696" xr:uid="{8FB750B5-3F9E-4A48-BAC6-276B13146299}"/>
    <cellStyle name="Comma 3 4 3 2 6" xfId="51190" xr:uid="{CA22DAB9-2AF3-4E48-84C1-E889BB595022}"/>
    <cellStyle name="Comma 3 4 3 3" xfId="24469" xr:uid="{DAE46A04-8D26-4BB0-84A0-F77F1C803C28}"/>
    <cellStyle name="Comma 3 4 3 3 2" xfId="25913" xr:uid="{31019964-3555-4B49-8306-BF940EB63888}"/>
    <cellStyle name="Comma 3 4 3 3 2 2" xfId="28895" xr:uid="{D04CD58D-7B1A-4898-A75D-E8AACCB5D07D}"/>
    <cellStyle name="Comma 3 4 3 3 2 2 2" xfId="57385" xr:uid="{F8BB980F-4DEF-4B4D-8078-965C52D6B20C}"/>
    <cellStyle name="Comma 3 4 3 3 2 3" xfId="54404" xr:uid="{301B76DF-D491-4AAC-9B97-22E1336B7912}"/>
    <cellStyle name="Comma 3 4 3 3 3" xfId="27384" xr:uid="{0FEC07F7-35B6-4305-AFAD-EA93EA98A46B}"/>
    <cellStyle name="Comma 3 4 3 3 3 2" xfId="55874" xr:uid="{B524BB51-BBDA-411E-9900-1ABF9F5B24B8}"/>
    <cellStyle name="Comma 3 4 3 3 4" xfId="30382" xr:uid="{583C6519-AA4F-478C-BDB3-0305AFDD3659}"/>
    <cellStyle name="Comma 3 4 3 3 4 2" xfId="58872" xr:uid="{05CE793A-DC37-4B32-8374-715A738F9B08}"/>
    <cellStyle name="Comma 3 4 3 3 5" xfId="52961" xr:uid="{88ADCB52-5872-4AC6-8401-75B37B67AED8}"/>
    <cellStyle name="Comma 3 4 3 4" xfId="24755" xr:uid="{1DE52E60-0EF0-4FA2-B621-7337671FF2C4}"/>
    <cellStyle name="Comma 3 4 3 4 2" xfId="26213" xr:uid="{E4A74C73-D247-4EF5-BBBD-44756C4612F4}"/>
    <cellStyle name="Comma 3 4 3 4 2 2" xfId="29197" xr:uid="{8226599B-0B25-459A-9161-BA7E01942B61}"/>
    <cellStyle name="Comma 3 4 3 4 2 2 2" xfId="57687" xr:uid="{E276AA31-FF8A-476E-A12E-F6B6D287FF0E}"/>
    <cellStyle name="Comma 3 4 3 4 2 3" xfId="54704" xr:uid="{A1F49192-9DCE-486E-B48D-0B3CA3422804}"/>
    <cellStyle name="Comma 3 4 3 4 3" xfId="27686" xr:uid="{B3DD37B3-E05D-4EE4-A997-F5060F55EB39}"/>
    <cellStyle name="Comma 3 4 3 4 3 2" xfId="56176" xr:uid="{BC62DCC7-F6D1-47F8-A195-FA970B875E11}"/>
    <cellStyle name="Comma 3 4 3 4 4" xfId="30685" xr:uid="{94521B40-E231-49D8-B4F7-38E997F2E9A6}"/>
    <cellStyle name="Comma 3 4 3 4 4 2" xfId="59175" xr:uid="{07803119-E12C-4DCC-8381-2BE9470E68B9}"/>
    <cellStyle name="Comma 3 4 3 4 5" xfId="53247" xr:uid="{0E904392-0063-46EE-8D67-8E1BBDD474C6}"/>
    <cellStyle name="Comma 3 4 3 5" xfId="25048" xr:uid="{93A50500-83FB-4C81-942C-616DD9E99F31}"/>
    <cellStyle name="Comma 3 4 3 5 2" xfId="26517" xr:uid="{1A9DC216-A03C-4948-9553-720929106D34}"/>
    <cellStyle name="Comma 3 4 3 5 2 2" xfId="29501" xr:uid="{327C4455-29A8-47D8-8586-45A5EC35C229}"/>
    <cellStyle name="Comma 3 4 3 5 2 2 2" xfId="57991" xr:uid="{13DE7148-3B59-4B45-9EDC-D87B55DDA20E}"/>
    <cellStyle name="Comma 3 4 3 5 2 3" xfId="55008" xr:uid="{4024B8DC-779F-4CF2-B21C-0AE7E0166E12}"/>
    <cellStyle name="Comma 3 4 3 5 3" xfId="27990" xr:uid="{8237EBF0-E158-4D54-9A83-D69042499C4A}"/>
    <cellStyle name="Comma 3 4 3 5 3 2" xfId="56480" xr:uid="{C039C0CE-6D73-4A0E-81EC-ED11C672B9A7}"/>
    <cellStyle name="Comma 3 4 3 5 4" xfId="30990" xr:uid="{D9EDCB66-54A4-41CE-BAC3-EA127676AD93}"/>
    <cellStyle name="Comma 3 4 3 5 4 2" xfId="59480" xr:uid="{F54BC4BB-B26D-420A-A92F-AF7FBCD45BED}"/>
    <cellStyle name="Comma 3 4 3 5 5" xfId="53539" xr:uid="{4AC57B41-B91B-4557-B7CE-1D50F1D82F76}"/>
    <cellStyle name="Comma 3 4 3 6" xfId="25349" xr:uid="{EF797662-3755-481F-85C0-95F8F298213B}"/>
    <cellStyle name="Comma 3 4 3 6 2" xfId="28315" xr:uid="{C60ECAAA-A8BA-4CC5-A8CA-5DA81C76A5EC}"/>
    <cellStyle name="Comma 3 4 3 6 2 2" xfId="56805" xr:uid="{98AF087B-C554-4DAE-8F4D-DF84353078B2}"/>
    <cellStyle name="Comma 3 4 3 6 3" xfId="53840" xr:uid="{588F7CFF-A3E2-4288-890F-77703312A85F}"/>
    <cellStyle name="Comma 3 4 3 7" xfId="26800" xr:uid="{82B98174-D6B7-48DC-89F4-C8A5C322702D}"/>
    <cellStyle name="Comma 3 4 3 7 2" xfId="55290" xr:uid="{4431B688-7D23-4182-BC16-C0D6E5CD224C}"/>
    <cellStyle name="Comma 3 4 3 8" xfId="29794" xr:uid="{5D4A49FC-2202-4A93-8A0B-20118DDBBEE0}"/>
    <cellStyle name="Comma 3 4 3 8 2" xfId="58284" xr:uid="{F8BAC149-8DFF-4EBE-A504-4527964EBF37}"/>
    <cellStyle name="Comma 3 4 3 9" xfId="31278" xr:uid="{24237E7A-CAC9-4864-BF55-42A4FCFCABAF}"/>
    <cellStyle name="Comma 3 4 4" xfId="20790" xr:uid="{19078A34-AE82-4533-AF78-814186E8B2E0}"/>
    <cellStyle name="Comma 3 4 4 10" xfId="50220" xr:uid="{91344675-CF89-467F-8196-69D284D46FB5}"/>
    <cellStyle name="Comma 3 4 4 2" xfId="24220" xr:uid="{F90AB7A8-1FA4-4341-90DB-FA414E92FFBA}"/>
    <cellStyle name="Comma 3 4 4 2 2" xfId="25658" xr:uid="{A4C4C68A-0297-4A1D-A4D9-1CEB8E5E036E}"/>
    <cellStyle name="Comma 3 4 4 2 2 2" xfId="28635" xr:uid="{3D5A6D5E-6EC9-469D-B3AF-321D8EE61BD0}"/>
    <cellStyle name="Comma 3 4 4 2 2 2 2" xfId="57125" xr:uid="{EB8A65CF-BB10-4478-B448-E2E383B589C2}"/>
    <cellStyle name="Comma 3 4 4 2 2 3" xfId="54149" xr:uid="{6AE9B8E0-49EB-4FEB-AEA4-26046B4829C5}"/>
    <cellStyle name="Comma 3 4 4 2 3" xfId="27124" xr:uid="{DC7D45F5-BF86-41D0-9386-94D8FB14BED5}"/>
    <cellStyle name="Comma 3 4 4 2 3 2" xfId="55614" xr:uid="{5AAC88E3-2AF3-4FCE-B047-516A23888152}"/>
    <cellStyle name="Comma 3 4 4 2 4" xfId="30119" xr:uid="{2020AAFD-461A-46D1-9D99-4313D1B7FAFF}"/>
    <cellStyle name="Comma 3 4 4 2 4 2" xfId="58609" xr:uid="{15D734D1-40FE-4C11-B741-A6A492F6A622}"/>
    <cellStyle name="Comma 3 4 4 2 5" xfId="52714" xr:uid="{43CB50D7-3F78-420E-9D28-8A38509A8137}"/>
    <cellStyle name="Comma 3 4 4 3" xfId="24502" xr:uid="{A230C5FD-7FAC-4D13-BEA2-97FC1DF7CF5D}"/>
    <cellStyle name="Comma 3 4 4 3 2" xfId="25946" xr:uid="{8408A1EE-7925-49E0-8700-32916269BE9E}"/>
    <cellStyle name="Comma 3 4 4 3 2 2" xfId="28928" xr:uid="{AC8D8402-F2E3-4F64-90DD-8172752317E4}"/>
    <cellStyle name="Comma 3 4 4 3 2 2 2" xfId="57418" xr:uid="{17601720-05F8-43C8-8016-D0BCD10A9A04}"/>
    <cellStyle name="Comma 3 4 4 3 2 3" xfId="54437" xr:uid="{9D477385-E4D3-411D-A4A5-EAFC04E90186}"/>
    <cellStyle name="Comma 3 4 4 3 3" xfId="27417" xr:uid="{0D8B8720-EFB4-4A39-90CB-6B7EDA0C5E7C}"/>
    <cellStyle name="Comma 3 4 4 3 3 2" xfId="55907" xr:uid="{DFFE5353-DF8C-44C2-BD23-BE1CDAF2F88B}"/>
    <cellStyle name="Comma 3 4 4 3 4" xfId="30415" xr:uid="{1F54C0A8-2D3C-4559-BCE5-837B65F153CB}"/>
    <cellStyle name="Comma 3 4 4 3 4 2" xfId="58905" xr:uid="{6897DF26-4FAA-4462-9108-1601539C5A27}"/>
    <cellStyle name="Comma 3 4 4 3 5" xfId="52994" xr:uid="{4C2C89D8-C0A0-491D-AC0E-B4C004CC051C}"/>
    <cellStyle name="Comma 3 4 4 4" xfId="24788" xr:uid="{11E792C2-0575-4503-8AA0-EEB9D2D1B480}"/>
    <cellStyle name="Comma 3 4 4 4 2" xfId="26246" xr:uid="{8033C8AF-C4D3-4001-8349-0FB315F93F89}"/>
    <cellStyle name="Comma 3 4 4 4 2 2" xfId="29230" xr:uid="{FA54F215-183F-4887-BD67-B18348F4B321}"/>
    <cellStyle name="Comma 3 4 4 4 2 2 2" xfId="57720" xr:uid="{D2C2197E-2232-47D9-8038-D2DA062E9083}"/>
    <cellStyle name="Comma 3 4 4 4 2 3" xfId="54737" xr:uid="{9EAD88CB-2819-451F-AFC9-4457EA648B7A}"/>
    <cellStyle name="Comma 3 4 4 4 3" xfId="27719" xr:uid="{82AD031B-8745-41FF-942D-1CE6D3366F82}"/>
    <cellStyle name="Comma 3 4 4 4 3 2" xfId="56209" xr:uid="{18952A19-E550-40B0-96DC-AD3CA4B92F29}"/>
    <cellStyle name="Comma 3 4 4 4 4" xfId="30718" xr:uid="{A5D1042B-5DF9-4840-A23D-F7C3DA16A72F}"/>
    <cellStyle name="Comma 3 4 4 4 4 2" xfId="59208" xr:uid="{10A252B5-E0C9-4333-9416-F9A243FA4226}"/>
    <cellStyle name="Comma 3 4 4 4 5" xfId="53280" xr:uid="{9A5D1807-1D15-4284-9B8C-C2A3598AC3F9}"/>
    <cellStyle name="Comma 3 4 4 5" xfId="25081" xr:uid="{702A7E98-C272-488D-B629-2F933C2ACE30}"/>
    <cellStyle name="Comma 3 4 4 5 2" xfId="26550" xr:uid="{8D7F8D71-791E-4F93-AB9B-0199B0F3C418}"/>
    <cellStyle name="Comma 3 4 4 5 2 2" xfId="29534" xr:uid="{2B8AEAFA-5B41-476E-B4AA-8217A99C2FC6}"/>
    <cellStyle name="Comma 3 4 4 5 2 2 2" xfId="58024" xr:uid="{C61993BD-EDE1-4EA2-9FCB-4080C5965BA9}"/>
    <cellStyle name="Comma 3 4 4 5 2 3" xfId="55041" xr:uid="{7FBA7F70-5D38-4305-85DA-17F4DA5482D2}"/>
    <cellStyle name="Comma 3 4 4 5 3" xfId="28023" xr:uid="{0C75185A-2D1A-493D-8EC3-7E0FD3D80032}"/>
    <cellStyle name="Comma 3 4 4 5 3 2" xfId="56513" xr:uid="{3531A47E-7E2D-4035-B061-28A8EDED38B5}"/>
    <cellStyle name="Comma 3 4 4 5 4" xfId="31023" xr:uid="{6CCB2F9A-C054-4505-B071-171A30D56DDF}"/>
    <cellStyle name="Comma 3 4 4 5 4 2" xfId="59513" xr:uid="{ADF38406-4DB3-40E2-9E25-26E12C9FA098}"/>
    <cellStyle name="Comma 3 4 4 5 5" xfId="53572" xr:uid="{206D3E91-B98C-4626-92FB-AA8C6C43D1B0}"/>
    <cellStyle name="Comma 3 4 4 6" xfId="25382" xr:uid="{DCA55EC5-08EF-491D-B5C1-6F6DE61A576E}"/>
    <cellStyle name="Comma 3 4 4 6 2" xfId="28348" xr:uid="{3D7DCF90-9813-419E-B0B9-8B2CB5F925ED}"/>
    <cellStyle name="Comma 3 4 4 6 2 2" xfId="56838" xr:uid="{0C211D93-0B23-40F3-8BC1-DCA0076CCDC7}"/>
    <cellStyle name="Comma 3 4 4 6 3" xfId="53873" xr:uid="{D3F24224-1EA6-48A8-BB9A-00211B24C989}"/>
    <cellStyle name="Comma 3 4 4 7" xfId="26833" xr:uid="{F3DF67E2-BEF1-4148-AFA8-9FDBF605C18E}"/>
    <cellStyle name="Comma 3 4 4 7 2" xfId="55323" xr:uid="{927B34D1-427A-4E6A-B551-9CB6D997F1AC}"/>
    <cellStyle name="Comma 3 4 4 8" xfId="29827" xr:uid="{CEB0B071-2426-4AB5-B12F-180EED9A43CB}"/>
    <cellStyle name="Comma 3 4 4 8 2" xfId="58317" xr:uid="{D1CDBFB2-550B-42EC-BBCE-C46EECD7F0BC}"/>
    <cellStyle name="Comma 3 4 4 9" xfId="23852" xr:uid="{23AD70AF-88E3-42DC-A2BE-688B5217F1EF}"/>
    <cellStyle name="Comma 3 4 4 9 2" xfId="52466" xr:uid="{D9B636B5-1456-4EF0-8DF4-2605C1CC75E5}"/>
    <cellStyle name="Comma 3 4 5" xfId="17993" xr:uid="{59C9D9B6-3FEF-4EA7-B655-AE5F441D773B}"/>
    <cellStyle name="Comma 3 4 5 2" xfId="24236" xr:uid="{CB9A5401-2F0F-4F09-A247-E1B6E5DD6A89}"/>
    <cellStyle name="Comma 3 4 5 2 2" xfId="25674" xr:uid="{7BDF33CC-9ED3-4B13-9DF5-9DD0184E2EFD}"/>
    <cellStyle name="Comma 3 4 5 2 2 2" xfId="28651" xr:uid="{116BCB47-CBD2-4B0B-9872-6C19C1460DD8}"/>
    <cellStyle name="Comma 3 4 5 2 2 2 2" xfId="57141" xr:uid="{5438048E-D4CF-4E33-94BF-FD8ECD29C841}"/>
    <cellStyle name="Comma 3 4 5 2 2 3" xfId="54165" xr:uid="{9AA825BC-12A2-4E13-AA22-535D4C31F544}"/>
    <cellStyle name="Comma 3 4 5 2 3" xfId="27140" xr:uid="{0EAA4A33-2A50-47AC-A295-F659D2EF8CCB}"/>
    <cellStyle name="Comma 3 4 5 2 3 2" xfId="55630" xr:uid="{208728D7-17A8-40F5-9D75-4E34C4995F3F}"/>
    <cellStyle name="Comma 3 4 5 2 4" xfId="30135" xr:uid="{5078C22B-D15B-4AFB-97E3-BE413DF1BE61}"/>
    <cellStyle name="Comma 3 4 5 2 4 2" xfId="58625" xr:uid="{871EB6F9-E701-4B3F-89BF-0CA789FAA87E}"/>
    <cellStyle name="Comma 3 4 5 2 5" xfId="52730" xr:uid="{6C45CF52-DD62-4288-8A49-3F66356ECE98}"/>
    <cellStyle name="Comma 3 4 5 3" xfId="24518" xr:uid="{84417BD4-222E-4FFF-97C0-8F2F7F3C189D}"/>
    <cellStyle name="Comma 3 4 5 3 2" xfId="25962" xr:uid="{F4AE7B72-A704-4A84-A47B-2E466291AAFA}"/>
    <cellStyle name="Comma 3 4 5 3 2 2" xfId="28944" xr:uid="{0E543D6E-78B7-4DC7-9B65-64B41E839F24}"/>
    <cellStyle name="Comma 3 4 5 3 2 2 2" xfId="57434" xr:uid="{7B33597E-4B8F-4D45-9A47-A6F5281B8976}"/>
    <cellStyle name="Comma 3 4 5 3 2 3" xfId="54453" xr:uid="{AA209D3F-BD93-4DDC-9B6A-35350429424A}"/>
    <cellStyle name="Comma 3 4 5 3 3" xfId="27433" xr:uid="{DB49AA76-3805-40B8-80A2-F8BCC2F24244}"/>
    <cellStyle name="Comma 3 4 5 3 3 2" xfId="55923" xr:uid="{3547D1EA-C933-4CB8-A52D-CEE5D79493E4}"/>
    <cellStyle name="Comma 3 4 5 3 4" xfId="30431" xr:uid="{9C266ED5-B03D-406A-ABAE-AD62FE61DD94}"/>
    <cellStyle name="Comma 3 4 5 3 4 2" xfId="58921" xr:uid="{4F6051C7-E96C-43DA-9B8E-7E7BA4106065}"/>
    <cellStyle name="Comma 3 4 5 3 5" xfId="53010" xr:uid="{B5BDCBE4-E14A-4645-A84C-000961341955}"/>
    <cellStyle name="Comma 3 4 5 4" xfId="24804" xr:uid="{A3A94B64-A2F9-430C-A109-2328A4C2F530}"/>
    <cellStyle name="Comma 3 4 5 4 2" xfId="26262" xr:uid="{725BD232-9EBB-49EA-A05E-A76B84D54653}"/>
    <cellStyle name="Comma 3 4 5 4 2 2" xfId="29246" xr:uid="{76CED909-5172-44FA-BC02-EAF5986D6414}"/>
    <cellStyle name="Comma 3 4 5 4 2 2 2" xfId="57736" xr:uid="{D99F1C6A-E68A-43D0-83BC-062F87FEAB4B}"/>
    <cellStyle name="Comma 3 4 5 4 2 3" xfId="54753" xr:uid="{B14ED623-FA0C-4643-A9FE-958A15F7CF22}"/>
    <cellStyle name="Comma 3 4 5 4 3" xfId="27735" xr:uid="{C202D0C1-04C7-417E-B695-09C227047F6A}"/>
    <cellStyle name="Comma 3 4 5 4 3 2" xfId="56225" xr:uid="{5873EEB2-7159-42E4-944C-08FF286DD120}"/>
    <cellStyle name="Comma 3 4 5 4 4" xfId="30734" xr:uid="{E46A593D-9096-4F1B-9EDB-6820CE100D24}"/>
    <cellStyle name="Comma 3 4 5 4 4 2" xfId="59224" xr:uid="{3A91C2A5-67AA-4864-AC45-16C81D0618F4}"/>
    <cellStyle name="Comma 3 4 5 4 5" xfId="53296" xr:uid="{736DA4C3-96CA-4DAD-817C-A03D4EE64D58}"/>
    <cellStyle name="Comma 3 4 5 5" xfId="25097" xr:uid="{0194B47E-C1F9-4DB0-AB14-AA1928F88F32}"/>
    <cellStyle name="Comma 3 4 5 5 2" xfId="26566" xr:uid="{3E372E52-6746-46DE-8AEE-CBA48114968F}"/>
    <cellStyle name="Comma 3 4 5 5 2 2" xfId="29550" xr:uid="{456436EC-370B-41FA-8B4B-35EEA62D3D41}"/>
    <cellStyle name="Comma 3 4 5 5 2 2 2" xfId="58040" xr:uid="{87A61400-E8C6-4980-A9B8-F4D4EF9C9798}"/>
    <cellStyle name="Comma 3 4 5 5 2 3" xfId="55057" xr:uid="{51D371E1-C000-40DE-955B-59191C5ADE52}"/>
    <cellStyle name="Comma 3 4 5 5 3" xfId="28039" xr:uid="{32E7C0E2-B22A-4676-AB80-47B2A2B37843}"/>
    <cellStyle name="Comma 3 4 5 5 3 2" xfId="56529" xr:uid="{16920ABA-E548-4CD5-AC68-A355562EE5BE}"/>
    <cellStyle name="Comma 3 4 5 5 4" xfId="31039" xr:uid="{16ACBAB9-5DCD-4FEA-9025-E35F00984366}"/>
    <cellStyle name="Comma 3 4 5 5 4 2" xfId="59529" xr:uid="{F6DDF1EB-9BBB-4F44-BDCA-A5231CA00099}"/>
    <cellStyle name="Comma 3 4 5 5 5" xfId="53588" xr:uid="{844E8724-45C6-404B-AE46-D0E5C636DE14}"/>
    <cellStyle name="Comma 3 4 5 6" xfId="25398" xr:uid="{7625FC69-983B-48F2-A1B1-DF065B22EC64}"/>
    <cellStyle name="Comma 3 4 5 6 2" xfId="28364" xr:uid="{D51A2EFF-45CE-4578-A0CA-753F21AF834C}"/>
    <cellStyle name="Comma 3 4 5 6 2 2" xfId="56854" xr:uid="{C4756C76-6C30-4916-A3E4-45C6739CAB9A}"/>
    <cellStyle name="Comma 3 4 5 6 3" xfId="53889" xr:uid="{E51AD2B4-5690-4BC4-B53D-EF507C419D59}"/>
    <cellStyle name="Comma 3 4 5 7" xfId="26849" xr:uid="{604D7B00-CF5F-4C11-A9A8-122C7B39E360}"/>
    <cellStyle name="Comma 3 4 5 7 2" xfId="55339" xr:uid="{A767F294-C9B2-4430-AA69-AD0F42E547F8}"/>
    <cellStyle name="Comma 3 4 5 8" xfId="29843" xr:uid="{A3E61216-FF6F-4246-BCFF-0D2A3BF2C8B5}"/>
    <cellStyle name="Comma 3 4 5 8 2" xfId="58333" xr:uid="{D83CB02D-A9D9-43D7-9CFD-3F5CAFE2D8F4}"/>
    <cellStyle name="Comma 3 4 5 9" xfId="23867" xr:uid="{5281A605-B41E-44A3-8DD9-45B8F040E4D5}"/>
    <cellStyle name="Comma 3 4 5 9 2" xfId="52481" xr:uid="{44271699-3FBF-41FB-AD54-C174993F7293}"/>
    <cellStyle name="Comma 3 4 6" xfId="4931" xr:uid="{6DD0C1B5-53D0-4806-B0D0-9BB87D956CF5}"/>
    <cellStyle name="Comma 3 4 6 2" xfId="25529" xr:uid="{CFFE7911-44B4-4EA7-8020-65212286F596}"/>
    <cellStyle name="Comma 3 4 6 2 2" xfId="28504" xr:uid="{267CB908-E8FE-458D-812D-8C9F2DC52F23}"/>
    <cellStyle name="Comma 3 4 6 2 2 2" xfId="56994" xr:uid="{A1408EA6-4AE3-4A0B-AD3D-F518F7888E81}"/>
    <cellStyle name="Comma 3 4 6 2 3" xfId="54020" xr:uid="{D8ADAAFA-D31D-4201-922C-A1C92178F63B}"/>
    <cellStyle name="Comma 3 4 6 3" xfId="26990" xr:uid="{7DF299B2-9CA7-4724-81C5-15ADF87FF99C}"/>
    <cellStyle name="Comma 3 4 6 3 2" xfId="55480" xr:uid="{8A0FF489-FF10-47C9-A27C-D6E2F1C825F1}"/>
    <cellStyle name="Comma 3 4 6 4" xfId="29985" xr:uid="{06E29E3F-65C8-4AB4-A4EA-17160DFA1DDD}"/>
    <cellStyle name="Comma 3 4 6 4 2" xfId="58475" xr:uid="{3C9FC23C-AA0C-4398-85C5-83F2FD839F04}"/>
    <cellStyle name="Comma 3 4 6 5" xfId="24058" xr:uid="{68F4450A-F92C-4BAB-B1AD-C3542D078E07}"/>
    <cellStyle name="Comma 3 4 6 5 2" xfId="52599" xr:uid="{5AC572DA-19E6-40C1-B353-66EF517D26E7}"/>
    <cellStyle name="Comma 3 4 6 6" xfId="34803" xr:uid="{B48B78A5-4526-48DE-8504-7740E39CC037}"/>
    <cellStyle name="Comma 3 4 7" xfId="24371" xr:uid="{192BBD9A-2D99-4F19-A94C-E00385F8D81D}"/>
    <cellStyle name="Comma 3 4 7 2" xfId="25816" xr:uid="{90D54A9D-8F28-44AB-A8AC-0E06B26A9223}"/>
    <cellStyle name="Comma 3 4 7 2 2" xfId="28794" xr:uid="{17987321-6C9F-4400-B5C1-6B793B8C4A09}"/>
    <cellStyle name="Comma 3 4 7 2 2 2" xfId="57284" xr:uid="{5B61F0C9-51C5-4FC8-A54B-9985332F575F}"/>
    <cellStyle name="Comma 3 4 7 2 3" xfId="54307" xr:uid="{ADF49DBB-3F96-4C3E-944D-06DA5740E8E2}"/>
    <cellStyle name="Comma 3 4 7 3" xfId="27283" xr:uid="{DCFD77DB-67B9-4EDB-94E9-B95B0167602B}"/>
    <cellStyle name="Comma 3 4 7 3 2" xfId="55773" xr:uid="{B25AA235-8A6D-41C2-AA50-A4FA0FCC6F83}"/>
    <cellStyle name="Comma 3 4 7 4" xfId="30281" xr:uid="{8CC987D3-99EA-42DA-BDFD-A66CB90A916D}"/>
    <cellStyle name="Comma 3 4 7 4 2" xfId="58771" xr:uid="{9E51EC9C-29C9-4412-9765-323F3C3839BF}"/>
    <cellStyle name="Comma 3 4 7 5" xfId="52863" xr:uid="{CC8AC2C3-7E90-4249-A48E-1D78D2E1E641}"/>
    <cellStyle name="Comma 3 4 8" xfId="24650" xr:uid="{266559BE-5287-4C40-A79F-122BD7EB2DB1}"/>
    <cellStyle name="Comma 3 4 8 2" xfId="26107" xr:uid="{070C77EF-0783-43AA-8BCC-77194058AED3}"/>
    <cellStyle name="Comma 3 4 8 2 2" xfId="29091" xr:uid="{5B73AEDF-494F-463D-8EDE-A56BB85255C8}"/>
    <cellStyle name="Comma 3 4 8 2 2 2" xfId="57581" xr:uid="{80608B9F-159C-4172-962A-294C0741CBB1}"/>
    <cellStyle name="Comma 3 4 8 2 3" xfId="54598" xr:uid="{9DE61C6F-85E5-4C85-9FDB-1CAD6BC2BAA9}"/>
    <cellStyle name="Comma 3 4 8 3" xfId="27580" xr:uid="{01EC91E4-40D4-4E91-BB6F-167234C8D6D3}"/>
    <cellStyle name="Comma 3 4 8 3 2" xfId="56070" xr:uid="{E3985406-AD33-409E-A8F6-0F35A734AA95}"/>
    <cellStyle name="Comma 3 4 8 4" xfId="30579" xr:uid="{AD6121ED-5532-492A-BE9D-380E5232600A}"/>
    <cellStyle name="Comma 3 4 8 4 2" xfId="59069" xr:uid="{BD2D5862-CC04-4063-B214-FD9FFC82D5ED}"/>
    <cellStyle name="Comma 3 4 8 5" xfId="53142" xr:uid="{939DB395-86D7-44E8-8CEA-70426705DB5F}"/>
    <cellStyle name="Comma 3 4 9" xfId="24947" xr:uid="{8979A90E-90E4-43C7-A307-8EC82FF2E5FD}"/>
    <cellStyle name="Comma 3 4 9 2" xfId="26416" xr:uid="{4FCD63F6-32A5-4C68-91C8-768BC70B1D1D}"/>
    <cellStyle name="Comma 3 4 9 2 2" xfId="29400" xr:uid="{92E2BF29-2127-4808-B774-2F98DAB2D07C}"/>
    <cellStyle name="Comma 3 4 9 2 2 2" xfId="57890" xr:uid="{F701970B-F721-42FF-A9D4-65B581DB2A0B}"/>
    <cellStyle name="Comma 3 4 9 2 3" xfId="54907" xr:uid="{2A1D6741-71FB-4CCD-B4F2-0E7E5C5F8FFA}"/>
    <cellStyle name="Comma 3 4 9 3" xfId="27889" xr:uid="{E192BD20-996D-4CC6-ABCA-7447B2F56F03}"/>
    <cellStyle name="Comma 3 4 9 3 2" xfId="56379" xr:uid="{E796EC2D-BF51-4BA5-BE02-F8DEE03FFB1B}"/>
    <cellStyle name="Comma 3 4 9 4" xfId="30889" xr:uid="{62728459-512E-42F5-9378-AE76124F15BF}"/>
    <cellStyle name="Comma 3 4 9 4 2" xfId="59379" xr:uid="{62B1C6A0-57A9-469A-B11A-56C8B2E8FEA9}"/>
    <cellStyle name="Comma 3 4 9 5" xfId="53438" xr:uid="{72629FA1-075B-447D-83BF-B248938D84E6}"/>
    <cellStyle name="Comma 3 5" xfId="346" xr:uid="{F5818B62-4533-45CC-89D6-981F3EA29102}"/>
    <cellStyle name="Comma 3 5 10" xfId="23541" xr:uid="{4349E90C-CFB9-45A8-A78E-4AC80C9A331F}"/>
    <cellStyle name="Comma 3 5 10 2" xfId="52325" xr:uid="{A660D4B7-6158-4DF1-8191-BD1FEB89CD21}"/>
    <cellStyle name="Comma 3 5 11" xfId="22939" xr:uid="{F72CCE3B-83F3-49B5-9DD1-05FC19C40817}"/>
    <cellStyle name="Comma 3 5 12" xfId="4338" xr:uid="{7ADA3C5C-934C-4AD8-B0D4-45A5F7FE7D4C}"/>
    <cellStyle name="Comma 3 5 2" xfId="3448" xr:uid="{77675D44-1FCD-4088-921E-3203960A526D}"/>
    <cellStyle name="Comma 3 5 2 2" xfId="21490" xr:uid="{04BF80D2-55B4-477A-8D03-453B1C8271B8}"/>
    <cellStyle name="Comma 3 5 2 2 2" xfId="24150" xr:uid="{BC971400-8C98-4ED1-984D-BFCA94581BC6}"/>
    <cellStyle name="Comma 3 5 2 2 3" xfId="50915" xr:uid="{9C7054E7-7035-4A83-920B-3D26071ADD97}"/>
    <cellStyle name="Comma 3 5 2 3" xfId="23736" xr:uid="{9028215B-786E-403C-BB17-C4D1CDDD8554}"/>
    <cellStyle name="Comma 3 5 2 4" xfId="4528" xr:uid="{967CFA9A-52F7-446A-A185-8ED6FC45CC46}"/>
    <cellStyle name="Comma 3 5 3" xfId="1450" xr:uid="{90D190E5-9D95-450F-9AF0-31268B55346B}"/>
    <cellStyle name="Comma 3 5 3 2" xfId="25452" xr:uid="{86412548-2419-4E18-AE87-799549E623D6}"/>
    <cellStyle name="Comma 3 5 3 2 2" xfId="28430" xr:uid="{1818E654-9E2E-4475-AFBF-D7DF57A6C811}"/>
    <cellStyle name="Comma 3 5 3 2 2 2" xfId="56920" xr:uid="{E1C3BA5E-57F3-4F34-8CDA-9DC0321C1864}"/>
    <cellStyle name="Comma 3 5 3 2 3" xfId="53943" xr:uid="{D3ECA4CF-C36D-427C-96C0-93014A6B1BC5}"/>
    <cellStyle name="Comma 3 5 3 3" xfId="26916" xr:uid="{0948EAD1-AC99-455C-AA03-A6C9C94059F8}"/>
    <cellStyle name="Comma 3 5 3 3 2" xfId="55406" xr:uid="{995F8BC1-0079-4E9D-8676-3D1DE18362A8}"/>
    <cellStyle name="Comma 3 5 3 4" xfId="29909" xr:uid="{9E1D04F8-643E-49C4-A337-64ABCDF12324}"/>
    <cellStyle name="Comma 3 5 3 4 2" xfId="58399" xr:uid="{FD5A447F-2D9B-437C-AF28-8930F6717EEC}"/>
    <cellStyle name="Comma 3 5 3 5" xfId="23964" xr:uid="{2EB74205-110E-446D-A840-31C559F11985}"/>
    <cellStyle name="Comma 3 5 3 5 2" xfId="52533" xr:uid="{A5B2FA9A-280A-4FA9-B9A6-D9ED377206DD}"/>
    <cellStyle name="Comma 3 5 3 6" xfId="17994" xr:uid="{C712D966-D100-49B2-A954-A69B354890A3}"/>
    <cellStyle name="Comma 3 5 4" xfId="5585" xr:uid="{1ABE434F-DC01-4B1C-AE7F-D97DBC0903CF}"/>
    <cellStyle name="Comma 3 5 4 2" xfId="25740" xr:uid="{1EC4BA8F-1FA2-43F2-970A-144610EE26EB}"/>
    <cellStyle name="Comma 3 5 4 2 2" xfId="28719" xr:uid="{30A93871-AD13-442A-B151-1D997BB476FF}"/>
    <cellStyle name="Comma 3 5 4 2 2 2" xfId="57209" xr:uid="{36EF85F0-EC21-4936-90C1-3A7AD02878A6}"/>
    <cellStyle name="Comma 3 5 4 2 3" xfId="54231" xr:uid="{362E6E75-52E4-4B28-8C05-2C65AD26F878}"/>
    <cellStyle name="Comma 3 5 4 3" xfId="27208" xr:uid="{59FBE5A9-652A-4164-B896-700D6097F21B}"/>
    <cellStyle name="Comma 3 5 4 3 2" xfId="55698" xr:uid="{0E4A6FCC-12F6-4B40-85D1-4C6E867DED6F}"/>
    <cellStyle name="Comma 3 5 4 4" xfId="30204" xr:uid="{02208BA9-C3E6-4351-83AD-A7F41C0A36A5}"/>
    <cellStyle name="Comma 3 5 4 4 2" xfId="58694" xr:uid="{00097F72-6927-418E-82BA-CA5C972BAE6B}"/>
    <cellStyle name="Comma 3 5 4 5" xfId="24294" xr:uid="{D80B2FA4-99CF-412D-89BC-0A2FA9E5EB91}"/>
    <cellStyle name="Comma 3 5 4 5 2" xfId="52786" xr:uid="{EDFBFA8C-4BDB-48FF-A716-443F5A050825}"/>
    <cellStyle name="Comma 3 5 4 6" xfId="35447" xr:uid="{914E8712-F95C-44D1-B1D9-FD0FA1A4CBE7}"/>
    <cellStyle name="Comma 3 5 5" xfId="24573" xr:uid="{16B7942D-A610-4181-99BA-3C714E1F7FF3}"/>
    <cellStyle name="Comma 3 5 5 2" xfId="26031" xr:uid="{0DF57F38-3D26-4C45-9B72-C53B4887298A}"/>
    <cellStyle name="Comma 3 5 5 2 2" xfId="29014" xr:uid="{7F6CB018-F6A2-4B9D-8622-F391B731CF4D}"/>
    <cellStyle name="Comma 3 5 5 2 2 2" xfId="57504" xr:uid="{48A0C5F0-93BE-4B35-B2A1-F1662C15C025}"/>
    <cellStyle name="Comma 3 5 5 2 3" xfId="54522" xr:uid="{022E54B0-69F3-45D3-AB58-E8C1734A6132}"/>
    <cellStyle name="Comma 3 5 5 3" xfId="27503" xr:uid="{9B963457-B464-4143-80B7-B11D0B08C68D}"/>
    <cellStyle name="Comma 3 5 5 3 2" xfId="55993" xr:uid="{EDED29AF-93EC-41EF-BA8B-6F9D114D35A8}"/>
    <cellStyle name="Comma 3 5 5 4" xfId="30501" xr:uid="{32C731DA-AC7B-4E50-9032-771048A0D4AF}"/>
    <cellStyle name="Comma 3 5 5 4 2" xfId="58991" xr:uid="{1C31EBFD-2F13-4656-AD81-879D05B8BEA5}"/>
    <cellStyle name="Comma 3 5 5 5" xfId="53065" xr:uid="{BCAE656A-8CB8-4A5C-8403-1149B8DF0B3D}"/>
    <cellStyle name="Comma 3 5 6" xfId="24870" xr:uid="{BED9971E-483C-46B2-8A34-04F33B473506}"/>
    <cellStyle name="Comma 3 5 6 2" xfId="26340" xr:uid="{8B9AAF52-B40A-4C03-B4F4-C5151BDEDACF}"/>
    <cellStyle name="Comma 3 5 6 2 2" xfId="29324" xr:uid="{84E149B9-5F4C-4D12-B2B0-FC9AD55DEB5E}"/>
    <cellStyle name="Comma 3 5 6 2 2 2" xfId="57814" xr:uid="{B666E21C-2E76-4992-8090-D45FD1BADC70}"/>
    <cellStyle name="Comma 3 5 6 2 3" xfId="54831" xr:uid="{02E6A716-53A2-43AC-9638-D2C0083DBB70}"/>
    <cellStyle name="Comma 3 5 6 3" xfId="27813" xr:uid="{5DE7B0A8-92E7-465B-AB86-D45823759953}"/>
    <cellStyle name="Comma 3 5 6 3 2" xfId="56303" xr:uid="{4D2B046C-1091-4281-AE06-1C03C38C1D45}"/>
    <cellStyle name="Comma 3 5 6 4" xfId="30812" xr:uid="{10B02EE5-1D4D-4DFD-B52B-B7B5E654D96C}"/>
    <cellStyle name="Comma 3 5 6 4 2" xfId="59302" xr:uid="{2317B91E-BAAF-4EDF-A8BB-186305F80947}"/>
    <cellStyle name="Comma 3 5 6 5" xfId="53361" xr:uid="{301AB676-0645-4E50-A4A5-67A5F78AC497}"/>
    <cellStyle name="Comma 3 5 7" xfId="25171" xr:uid="{C88E4A02-3B34-49D1-B700-D077073033E9}"/>
    <cellStyle name="Comma 3 5 7 2" xfId="28138" xr:uid="{FD1F0501-94E3-4F06-916F-12068F0041E3}"/>
    <cellStyle name="Comma 3 5 7 2 2" xfId="56628" xr:uid="{A6B878F5-0A59-4FF9-913C-D03EF483D3D7}"/>
    <cellStyle name="Comma 3 5 7 3" xfId="53662" xr:uid="{A1A94155-DAD0-4B5E-BEF3-B77A97630062}"/>
    <cellStyle name="Comma 3 5 8" xfId="26622" xr:uid="{73E6A237-E547-4843-87A8-EA1B25B78DAD}"/>
    <cellStyle name="Comma 3 5 8 2" xfId="55112" xr:uid="{8A11BB59-7692-46A9-9475-8A5CB1757B27}"/>
    <cellStyle name="Comma 3 5 9" xfId="29616" xr:uid="{82338968-CF01-4E13-9CCC-BF416AFBE131}"/>
    <cellStyle name="Comma 3 5 9 2" xfId="58106" xr:uid="{E701AB5F-64D7-4AAD-9435-A7CA43D8B6E9}"/>
    <cellStyle name="Comma 3 6" xfId="179" xr:uid="{45203579-1FFE-4FF7-B79E-D8D527E3ABF0}"/>
    <cellStyle name="Comma 3 6 10" xfId="22987" xr:uid="{719AA4A5-865C-47A1-9520-0AC733C16AE2}"/>
    <cellStyle name="Comma 3 6 10 2" xfId="52173" xr:uid="{B015C3D9-AF7B-4869-86F1-7230B694B47C}"/>
    <cellStyle name="Comma 3 6 11" xfId="4709" xr:uid="{8862E22A-014C-4D5B-AE57-BAD46C3120C6}"/>
    <cellStyle name="Comma 3 6 11 2" xfId="34604" xr:uid="{16A86AD7-2F59-4AAF-B804-FD45A2F29F1B}"/>
    <cellStyle name="Comma 3 6 12" xfId="31792" xr:uid="{43352267-4370-4E67-A34E-9FC46AAA44AA}"/>
    <cellStyle name="Comma 3 6 2" xfId="20617" xr:uid="{3BF9A253-53B8-4F9B-8B55-2BF972980032}"/>
    <cellStyle name="Comma 3 6 2 2" xfId="25607" xr:uid="{D03FD9DE-56D8-4EF9-B36C-147E80B008C0}"/>
    <cellStyle name="Comma 3 6 2 2 2" xfId="28583" xr:uid="{72156ABE-3901-42F1-8926-4D3C6A8108A9}"/>
    <cellStyle name="Comma 3 6 2 2 2 2" xfId="57073" xr:uid="{95BCA918-7210-441D-B95B-7E05A76A1486}"/>
    <cellStyle name="Comma 3 6 2 2 3" xfId="54098" xr:uid="{E6C05EA5-7E0A-4A37-83DF-8EAF40067AFF}"/>
    <cellStyle name="Comma 3 6 2 3" xfId="27071" xr:uid="{C318E45E-FDFD-478C-899F-C494A4D03EC6}"/>
    <cellStyle name="Comma 3 6 2 3 2" xfId="55561" xr:uid="{227B0CC5-F09B-421E-BBD6-E96E45F9295D}"/>
    <cellStyle name="Comma 3 6 2 4" xfId="30066" xr:uid="{3186793C-8594-4511-9192-592A2D8D795B}"/>
    <cellStyle name="Comma 3 6 2 4 2" xfId="58556" xr:uid="{0C1F0723-5599-4269-B003-001475024DF0}"/>
    <cellStyle name="Comma 3 6 2 5" xfId="24148" xr:uid="{765BAACC-BCDB-4F92-8D2C-8FB16210E81F}"/>
    <cellStyle name="Comma 3 6 2 5 2" xfId="52677" xr:uid="{F270D261-8AD5-4FBC-ACC9-09DB7B58CEAE}"/>
    <cellStyle name="Comma 3 6 2 6" xfId="23139" xr:uid="{CEF9DBC7-C4E7-460A-AA8E-AADEECF4E39A}"/>
    <cellStyle name="Comma 3 6 2 6 2" xfId="52203" xr:uid="{0F2C6175-82E8-4A20-9EEF-114552764786}"/>
    <cellStyle name="Comma 3 6 2 7" xfId="50063" xr:uid="{9824FB01-11EC-44C6-BE05-70E683019BC8}"/>
    <cellStyle name="Comma 3 6 3" xfId="20343" xr:uid="{C3807EBF-AEFF-4DC5-8835-3C8670770A83}"/>
    <cellStyle name="Comma 3 6 3 2" xfId="25894" xr:uid="{A34EB786-E4A1-44E0-8A9A-86E6D4461904}"/>
    <cellStyle name="Comma 3 6 3 2 2" xfId="28875" xr:uid="{9E1F3962-0F2F-4862-8BFF-4D3DFE66DA63}"/>
    <cellStyle name="Comma 3 6 3 2 2 2" xfId="57365" xr:uid="{CED0BD84-53AB-4604-85A7-BAD161A01B11}"/>
    <cellStyle name="Comma 3 6 3 2 3" xfId="54385" xr:uid="{5E6C6DA8-792B-407A-B3DE-B896D75B4502}"/>
    <cellStyle name="Comma 3 6 3 3" xfId="27364" xr:uid="{B4C46176-B0EA-40B8-A312-0619D645F642}"/>
    <cellStyle name="Comma 3 6 3 3 2" xfId="55854" xr:uid="{4CEDF91E-95E3-46A7-AB52-00911BBF0C4A}"/>
    <cellStyle name="Comma 3 6 3 4" xfId="30362" xr:uid="{36B0A9AC-2357-40B8-BC63-18F17C66B303}"/>
    <cellStyle name="Comma 3 6 3 4 2" xfId="58852" xr:uid="{00A38B4A-CAE7-4F4C-BE08-4A4BF1CB8480}"/>
    <cellStyle name="Comma 3 6 3 5" xfId="24450" xr:uid="{19E5BC6F-70D4-4721-A9E2-B5421F6DBABA}"/>
    <cellStyle name="Comma 3 6 3 5 2" xfId="52942" xr:uid="{81B1994F-3565-4A7C-8163-E4AEE2AB5CD1}"/>
    <cellStyle name="Comma 3 6 4" xfId="24730" xr:uid="{A76403F7-F222-4B12-A71C-E68FF883EBB6}"/>
    <cellStyle name="Comma 3 6 4 2" xfId="26188" xr:uid="{32937202-1C8F-48C7-B78E-A9962B5A9316}"/>
    <cellStyle name="Comma 3 6 4 2 2" xfId="29172" xr:uid="{6630C37C-78C0-4FC7-BD15-780C53D18BB0}"/>
    <cellStyle name="Comma 3 6 4 2 2 2" xfId="57662" xr:uid="{D184F70E-8B53-4A8F-82A3-5D21F0C124F1}"/>
    <cellStyle name="Comma 3 6 4 2 3" xfId="54679" xr:uid="{920BC922-142F-47E2-99D1-4B926C1E1790}"/>
    <cellStyle name="Comma 3 6 4 3" xfId="27661" xr:uid="{F42D0E3A-6B74-4DED-A691-F87940B8D6CE}"/>
    <cellStyle name="Comma 3 6 4 3 2" xfId="56151" xr:uid="{BA720604-19D9-4E36-BE6A-ACB1A504FD43}"/>
    <cellStyle name="Comma 3 6 4 4" xfId="30660" xr:uid="{990C5872-B0B5-46FB-9DA2-F5004089B63E}"/>
    <cellStyle name="Comma 3 6 4 4 2" xfId="59150" xr:uid="{A776FA10-5092-4E52-A0C8-5AC603491EE0}"/>
    <cellStyle name="Comma 3 6 4 5" xfId="53222" xr:uid="{8866A744-C49F-4D13-975D-E3340A25F515}"/>
    <cellStyle name="Comma 3 6 5" xfId="25028" xr:uid="{77585413-696F-44DB-AEFA-D303F9BE19DC}"/>
    <cellStyle name="Comma 3 6 5 2" xfId="26497" xr:uid="{A2132CFF-D899-40C0-9D6A-F7F672842D73}"/>
    <cellStyle name="Comma 3 6 5 2 2" xfId="29481" xr:uid="{33FBDC4B-CEB5-4564-AD4E-4CAC0A6616D2}"/>
    <cellStyle name="Comma 3 6 5 2 2 2" xfId="57971" xr:uid="{7FCCBB61-74D4-440D-BA95-3CA39E0DD4C1}"/>
    <cellStyle name="Comma 3 6 5 2 3" xfId="54988" xr:uid="{6C8B217C-ECF5-4F0D-B3B5-857CC992CE61}"/>
    <cellStyle name="Comma 3 6 5 3" xfId="27970" xr:uid="{6FFB9313-763B-426B-8AEC-53C0780965BB}"/>
    <cellStyle name="Comma 3 6 5 3 2" xfId="56460" xr:uid="{1EB41E35-40AB-4FBF-BF78-5EC6DD71DDF1}"/>
    <cellStyle name="Comma 3 6 5 4" xfId="30970" xr:uid="{CABE7840-57B2-4349-9EA8-3E9D9B422D73}"/>
    <cellStyle name="Comma 3 6 5 4 2" xfId="59460" xr:uid="{5A68E750-9156-422F-AF0C-1E6C08B5F41F}"/>
    <cellStyle name="Comma 3 6 5 5" xfId="53519" xr:uid="{BF537719-8527-4F9D-AC35-3787687363C6}"/>
    <cellStyle name="Comma 3 6 6" xfId="25329" xr:uid="{90EEDF20-ABE2-44E4-AA7C-1BDBF8E2DF52}"/>
    <cellStyle name="Comma 3 6 6 2" xfId="28295" xr:uid="{565BA0F4-CAA4-4848-A561-D7B4C30E4F93}"/>
    <cellStyle name="Comma 3 6 6 2 2" xfId="56785" xr:uid="{21E2B288-D9B4-460C-8BA2-3DE8E76BEAEF}"/>
    <cellStyle name="Comma 3 6 6 3" xfId="53820" xr:uid="{651E1FB4-7C21-47A2-A39E-50883DB0BCED}"/>
    <cellStyle name="Comma 3 6 7" xfId="26780" xr:uid="{0389B7E4-5A61-4047-A1C0-0D50F1DB0BEC}"/>
    <cellStyle name="Comma 3 6 7 2" xfId="55270" xr:uid="{68979B22-9B06-4C2A-9F02-435D23B0DF75}"/>
    <cellStyle name="Comma 3 6 8" xfId="29774" xr:uid="{361F86CF-56C6-45BE-BA14-38E162F04CB2}"/>
    <cellStyle name="Comma 3 6 8 2" xfId="58264" xr:uid="{42244B31-B372-455B-A992-2E9F9BC82E12}"/>
    <cellStyle name="Comma 3 6 9" xfId="23734" xr:uid="{10D1C05A-3FAD-445B-9414-AF6D3F4A7A3F}"/>
    <cellStyle name="Comma 3 6 9 2" xfId="52431" xr:uid="{799FD05B-AF83-48CD-8664-230728A5F0DE}"/>
    <cellStyle name="Comma 3 7" xfId="676" xr:uid="{8C6D4FC0-EA44-41BE-8EDF-795CA441987E}"/>
    <cellStyle name="Comma 3 7 10" xfId="23346" xr:uid="{4A6C3CA8-8253-4178-A35C-7A547AA838DE}"/>
    <cellStyle name="Comma 3 7 11" xfId="4601" xr:uid="{B8201474-553A-44D3-BEB9-3F94D38437A4}"/>
    <cellStyle name="Comma 3 7 11 2" xfId="34540" xr:uid="{EDA20D96-4489-4E04-8695-2DB0DB1A9C90}"/>
    <cellStyle name="Comma 3 7 2" xfId="17989" xr:uid="{720A2C11-6FFB-4271-9D74-6F1964FDDEB1}"/>
    <cellStyle name="Comma 3 7 2 2" xfId="25621" xr:uid="{63AF7D6C-B399-4244-9C4F-582244F439F7}"/>
    <cellStyle name="Comma 3 7 2 2 2" xfId="28597" xr:uid="{DFE72C42-1B7F-4E69-9659-A3459F567B7B}"/>
    <cellStyle name="Comma 3 7 2 2 2 2" xfId="57087" xr:uid="{8FC13933-7BBB-45DD-A975-D4D55D79E321}"/>
    <cellStyle name="Comma 3 7 2 2 3" xfId="54112" xr:uid="{79F3F6E2-D3A2-4078-B3E2-6DF286B50147}"/>
    <cellStyle name="Comma 3 7 2 3" xfId="27086" xr:uid="{F378F6B5-9E65-4418-BD24-062F8AD81975}"/>
    <cellStyle name="Comma 3 7 2 3 2" xfId="55576" xr:uid="{2BA16EBA-148C-423D-AA8E-BD1C8A7D342E}"/>
    <cellStyle name="Comma 3 7 2 4" xfId="30081" xr:uid="{2BF29635-EDD8-4B62-A191-CFAC2ACBC86D}"/>
    <cellStyle name="Comma 3 7 2 4 2" xfId="58571" xr:uid="{FEB4CA63-0926-4B6F-9F63-CBFF52D32234}"/>
    <cellStyle name="Comma 3 7 2 5" xfId="24191" xr:uid="{0F5E0C1A-669C-4628-8975-28F1E54A04CB}"/>
    <cellStyle name="Comma 3 7 2 5 2" xfId="52691" xr:uid="{CFDA33A6-9A09-42AB-A751-8F435FC77615}"/>
    <cellStyle name="Comma 3 7 3" xfId="24464" xr:uid="{BD87DCB1-EA95-4F36-9266-716004D9F687}"/>
    <cellStyle name="Comma 3 7 3 2" xfId="25908" xr:uid="{4943322C-D395-4255-A22A-6783F9590717}"/>
    <cellStyle name="Comma 3 7 3 2 2" xfId="28890" xr:uid="{40FEBF34-6D3E-44DA-BF85-6B23E3269EB3}"/>
    <cellStyle name="Comma 3 7 3 2 2 2" xfId="57380" xr:uid="{23C4BD32-5F36-4508-8900-CE5C8F8236F8}"/>
    <cellStyle name="Comma 3 7 3 2 3" xfId="54399" xr:uid="{B5025C69-A733-4531-939B-D1CD9D705FDD}"/>
    <cellStyle name="Comma 3 7 3 3" xfId="27379" xr:uid="{35D6E9F2-E84C-48E3-9AA0-68716C2AC773}"/>
    <cellStyle name="Comma 3 7 3 3 2" xfId="55869" xr:uid="{BFF160B1-547F-4296-A43C-50692EE8404F}"/>
    <cellStyle name="Comma 3 7 3 4" xfId="30377" xr:uid="{33B8D7F9-5F1A-4820-8A22-8D6EC2A44479}"/>
    <cellStyle name="Comma 3 7 3 4 2" xfId="58867" xr:uid="{CB85264E-31D0-4125-8F8A-50050B16E1D7}"/>
    <cellStyle name="Comma 3 7 3 5" xfId="52956" xr:uid="{526FA5E0-3447-48B7-B9A1-6BACF8C7B517}"/>
    <cellStyle name="Comma 3 7 4" xfId="24750" xr:uid="{C2F4D8B9-5E20-42AC-9CA6-734EBD90ECFB}"/>
    <cellStyle name="Comma 3 7 4 2" xfId="26208" xr:uid="{DDEF4794-E238-43F5-BCAB-2F2B91DFAFEB}"/>
    <cellStyle name="Comma 3 7 4 2 2" xfId="29192" xr:uid="{9D356E34-E490-4AB5-81D0-76F321F3D4CF}"/>
    <cellStyle name="Comma 3 7 4 2 2 2" xfId="57682" xr:uid="{3701D440-6D4C-4FC6-9E89-2689A06444DC}"/>
    <cellStyle name="Comma 3 7 4 2 3" xfId="54699" xr:uid="{0A751156-B097-4070-8797-00166A20E1DB}"/>
    <cellStyle name="Comma 3 7 4 3" xfId="27681" xr:uid="{4FA23D5A-CDA2-432B-AB3F-C82CFC05EE0C}"/>
    <cellStyle name="Comma 3 7 4 3 2" xfId="56171" xr:uid="{A6C2D303-BC97-4F2A-AB11-0285614B259D}"/>
    <cellStyle name="Comma 3 7 4 4" xfId="30680" xr:uid="{4366DF2D-611C-4FE6-BDF4-A404DAE90E35}"/>
    <cellStyle name="Comma 3 7 4 4 2" xfId="59170" xr:uid="{B8E9F1A7-A76F-4A2A-B967-034B4981CEE4}"/>
    <cellStyle name="Comma 3 7 4 5" xfId="53242" xr:uid="{6A6BAE8A-33DD-4724-A09C-EC8E3ADA18B9}"/>
    <cellStyle name="Comma 3 7 5" xfId="25043" xr:uid="{0A7C8169-991E-4B9F-8CAA-1461C594E72B}"/>
    <cellStyle name="Comma 3 7 5 2" xfId="26512" xr:uid="{A92AD6BB-ED09-401E-BA63-DEE03D46CD66}"/>
    <cellStyle name="Comma 3 7 5 2 2" xfId="29496" xr:uid="{FB323FB0-8213-4745-A991-6484D32AE25C}"/>
    <cellStyle name="Comma 3 7 5 2 2 2" xfId="57986" xr:uid="{CF6E911A-7633-4640-BC40-3627ED1184A5}"/>
    <cellStyle name="Comma 3 7 5 2 3" xfId="55003" xr:uid="{0AD52164-267E-4A76-87AB-A4ABDB17DC68}"/>
    <cellStyle name="Comma 3 7 5 3" xfId="27985" xr:uid="{2E495259-5AFF-4CF5-BAF8-562012021BE2}"/>
    <cellStyle name="Comma 3 7 5 3 2" xfId="56475" xr:uid="{47604A4D-FD22-495D-8344-F51595334845}"/>
    <cellStyle name="Comma 3 7 5 4" xfId="30985" xr:uid="{A416CCFE-6ACC-44FB-BF57-5671B2499AC4}"/>
    <cellStyle name="Comma 3 7 5 4 2" xfId="59475" xr:uid="{1EDA822B-ACF5-438B-B1B8-158BBB8ADB4A}"/>
    <cellStyle name="Comma 3 7 5 5" xfId="53534" xr:uid="{B8D10A2C-4A8F-44B7-BD27-41A3018C92D1}"/>
    <cellStyle name="Comma 3 7 6" xfId="25344" xr:uid="{4CA8FC7D-3CFB-45DC-A71B-3A850FB271E2}"/>
    <cellStyle name="Comma 3 7 6 2" xfId="28310" xr:uid="{F13333E1-AAE6-4F51-B43A-F07AA4F8215D}"/>
    <cellStyle name="Comma 3 7 6 2 2" xfId="56800" xr:uid="{5659F55E-E668-47C2-84D2-759184D5B9ED}"/>
    <cellStyle name="Comma 3 7 6 3" xfId="53835" xr:uid="{C691F7F9-1C13-4F06-AC38-15466A568400}"/>
    <cellStyle name="Comma 3 7 7" xfId="26795" xr:uid="{E145E0E0-B955-41EC-A8DA-B3A1AB4B20F4}"/>
    <cellStyle name="Comma 3 7 7 2" xfId="55285" xr:uid="{306BE787-858D-465E-B48B-FAEA5E8F513C}"/>
    <cellStyle name="Comma 3 7 8" xfId="29789" xr:uid="{AF5CE1A8-9004-46DD-AE1A-FAC45FAEFC9E}"/>
    <cellStyle name="Comma 3 7 8 2" xfId="58279" xr:uid="{F02AB922-75F0-47E7-826F-AF252D369A61}"/>
    <cellStyle name="Comma 3 7 9" xfId="23825" xr:uid="{D16AD5EF-F528-4EF1-9014-B3B088D62CF9}"/>
    <cellStyle name="Comma 3 7 9 2" xfId="52443" xr:uid="{865BB7FC-94C6-455F-8154-787A5494C086}"/>
    <cellStyle name="Comma 3 8" xfId="623" xr:uid="{81466F0A-0D7E-41C6-B81E-DC7C8B5F7AEB}"/>
    <cellStyle name="Comma 3 8 10" xfId="23845" xr:uid="{727EE981-F2AD-4056-95CE-8B081A47F6F9}"/>
    <cellStyle name="Comma 3 8 10 2" xfId="52459" xr:uid="{102D1D44-3EF1-496D-8FB0-E06FC1DCFAEC}"/>
    <cellStyle name="Comma 3 8 11" xfId="20449" xr:uid="{39E0CA28-841D-4C6E-A603-FA372DBA05CC}"/>
    <cellStyle name="Comma 3 8 11 2" xfId="50002" xr:uid="{FABCF0E5-2CBF-42A1-85E8-45F35D6B34EB}"/>
    <cellStyle name="Comma 3 8 12" xfId="31889" xr:uid="{85C688E3-A894-4598-A040-04862C2DE3DD}"/>
    <cellStyle name="Comma 3 8 2" xfId="24213" xr:uid="{27F524B0-FD8E-40BA-B085-589C38084A2E}"/>
    <cellStyle name="Comma 3 8 2 2" xfId="25644" xr:uid="{B7BA3AAE-67D1-4E2E-A0C2-0798DF206C8E}"/>
    <cellStyle name="Comma 3 8 2 2 2" xfId="28621" xr:uid="{B6EA173F-B6FF-4824-BE12-525ACC777646}"/>
    <cellStyle name="Comma 3 8 2 2 2 2" xfId="57111" xr:uid="{C779CDBF-F7A8-4C21-8A9C-2179E73E6F83}"/>
    <cellStyle name="Comma 3 8 2 2 3" xfId="54135" xr:uid="{53BF9E70-468A-42A4-85D7-009ECBFE9A91}"/>
    <cellStyle name="Comma 3 8 2 3" xfId="27110" xr:uid="{648AB6E8-56BF-4F20-88DC-79FA89304387}"/>
    <cellStyle name="Comma 3 8 2 3 2" xfId="55600" xr:uid="{456CE3E8-C8DB-4CBF-A57D-E1C7B79E9987}"/>
    <cellStyle name="Comma 3 8 2 4" xfId="30105" xr:uid="{34DA4850-11A4-442B-A7EE-10963E6DB3A3}"/>
    <cellStyle name="Comma 3 8 2 4 2" xfId="58595" xr:uid="{C0C1FC2B-E074-4AA6-AE9E-894587A7A202}"/>
    <cellStyle name="Comma 3 8 2 5" xfId="52707" xr:uid="{1E7CE9B6-BC7A-41D2-B169-049235B7A9C4}"/>
    <cellStyle name="Comma 3 8 3" xfId="24488" xr:uid="{9F40DA18-8F5A-4438-B361-21ACE5E4F3E0}"/>
    <cellStyle name="Comma 3 8 3 2" xfId="25932" xr:uid="{2FD94CA2-C381-423B-A60C-91880B9B5A2D}"/>
    <cellStyle name="Comma 3 8 3 2 2" xfId="28914" xr:uid="{31B60936-89A1-4C65-84B9-81D04F56DDF8}"/>
    <cellStyle name="Comma 3 8 3 2 2 2" xfId="57404" xr:uid="{125C6249-140E-4754-9B19-405025B93CA3}"/>
    <cellStyle name="Comma 3 8 3 2 3" xfId="54423" xr:uid="{4377B453-7591-4B71-BC13-14583F07D5F1}"/>
    <cellStyle name="Comma 3 8 3 3" xfId="27403" xr:uid="{2987877B-7737-45F8-A08E-ACECA6BE8934}"/>
    <cellStyle name="Comma 3 8 3 3 2" xfId="55893" xr:uid="{B1FDBA4B-589D-4173-A3F6-F5604CEFB287}"/>
    <cellStyle name="Comma 3 8 3 4" xfId="30401" xr:uid="{4255B878-8357-4493-9170-A310A36EA041}"/>
    <cellStyle name="Comma 3 8 3 4 2" xfId="58891" xr:uid="{4035B6C5-8C24-4AD2-99D0-C7F6EAA44D8A}"/>
    <cellStyle name="Comma 3 8 3 5" xfId="52980" xr:uid="{BD1C06F5-F3FA-44A7-9D86-A295C197B3C4}"/>
    <cellStyle name="Comma 3 8 4" xfId="24774" xr:uid="{8B6D0C38-AE81-463B-92D1-EF9FAA0C0E77}"/>
    <cellStyle name="Comma 3 8 4 2" xfId="26232" xr:uid="{A44BEAC1-BEF7-42B8-822F-C16239577178}"/>
    <cellStyle name="Comma 3 8 4 2 2" xfId="29216" xr:uid="{4705C2B8-04E7-4B4C-8039-E21FCC55826A}"/>
    <cellStyle name="Comma 3 8 4 2 2 2" xfId="57706" xr:uid="{B769A48E-7F78-4C91-86C5-DD2C7340997E}"/>
    <cellStyle name="Comma 3 8 4 2 3" xfId="54723" xr:uid="{A5FF3209-0818-461E-9B30-F8DCB4B9DD51}"/>
    <cellStyle name="Comma 3 8 4 3" xfId="27705" xr:uid="{68AE7655-3AFD-44EF-A7A4-DB50FDEE6ECA}"/>
    <cellStyle name="Comma 3 8 4 3 2" xfId="56195" xr:uid="{2312702B-DE8A-4056-9552-FDEC69859F14}"/>
    <cellStyle name="Comma 3 8 4 4" xfId="30704" xr:uid="{8C72C411-7FE6-4B25-93E3-92D715D83685}"/>
    <cellStyle name="Comma 3 8 4 4 2" xfId="59194" xr:uid="{6DFEBA55-DEEA-4FA9-BFE7-733CC6993549}"/>
    <cellStyle name="Comma 3 8 4 5" xfId="53266" xr:uid="{77A05A94-CF4B-4FE4-9A0D-15918FAB3EFE}"/>
    <cellStyle name="Comma 3 8 5" xfId="25067" xr:uid="{BCC93A89-31AB-4D42-8251-E5CDF4B5DA94}"/>
    <cellStyle name="Comma 3 8 5 2" xfId="26536" xr:uid="{4F0D033A-0D31-4F42-B1E2-5B95C1BD3F83}"/>
    <cellStyle name="Comma 3 8 5 2 2" xfId="29520" xr:uid="{C4864F9C-CE52-4305-94E5-EA8EFFFDBFCE}"/>
    <cellStyle name="Comma 3 8 5 2 2 2" xfId="58010" xr:uid="{02A5F0B4-AC66-44B2-9340-5A9D2E364046}"/>
    <cellStyle name="Comma 3 8 5 2 3" xfId="55027" xr:uid="{8156031C-FBDA-40E6-9F86-F7A408CA0E3B}"/>
    <cellStyle name="Comma 3 8 5 3" xfId="28009" xr:uid="{1CF03023-A712-4203-B4DD-9E7BEF79EB8D}"/>
    <cellStyle name="Comma 3 8 5 3 2" xfId="56499" xr:uid="{D83948DF-8B53-4866-8C3B-7541F4874127}"/>
    <cellStyle name="Comma 3 8 5 4" xfId="31009" xr:uid="{154E7AA3-6750-47C1-ACA3-8CB9A7DFC782}"/>
    <cellStyle name="Comma 3 8 5 4 2" xfId="59499" xr:uid="{E79412F0-F770-4BC4-9052-C25ACB3F8C95}"/>
    <cellStyle name="Comma 3 8 5 5" xfId="53558" xr:uid="{360F847E-0ABC-44FF-9A90-4C18745189A0}"/>
    <cellStyle name="Comma 3 8 6" xfId="25368" xr:uid="{EB818B51-6144-4498-A0EB-19B44A1276BD}"/>
    <cellStyle name="Comma 3 8 6 2" xfId="28334" xr:uid="{1568005A-D0C9-465D-BF3A-14ED1E640385}"/>
    <cellStyle name="Comma 3 8 6 2 2" xfId="56824" xr:uid="{8334ACD1-CAFB-4600-A49B-F8B46E9679D9}"/>
    <cellStyle name="Comma 3 8 6 3" xfId="53859" xr:uid="{4945A20A-A95A-4A21-831D-E5FD8CF097D3}"/>
    <cellStyle name="Comma 3 8 7" xfId="26819" xr:uid="{C51C3022-42C1-41FD-B4C8-9CCD49FBA394}"/>
    <cellStyle name="Comma 3 8 7 2" xfId="55309" xr:uid="{640E4B21-9540-4F1A-A1E3-D68CCED074FD}"/>
    <cellStyle name="Comma 3 8 8" xfId="29813" xr:uid="{D551DB9C-0A31-4076-92B4-42B89BD689F9}"/>
    <cellStyle name="Comma 3 8 8 2" xfId="58303" xr:uid="{8287B97A-3034-4A99-A93E-F5408A4F7730}"/>
    <cellStyle name="Comma 3 8 9" xfId="31301" xr:uid="{070D1AA0-D3E7-4E14-B39F-2EEB6477D00D}"/>
    <cellStyle name="Comma 3 8 9 2" xfId="59637" xr:uid="{7F465102-A9BA-41F5-91D8-EDA6137C672C}"/>
    <cellStyle name="Comma 3 9" xfId="156" xr:uid="{D5662623-EF4F-483D-A2DE-C79041534638}"/>
    <cellStyle name="Comma 3 9 10" xfId="23862" xr:uid="{961501D7-1AFA-4DC4-BC15-14BD2B04B231}"/>
    <cellStyle name="Comma 3 9 10 2" xfId="52476" xr:uid="{D51ABF0D-4B45-4745-BE2C-167431BADE86}"/>
    <cellStyle name="Comma 3 9 11" xfId="4571" xr:uid="{72279D8F-13A7-49A9-BC6E-3DE0D2851CEF}"/>
    <cellStyle name="Comma 3 9 11 2" xfId="34514" xr:uid="{48FBF824-5352-4A25-A332-9210CCA6B87F}"/>
    <cellStyle name="Comma 3 9 2" xfId="24231" xr:uid="{D7344CA8-6D04-4CAF-822E-24F2AD820AF6}"/>
    <cellStyle name="Comma 3 9 2 2" xfId="25669" xr:uid="{872DB7C9-0384-4529-901A-B2EFDFDA3A99}"/>
    <cellStyle name="Comma 3 9 2 2 2" xfId="28646" xr:uid="{ADD59528-5124-453B-AD7B-F6C210D11D64}"/>
    <cellStyle name="Comma 3 9 2 2 2 2" xfId="57136" xr:uid="{90891211-EA42-4F43-A1E8-89E91878DE20}"/>
    <cellStyle name="Comma 3 9 2 2 3" xfId="54160" xr:uid="{DEBA90D5-0B3F-4EA0-BFBB-B34F38E860FA}"/>
    <cellStyle name="Comma 3 9 2 3" xfId="27135" xr:uid="{6F171C24-3199-4B88-B553-11D57AD81AC6}"/>
    <cellStyle name="Comma 3 9 2 3 2" xfId="55625" xr:uid="{5CCB5634-51DE-4D3F-A024-5B6D35CF6193}"/>
    <cellStyle name="Comma 3 9 2 4" xfId="30130" xr:uid="{93454694-B6B2-4B71-ADBA-FE20B41E816D}"/>
    <cellStyle name="Comma 3 9 2 4 2" xfId="58620" xr:uid="{2515FBE6-B35E-4E84-ADD8-14C54E55B86A}"/>
    <cellStyle name="Comma 3 9 2 5" xfId="52725" xr:uid="{F141EF48-DE25-40A3-AC07-CDC4BD64586C}"/>
    <cellStyle name="Comma 3 9 3" xfId="24513" xr:uid="{2C845BF3-FBB3-4118-8E26-C5A7C948B398}"/>
    <cellStyle name="Comma 3 9 3 2" xfId="25957" xr:uid="{33F4033A-2B05-484D-92D0-3A474F3F5C21}"/>
    <cellStyle name="Comma 3 9 3 2 2" xfId="28939" xr:uid="{00CF12D4-28EF-4BC7-BB16-E7D6942D70D0}"/>
    <cellStyle name="Comma 3 9 3 2 2 2" xfId="57429" xr:uid="{F4EEB406-E282-4E64-9F75-4363170B618B}"/>
    <cellStyle name="Comma 3 9 3 2 3" xfId="54448" xr:uid="{07AACBEA-CD71-4922-8681-1DE904F6855B}"/>
    <cellStyle name="Comma 3 9 3 3" xfId="27428" xr:uid="{1548B0E2-0AAE-48A5-BCB2-C0DFAF35F559}"/>
    <cellStyle name="Comma 3 9 3 3 2" xfId="55918" xr:uid="{70BDDD5F-F0C5-479E-B701-E06D638B49CE}"/>
    <cellStyle name="Comma 3 9 3 4" xfId="30426" xr:uid="{5BF82D34-31CF-4BF2-8235-E042EBB07C15}"/>
    <cellStyle name="Comma 3 9 3 4 2" xfId="58916" xr:uid="{F521F4C7-5FF2-4DE6-A783-10CFE91148B5}"/>
    <cellStyle name="Comma 3 9 3 5" xfId="53005" xr:uid="{C8044ECE-2FAE-4D68-B027-C376188B4231}"/>
    <cellStyle name="Comma 3 9 4" xfId="24799" xr:uid="{9F3C3404-D2FA-4A19-BEAB-6B713B64DA4A}"/>
    <cellStyle name="Comma 3 9 4 2" xfId="26257" xr:uid="{56259130-1428-4FB5-ACA0-9EA6F484D7BF}"/>
    <cellStyle name="Comma 3 9 4 2 2" xfId="29241" xr:uid="{1A70FF0F-48B2-4EFF-AA06-BA2AB2D5AF62}"/>
    <cellStyle name="Comma 3 9 4 2 2 2" xfId="57731" xr:uid="{A9B7B00F-0D1C-406E-9DFC-A757FA88B664}"/>
    <cellStyle name="Comma 3 9 4 2 3" xfId="54748" xr:uid="{04F53B49-5551-4344-A9D7-909A026FA896}"/>
    <cellStyle name="Comma 3 9 4 3" xfId="27730" xr:uid="{38F80EF6-41F3-4412-AF6E-326B49630415}"/>
    <cellStyle name="Comma 3 9 4 3 2" xfId="56220" xr:uid="{B84728FD-D9C6-4E41-A45A-DDB9669BE77D}"/>
    <cellStyle name="Comma 3 9 4 4" xfId="30729" xr:uid="{AFB7CE0D-EA34-4A9E-875F-809D6C3E6D39}"/>
    <cellStyle name="Comma 3 9 4 4 2" xfId="59219" xr:uid="{C7F23844-1DC3-4C4D-977F-D9D6D9488718}"/>
    <cellStyle name="Comma 3 9 4 5" xfId="53291" xr:uid="{BACE7EC2-8726-4CD0-B8E8-75B0B88D7522}"/>
    <cellStyle name="Comma 3 9 5" xfId="25092" xr:uid="{79F76EC2-B29F-4BC6-8A6E-E763CCB9E07F}"/>
    <cellStyle name="Comma 3 9 5 2" xfId="26561" xr:uid="{50B6506A-A15A-4E7C-AFDD-B0B08A05CC94}"/>
    <cellStyle name="Comma 3 9 5 2 2" xfId="29545" xr:uid="{83F63825-7B19-46FB-9A7F-EE7EF4FE37F1}"/>
    <cellStyle name="Comma 3 9 5 2 2 2" xfId="58035" xr:uid="{ADD708B8-6E7A-46A5-813A-3D9373CB94FB}"/>
    <cellStyle name="Comma 3 9 5 2 3" xfId="55052" xr:uid="{708F61E9-2A25-4E21-858B-9E98FDB65926}"/>
    <cellStyle name="Comma 3 9 5 3" xfId="28034" xr:uid="{1B8F4048-0AA0-4E01-AC77-C0AE17BF3F8F}"/>
    <cellStyle name="Comma 3 9 5 3 2" xfId="56524" xr:uid="{8B4D8CF3-0F08-49D4-9E42-32AF19443FC8}"/>
    <cellStyle name="Comma 3 9 5 4" xfId="31034" xr:uid="{2E779BD4-1443-4F3A-9613-6EE4D1A25AA8}"/>
    <cellStyle name="Comma 3 9 5 4 2" xfId="59524" xr:uid="{61B80024-1E84-4E14-8011-FD30633C2D08}"/>
    <cellStyle name="Comma 3 9 5 5" xfId="53583" xr:uid="{01B28DE0-50F3-45B4-8F44-0515876DDC8F}"/>
    <cellStyle name="Comma 3 9 6" xfId="25393" xr:uid="{DF55CD34-FD89-43FC-A84A-40963C003524}"/>
    <cellStyle name="Comma 3 9 6 2" xfId="28359" xr:uid="{11F3119B-446D-4DA7-8B4D-B4D46D715735}"/>
    <cellStyle name="Comma 3 9 6 2 2" xfId="56849" xr:uid="{C24F875B-844F-4FC3-9A65-B36C0D79B8E8}"/>
    <cellStyle name="Comma 3 9 6 3" xfId="53884" xr:uid="{1A95C9E4-5CE8-46A5-B750-ED019BED7BE1}"/>
    <cellStyle name="Comma 3 9 7" xfId="26844" xr:uid="{4FC78D8A-005F-4256-9DFF-AA1F8D3FE818}"/>
    <cellStyle name="Comma 3 9 7 2" xfId="55334" xr:uid="{C006237F-C4EB-49A5-8CAA-9FCBE7531935}"/>
    <cellStyle name="Comma 3 9 8" xfId="29838" xr:uid="{618B53A4-C217-440F-8155-152E7A56DC78}"/>
    <cellStyle name="Comma 3 9 8 2" xfId="58328" xr:uid="{C832A02F-9874-437C-A669-6D0486996D39}"/>
    <cellStyle name="Comma 3 9 9" xfId="31246" xr:uid="{7B3F293A-5714-44DE-98DD-CB015AFD08AE}"/>
    <cellStyle name="Comma 30" xfId="22496" xr:uid="{F24F4A45-5795-41E8-B8E8-EFDC1D99C7AC}"/>
    <cellStyle name="Comma 31" xfId="22414" xr:uid="{3E39FDC9-33BD-4300-BFD9-4FF4DE2B4242}"/>
    <cellStyle name="Comma 32" xfId="22510" xr:uid="{B038D742-42A9-46BE-B9FF-26E433300552}"/>
    <cellStyle name="Comma 33" xfId="22475" xr:uid="{4F1E896B-82E8-4F6F-BFEF-9C32E3F7133B}"/>
    <cellStyle name="Comma 34" xfId="22489" xr:uid="{B7B0A9B3-2BD6-4C6A-85C8-6D95C1899C9F}"/>
    <cellStyle name="Comma 35" xfId="22515" xr:uid="{64551401-73CF-467F-A434-3D1B84D15734}"/>
    <cellStyle name="Comma 36" xfId="22433" xr:uid="{B11BEA71-81E6-4257-851E-BACBD4524D88}"/>
    <cellStyle name="Comma 37" xfId="22432" xr:uid="{DD6F180B-2BB7-495B-B0F2-02804754FBA8}"/>
    <cellStyle name="Comma 38" xfId="22483" xr:uid="{7E3EEF60-7C9C-4B8D-A40C-D5B6AE3EAFB3}"/>
    <cellStyle name="Comma 39" xfId="22431" xr:uid="{4CCA94E3-DCE6-4BCD-8113-D6259D0522A6}"/>
    <cellStyle name="Comma 4" xfId="63" xr:uid="{52EA8FC0-F0A8-452E-A237-E2AD9FDA6249}"/>
    <cellStyle name="Comma 4 10" xfId="25131" xr:uid="{1520DF9E-6D38-455A-9757-433A54D85988}"/>
    <cellStyle name="Comma 4 10 2" xfId="28085" xr:uid="{B49F4D09-AD88-48EB-8C79-BB2F4FAD2F93}"/>
    <cellStyle name="Comma 4 10 2 2" xfId="56575" xr:uid="{58F5C89F-F330-49E2-AB8D-65FA05644B76}"/>
    <cellStyle name="Comma 4 10 3" xfId="31319" xr:uid="{84F0DED7-B8E0-4771-8422-2E5ADCAEBB30}"/>
    <cellStyle name="Comma 4 10 4" xfId="53622" xr:uid="{CE975A16-7F9E-409A-99D2-E1A81DFEC447}"/>
    <cellStyle name="Comma 4 11" xfId="26581" xr:uid="{9FADA8A2-D2EC-4919-B5A5-854C0684F7EF}"/>
    <cellStyle name="Comma 4 11 2" xfId="55071" xr:uid="{F0BA186C-B40F-4848-A933-CECAB4121B10}"/>
    <cellStyle name="Comma 4 12" xfId="29563" xr:uid="{CBE0B03B-E21C-4833-9755-0848C4D9DA4B}"/>
    <cellStyle name="Comma 4 12 2" xfId="58053" xr:uid="{0DE234DA-3A4D-4AB1-A66C-71CBA7ACAB7B}"/>
    <cellStyle name="Comma 4 13" xfId="23485" xr:uid="{D6573817-2ABD-411C-A026-8C521B094167}"/>
    <cellStyle name="Comma 4 13 2" xfId="52309" xr:uid="{C068F7D3-5B08-49F5-8597-E3E1779A7391}"/>
    <cellStyle name="Comma 4 14" xfId="31598" xr:uid="{09AD07C1-C2F3-487D-923C-7FD291DA7CF8}"/>
    <cellStyle name="Comma 4 15" xfId="31738" xr:uid="{8C24923F-2494-4AE5-A764-009D10F67249}"/>
    <cellStyle name="Comma 4 2" xfId="68" xr:uid="{8667A3C6-7F87-46E9-9AF0-883B824891C2}"/>
    <cellStyle name="Comma 4 2 10" xfId="29580" xr:uid="{8A939431-2E8D-465C-9D86-420711248FDD}"/>
    <cellStyle name="Comma 4 2 10 2" xfId="58070" xr:uid="{E1FE2F2E-D410-4DDB-9EB5-648BC64643AB}"/>
    <cellStyle name="Comma 4 2 11" xfId="23520" xr:uid="{D0E44039-2589-4495-8FF0-1C743572717A}"/>
    <cellStyle name="Comma 4 2 11 2" xfId="52318" xr:uid="{9852D60B-8D6E-463A-8FCC-14ED97146D6B}"/>
    <cellStyle name="Comma 4 2 12" xfId="31452" xr:uid="{B615E6D3-7B8E-4422-839E-9E037CEBB244}"/>
    <cellStyle name="Comma 4 2 13" xfId="31631" xr:uid="{45C5DF17-344E-4043-96BD-8AF2D05054B4}"/>
    <cellStyle name="Comma 4 2 2" xfId="939" xr:uid="{24D9715E-50C0-4E7E-BA14-ADB274427BF1}"/>
    <cellStyle name="Comma 4 2 2 2" xfId="1390" xr:uid="{35B81C71-0D0B-4D1C-89AD-7AC3E469B9C6}"/>
    <cellStyle name="Comma 4 2 2 2 2" xfId="2052" xr:uid="{F2EA06CF-4FD9-48F1-9895-CBBB761B060B}"/>
    <cellStyle name="Comma 4 2 2 2 2 2" xfId="3287" xr:uid="{475BDAE0-1708-430B-B3D3-0033F3842B44}"/>
    <cellStyle name="Comma 4 2 2 2 2 2 2" xfId="34264" xr:uid="{37B2EF4C-89FC-475A-B4CA-8B5D2AAE890E}"/>
    <cellStyle name="Comma 4 2 2 2 2 3" xfId="33054" xr:uid="{2F432F43-56CC-44D1-A0DB-2A36FB774455}"/>
    <cellStyle name="Comma 4 2 2 2 3" xfId="2681" xr:uid="{2B9C0AFB-1554-4407-A93D-611096F78FDC}"/>
    <cellStyle name="Comma 4 2 2 2 3 2" xfId="33661" xr:uid="{D3645F5F-C5BB-4948-8A76-ECA9A26AFED9}"/>
    <cellStyle name="Comma 4 2 2 2 4" xfId="20611" xr:uid="{2675B1BB-2E64-4832-9635-B64398B05457}"/>
    <cellStyle name="Comma 4 2 2 2 5" xfId="32440" xr:uid="{2D246C17-CED7-4ACC-9CB0-A3EB1B819FCE}"/>
    <cellStyle name="Comma 4 2 2 3" xfId="1762" xr:uid="{982399D4-7792-47D9-9158-8A28C62AE91C}"/>
    <cellStyle name="Comma 4 2 2 3 2" xfId="2983" xr:uid="{6D7A3A4B-DAA2-45E0-8CA6-BD18CFA24D02}"/>
    <cellStyle name="Comma 4 2 2 3 2 2" xfId="33961" xr:uid="{5C2C9E8A-6E51-4ACA-B645-F44D1E4BFCBA}"/>
    <cellStyle name="Comma 4 2 2 3 3" xfId="17997" xr:uid="{1974B126-4380-4E49-A619-DEA55D83EED1}"/>
    <cellStyle name="Comma 4 2 2 3 4" xfId="32764" xr:uid="{54A5FAA2-A272-4F59-B009-1C365B775D17}"/>
    <cellStyle name="Comma 4 2 2 4" xfId="2344" xr:uid="{D07DBDCB-5453-4D48-9A97-0B40290A1C2C}"/>
    <cellStyle name="Comma 4 2 2 4 2" xfId="4683" xr:uid="{494829C4-BEF5-40C5-8354-028956132B24}"/>
    <cellStyle name="Comma 4 2 2 4 3" xfId="33324" xr:uid="{C8C878A3-D917-4021-84CE-5B4C7236CE05}"/>
    <cellStyle name="Comma 4 2 2 5" xfId="4466" xr:uid="{A85ACA99-E167-4924-B270-D0E2B20BBDA1}"/>
    <cellStyle name="Comma 4 2 2 6" xfId="31718" xr:uid="{69719335-310B-479B-98B8-AA5EDF975F96}"/>
    <cellStyle name="Comma 4 2 2 7" xfId="32148" xr:uid="{4A343C5B-5A24-4655-9043-C790493443A4}"/>
    <cellStyle name="Comma 4 2 3" xfId="1389" xr:uid="{46485C45-CFEB-446A-9EBA-EA789F0FF3D4}"/>
    <cellStyle name="Comma 4 2 3 10" xfId="4517" xr:uid="{727CB438-0DF6-4AFA-8715-EBF485DB9AAC}"/>
    <cellStyle name="Comma 4 2 3 11" xfId="32439" xr:uid="{173D7044-46F3-4856-A555-5862C73F9AEF}"/>
    <cellStyle name="Comma 4 2 3 2" xfId="2051" xr:uid="{799620AA-F03A-4B80-9783-C2830441F2CB}"/>
    <cellStyle name="Comma 4 2 3 2 2" xfId="3286" xr:uid="{F3BAEFF7-0743-465C-82B3-CC03F2C3D3AA}"/>
    <cellStyle name="Comma 4 2 3 2 2 2" xfId="28557" xr:uid="{D7614FBB-C73F-4FED-A61C-3AB818625AD5}"/>
    <cellStyle name="Comma 4 2 3 2 2 2 2" xfId="57047" xr:uid="{04F4EE47-C345-45B3-A8FE-759585ABAEE5}"/>
    <cellStyle name="Comma 4 2 3 2 2 3" xfId="34263" xr:uid="{6833899A-FB15-4764-9D7D-D9A818909DBA}"/>
    <cellStyle name="Comma 4 2 3 2 3" xfId="27043" xr:uid="{F4B01E95-AC0F-4CE0-A8DD-AD505B250684}"/>
    <cellStyle name="Comma 4 2 3 2 3 2" xfId="55533" xr:uid="{FA9DB989-8B43-426B-B23E-BB5B3E7F2E51}"/>
    <cellStyle name="Comma 4 2 3 2 4" xfId="30038" xr:uid="{EA82C3E5-20A5-455A-A2A1-4F65EAA1BD2D}"/>
    <cellStyle name="Comma 4 2 3 2 4 2" xfId="58528" xr:uid="{B07B99F3-B5C4-4BCA-834E-EAFA891F01FE}"/>
    <cellStyle name="Comma 4 2 3 2 5" xfId="24110" xr:uid="{2E51B65D-4311-40F0-8964-94D857C669A8}"/>
    <cellStyle name="Comma 4 2 3 2 5 2" xfId="52651" xr:uid="{22DF25F6-4F46-4A5D-9007-1FC9C6B415D5}"/>
    <cellStyle name="Comma 4 2 3 2 6" xfId="20429" xr:uid="{918CCDD7-256A-44C6-AA9B-BBADA4B84157}"/>
    <cellStyle name="Comma 4 2 3 2 7" xfId="33053" xr:uid="{47B242EE-03EF-4AFE-904C-760320A2AD58}"/>
    <cellStyle name="Comma 4 2 3 3" xfId="2680" xr:uid="{C09A418C-DAA1-4A31-93BF-8FAC20913998}"/>
    <cellStyle name="Comma 4 2 3 3 2" xfId="25869" xr:uid="{7239D592-934E-4BC1-935E-A70582437D4D}"/>
    <cellStyle name="Comma 4 2 3 3 2 2" xfId="28847" xr:uid="{F5B649EC-6F19-4620-AB6F-4D7F842E91C5}"/>
    <cellStyle name="Comma 4 2 3 3 2 2 2" xfId="57337" xr:uid="{56261C68-5594-43FC-94FC-D989D49C8F14}"/>
    <cellStyle name="Comma 4 2 3 3 2 3" xfId="54360" xr:uid="{4E21D3AD-5CA9-443E-9A54-9F795EB09F6D}"/>
    <cellStyle name="Comma 4 2 3 3 3" xfId="27336" xr:uid="{3A66E159-DFEE-46A7-AC24-F8133CB6B0B3}"/>
    <cellStyle name="Comma 4 2 3 3 3 2" xfId="55826" xr:uid="{000AD529-F470-4E57-A46F-0A4DA3AD9416}"/>
    <cellStyle name="Comma 4 2 3 3 4" xfId="30334" xr:uid="{90378941-1116-4F59-B41F-A50736C705F2}"/>
    <cellStyle name="Comma 4 2 3 3 4 2" xfId="58824" xr:uid="{9BD36EDA-78AF-4A63-B138-C8A29CF712E1}"/>
    <cellStyle name="Comma 4 2 3 3 5" xfId="33660" xr:uid="{F59C880A-7F62-44D1-8A31-99533C45E025}"/>
    <cellStyle name="Comma 4 2 3 4" xfId="24703" xr:uid="{8FDB28B5-9FB3-41E5-B833-ECF065F788A9}"/>
    <cellStyle name="Comma 4 2 3 4 2" xfId="26160" xr:uid="{6687AA89-BFC7-4600-AF4D-9B7EDA41A9EF}"/>
    <cellStyle name="Comma 4 2 3 4 2 2" xfId="29144" xr:uid="{D5AD6279-3A48-4D27-A49F-4C9EBB8323B2}"/>
    <cellStyle name="Comma 4 2 3 4 2 2 2" xfId="57634" xr:uid="{671C41CA-DAA0-4A96-8217-92354EF767C1}"/>
    <cellStyle name="Comma 4 2 3 4 2 3" xfId="54651" xr:uid="{37CF504F-335A-427D-8F55-CDF1C1412272}"/>
    <cellStyle name="Comma 4 2 3 4 3" xfId="27633" xr:uid="{6AB6DB92-6FC3-459A-B1CB-075006E3EE9D}"/>
    <cellStyle name="Comma 4 2 3 4 3 2" xfId="56123" xr:uid="{60DE6B24-A5F5-4FF5-95C3-8A2DC0C24C85}"/>
    <cellStyle name="Comma 4 2 3 4 4" xfId="30632" xr:uid="{9310E7C4-FB7B-41E1-9F77-615D6246096C}"/>
    <cellStyle name="Comma 4 2 3 4 4 2" xfId="59122" xr:uid="{ED8598E1-4C4C-4932-8487-3AE1E6F3D0EA}"/>
    <cellStyle name="Comma 4 2 3 4 5" xfId="53195" xr:uid="{359A180F-2768-44A8-9108-8DFA026F61FF}"/>
    <cellStyle name="Comma 4 2 3 5" xfId="25000" xr:uid="{D3A19C66-32BE-4A25-A5AA-75A713529357}"/>
    <cellStyle name="Comma 4 2 3 5 2" xfId="26469" xr:uid="{40BBC4AB-32A9-4328-9D66-95429B8D5149}"/>
    <cellStyle name="Comma 4 2 3 5 2 2" xfId="29453" xr:uid="{981EB558-7D33-4EB9-9CF7-FA4D4368DFFF}"/>
    <cellStyle name="Comma 4 2 3 5 2 2 2" xfId="57943" xr:uid="{51B4D507-25E9-4F74-B397-0776427B5364}"/>
    <cellStyle name="Comma 4 2 3 5 2 3" xfId="54960" xr:uid="{9650CC34-2257-49E7-8844-FE31EBB23640}"/>
    <cellStyle name="Comma 4 2 3 5 3" xfId="27942" xr:uid="{D6BE1730-DE60-4F9F-8DAF-503ADF511036}"/>
    <cellStyle name="Comma 4 2 3 5 3 2" xfId="56432" xr:uid="{DA1ACA93-9C21-4E15-980A-1B9F8B21CC96}"/>
    <cellStyle name="Comma 4 2 3 5 4" xfId="30942" xr:uid="{141AB535-7602-4C08-A2D5-93215FC55AC4}"/>
    <cellStyle name="Comma 4 2 3 5 4 2" xfId="59432" xr:uid="{9AE8D30C-30CE-40BB-98C5-4D639AD7F1CD}"/>
    <cellStyle name="Comma 4 2 3 5 5" xfId="53491" xr:uid="{CDCEE12B-D8EE-4BBE-AA0F-948C97B09060}"/>
    <cellStyle name="Comma 4 2 3 6" xfId="25301" xr:uid="{FEDAF46E-9D26-47C7-BE51-28D5F0E5DF65}"/>
    <cellStyle name="Comma 4 2 3 6 2" xfId="28267" xr:uid="{38AF48B6-781C-4C16-9A69-273DE2B9BD97}"/>
    <cellStyle name="Comma 4 2 3 6 2 2" xfId="56757" xr:uid="{646AA2F7-2694-4A5C-8338-01A0DCEB82DD}"/>
    <cellStyle name="Comma 4 2 3 6 3" xfId="53792" xr:uid="{0BA5BB2A-B905-4A1E-A754-42B01E5026E7}"/>
    <cellStyle name="Comma 4 2 3 7" xfId="26752" xr:uid="{6974161F-2F95-4812-8A54-90A5A32ECD20}"/>
    <cellStyle name="Comma 4 2 3 7 2" xfId="55242" xr:uid="{9574E233-1441-495C-B87D-3EEC7D0B79D3}"/>
    <cellStyle name="Comma 4 2 3 8" xfId="29746" xr:uid="{59B924DC-C6CF-49A3-AD92-DCCF859F6A47}"/>
    <cellStyle name="Comma 4 2 3 8 2" xfId="58236" xr:uid="{5D2118CE-7082-4D4B-9956-1880236B11F3}"/>
    <cellStyle name="Comma 4 2 3 9" xfId="23705" xr:uid="{942683A2-B6FB-4993-BDA3-53F47BD28686}"/>
    <cellStyle name="Comma 4 2 3 9 2" xfId="52407" xr:uid="{B1AD0DCD-C1A2-4280-AA9D-C2EA6DC236A8}"/>
    <cellStyle name="Comma 4 2 4" xfId="1488" xr:uid="{24C9407E-BE63-40AE-B43D-074FD274DB88}"/>
    <cellStyle name="Comma 4 2 4 2" xfId="2433" xr:uid="{162B6D2C-F952-4FCA-AB67-F73F027304EF}"/>
    <cellStyle name="Comma 4 2 4 2 2" xfId="28394" xr:uid="{D89A477C-C84E-4251-8D64-3CEC749F1B33}"/>
    <cellStyle name="Comma 4 2 4 2 2 2" xfId="56884" xr:uid="{FC09B440-D2D3-47C2-8C50-3031490D1ED3}"/>
    <cellStyle name="Comma 4 2 4 2 3" xfId="25428" xr:uid="{BF88981E-2205-460D-8FA8-0A2DCFDB6131}"/>
    <cellStyle name="Comma 4 2 4 2 3 2" xfId="53919" xr:uid="{22A39763-3F50-4317-95B1-2CE5736C1062}"/>
    <cellStyle name="Comma 4 2 4 2 4" xfId="22453" xr:uid="{0EBA133A-8D42-48A5-B7EA-E9D4A55F6865}"/>
    <cellStyle name="Comma 4 2 4 2 5" xfId="33413" xr:uid="{3E88A159-1B2E-49F3-9735-2D306F40D8D9}"/>
    <cellStyle name="Comma 4 2 4 3" xfId="26880" xr:uid="{FC5B832A-E21D-49C5-B3F4-2B94E72D4AEA}"/>
    <cellStyle name="Comma 4 2 4 3 2" xfId="55370" xr:uid="{9C39B0D0-4260-499A-A07E-C20B202BA10A}"/>
    <cellStyle name="Comma 4 2 4 4" xfId="29873" xr:uid="{5AF5E50C-9FCA-4182-8F4D-04CBBB9A05B4}"/>
    <cellStyle name="Comma 4 2 4 4 2" xfId="58363" xr:uid="{DD358713-4F76-4718-BE2D-71A442C5371E}"/>
    <cellStyle name="Comma 4 2 4 5" xfId="23926" xr:uid="{C9B3E31E-D512-41E4-A99C-4858B2A06385}"/>
    <cellStyle name="Comma 4 2 4 5 2" xfId="52509" xr:uid="{3AD035E3-BF7B-484E-B948-B9F81EB2C3F6}"/>
    <cellStyle name="Comma 4 2 4 6" xfId="20516" xr:uid="{CB6A6369-9717-4B59-93F0-83C5DB7304C3}"/>
    <cellStyle name="Comma 4 2 4 7" xfId="32503" xr:uid="{3437A362-173D-4800-A6BC-D308AEFBA5B0}"/>
    <cellStyle name="Comma 4 2 5" xfId="1761" xr:uid="{3A55C482-364E-4B08-BAE6-76CE874BB0E2}"/>
    <cellStyle name="Comma 4 2 5 2" xfId="2982" xr:uid="{ADC95850-CDFE-4E9D-947A-33580592EF05}"/>
    <cellStyle name="Comma 4 2 5 2 2" xfId="28684" xr:uid="{BC62B806-7561-4369-9E2F-71B574E4F42A}"/>
    <cellStyle name="Comma 4 2 5 2 2 2" xfId="57174" xr:uid="{B99E5175-41F9-4D22-9EA9-190F736FA94C}"/>
    <cellStyle name="Comma 4 2 5 2 3" xfId="33960" xr:uid="{B9276D5E-7665-4294-A83B-3E52464F34BE}"/>
    <cellStyle name="Comma 4 2 5 3" xfId="27173" xr:uid="{129B9C91-DD2E-495B-A910-CE961607E7C9}"/>
    <cellStyle name="Comma 4 2 5 3 2" xfId="55663" xr:uid="{9E8FD297-BAA1-49D7-8128-AD37234B7098}"/>
    <cellStyle name="Comma 4 2 5 4" xfId="30168" xr:uid="{72552FA4-664F-4C40-A507-418C7E2B2C9E}"/>
    <cellStyle name="Comma 4 2 5 4 2" xfId="58658" xr:uid="{18CA0E35-31AE-40BC-89F4-81BDBC47A150}"/>
    <cellStyle name="Comma 4 2 5 5" xfId="24270" xr:uid="{D17BBECE-2D89-41CB-8D70-5BA1FD922F28}"/>
    <cellStyle name="Comma 4 2 5 5 2" xfId="52762" xr:uid="{12438F6E-98A7-4A7F-968E-7905CD6A2CF8}"/>
    <cellStyle name="Comma 4 2 5 6" xfId="17996" xr:uid="{9BF7CB7B-58A7-40EE-8B1A-200AC6A4E7F3}"/>
    <cellStyle name="Comma 4 2 5 7" xfId="32763" xr:uid="{337E9490-95B3-4142-837F-4B84C0859B59}"/>
    <cellStyle name="Comma 4 2 6" xfId="2227" xr:uid="{2EADBF81-2872-4EC6-9E3A-67EF39712BFC}"/>
    <cellStyle name="Comma 4 2 6 2" xfId="25995" xr:uid="{F3CC6668-8466-4C25-AB4F-83AD5645CFED}"/>
    <cellStyle name="Comma 4 2 6 2 2" xfId="28977" xr:uid="{EC5B2EEF-027E-475C-84F1-30A0A48F4871}"/>
    <cellStyle name="Comma 4 2 6 2 2 2" xfId="57467" xr:uid="{809EED1B-E1A1-4AD0-9E0E-085DA4089433}"/>
    <cellStyle name="Comma 4 2 6 2 3" xfId="54486" xr:uid="{EF798F3E-DAEC-4CCF-AB0E-E6F3A377B28D}"/>
    <cellStyle name="Comma 4 2 6 3" xfId="27466" xr:uid="{2D6D4089-94F2-4A28-A5F4-D9804E596211}"/>
    <cellStyle name="Comma 4 2 6 3 2" xfId="55956" xr:uid="{4698DFB4-F730-466E-9492-BCA866393CEE}"/>
    <cellStyle name="Comma 4 2 6 4" xfId="30464" xr:uid="{3D20DA5E-B290-47EE-B0ED-4C77DFB0255D}"/>
    <cellStyle name="Comma 4 2 6 4 2" xfId="58954" xr:uid="{9A70D120-03E5-44DD-A281-A71351833CD0}"/>
    <cellStyle name="Comma 4 2 6 5" xfId="33209" xr:uid="{03034977-E8D6-4413-945E-A688DAC14222}"/>
    <cellStyle name="Comma 4 2 7" xfId="3421" xr:uid="{4F6309C5-7523-4218-B170-93ECA82EF5FF}"/>
    <cellStyle name="Comma 4 2 7 2" xfId="26304" xr:uid="{999D3E0B-28F9-4CE5-B339-0DDE8FBCC040}"/>
    <cellStyle name="Comma 4 2 7 2 2" xfId="29288" xr:uid="{5DAC2F7E-C7F5-48B4-AA3D-2BC81B9BEFCE}"/>
    <cellStyle name="Comma 4 2 7 2 2 2" xfId="57778" xr:uid="{05ADFDF4-9C9D-4C72-88D6-44825AC07E51}"/>
    <cellStyle name="Comma 4 2 7 2 3" xfId="54795" xr:uid="{9D1CB07E-B963-461F-9C8B-E451A248B979}"/>
    <cellStyle name="Comma 4 2 7 3" xfId="27777" xr:uid="{4B5DF9B0-C105-455B-B1B3-BA9E07BEC877}"/>
    <cellStyle name="Comma 4 2 7 3 2" xfId="56267" xr:uid="{4CDF3162-56E3-43A9-AE6F-F01593A36904}"/>
    <cellStyle name="Comma 4 2 7 4" xfId="30776" xr:uid="{875B20B2-D13D-4E69-BE71-7C7B45BF397D}"/>
    <cellStyle name="Comma 4 2 7 4 2" xfId="59266" xr:uid="{F8E76406-C02B-49D0-8EAF-EC930707DEDD}"/>
    <cellStyle name="Comma 4 2 7 5" xfId="24846" xr:uid="{E5DE2644-2478-4D1B-B689-D9D74CD45BBF}"/>
    <cellStyle name="Comma 4 2 7 5 2" xfId="53337" xr:uid="{F4F050DC-2984-4221-B6F1-C96E401B9088}"/>
    <cellStyle name="Comma 4 2 8" xfId="690" xr:uid="{549A81B6-A4B3-403B-9B09-25994A665A71}"/>
    <cellStyle name="Comma 4 2 8 2" xfId="28102" xr:uid="{7F9D7100-B2D2-4E72-B271-66B0D563A567}"/>
    <cellStyle name="Comma 4 2 8 2 2" xfId="56592" xr:uid="{036B33F3-611E-4DFD-93C8-E100F5EB33AA}"/>
    <cellStyle name="Comma 4 2 8 3" xfId="31943" xr:uid="{02D00E71-26AE-4E08-83F0-70535949EC46}"/>
    <cellStyle name="Comma 4 2 9" xfId="26598" xr:uid="{2A97EEE6-21A3-4BCD-90AE-8E30600F93A9}"/>
    <cellStyle name="Comma 4 2 9 2" xfId="55088" xr:uid="{8B2530E4-5E90-4517-9DFC-F7F72B1E6AF5}"/>
    <cellStyle name="Comma 4 3" xfId="375" xr:uid="{4880F5C4-CBE7-486D-8A0C-BA3BC2B55C97}"/>
    <cellStyle name="Comma 4 3 2" xfId="1391" xr:uid="{5A2E829B-66EB-4D04-9243-4FC430A65BCE}"/>
    <cellStyle name="Comma 4 3 2 2" xfId="2053" xr:uid="{DC169388-844B-4764-97B5-35AD44E519C9}"/>
    <cellStyle name="Comma 4 3 2 2 2" xfId="3288" xr:uid="{6AAF1744-D2B0-4FCF-9CE6-B66FD90F8203}"/>
    <cellStyle name="Comma 4 3 2 2 2 2" xfId="31177" xr:uid="{D57CC003-2FE8-4572-A623-DAC403680C4D}"/>
    <cellStyle name="Comma 4 3 2 2 2 2 2" xfId="59601" xr:uid="{37CD0D24-C73E-41F1-8893-BE82E5CD7D39}"/>
    <cellStyle name="Comma 4 3 2 2 2 3" xfId="34265" xr:uid="{C4FD830E-0366-4D95-B214-1CA378C44067}"/>
    <cellStyle name="Comma 4 3 2 2 3" xfId="23883" xr:uid="{DD6D64D2-D5C5-482B-A1E2-BA557DF602F6}"/>
    <cellStyle name="Comma 4 3 2 2 4" xfId="33055" xr:uid="{30B3CB9B-635D-4425-92E5-45BC0C86A195}"/>
    <cellStyle name="Comma 4 3 2 3" xfId="2682" xr:uid="{E314FD62-2C2E-4ACC-A4FC-44F846148DD5}"/>
    <cellStyle name="Comma 4 3 2 3 2" xfId="33662" xr:uid="{98BFEC89-268D-48B6-94F6-425B92C823D7}"/>
    <cellStyle name="Comma 4 3 2 4" xfId="23008" xr:uid="{A7A6D948-961D-45A5-BF48-0A7441CF0398}"/>
    <cellStyle name="Comma 4 3 2 5" xfId="32441" xr:uid="{EACB9A77-AEEC-4A0C-8EDE-5F31F9709AAB}"/>
    <cellStyle name="Comma 4 3 3" xfId="1763" xr:uid="{17621970-BC1E-4737-B18D-DD319D916430}"/>
    <cellStyle name="Comma 4 3 3 2" xfId="2984" xr:uid="{F2083128-831E-4C3E-A54E-EFF5E80A0562}"/>
    <cellStyle name="Comma 4 3 3 2 2" xfId="22093" xr:uid="{8554171E-A50A-48FB-916A-D9BFD02B72E7}"/>
    <cellStyle name="Comma 4 3 3 2 2 2" xfId="51518" xr:uid="{F9BA623D-0C74-43F5-B178-C5BAA539E0F4}"/>
    <cellStyle name="Comma 4 3 3 2 3" xfId="31176" xr:uid="{74B2C5AE-B20F-42E1-84CA-891328104445}"/>
    <cellStyle name="Comma 4 3 3 2 3 2" xfId="59600" xr:uid="{0C54360B-5DE7-4F9D-9CC7-04D2DE07158B}"/>
    <cellStyle name="Comma 4 3 3 2 4" xfId="33962" xr:uid="{41606A63-E408-49D6-9B40-B8113A0A10F0}"/>
    <cellStyle name="Comma 4 3 3 3" xfId="21109" xr:uid="{E254D1B7-6F9E-4DAF-BA7E-0CF6DBF07FD6}"/>
    <cellStyle name="Comma 4 3 3 3 2" xfId="50535" xr:uid="{73B11C22-0B0E-4BA0-BC8A-FB074F8C7063}"/>
    <cellStyle name="Comma 4 3 3 4" xfId="23490" xr:uid="{6941B5CF-DFA9-43FE-97C4-0BED41054370}"/>
    <cellStyle name="Comma 4 3 3 5" xfId="32765" xr:uid="{6997DD8C-78A3-49C4-8C9C-868AC8D55C18}"/>
    <cellStyle name="Comma 4 3 4" xfId="2267" xr:uid="{CDDB9C8A-49DD-4BD4-85B0-94C85BEBBE91}"/>
    <cellStyle name="Comma 4 3 4 2" xfId="21595" xr:uid="{D9351BEB-859D-4C47-AE0C-0EB8C400C716}"/>
    <cellStyle name="Comma 4 3 4 2 2" xfId="51020" xr:uid="{26389444-9798-46C4-979D-DEDEFE66DAFA}"/>
    <cellStyle name="Comma 4 3 4 3" xfId="22943" xr:uid="{90FF9EA4-5238-40DF-AD78-88DA460F0CB8}"/>
    <cellStyle name="Comma 4 3 4 4" xfId="33247" xr:uid="{E4A47B13-3A45-459F-814A-0FA2029CDB69}"/>
    <cellStyle name="Comma 4 3 5" xfId="3476" xr:uid="{88F6AA24-D40B-43A6-B322-56FFC46A7104}"/>
    <cellStyle name="Comma 4 3 5 2" xfId="20638" xr:uid="{3690D39D-174B-4403-A56D-E1C1B5D2DC78}"/>
    <cellStyle name="Comma 4 3 5 2 2" xfId="50078" xr:uid="{5C334F59-C4F7-4057-9F7D-0AE8159A7820}"/>
    <cellStyle name="Comma 4 3 6" xfId="929" xr:uid="{006A5171-9F83-4612-AACC-1DE0A7244E83}"/>
    <cellStyle name="Comma 4 3 6 2" xfId="17998" xr:uid="{E5612066-D8DB-4F38-9AD3-5E9003E26928}"/>
    <cellStyle name="Comma 4 3 6 3" xfId="32140" xr:uid="{C1BEBE80-ACC9-4B37-9685-E96FB276D0C4}"/>
    <cellStyle name="Comma 4 3 7" xfId="4750" xr:uid="{86153C68-4764-4D7E-B35B-666AF901C64A}"/>
    <cellStyle name="Comma 4 3 7 2" xfId="34635" xr:uid="{6945A225-C6D3-408A-81DB-DB3485F09BEF}"/>
    <cellStyle name="Comma 4 3 8" xfId="22644" xr:uid="{8E341E99-2D80-4190-919C-FD78AA8E9791}"/>
    <cellStyle name="Comma 4 3 8 2" xfId="51929" xr:uid="{9ACB8B41-52AD-4AB7-A89A-30CE8DA906AF}"/>
    <cellStyle name="Comma 4 3 9" xfId="31660" xr:uid="{CA7704FB-43A3-4545-87E8-1EB43A736F7B}"/>
    <cellStyle name="Comma 4 4" xfId="604" xr:uid="{D0E4559F-2DD0-4B7A-95BB-FF0F7F8ABD73}"/>
    <cellStyle name="Comma 4 4 2" xfId="1388" xr:uid="{6B637969-BE27-4C4E-A144-1E4BF2205D5D}"/>
    <cellStyle name="Comma 4 4 2 2" xfId="2050" xr:uid="{6090C679-5828-4DE6-9513-560400A59614}"/>
    <cellStyle name="Comma 4 4 2 2 2" xfId="3285" xr:uid="{726AC2BE-DF54-4C30-AE54-6A2C2AF46304}"/>
    <cellStyle name="Comma 4 4 2 2 2 2" xfId="34262" xr:uid="{7AF75D54-EFDB-4173-9C02-8F6E1178E24D}"/>
    <cellStyle name="Comma 4 4 2 2 3" xfId="24121" xr:uid="{24C59D64-F37C-4E28-AEE5-126F99BE2996}"/>
    <cellStyle name="Comma 4 4 2 2 4" xfId="33052" xr:uid="{A022E871-5613-4E62-9077-F21C875A17AA}"/>
    <cellStyle name="Comma 4 4 2 3" xfId="2683" xr:uid="{5FFED2F0-2035-448A-9FB7-1BB2FF1D724B}"/>
    <cellStyle name="Comma 4 4 2 3 2" xfId="33663" xr:uid="{5A38E55E-BF45-4B45-9592-ED6FD175C2AB}"/>
    <cellStyle name="Comma 4 4 2 4" xfId="23716" xr:uid="{76F0875B-FEB0-4FF8-B232-F19B2089E11B}"/>
    <cellStyle name="Comma 4 4 2 5" xfId="17999" xr:uid="{DE8AA4C7-24C4-40AE-A38B-20635904CBC0}"/>
    <cellStyle name="Comma 4 4 2 6" xfId="32438" xr:uid="{F2BA30A9-4605-471F-AD40-F97F6D2982FD}"/>
    <cellStyle name="Comma 4 4 3" xfId="1760" xr:uid="{9312B1C4-53AD-4976-893D-B11B75CD6D00}"/>
    <cellStyle name="Comma 4 4 3 2" xfId="2981" xr:uid="{F9B398B0-E49A-4C6D-BE3C-C0065DCBE237}"/>
    <cellStyle name="Comma 4 4 3 2 2" xfId="33959" xr:uid="{2EF62D0A-D922-4659-81DB-A4631C5FA67D}"/>
    <cellStyle name="Comma 4 4 3 3" xfId="32762" xr:uid="{29C28A9B-0FD8-4156-9DCD-4A4961986578}"/>
    <cellStyle name="Comma 4 4 4" xfId="2378" xr:uid="{E95520BE-884D-493A-8EAF-8C52C1CABC91}"/>
    <cellStyle name="Comma 4 4 4 2" xfId="23597" xr:uid="{34FBB26A-9426-4D13-B895-6AA04A0E09CA}"/>
    <cellStyle name="Comma 4 4 4 3" xfId="33358" xr:uid="{AAF7F2B9-C607-4355-988A-91C1791300A9}"/>
    <cellStyle name="Comma 4 4 5" xfId="3366" xr:uid="{C5DBF512-59F6-4D5A-9B19-2A07229FDE83}"/>
    <cellStyle name="Comma 4 4 6" xfId="769" xr:uid="{B3DA4406-1B4E-40B0-83A8-94AED16F4D5B}"/>
    <cellStyle name="Comma 4 4 6 2" xfId="32016" xr:uid="{AFB83554-4F85-4840-94D5-35A582E9515B}"/>
    <cellStyle name="Comma 4 4 7" xfId="4342" xr:uid="{133F4D27-CE0E-4305-B06E-E2228A3631AF}"/>
    <cellStyle name="Comma 4 5" xfId="641" xr:uid="{22E93D06-CD59-42AF-90D8-2144954792EC}"/>
    <cellStyle name="Comma 4 5 10" xfId="4399" xr:uid="{B8ED7FEF-1425-4C09-AC81-61E5C7BFEBAA}"/>
    <cellStyle name="Comma 4 5 11" xfId="31907" xr:uid="{8E21440E-B546-46CB-8A4D-AEF565E02D0D}"/>
    <cellStyle name="Comma 4 5 2" xfId="120" xr:uid="{EDDA1435-6A62-47BB-9DA6-3B93EA19E6EE}"/>
    <cellStyle name="Comma 4 5 2 2" xfId="3052" xr:uid="{3C13DC38-E318-418A-BD9D-B0AF69B29F35}"/>
    <cellStyle name="Comma 4 5 2 2 2" xfId="28574" xr:uid="{E7B3846F-3A06-419D-97C9-DFAA00C0760B}"/>
    <cellStyle name="Comma 4 5 2 2 2 2" xfId="57064" xr:uid="{5F45BE97-B5CE-456A-AD38-BD764EEA8C07}"/>
    <cellStyle name="Comma 4 5 2 2 3" xfId="34029" xr:uid="{D4569AE4-407C-4535-8577-53526B9F31A0}"/>
    <cellStyle name="Comma 4 5 2 3" xfId="27060" xr:uid="{95C7ADA3-1A4D-4C78-AD9B-2B007DD2BC6C}"/>
    <cellStyle name="Comma 4 5 2 3 2" xfId="55550" xr:uid="{969143DA-5ECD-4685-8C91-397127988B44}"/>
    <cellStyle name="Comma 4 5 2 4" xfId="30055" xr:uid="{266E9AA7-FBEE-443F-B4B2-B595148B987B}"/>
    <cellStyle name="Comma 4 5 2 4 2" xfId="58545" xr:uid="{76E48007-7FA3-41A8-965D-7A6D3EF46406}"/>
    <cellStyle name="Comma 4 5 2 5" xfId="24129" xr:uid="{44AC5CBD-B858-4F6F-B669-D18114706F69}"/>
    <cellStyle name="Comma 4 5 2 5 2" xfId="52667" xr:uid="{F8689904-A568-4D42-BC8C-39F734A70105}"/>
    <cellStyle name="Comma 4 5 2 6" xfId="4533" xr:uid="{DB58D113-B3C9-4242-A9C1-4560B9B8EAC7}"/>
    <cellStyle name="Comma 4 5 2 7" xfId="31756" xr:uid="{5252EF7C-079F-4773-A6C4-BADC7F608ADA}"/>
    <cellStyle name="Comma 4 5 3" xfId="1527" xr:uid="{10951C10-44FF-412C-9F9E-49BBBC62F1F0}"/>
    <cellStyle name="Comma 4 5 3 2" xfId="2748" xr:uid="{992A2477-4CAE-4CAE-A155-0D69AFF6DB5B}"/>
    <cellStyle name="Comma 4 5 3 2 2" xfId="28864" xr:uid="{B1052C80-39D5-4C12-BA6E-B308577AD09E}"/>
    <cellStyle name="Comma 4 5 3 2 2 2" xfId="57354" xr:uid="{2B17116A-D553-4924-AD70-3DA2A49B609D}"/>
    <cellStyle name="Comma 4 5 3 2 3" xfId="33726" xr:uid="{2E3D23F1-ADFD-4AFF-9D52-7E5822A3B1AB}"/>
    <cellStyle name="Comma 4 5 3 3" xfId="27353" xr:uid="{28C63165-79B9-4FFD-A7B4-9EC0C6BAB5DE}"/>
    <cellStyle name="Comma 4 5 3 3 2" xfId="55843" xr:uid="{7D1F2C25-A2A2-49E2-8314-AB33665FB4A7}"/>
    <cellStyle name="Comma 4 5 3 4" xfId="30351" xr:uid="{F9BCFCC4-CA29-4525-941F-F3EDBCBB553B}"/>
    <cellStyle name="Comma 4 5 3 4 2" xfId="58841" xr:uid="{5C4F35C7-7B7A-4880-A0C4-8DB29B3BD763}"/>
    <cellStyle name="Comma 4 5 3 5" xfId="24440" xr:uid="{C454C1DF-FCD7-4432-85A5-070EFEF29CD0}"/>
    <cellStyle name="Comma 4 5 3 5 2" xfId="52932" xr:uid="{33C93F64-46FB-4DFC-A862-6582CAF20AB8}"/>
    <cellStyle name="Comma 4 5 3 6" xfId="20344" xr:uid="{FA902B28-D3A1-43E0-9646-254A21F1AF49}"/>
    <cellStyle name="Comma 4 5 3 7" xfId="32529" xr:uid="{C724DF8B-243E-4577-B099-5AF05FAD9F82}"/>
    <cellStyle name="Comma 4 5 4" xfId="2679" xr:uid="{1A33E571-6098-4CA5-BC93-59486CBBF360}"/>
    <cellStyle name="Comma 4 5 4 2" xfId="26177" xr:uid="{5DA0F604-DF41-4A10-BF78-BDF2E8006C50}"/>
    <cellStyle name="Comma 4 5 4 2 2" xfId="29161" xr:uid="{AF307F92-87B8-4D27-B57B-1F270EBE1A9E}"/>
    <cellStyle name="Comma 4 5 4 2 2 2" xfId="57651" xr:uid="{2E07F11E-3940-4F9E-ACD1-4A11016AA662}"/>
    <cellStyle name="Comma 4 5 4 2 3" xfId="54668" xr:uid="{B24787A9-C4EB-443E-9AC6-E11EC27A0144}"/>
    <cellStyle name="Comma 4 5 4 3" xfId="27650" xr:uid="{FED2F651-D13A-44C2-86D4-595BD9DFEAD9}"/>
    <cellStyle name="Comma 4 5 4 3 2" xfId="56140" xr:uid="{B20D863A-A508-400A-B860-78DD93798565}"/>
    <cellStyle name="Comma 4 5 4 4" xfId="30649" xr:uid="{6696175D-40E4-4D67-8418-2B3D54775402}"/>
    <cellStyle name="Comma 4 5 4 4 2" xfId="59139" xr:uid="{14F0B11C-1B6A-4AA5-9786-E196126AC9A5}"/>
    <cellStyle name="Comma 4 5 4 5" xfId="33659" xr:uid="{B1AD8DE7-5552-44B1-BBDC-F13D371D0FC1}"/>
    <cellStyle name="Comma 4 5 5" xfId="25017" xr:uid="{BAFA7A78-D7CA-4CD2-98FF-85448C2E57F5}"/>
    <cellStyle name="Comma 4 5 5 2" xfId="26486" xr:uid="{AE459327-7C6E-4F04-9967-B83840DEE613}"/>
    <cellStyle name="Comma 4 5 5 2 2" xfId="29470" xr:uid="{D33B60D8-E579-44A7-8B59-FE3907F44C90}"/>
    <cellStyle name="Comma 4 5 5 2 2 2" xfId="57960" xr:uid="{012D6430-04EB-47FA-A56A-01311E42B535}"/>
    <cellStyle name="Comma 4 5 5 2 3" xfId="54977" xr:uid="{7939EAD2-3620-4381-AB3F-83F116ACC025}"/>
    <cellStyle name="Comma 4 5 5 3" xfId="27959" xr:uid="{57E0F180-3490-4490-A1DC-EB8807D98032}"/>
    <cellStyle name="Comma 4 5 5 3 2" xfId="56449" xr:uid="{CD8118C7-44AE-4E3C-B5A6-20A73E15B335}"/>
    <cellStyle name="Comma 4 5 5 4" xfId="30959" xr:uid="{D85B8424-154E-4DAC-AFA0-37E7ECD10CF9}"/>
    <cellStyle name="Comma 4 5 5 4 2" xfId="59449" xr:uid="{929A6BC3-EDE4-4AF1-9D87-E055574E3F7A}"/>
    <cellStyle name="Comma 4 5 5 5" xfId="53508" xr:uid="{F6300C3F-8493-47FD-97F8-55C4ADA8142B}"/>
    <cellStyle name="Comma 4 5 6" xfId="25318" xr:uid="{854A5C1A-538C-4B76-868C-9711F1896982}"/>
    <cellStyle name="Comma 4 5 6 2" xfId="28284" xr:uid="{C415F829-4284-4704-A3A8-EC7F7724BD2C}"/>
    <cellStyle name="Comma 4 5 6 2 2" xfId="56774" xr:uid="{F039EDDA-C62A-4BE4-9A22-97130722969E}"/>
    <cellStyle name="Comma 4 5 6 3" xfId="53809" xr:uid="{0BA91A8B-D042-4D18-828D-37A48843945D}"/>
    <cellStyle name="Comma 4 5 7" xfId="26769" xr:uid="{EF937ECA-6531-4A9E-8D0A-50E849CC0442}"/>
    <cellStyle name="Comma 4 5 7 2" xfId="55259" xr:uid="{ABBC9D69-C996-4B53-B0D2-15F0E2464CAB}"/>
    <cellStyle name="Comma 4 5 8" xfId="29763" xr:uid="{639741D0-6CB8-43C4-AABE-4BB708330207}"/>
    <cellStyle name="Comma 4 5 8 2" xfId="58253" xr:uid="{9D828FCB-18E7-41DC-9BFD-F202F2AC8CCF}"/>
    <cellStyle name="Comma 4 5 9" xfId="23723" xr:uid="{6805C348-3B96-4D89-98CF-823513A29D19}"/>
    <cellStyle name="Comma 4 5 9 2" xfId="52422" xr:uid="{50E82C5D-866C-47B0-9FCB-62EE433F4E01}"/>
    <cellStyle name="Comma 4 6" xfId="1475" xr:uid="{5F95E6A4-51C2-4718-9C96-48959F77EC26}"/>
    <cellStyle name="Comma 4 6 2" xfId="2422" xr:uid="{FE919AC3-96FE-4373-9DEB-023351BDB510}"/>
    <cellStyle name="Comma 4 6 2 2" xfId="28377" xr:uid="{15843C65-91C1-4238-9ADD-0377E124BCC7}"/>
    <cellStyle name="Comma 4 6 2 2 2" xfId="56867" xr:uid="{EBACB7C7-BB22-4ABA-983E-174515D3186F}"/>
    <cellStyle name="Comma 4 6 2 3" xfId="25411" xr:uid="{3906EE6C-9F54-4C88-9603-F14E1127A4C5}"/>
    <cellStyle name="Comma 4 6 2 3 2" xfId="53902" xr:uid="{BC9BCE92-804A-4E49-86AC-809940192315}"/>
    <cellStyle name="Comma 4 6 2 4" xfId="17995" xr:uid="{347FB66E-7D3F-4929-839B-5B84F91D4EA8}"/>
    <cellStyle name="Comma 4 6 2 5" xfId="33402" xr:uid="{B16EB86B-F427-4CCC-AFC7-21BE8527D209}"/>
    <cellStyle name="Comma 4 6 3" xfId="26863" xr:uid="{E4DF6851-F3FC-4331-AA9F-FD44A36FEF69}"/>
    <cellStyle name="Comma 4 6 3 2" xfId="55353" xr:uid="{E7B1A206-E84B-41F7-8E28-BE309FA0B157}"/>
    <cellStyle name="Comma 4 6 4" xfId="29856" xr:uid="{D4384F6D-CBFC-4A73-B191-F00413B1F428}"/>
    <cellStyle name="Comma 4 6 4 2" xfId="58346" xr:uid="{83B4EB07-38DE-4555-BA6F-742932DD6146}"/>
    <cellStyle name="Comma 4 6 5" xfId="23880" xr:uid="{81704DB8-CF82-4178-BB52-99EB65C9A2B5}"/>
    <cellStyle name="Comma 4 6 5 2" xfId="52493" xr:uid="{CCD53886-E7AF-4937-9DD0-F4D5FCFE1EE2}"/>
    <cellStyle name="Comma 4 6 6" xfId="4506" xr:uid="{186DE905-FDDE-43DA-B350-E4B123728ED1}"/>
    <cellStyle name="Comma 4 6 7" xfId="32493" xr:uid="{1F53799C-7409-4876-B466-D19BB96A3300}"/>
    <cellStyle name="Comma 4 7" xfId="1510" xr:uid="{C3C329A6-D491-4163-A4BD-719232992AA5}"/>
    <cellStyle name="Comma 4 7 2" xfId="25689" xr:uid="{CA42EDA4-5E85-4D16-A58F-184912656001}"/>
    <cellStyle name="Comma 4 7 2 2" xfId="28667" xr:uid="{9B14B5BC-583E-4BCB-A372-A5D584738004}"/>
    <cellStyle name="Comma 4 7 2 2 2" xfId="57157" xr:uid="{049A3278-BC9B-4504-874F-0DFF7C293164}"/>
    <cellStyle name="Comma 4 7 2 3" xfId="54180" xr:uid="{0BB3D056-CE87-4648-8308-46E2EF8430A6}"/>
    <cellStyle name="Comma 4 7 3" xfId="27156" xr:uid="{2EC1984A-9DC3-4419-B9ED-8352EA6CDCDD}"/>
    <cellStyle name="Comma 4 7 3 2" xfId="55646" xr:uid="{0342D0EA-DC8A-487A-9B6F-481E311FF53A}"/>
    <cellStyle name="Comma 4 7 4" xfId="30151" xr:uid="{A700B1C2-77B7-4B3E-B4BA-D8820FF70FDA}"/>
    <cellStyle name="Comma 4 7 4 2" xfId="58641" xr:uid="{88E326CC-4797-431C-99CD-CBD3C3F09414}"/>
    <cellStyle name="Comma 4 7 5" xfId="24253" xr:uid="{DD8EECC2-A21D-49E2-AD75-75F06ABFF3DF}"/>
    <cellStyle name="Comma 4 7 5 2" xfId="52745" xr:uid="{453A1E58-8EA8-4F56-8CCA-35E915B984BF}"/>
    <cellStyle name="Comma 4 8" xfId="2147" xr:uid="{3462E038-7AC9-49A0-A54C-ECC25EA9442B}"/>
    <cellStyle name="Comma 4 8 2" xfId="25975" xr:uid="{82581E45-7D3C-4E94-AAA1-426108BE3501}"/>
    <cellStyle name="Comma 4 8 2 2" xfId="28957" xr:uid="{F59E33C0-2537-4A52-86CD-030DDEE854E1}"/>
    <cellStyle name="Comma 4 8 2 2 2" xfId="57447" xr:uid="{7BA5A9C3-ED9B-426B-B5B0-044683BBC24D}"/>
    <cellStyle name="Comma 4 8 2 3" xfId="54466" xr:uid="{590310A5-C091-4D15-B477-4665B965C910}"/>
    <cellStyle name="Comma 4 8 3" xfId="27446" xr:uid="{9AC45C7E-C2E3-41E5-B79B-D13B2F9D11E7}"/>
    <cellStyle name="Comma 4 8 3 2" xfId="55936" xr:uid="{18E7DF39-AD3E-425F-8570-289C287B50FF}"/>
    <cellStyle name="Comma 4 8 4" xfId="30444" xr:uid="{4D252462-F747-42E7-B912-166CC258D05D}"/>
    <cellStyle name="Comma 4 8 4 2" xfId="58934" xr:uid="{8A167E8A-8F72-4E9F-8BB9-0102EBBF1BB1}"/>
    <cellStyle name="Comma 4 8 5" xfId="33131" xr:uid="{498E4823-CBD1-4459-86F1-C01A67021676}"/>
    <cellStyle name="Comma 4 9" xfId="812" xr:uid="{F5F83A09-B937-48DB-9844-5B42E3A66E38}"/>
    <cellStyle name="Comma 4 9 2" xfId="26287" xr:uid="{907B131A-D032-469E-982C-4FCE7C8C3533}"/>
    <cellStyle name="Comma 4 9 2 2" xfId="29271" xr:uid="{59F47833-C51F-41C0-A6E2-9E98E2DE919C}"/>
    <cellStyle name="Comma 4 9 2 2 2" xfId="57761" xr:uid="{2F82E8BB-9F76-4E66-B73E-1AA4A5174FBE}"/>
    <cellStyle name="Comma 4 9 2 3" xfId="54778" xr:uid="{19755E02-1BFA-49FF-8530-8AA2167CC3B3}"/>
    <cellStyle name="Comma 4 9 3" xfId="27760" xr:uid="{94B8FDAC-8445-4FA8-B9B1-9FCDCC6FCE6F}"/>
    <cellStyle name="Comma 4 9 3 2" xfId="56250" xr:uid="{FC83615E-4C86-4BFE-94C6-791F2022B922}"/>
    <cellStyle name="Comma 4 9 4" xfId="30759" xr:uid="{CC06514C-FC6F-484D-9677-4414E293E10C}"/>
    <cellStyle name="Comma 4 9 4 2" xfId="59249" xr:uid="{F8740EDC-E24D-4CDD-82DE-A93250573639}"/>
    <cellStyle name="Comma 4 9 5" xfId="31175" xr:uid="{E28FD03D-5343-4678-93D3-34E40DABA7F5}"/>
    <cellStyle name="Comma 4 9 6" xfId="24829" xr:uid="{A5B1FD89-BD4D-4831-B836-623A5CA51473}"/>
    <cellStyle name="Comma 4 9 6 2" xfId="53320" xr:uid="{1E92553B-B395-4ABA-81C9-ADC378731FB6}"/>
    <cellStyle name="Comma 40" xfId="22478" xr:uid="{0B7B4E4C-A3AF-4FCD-B093-C90294C2B818}"/>
    <cellStyle name="Comma 41" xfId="22423" xr:uid="{F1081D9B-3625-43EB-BFC5-5DF290FAF3DA}"/>
    <cellStyle name="Comma 42" xfId="22488" xr:uid="{35A24CB2-CEA1-4AE5-BD02-F378D88DD302}"/>
    <cellStyle name="Comma 43" xfId="22520" xr:uid="{AC32B287-62F6-427C-ABDB-DDC719D8E8DA}"/>
    <cellStyle name="Comma 44" xfId="22421" xr:uid="{A1C6308E-CD21-4880-AD74-7DBA7765CBD1}"/>
    <cellStyle name="Comma 45" xfId="4547" xr:uid="{37F77967-CE3C-4660-AFBD-4B9379E78DE5}"/>
    <cellStyle name="Comma 45 2" xfId="23310" xr:uid="{F096F27B-3262-4477-979E-596BC604B287}"/>
    <cellStyle name="Comma 45 3" xfId="34499" xr:uid="{738E7F9D-DBB0-415C-BC91-CC63B903001B}"/>
    <cellStyle name="Comma 46" xfId="22523" xr:uid="{89406D35-CC03-4F08-8E12-628374B9DF49}"/>
    <cellStyle name="Comma 46 2" xfId="23312" xr:uid="{47EBE8F8-07C6-46B9-AACE-2066E85E6CCB}"/>
    <cellStyle name="Comma 46 3" xfId="51812" xr:uid="{D1B3C6C8-7BB7-40B5-9BE9-DEFFD359C188}"/>
    <cellStyle name="Comma 47" xfId="23314" xr:uid="{81A9313A-659C-4BCC-8D13-9125AA3B47FD}"/>
    <cellStyle name="Comma 48" xfId="23316" xr:uid="{AFBD1EB0-6E95-45F1-86F6-0CB783AA5D38}"/>
    <cellStyle name="Comma 48 2" xfId="31356" xr:uid="{2AB0B9D7-D9F1-4C7E-A1DF-A3B68A100218}"/>
    <cellStyle name="Comma 48 2 2" xfId="59649" xr:uid="{1306D254-C53E-43E1-9C65-8AF668C1CD31}"/>
    <cellStyle name="Comma 49" xfId="23318" xr:uid="{A1FB320F-95C1-432F-B5B6-97D02A77BED2}"/>
    <cellStyle name="Comma 5" xfId="259" xr:uid="{65E4153A-9933-48FB-B659-E30EE62A324D}"/>
    <cellStyle name="Comma 5 10" xfId="5415" xr:uid="{71B36CB6-4F94-4752-BFD4-F97DD6D7B5D3}"/>
    <cellStyle name="Comma 5 10 2" xfId="6199" xr:uid="{FB7D72BE-BA4B-4C59-ACFF-3023D818140A}"/>
    <cellStyle name="Comma 5 10 2 2" xfId="22314" xr:uid="{171186F7-5AC9-49FF-8D4B-FB24D021F6A2}"/>
    <cellStyle name="Comma 5 10 2 2 2" xfId="51739" xr:uid="{9601AD95-63AB-4345-A87A-DD3BF83BFEB6}"/>
    <cellStyle name="Comma 5 10 2 3" xfId="36058" xr:uid="{681D23A2-B37D-4F68-BD18-8106424BA397}"/>
    <cellStyle name="Comma 5 10 3" xfId="21325" xr:uid="{F2611A3E-A16E-490F-9DAD-E9AC065A6DCD}"/>
    <cellStyle name="Comma 5 10 3 2" xfId="50751" xr:uid="{2496400A-7D4C-4961-83E5-2EC55FA1B419}"/>
    <cellStyle name="Comma 5 10 4" xfId="35278" xr:uid="{29707C4A-90C4-4AEC-BB8D-A7FC3372CF14}"/>
    <cellStyle name="Comma 5 11" xfId="5438" xr:uid="{F16228B6-B5ED-47ED-BB4B-65AE5E581913}"/>
    <cellStyle name="Comma 5 11 2" xfId="6222" xr:uid="{B2486F7A-026E-4AE8-BD30-0C93A3B82716}"/>
    <cellStyle name="Comma 5 11 2 2" xfId="22336" xr:uid="{1CC72705-8599-4CC5-B91E-4029D1237C82}"/>
    <cellStyle name="Comma 5 11 2 2 2" xfId="51761" xr:uid="{2186A6DA-188F-47A7-A504-154A5461629F}"/>
    <cellStyle name="Comma 5 11 2 3" xfId="36081" xr:uid="{538B9BF9-BAE9-449A-9F65-5FB224DBC2BF}"/>
    <cellStyle name="Comma 5 11 3" xfId="21347" xr:uid="{B0F65184-4444-4039-AE99-3862A8CA3AD0}"/>
    <cellStyle name="Comma 5 11 3 2" xfId="50773" xr:uid="{CEA1F211-7E1D-439A-985E-9AE984AC6E5F}"/>
    <cellStyle name="Comma 5 11 4" xfId="35301" xr:uid="{555C15C0-41E0-4545-8825-74C9561D8AB1}"/>
    <cellStyle name="Comma 5 12" xfId="5462" xr:uid="{C4DBCF9B-EAA9-4DED-AEF2-402DF5C23FD4}"/>
    <cellStyle name="Comma 5 12 2" xfId="6246" xr:uid="{8C075A49-B17D-460D-A1EF-B41741172006}"/>
    <cellStyle name="Comma 5 12 2 2" xfId="22359" xr:uid="{8719A068-13AC-4062-B472-94714D3DC055}"/>
    <cellStyle name="Comma 5 12 2 2 2" xfId="51784" xr:uid="{6AB38D39-349A-4ADE-8838-CEEAEFBD2A8D}"/>
    <cellStyle name="Comma 5 12 2 3" xfId="36105" xr:uid="{505EF801-59E5-4827-9415-40D65F827E25}"/>
    <cellStyle name="Comma 5 12 3" xfId="21370" xr:uid="{264C23A8-9785-4F3E-827F-CDDD921C8DE3}"/>
    <cellStyle name="Comma 5 12 3 2" xfId="50796" xr:uid="{0BEB4786-383E-4D41-9661-304605944A72}"/>
    <cellStyle name="Comma 5 12 4" xfId="35325" xr:uid="{366063AB-E9AB-4688-B977-B96D99AB0C57}"/>
    <cellStyle name="Comma 5 13" xfId="5486" xr:uid="{FF8BB025-3A8C-4104-8CD0-BEC4A99FBEA1}"/>
    <cellStyle name="Comma 5 13 2" xfId="6270" xr:uid="{816BD0FA-B13C-425C-BB7A-9E70315A18AB}"/>
    <cellStyle name="Comma 5 13 2 2" xfId="22382" xr:uid="{BAD2F7CF-B88C-40E4-BCE3-3A01A806ADB5}"/>
    <cellStyle name="Comma 5 13 2 2 2" xfId="51807" xr:uid="{AEA8BADD-CD08-4AA4-9EEB-40A9AC3744D4}"/>
    <cellStyle name="Comma 5 13 2 3" xfId="36129" xr:uid="{BA9E3693-CD66-4149-B69D-8D824D17997D}"/>
    <cellStyle name="Comma 5 13 3" xfId="21393" xr:uid="{2DCC475E-F267-447F-BD21-7A954CED2C9D}"/>
    <cellStyle name="Comma 5 13 3 2" xfId="50819" xr:uid="{414F222A-0BC1-4A97-9F67-407486AF9644}"/>
    <cellStyle name="Comma 5 13 4" xfId="35349" xr:uid="{0730F7F3-C3E7-4001-8147-F5CA5916A193}"/>
    <cellStyle name="Comma 5 14" xfId="5511" xr:uid="{6115B6B4-85BE-4AA9-9083-EFA89CEF42C4}"/>
    <cellStyle name="Comma 5 14 2" xfId="21417" xr:uid="{122C2AE0-7D7C-42AD-8A7E-8696A2D2FCBB}"/>
    <cellStyle name="Comma 5 14 2 2" xfId="50843" xr:uid="{0123D125-71B3-4FD3-B291-FD0FB40809C2}"/>
    <cellStyle name="Comma 5 14 3" xfId="35374" xr:uid="{8683812A-2106-478C-ABF6-98D7DCDDC269}"/>
    <cellStyle name="Comma 5 15" xfId="5535" xr:uid="{89D231D5-F1C0-4399-8F14-E4EA5DDD9C88}"/>
    <cellStyle name="Comma 5 15 2" xfId="21440" xr:uid="{36093C94-AE2B-4721-810E-B8AFD9C4EE8C}"/>
    <cellStyle name="Comma 5 15 2 2" xfId="50866" xr:uid="{1E78351C-A763-44CF-AAED-833D94EF9ECE}"/>
    <cellStyle name="Comma 5 15 3" xfId="35398" xr:uid="{AD9F811F-164E-4380-A371-6D6636D63D9F}"/>
    <cellStyle name="Comma 5 16" xfId="5558" xr:uid="{DF8F2E0B-4ED7-4C01-B959-082624B9375B}"/>
    <cellStyle name="Comma 5 16 2" xfId="21463" xr:uid="{67562BCD-DC7F-49D9-B1AA-B2CFBA2DAB55}"/>
    <cellStyle name="Comma 5 16 2 2" xfId="50889" xr:uid="{992F487A-A8C0-4DEF-BDDC-DC68C0885E0A}"/>
    <cellStyle name="Comma 5 16 3" xfId="35421" xr:uid="{CF3DB6DE-AFD2-4020-83E3-EF0E5EAC893A}"/>
    <cellStyle name="Comma 5 17" xfId="5581" xr:uid="{0537CA42-C24B-46CF-8AFC-D62ED8DB9A3D}"/>
    <cellStyle name="Comma 5 17 2" xfId="21486" xr:uid="{88EEAA58-89D4-48F3-9539-ACD47D419B3C}"/>
    <cellStyle name="Comma 5 17 2 2" xfId="50912" xr:uid="{0F2806C6-9192-4C65-8DFA-FA29837F5088}"/>
    <cellStyle name="Comma 5 17 3" xfId="35444" xr:uid="{293A0E38-28EB-471B-A0B9-A68A62F40DA9}"/>
    <cellStyle name="Comma 5 18" xfId="6274" xr:uid="{19A910DC-AC13-45E3-9108-66709E8F4D12}"/>
    <cellStyle name="Comma 5 19" xfId="4742" xr:uid="{D4C7507F-4561-421C-ACD8-A065B4DC4C5E}"/>
    <cellStyle name="Comma 5 19 2" xfId="6292" xr:uid="{9EEAD852-F554-4265-86F1-E9FDB691EF97}"/>
    <cellStyle name="Comma 5 2" xfId="376" xr:uid="{6F9FB340-3BE6-42C6-9C50-E910A01508C7}"/>
    <cellStyle name="Comma 5 2 2" xfId="1502" xr:uid="{D46F3F2F-E634-4D20-8DAA-DF53D9481D65}"/>
    <cellStyle name="Comma 5 2 2 2" xfId="5860" xr:uid="{3AE42F2D-2E91-4278-A265-513BD0A22412}"/>
    <cellStyle name="Comma 5 2 2 2 2" xfId="21895" xr:uid="{5F4066DF-C0C3-4CE1-B796-A42144361C22}"/>
    <cellStyle name="Comma 5 2 2 2 2 2" xfId="31109" xr:uid="{0E4183BF-677D-4E0D-9BF8-750D127A8800}"/>
    <cellStyle name="Comma 5 2 2 2 2 2 2" xfId="59586" xr:uid="{C59AFE55-BB4A-4C23-A6E4-B331A716AC3E}"/>
    <cellStyle name="Comma 5 2 2 2 2 3" xfId="51320" xr:uid="{17DA4848-4DE5-4BED-A226-F4DCAC0AD6CA}"/>
    <cellStyle name="Comma 5 2 2 2 3" xfId="31181" xr:uid="{5466E46B-5C2F-493D-85E6-D01DAE28DEDA}"/>
    <cellStyle name="Comma 5 2 2 2 3 2" xfId="59604" xr:uid="{E3C7983F-B0BD-4B3E-B30E-89B8B72E510C}"/>
    <cellStyle name="Comma 5 2 2 2 4" xfId="35719" xr:uid="{ED66C981-B06D-43BA-9ED6-7BB490280DE5}"/>
    <cellStyle name="Comma 5 2 2 3" xfId="20346" xr:uid="{4D9EB0A1-6404-41A2-8572-A637354B1696}"/>
    <cellStyle name="Comma 5 2 2 3 2" xfId="31415" xr:uid="{E627C293-DE91-42B2-9669-F4CBE744B650}"/>
    <cellStyle name="Comma 5 2 2 3 2 2" xfId="59664" xr:uid="{BCDD2A02-43A6-4D18-8753-641C7F33643C}"/>
    <cellStyle name="Comma 5 2 2 3 3" xfId="49958" xr:uid="{196FA045-8148-4A8A-8382-5C561E7609ED}"/>
    <cellStyle name="Comma 5 2 2 4" xfId="23009" xr:uid="{3BFBC916-1A55-48CA-8A00-32CC60EFDB62}"/>
    <cellStyle name="Comma 5 2 2 5" xfId="5077" xr:uid="{266B614E-3FC7-4D99-B048-C2B2BC6D5D9C}"/>
    <cellStyle name="Comma 5 2 2 5 2" xfId="34944" xr:uid="{0314D4F0-4750-4E54-AD37-745CD2E6E5BC}"/>
    <cellStyle name="Comma 5 2 3" xfId="1491" xr:uid="{F0523DD5-C49C-49AD-AFB4-AD5DE8AE3E02}"/>
    <cellStyle name="Comma 5 2 3 2" xfId="2435" xr:uid="{08EA2094-6B4A-4201-A8D1-F3D4F1AD3BE2}"/>
    <cellStyle name="Comma 5 2 3 2 2" xfId="22155" xr:uid="{56438E35-D6EA-477D-9121-E2F62B1821D6}"/>
    <cellStyle name="Comma 5 2 3 2 2 2" xfId="51580" xr:uid="{6959B70F-D4A9-40A7-9FEE-0562734C6FB7}"/>
    <cellStyle name="Comma 5 2 3 2 3" xfId="31073" xr:uid="{E913884B-5DDD-41B6-84EA-C95A3E4BD95A}"/>
    <cellStyle name="Comma 5 2 3 2 3 2" xfId="59553" xr:uid="{8D812C04-5B42-48E5-9950-D8DD72A0DC2F}"/>
    <cellStyle name="Comma 5 2 3 2 4" xfId="33415" xr:uid="{2881818A-A001-44A8-A5C4-7A72268AFFA8}"/>
    <cellStyle name="Comma 5 2 3 3" xfId="21169" xr:uid="{326B839F-50D6-4440-88AC-5A835978C08B}"/>
    <cellStyle name="Comma 5 2 3 3 2" xfId="50595" xr:uid="{2A10010B-2599-495B-8B18-066F0D2DC7A0}"/>
    <cellStyle name="Comma 5 2 3 4" xfId="31180" xr:uid="{F904B436-B40C-43B6-AD17-663188E810CA}"/>
    <cellStyle name="Comma 5 2 3 4 2" xfId="59603" xr:uid="{AE3E620E-AA58-4AB9-9B2A-765A6429D337}"/>
    <cellStyle name="Comma 5 2 3 5" xfId="32505" xr:uid="{A0657DB5-90C2-46AD-8BEB-6A66EFD7C713}"/>
    <cellStyle name="Comma 5 2 4" xfId="3380" xr:uid="{86630644-AE84-4D3D-A5A1-B30591DA1F78}"/>
    <cellStyle name="Comma 5 2 4 2" xfId="21668" xr:uid="{90B065A4-AA39-4BA7-B800-4AE715A8516C}"/>
    <cellStyle name="Comma 5 2 4 2 2" xfId="51093" xr:uid="{D2C29641-B28F-40E2-9E47-91228B9F7B85}"/>
    <cellStyle name="Comma 5 2 4 3" xfId="31406" xr:uid="{74C73A7B-A43C-47C1-9199-5293022731CF}"/>
    <cellStyle name="Comma 5 2 4 3 2" xfId="59656" xr:uid="{FFF5860C-B67C-4CC9-B5FF-A86CD68B30ED}"/>
    <cellStyle name="Comma 5 2 4 4" xfId="5662" xr:uid="{C416AD88-DC34-4D31-8F19-F4A9FDC6901F}"/>
    <cellStyle name="Comma 5 2 4 4 2" xfId="35521" xr:uid="{647BD9D4-3158-4D88-AE47-FE376CBBF0E0}"/>
    <cellStyle name="Comma 5 2 5" xfId="873" xr:uid="{BDD9F227-77BC-41AA-9C6D-8556070121DB}"/>
    <cellStyle name="Comma 5 2 5 2" xfId="31080" xr:uid="{F2B9FA7F-762A-4FF2-8A83-4714334B62C1}"/>
    <cellStyle name="Comma 5 2 5 2 2" xfId="59560" xr:uid="{1C78B5DB-9F23-4B10-8E35-878BE0AB43C5}"/>
    <cellStyle name="Comma 5 2 5 3" xfId="18001" xr:uid="{FDD670EE-0854-4661-8C42-BE393E3D5425}"/>
    <cellStyle name="Comma 5 2 6" xfId="4828" xr:uid="{8181561C-1EEC-4457-A973-00DCD1ADB5CB}"/>
    <cellStyle name="Comma 5 2 6 2" xfId="22944" xr:uid="{9203D667-D58E-446B-BDA6-DC1BB728D026}"/>
    <cellStyle name="Comma 5 2 6 3" xfId="34711" xr:uid="{2098B95B-9C2E-463C-B877-A35589111F1B}"/>
    <cellStyle name="Comma 5 2 7" xfId="31635" xr:uid="{03836090-42CF-4994-B99A-444FB41435E8}"/>
    <cellStyle name="Comma 5 20" xfId="4664" xr:uid="{95CA2C16-E7F2-4A67-A292-376A8023A134}"/>
    <cellStyle name="Comma 5 21" xfId="6359" xr:uid="{67556771-F380-4670-BE06-15EB9FD4EC1E}"/>
    <cellStyle name="Comma 5 22" xfId="4572" xr:uid="{07F83B7C-B2C1-403C-B7D4-C4610E4D18B8}"/>
    <cellStyle name="Comma 5 22 2" xfId="34515" xr:uid="{E78D33D2-75DD-4BAF-800D-81AF2F08FD8D}"/>
    <cellStyle name="Comma 5 23" xfId="22538" xr:uid="{66B17EE5-9A43-4C16-A028-E09228FE6441}"/>
    <cellStyle name="Comma 5 23 2" xfId="51827" xr:uid="{FAF86444-C56F-4D1C-B70E-6AD15B9D65B4}"/>
    <cellStyle name="Comma 5 24" xfId="31540" xr:uid="{3EBADA16-1F6D-426D-B8C1-AEF2046580DB}"/>
    <cellStyle name="Comma 5 25" xfId="31605" xr:uid="{F5C9543B-AE6A-4D1F-A49E-45EAF4823B99}"/>
    <cellStyle name="Comma 5 3" xfId="621" xr:uid="{975EC5AA-A118-42F7-9415-3A8812648969}"/>
    <cellStyle name="Comma 5 3 2" xfId="3755" xr:uid="{D4D8789E-66B4-4F58-A8C1-13872E6B8E40}"/>
    <cellStyle name="Comma 5 3 2 2" xfId="3939" xr:uid="{C58EAA99-8626-46E1-8095-41E0C5B1D866}"/>
    <cellStyle name="Comma 5 3 2 2 2" xfId="21914" xr:uid="{2C531DEF-9CC9-456B-84D2-6C58FB94B5A2}"/>
    <cellStyle name="Comma 5 3 2 2 2 2" xfId="51339" xr:uid="{BB6A388F-A53D-47AC-9565-C9FF28F269F0}"/>
    <cellStyle name="Comma 5 3 2 2 3" xfId="31100" xr:uid="{647A2664-5C26-432B-BD0E-DE86A5039826}"/>
    <cellStyle name="Comma 5 3 2 2 3 2" xfId="59578" xr:uid="{7EBF7861-930D-4309-9C87-9616C91260D1}"/>
    <cellStyle name="Comma 5 3 2 2 4" xfId="5867" xr:uid="{89A4B4FA-863A-4658-8C0A-A8A34FB08CBD}"/>
    <cellStyle name="Comma 5 3 2 2 4 2" xfId="35726" xr:uid="{2E7CCBE2-C676-425A-8EA6-12C08824B947}"/>
    <cellStyle name="Comma 5 3 2 3" xfId="20430" xr:uid="{5BB0E923-0FB8-4988-A360-C6512E416D6C}"/>
    <cellStyle name="Comma 5 3 2 3 2" xfId="31183" xr:uid="{4BE996F8-5DFE-4DD0-868C-4BCBB59C6EEA}"/>
    <cellStyle name="Comma 5 3 2 3 2 2" xfId="59606" xr:uid="{264098D9-6808-412A-9A5E-485A5998C11D}"/>
    <cellStyle name="Comma 5 3 2 3 3" xfId="49993" xr:uid="{F1F85045-6943-43D0-AE4C-448B10F94281}"/>
    <cellStyle name="Comma 5 3 2 4" xfId="5095" xr:uid="{BBF5B134-C9ED-4D70-8E98-D0A6FE47B60C}"/>
    <cellStyle name="Comma 5 3 2 4 2" xfId="34962" xr:uid="{1E79B13D-2A49-4416-95FC-73B09C42AA94}"/>
    <cellStyle name="Comma 5 3 3" xfId="1498" xr:uid="{46336A12-6887-40FE-B471-2122DD9E4111}"/>
    <cellStyle name="Comma 5 3 3 2" xfId="6058" xr:uid="{C7CC5FDB-CC57-436D-A01A-AD8C1D8538D0}"/>
    <cellStyle name="Comma 5 3 3 2 2" xfId="22175" xr:uid="{91B570D3-1BC2-4E6B-BBE3-09AD664B3053}"/>
    <cellStyle name="Comma 5 3 3 2 2 2" xfId="51600" xr:uid="{50C16F8E-9C7F-40FA-BE11-A150AACAD348}"/>
    <cellStyle name="Comma 5 3 3 2 3" xfId="35917" xr:uid="{28569004-DDF2-4443-A196-550542A09F37}"/>
    <cellStyle name="Comma 5 3 3 3" xfId="21188" xr:uid="{831ED8C3-6BF9-42C2-A85E-F46E0AD3366A}"/>
    <cellStyle name="Comma 5 3 3 3 2" xfId="50614" xr:uid="{F0C55E0B-66F8-4103-8712-EF80233782B3}"/>
    <cellStyle name="Comma 5 3 3 4" xfId="31346" xr:uid="{8B336961-44DD-4DA7-9782-74A15D96BCC9}"/>
    <cellStyle name="Comma 5 3 3 4 2" xfId="59648" xr:uid="{683EC454-F2C7-45CD-ABFF-4785ABC6A244}"/>
    <cellStyle name="Comma 5 3 3 5" xfId="5276" xr:uid="{352DB49B-C0EB-49C6-939D-1493B5BAFBC6}"/>
    <cellStyle name="Comma 5 3 3 5 2" xfId="35139" xr:uid="{E80DEBB0-3438-4D9A-AF3D-6B80065D36E2}"/>
    <cellStyle name="Comma 5 3 4" xfId="3853" xr:uid="{1EB06532-C9C1-4CE1-ABDC-B8DD15152363}"/>
    <cellStyle name="Comma 5 3 4 2" xfId="21691" xr:uid="{09765662-ECAC-4D4A-B7A1-62DBB5BF2CB7}"/>
    <cellStyle name="Comma 5 3 4 2 2" xfId="51116" xr:uid="{514D9B4B-E244-40AD-8E03-DC20B0315C1D}"/>
    <cellStyle name="Comma 5 3 4 3" xfId="31272" xr:uid="{75E413A7-5908-4AE4-A5AE-722461E810FD}"/>
    <cellStyle name="Comma 5 3 4 4" xfId="5682" xr:uid="{6D8FD33B-5B6F-49FA-AAF9-EA01972EF717}"/>
    <cellStyle name="Comma 5 3 4 4 2" xfId="35541" xr:uid="{F4D128E4-13A8-47EC-BF3D-4058EF1FE694}"/>
    <cellStyle name="Comma 5 3 5" xfId="18002" xr:uid="{0B169727-E823-46A7-9AD4-2906A1962555}"/>
    <cellStyle name="Comma 5 3 5 2" xfId="31399" xr:uid="{62764FA9-D87C-45CD-9659-ACBE15EA1846}"/>
    <cellStyle name="Comma 5 3 5 3" xfId="31378" xr:uid="{578EF355-C675-4638-9837-E96B3463D415}"/>
    <cellStyle name="Comma 5 3 5 4" xfId="31361" xr:uid="{B34FA912-1688-4214-9939-5373BC84D303}"/>
    <cellStyle name="Comma 5 3 6" xfId="4853" xr:uid="{C6A5E2D3-ECAE-43C6-9469-F0739FC274B4}"/>
    <cellStyle name="Comma 5 3 6 2" xfId="31182" xr:uid="{70E81EDD-E345-4C33-99BB-3C4D1EB55F2D}"/>
    <cellStyle name="Comma 5 3 6 2 2" xfId="59605" xr:uid="{2F1D2EB0-82A7-4CFA-A10A-2F0F1AD55979}"/>
    <cellStyle name="Comma 5 3 6 3" xfId="34733" xr:uid="{2ECCC358-31C2-471C-986F-E983519E2EC7}"/>
    <cellStyle name="Comma 5 3 7" xfId="31664" xr:uid="{067BE383-20C1-43A6-9077-A6333D67C2B1}"/>
    <cellStyle name="Comma 5 4" xfId="1478" xr:uid="{44D0739C-2529-4431-AFE2-AB6F2176A7FE}"/>
    <cellStyle name="Comma 5 4 2" xfId="2424" xr:uid="{3D6B7D4D-9BD1-4176-9FE4-C5E747E86031}"/>
    <cellStyle name="Comma 5 4 2 2" xfId="5315" xr:uid="{AB588D0B-0106-42FA-AA94-099A931AF6DE}"/>
    <cellStyle name="Comma 5 4 2 2 2" xfId="6099" xr:uid="{B068E30A-29C8-414C-9486-DE5A60068BD4}"/>
    <cellStyle name="Comma 5 4 2 2 2 2" xfId="22217" xr:uid="{101E4F41-B2F5-4A53-98CA-633097130D52}"/>
    <cellStyle name="Comma 5 4 2 2 2 2 2" xfId="51642" xr:uid="{90056C6E-11E1-4755-8BFD-A3FFBA57FCA6}"/>
    <cellStyle name="Comma 5 4 2 2 2 3" xfId="35958" xr:uid="{BB308418-8257-4061-BE95-BD9564C0890C}"/>
    <cellStyle name="Comma 5 4 2 2 3" xfId="21230" xr:uid="{8FED7EDA-D670-4768-8E22-07D1F4BABC2B}"/>
    <cellStyle name="Comma 5 4 2 2 3 2" xfId="50656" xr:uid="{D48F6E31-647E-4637-9937-1DD062A50192}"/>
    <cellStyle name="Comma 5 4 2 2 4" xfId="31069" xr:uid="{99359DB2-B8AC-4783-91DC-A552D2A82F84}"/>
    <cellStyle name="Comma 5 4 2 2 4 2" xfId="59550" xr:uid="{D32FFBE6-4C31-4C7E-842F-DE77A70D4D0D}"/>
    <cellStyle name="Comma 5 4 2 2 5" xfId="35178" xr:uid="{9600719A-61A7-4094-A27C-24D3D3C2A3D6}"/>
    <cellStyle name="Comma 5 4 2 3" xfId="5907" xr:uid="{46B67BE1-C2A9-4253-A2A5-825A76930B8C}"/>
    <cellStyle name="Comma 5 4 2 3 2" xfId="21955" xr:uid="{31FC8BF9-35E7-4FFF-91D9-E71E8D0FE6B1}"/>
    <cellStyle name="Comma 5 4 2 3 2 2" xfId="51380" xr:uid="{27A27BD2-0AB3-4C7F-B22D-F1357F636E21}"/>
    <cellStyle name="Comma 5 4 2 3 3" xfId="35766" xr:uid="{753C3A41-446E-4FBE-87C3-BC9E4223F86C}"/>
    <cellStyle name="Comma 5 4 2 4" xfId="20983" xr:uid="{E5CB1AC0-EC51-4F03-A7E6-C09D550740DC}"/>
    <cellStyle name="Comma 5 4 2 4 2" xfId="50409" xr:uid="{53DA8EE2-0989-4A78-9992-68CA164EAB39}"/>
    <cellStyle name="Comma 5 4 2 5" xfId="31068" xr:uid="{BEB580C5-D257-43A3-A85A-F8D1573C1463}"/>
    <cellStyle name="Comma 5 4 2 5 2" xfId="59549" xr:uid="{73023DAD-F9CB-43B1-9326-61CF409A3C7A}"/>
    <cellStyle name="Comma 5 4 2 6" xfId="33404" xr:uid="{E663FCCE-8D4C-483A-8B31-3B437A183B40}"/>
    <cellStyle name="Comma 5 4 3" xfId="5017" xr:uid="{73DA4A05-14C2-4FA5-9C2C-A03951CF5F35}"/>
    <cellStyle name="Comma 5 4 3 2" xfId="6283" xr:uid="{30A5FBE1-B883-4626-B251-2F85AB12D9B8}"/>
    <cellStyle name="Comma 5 4 3 3" xfId="31119" xr:uid="{B8778B62-255B-4F98-9A1B-44F255BB295E}"/>
    <cellStyle name="Comma 5 4 3 3 2" xfId="59594" xr:uid="{B0A7D45F-E589-4D96-8B35-D6CEEDA6A164}"/>
    <cellStyle name="Comma 5 4 4" xfId="5704" xr:uid="{772A791F-DB18-42F8-97AE-4A940186126A}"/>
    <cellStyle name="Comma 5 4 4 2" xfId="21714" xr:uid="{4A498569-543C-4AE2-844E-94BFEC44E1F2}"/>
    <cellStyle name="Comma 5 4 4 2 2" xfId="51139" xr:uid="{BBF3D759-ADC8-4778-BE1C-6DED1E9A4987}"/>
    <cellStyle name="Comma 5 4 4 3" xfId="35563" xr:uid="{70E0774A-80CE-41E5-8257-BDDFA2FA5976}"/>
    <cellStyle name="Comma 5 4 5" xfId="20741" xr:uid="{85B8561C-AD9D-4E2C-B8C8-18FDD48F18CA}"/>
    <cellStyle name="Comma 5 4 5 2" xfId="50173" xr:uid="{EDE71B19-91E3-4E29-BB94-DA583CE2699D}"/>
    <cellStyle name="Comma 5 4 6" xfId="18003" xr:uid="{E088EAFE-5FD4-49D6-B25D-34FB75876DF9}"/>
    <cellStyle name="Comma 5 4 7" xfId="31184" xr:uid="{E5CCF3C3-BA5E-4C57-A603-B2F3182A8F32}"/>
    <cellStyle name="Comma 5 4 7 2" xfId="59607" xr:uid="{1C8FCE50-67F3-4A73-85F1-E4D705E16B1A}"/>
    <cellStyle name="Comma 5 4 8" xfId="32495" xr:uid="{FFA957E6-C2F9-44AA-BFC4-0D55CA4497FC}"/>
    <cellStyle name="Comma 5 5" xfId="3372" xr:uid="{E1720F65-3BB7-4707-B097-58F867D8BE52}"/>
    <cellStyle name="Comma 5 5 2" xfId="5145" xr:uid="{C4AFB34E-D771-4C70-B849-1732B2E19A0A}"/>
    <cellStyle name="Comma 5 5 2 2" xfId="5931" xr:uid="{BDED1446-4638-44B3-A720-C3394DF82DAD}"/>
    <cellStyle name="Comma 5 5 2 2 2" xfId="21979" xr:uid="{EDEE5407-DB75-4E28-81CB-9BA403A20A65}"/>
    <cellStyle name="Comma 5 5 2 2 2 2" xfId="51404" xr:uid="{B62732CC-86B2-40B5-BC70-1463AB5C6914}"/>
    <cellStyle name="Comma 5 5 2 2 3" xfId="35790" xr:uid="{ABD3B629-A509-4984-9807-BAF1C8D1302E}"/>
    <cellStyle name="Comma 5 5 2 3" xfId="21007" xr:uid="{117F4646-FCA9-4E6C-97A1-0DBA7074C7F5}"/>
    <cellStyle name="Comma 5 5 2 3 2" xfId="50433" xr:uid="{012BB3D2-410D-418E-9239-4B334593F2C2}"/>
    <cellStyle name="Comma 5 5 2 4" xfId="31412" xr:uid="{322D6EC4-A6B4-43B9-B3DE-5DD9C2E266D4}"/>
    <cellStyle name="Comma 5 5 2 4 2" xfId="59661" xr:uid="{F9EB395D-5909-43D6-85A7-5EF91A6500B3}"/>
    <cellStyle name="Comma 5 5 2 5" xfId="35008" xr:uid="{60C10943-82A4-4F3C-BBF7-85FC576A1CDF}"/>
    <cellStyle name="Comma 5 5 3" xfId="5339" xr:uid="{193141A9-3871-403C-8245-6DE2AD5EC5AF}"/>
    <cellStyle name="Comma 5 5 3 2" xfId="6123" xr:uid="{D85F56AA-2F73-4B33-B38E-A96CF4EDA71D}"/>
    <cellStyle name="Comma 5 5 3 2 2" xfId="22241" xr:uid="{00871F22-8CBE-4DFF-8827-7D86D52826E9}"/>
    <cellStyle name="Comma 5 5 3 2 2 2" xfId="51666" xr:uid="{41231ADE-AB8D-4095-A736-7A10225F5A62}"/>
    <cellStyle name="Comma 5 5 3 2 3" xfId="35982" xr:uid="{F38EC1BC-C198-4071-A88E-875120DAAB26}"/>
    <cellStyle name="Comma 5 5 3 3" xfId="21254" xr:uid="{8DC4964A-A11C-4AB3-A2BB-BF84EA78BD60}"/>
    <cellStyle name="Comma 5 5 3 3 2" xfId="50680" xr:uid="{78296BE8-CE30-4B32-935D-BB67B1E5BFBE}"/>
    <cellStyle name="Comma 5 5 3 4" xfId="35202" xr:uid="{C86F5A17-2147-483D-B052-F991CFBD654E}"/>
    <cellStyle name="Comma 5 5 4" xfId="5728" xr:uid="{C20D3F93-41E8-4631-8274-F69BC40B4AFD}"/>
    <cellStyle name="Comma 5 5 4 2" xfId="21738" xr:uid="{2F19FBDE-A941-487D-AB4C-79285C5D3EDE}"/>
    <cellStyle name="Comma 5 5 4 2 2" xfId="51163" xr:uid="{1CDB1E26-69C5-47B3-8366-700BC344B2BA}"/>
    <cellStyle name="Comma 5 5 4 3" xfId="35587" xr:uid="{39D2F9DE-97B3-497A-829F-B8714A59B683}"/>
    <cellStyle name="Comma 5 5 5" xfId="20345" xr:uid="{9109660F-D555-4A0B-9FAF-195B8282C474}"/>
    <cellStyle name="Comma 5 5 5 2" xfId="49957" xr:uid="{B5D5B21B-CEE3-40A0-84BA-3A8E85D1844D}"/>
    <cellStyle name="Comma 5 5 6" xfId="31185" xr:uid="{E0710871-6936-4880-98B8-AACDFBBEFD52}"/>
    <cellStyle name="Comma 5 5 6 2" xfId="59608" xr:uid="{5280114E-F234-4868-9570-51CC092F2E7C}"/>
    <cellStyle name="Comma 5 5 7" xfId="4897" xr:uid="{58FCD467-03DC-4644-A2E3-9600B3DCE4A8}"/>
    <cellStyle name="Comma 5 5 7 2" xfId="34776" xr:uid="{2E199E6E-6926-495D-9DD8-A2441AD13860}"/>
    <cellStyle name="Comma 5 6" xfId="3674" xr:uid="{21C5CE66-8253-4675-9598-38582CBEC2D7}"/>
    <cellStyle name="Comma 5 6 2" xfId="3860" xr:uid="{980F74AF-76E7-4E39-B2A4-CD55F84C8CAF}"/>
    <cellStyle name="Comma 5 6 2 2" xfId="21761" xr:uid="{1E8E96A3-9CC7-4D76-A76D-BD048F28DD83}"/>
    <cellStyle name="Comma 5 6 2 2 2" xfId="51186" xr:uid="{A10DC444-5EC0-4B0D-90A5-C844466CCA90}"/>
    <cellStyle name="Comma 5 6 2 3" xfId="31083" xr:uid="{54DC826A-27BE-497D-A406-0A83E1C4540D}"/>
    <cellStyle name="Comma 5 6 2 3 2" xfId="59562" xr:uid="{5DB3D846-A0E1-4587-A5AF-49E6C28E1530}"/>
    <cellStyle name="Comma 5 6 2 4" xfId="5752" xr:uid="{69FB124B-5784-462C-AA5D-B7CF93EC2ADE}"/>
    <cellStyle name="Comma 5 6 2 4 2" xfId="35611" xr:uid="{D96EC2E3-7ED0-477B-9466-3E088C2418CD}"/>
    <cellStyle name="Comma 5 6 3" xfId="20785" xr:uid="{0D090851-8D2E-4B60-A316-4E7F228FD55F}"/>
    <cellStyle name="Comma 5 6 3 2" xfId="50216" xr:uid="{0787AE6D-9ED3-4FB2-83EA-B5F310582F94}"/>
    <cellStyle name="Comma 5 6 4" xfId="18000" xr:uid="{44CE1414-9350-4043-BC70-D2F8B5BB9946}"/>
    <cellStyle name="Comma 5 6 5" xfId="31179" xr:uid="{B1974D45-AD3C-49C3-86DB-75BE107B886A}"/>
    <cellStyle name="Comma 5 6 6" xfId="4922" xr:uid="{6520541C-D9AC-4060-8BC3-B46093AE5925}"/>
    <cellStyle name="Comma 5 6 6 2" xfId="34799" xr:uid="{9D0550D1-1AB9-4A98-8B26-468B06446A82}"/>
    <cellStyle name="Comma 5 7" xfId="844" xr:uid="{226DCC9A-F8F2-4140-946A-1D54D6D884D0}"/>
    <cellStyle name="Comma 5 7 2" xfId="5955" xr:uid="{4676C6A6-6BFB-49B2-9295-9CE0DB6FCA69}"/>
    <cellStyle name="Comma 5 7 2 2" xfId="22002" xr:uid="{17ED8688-A7DE-4D9A-8F51-6AC016E9F9F4}"/>
    <cellStyle name="Comma 5 7 2 2 2" xfId="51427" xr:uid="{5334D23E-C257-42CE-A97C-175D914F1B5F}"/>
    <cellStyle name="Comma 5 7 2 3" xfId="35814" xr:uid="{18211B29-CC6E-4AC5-ADEB-C91284D0DB02}"/>
    <cellStyle name="Comma 5 7 3" xfId="21030" xr:uid="{91B3E319-1E09-4938-BA31-9C25D6EA7FB2}"/>
    <cellStyle name="Comma 5 7 3 2" xfId="50456" xr:uid="{9245902A-A0B3-408B-B211-5855AF39F1FB}"/>
    <cellStyle name="Comma 5 7 4" xfId="31409" xr:uid="{13E96C73-D82B-477B-B3ED-4563227B122B}"/>
    <cellStyle name="Comma 5 7 4 2" xfId="59659" xr:uid="{6B50EB0C-D9A2-4537-A60D-F552BD6904A8}"/>
    <cellStyle name="Comma 5 7 5" xfId="5168" xr:uid="{C3BCF02F-939E-4B80-B03C-3AC1436596E3}"/>
    <cellStyle name="Comma 5 7 5 2" xfId="35031" xr:uid="{A74EED7D-26F5-4828-9728-600EAB4EB230}"/>
    <cellStyle name="Comma 5 8" xfId="5365" xr:uid="{37C32A67-9DDF-4C9E-9818-E4B90B060426}"/>
    <cellStyle name="Comma 5 8 2" xfId="6149" xr:uid="{A804169A-9E37-414B-9E88-34785C8F8A73}"/>
    <cellStyle name="Comma 5 8 2 2" xfId="22266" xr:uid="{7E2544F3-0CBF-4703-886D-B0FFD953F2D2}"/>
    <cellStyle name="Comma 5 8 2 2 2" xfId="51691" xr:uid="{C5074EEB-612A-4559-A68C-0612D52E3320}"/>
    <cellStyle name="Comma 5 8 2 3" xfId="36008" xr:uid="{22667B17-D4BB-4A60-9B29-03F9F8F46E1D}"/>
    <cellStyle name="Comma 5 8 3" xfId="21278" xr:uid="{F6ABCF17-18FF-4D87-9AC2-A3DABE0C2B9C}"/>
    <cellStyle name="Comma 5 8 3 2" xfId="50704" xr:uid="{2DC633F0-2DB5-4252-8C25-811C6A8A3920}"/>
    <cellStyle name="Comma 5 8 4" xfId="35228" xr:uid="{E77B1A1C-F84C-412A-869B-E4BCBE2E7FC8}"/>
    <cellStyle name="Comma 5 9" xfId="5390" xr:uid="{F302CB56-C68C-47C9-B33C-84928E1A2D07}"/>
    <cellStyle name="Comma 5 9 2" xfId="6174" xr:uid="{474454A2-CAB3-4EA0-8549-0686436B031C}"/>
    <cellStyle name="Comma 5 9 2 2" xfId="22290" xr:uid="{62A5ADC8-2BC8-43DB-8258-F3D1CFAA9010}"/>
    <cellStyle name="Comma 5 9 2 2 2" xfId="51715" xr:uid="{19CB5F91-E6E2-4517-B3B4-A340FA29065B}"/>
    <cellStyle name="Comma 5 9 2 3" xfId="36033" xr:uid="{824858DB-D0BB-41A4-ABCD-60480FC18783}"/>
    <cellStyle name="Comma 5 9 3" xfId="21301" xr:uid="{82E8894A-B38A-43E3-B160-FA1CCC4DBB72}"/>
    <cellStyle name="Comma 5 9 3 2" xfId="50727" xr:uid="{8EFC5C52-CB13-492F-8094-9FCCF59E3B41}"/>
    <cellStyle name="Comma 5 9 4" xfId="35253" xr:uid="{D1051312-8321-4A21-897C-594E0F08148A}"/>
    <cellStyle name="Comma 50" xfId="23320" xr:uid="{1A27FBAE-B29E-4FFE-9153-48FD4C4897D6}"/>
    <cellStyle name="Comma 51" xfId="23322" xr:uid="{E140001E-1276-4061-B530-9F23C21E2DF8}"/>
    <cellStyle name="Comma 52" xfId="23324" xr:uid="{EA37B158-9153-44AA-964C-23B91DA99E46}"/>
    <cellStyle name="Comma 53" xfId="23326" xr:uid="{6A1A14FB-DB32-4AA2-8E9E-97A0CEEDA24D}"/>
    <cellStyle name="Comma 54" xfId="23328" xr:uid="{E0408ABD-446D-4F5E-A049-3B239374F3CB}"/>
    <cellStyle name="Comma 55" xfId="23330" xr:uid="{C4081DCB-E4D0-45E1-8CBA-F83CB3EF8F74}"/>
    <cellStyle name="Comma 56" xfId="23332" xr:uid="{D9898398-9043-46A7-95C4-60BF63730E41}"/>
    <cellStyle name="Comma 57" xfId="23333" xr:uid="{DC0F32BD-EF4E-4B66-92E0-DC6AB57EA99D}"/>
    <cellStyle name="Comma 58" xfId="23334" xr:uid="{D611B567-8850-4260-893B-A888619ED844}"/>
    <cellStyle name="Comma 59" xfId="23336" xr:uid="{17DC9E3A-DF0D-4AB7-B5A2-C789EA6C4689}"/>
    <cellStyle name="Comma 6" xfId="271" xr:uid="{DEF2D800-6753-42A9-AAF8-18688FAA8B11}"/>
    <cellStyle name="Comma 6 10" xfId="5435" xr:uid="{1D80807C-C896-4B85-B29F-0A358EEAD3B7}"/>
    <cellStyle name="Comma 6 10 2" xfId="6219" xr:uid="{EC1A9906-EE4B-489E-BB1D-474776930158}"/>
    <cellStyle name="Comma 6 10 2 2" xfId="22333" xr:uid="{344AEC42-93DA-4687-8F13-03C39695935C}"/>
    <cellStyle name="Comma 6 10 2 2 2" xfId="51758" xr:uid="{4AE29D4C-AE07-4780-B7DD-A3575935666D}"/>
    <cellStyle name="Comma 6 10 2 3" xfId="36078" xr:uid="{04B1F7B1-9CB7-4D02-AADF-6C8BB30D39D1}"/>
    <cellStyle name="Comma 6 10 3" xfId="21344" xr:uid="{A4613347-B3ED-465A-96D5-E40A0BE11FA7}"/>
    <cellStyle name="Comma 6 10 3 2" xfId="50770" xr:uid="{C3A79319-9919-4EA5-B167-8FEBEF2D33AD}"/>
    <cellStyle name="Comma 6 10 4" xfId="35298" xr:uid="{2DCBA2F1-AAC1-43A4-9353-9E5028E90467}"/>
    <cellStyle name="Comma 6 11" xfId="5459" xr:uid="{DD48773B-4CCD-4292-AF6A-66F979C6FFA1}"/>
    <cellStyle name="Comma 6 11 2" xfId="6243" xr:uid="{8C0FBF27-51FC-4272-878C-9F7180CA4AAE}"/>
    <cellStyle name="Comma 6 11 2 2" xfId="22356" xr:uid="{1603377E-AA10-46FE-AE25-87DEBE9EBD9F}"/>
    <cellStyle name="Comma 6 11 2 2 2" xfId="51781" xr:uid="{541C698B-39FB-4FB6-9015-071A0D0314D6}"/>
    <cellStyle name="Comma 6 11 2 3" xfId="36102" xr:uid="{203F0CC5-6AF9-4779-B15B-AB6CB464DFBC}"/>
    <cellStyle name="Comma 6 11 3" xfId="21367" xr:uid="{34BB354D-8BFF-4EF5-BAF4-EE2E0057EF77}"/>
    <cellStyle name="Comma 6 11 3 2" xfId="50793" xr:uid="{6F002A10-89EF-4354-A7EF-975668BCF9D8}"/>
    <cellStyle name="Comma 6 11 4" xfId="35322" xr:uid="{11FDA40A-BEEC-4E07-821B-26EA92567ED9}"/>
    <cellStyle name="Comma 6 12" xfId="5483" xr:uid="{D30E1879-A564-4995-A0B5-78C97E3B0D61}"/>
    <cellStyle name="Comma 6 12 2" xfId="6267" xr:uid="{210E3A46-FDDF-4951-B3D0-1A16DD7ECC8B}"/>
    <cellStyle name="Comma 6 12 2 2" xfId="22379" xr:uid="{D81C0143-DEE9-410C-B6B1-EA959C660999}"/>
    <cellStyle name="Comma 6 12 2 2 2" xfId="51804" xr:uid="{4C1A59FD-9249-4447-9177-6ACF84D96F73}"/>
    <cellStyle name="Comma 6 12 2 3" xfId="36126" xr:uid="{FE0A6164-9DF0-4854-8FA2-48A294FA673F}"/>
    <cellStyle name="Comma 6 12 3" xfId="21390" xr:uid="{E0A3D65D-B9EF-4BBD-B0D5-29D217C8D343}"/>
    <cellStyle name="Comma 6 12 3 2" xfId="50816" xr:uid="{444801EF-EA3A-4809-8A23-4BFE11E92792}"/>
    <cellStyle name="Comma 6 12 4" xfId="35346" xr:uid="{74183701-8794-4564-BB86-B593B47DF0CF}"/>
    <cellStyle name="Comma 6 13" xfId="5508" xr:uid="{2A1B1B50-5CA8-4614-A7F8-D8CA1953027C}"/>
    <cellStyle name="Comma 6 13 2" xfId="21414" xr:uid="{7D83A62B-48C1-45C6-901E-5E9694F779A2}"/>
    <cellStyle name="Comma 6 13 2 2" xfId="50840" xr:uid="{392CF271-5FA0-45F5-8A21-E6C008216F6C}"/>
    <cellStyle name="Comma 6 13 3" xfId="35371" xr:uid="{32C50C73-39B3-4969-9485-9DE3CE600DAF}"/>
    <cellStyle name="Comma 6 14" xfId="5532" xr:uid="{95D6EED8-D13D-4D25-B75B-D72BA17CD0F6}"/>
    <cellStyle name="Comma 6 14 2" xfId="21437" xr:uid="{1042EC51-9C6D-4772-BBE4-E8B9D25D88C2}"/>
    <cellStyle name="Comma 6 14 2 2" xfId="50863" xr:uid="{D4887894-6409-4488-9500-628A18EF6FBF}"/>
    <cellStyle name="Comma 6 14 3" xfId="35395" xr:uid="{B7775C6D-238C-4852-9810-5BD96BE39E24}"/>
    <cellStyle name="Comma 6 15" xfId="5555" xr:uid="{3EBCCFE7-9CD5-4056-9D56-AD6BB6C9C30A}"/>
    <cellStyle name="Comma 6 15 2" xfId="21460" xr:uid="{74B1CFA2-E0EA-4F71-A663-FECE4C3FA841}"/>
    <cellStyle name="Comma 6 15 2 2" xfId="50886" xr:uid="{DDABF63F-9A56-4334-BC73-0F81414D9554}"/>
    <cellStyle name="Comma 6 15 3" xfId="35418" xr:uid="{8AAECBE1-FCC2-43A4-A629-C0FBA07C9D05}"/>
    <cellStyle name="Comma 6 16" xfId="5578" xr:uid="{A81F016D-16F4-49DE-8EBE-F962242E15ED}"/>
    <cellStyle name="Comma 6 16 2" xfId="21483" xr:uid="{F7907415-3F25-4956-AB93-CC75D1CAD77D}"/>
    <cellStyle name="Comma 6 16 2 2" xfId="50909" xr:uid="{6D8D9F30-F010-48DE-94B0-6092B22864DE}"/>
    <cellStyle name="Comma 6 16 3" xfId="35441" xr:uid="{48749AA8-B99D-49B9-8621-0DCE3A5D675F}"/>
    <cellStyle name="Comma 6 17" xfId="5635" xr:uid="{CFD186CC-113E-43F6-8BFA-E1B3F51556E9}"/>
    <cellStyle name="Comma 6 17 2" xfId="21590" xr:uid="{0B4E73E3-6722-4C85-9EBA-CF110141DA40}"/>
    <cellStyle name="Comma 6 17 2 2" xfId="51015" xr:uid="{1AB16E85-32D8-48F7-A945-8599B93F3465}"/>
    <cellStyle name="Comma 6 17 3" xfId="35494" xr:uid="{D71C09A8-EB10-491A-9CDD-1838872386AB}"/>
    <cellStyle name="Comma 6 18" xfId="4739" xr:uid="{2EA715D8-EC5F-47E4-BEF2-28BB4F99FE75}"/>
    <cellStyle name="Comma 6 18 2" xfId="20632" xr:uid="{413728D5-C6CF-4236-9C3C-2A854E618387}"/>
    <cellStyle name="Comma 6 18 2 2" xfId="50074" xr:uid="{78AA7F7C-7CCE-47D3-BF19-AEB53022EAFB}"/>
    <cellStyle name="Comma 6 18 3" xfId="34630" xr:uid="{C1BB60D6-9CA7-48EE-9AE8-655D887EC7AB}"/>
    <cellStyle name="Comma 6 19" xfId="4701" xr:uid="{AE31415F-F0F2-4C80-83AA-9398CF96F300}"/>
    <cellStyle name="Comma 6 2" xfId="397" xr:uid="{D0B92367-9B74-443D-A436-26BCC5A8119E}"/>
    <cellStyle name="Comma 6 2 2" xfId="1465" xr:uid="{14BE21DD-D79A-4463-9464-97063702879D}"/>
    <cellStyle name="Comma 6 2 2 2" xfId="5857" xr:uid="{F60BA5D9-F2C7-4B6F-BCDD-14AD76EF83B4}"/>
    <cellStyle name="Comma 6 2 2 2 2" xfId="21892" xr:uid="{EFA36858-94DC-4A1B-BDDA-02C3719E897D}"/>
    <cellStyle name="Comma 6 2 2 2 2 2" xfId="51317" xr:uid="{09CADA53-9B47-4118-A452-4D0FB414A21E}"/>
    <cellStyle name="Comma 6 2 2 2 3" xfId="31091" xr:uid="{AAFBF8F8-9E6B-4DBA-B0EA-DBA9854D5216}"/>
    <cellStyle name="Comma 6 2 2 2 3 2" xfId="59569" xr:uid="{9090DBFA-B6AD-435E-B7A8-FE0F1AE4D818}"/>
    <cellStyle name="Comma 6 2 2 2 4" xfId="35716" xr:uid="{533F4E9E-5978-4442-BBE5-3FA91E5C76D3}"/>
    <cellStyle name="Comma 6 2 2 3" xfId="20920" xr:uid="{BE673F81-6C10-46D9-9D2D-6608AE39D443}"/>
    <cellStyle name="Comma 6 2 2 3 2" xfId="31187" xr:uid="{03668258-C3D6-4C10-9DC8-6BBD4F0F0D65}"/>
    <cellStyle name="Comma 6 2 2 3 2 2" xfId="59609" xr:uid="{40A33E43-3BB4-4489-8463-3C3E7D4DC5F6}"/>
    <cellStyle name="Comma 6 2 2 3 3" xfId="50348" xr:uid="{FDC405DA-C140-4669-A3DD-3745674671A9}"/>
    <cellStyle name="Comma 6 2 2 4" xfId="5074" xr:uid="{A4596948-DCD3-455A-9817-A5A162DE6B54}"/>
    <cellStyle name="Comma 6 2 2 4 2" xfId="34941" xr:uid="{BA85C1C2-2E76-41FB-8EB5-DDBDB7F36AB3}"/>
    <cellStyle name="Comma 6 2 2 5" xfId="4230" xr:uid="{8AA9F76F-5F4F-46B7-8FD7-9498513FD7F7}"/>
    <cellStyle name="Comma 6 2 2 6" xfId="32490" xr:uid="{E4BF3180-3D6E-4E54-B714-41921A0DFCD3}"/>
    <cellStyle name="Comma 6 2 3" xfId="2190" xr:uid="{D8B48247-5845-41FE-9E1B-B38831240C20}"/>
    <cellStyle name="Comma 6 2 3 2" xfId="6049" xr:uid="{3CFC6F0F-C673-48CE-9129-93684950AC5A}"/>
    <cellStyle name="Comma 6 2 3 2 2" xfId="22152" xr:uid="{E7EC0686-65D4-40B8-BBAF-53481858685D}"/>
    <cellStyle name="Comma 6 2 3 2 2 2" xfId="51577" xr:uid="{DAFD8FF3-A6F3-46E4-AFEC-DDFE71062049}"/>
    <cellStyle name="Comma 6 2 3 2 3" xfId="31090" xr:uid="{DDE56598-1F12-4011-A92B-8B594871A901}"/>
    <cellStyle name="Comma 6 2 3 2 3 2" xfId="59568" xr:uid="{F34A2135-E788-46D0-B529-200325F75C6F}"/>
    <cellStyle name="Comma 6 2 3 2 4" xfId="35908" xr:uid="{70BC5FF0-A35A-417B-9870-F7C265E1023E}"/>
    <cellStyle name="Comma 6 2 3 3" xfId="21166" xr:uid="{03B277CE-4364-416E-9255-8F5E83091D84}"/>
    <cellStyle name="Comma 6 2 3 3 2" xfId="31336" xr:uid="{6786CA0C-95E8-42D6-822E-50CD72812D8C}"/>
    <cellStyle name="Comma 6 2 3 3 3" xfId="50592" xr:uid="{AB61D1CF-4BA1-4E8E-8A06-002849522C1C}"/>
    <cellStyle name="Comma 6 2 3 4" xfId="5267" xr:uid="{EEFB30EF-B3A9-4A42-A09B-70D43D5114B8}"/>
    <cellStyle name="Comma 6 2 3 4 2" xfId="35130" xr:uid="{4AEAC7E6-C959-4DD3-A1FE-19C301C7A608}"/>
    <cellStyle name="Comma 6 2 3 5" xfId="22708" xr:uid="{C2210AD1-8146-41A7-8883-68BF660E9E17}"/>
    <cellStyle name="Comma 6 2 3 5 2" xfId="51993" xr:uid="{B302C886-1A0B-4C71-A936-9E32AF4A5143}"/>
    <cellStyle name="Comma 6 2 3 6" xfId="33172" xr:uid="{E7CA5230-EF55-40EC-BD54-A7B86931653B}"/>
    <cellStyle name="Comma 6 2 4" xfId="3491" xr:uid="{3660F98B-8430-49F2-9603-D7B018349895}"/>
    <cellStyle name="Comma 6 2 4 2" xfId="21688" xr:uid="{0470B558-D579-49AC-9ED1-5DFA4365555E}"/>
    <cellStyle name="Comma 6 2 4 2 2" xfId="51113" xr:uid="{3B356EED-2489-44A0-9D81-9F597926CDBB}"/>
    <cellStyle name="Comma 6 2 4 3" xfId="31298" xr:uid="{BADB84B0-DA91-41E1-8305-9CD0F277B6DD}"/>
    <cellStyle name="Comma 6 2 4 4" xfId="5680" xr:uid="{A0E36086-5325-46EF-B456-E1F6397987F9}"/>
    <cellStyle name="Comma 6 2 4 4 2" xfId="35539" xr:uid="{E356F704-FE7A-4A06-861B-411BBC9B7FFE}"/>
    <cellStyle name="Comma 6 2 5" xfId="1459" xr:uid="{50BD39A0-B76E-417E-9F32-55EF7FCC85E6}"/>
    <cellStyle name="Comma 6 2 5 2" xfId="22952" xr:uid="{22FE5AF8-6F13-4541-BD0F-8D95A2B8B77A}"/>
    <cellStyle name="Comma 6 2 5 3" xfId="32486" xr:uid="{C59F5C64-C7DF-476B-ADF4-7553FFA1000E}"/>
    <cellStyle name="Comma 6 2 6" xfId="20347" xr:uid="{79938A95-E8CC-48CA-93A0-75CC899B2F5A}"/>
    <cellStyle name="Comma 6 2 7" xfId="4850" xr:uid="{29338809-E888-4E84-B037-D8A408021319}"/>
    <cellStyle name="Comma 6 2 7 2" xfId="34730" xr:uid="{806D8A4E-C539-4232-BFBB-096B62B95636}"/>
    <cellStyle name="Comma 6 2 8" xfId="4226" xr:uid="{E26C6286-5578-4BE7-87A4-8DBACCA7D663}"/>
    <cellStyle name="Comma 6 20" xfId="4573" xr:uid="{9F5B836E-CE9F-4610-811B-0A2BF72E4313}"/>
    <cellStyle name="Comma 6 20 2" xfId="34516" xr:uid="{9DA484DF-894C-4BFE-BBC9-EB1C1A6AC17A}"/>
    <cellStyle name="Comma 6 21" xfId="22544" xr:uid="{B6080D82-03A5-48CC-B8AE-1BE06B70C909}"/>
    <cellStyle name="Comma 6 21 2" xfId="51832" xr:uid="{C3CCAEF2-856B-4689-8A6A-A2A400F295F2}"/>
    <cellStyle name="Comma 6 22" xfId="31442" xr:uid="{749348F3-6B66-4360-9E2F-B961A24AF610}"/>
    <cellStyle name="Comma 6 23" xfId="31468" xr:uid="{72CD6ED2-A3EA-4A77-B014-01D37BAED5F5}"/>
    <cellStyle name="Comma 6 3" xfId="1462" xr:uid="{2EF33233-AE2B-4B91-BEE1-92AE1FF3F104}"/>
    <cellStyle name="Comma 6 3 2" xfId="1503" xr:uid="{CEBBE81B-999E-4C5B-A367-9E2949EB64F4}"/>
    <cellStyle name="Comma 6 3 2 2" xfId="5864" xr:uid="{8A8B8B6D-9180-434D-8ED1-6B4C50DA3C72}"/>
    <cellStyle name="Comma 6 3 2 2 2" xfId="21911" xr:uid="{CD0D2411-882C-469B-8CAB-6FDC6DD6F89A}"/>
    <cellStyle name="Comma 6 3 2 2 2 2" xfId="51336" xr:uid="{E1001712-5786-4947-8400-23EAC33F5CA2}"/>
    <cellStyle name="Comma 6 3 2 2 3" xfId="31087" xr:uid="{2EFB389C-7628-4E2A-B0DF-59E2CD2EB37D}"/>
    <cellStyle name="Comma 6 3 2 2 3 2" xfId="59565" xr:uid="{ED616EED-91B1-4D43-AD52-1C18DF26A319}"/>
    <cellStyle name="Comma 6 3 2 2 4" xfId="35723" xr:uid="{4FFB0310-478C-4B87-9BDF-E8A09221446D}"/>
    <cellStyle name="Comma 6 3 2 3" xfId="20938" xr:uid="{760D0EBF-C228-49F9-A872-82B225F62147}"/>
    <cellStyle name="Comma 6 3 2 3 2" xfId="50366" xr:uid="{B612F47A-FD3B-45F5-9A50-98E1C2E52055}"/>
    <cellStyle name="Comma 6 3 2 4" xfId="31186" xr:uid="{F005710F-107E-403D-BC8C-DF4AFB97B39F}"/>
    <cellStyle name="Comma 6 3 2 5" xfId="5093" xr:uid="{844F4F39-ABBC-4908-B869-67C14572A68F}"/>
    <cellStyle name="Comma 6 3 2 5 2" xfId="34960" xr:uid="{235734DA-3ACC-4637-A812-75951D7CC9EE}"/>
    <cellStyle name="Comma 6 3 3" xfId="2238" xr:uid="{BEA1AC28-7971-464D-A16B-171C50FA03F0}"/>
    <cellStyle name="Comma 6 3 3 2" xfId="6055" xr:uid="{6350E618-BF62-4FE9-B71C-903FA957D658}"/>
    <cellStyle name="Comma 6 3 3 2 2" xfId="22172" xr:uid="{13AC6B34-4099-48FF-BB7E-787B7DF21013}"/>
    <cellStyle name="Comma 6 3 3 2 2 2" xfId="51597" xr:uid="{75C63054-0F88-49B8-B1C1-61314993E2CC}"/>
    <cellStyle name="Comma 6 3 3 2 3" xfId="35914" xr:uid="{846A3CBB-01CC-4FFD-BB79-76A1AC35E7EB}"/>
    <cellStyle name="Comma 6 3 3 3" xfId="21185" xr:uid="{68A70AE8-4B77-4720-8CAC-41F0736EB913}"/>
    <cellStyle name="Comma 6 3 3 3 2" xfId="50611" xr:uid="{56BE3C34-F515-48DF-AC9E-21E8B4493D10}"/>
    <cellStyle name="Comma 6 3 3 4" xfId="31096" xr:uid="{22010E56-FC9F-41B0-9418-78EA24D7DBE9}"/>
    <cellStyle name="Comma 6 3 3 4 2" xfId="59574" xr:uid="{9623E660-2760-426B-B7C3-74C410BC5ABA}"/>
    <cellStyle name="Comma 6 3 3 5" xfId="5273" xr:uid="{B844E282-61E4-4A49-B6E2-AC80F8A8E340}"/>
    <cellStyle name="Comma 6 3 3 5 2" xfId="35136" xr:uid="{50FA4F80-B663-41C1-A216-E08C0CCFFBEC}"/>
    <cellStyle name="Comma 6 3 4" xfId="5701" xr:uid="{E1F3A627-207C-48D5-A873-C8AFDE637D1D}"/>
    <cellStyle name="Comma 6 3 4 2" xfId="21711" xr:uid="{13B0714A-2E2D-427B-AADB-D75B974FE405}"/>
    <cellStyle name="Comma 6 3 4 2 2" xfId="51136" xr:uid="{6CB44DEF-A032-4A21-B26F-92FDEFF3A3A1}"/>
    <cellStyle name="Comma 6 3 4 3" xfId="24244" xr:uid="{81475CA7-5DA9-444B-8E97-091FFD4F1BE1}"/>
    <cellStyle name="Comma 6 3 4 4" xfId="35560" xr:uid="{2ACF2FC2-4FC6-47D9-9528-FCAB56D113C7}"/>
    <cellStyle name="Comma 6 3 5" xfId="20739" xr:uid="{7BB63750-CA51-4E23-8879-1C68F1E97207}"/>
    <cellStyle name="Comma 6 3 5 2" xfId="50171" xr:uid="{1601586C-C20B-48E1-9F39-6887C7A233E0}"/>
    <cellStyle name="Comma 6 3 6" xfId="18004" xr:uid="{4804ACF6-9BE3-48B1-BBEE-738050F74F6B}"/>
    <cellStyle name="Comma 6 3 7" xfId="4874" xr:uid="{0B5FB733-A1D0-4801-82ED-DE39FDE6A09C}"/>
    <cellStyle name="Comma 6 3 7 2" xfId="34753" xr:uid="{428DEC8E-85EF-4991-AD10-703FFCDA491D}"/>
    <cellStyle name="Comma 6 3 8" xfId="22663" xr:uid="{E049C9E9-61C8-40CE-B402-CBA64634CE45}"/>
    <cellStyle name="Comma 6 3 8 2" xfId="51948" xr:uid="{8C291E8D-0E57-4C84-A381-C0D392E6D6EE}"/>
    <cellStyle name="Comma 6 3 9" xfId="4295" xr:uid="{97202E33-5A51-4F4C-AE83-EE2A462C50D3}"/>
    <cellStyle name="Comma 6 3 9 2" xfId="34434" xr:uid="{71377B8F-1C91-41D1-9966-2673190B8D00}"/>
    <cellStyle name="Comma 6 4" xfId="1481" xr:uid="{750387C3-C448-4515-A2D6-B753AFB48476}"/>
    <cellStyle name="Comma 6 4 2" xfId="2426" xr:uid="{C3F91D6C-A4EB-4AF3-984D-1875DAB7D5E7}"/>
    <cellStyle name="Comma 6 4 2 2" xfId="5928" xr:uid="{89C13C98-D317-4AFF-9921-53773B6C016B}"/>
    <cellStyle name="Comma 6 4 2 2 2" xfId="21976" xr:uid="{643F26CA-93C2-4181-9FB8-A67752EC4282}"/>
    <cellStyle name="Comma 6 4 2 2 2 2" xfId="51401" xr:uid="{65F7B359-E634-4725-AE53-0F1196C2AF49}"/>
    <cellStyle name="Comma 6 4 2 2 3" xfId="35787" xr:uid="{4FF29048-A51B-439D-8ECE-33938F2F7C40}"/>
    <cellStyle name="Comma 6 4 2 3" xfId="21004" xr:uid="{B5B351C1-60DE-4CC1-83DE-3AE5B181F9E0}"/>
    <cellStyle name="Comma 6 4 2 3 2" xfId="50430" xr:uid="{D16121E4-0ABC-40FB-A2DE-0F66B2BA3A43}"/>
    <cellStyle name="Comma 6 4 2 4" xfId="33406" xr:uid="{BB335BB1-7331-4646-96EE-B8E0095B4F87}"/>
    <cellStyle name="Comma 6 4 3" xfId="5336" xr:uid="{CE7045E8-9C6D-4DF4-B18B-DD9E72C6D613}"/>
    <cellStyle name="Comma 6 4 3 2" xfId="6120" xr:uid="{BFB78DC1-D1FF-4E3C-A7DB-46CF8F1881A9}"/>
    <cellStyle name="Comma 6 4 3 2 2" xfId="22238" xr:uid="{715869E0-43B9-4A44-BA63-E4A20C870033}"/>
    <cellStyle name="Comma 6 4 3 2 2 2" xfId="51663" xr:uid="{7FC09B80-68DA-43A0-9DA0-5EF23EB7B7CA}"/>
    <cellStyle name="Comma 6 4 3 2 3" xfId="35979" xr:uid="{517C62E9-DB59-462B-B445-C9BC03D2D429}"/>
    <cellStyle name="Comma 6 4 3 3" xfId="21251" xr:uid="{4F0772FA-6A36-435D-BB3A-C4BA2CD2F52B}"/>
    <cellStyle name="Comma 6 4 3 3 2" xfId="50677" xr:uid="{344E9B19-C27C-414D-93DA-9670F13C1C1C}"/>
    <cellStyle name="Comma 6 4 3 4" xfId="35199" xr:uid="{28FF16E4-A354-443D-85E6-5327155E535E}"/>
    <cellStyle name="Comma 6 4 4" xfId="5725" xr:uid="{91BC1768-0C7C-4003-B528-B9ED2A75E04E}"/>
    <cellStyle name="Comma 6 4 4 2" xfId="21735" xr:uid="{91BF75EE-4C75-4CD0-A086-28E632CC1D26}"/>
    <cellStyle name="Comma 6 4 4 2 2" xfId="51160" xr:uid="{EDCBA46C-42D1-45FA-9D8A-F3D05722D147}"/>
    <cellStyle name="Comma 6 4 4 3" xfId="35584" xr:uid="{02861289-DBD4-44A6-A04E-1A96D577B04B}"/>
    <cellStyle name="Comma 6 4 5" xfId="20761" xr:uid="{497FF41D-3671-46E4-8707-CDAD7CDCBCD4}"/>
    <cellStyle name="Comma 6 4 5 2" xfId="50193" xr:uid="{83FEBE79-B926-4FF0-A423-9687B8D5036B}"/>
    <cellStyle name="Comma 6 4 6" xfId="31363" xr:uid="{7345AD95-3169-4639-B877-2ACF84BA08D4}"/>
    <cellStyle name="Comma 6 4 6 2" xfId="59650" xr:uid="{824D00B3-0E03-4EFB-98C2-76082A6F49F8}"/>
    <cellStyle name="Comma 6 4 7" xfId="32497" xr:uid="{515880B1-6B48-4468-8138-AE0B5799C05C}"/>
    <cellStyle name="Comma 6 5" xfId="1468" xr:uid="{25CDD7C4-9502-4468-87AE-82BD3BC0ECF8}"/>
    <cellStyle name="Comma 6 5 2" xfId="5749" xr:uid="{9723A53E-74D8-42CD-9F65-A3E855257162}"/>
    <cellStyle name="Comma 6 5 2 2" xfId="21758" xr:uid="{171F0950-7A31-4FB0-AFF8-FF5269E7847D}"/>
    <cellStyle name="Comma 6 5 2 2 2" xfId="51183" xr:uid="{AA9AC463-C324-42E9-8A4C-F269339456A9}"/>
    <cellStyle name="Comma 6 5 2 3" xfId="35608" xr:uid="{3F516DC4-11C0-4902-A395-7D4981B4CA5C}"/>
    <cellStyle name="Comma 6 5 3" xfId="20782" xr:uid="{6FF38C1C-9CAA-47C9-9603-41A20FBB30B7}"/>
    <cellStyle name="Comma 6 5 3 2" xfId="50213" xr:uid="{85B8878B-D8AA-4719-8797-5B26B232B356}"/>
    <cellStyle name="Comma 6 5 4" xfId="31078" xr:uid="{CFF6D522-972F-4B1F-B7C6-12F6FDC4FCD6}"/>
    <cellStyle name="Comma 6 5 4 2" xfId="59558" xr:uid="{05502BF4-559C-4C46-B095-3B30EFE208E5}"/>
    <cellStyle name="Comma 6 5 5" xfId="4919" xr:uid="{5F18BC15-7ADB-49A1-8EBB-09B5226F3E72}"/>
    <cellStyle name="Comma 6 5 5 2" xfId="34796" xr:uid="{BA0303C7-DD87-4BE9-8E9E-17079B351E65}"/>
    <cellStyle name="Comma 6 6" xfId="2130" xr:uid="{E1140F0F-BA1F-413E-B2DF-6377DAB2AC3F}"/>
    <cellStyle name="Comma 6 6 2" xfId="3337" xr:uid="{A3E066A5-C6B2-4883-95B9-ABC5FB5AA509}"/>
    <cellStyle name="Comma 6 6 2 2" xfId="21999" xr:uid="{29BA941D-7F9E-4402-879B-C4C62AFA260A}"/>
    <cellStyle name="Comma 6 6 2 2 2" xfId="51424" xr:uid="{5AFC1776-CE2D-4701-91F0-3434430D3572}"/>
    <cellStyle name="Comma 6 6 2 3" xfId="5952" xr:uid="{D90DCCBD-717D-477C-849A-766C656ED1DB}"/>
    <cellStyle name="Comma 6 6 2 3 2" xfId="35811" xr:uid="{F625865F-3C7A-4699-959C-BDC136C02C33}"/>
    <cellStyle name="Comma 6 6 3" xfId="21027" xr:uid="{B2238576-A692-4880-BF0E-CA280F21A6B2}"/>
    <cellStyle name="Comma 6 6 3 2" xfId="50453" xr:uid="{5F4D9BD9-3E47-424A-8CDA-01CBFC2B2823}"/>
    <cellStyle name="Comma 6 6 4" xfId="5166" xr:uid="{59FBD0DC-B66D-4B87-A6DB-8DE2BAB0FBB3}"/>
    <cellStyle name="Comma 6 6 4 2" xfId="35029" xr:uid="{C9F46917-76F5-4BEB-A945-098FF4C42D8D}"/>
    <cellStyle name="Comma 6 7" xfId="1454" xr:uid="{02AF4138-B688-4767-A7ED-132B92D276A9}"/>
    <cellStyle name="Comma 6 7 2" xfId="3858" xr:uid="{5AE78EAB-EDB0-4FAD-8A53-86F0AC1B4D24}"/>
    <cellStyle name="Comma 6 7 2 2" xfId="22263" xr:uid="{2DC5AED0-3D64-4D7B-84D4-D94BAF0FE885}"/>
    <cellStyle name="Comma 6 7 2 2 2" xfId="51688" xr:uid="{B1D1947F-1F57-4074-82D8-90F712CCAD5C}"/>
    <cellStyle name="Comma 6 7 2 3" xfId="6146" xr:uid="{4EF5DF28-B5EE-4C3D-9CE2-9C6104EBB00D}"/>
    <cellStyle name="Comma 6 7 2 3 2" xfId="36005" xr:uid="{156F46D3-A993-450D-A376-44B9000A261D}"/>
    <cellStyle name="Comma 6 7 3" xfId="21275" xr:uid="{6BEC72B5-9B2B-4DFC-BB89-D6E85D343AAB}"/>
    <cellStyle name="Comma 6 7 3 2" xfId="50701" xr:uid="{7AFC4284-BDF9-40F6-8E78-E7A0FD5FB884}"/>
    <cellStyle name="Comma 6 7 4" xfId="5362" xr:uid="{C9459EC5-8263-4EFB-BB1C-88DF1477A920}"/>
    <cellStyle name="Comma 6 7 4 2" xfId="35225" xr:uid="{21E4C450-112E-48FE-AA56-CA69C8518AB4}"/>
    <cellStyle name="Comma 6 8" xfId="5387" xr:uid="{9F1C3D0F-DCD7-4B50-9FB4-B26367684F11}"/>
    <cellStyle name="Comma 6 8 2" xfId="6171" xr:uid="{4E02E76A-B23A-4232-B2EB-4686D97725EC}"/>
    <cellStyle name="Comma 6 8 2 2" xfId="22287" xr:uid="{2C9136DD-62BF-4853-BFC9-D8D33E973421}"/>
    <cellStyle name="Comma 6 8 2 2 2" xfId="51712" xr:uid="{36245B58-5410-4A69-8EC4-A963811A9B41}"/>
    <cellStyle name="Comma 6 8 2 3" xfId="36030" xr:uid="{5C2223CA-7DA3-4D38-9748-0A05E2A0F10F}"/>
    <cellStyle name="Comma 6 8 3" xfId="21298" xr:uid="{A08E9236-683C-4A90-817F-E28FA360EBD3}"/>
    <cellStyle name="Comma 6 8 3 2" xfId="50724" xr:uid="{4B131FA1-FC4A-4B77-AD7C-D0EC41AFCC45}"/>
    <cellStyle name="Comma 6 8 4" xfId="35250" xr:uid="{7284C248-4526-464E-A8D7-D465F8DD4393}"/>
    <cellStyle name="Comma 6 9" xfId="5412" xr:uid="{0A75E935-25C9-4F4A-99D7-FCDF9F120878}"/>
    <cellStyle name="Comma 6 9 2" xfId="6196" xr:uid="{B9EDFBAE-67A2-483C-85F8-FF513EA2D96D}"/>
    <cellStyle name="Comma 6 9 2 2" xfId="22311" xr:uid="{DEE0A5A6-DBA1-4E81-AF36-1304BD57128E}"/>
    <cellStyle name="Comma 6 9 2 2 2" xfId="51736" xr:uid="{A3E7D657-0F5F-46AF-AACF-833EEDDA5C23}"/>
    <cellStyle name="Comma 6 9 2 3" xfId="36055" xr:uid="{E461E5F0-C35E-45B3-8172-2F234BAAFBAD}"/>
    <cellStyle name="Comma 6 9 3" xfId="21322" xr:uid="{748CCEAE-AE01-458B-AECC-D4212A42A038}"/>
    <cellStyle name="Comma 6 9 3 2" xfId="50748" xr:uid="{004F00AE-2B4D-4490-881E-3BB2248E73D8}"/>
    <cellStyle name="Comma 6 9 4" xfId="35275" xr:uid="{6448163E-5B3C-488D-8E4B-77CCEFF3C7CB}"/>
    <cellStyle name="Comma 60" xfId="23377" xr:uid="{386FE71B-CBAF-4C7D-84EB-56DDDC17BCC6}"/>
    <cellStyle name="Comma 61" xfId="23381" xr:uid="{5C8CBA4A-D136-4C9E-8827-361328344007}"/>
    <cellStyle name="Comma 62" xfId="23472" xr:uid="{1917E2A0-61F5-4CEE-9AD7-0EFD30C611CD}"/>
    <cellStyle name="Comma 63" xfId="23477" xr:uid="{FFB42A6D-2038-40DA-8F96-0C7A9010EFCC}"/>
    <cellStyle name="Comma 64" xfId="23478" xr:uid="{079E6383-2169-4F3B-9B3B-932C0CE8B469}"/>
    <cellStyle name="Comma 65" xfId="31105" xr:uid="{E72D1DB7-F4F4-4EF6-9F8C-52E174847312}"/>
    <cellStyle name="Comma 66" xfId="31420" xr:uid="{9FFC3385-4FCF-421D-AE44-4A93DEE704CC}"/>
    <cellStyle name="Comma 67" xfId="22650" xr:uid="{3AB02E83-8B57-4AFE-8915-6DD4FAA71E41}"/>
    <cellStyle name="Comma 67 2" xfId="51935" xr:uid="{3448C2F0-B714-4D8B-87F2-3606EF3384B3}"/>
    <cellStyle name="Comma 68" xfId="4108" xr:uid="{B6536757-501F-471A-A90E-2C3A4428AC49}"/>
    <cellStyle name="Comma 69" xfId="31422" xr:uid="{A18A1809-8584-4D04-8396-89C439F6A730}"/>
    <cellStyle name="Comma 7" xfId="400" xr:uid="{1CFD7FF4-7790-4A2C-AE88-6BA7BEF5F99A}"/>
    <cellStyle name="Comma 7 10" xfId="31607" xr:uid="{356E330C-0506-408D-AD7D-2D1BAAD8A94C}"/>
    <cellStyle name="Comma 7 2" xfId="1504" xr:uid="{13DDE0FA-B4C8-455F-B6E5-17363C9D748F}"/>
    <cellStyle name="Comma 7 2 2" xfId="5101" xr:uid="{74488A18-84D0-428D-A83A-9074D11DF4E5}"/>
    <cellStyle name="Comma 7 2 2 2" xfId="6286" xr:uid="{E8245F90-C17C-4163-9511-893AC38EE939}"/>
    <cellStyle name="Comma 7 2 2 2 2" xfId="31340" xr:uid="{AB1CAF20-7324-4B8A-85A1-2B6C321C84F9}"/>
    <cellStyle name="Comma 7 2 2 2 3" xfId="28048" xr:uid="{9D68141F-21DA-4DC2-ACA5-D03154088C42}"/>
    <cellStyle name="Comma 7 2 2 2 3 2" xfId="56538" xr:uid="{471E7306-AFA0-4B66-8B92-8C6A21CA7939}"/>
    <cellStyle name="Comma 7 2 3" xfId="4913" xr:uid="{08E9CA3E-FE4B-407A-B8F3-1F04504CBD80}"/>
    <cellStyle name="Comma 7 2 3 2" xfId="31294" xr:uid="{D1D9D9D6-0129-48AD-8B3C-22240DBCD2DF}"/>
    <cellStyle name="Comma 7 2 3 2 2" xfId="59635" xr:uid="{665C9D46-AA7A-4608-A836-71767CF677AF}"/>
    <cellStyle name="Comma 7 2 4" xfId="20712" xr:uid="{42D7DF5A-F1CE-4814-98A7-38A83EFA998E}"/>
    <cellStyle name="Comma 7 2 4 2" xfId="22500" xr:uid="{FC384D13-4327-452E-A1AF-211D25CA7490}"/>
    <cellStyle name="Comma 7 2 4 3" xfId="23014" xr:uid="{53597B61-C9C3-43D0-A6B3-267C58084D48}"/>
    <cellStyle name="Comma 7 2 5" xfId="4844" xr:uid="{CB5B629A-357E-4FF9-98B8-ECC34AEEDC97}"/>
    <cellStyle name="Comma 7 2 6" xfId="22724" xr:uid="{C7DFAF5C-601F-4047-B4D9-0AFC8B30F363}"/>
    <cellStyle name="Comma 7 2 6 2" xfId="52009" xr:uid="{CA9C1FE1-EC3F-4007-B08C-F8589A634C92}"/>
    <cellStyle name="Comma 7 2 7" xfId="4358" xr:uid="{5D3A85CA-5AF1-4EEB-9041-2EF67FE3C24D}"/>
    <cellStyle name="Comma 7 2 7 2" xfId="34441" xr:uid="{13A2CDA8-B5B8-430F-AD96-0EFF97956837}"/>
    <cellStyle name="Comma 7 2 8" xfId="31637" xr:uid="{13CC863F-3ECB-41C2-801B-FC59E66D997D}"/>
    <cellStyle name="Comma 7 3" xfId="1484" xr:uid="{97B6FE20-43B8-4500-A320-53FFF534FE28}"/>
    <cellStyle name="Comma 7 3 2" xfId="2429" xr:uid="{BAB279E8-DE54-4FA1-BCE1-0A2477FE5D24}"/>
    <cellStyle name="Comma 7 3 2 2" xfId="6039" xr:uid="{4221F5DF-F3C0-4F10-A3C3-BD9C803E9AF8}"/>
    <cellStyle name="Comma 7 3 2 2 2" xfId="22114" xr:uid="{A207A951-E891-4C03-AF96-FA8A9F9FD8BB}"/>
    <cellStyle name="Comma 7 3 2 2 2 2" xfId="51539" xr:uid="{38F12961-AB0C-485D-AE66-8E45D82D7CD9}"/>
    <cellStyle name="Comma 7 3 2 2 3" xfId="35898" xr:uid="{666C045F-2EB0-44E7-AE41-601546075BCA}"/>
    <cellStyle name="Comma 7 3 2 3" xfId="21130" xr:uid="{E38A461B-20B2-4FFE-BBEC-06EFB6FE27D1}"/>
    <cellStyle name="Comma 7 3 2 3 2" xfId="50556" xr:uid="{D0D92B29-82C7-4810-A9A9-01C997D7F352}"/>
    <cellStyle name="Comma 7 3 2 4" xfId="31188" xr:uid="{25533BAC-76D6-48FB-8E84-3E76CC9CE380}"/>
    <cellStyle name="Comma 7 3 2 5" xfId="33409" xr:uid="{3456AEB8-C395-4F37-9DEF-AF213F75F164}"/>
    <cellStyle name="Comma 7 3 3" xfId="5847" xr:uid="{6D40F852-6E03-47D8-AA0B-087D24440E5A}"/>
    <cellStyle name="Comma 7 3 3 2" xfId="21856" xr:uid="{FC2FB905-EDD5-4B26-AE0C-A4673007337F}"/>
    <cellStyle name="Comma 7 3 3 2 2" xfId="51281" xr:uid="{F40E35B5-5D2B-4D02-86BE-06F4BCD90085}"/>
    <cellStyle name="Comma 7 3 3 3" xfId="35706" xr:uid="{8EB98B4B-F536-4665-9183-80CDBC10A9CC}"/>
    <cellStyle name="Comma 7 3 4" xfId="20884" xr:uid="{A0DA435C-38EB-498F-A45D-C32BFB22EF62}"/>
    <cellStyle name="Comma 7 3 4 2" xfId="50312" xr:uid="{FF327D11-10AC-4D75-87D3-8841D75D0572}"/>
    <cellStyle name="Comma 7 3 5" xfId="18005" xr:uid="{AE8AE879-175A-42AB-904D-94D96AACF743}"/>
    <cellStyle name="Comma 7 3 6" xfId="23352" xr:uid="{477B6B8E-3EA4-4D49-B784-C023DE7ECE6D}"/>
    <cellStyle name="Comma 7 3 7" xfId="31666" xr:uid="{2B04F7D4-7E30-473F-8000-1D2A4FBFD08E}"/>
    <cellStyle name="Comma 7 3 8" xfId="32500" xr:uid="{2345375D-BA17-4654-91CE-9B98F749DA95}"/>
    <cellStyle name="Comma 7 4" xfId="1467" xr:uid="{29639FDC-78D2-4C1A-9266-367AC49B8A69}"/>
    <cellStyle name="Comma 7 4 2" xfId="21614" xr:uid="{3289E1BB-5AC9-4B55-B9B2-F92D2EF5F572}"/>
    <cellStyle name="Comma 7 4 2 2" xfId="31338" xr:uid="{C01B0B4D-E1AC-410F-8675-80C0BFD7C12C}"/>
    <cellStyle name="Comma 7 4 2 3" xfId="25106" xr:uid="{6F39DDE0-569A-4C8B-8CBD-D46AE13D4612}"/>
    <cellStyle name="Comma 7 4 2 3 2" xfId="53597" xr:uid="{A285CF83-3F18-455A-A50C-6B2D106F1800}"/>
    <cellStyle name="Comma 7 4 2 4" xfId="51039" xr:uid="{D3D9F88C-03C1-4252-B46E-027BD9175F90}"/>
    <cellStyle name="Comma 7 4 3" xfId="23254" xr:uid="{67FBE932-666C-4C89-8485-AB4E557BDA9A}"/>
    <cellStyle name="Comma 7 4 4" xfId="5644" xr:uid="{717D8B30-EB86-499B-B35A-082E0FAB9526}"/>
    <cellStyle name="Comma 7 4 4 2" xfId="35503" xr:uid="{539A4B10-8CB7-44ED-916F-FDCD75ACF9ED}"/>
    <cellStyle name="Comma 7 5" xfId="2092" xr:uid="{D3A42F2D-3F8D-4437-88D1-C43DB4332C42}"/>
    <cellStyle name="Comma 7 5 2" xfId="20657" xr:uid="{223464AE-DDD0-4B06-935F-CF5216A0C93C}"/>
    <cellStyle name="Comma 7 5 2 2" xfId="50096" xr:uid="{F0944C96-3D3A-4739-8310-0F4887F7F5EC}"/>
    <cellStyle name="Comma 7 5 3" xfId="31291" xr:uid="{A85B6DD6-81AA-44F3-9440-13A5E012D1DA}"/>
    <cellStyle name="Comma 7 5 4" xfId="4774" xr:uid="{3CFF487B-649D-481C-982B-A6C3059FB033}"/>
    <cellStyle name="Comma 7 5 4 2" xfId="34658" xr:uid="{FB1A5DB0-6587-46FD-9308-E6E9DA653C0F}"/>
    <cellStyle name="Comma 7 6" xfId="2118" xr:uid="{A0779382-F4D7-4B53-B14D-9F92DC5740B0}"/>
    <cellStyle name="Comma 7 6 2" xfId="3335" xr:uid="{29549429-B961-435C-9A1A-5DD117ABFCE1}"/>
    <cellStyle name="Comma 7 6 2 2" xfId="22955" xr:uid="{C0D12063-3A9A-429E-A136-1A6E8FF136A8}"/>
    <cellStyle name="Comma 7 7" xfId="1449" xr:uid="{AB6D98C9-01CF-4A2A-8711-1047FB1C3F77}"/>
    <cellStyle name="Comma 7 7 2" xfId="3857" xr:uid="{0B0AFFB3-1DB0-4466-B6E7-FD65B4C85B40}"/>
    <cellStyle name="Comma 7 7 3" xfId="22648" xr:uid="{88C6A4D2-DE34-4361-A996-842A092CD331}"/>
    <cellStyle name="Comma 7 7 3 2" xfId="51933" xr:uid="{0C8A7663-AF11-4BE7-8D88-5F0AF89BF900}"/>
    <cellStyle name="Comma 7 8" xfId="3493" xr:uid="{3B801234-E64C-4DCD-BF44-20B003340AAF}"/>
    <cellStyle name="Comma 7 9" xfId="789" xr:uid="{297B992C-F4D8-4276-8F4C-DF64809A0B3D}"/>
    <cellStyle name="Comma 70" xfId="31435" xr:uid="{4DE609D4-3B2F-4CB4-8C32-8E002F73543B}"/>
    <cellStyle name="Comma 71" xfId="31428" xr:uid="{D3F1DA97-7DA7-4BD8-A733-4D75C7623742}"/>
    <cellStyle name="Comma 72" xfId="31431" xr:uid="{39E1DFC4-61C6-4735-895D-09A4ECC40987}"/>
    <cellStyle name="Comma 73" xfId="31432" xr:uid="{518BE6F9-5DCD-4688-8302-63F8393DB4CF}"/>
    <cellStyle name="Comma 74" xfId="4004" xr:uid="{22BE34D4-AA1E-4365-9132-68F64D299171}"/>
    <cellStyle name="Comma 75" xfId="31437" xr:uid="{88BE2665-AEF2-48FB-B33B-A357DE0DE2E2}"/>
    <cellStyle name="Comma 76" xfId="54" xr:uid="{0033EF73-ED21-4E64-9FA9-A9A956EAEECE}"/>
    <cellStyle name="Comma 76 2" xfId="59679" xr:uid="{906C37FD-0063-4DAA-93B1-2AD33E9BEC2D}"/>
    <cellStyle name="Comma 77" xfId="31453" xr:uid="{9EF8E458-3B4B-44B6-8FCB-7F479EFC3897}"/>
    <cellStyle name="Comma 77 2" xfId="59680" xr:uid="{0DA428EE-5D50-4BBB-8590-F32AD1102E27}"/>
    <cellStyle name="Comma 78" xfId="31472" xr:uid="{2001BF33-4A8A-4221-8BB7-BBC37A137CCB}"/>
    <cellStyle name="Comma 78 2" xfId="59683" xr:uid="{E1F24C74-B0E3-4AB6-8795-FA7A99CE4551}"/>
    <cellStyle name="Comma 79" xfId="31477" xr:uid="{4BEFB8D4-C04C-43EF-9142-C0E683AE96E5}"/>
    <cellStyle name="Comma 79 2" xfId="59684" xr:uid="{8A4CA02E-202B-40F6-8A67-F6AA0B013BB9}"/>
    <cellStyle name="Comma 8" xfId="146" xr:uid="{E0A54CBD-D146-43DB-8797-2996C0C608F1}"/>
    <cellStyle name="Comma 8 2" xfId="443" xr:uid="{2E97E901-0F9B-4940-B3FC-17A30A2FD1A0}"/>
    <cellStyle name="Comma 8 2 2" xfId="2730" xr:uid="{7A1F8C24-0CE3-430E-8632-F85259124674}"/>
    <cellStyle name="Comma 8 2 2 2" xfId="21873" xr:uid="{F488A56F-F122-49A7-B4B3-8F10CCC26FCD}"/>
    <cellStyle name="Comma 8 2 2 2 2" xfId="51298" xr:uid="{D6FED60B-ABBA-4269-B812-1D16619B72C7}"/>
    <cellStyle name="Comma 8 2 2 3" xfId="23051" xr:uid="{DC14315E-B770-4299-9476-BEC42AC7D8BA}"/>
    <cellStyle name="Comma 8 2 2 4" xfId="5851" xr:uid="{D4CE4C55-2201-4F3D-A16A-358825483C9D}"/>
    <cellStyle name="Comma 8 2 2 4 2" xfId="35710" xr:uid="{3849A198-91B8-45DA-9F44-15B3A38EA075}"/>
    <cellStyle name="Comma 8 2 3" xfId="2102" xr:uid="{102FA885-4782-4DFF-895F-3C3A298A5C65}"/>
    <cellStyle name="Comma 8 2 3 2" xfId="3332" xr:uid="{98BA8CBE-A848-4C7A-81F1-E0B4CB2C485D}"/>
    <cellStyle name="Comma 8 2 3 3" xfId="20901" xr:uid="{664C0963-ECC5-4D16-83CC-25C0C9A44051}"/>
    <cellStyle name="Comma 8 2 3 3 2" xfId="50329" xr:uid="{47A0F304-CBEB-4AF5-A7BE-78EC06A307C1}"/>
    <cellStyle name="Comma 8 2 4" xfId="3510" xr:uid="{E6607EEC-D78F-43A9-BEE7-384E0C12FEB5}"/>
    <cellStyle name="Comma 8 2 4 2" xfId="22446" xr:uid="{F23454EA-F4A8-434E-8EF3-8AF25C2A925B}"/>
    <cellStyle name="Comma 8 2 4 3" xfId="20396" xr:uid="{66AADAA8-8EF9-4641-B2E4-9AF5BA6A50B7}"/>
    <cellStyle name="Comma 8 2 5" xfId="1435" xr:uid="{A9D8C78F-F876-4252-B618-E74486AA7DDA}"/>
    <cellStyle name="Comma 8 2 5 2" xfId="5056" xr:uid="{CC8F6598-2EC7-4AAC-95F0-CD3F47E4C715}"/>
    <cellStyle name="Comma 8 2 5 2 2" xfId="34923" xr:uid="{1AE9CB13-8C89-4AD9-95FD-8A5C1241AE5F}"/>
    <cellStyle name="Comma 8 2 6" xfId="22740" xr:uid="{19CB37FD-5FC2-4E9F-A077-4BC9DAF40D37}"/>
    <cellStyle name="Comma 8 2 6 2" xfId="52025" xr:uid="{C58863EF-0E25-4E0C-AC24-6990BE405172}"/>
    <cellStyle name="Comma 8 2 7" xfId="4362" xr:uid="{73C04711-1B9B-43FF-893D-6B398117597E}"/>
    <cellStyle name="Comma 8 2 7 2" xfId="34445" xr:uid="{83DF38DC-2C15-4E1F-A215-676E6AB5512A}"/>
    <cellStyle name="Comma 8 2 8" xfId="31644" xr:uid="{A4CEB123-9124-4712-9482-9A296335FAFD}"/>
    <cellStyle name="Comma 8 3" xfId="451" xr:uid="{677444F0-6373-4468-9EDD-135CCD2D47B9}"/>
    <cellStyle name="Comma 8 3 2" xfId="1083" xr:uid="{3E1AE57F-55C9-4892-BF92-4070AC31097F}"/>
    <cellStyle name="Comma 8 3 2 2" xfId="3602" xr:uid="{F84D1E1A-7C30-43EE-9C05-B7DF06EABBE0}"/>
    <cellStyle name="Comma 8 3 2 2 2" xfId="23111" xr:uid="{54FE49BF-AF10-44E8-BA2F-F34D922B014E}"/>
    <cellStyle name="Comma 8 3 2 2 3" xfId="22132" xr:uid="{B0FE5651-B20B-4430-94A8-0D4C6C449603}"/>
    <cellStyle name="Comma 8 3 2 2 3 2" xfId="51557" xr:uid="{3C2E807B-185B-4C6D-A40B-6F4230514645}"/>
    <cellStyle name="Comma 8 3 2 3" xfId="3680" xr:uid="{6C199729-795B-4189-AE24-2CAA6DEF5D65}"/>
    <cellStyle name="Comma 8 3 2 3 2" xfId="3865" xr:uid="{9503BE95-776F-4D3B-9829-32A08C4A0A47}"/>
    <cellStyle name="Comma 8 3 2 4" xfId="2430" xr:uid="{3BC0FEA8-7016-4606-824A-2618D8E1D301}"/>
    <cellStyle name="Comma 8 3 2 4 2" xfId="23095" xr:uid="{17DE49EC-4854-497C-AD9C-1AC18C9F2EA4}"/>
    <cellStyle name="Comma 8 3 2 4 3" xfId="33410" xr:uid="{F1851DA1-5DED-4656-B5B1-4D2DE3DB046B}"/>
    <cellStyle name="Comma 8 3 3" xfId="945" xr:uid="{6DA7CED5-69BC-484E-AE3F-FB6642B3ECF1}"/>
    <cellStyle name="Comma 8 3 3 2" xfId="23093" xr:uid="{19B471C8-D75B-41F6-AEE3-7F4EAE168C0E}"/>
    <cellStyle name="Comma 8 3 3 3" xfId="21147" xr:uid="{E8C249C7-91C4-4032-897F-C113CA82B124}"/>
    <cellStyle name="Comma 8 3 3 3 2" xfId="50573" xr:uid="{748FBC1B-CF7A-4A81-BC30-A855E1133896}"/>
    <cellStyle name="Comma 8 3 4" xfId="1430" xr:uid="{FE385DD0-1D82-4E05-A83D-2285CBDEEDF5}"/>
    <cellStyle name="Comma 8 3 4 2" xfId="22434" xr:uid="{07448AD2-08AE-4E2F-9F24-7A8350DD0D61}"/>
    <cellStyle name="Comma 8 3 4 3" xfId="20293" xr:uid="{E1C5FB5C-2404-4B85-BE7B-4DDD9858DB50}"/>
    <cellStyle name="Comma 8 3 5" xfId="5261" xr:uid="{D5F03DB9-AF0D-4D59-86E9-02E99228741E}"/>
    <cellStyle name="Comma 8 3 5 2" xfId="23061" xr:uid="{CC4DC58C-D54E-4979-92E9-5C95BDB85D82}"/>
    <cellStyle name="Comma 8 3 5 3" xfId="35124" xr:uid="{66C1459A-BE16-4C52-9FF9-DAA6FE0FF08D}"/>
    <cellStyle name="Comma 8 3 6" xfId="22692" xr:uid="{9655D3D6-1DD8-48BB-A58B-E6B556B21CD6}"/>
    <cellStyle name="Comma 8 3 6 2" xfId="51977" xr:uid="{DB282D3B-D104-4E5C-8065-DAAAF3DCF26C}"/>
    <cellStyle name="Comma 8 3 7" xfId="31673" xr:uid="{7C60A5C5-F201-432C-A9A9-531172780603}"/>
    <cellStyle name="Comma 8 4" xfId="1439" xr:uid="{84433D58-16C5-460D-BE4D-B8BDEFE01A2D}"/>
    <cellStyle name="Comma 8 4 2" xfId="21631" xr:uid="{7139CCAB-5286-49CD-B670-D78E46036B29}"/>
    <cellStyle name="Comma 8 4 2 2" xfId="51056" xr:uid="{8FEFEE34-872D-496D-9B60-5DD6C8126F82}"/>
    <cellStyle name="Comma 8 4 3" xfId="31189" xr:uid="{D1F56368-2E58-48C0-8747-37F186EFE0CA}"/>
    <cellStyle name="Comma 8 4 4" xfId="5649" xr:uid="{71413FF7-EA83-4D3A-9C40-FC40E0BC9090}"/>
    <cellStyle name="Comma 8 4 4 2" xfId="35508" xr:uid="{68BBB21F-6ED9-4D54-9800-55CA041DA4C5}"/>
    <cellStyle name="Comma 8 5" xfId="1485" xr:uid="{DD6D4345-189F-413D-AE38-C52422937CD3}"/>
    <cellStyle name="Comma 8 5 2" xfId="6360" xr:uid="{60716814-9B88-40B4-8937-18B2496DC93E}"/>
    <cellStyle name="Comma 8 5 2 2" xfId="36163" xr:uid="{6CAAD886-36F4-4616-B3A5-15737C7034CF}"/>
    <cellStyle name="Comma 8 5 3" xfId="23041" xr:uid="{2BCB9BC9-3FAE-4EBD-811A-FD722564FEBB}"/>
    <cellStyle name="Comma 8 5 4" xfId="32501" xr:uid="{6EEE239B-B0EA-4E58-A7E1-25B0F1000CC6}"/>
    <cellStyle name="Comma 8 6" xfId="3365" xr:uid="{88390CE5-8269-478D-AE90-B7E28D630489}"/>
    <cellStyle name="Comma 8 7" xfId="908" xr:uid="{09916635-0915-42CA-AF0D-1C61E94860B2}"/>
    <cellStyle name="Comma 8 8" xfId="4228" xr:uid="{2AB7FA09-30F9-4708-874A-74D2881FEACE}"/>
    <cellStyle name="Comma 8 9" xfId="31614" xr:uid="{CA5CFD4E-D298-43E5-B7DC-8E54BDE0AD46}"/>
    <cellStyle name="Comma 80" xfId="31532" xr:uid="{2E1E20D4-2389-4234-B9A1-DE95A4EAD448}"/>
    <cellStyle name="Comma 80 2" xfId="59685" xr:uid="{74C87129-C4D1-4F66-BB8A-8C15931CD0F8}"/>
    <cellStyle name="Comma 81" xfId="31458" xr:uid="{59C2426D-3139-4360-92BC-68B5BF68B6A4}"/>
    <cellStyle name="Comma 82" xfId="31559" xr:uid="{3D963A15-A73C-41D9-9975-36C6612DA980}"/>
    <cellStyle name="Comma 83" xfId="31553" xr:uid="{D6583670-7B2B-4409-BC0F-390B26AABCD9}"/>
    <cellStyle name="Comma 84" xfId="31508" xr:uid="{23B5957D-D66E-4A78-8872-F686292DD7A5}"/>
    <cellStyle name="Comma 85" xfId="31524" xr:uid="{215856DF-5CAA-47DC-AA36-ECE6564F25CF}"/>
    <cellStyle name="Comma 86" xfId="31578" xr:uid="{D5E6F732-C11A-4E1D-A31D-716EAE306FFB}"/>
    <cellStyle name="Comma 87" xfId="31491" xr:uid="{995B57E6-C503-4427-BBFD-FC5921677850}"/>
    <cellStyle name="Comma 88" xfId="31494" xr:uid="{A922D0EC-3DE8-4FF3-A6EE-0FB66D65C730}"/>
    <cellStyle name="Comma 89" xfId="31500" xr:uid="{0062BECC-AA8F-4C91-BF04-03F6F07E9C06}"/>
    <cellStyle name="Comma 9" xfId="143" xr:uid="{96DCCA5A-D92C-4A24-9C20-CC3850BCC7FE}"/>
    <cellStyle name="Comma 9 2" xfId="2431" xr:uid="{E04E7A41-11A6-44D7-A82F-FDE1AA5F6AA4}"/>
    <cellStyle name="Comma 9 2 2" xfId="5869" xr:uid="{149F82BA-DCCE-4893-80CB-C0BE5D9757E6}"/>
    <cellStyle name="Comma 9 2 2 2" xfId="21916" xr:uid="{C056B3A7-5415-4F01-A52C-16FCB188FBE0}"/>
    <cellStyle name="Comma 9 2 2 2 2" xfId="51341" xr:uid="{40EA1F25-EBB8-4140-BC3B-2C4EBAFCFF2C}"/>
    <cellStyle name="Comma 9 2 2 3" xfId="31053" xr:uid="{4F948BCB-204F-43D5-BCAF-7AADDA85CD37}"/>
    <cellStyle name="Comma 9 2 2 4" xfId="35728" xr:uid="{D718D9FC-FDBB-459D-9B50-3C02EEA5B58E}"/>
    <cellStyle name="Comma 9 2 3" xfId="20942" xr:uid="{BC767C35-1B8B-4F3B-A869-CB87FEF3B742}"/>
    <cellStyle name="Comma 9 2 3 2" xfId="50370" xr:uid="{AB2FAA80-A394-429E-BED3-1F1EA252A328}"/>
    <cellStyle name="Comma 9 2 4" xfId="5097" xr:uid="{2F6A6EC1-2090-4ED1-9CEE-16DB6946ED12}"/>
    <cellStyle name="Comma 9 2 4 2" xfId="34964" xr:uid="{FDA2C2D0-DFBD-4C57-B508-973BAC2A6181}"/>
    <cellStyle name="Comma 9 2 5" xfId="22767" xr:uid="{74CC96CB-B878-4E8E-A147-CBAB1539A90F}"/>
    <cellStyle name="Comma 9 2 5 2" xfId="52052" xr:uid="{807480FB-3326-4E71-8153-8ABC8FF840FC}"/>
    <cellStyle name="Comma 9 2 6" xfId="31638" xr:uid="{0DD0D184-34C0-43CB-A2A0-DB68E5AEAF17}"/>
    <cellStyle name="Comma 9 2 7" xfId="33411" xr:uid="{792EF577-CC53-47E1-A6A0-3AE19E41FEF0}"/>
    <cellStyle name="Comma 9 3" xfId="5278" xr:uid="{894885CB-E77C-4E5C-8759-8AC747BC3527}"/>
    <cellStyle name="Comma 9 3 2" xfId="6060" xr:uid="{88DA1F15-3C4A-4C10-B49F-200B97361116}"/>
    <cellStyle name="Comma 9 3 2 2" xfId="22177" xr:uid="{72736035-F9EF-497B-8F32-A3D2D0E617C4}"/>
    <cellStyle name="Comma 9 3 2 2 2" xfId="51602" xr:uid="{D09DBC93-F976-41FD-AB0C-185445C21E7C}"/>
    <cellStyle name="Comma 9 3 2 3" xfId="31190" xr:uid="{69123D74-9254-4B29-96CC-3F9FAC3EFDFE}"/>
    <cellStyle name="Comma 9 3 2 4" xfId="35919" xr:uid="{0854041B-ACEF-45B8-BB5A-930E5B6BD9E9}"/>
    <cellStyle name="Comma 9 3 3" xfId="21190" xr:uid="{62212883-DCDF-4A9A-B122-BAD0BD8E1B51}"/>
    <cellStyle name="Comma 9 3 3 2" xfId="50616" xr:uid="{78E6A8B0-0938-4107-9D71-A4196CEF9673}"/>
    <cellStyle name="Comma 9 3 4" xfId="23363" xr:uid="{EC99E0C3-DC12-4517-8BF9-4793386B37D1}"/>
    <cellStyle name="Comma 9 3 5" xfId="31667" xr:uid="{E93554D3-486F-4178-8B6A-6BAAD8818C16}"/>
    <cellStyle name="Comma 9 3 6" xfId="35141" xr:uid="{4438E303-EA5E-415F-B5D4-9E1CF63E00E9}"/>
    <cellStyle name="Comma 9 4" xfId="5654" xr:uid="{BE6575D1-B620-4F88-8129-E5FEB7A5882C}"/>
    <cellStyle name="Comma 9 4 2" xfId="21648" xr:uid="{AD6969A5-9D33-4A39-B9E7-F80B646A6BF7}"/>
    <cellStyle name="Comma 9 4 2 2" xfId="51073" xr:uid="{062A31FE-C31C-4C21-8304-2E9F5466A381}"/>
    <cellStyle name="Comma 9 4 3" xfId="23341" xr:uid="{58E0EA03-77CF-44F7-B5F8-82AD02CD8C50}"/>
    <cellStyle name="Comma 9 4 3 2" xfId="52299" xr:uid="{F21551A6-2F11-4EB0-A0E0-FA5878A8AFA8}"/>
    <cellStyle name="Comma 9 4 4" xfId="35513" xr:uid="{21F18D13-5A5B-4ED5-B1D8-540619E4D1AC}"/>
    <cellStyle name="Comma 9 5" xfId="4807" xr:uid="{2CDBC650-B16B-4EA1-9451-78DD73C7E15D}"/>
    <cellStyle name="Comma 9 5 2" xfId="20677" xr:uid="{D142A8D7-1C9B-44DC-BEB4-6A215FD928D1}"/>
    <cellStyle name="Comma 9 5 2 2" xfId="50116" xr:uid="{E18A78A6-2538-49EA-AF3B-FE39AD67F23B}"/>
    <cellStyle name="Comma 9 5 3" xfId="23255" xr:uid="{22ED953D-84EA-4394-B1B1-0CA17EAFD92B}"/>
    <cellStyle name="Comma 9 5 4" xfId="34691" xr:uid="{7A61584E-1A2B-4596-9BB2-5A0058FD18F9}"/>
    <cellStyle name="Comma 9 6" xfId="4700" xr:uid="{2542E723-F9B9-4039-B384-ED68EFE2239D}"/>
    <cellStyle name="Comma 9 7" xfId="4364" xr:uid="{68294FF3-F9F5-4091-A3EA-237F316418C6}"/>
    <cellStyle name="Comma 9 8" xfId="31608" xr:uid="{107ED9A6-67F2-401F-A28C-16E1588B6913}"/>
    <cellStyle name="Comma 9 9" xfId="31775" xr:uid="{13236D95-7AF7-4DA2-BFC2-1490924972E8}"/>
    <cellStyle name="Comma 90" xfId="31513" xr:uid="{1496E60A-F347-40AD-A68E-419952DF16E1}"/>
    <cellStyle name="Comma 91" xfId="31533" xr:uid="{566E34AE-66FB-402C-A5A7-50E5A7AA4213}"/>
    <cellStyle name="Comma 92" xfId="31566" xr:uid="{F70A7DE6-581C-49B5-9DCC-3ACEC0DC13F4}"/>
    <cellStyle name="Comma 93" xfId="31511" xr:uid="{44050BCB-FE0B-46EF-94F9-1E1A565FF16D}"/>
    <cellStyle name="Comma 94" xfId="31475" xr:uid="{41686674-7789-49E0-9875-5A7782056E0C}"/>
    <cellStyle name="Comma 95" xfId="31498" xr:uid="{BC0F5905-80AD-41A6-9A07-A7EC02F5D4AC}"/>
    <cellStyle name="Comma 96" xfId="31581" xr:uid="{1D013495-4FAA-44EA-B2AB-093C214A1754}"/>
    <cellStyle name="Comma 97" xfId="31512" xr:uid="{D89032D9-09E3-4991-B952-791AC5D29720}"/>
    <cellStyle name="Comma 98" xfId="31496" xr:uid="{6A48B6BB-E054-45B4-A625-815946BA64A5}"/>
    <cellStyle name="Comma 99" xfId="31516" xr:uid="{709239DF-E5CD-4E2E-84E9-3367EBF78669}"/>
    <cellStyle name="Comma0" xfId="70" xr:uid="{1609CA18-6190-4F36-8945-899EA869FBAB}"/>
    <cellStyle name="Comma0 2" xfId="71" xr:uid="{B3703458-8300-4FE4-9D3E-36D71882D298}"/>
    <cellStyle name="Comma0 2 2" xfId="87" xr:uid="{1F723EF7-B0B4-4E16-BC4B-9C00DE414BAC}"/>
    <cellStyle name="Comma0 2 2 2" xfId="327" xr:uid="{42EA74FC-1B55-4D9E-8E70-489F1FD1DAA4}"/>
    <cellStyle name="Comma0 2 3" xfId="263" xr:uid="{516E8608-9293-433D-8A77-8299C84E9C3F}"/>
    <cellStyle name="Comma0 2 4" xfId="31249" xr:uid="{C3DB1422-403D-4F66-AAFE-4D4612C269C2}"/>
    <cellStyle name="Comma0 3" xfId="86" xr:uid="{057BD1AD-A9AA-479E-85B2-C4157FD69B0E}"/>
    <cellStyle name="Comma0 3 2" xfId="283" xr:uid="{980D7862-58B1-45E8-AF8D-B8E5B2F6BC6C}"/>
    <cellStyle name="Comma0 3 2 2" xfId="4537" xr:uid="{92A96A83-9C9F-43C0-9F00-EB598539019D}"/>
    <cellStyle name="Comma0 3 2 2 2" xfId="21774" xr:uid="{F816BF87-CB91-464A-9246-C93B9C26FAAF}"/>
    <cellStyle name="Comma0 3 2 2 2 2" xfId="51199" xr:uid="{E9C2F43B-68CD-46DB-84C3-A41FCB442A0C}"/>
    <cellStyle name="Comma0 3 2 2 3" xfId="5775" xr:uid="{7434CE43-4565-47A2-8BB7-286992CC39D6}"/>
    <cellStyle name="Comma0 3 2 2 3 2" xfId="35634" xr:uid="{A7BCB45F-D622-4374-AF03-9C3CFD0BCCF9}"/>
    <cellStyle name="Comma0 3 2 3" xfId="20801" xr:uid="{AAC567C1-F727-4E11-9237-4E5EB9C91A6F}"/>
    <cellStyle name="Comma0 3 2 3 2" xfId="50229" xr:uid="{BD53DE00-4906-4603-8F8B-A18B2DB540A4}"/>
    <cellStyle name="Comma0 3 2 4" xfId="4956" xr:uid="{74C2EA77-AEFB-4EFB-9C87-5257291EC1EB}"/>
    <cellStyle name="Comma0 3 2 4 2" xfId="34825" xr:uid="{7134D443-36C9-4F74-B9A0-2BFEFC4E7DE0}"/>
    <cellStyle name="Comma0 3 3" xfId="5191" xr:uid="{BB3B2B9B-1784-4A14-A1CE-0E7BFD0E9C04}"/>
    <cellStyle name="Comma0 3 3 2" xfId="5968" xr:uid="{6047A89E-93D5-43ED-93F0-095B76672B47}"/>
    <cellStyle name="Comma0 3 3 2 2" xfId="22027" xr:uid="{4931DEE3-1C5F-4BB2-B8FC-0D443D962469}"/>
    <cellStyle name="Comma0 3 3 2 2 2" xfId="51452" xr:uid="{57F5C89F-19C8-4170-92FE-00CED796F460}"/>
    <cellStyle name="Comma0 3 3 2 3" xfId="35827" xr:uid="{23ACE3FE-A44F-4A97-823A-82DF7E7A6CF4}"/>
    <cellStyle name="Comma0 3 3 3" xfId="21043" xr:uid="{6BE07FD6-43F6-474A-BA33-63028E773EAB}"/>
    <cellStyle name="Comma0 3 3 3 2" xfId="50469" xr:uid="{92D97305-0B05-4E8E-8F93-0B3E3B804A8D}"/>
    <cellStyle name="Comma0 3 3 4" xfId="31279" xr:uid="{D95850C0-7B42-4CC6-8722-B96F2CD149EF}"/>
    <cellStyle name="Comma0 3 3 5" xfId="35054" xr:uid="{8549B39B-77C5-44A7-8B89-E78F5FA9DE97}"/>
    <cellStyle name="Comma0 3 4" xfId="5609" xr:uid="{6DEBC4E7-E33E-41CA-A3F3-8932BB5F90BE}"/>
    <cellStyle name="Comma0 3 4 2" xfId="21527" xr:uid="{93693CE1-BDAF-4276-AE59-B27BA830CA60}"/>
    <cellStyle name="Comma0 3 4 2 2" xfId="50952" xr:uid="{84A4EA6D-E9B0-4526-B805-84FB744B7BD8}"/>
    <cellStyle name="Comma0 3 4 3" xfId="35470" xr:uid="{C8346587-28E8-4E46-84F8-07E202032226}"/>
    <cellStyle name="Comma0 3 5" xfId="4731" xr:uid="{5A9C96F7-F3C0-4C6E-A9B1-140BB4F9ED9A}"/>
    <cellStyle name="Comma0 3 5 2" xfId="20625" xr:uid="{0A128B01-AF43-488F-B228-0DCE9F2A9B3E}"/>
    <cellStyle name="Comma0 3 5 2 2" xfId="50070" xr:uid="{6D5FD5FD-C10F-46BF-932A-13860A51C17A}"/>
    <cellStyle name="Comma0 3 5 3" xfId="34625" xr:uid="{0C0A941F-9DA8-418B-BEA2-F9F66B55AA3C}"/>
    <cellStyle name="Comma0 4" xfId="774" xr:uid="{13DAB076-83B3-4172-93C6-F7DD1B2FF5E3}"/>
    <cellStyle name="Comma0 4 2" xfId="6277" xr:uid="{F4CDC7E4-8366-49B5-B574-10A94E3734A3}"/>
    <cellStyle name="Comma0 4 2 2" xfId="23140" xr:uid="{2B949B39-E30F-4B5F-A575-5DB0AB476466}"/>
    <cellStyle name="Comma0 4 2 2 2" xfId="52204" xr:uid="{40F1F676-0EF7-47F8-BDB0-6BD7466570B1}"/>
    <cellStyle name="Comma0 4 3" xfId="4925" xr:uid="{2ED2907B-17A9-42EF-9B1A-C7A0EE923E38}"/>
    <cellStyle name="Comma0 4 4" xfId="4211" xr:uid="{843DF29A-92DE-419A-B40E-428913F0DD26}"/>
    <cellStyle name="Comma0 4 5" xfId="32021" xr:uid="{73E4C18E-7A79-459D-A881-5BF848D24424}"/>
    <cellStyle name="Comma0 5" xfId="183" xr:uid="{8BF83B2A-96B0-40A5-B1CB-DC6BB4B88CAE}"/>
    <cellStyle name="Comma0 5 2" xfId="20452" xr:uid="{C79EFA4D-E6D7-45DE-B4AB-4CA6EE708051}"/>
    <cellStyle name="Comma0 5 2 2" xfId="50005" xr:uid="{E67BF4D5-0495-44EF-A297-11FBF7514993}"/>
    <cellStyle name="Comma0 5 3" xfId="31304" xr:uid="{358A2B70-C887-4ECF-87EA-FE96D7CB40B5}"/>
    <cellStyle name="Comma0 5 3 2" xfId="59639" xr:uid="{CBB8B03A-4E7D-44D5-8CB5-E7CD1665107F}"/>
    <cellStyle name="Comma0 5 4" xfId="31795" xr:uid="{AAC211B1-E523-40F6-8AE7-348A558EE284}"/>
    <cellStyle name="Comma0 6" xfId="31248" xr:uid="{1A906B04-F469-46A8-952A-DB72763A6C8F}"/>
    <cellStyle name="Comma0 7" xfId="22583" xr:uid="{D6E26838-2733-4075-B421-E836503B7B01}"/>
    <cellStyle name="Comma0 7 2" xfId="51868" xr:uid="{DCC6E9B6-79BB-49AA-A0A4-43E7F6098AFF}"/>
    <cellStyle name="Curren - Style1" xfId="284" xr:uid="{6DACBA4C-EB22-42A3-BF20-FFBB71654C73}"/>
    <cellStyle name="Currency [0] 2" xfId="3999" xr:uid="{B24EB275-F285-4BB6-98C9-1EFF52624383}"/>
    <cellStyle name="Currency [0] 3" xfId="23251" xr:uid="{2844A596-8811-4685-9B4E-12991E6F4604}"/>
    <cellStyle name="Currency 10" xfId="23275" xr:uid="{CEBC005A-9874-46E2-B729-827D1C4B86CE}"/>
    <cellStyle name="Currency 11" xfId="23273" xr:uid="{99379B55-78B8-45D4-BC82-CE957FDBD021}"/>
    <cellStyle name="Currency 12" xfId="23279" xr:uid="{21D8B7B5-8D58-4A8B-BF0F-A6BC241584AE}"/>
    <cellStyle name="Currency 13" xfId="23281" xr:uid="{50B97EBE-5EDB-46DE-BA63-388DCAAA8B0F}"/>
    <cellStyle name="Currency 14" xfId="23283" xr:uid="{25214D4E-E764-4308-8941-678FFA612BFA}"/>
    <cellStyle name="Currency 15" xfId="23285" xr:uid="{03D3A4C8-ABCB-4641-AF85-6C624AA9B2E7}"/>
    <cellStyle name="Currency 16" xfId="23287" xr:uid="{1C24A40C-13E1-4BF5-838C-B4BE91D8F704}"/>
    <cellStyle name="Currency 17" xfId="23289" xr:uid="{721A34E8-FD50-4FDF-845A-07558911AB64}"/>
    <cellStyle name="Currency 18" xfId="23291" xr:uid="{93E81159-4C5D-47ED-B218-639D2B2A38C1}"/>
    <cellStyle name="Currency 19" xfId="23293" xr:uid="{9FD182DE-07C7-4F96-BF22-DF081F0875B0}"/>
    <cellStyle name="Currency 2" xfId="64" xr:uid="{E9345670-FD7D-433E-808D-3EFCE7C83A5C}"/>
    <cellStyle name="Currency 2 10" xfId="25127" xr:uid="{BE13E5ED-D81E-40DB-A363-EB6C0E67D390}"/>
    <cellStyle name="Currency 2 10 2" xfId="28081" xr:uid="{5A3C4BA3-D661-43BA-89E1-17CC28946EBA}"/>
    <cellStyle name="Currency 2 10 2 2" xfId="56571" xr:uid="{DA02C601-7EBF-45AC-A0C8-E6A49C91AF9E}"/>
    <cellStyle name="Currency 2 10 3" xfId="53618" xr:uid="{D30811F4-0D46-485A-930C-77F344618E51}"/>
    <cellStyle name="Currency 2 11" xfId="26577" xr:uid="{53EBCFDF-C56C-4354-BC2E-AF467254BD75}"/>
    <cellStyle name="Currency 2 11 2" xfId="55067" xr:uid="{2ECF3A6A-32B7-4436-A0A5-C3B37B3B9791}"/>
    <cellStyle name="Currency 2 12" xfId="29559" xr:uid="{503BB10F-F468-4085-B8F4-8B0746F261E8}"/>
    <cellStyle name="Currency 2 12 2" xfId="58049" xr:uid="{40468D1D-2A21-4A30-8934-C179F592520F}"/>
    <cellStyle name="Currency 2 13" xfId="23482" xr:uid="{AE9A7BFE-47B2-4CF7-AA0E-7346C80D3A0B}"/>
    <cellStyle name="Currency 2 13 2" xfId="52306" xr:uid="{B6BC2E6D-1FA7-4A8A-8854-61981C2C7415}"/>
    <cellStyle name="Currency 2 14" xfId="4164" xr:uid="{BA7DC06E-CD77-4658-962A-43F4D291AA46}"/>
    <cellStyle name="Currency 2 15" xfId="31739" xr:uid="{99F85765-688B-4657-9BBD-05CE45A7AE3D}"/>
    <cellStyle name="Currency 2 2" xfId="88" xr:uid="{4CFA123A-9907-40C9-A7D8-D803B46D75A5}"/>
    <cellStyle name="Currency 2 2 10" xfId="26587" xr:uid="{E1D1D817-D404-492D-8DFC-2A9BEC24542B}"/>
    <cellStyle name="Currency 2 2 10 2" xfId="55077" xr:uid="{5F0E0C3C-03F4-4203-B262-462565686FBD}"/>
    <cellStyle name="Currency 2 2 11" xfId="29569" xr:uid="{38A9CD68-54EE-46CE-9B91-A3FB230D08FE}"/>
    <cellStyle name="Currency 2 2 11 2" xfId="58059" xr:uid="{7D19ED9B-7817-475D-94C3-998811D1D3A1}"/>
    <cellStyle name="Currency 2 2 12" xfId="23509" xr:uid="{606C0B88-0DDF-4D0E-B7A4-9FF153826EFD}"/>
    <cellStyle name="Currency 2 2 12 2" xfId="52314" xr:uid="{3F17B206-DF25-42B9-84CB-1777C88DD05C}"/>
    <cellStyle name="Currency 2 2 13" xfId="22945" xr:uid="{A44382C8-BCB4-4753-B63F-4316D938B943}"/>
    <cellStyle name="Currency 2 2 2" xfId="2094" xr:uid="{E7C629FA-FD69-4FC7-8EC6-3401EC2593A3}"/>
    <cellStyle name="Currency 2 2 2 2" xfId="4687" xr:uid="{E21E2063-D84E-40B7-900E-F6298BF86A6A}"/>
    <cellStyle name="Currency 2 2 2 3" xfId="20613" xr:uid="{3EB31D88-0F8D-4401-AFC9-7D62C1F94DB9}"/>
    <cellStyle name="Currency 2 2 2 3 2" xfId="22469" xr:uid="{785B3C00-4C64-4D4B-BB25-6274F81A1BF6}"/>
    <cellStyle name="Currency 2 2 2 4" xfId="18008" xr:uid="{20132444-63CE-41FA-80EA-B7A22310311C}"/>
    <cellStyle name="Currency 2 2 2 5" xfId="4685" xr:uid="{886769CF-9300-4874-9D5C-05C835BCF292}"/>
    <cellStyle name="Currency 2 2 2 6" xfId="4350" xr:uid="{99202259-97D0-4634-85E3-6BCF3D0DDF06}"/>
    <cellStyle name="Currency 2 2 3" xfId="3477" xr:uid="{52E596AB-7E25-491C-9FE4-7CD33CFB66CC}"/>
    <cellStyle name="Currency 2 2 3 2" xfId="20350" xr:uid="{CF2C4E51-4626-426B-BC32-F478ADA61017}"/>
    <cellStyle name="Currency 2 2 3 2 2" xfId="24132" xr:uid="{B04A2035-522D-4965-A8AD-48900BE903E3}"/>
    <cellStyle name="Currency 2 2 3 3" xfId="23596" xr:uid="{B4D521C6-F39C-44EA-9E95-E070ED10A537}"/>
    <cellStyle name="Currency 2 2 3 4" xfId="4467" xr:uid="{BB0DBFF2-EB86-4449-A419-6E43B3861E66}"/>
    <cellStyle name="Currency 2 2 4" xfId="1495" xr:uid="{5D5E2992-776F-4077-B1B6-78AF5B73F048}"/>
    <cellStyle name="Currency 2 2 4 10" xfId="18007" xr:uid="{7257AD1E-4DD7-4A04-9F82-DC69D4C891FC}"/>
    <cellStyle name="Currency 2 2 4 2" xfId="24128" xr:uid="{CC408BF7-F0DD-4D32-88F7-3A5C7C832F40}"/>
    <cellStyle name="Currency 2 2 4 2 2" xfId="25597" xr:uid="{8D042E82-2E28-4E1A-96ED-0F3B3017766E}"/>
    <cellStyle name="Currency 2 2 4 2 2 2" xfId="28573" xr:uid="{F758C609-CCF6-4266-8467-AB73DE71CD1C}"/>
    <cellStyle name="Currency 2 2 4 2 2 2 2" xfId="57063" xr:uid="{70A69D1D-A748-4009-8FE1-D6201CE16A99}"/>
    <cellStyle name="Currency 2 2 4 2 2 3" xfId="54088" xr:uid="{4F54BC44-BA5D-4C6A-83C8-8065C6C8EE0E}"/>
    <cellStyle name="Currency 2 2 4 2 3" xfId="27059" xr:uid="{6CA000E9-9D88-45D9-9558-155FDB992B4A}"/>
    <cellStyle name="Currency 2 2 4 2 3 2" xfId="55549" xr:uid="{F01B8F7F-F579-40E1-990F-5A2A9A8D10DF}"/>
    <cellStyle name="Currency 2 2 4 2 4" xfId="30054" xr:uid="{330832E1-BA51-4EAA-A16B-D71A632E99D0}"/>
    <cellStyle name="Currency 2 2 4 2 4 2" xfId="58544" xr:uid="{4482CC62-406B-45FF-9206-4450CDB50ABE}"/>
    <cellStyle name="Currency 2 2 4 2 5" xfId="52666" xr:uid="{70E9B2EB-72FD-4752-A545-06D3A8AFA95B}"/>
    <cellStyle name="Currency 2 2 4 3" xfId="24439" xr:uid="{EDEBCCCD-A982-43DD-B9F3-BC1F6BD8D7D6}"/>
    <cellStyle name="Currency 2 2 4 3 2" xfId="25885" xr:uid="{7ED488A0-D8C1-4357-84C8-FFF3B66C96B4}"/>
    <cellStyle name="Currency 2 2 4 3 2 2" xfId="28863" xr:uid="{CF0603BC-767A-4950-B68D-F44666B044C9}"/>
    <cellStyle name="Currency 2 2 4 3 2 2 2" xfId="57353" xr:uid="{EA6865DB-335A-434D-855F-3FA9614AE151}"/>
    <cellStyle name="Currency 2 2 4 3 2 3" xfId="54376" xr:uid="{391E8BF5-1044-4F1D-BAED-B35DBF722D55}"/>
    <cellStyle name="Currency 2 2 4 3 3" xfId="27352" xr:uid="{8D6CA50C-33CC-4EFA-A51A-C45091ED5312}"/>
    <cellStyle name="Currency 2 2 4 3 3 2" xfId="55842" xr:uid="{92D29922-3BED-4A3F-A789-BF01F8B1E4CF}"/>
    <cellStyle name="Currency 2 2 4 3 4" xfId="30350" xr:uid="{CA5EBA0F-4372-43B3-A961-EFD5FF8C1384}"/>
    <cellStyle name="Currency 2 2 4 3 4 2" xfId="58840" xr:uid="{1113BD9F-0E57-46D5-AB45-3FADFE7C7624}"/>
    <cellStyle name="Currency 2 2 4 3 5" xfId="52931" xr:uid="{4872C498-FD4A-4F1C-968A-519A203C7365}"/>
    <cellStyle name="Currency 2 2 4 4" xfId="24719" xr:uid="{22FD6F0C-CFF1-450D-9481-6BB198926EC7}"/>
    <cellStyle name="Currency 2 2 4 4 2" xfId="26176" xr:uid="{6CAA7A84-CE1E-4FE9-A154-F563037CE2A7}"/>
    <cellStyle name="Currency 2 2 4 4 2 2" xfId="29160" xr:uid="{C8412AFB-D35E-412B-9A8A-02F5576A2610}"/>
    <cellStyle name="Currency 2 2 4 4 2 2 2" xfId="57650" xr:uid="{89F65ABF-475D-43A5-AD24-4F8241EBDAB1}"/>
    <cellStyle name="Currency 2 2 4 4 2 3" xfId="54667" xr:uid="{3FAE2022-7E89-47A4-A599-58EF9B708C27}"/>
    <cellStyle name="Currency 2 2 4 4 3" xfId="27649" xr:uid="{F3C545B3-199C-4C06-8D69-97BF3700CAA8}"/>
    <cellStyle name="Currency 2 2 4 4 3 2" xfId="56139" xr:uid="{77675645-9747-4282-8502-2E133DD7E570}"/>
    <cellStyle name="Currency 2 2 4 4 4" xfId="30648" xr:uid="{6511DA67-841E-4D45-8276-6CE7B7FD1141}"/>
    <cellStyle name="Currency 2 2 4 4 4 2" xfId="59138" xr:uid="{1507021A-8374-47C2-A221-2B93B1FFA19E}"/>
    <cellStyle name="Currency 2 2 4 4 5" xfId="53211" xr:uid="{3A30267D-1481-400F-926D-DF7BD0AB6943}"/>
    <cellStyle name="Currency 2 2 4 5" xfId="25016" xr:uid="{2B8802D2-DD06-4707-AB2E-6D71B4407DF0}"/>
    <cellStyle name="Currency 2 2 4 5 2" xfId="26485" xr:uid="{9EC32B5C-4C36-4C5C-A8EA-04D330D6F6E7}"/>
    <cellStyle name="Currency 2 2 4 5 2 2" xfId="29469" xr:uid="{68D55DC5-E12C-4C4D-BAF5-96AD44CC8803}"/>
    <cellStyle name="Currency 2 2 4 5 2 2 2" xfId="57959" xr:uid="{CED7AF18-EFBF-41BA-9EC1-8A0DF799950B}"/>
    <cellStyle name="Currency 2 2 4 5 2 3" xfId="54976" xr:uid="{6DB2C826-2C1A-4D4C-954D-CE739FA0F72C}"/>
    <cellStyle name="Currency 2 2 4 5 3" xfId="27958" xr:uid="{9C318AFE-5533-4E01-AD20-6093A5F32337}"/>
    <cellStyle name="Currency 2 2 4 5 3 2" xfId="56448" xr:uid="{BC0769C9-944E-4B2E-8D82-40D412316B82}"/>
    <cellStyle name="Currency 2 2 4 5 4" xfId="30958" xr:uid="{E2E3F716-989F-4925-A8C3-8F243FA29244}"/>
    <cellStyle name="Currency 2 2 4 5 4 2" xfId="59448" xr:uid="{3866B92B-49E9-4E2E-9050-C367D32E18BD}"/>
    <cellStyle name="Currency 2 2 4 5 5" xfId="53507" xr:uid="{5C989343-5425-455B-B6D3-3EF71BCDB26A}"/>
    <cellStyle name="Currency 2 2 4 6" xfId="25317" xr:uid="{9FD10FB6-D364-4FE6-88BF-8598F9653231}"/>
    <cellStyle name="Currency 2 2 4 6 2" xfId="28283" xr:uid="{36F5A321-7C6A-4F04-B866-F776DC25CC4E}"/>
    <cellStyle name="Currency 2 2 4 6 2 2" xfId="56773" xr:uid="{A3B5C83F-3E67-482C-81A7-3F831824C406}"/>
    <cellStyle name="Currency 2 2 4 6 3" xfId="53808" xr:uid="{0DD4D5F1-42D3-4D29-8D61-20E345FB209D}"/>
    <cellStyle name="Currency 2 2 4 7" xfId="26768" xr:uid="{450D2DCD-9357-444A-9134-7800737473F8}"/>
    <cellStyle name="Currency 2 2 4 7 2" xfId="55258" xr:uid="{57C944A0-B8D9-4149-87FE-141472937BDC}"/>
    <cellStyle name="Currency 2 2 4 8" xfId="29762" xr:uid="{6A0EB2F4-B598-4365-AF18-1847DB4A3135}"/>
    <cellStyle name="Currency 2 2 4 8 2" xfId="58252" xr:uid="{2A1BCA47-0861-4F6C-A8D4-FB2F14DA5500}"/>
    <cellStyle name="Currency 2 2 4 9" xfId="23722" xr:uid="{2F3FBB65-8349-4C94-8B20-B2E85C77BAA4}"/>
    <cellStyle name="Currency 2 2 4 9 2" xfId="52421" xr:uid="{B78FB317-3112-4D5C-AC82-612FDC7B3B19}"/>
    <cellStyle name="Currency 2 2 5" xfId="377" xr:uid="{7DD626FB-9DC1-4B43-A6AA-5F3C29C9BE9B}"/>
    <cellStyle name="Currency 2 2 5 2" xfId="25417" xr:uid="{4253DF4A-7D88-45AA-AD50-BAB586524D06}"/>
    <cellStyle name="Currency 2 2 5 2 2" xfId="28383" xr:uid="{69F3F23B-AF00-4E0C-80E9-71552E131922}"/>
    <cellStyle name="Currency 2 2 5 2 2 2" xfId="56873" xr:uid="{E65B1062-0AF8-4603-87DA-6CCB23FC638D}"/>
    <cellStyle name="Currency 2 2 5 2 3" xfId="53908" xr:uid="{87FEAA3F-046C-45F5-A37E-CF01C24509A2}"/>
    <cellStyle name="Currency 2 2 5 3" xfId="26869" xr:uid="{59E371EE-51D1-44BC-A848-BD7A66C5F717}"/>
    <cellStyle name="Currency 2 2 5 3 2" xfId="55359" xr:uid="{8C8C54CD-939A-48DA-AF35-AB33FACA5AA3}"/>
    <cellStyle name="Currency 2 2 5 4" xfId="29862" xr:uid="{AA0855C4-9B23-4D62-BC80-9943AB8D8098}"/>
    <cellStyle name="Currency 2 2 5 4 2" xfId="58352" xr:uid="{DDFE68BC-9D6B-449B-AC3C-20232E08C84B}"/>
    <cellStyle name="Currency 2 2 5 5" xfId="23906" xr:uid="{231971BD-B731-4111-B833-518BBAE0BF23}"/>
    <cellStyle name="Currency 2 2 5 5 2" xfId="52499" xr:uid="{3C71EBF0-4A0E-4A32-BE1E-EB7B961F2F21}"/>
    <cellStyle name="Currency 2 2 6" xfId="24259" xr:uid="{14938C0F-7BC6-4A9A-B52D-F97FE4BD7947}"/>
    <cellStyle name="Currency 2 2 6 2" xfId="25695" xr:uid="{CADAB3B2-7463-4130-AD90-0E58C7F6FC2D}"/>
    <cellStyle name="Currency 2 2 6 2 2" xfId="28673" xr:uid="{8AC7BA14-0AA3-44CB-BF54-6C7CF933A8DE}"/>
    <cellStyle name="Currency 2 2 6 2 2 2" xfId="57163" xr:uid="{A6E462C4-BED3-4DF7-A713-24261766E662}"/>
    <cellStyle name="Currency 2 2 6 2 3" xfId="54186" xr:uid="{49C47F30-F71F-4955-B935-02B4A87A112F}"/>
    <cellStyle name="Currency 2 2 6 3" xfId="27162" xr:uid="{F3F83536-5A74-45F4-9353-B993CE58C5E5}"/>
    <cellStyle name="Currency 2 2 6 3 2" xfId="55652" xr:uid="{71B5BD86-C01F-43B0-B34D-29593F6F1ADB}"/>
    <cellStyle name="Currency 2 2 6 4" xfId="30157" xr:uid="{532DA61F-B6FB-4A5D-BE33-89C547682D18}"/>
    <cellStyle name="Currency 2 2 6 4 2" xfId="58647" xr:uid="{9DA3ECFB-A0E2-4769-B8E2-7481B42102AD}"/>
    <cellStyle name="Currency 2 2 6 5" xfId="52751" xr:uid="{47FED570-430A-4DBE-A722-76FDDC57ECD2}"/>
    <cellStyle name="Currency 2 2 7" xfId="24536" xr:uid="{23D71A5E-13E7-4038-A123-C110AC0F0D3C}"/>
    <cellStyle name="Currency 2 2 7 2" xfId="25982" xr:uid="{CF0AF14A-5D88-46D7-B44C-F7D6D8014A94}"/>
    <cellStyle name="Currency 2 2 7 2 2" xfId="28964" xr:uid="{EEE9C8A3-836E-41CB-8740-D8EA0E02BA0C}"/>
    <cellStyle name="Currency 2 2 7 2 2 2" xfId="57454" xr:uid="{64E17EC8-770C-47B8-8312-D2E13B1BB5CD}"/>
    <cellStyle name="Currency 2 2 7 2 3" xfId="54473" xr:uid="{E4AB7C35-F317-4977-9D5F-5EB632F47A01}"/>
    <cellStyle name="Currency 2 2 7 3" xfId="27453" xr:uid="{3CC72E97-1F76-45D3-ACA6-181A6C8EB562}"/>
    <cellStyle name="Currency 2 2 7 3 2" xfId="55943" xr:uid="{ACEB0943-EF86-4C33-AEBF-3B80E2391761}"/>
    <cellStyle name="Currency 2 2 7 4" xfId="30451" xr:uid="{7A0B7CD9-0CF3-4A73-B5C4-BC047186EDDA}"/>
    <cellStyle name="Currency 2 2 7 4 2" xfId="58941" xr:uid="{08D3E6BA-99C9-4E00-BDFD-37819367A839}"/>
    <cellStyle name="Currency 2 2 7 5" xfId="53028" xr:uid="{AF9BAC6A-7F8F-4674-BFC1-536D22F6ACEB}"/>
    <cellStyle name="Currency 2 2 8" xfId="24835" xr:uid="{A1E24443-96C7-4C7B-A214-31EE378FA7F7}"/>
    <cellStyle name="Currency 2 2 8 2" xfId="26293" xr:uid="{E4E67B07-84CE-4797-9324-6A7CB852F319}"/>
    <cellStyle name="Currency 2 2 8 2 2" xfId="29277" xr:uid="{16762CA5-7C1C-4D58-9ED8-EC9160E5DF5C}"/>
    <cellStyle name="Currency 2 2 8 2 2 2" xfId="57767" xr:uid="{5CC6490F-AED7-4691-A2A6-8C58501D739F}"/>
    <cellStyle name="Currency 2 2 8 2 3" xfId="54784" xr:uid="{5EDF8100-E9DC-47B3-AC81-14389D0C438C}"/>
    <cellStyle name="Currency 2 2 8 3" xfId="27766" xr:uid="{7A416860-157F-4163-AEBB-5EDD501D8595}"/>
    <cellStyle name="Currency 2 2 8 3 2" xfId="56256" xr:uid="{F1CC410C-B88A-4EE0-AABA-74B8CFA4D563}"/>
    <cellStyle name="Currency 2 2 8 4" xfId="30765" xr:uid="{5F41DC3C-983A-40AB-827D-A01F3A4DA60D}"/>
    <cellStyle name="Currency 2 2 8 4 2" xfId="59255" xr:uid="{CB55A788-7B20-4429-9A9A-9F60E383452A}"/>
    <cellStyle name="Currency 2 2 8 5" xfId="53326" xr:uid="{0920010C-2250-4BC6-A4FC-ED3A349F1952}"/>
    <cellStyle name="Currency 2 2 9" xfId="25137" xr:uid="{95F4E93A-A047-4F9B-A0E2-C6351D26F4B8}"/>
    <cellStyle name="Currency 2 2 9 2" xfId="28091" xr:uid="{383AEDEC-40F4-47D0-A1A7-7A44687FC93F}"/>
    <cellStyle name="Currency 2 2 9 2 2" xfId="56581" xr:uid="{2695D5B3-A345-4B93-A5C6-035D92071341}"/>
    <cellStyle name="Currency 2 2 9 3" xfId="53628" xr:uid="{748526AC-41AD-48CB-B70F-30FF2E5A5CD0}"/>
    <cellStyle name="Currency 2 3" xfId="2120" xr:uid="{277BF2D1-97C2-43D4-AE2D-593BAB99C7F3}"/>
    <cellStyle name="Currency 2 3 10" xfId="4339" xr:uid="{1934F8EA-3000-43D2-A6AE-D892CB06EAA5}"/>
    <cellStyle name="Currency 2 3 2" xfId="4529" xr:uid="{AFD1D973-AC4A-492C-8AF7-B7CAD176AEC0}"/>
    <cellStyle name="Currency 2 3 2 2" xfId="20351" xr:uid="{28848B4B-0EFD-43EC-9967-EA2EDC23521F}"/>
    <cellStyle name="Currency 2 3 2 2 2" xfId="25617" xr:uid="{612806DF-5144-4A69-A157-2FB5FFF486ED}"/>
    <cellStyle name="Currency 2 3 2 2 2 2" xfId="28593" xr:uid="{0A395966-C76B-4314-9E4D-FFFE804F467A}"/>
    <cellStyle name="Currency 2 3 2 2 2 2 2" xfId="57083" xr:uid="{C3636CAB-5BF4-42B0-907D-AF859E992D39}"/>
    <cellStyle name="Currency 2 3 2 2 2 3" xfId="54108" xr:uid="{61967BFA-8A48-4BD4-A1E9-C1BD4130FB90}"/>
    <cellStyle name="Currency 2 3 2 2 3" xfId="27082" xr:uid="{192D5481-82AF-4B2E-B8A3-CD2FB54ADAE6}"/>
    <cellStyle name="Currency 2 3 2 2 3 2" xfId="55572" xr:uid="{6B8D95D8-6B69-4864-AD31-585CC00B4FCC}"/>
    <cellStyle name="Currency 2 3 2 2 4" xfId="30077" xr:uid="{FCD63C2C-1424-488A-A912-17AFDB2424BF}"/>
    <cellStyle name="Currency 2 3 2 2 4 2" xfId="58567" xr:uid="{18AB55AD-7441-44F0-B884-FED07ADCC0E7}"/>
    <cellStyle name="Currency 2 3 2 2 5" xfId="24174" xr:uid="{127A940F-46E0-4C9D-A2A0-F90AB38E9AA1}"/>
    <cellStyle name="Currency 2 3 2 2 5 2" xfId="52687" xr:uid="{0945D987-C68B-4B9C-A923-72125DF61C08}"/>
    <cellStyle name="Currency 2 3 2 3" xfId="24460" xr:uid="{D40B35AC-14AD-40BD-AEC4-B5AA4F76007F}"/>
    <cellStyle name="Currency 2 3 2 3 2" xfId="25904" xr:uid="{5C1081E6-D0D7-4459-9C2B-F120F8465531}"/>
    <cellStyle name="Currency 2 3 2 3 2 2" xfId="28886" xr:uid="{EA82E886-1497-47FE-A334-F733BCEB6B83}"/>
    <cellStyle name="Currency 2 3 2 3 2 2 2" xfId="57376" xr:uid="{87D11BD1-77BA-455A-B632-3B93D7BE4133}"/>
    <cellStyle name="Currency 2 3 2 3 2 3" xfId="54395" xr:uid="{CA8C5417-6D31-4FD3-BE8D-A3062FA51CA5}"/>
    <cellStyle name="Currency 2 3 2 3 3" xfId="27375" xr:uid="{BA5108B0-F91D-45C7-8407-3B7CCD502C01}"/>
    <cellStyle name="Currency 2 3 2 3 3 2" xfId="55865" xr:uid="{83C1D0B3-8A90-433B-8BFF-D76E3F26E1C1}"/>
    <cellStyle name="Currency 2 3 2 3 4" xfId="30373" xr:uid="{D8700A8D-E4A3-46BB-A135-B63A491D92CD}"/>
    <cellStyle name="Currency 2 3 2 3 4 2" xfId="58863" xr:uid="{1FA90C03-443D-4FE3-956A-2850C143AC79}"/>
    <cellStyle name="Currency 2 3 2 3 5" xfId="52952" xr:uid="{C38C83D9-16B9-4D3C-8599-F23880E55305}"/>
    <cellStyle name="Currency 2 3 2 4" xfId="24746" xr:uid="{DA9ACBFE-1BC7-4762-A163-C4432052FF58}"/>
    <cellStyle name="Currency 2 3 2 4 2" xfId="26204" xr:uid="{FAA9648D-F908-4B5B-9768-8A84F9F865DA}"/>
    <cellStyle name="Currency 2 3 2 4 2 2" xfId="29188" xr:uid="{0DDF01A7-2469-4B86-BB0E-DBA0FE122158}"/>
    <cellStyle name="Currency 2 3 2 4 2 2 2" xfId="57678" xr:uid="{1E4A48A2-0C32-47AB-83F2-18E955E7C653}"/>
    <cellStyle name="Currency 2 3 2 4 2 3" xfId="54695" xr:uid="{B0B2918D-6C20-4A34-BAEB-2F769AC5858D}"/>
    <cellStyle name="Currency 2 3 2 4 3" xfId="27677" xr:uid="{C7945EEB-1CE4-4EB0-9F78-6E4BE742A42D}"/>
    <cellStyle name="Currency 2 3 2 4 3 2" xfId="56167" xr:uid="{36010670-0400-4E9C-8023-3BC350C40879}"/>
    <cellStyle name="Currency 2 3 2 4 4" xfId="30676" xr:uid="{792E76DC-7E9D-4D62-9C7E-B88DCD1C51BD}"/>
    <cellStyle name="Currency 2 3 2 4 4 2" xfId="59166" xr:uid="{B56BA32A-5CCC-4AAC-9990-CE6F762CB973}"/>
    <cellStyle name="Currency 2 3 2 4 5" xfId="53238" xr:uid="{86BD9B4C-577B-4DA1-8091-9BF8DB810A61}"/>
    <cellStyle name="Currency 2 3 2 5" xfId="25039" xr:uid="{A931A7CE-2BEA-43AD-9A69-25AEEE494F30}"/>
    <cellStyle name="Currency 2 3 2 5 2" xfId="26508" xr:uid="{B8CC85A0-8395-4FB8-B179-5BAFB1C289E6}"/>
    <cellStyle name="Currency 2 3 2 5 2 2" xfId="29492" xr:uid="{B7828E97-4EC8-4788-8B24-29F1A96251B0}"/>
    <cellStyle name="Currency 2 3 2 5 2 2 2" xfId="57982" xr:uid="{4C7B3E8F-9830-4387-A4DF-1789D708BE6A}"/>
    <cellStyle name="Currency 2 3 2 5 2 3" xfId="54999" xr:uid="{3BCADED1-4DC3-419B-9518-645E25FB0DF3}"/>
    <cellStyle name="Currency 2 3 2 5 3" xfId="27981" xr:uid="{00883FBC-C12B-4C55-8614-2799E2D62995}"/>
    <cellStyle name="Currency 2 3 2 5 3 2" xfId="56471" xr:uid="{F85116B7-5F83-4105-AE2F-6A3436AB4594}"/>
    <cellStyle name="Currency 2 3 2 5 4" xfId="30981" xr:uid="{22C6A5FA-B1A9-43F5-B7D8-C34B8B16A832}"/>
    <cellStyle name="Currency 2 3 2 5 4 2" xfId="59471" xr:uid="{79F6A7C9-EF61-447A-BD3F-5A76FA03580A}"/>
    <cellStyle name="Currency 2 3 2 5 5" xfId="53530" xr:uid="{59EA009A-F5EE-40F6-B065-4FF4D80465A9}"/>
    <cellStyle name="Currency 2 3 2 6" xfId="25340" xr:uid="{9C2D8ECC-78CF-4DA3-A38B-7221907053F0}"/>
    <cellStyle name="Currency 2 3 2 6 2" xfId="28306" xr:uid="{DFEB7F58-FB31-4209-BA0F-79A6FC68A8C0}"/>
    <cellStyle name="Currency 2 3 2 6 2 2" xfId="56796" xr:uid="{7D33664A-26BC-4C50-888E-72D715FD5CC5}"/>
    <cellStyle name="Currency 2 3 2 6 3" xfId="53831" xr:uid="{CE7A2FEF-FD8C-486E-A86D-45FEA4BCCA86}"/>
    <cellStyle name="Currency 2 3 2 7" xfId="26791" xr:uid="{A6C5CE67-18C9-4E12-BD49-F6A7921B4582}"/>
    <cellStyle name="Currency 2 3 2 7 2" xfId="55281" xr:uid="{F05919A5-113B-4FB4-B8A9-EE2D112B2A5F}"/>
    <cellStyle name="Currency 2 3 2 8" xfId="29785" xr:uid="{59E093C2-4A3C-433E-B61E-4A907A2881C4}"/>
    <cellStyle name="Currency 2 3 2 8 2" xfId="58275" xr:uid="{1DE8D9FF-AE87-40BC-B220-80B2C1083CEF}"/>
    <cellStyle name="Currency 2 3 2 9" xfId="23807" xr:uid="{EE75886E-8907-43A6-84E4-373B2C2E3527}"/>
    <cellStyle name="Currency 2 3 2 9 2" xfId="52439" xr:uid="{27CC8BEF-AA1C-4EA3-B46F-22CB8E86C5DB}"/>
    <cellStyle name="Currency 2 3 3" xfId="18009" xr:uid="{3DA124C0-F3A4-4DED-8FA9-1D95CA7F51B6}"/>
    <cellStyle name="Currency 2 3 3 2" xfId="24205" xr:uid="{8FBE91F0-0728-4A4B-A9CE-290CB56A701F}"/>
    <cellStyle name="Currency 2 3 3 2 2" xfId="25631" xr:uid="{E83B8609-4DF8-464A-BE94-4976CB3344AF}"/>
    <cellStyle name="Currency 2 3 3 2 2 2" xfId="28608" xr:uid="{CB14770D-C993-4C59-8900-D1A467D13714}"/>
    <cellStyle name="Currency 2 3 3 2 2 2 2" xfId="57098" xr:uid="{BF8679E5-F77A-4583-913C-068C137600B0}"/>
    <cellStyle name="Currency 2 3 3 2 2 3" xfId="54122" xr:uid="{468A0FFA-B08B-41F6-B02F-D7B016CC4D85}"/>
    <cellStyle name="Currency 2 3 3 2 3" xfId="27097" xr:uid="{E2F2865B-6885-4422-8792-290B9C6D3DF2}"/>
    <cellStyle name="Currency 2 3 3 2 3 2" xfId="55587" xr:uid="{40B947F1-C774-40BE-AC45-88578E37C147}"/>
    <cellStyle name="Currency 2 3 3 2 4" xfId="30092" xr:uid="{DB87DB07-EB5F-47EC-8D48-071F030BAC62}"/>
    <cellStyle name="Currency 2 3 3 2 4 2" xfId="58582" xr:uid="{FB69BD16-2F1E-45A9-8F3F-B8703E5CCABD}"/>
    <cellStyle name="Currency 2 3 3 2 5" xfId="52702" xr:uid="{71AFB4BB-F16B-4F6B-A05A-78BD1B5EAA33}"/>
    <cellStyle name="Currency 2 3 3 3" xfId="24475" xr:uid="{B991D132-E87B-43FC-AC93-6EF9E7403EE7}"/>
    <cellStyle name="Currency 2 3 3 3 2" xfId="25919" xr:uid="{BAB22203-99A3-4AD7-B8BD-12F0E7385285}"/>
    <cellStyle name="Currency 2 3 3 3 2 2" xfId="28901" xr:uid="{446A888A-61BB-42CE-B70B-E2E0D78712C5}"/>
    <cellStyle name="Currency 2 3 3 3 2 2 2" xfId="57391" xr:uid="{E160CD29-69AB-46E0-9480-24F74BB50681}"/>
    <cellStyle name="Currency 2 3 3 3 2 3" xfId="54410" xr:uid="{859D357B-E4F4-42EA-BB95-B7D479884E79}"/>
    <cellStyle name="Currency 2 3 3 3 3" xfId="27390" xr:uid="{8237C783-D02F-4441-87F4-75F5A01DE6C4}"/>
    <cellStyle name="Currency 2 3 3 3 3 2" xfId="55880" xr:uid="{9202D4E9-9DC6-4128-B7C9-C43F6CAE7FCF}"/>
    <cellStyle name="Currency 2 3 3 3 4" xfId="30388" xr:uid="{D69F8E72-71C6-45AE-A0EF-E686F7CA1D58}"/>
    <cellStyle name="Currency 2 3 3 3 4 2" xfId="58878" xr:uid="{FF3DC2A4-9B06-4D74-8F2C-251F7F5EF983}"/>
    <cellStyle name="Currency 2 3 3 3 5" xfId="52967" xr:uid="{9F5CA785-4A9F-4AF2-9BE3-A801F53CAB7D}"/>
    <cellStyle name="Currency 2 3 3 4" xfId="24761" xr:uid="{2ABC331B-BF3D-4AE4-BCFD-38F04E0ADF7A}"/>
    <cellStyle name="Currency 2 3 3 4 2" xfId="26219" xr:uid="{88C7188D-3602-4D71-8547-5A265634A87F}"/>
    <cellStyle name="Currency 2 3 3 4 2 2" xfId="29203" xr:uid="{1E02F804-5F8F-4BF4-B321-FC6711ED38E0}"/>
    <cellStyle name="Currency 2 3 3 4 2 2 2" xfId="57693" xr:uid="{B73A5E57-D913-417F-96CE-0593F4B18771}"/>
    <cellStyle name="Currency 2 3 3 4 2 3" xfId="54710" xr:uid="{476879EF-B7C7-429C-A90B-E8166649A877}"/>
    <cellStyle name="Currency 2 3 3 4 3" xfId="27692" xr:uid="{91302877-5DC4-4467-B0A2-A26B5D7FABC1}"/>
    <cellStyle name="Currency 2 3 3 4 3 2" xfId="56182" xr:uid="{150967A3-74DE-4980-AD2A-58ABAEB294CD}"/>
    <cellStyle name="Currency 2 3 3 4 4" xfId="30691" xr:uid="{2E78A5EE-084D-4CFE-A5AB-1793D372807D}"/>
    <cellStyle name="Currency 2 3 3 4 4 2" xfId="59181" xr:uid="{CD0093F7-3462-43D9-8EB3-818739036DCF}"/>
    <cellStyle name="Currency 2 3 3 4 5" xfId="53253" xr:uid="{401B02B3-6360-4868-9EC3-4489E568BAF8}"/>
    <cellStyle name="Currency 2 3 3 5" xfId="25054" xr:uid="{C4854010-0C87-4569-95FB-C29F16B85B2E}"/>
    <cellStyle name="Currency 2 3 3 5 2" xfId="26523" xr:uid="{90B0463E-44BE-4925-A326-95C3F614170B}"/>
    <cellStyle name="Currency 2 3 3 5 2 2" xfId="29507" xr:uid="{3F733B93-16F8-4889-8DC7-41B24E4CC29F}"/>
    <cellStyle name="Currency 2 3 3 5 2 2 2" xfId="57997" xr:uid="{C0535C19-13F3-4F8D-AF48-DEED8B6938C5}"/>
    <cellStyle name="Currency 2 3 3 5 2 3" xfId="55014" xr:uid="{B33CCDA2-D9DD-4FAF-9DB7-D969A7A1F39E}"/>
    <cellStyle name="Currency 2 3 3 5 3" xfId="27996" xr:uid="{77A5F9E5-F9F7-4E07-9A4A-130EFCE03A7F}"/>
    <cellStyle name="Currency 2 3 3 5 3 2" xfId="56486" xr:uid="{07DF270F-4C86-4997-8899-6A0876FA462D}"/>
    <cellStyle name="Currency 2 3 3 5 4" xfId="30996" xr:uid="{BBED9D28-D3AE-4DD1-B77C-485FACF6B367}"/>
    <cellStyle name="Currency 2 3 3 5 4 2" xfId="59486" xr:uid="{8EF9CC12-0F56-4DBA-870E-E97601AF244E}"/>
    <cellStyle name="Currency 2 3 3 5 5" xfId="53545" xr:uid="{3D2B3A6C-6202-433A-B5E9-09C2580AF060}"/>
    <cellStyle name="Currency 2 3 3 6" xfId="25355" xr:uid="{DD210635-7656-460C-95E1-56636BADABC0}"/>
    <cellStyle name="Currency 2 3 3 6 2" xfId="28321" xr:uid="{3C0630AD-FD7A-40B7-A471-CBC437CA6666}"/>
    <cellStyle name="Currency 2 3 3 6 2 2" xfId="56811" xr:uid="{4337BE46-94F6-440F-8133-F2A434DEC40E}"/>
    <cellStyle name="Currency 2 3 3 6 3" xfId="53846" xr:uid="{FA19C6BA-2BC9-434E-B41B-A006590ADE22}"/>
    <cellStyle name="Currency 2 3 3 7" xfId="26806" xr:uid="{B794D81E-2D95-4FEA-9652-52577436739B}"/>
    <cellStyle name="Currency 2 3 3 7 2" xfId="55296" xr:uid="{04495C98-7575-444C-B636-172AE3C43039}"/>
    <cellStyle name="Currency 2 3 3 8" xfId="29800" xr:uid="{6B10E9E8-0B65-467F-A16A-E788F9835F85}"/>
    <cellStyle name="Currency 2 3 3 8 2" xfId="58290" xr:uid="{891A493D-9709-46DC-BF1E-4F43AC3B6D36}"/>
    <cellStyle name="Currency 2 3 3 9" xfId="23839" xr:uid="{34D98A73-8EBC-4C4D-9A97-4E5B67D74B97}"/>
    <cellStyle name="Currency 2 3 3 9 2" xfId="52454" xr:uid="{2C6B2E76-0084-4693-BF12-B6D9E128D707}"/>
    <cellStyle name="Currency 2 3 4" xfId="4746" xr:uid="{FC1491C0-2965-4A9B-B0C8-C3B507167402}"/>
    <cellStyle name="Currency 2 3 4 2" xfId="24226" xr:uid="{79B7D884-BDF3-4FEC-85AE-A8777D6D5948}"/>
    <cellStyle name="Currency 2 3 4 2 2" xfId="25664" xr:uid="{08F4D24C-23A7-46C7-B3F9-F74154122D32}"/>
    <cellStyle name="Currency 2 3 4 2 2 2" xfId="28641" xr:uid="{6072C53B-BE64-4585-B50F-A23BF6A11D40}"/>
    <cellStyle name="Currency 2 3 4 2 2 2 2" xfId="57131" xr:uid="{E67AC917-6D12-44BD-B779-3FD9AEDD2CC0}"/>
    <cellStyle name="Currency 2 3 4 2 2 3" xfId="54155" xr:uid="{8FCB6585-3402-4005-BD63-82482910445D}"/>
    <cellStyle name="Currency 2 3 4 2 3" xfId="27130" xr:uid="{64C947BE-D8F5-4C76-BD67-57C4CBA5660B}"/>
    <cellStyle name="Currency 2 3 4 2 3 2" xfId="55620" xr:uid="{7D86C910-02CF-49CE-8B30-E3EE5DD702A9}"/>
    <cellStyle name="Currency 2 3 4 2 4" xfId="30125" xr:uid="{6CA2A983-75D4-40D1-AA64-13C70F8FA80A}"/>
    <cellStyle name="Currency 2 3 4 2 4 2" xfId="58615" xr:uid="{DCDA960B-C8DB-4965-A3C1-D6C126D6B96B}"/>
    <cellStyle name="Currency 2 3 4 2 5" xfId="52720" xr:uid="{7D518E31-5F32-4264-9317-ECFF5F2417C3}"/>
    <cellStyle name="Currency 2 3 4 3" xfId="24508" xr:uid="{81175BCB-CEB7-4416-BAF8-B6CAFA16CA61}"/>
    <cellStyle name="Currency 2 3 4 3 2" xfId="25952" xr:uid="{CE921E5A-C26D-4683-9698-D07E7D4C054F}"/>
    <cellStyle name="Currency 2 3 4 3 2 2" xfId="28934" xr:uid="{614C17CE-F8C9-4ED3-80A8-6988C8D01FA7}"/>
    <cellStyle name="Currency 2 3 4 3 2 2 2" xfId="57424" xr:uid="{85CB07F8-A71E-47E2-A7C3-720818B87224}"/>
    <cellStyle name="Currency 2 3 4 3 2 3" xfId="54443" xr:uid="{36B929EE-2609-4E72-8AB8-2BCD234D6FE1}"/>
    <cellStyle name="Currency 2 3 4 3 3" xfId="27423" xr:uid="{71EBBB6C-BABB-4F0E-A3E4-E2D6575AED07}"/>
    <cellStyle name="Currency 2 3 4 3 3 2" xfId="55913" xr:uid="{791C7C2E-D483-42E4-B23E-C8DB8D39E2C2}"/>
    <cellStyle name="Currency 2 3 4 3 4" xfId="30421" xr:uid="{3409F5CB-8AA8-4B16-B412-AB74AD4D2B67}"/>
    <cellStyle name="Currency 2 3 4 3 4 2" xfId="58911" xr:uid="{B971A22F-7373-4ACC-AC2B-B05BCAC8472B}"/>
    <cellStyle name="Currency 2 3 4 3 5" xfId="53000" xr:uid="{153C7E2D-CA78-49ED-A98E-F3578067AA7F}"/>
    <cellStyle name="Currency 2 3 4 4" xfId="24794" xr:uid="{EEC62A29-A62F-45C6-A679-54337EB61F32}"/>
    <cellStyle name="Currency 2 3 4 4 2" xfId="26252" xr:uid="{2D9573D3-E74A-4608-8AA4-2FC65694679A}"/>
    <cellStyle name="Currency 2 3 4 4 2 2" xfId="29236" xr:uid="{4DB8BDA8-9078-413E-B816-2F1AC302A1CF}"/>
    <cellStyle name="Currency 2 3 4 4 2 2 2" xfId="57726" xr:uid="{09C30A06-814D-485E-A015-0F532A9376A5}"/>
    <cellStyle name="Currency 2 3 4 4 2 3" xfId="54743" xr:uid="{87CE440A-DC80-4E48-9386-0C07470A73FD}"/>
    <cellStyle name="Currency 2 3 4 4 3" xfId="27725" xr:uid="{4FCD21B3-B665-4C9C-A882-1D1CD463CAAA}"/>
    <cellStyle name="Currency 2 3 4 4 3 2" xfId="56215" xr:uid="{909087B3-3967-4ADA-9EF4-DFD5F26C008D}"/>
    <cellStyle name="Currency 2 3 4 4 4" xfId="30724" xr:uid="{9E35B628-621F-4C41-B281-35EDCEDA5FF9}"/>
    <cellStyle name="Currency 2 3 4 4 4 2" xfId="59214" xr:uid="{7111941F-C255-46D6-A8CD-0A68C405A03E}"/>
    <cellStyle name="Currency 2 3 4 4 5" xfId="53286" xr:uid="{0ACB0E69-DC72-446B-B449-874E804AD716}"/>
    <cellStyle name="Currency 2 3 4 5" xfId="25087" xr:uid="{9BBFD80F-4951-434C-BDE4-E56CC1F5F5E5}"/>
    <cellStyle name="Currency 2 3 4 5 2" xfId="26556" xr:uid="{CD30F042-9949-4B6A-8F03-1337486F357C}"/>
    <cellStyle name="Currency 2 3 4 5 2 2" xfId="29540" xr:uid="{38DC4909-1698-4307-883A-044F0CBBE849}"/>
    <cellStyle name="Currency 2 3 4 5 2 2 2" xfId="58030" xr:uid="{90270480-6908-4499-8AD1-49E3ADA53326}"/>
    <cellStyle name="Currency 2 3 4 5 2 3" xfId="55047" xr:uid="{B12B8E13-7AAA-4880-9467-4253B3A2E0B2}"/>
    <cellStyle name="Currency 2 3 4 5 3" xfId="28029" xr:uid="{47D0E109-19D7-4505-91C9-048BF08ABD69}"/>
    <cellStyle name="Currency 2 3 4 5 3 2" xfId="56519" xr:uid="{B2CDD4BC-D88A-4C64-9D93-851ABAF2954C}"/>
    <cellStyle name="Currency 2 3 4 5 4" xfId="31029" xr:uid="{6B1A05ED-FC40-441C-82E5-0F6BA9122EA4}"/>
    <cellStyle name="Currency 2 3 4 5 4 2" xfId="59519" xr:uid="{9A7034C2-67C2-4CD2-9929-AA25F7B020EC}"/>
    <cellStyle name="Currency 2 3 4 5 5" xfId="53578" xr:uid="{0CA61F92-0C3F-47FC-86FF-1D9C4DB3E994}"/>
    <cellStyle name="Currency 2 3 4 6" xfId="25388" xr:uid="{53F44810-FA0E-4B98-AB1C-E5EFF0E46F29}"/>
    <cellStyle name="Currency 2 3 4 6 2" xfId="28354" xr:uid="{A043B63F-4BDF-4A9B-B113-F7EC1ACE7E38}"/>
    <cellStyle name="Currency 2 3 4 6 2 2" xfId="56844" xr:uid="{49CC2829-AE3F-4F15-8A68-9D6B2AB571CF}"/>
    <cellStyle name="Currency 2 3 4 6 3" xfId="53879" xr:uid="{12571801-8FFD-4D3A-A95A-F46D7F81D4BF}"/>
    <cellStyle name="Currency 2 3 4 7" xfId="26839" xr:uid="{9759BBC4-E8E6-4A6C-AE17-E7F86C52491F}"/>
    <cellStyle name="Currency 2 3 4 7 2" xfId="55329" xr:uid="{C8F41748-D855-42B8-A644-9A3DF432D98A}"/>
    <cellStyle name="Currency 2 3 4 8" xfId="29833" xr:uid="{08A4D902-0416-492C-83ED-73F2C54D5D40}"/>
    <cellStyle name="Currency 2 3 4 8 2" xfId="58323" xr:uid="{86E380C5-9EA5-4EEB-8C1B-91E13EF395AF}"/>
    <cellStyle name="Currency 2 3 4 9" xfId="23857" xr:uid="{5B41AB59-BB7E-4534-ACCE-E216A77F7099}"/>
    <cellStyle name="Currency 2 3 4 9 2" xfId="52471" xr:uid="{8C5EB5F8-B8C6-4EC7-9AF8-44B4B469AEAB}"/>
    <cellStyle name="Currency 2 3 5" xfId="23873" xr:uid="{03145FA9-27AC-49FC-93A0-1F87FDC007AF}"/>
    <cellStyle name="Currency 2 3 5 2" xfId="24242" xr:uid="{08633ED5-B62F-4113-B832-D03A2E8BCD5D}"/>
    <cellStyle name="Currency 2 3 5 2 2" xfId="25680" xr:uid="{D98869A7-E11C-4C0F-80DA-EBA8A6B5D063}"/>
    <cellStyle name="Currency 2 3 5 2 2 2" xfId="28657" xr:uid="{7C7151FD-8528-4823-B100-A5DF4EFB7903}"/>
    <cellStyle name="Currency 2 3 5 2 2 2 2" xfId="57147" xr:uid="{7CF68DB0-6F27-460B-9D12-A5A26DF1FDBD}"/>
    <cellStyle name="Currency 2 3 5 2 2 3" xfId="54171" xr:uid="{AAB2516C-0FBB-4EFC-A77A-F9B190B66C75}"/>
    <cellStyle name="Currency 2 3 5 2 3" xfId="27146" xr:uid="{38500BC9-6A1F-45A2-9E66-A004453F9607}"/>
    <cellStyle name="Currency 2 3 5 2 3 2" xfId="55636" xr:uid="{4C3D71B1-9BEF-4587-B8A7-7E45DD053E81}"/>
    <cellStyle name="Currency 2 3 5 2 4" xfId="30141" xr:uid="{F2FAF633-80AF-4C4D-87F2-DBE57AF13E87}"/>
    <cellStyle name="Currency 2 3 5 2 4 2" xfId="58631" xr:uid="{F6C62088-3C29-41A9-98CA-D3D5368B3280}"/>
    <cellStyle name="Currency 2 3 5 2 5" xfId="52736" xr:uid="{5AC7A7C9-D02E-4BE2-B1A1-7627DED568F3}"/>
    <cellStyle name="Currency 2 3 5 3" xfId="24524" xr:uid="{4A70A1EC-C171-44A4-81DD-61A359B79824}"/>
    <cellStyle name="Currency 2 3 5 3 2" xfId="25968" xr:uid="{966EC67F-4D46-4F78-B9C3-D448B11A65A4}"/>
    <cellStyle name="Currency 2 3 5 3 2 2" xfId="28950" xr:uid="{E6B3B219-03D2-4355-B317-E3F845D318CE}"/>
    <cellStyle name="Currency 2 3 5 3 2 2 2" xfId="57440" xr:uid="{FDA2F28E-6DF8-4499-B959-D44B4852DAED}"/>
    <cellStyle name="Currency 2 3 5 3 2 3" xfId="54459" xr:uid="{2E4A1B0A-9652-4C23-9D41-737D80AAEFDA}"/>
    <cellStyle name="Currency 2 3 5 3 3" xfId="27439" xr:uid="{F66C0A39-1234-4A3F-BEDD-3CEB04659535}"/>
    <cellStyle name="Currency 2 3 5 3 3 2" xfId="55929" xr:uid="{273191E7-A224-4DD1-A2FC-2C5672401050}"/>
    <cellStyle name="Currency 2 3 5 3 4" xfId="30437" xr:uid="{BF3405A1-5C4A-4FF5-88F1-40ACF77A842C}"/>
    <cellStyle name="Currency 2 3 5 3 4 2" xfId="58927" xr:uid="{76005B73-68DD-4053-A318-56D352EA4826}"/>
    <cellStyle name="Currency 2 3 5 3 5" xfId="53016" xr:uid="{0841C25B-C4B0-4D39-8394-C43008AB46AE}"/>
    <cellStyle name="Currency 2 3 5 4" xfId="24810" xr:uid="{A9E8457D-35C4-446C-850F-23A90E646B37}"/>
    <cellStyle name="Currency 2 3 5 4 2" xfId="26268" xr:uid="{41C6E47F-B473-4381-949C-C786A2D02733}"/>
    <cellStyle name="Currency 2 3 5 4 2 2" xfId="29252" xr:uid="{FAE73650-5578-4A99-913C-9109698F51A3}"/>
    <cellStyle name="Currency 2 3 5 4 2 2 2" xfId="57742" xr:uid="{A0060AA6-DC1D-4B0B-AC41-96F1BDCE8152}"/>
    <cellStyle name="Currency 2 3 5 4 2 3" xfId="54759" xr:uid="{0651AB1A-0A37-480B-BD5F-BD2B55D83A62}"/>
    <cellStyle name="Currency 2 3 5 4 3" xfId="27741" xr:uid="{63DCA8BF-9578-4CAA-A6A7-AFD727E356BF}"/>
    <cellStyle name="Currency 2 3 5 4 3 2" xfId="56231" xr:uid="{363A014F-B12F-436A-9913-EDA41B4F74C1}"/>
    <cellStyle name="Currency 2 3 5 4 4" xfId="30740" xr:uid="{B896DE1E-50C5-4EB5-AAE2-100094ED342E}"/>
    <cellStyle name="Currency 2 3 5 4 4 2" xfId="59230" xr:uid="{212B836C-2126-433C-AD9F-F961E3B930F8}"/>
    <cellStyle name="Currency 2 3 5 4 5" xfId="53302" xr:uid="{92F99AA0-981F-4D60-A656-3CDED18F4B34}"/>
    <cellStyle name="Currency 2 3 5 5" xfId="25103" xr:uid="{9D21D3AE-6AAF-4AD5-89E2-38E2FC6DFCA9}"/>
    <cellStyle name="Currency 2 3 5 5 2" xfId="26572" xr:uid="{31149D95-078A-4CE6-B684-A3D6311E58C1}"/>
    <cellStyle name="Currency 2 3 5 5 2 2" xfId="29556" xr:uid="{5C7E0388-F0FA-4F06-B371-6B7442004ECF}"/>
    <cellStyle name="Currency 2 3 5 5 2 2 2" xfId="58046" xr:uid="{86FC7BF8-5A0A-4DCA-A2E6-BA789A75BCF7}"/>
    <cellStyle name="Currency 2 3 5 5 2 3" xfId="55063" xr:uid="{343F977A-9D4F-45E6-AFE5-CE84279C225A}"/>
    <cellStyle name="Currency 2 3 5 5 3" xfId="28045" xr:uid="{65D3C9D2-CE9C-4131-B344-8F6BD3B22BBD}"/>
    <cellStyle name="Currency 2 3 5 5 3 2" xfId="56535" xr:uid="{67761433-EC50-4524-A3E7-12C4F2004557}"/>
    <cellStyle name="Currency 2 3 5 5 4" xfId="31045" xr:uid="{8B8C91EB-09F8-4220-B1CC-5F1EDD096563}"/>
    <cellStyle name="Currency 2 3 5 5 4 2" xfId="59535" xr:uid="{64536BAA-7A45-41F7-9A95-831E7C42CFE9}"/>
    <cellStyle name="Currency 2 3 5 5 5" xfId="53594" xr:uid="{2D2CDF7E-45A7-4B61-91CD-573C2622C6FD}"/>
    <cellStyle name="Currency 2 3 5 6" xfId="25404" xr:uid="{1B010A88-B4E5-41F2-87D5-B8FEA829003D}"/>
    <cellStyle name="Currency 2 3 5 6 2" xfId="28370" xr:uid="{6811E47B-C9EC-4A35-BEFE-587C4E5ACB13}"/>
    <cellStyle name="Currency 2 3 5 6 2 2" xfId="56860" xr:uid="{DBFCB90E-C3CA-44EC-A3AE-710D4EBBAEBE}"/>
    <cellStyle name="Currency 2 3 5 6 3" xfId="53895" xr:uid="{9AC8B83D-DFE7-4BC7-BEC1-8ADD444F7EE0}"/>
    <cellStyle name="Currency 2 3 5 7" xfId="26855" xr:uid="{AE5CFEFE-67D5-406D-9B1D-61490AB1B738}"/>
    <cellStyle name="Currency 2 3 5 7 2" xfId="55345" xr:uid="{BDAB4BC8-D279-4F33-82E7-2BAC0ACDC2E9}"/>
    <cellStyle name="Currency 2 3 5 8" xfId="29849" xr:uid="{98EE4146-D201-4A69-8828-885A394BC6BC}"/>
    <cellStyle name="Currency 2 3 5 8 2" xfId="58339" xr:uid="{78216B74-50D7-47CB-BB61-A36DE1BEF7D2}"/>
    <cellStyle name="Currency 2 3 5 9" xfId="52487" xr:uid="{C00A39FB-CC66-47E9-9065-C2DBE7B8C622}"/>
    <cellStyle name="Currency 2 3 6" xfId="23960" xr:uid="{6741A82A-6342-450B-A855-FC1EB75093EE}"/>
    <cellStyle name="Currency 2 3 7" xfId="25121" xr:uid="{BAA63A1B-324D-4D49-9DC2-F39A7243D107}"/>
    <cellStyle name="Currency 2 3 7 2" xfId="28075" xr:uid="{24516347-8C71-4912-967D-00755F5428AD}"/>
    <cellStyle name="Currency 2 3 7 2 2" xfId="56565" xr:uid="{08BF6216-C2E2-49E6-BCA0-5E0534AD766C}"/>
    <cellStyle name="Currency 2 3 7 3" xfId="53612" xr:uid="{DB591DF5-6CFB-4213-A27D-98B33C34AED6}"/>
    <cellStyle name="Currency 2 3 8" xfId="31191" xr:uid="{70338A19-3F8E-4BB5-BF70-46F9628CE01E}"/>
    <cellStyle name="Currency 2 3 9" xfId="23538" xr:uid="{8303873D-EDBE-46D6-AD30-41465015E6F3}"/>
    <cellStyle name="Currency 2 4" xfId="4400" xr:uid="{CAA3AB91-F506-4C14-9583-5F58A7D7711D}"/>
    <cellStyle name="Currency 2 4 10" xfId="23711" xr:uid="{958A74CD-E10F-4EF9-B25C-B578D031C4E9}"/>
    <cellStyle name="Currency 2 4 10 2" xfId="52412" xr:uid="{D19958C7-FF3B-4B4C-9C20-4FA84FB3EC63}"/>
    <cellStyle name="Currency 2 4 2" xfId="5755" xr:uid="{A7E9E982-EABD-4B2F-B394-ADA159DD2867}"/>
    <cellStyle name="Currency 2 4 2 2" xfId="21764" xr:uid="{CFF5127B-FD2F-4230-9BFA-7DD903585B5D}"/>
    <cellStyle name="Currency 2 4 2 2 2" xfId="24164" xr:uid="{A0A85784-4609-4B78-BB88-7FB57981E7D8}"/>
    <cellStyle name="Currency 2 4 2 2 3" xfId="51189" xr:uid="{131157EC-12A1-46B5-A4CC-5B45E07A92D3}"/>
    <cellStyle name="Currency 2 4 2 3" xfId="23798" xr:uid="{5771F26F-0554-44C8-949D-40D5C5C339AE}"/>
    <cellStyle name="Currency 2 4 2 4" xfId="35614" xr:uid="{0B4C4E89-8346-4243-9536-7C816D2AFDF3}"/>
    <cellStyle name="Currency 2 4 3" xfId="20789" xr:uid="{07066B7A-B2D5-4E72-8A90-D1005F2B87D5}"/>
    <cellStyle name="Currency 2 4 3 2" xfId="25587" xr:uid="{A436456E-750F-425B-92E5-9DE81DC3C42B}"/>
    <cellStyle name="Currency 2 4 3 2 2" xfId="28563" xr:uid="{1A17CE3A-A184-4519-8F43-EA462B9FEB7F}"/>
    <cellStyle name="Currency 2 4 3 2 2 2" xfId="57053" xr:uid="{698AB7B0-A992-44D9-BC1C-DF4182432A1A}"/>
    <cellStyle name="Currency 2 4 3 2 3" xfId="54078" xr:uid="{747EED91-C036-4C3A-9D18-1B7B8388097F}"/>
    <cellStyle name="Currency 2 4 3 3" xfId="27049" xr:uid="{50104C7B-D1A3-4C6C-92D4-079AC127AB27}"/>
    <cellStyle name="Currency 2 4 3 3 2" xfId="55539" xr:uid="{2EEECF99-6F51-4097-A391-BDC7B7C81F8D}"/>
    <cellStyle name="Currency 2 4 3 4" xfId="30044" xr:uid="{1C28AAE0-E3FC-4757-B0DC-3917A1056A41}"/>
    <cellStyle name="Currency 2 4 3 4 2" xfId="58534" xr:uid="{4A4954E3-648F-4BF5-A66C-F3000CF60803}"/>
    <cellStyle name="Currency 2 4 3 5" xfId="24116" xr:uid="{C49FF54E-3870-4F07-A90F-94934F1EA52D}"/>
    <cellStyle name="Currency 2 4 3 5 2" xfId="52656" xr:uid="{2773C826-55C7-4DB3-AAE1-4961E9F23692}"/>
    <cellStyle name="Currency 2 4 3 6" xfId="50219" xr:uid="{F6573D89-5A15-4D88-A85B-28680CBA424F}"/>
    <cellStyle name="Currency 2 4 4" xfId="20349" xr:uid="{BE0229AD-0F93-4D08-8BD5-1EB1FEC2834C}"/>
    <cellStyle name="Currency 2 4 4 2" xfId="25875" xr:uid="{B1D5D1AE-A105-477C-9DF5-850B6324E358}"/>
    <cellStyle name="Currency 2 4 4 2 2" xfId="28853" xr:uid="{81B86B2F-5917-4223-B694-E6C52212838A}"/>
    <cellStyle name="Currency 2 4 4 2 2 2" xfId="57343" xr:uid="{3512AB2C-3E96-4660-BE11-8CF69CB9501C}"/>
    <cellStyle name="Currency 2 4 4 2 3" xfId="54366" xr:uid="{5DC4244B-547D-4591-B1F8-C6AB79E17BAE}"/>
    <cellStyle name="Currency 2 4 4 3" xfId="27342" xr:uid="{B23B71F8-8C4C-474E-B31B-2C5B028C4626}"/>
    <cellStyle name="Currency 2 4 4 3 2" xfId="55832" xr:uid="{29ABD3F3-1239-49E3-A5A4-2C67968046CE}"/>
    <cellStyle name="Currency 2 4 4 4" xfId="30340" xr:uid="{DAAE2E9E-C4CC-4E70-9028-2FC1389C51D0}"/>
    <cellStyle name="Currency 2 4 4 4 2" xfId="58830" xr:uid="{E02E3ACF-A5D0-443A-B300-07424839906C}"/>
    <cellStyle name="Currency 2 4 4 5" xfId="24429" xr:uid="{8AE7A54C-8258-4D50-BB9C-81663AAD48B7}"/>
    <cellStyle name="Currency 2 4 4 5 2" xfId="52921" xr:uid="{0C4254EC-6CD3-49D2-B622-E649288D6411}"/>
    <cellStyle name="Currency 2 4 5" xfId="4930" xr:uid="{BBB2EF60-72CF-42C3-AE11-FF989726C350}"/>
    <cellStyle name="Currency 2 4 5 2" xfId="26166" xr:uid="{B608397D-E532-4E41-BDA3-FA020389260B}"/>
    <cellStyle name="Currency 2 4 5 2 2" xfId="29150" xr:uid="{BF7B8D2D-607B-4AE7-8B2E-91E2453CFE57}"/>
    <cellStyle name="Currency 2 4 5 2 2 2" xfId="57640" xr:uid="{49039400-11B2-43AD-864B-21E6C4AC9414}"/>
    <cellStyle name="Currency 2 4 5 2 3" xfId="54657" xr:uid="{9B4C1F25-64DC-4FB1-80BF-B71A2A8D5DCF}"/>
    <cellStyle name="Currency 2 4 5 3" xfId="27639" xr:uid="{1BDF7ECA-D5B9-43BC-A9D9-B62118090482}"/>
    <cellStyle name="Currency 2 4 5 3 2" xfId="56129" xr:uid="{29E683D2-3641-451A-A01D-CFDCE5D2E65B}"/>
    <cellStyle name="Currency 2 4 5 4" xfId="30638" xr:uid="{62A540F7-F84F-41AC-B850-89AA4561F1EC}"/>
    <cellStyle name="Currency 2 4 5 4 2" xfId="59128" xr:uid="{7D2348A8-89E3-4BF8-9499-50036B40CC67}"/>
    <cellStyle name="Currency 2 4 5 5" xfId="24709" xr:uid="{EC6F0A91-30EF-48A2-9BE4-52001E2C9EAD}"/>
    <cellStyle name="Currency 2 4 5 5 2" xfId="53201" xr:uid="{F8DD4A71-4B4D-4EDA-8725-3C6D1CCB7505}"/>
    <cellStyle name="Currency 2 4 5 6" xfId="34802" xr:uid="{355FD282-F94F-451E-8749-3F2534D67BD0}"/>
    <cellStyle name="Currency 2 4 6" xfId="25006" xr:uid="{252075D4-E480-4B53-A106-F09538176DEF}"/>
    <cellStyle name="Currency 2 4 6 2" xfId="26475" xr:uid="{B2F2B8DD-1A6E-4B46-BD06-192F968241AC}"/>
    <cellStyle name="Currency 2 4 6 2 2" xfId="29459" xr:uid="{A6AD2F30-B77A-4B91-ADE9-25F9C2DD9958}"/>
    <cellStyle name="Currency 2 4 6 2 2 2" xfId="57949" xr:uid="{71C8F828-B965-4BA2-82FD-CC0A5EFD8E81}"/>
    <cellStyle name="Currency 2 4 6 2 3" xfId="54966" xr:uid="{ECCBF6A9-209E-4166-973D-A2E3FF43476E}"/>
    <cellStyle name="Currency 2 4 6 3" xfId="27948" xr:uid="{1CFEE46B-34D4-4C01-9DD8-70359783D8E5}"/>
    <cellStyle name="Currency 2 4 6 3 2" xfId="56438" xr:uid="{0BBCD419-A418-47DD-97EB-FBB2A999C643}"/>
    <cellStyle name="Currency 2 4 6 4" xfId="30948" xr:uid="{BF3D3E37-B657-403F-8DC8-2C8B5549B8B5}"/>
    <cellStyle name="Currency 2 4 6 4 2" xfId="59438" xr:uid="{FCFE0F90-4213-4D44-AAB4-ED4A7F9D6C1B}"/>
    <cellStyle name="Currency 2 4 6 5" xfId="53497" xr:uid="{9241BD10-4041-4FB1-BDD8-ACDD2A784DAA}"/>
    <cellStyle name="Currency 2 4 7" xfId="25307" xr:uid="{3AB5DEBC-3725-433F-A320-92077488FE7B}"/>
    <cellStyle name="Currency 2 4 7 2" xfId="28273" xr:uid="{00B53E9A-1748-46EC-81EC-D6B966AD70C5}"/>
    <cellStyle name="Currency 2 4 7 2 2" xfId="56763" xr:uid="{3C2E1698-ED06-4C78-A017-B6DBE6413CA6}"/>
    <cellStyle name="Currency 2 4 7 3" xfId="53798" xr:uid="{6AB9F487-9C7E-41AE-84DE-304B23BD61D8}"/>
    <cellStyle name="Currency 2 4 8" xfId="26758" xr:uid="{B9D02D93-585B-4F12-BD1D-42DFFFD7F53C}"/>
    <cellStyle name="Currency 2 4 8 2" xfId="55248" xr:uid="{53DF642F-DA26-488E-95CE-15F624220E01}"/>
    <cellStyle name="Currency 2 4 9" xfId="29752" xr:uid="{D412CB8F-67D5-4241-B4DA-0AB1F84D792D}"/>
    <cellStyle name="Currency 2 4 9 2" xfId="58242" xr:uid="{E97EBB81-F6F2-43D1-8C14-D823085889B6}"/>
    <cellStyle name="Currency 2 5" xfId="4512" xr:uid="{3BE4F48E-810D-44AE-B6C2-BAA69FE804F3}"/>
    <cellStyle name="Currency 2 5 10" xfId="25331" xr:uid="{F222B474-E030-47C3-9B30-FE36FE567000}"/>
    <cellStyle name="Currency 2 5 10 2" xfId="28297" xr:uid="{C5A24F3F-23BF-4C84-B5BF-C0C7E077B6E5}"/>
    <cellStyle name="Currency 2 5 10 2 2" xfId="56787" xr:uid="{28372032-90DD-41D4-8ABE-E2CD0A851397}"/>
    <cellStyle name="Currency 2 5 10 3" xfId="53822" xr:uid="{2C12D338-865C-4743-A434-6112EDE61FC2}"/>
    <cellStyle name="Currency 2 5 11" xfId="26782" xr:uid="{934D7FC6-5A44-4C32-8F89-E8E5A605BC2C}"/>
    <cellStyle name="Currency 2 5 11 2" xfId="55272" xr:uid="{75D3C357-BC6C-43F8-A2CF-A37018BE9E43}"/>
    <cellStyle name="Currency 2 5 12" xfId="29776" xr:uid="{4D69BD7D-640C-431F-9335-9E06392BCA43}"/>
    <cellStyle name="Currency 2 5 12 2" xfId="58266" xr:uid="{E0C61029-BD68-467F-B140-1F86EE9865E1}"/>
    <cellStyle name="Currency 2 5 13" xfId="23737" xr:uid="{FFFEAAD5-1896-44EB-8BD5-CBDF6CCBF22A}"/>
    <cellStyle name="Currency 2 5 13 2" xfId="52433" xr:uid="{3CE4C629-128F-4B13-B4F3-1C8B87FBD599}"/>
    <cellStyle name="Currency 2 5 2" xfId="5958" xr:uid="{9EC40BB7-0AC5-4F34-A874-2DDEF22FA922}"/>
    <cellStyle name="Currency 2 5 2 10" xfId="35817" xr:uid="{AD8B3C68-8D17-492B-AC11-E0EFFF4374C0}"/>
    <cellStyle name="Currency 2 5 2 2" xfId="22005" xr:uid="{0803FA7F-650F-46FE-A297-9DCB3D098B66}"/>
    <cellStyle name="Currency 2 5 2 2 2" xfId="25623" xr:uid="{8F76D7F7-B0C3-4E3B-9049-437B3E8D5DB1}"/>
    <cellStyle name="Currency 2 5 2 2 2 2" xfId="28599" xr:uid="{4D6AB68D-5FE9-4C53-AD90-6EE7F904FF25}"/>
    <cellStyle name="Currency 2 5 2 2 2 2 2" xfId="57089" xr:uid="{4FFDAA8E-F653-4287-A9C9-9C1FE721B29F}"/>
    <cellStyle name="Currency 2 5 2 2 2 3" xfId="54114" xr:uid="{E645A297-D653-4CE0-B7DB-1732B193521E}"/>
    <cellStyle name="Currency 2 5 2 2 3" xfId="27088" xr:uid="{29A0AD76-C4DD-4D24-AC63-AD6396B9CB94}"/>
    <cellStyle name="Currency 2 5 2 2 3 2" xfId="55578" xr:uid="{BB79455C-DAB1-4D28-B197-2545EC06D079}"/>
    <cellStyle name="Currency 2 5 2 2 4" xfId="30083" xr:uid="{8B40C12C-1AD9-4E37-8820-868CAE9D92C9}"/>
    <cellStyle name="Currency 2 5 2 2 4 2" xfId="58573" xr:uid="{1C3C04A1-8DCF-4C2C-B914-89476C4EDBE6}"/>
    <cellStyle name="Currency 2 5 2 2 5" xfId="24193" xr:uid="{BE88120A-2789-48D6-A851-C11875FA6740}"/>
    <cellStyle name="Currency 2 5 2 2 5 2" xfId="52693" xr:uid="{B581D70A-D302-48AF-9040-94E6D673DCB2}"/>
    <cellStyle name="Currency 2 5 2 2 6" xfId="51430" xr:uid="{C660DDDB-4B74-4003-8303-BB3898C71939}"/>
    <cellStyle name="Currency 2 5 2 3" xfId="24466" xr:uid="{CEBDAEDB-69F5-4453-A29F-20B1A99E5D30}"/>
    <cellStyle name="Currency 2 5 2 3 2" xfId="25910" xr:uid="{175F4317-6947-42DF-A462-46E68633D883}"/>
    <cellStyle name="Currency 2 5 2 3 2 2" xfId="28892" xr:uid="{1BAC7F4F-0FB9-4C6B-9CD8-101B01826607}"/>
    <cellStyle name="Currency 2 5 2 3 2 2 2" xfId="57382" xr:uid="{A7A66F95-2E8D-4877-B225-335BA4F1D2E3}"/>
    <cellStyle name="Currency 2 5 2 3 2 3" xfId="54401" xr:uid="{1B1719A3-DE9E-4E01-B336-86F42D933744}"/>
    <cellStyle name="Currency 2 5 2 3 3" xfId="27381" xr:uid="{DF5F3CEB-7271-440C-94CE-C76857407B8E}"/>
    <cellStyle name="Currency 2 5 2 3 3 2" xfId="55871" xr:uid="{7497971E-3DE6-49FD-BE0E-6448CCCC1253}"/>
    <cellStyle name="Currency 2 5 2 3 4" xfId="30379" xr:uid="{97D4F0FE-CB80-47BF-809E-9C7004C8ABFD}"/>
    <cellStyle name="Currency 2 5 2 3 4 2" xfId="58869" xr:uid="{A696B855-79B3-44E9-9D03-BBAF82588519}"/>
    <cellStyle name="Currency 2 5 2 3 5" xfId="52958" xr:uid="{81776257-7569-45FF-B04C-18124ABD88CE}"/>
    <cellStyle name="Currency 2 5 2 4" xfId="24752" xr:uid="{93CA81C6-C483-432F-B2B2-FCE3AECF37B4}"/>
    <cellStyle name="Currency 2 5 2 4 2" xfId="26210" xr:uid="{74875476-97CC-4825-8F1F-2E2C780FE3FE}"/>
    <cellStyle name="Currency 2 5 2 4 2 2" xfId="29194" xr:uid="{7A620492-FD73-4AAE-A27A-9527404FFDA2}"/>
    <cellStyle name="Currency 2 5 2 4 2 2 2" xfId="57684" xr:uid="{A5BB989E-AA21-4E5A-A893-50F890643982}"/>
    <cellStyle name="Currency 2 5 2 4 2 3" xfId="54701" xr:uid="{30A7D0D2-9491-44A3-A6CB-A53CF7C3B77E}"/>
    <cellStyle name="Currency 2 5 2 4 3" xfId="27683" xr:uid="{190F1B1A-993E-4666-A7D0-EB7085B80E03}"/>
    <cellStyle name="Currency 2 5 2 4 3 2" xfId="56173" xr:uid="{A0A5F090-2E7A-47BB-921B-C56C5F4FC7F3}"/>
    <cellStyle name="Currency 2 5 2 4 4" xfId="30682" xr:uid="{0C020A61-0FCC-420E-97E0-521AF38832BD}"/>
    <cellStyle name="Currency 2 5 2 4 4 2" xfId="59172" xr:uid="{EDDB7A4C-26D8-4911-BD7F-41EDA1A82463}"/>
    <cellStyle name="Currency 2 5 2 4 5" xfId="53244" xr:uid="{E86D12AF-7F6A-42CA-B2C7-46C481F37914}"/>
    <cellStyle name="Currency 2 5 2 5" xfId="25045" xr:uid="{ED91271F-C707-4D09-A626-4C42A78C93C5}"/>
    <cellStyle name="Currency 2 5 2 5 2" xfId="26514" xr:uid="{223F77CA-1478-4680-A48B-B32317A2CF4D}"/>
    <cellStyle name="Currency 2 5 2 5 2 2" xfId="29498" xr:uid="{72F34644-3EBA-4D19-B248-CBDF0EE1634B}"/>
    <cellStyle name="Currency 2 5 2 5 2 2 2" xfId="57988" xr:uid="{329CA58F-03E6-45E3-90DA-D83CABDDDD6E}"/>
    <cellStyle name="Currency 2 5 2 5 2 3" xfId="55005" xr:uid="{2A30BEB1-D8FE-4498-8723-09C8CBC33140}"/>
    <cellStyle name="Currency 2 5 2 5 3" xfId="27987" xr:uid="{A1AD7267-8650-4497-995C-577C961B07E3}"/>
    <cellStyle name="Currency 2 5 2 5 3 2" xfId="56477" xr:uid="{7FA2A4A5-A6DA-47BA-A680-34B7957F5480}"/>
    <cellStyle name="Currency 2 5 2 5 4" xfId="30987" xr:uid="{8BE38CF9-DC35-4D39-963C-ACE033936950}"/>
    <cellStyle name="Currency 2 5 2 5 4 2" xfId="59477" xr:uid="{66C5763D-8B53-4C5F-9B49-A487C4CE0EF4}"/>
    <cellStyle name="Currency 2 5 2 5 5" xfId="53536" xr:uid="{DCD73EC5-7900-4DBD-B453-1E9D5F6A9BBF}"/>
    <cellStyle name="Currency 2 5 2 6" xfId="25346" xr:uid="{84F6FCCA-D34B-4316-8BAD-4744955C4B75}"/>
    <cellStyle name="Currency 2 5 2 6 2" xfId="28312" xr:uid="{281EA745-1CFF-4188-9E82-BED0F07C29F6}"/>
    <cellStyle name="Currency 2 5 2 6 2 2" xfId="56802" xr:uid="{2AE4D7E4-9809-4FB3-AFD2-40C773AE1DDB}"/>
    <cellStyle name="Currency 2 5 2 6 3" xfId="53837" xr:uid="{6A1096C7-FDAE-4677-B61F-C1727BA7C854}"/>
    <cellStyle name="Currency 2 5 2 7" xfId="26797" xr:uid="{8F35C317-C911-4E05-A0C8-1FB1BC4C991C}"/>
    <cellStyle name="Currency 2 5 2 7 2" xfId="55287" xr:uid="{FEFEEDEB-6281-4DC3-A01A-F19F3EABB9D0}"/>
    <cellStyle name="Currency 2 5 2 8" xfId="29791" xr:uid="{E1054B1A-6CFD-417A-A90B-6803B4E7D91E}"/>
    <cellStyle name="Currency 2 5 2 8 2" xfId="58281" xr:uid="{42E87B71-5167-48D5-8250-5FA321D6CC27}"/>
    <cellStyle name="Currency 2 5 2 9" xfId="23827" xr:uid="{A7FC272A-ABE3-400D-8FEC-47A77EB5D053}"/>
    <cellStyle name="Currency 2 5 2 9 2" xfId="52445" xr:uid="{06490836-C8DD-40BC-A066-B525B30551EC}"/>
    <cellStyle name="Currency 2 5 3" xfId="21033" xr:uid="{7B3A9059-5818-4BDE-B50C-AAFE382D6A3F}"/>
    <cellStyle name="Currency 2 5 3 10" xfId="50459" xr:uid="{8A77DBEB-68CE-4141-9018-86931A12F441}"/>
    <cellStyle name="Currency 2 5 3 2" xfId="24215" xr:uid="{E9709AB8-2557-414C-BEF2-6E8057DFCD02}"/>
    <cellStyle name="Currency 2 5 3 2 2" xfId="25646" xr:uid="{257D5B91-2BD3-4DC7-9DFA-CD3E783A53CE}"/>
    <cellStyle name="Currency 2 5 3 2 2 2" xfId="28623" xr:uid="{C962C516-6CD8-401A-BA6A-CC2897020F8A}"/>
    <cellStyle name="Currency 2 5 3 2 2 2 2" xfId="57113" xr:uid="{4F30A198-DCA6-4208-9074-4AE21B7CDA29}"/>
    <cellStyle name="Currency 2 5 3 2 2 3" xfId="54137" xr:uid="{286613F0-FE1E-4034-AEA4-6EDFF21D16A5}"/>
    <cellStyle name="Currency 2 5 3 2 3" xfId="27112" xr:uid="{A55371B9-BE3A-481A-8A74-AAB6EDE4EE72}"/>
    <cellStyle name="Currency 2 5 3 2 3 2" xfId="55602" xr:uid="{D953E042-4B40-475C-9036-7343116D4B3F}"/>
    <cellStyle name="Currency 2 5 3 2 4" xfId="30107" xr:uid="{99CD9254-F1BE-48D2-A18A-E81E617DD9C3}"/>
    <cellStyle name="Currency 2 5 3 2 4 2" xfId="58597" xr:uid="{599AA273-F713-464D-813C-6AF65B663D9F}"/>
    <cellStyle name="Currency 2 5 3 2 5" xfId="52709" xr:uid="{4CC0E511-13F2-4C86-BD56-2504F1FE1AAF}"/>
    <cellStyle name="Currency 2 5 3 3" xfId="24490" xr:uid="{FD06E62B-C53F-4F26-88DD-B93DC5D80B93}"/>
    <cellStyle name="Currency 2 5 3 3 2" xfId="25934" xr:uid="{22F4C5D7-A639-453F-8FA8-052DEFEACA0B}"/>
    <cellStyle name="Currency 2 5 3 3 2 2" xfId="28916" xr:uid="{936E9678-67AE-4B4A-BDC3-C40446BB9BA2}"/>
    <cellStyle name="Currency 2 5 3 3 2 2 2" xfId="57406" xr:uid="{B93360C2-56BB-4905-9F48-E8F847241B43}"/>
    <cellStyle name="Currency 2 5 3 3 2 3" xfId="54425" xr:uid="{2FFA19E5-39CE-4638-8264-BD8A9BD905C2}"/>
    <cellStyle name="Currency 2 5 3 3 3" xfId="27405" xr:uid="{8A5A0237-9AD6-47E8-8887-302479BD44D0}"/>
    <cellStyle name="Currency 2 5 3 3 3 2" xfId="55895" xr:uid="{4D44FD36-7614-44C9-8C59-30AA3CBA518C}"/>
    <cellStyle name="Currency 2 5 3 3 4" xfId="30403" xr:uid="{54A64EDE-6885-41E7-9721-C591DF58D18B}"/>
    <cellStyle name="Currency 2 5 3 3 4 2" xfId="58893" xr:uid="{E79E3505-0A44-4749-A32B-70D5D7691745}"/>
    <cellStyle name="Currency 2 5 3 3 5" xfId="52982" xr:uid="{F0686701-9225-498A-8D2A-221F3D178DC9}"/>
    <cellStyle name="Currency 2 5 3 4" xfId="24776" xr:uid="{E3CBBCDC-DB46-4CFB-9E65-52045BD32EA1}"/>
    <cellStyle name="Currency 2 5 3 4 2" xfId="26234" xr:uid="{F7A04F1A-8E9F-4775-A430-2FC8B229EC1D}"/>
    <cellStyle name="Currency 2 5 3 4 2 2" xfId="29218" xr:uid="{21C2A778-C83F-4E97-8FB8-6D0267FD7C64}"/>
    <cellStyle name="Currency 2 5 3 4 2 2 2" xfId="57708" xr:uid="{FCCFFE8C-33A8-4C09-870A-F62E78C08B93}"/>
    <cellStyle name="Currency 2 5 3 4 2 3" xfId="54725" xr:uid="{358AC139-E7C3-4466-B157-D0662B4F3EFB}"/>
    <cellStyle name="Currency 2 5 3 4 3" xfId="27707" xr:uid="{374235F3-650C-4C41-89ED-CE435978F3EF}"/>
    <cellStyle name="Currency 2 5 3 4 3 2" xfId="56197" xr:uid="{C9F3553B-DF7A-4747-94E8-D9D90ACAFEF2}"/>
    <cellStyle name="Currency 2 5 3 4 4" xfId="30706" xr:uid="{EB43A271-1495-483D-B046-155D71B5E83C}"/>
    <cellStyle name="Currency 2 5 3 4 4 2" xfId="59196" xr:uid="{F9E6FF07-56CA-4298-BA3A-3D894E7C4FD9}"/>
    <cellStyle name="Currency 2 5 3 4 5" xfId="53268" xr:uid="{2317CC82-D3D0-4C87-BA91-B0F851D5101B}"/>
    <cellStyle name="Currency 2 5 3 5" xfId="25069" xr:uid="{0651B86C-7497-431C-9202-A20354EA6EEB}"/>
    <cellStyle name="Currency 2 5 3 5 2" xfId="26538" xr:uid="{D5F6D768-8738-4E0E-8014-552FBA842BAE}"/>
    <cellStyle name="Currency 2 5 3 5 2 2" xfId="29522" xr:uid="{CF6BEC11-1A60-43A3-8CB5-E56254FA578A}"/>
    <cellStyle name="Currency 2 5 3 5 2 2 2" xfId="58012" xr:uid="{63717977-5742-46D0-8477-50EF746D282A}"/>
    <cellStyle name="Currency 2 5 3 5 2 3" xfId="55029" xr:uid="{CC7472FA-AD30-43DB-9F29-1CECB707B77C}"/>
    <cellStyle name="Currency 2 5 3 5 3" xfId="28011" xr:uid="{3EDF0AA6-C2BC-447F-B721-47ACEACEE1EA}"/>
    <cellStyle name="Currency 2 5 3 5 3 2" xfId="56501" xr:uid="{078423CF-241D-4505-BACC-C1184502EA96}"/>
    <cellStyle name="Currency 2 5 3 5 4" xfId="31011" xr:uid="{7FCB8914-BA27-45BF-BFAC-8F3F91C34C0E}"/>
    <cellStyle name="Currency 2 5 3 5 4 2" xfId="59501" xr:uid="{2BF45210-BD94-495D-998A-8D72CC99F9EB}"/>
    <cellStyle name="Currency 2 5 3 5 5" xfId="53560" xr:uid="{5F87880F-64AA-498E-8A73-58843226D628}"/>
    <cellStyle name="Currency 2 5 3 6" xfId="25370" xr:uid="{0BC14FBF-19DB-48BE-A247-BD82EECB5B6E}"/>
    <cellStyle name="Currency 2 5 3 6 2" xfId="28336" xr:uid="{A812F0E9-5486-4451-9074-102CD5B98695}"/>
    <cellStyle name="Currency 2 5 3 6 2 2" xfId="56826" xr:uid="{B9E1464A-C830-411B-A394-F8FA7D22F2BC}"/>
    <cellStyle name="Currency 2 5 3 6 3" xfId="53861" xr:uid="{97B1EB66-F334-4DEF-9756-40FDBCDB54E4}"/>
    <cellStyle name="Currency 2 5 3 7" xfId="26821" xr:uid="{58E08189-A434-4D89-930A-F887ECECD318}"/>
    <cellStyle name="Currency 2 5 3 7 2" xfId="55311" xr:uid="{6D89735B-C674-4112-8E62-3DCCA58CBB18}"/>
    <cellStyle name="Currency 2 5 3 8" xfId="29815" xr:uid="{84F9E199-D163-4ECB-B1CD-58C1C00CA36C}"/>
    <cellStyle name="Currency 2 5 3 8 2" xfId="58305" xr:uid="{47D201FA-F680-4176-BC2A-0398F3E7E63F}"/>
    <cellStyle name="Currency 2 5 3 9" xfId="23847" xr:uid="{B5D35CBD-985E-4829-B60B-586F24F3C049}"/>
    <cellStyle name="Currency 2 5 3 9 2" xfId="52461" xr:uid="{E3E5BE98-7CDF-4684-8B66-9459678A9D82}"/>
    <cellStyle name="Currency 2 5 4" xfId="18006" xr:uid="{6BC6F88D-7C3E-4D18-8E5E-7A369912A300}"/>
    <cellStyle name="Currency 2 5 4 2" xfId="24233" xr:uid="{4892CA01-7E0F-46BA-8074-6E5F0BEB088A}"/>
    <cellStyle name="Currency 2 5 4 2 2" xfId="25671" xr:uid="{9EC363D3-0CD6-462F-A38A-BEFBE55E1AC9}"/>
    <cellStyle name="Currency 2 5 4 2 2 2" xfId="28648" xr:uid="{F6C4A02E-E68B-4E39-ABEC-640D27CB0EC7}"/>
    <cellStyle name="Currency 2 5 4 2 2 2 2" xfId="57138" xr:uid="{4E1EB520-4ADC-4160-8A6D-11A4D7546D36}"/>
    <cellStyle name="Currency 2 5 4 2 2 3" xfId="54162" xr:uid="{00DC916E-44D9-421F-AE0E-3ED5372984AD}"/>
    <cellStyle name="Currency 2 5 4 2 3" xfId="27137" xr:uid="{CB70C3FB-F439-4444-88AE-A7E9442251F2}"/>
    <cellStyle name="Currency 2 5 4 2 3 2" xfId="55627" xr:uid="{A9972727-2F96-4629-9D7C-A087FC9FF6D7}"/>
    <cellStyle name="Currency 2 5 4 2 4" xfId="30132" xr:uid="{D171F680-F699-4D9E-921A-B7DFDD97EA78}"/>
    <cellStyle name="Currency 2 5 4 2 4 2" xfId="58622" xr:uid="{EF3BB954-5584-485D-9208-F1E85CF9A530}"/>
    <cellStyle name="Currency 2 5 4 2 5" xfId="52727" xr:uid="{BB571FB9-674F-48BD-B256-BD2D823C1F3C}"/>
    <cellStyle name="Currency 2 5 4 3" xfId="24515" xr:uid="{BD5B1E5E-E9F1-4207-A4DD-619F7FB592B7}"/>
    <cellStyle name="Currency 2 5 4 3 2" xfId="25959" xr:uid="{CDEB9D33-A39E-485E-8935-BE6203C71073}"/>
    <cellStyle name="Currency 2 5 4 3 2 2" xfId="28941" xr:uid="{F6EEC113-463B-480E-9FA7-AA0CEB99B2D4}"/>
    <cellStyle name="Currency 2 5 4 3 2 2 2" xfId="57431" xr:uid="{5A1B56C5-158B-44EA-A81D-B893368B185B}"/>
    <cellStyle name="Currency 2 5 4 3 2 3" xfId="54450" xr:uid="{1A91FDED-1C50-4A6B-B9A6-9A925156E254}"/>
    <cellStyle name="Currency 2 5 4 3 3" xfId="27430" xr:uid="{9F3D51F6-710A-4061-8E57-83E86D6E7B92}"/>
    <cellStyle name="Currency 2 5 4 3 3 2" xfId="55920" xr:uid="{A6078C3C-66FB-4DE1-9918-AEB9735AB2DD}"/>
    <cellStyle name="Currency 2 5 4 3 4" xfId="30428" xr:uid="{EDBBCB30-38CD-4CE6-BE6E-B1865B5AE03A}"/>
    <cellStyle name="Currency 2 5 4 3 4 2" xfId="58918" xr:uid="{97F94E17-B732-4CA5-B7DA-6FAF965DDC64}"/>
    <cellStyle name="Currency 2 5 4 3 5" xfId="53007" xr:uid="{36936A41-234B-442C-9254-3467D4B75826}"/>
    <cellStyle name="Currency 2 5 4 4" xfId="24801" xr:uid="{EA35612F-9F56-429E-B6D8-0A613F69F63A}"/>
    <cellStyle name="Currency 2 5 4 4 2" xfId="26259" xr:uid="{A2786E58-A26D-45EC-90CF-C9E74792298D}"/>
    <cellStyle name="Currency 2 5 4 4 2 2" xfId="29243" xr:uid="{CE5CC0FB-E00E-41A1-854C-79C0EC4F6E65}"/>
    <cellStyle name="Currency 2 5 4 4 2 2 2" xfId="57733" xr:uid="{E3923D36-785E-4625-8340-0D18ECFB3C5A}"/>
    <cellStyle name="Currency 2 5 4 4 2 3" xfId="54750" xr:uid="{3588A477-FB20-448B-A0EE-B5C82BB9E9E8}"/>
    <cellStyle name="Currency 2 5 4 4 3" xfId="27732" xr:uid="{60610349-EC29-47CE-A0AE-78FE6E134671}"/>
    <cellStyle name="Currency 2 5 4 4 3 2" xfId="56222" xr:uid="{4ADB3FC6-9EA5-4094-A961-879A61B983D7}"/>
    <cellStyle name="Currency 2 5 4 4 4" xfId="30731" xr:uid="{42CC571C-A899-45BA-9A30-15E9DF1F6CC9}"/>
    <cellStyle name="Currency 2 5 4 4 4 2" xfId="59221" xr:uid="{68D50108-9194-4A55-BF40-E0A4D6348AD7}"/>
    <cellStyle name="Currency 2 5 4 4 5" xfId="53293" xr:uid="{F7D4C8CC-9161-44C3-8DB9-6557262C5E04}"/>
    <cellStyle name="Currency 2 5 4 5" xfId="25094" xr:uid="{CE89790E-1D79-4B6A-9395-0EA0C0AFC381}"/>
    <cellStyle name="Currency 2 5 4 5 2" xfId="26563" xr:uid="{E8C4356C-2B44-41C7-A093-89D5287D5DCF}"/>
    <cellStyle name="Currency 2 5 4 5 2 2" xfId="29547" xr:uid="{8C71A4CD-23D8-4F2F-AAEE-516820BCBA31}"/>
    <cellStyle name="Currency 2 5 4 5 2 2 2" xfId="58037" xr:uid="{DD38A216-543F-455E-B8EC-B2CB13BB3CAB}"/>
    <cellStyle name="Currency 2 5 4 5 2 3" xfId="55054" xr:uid="{BECE721B-4EE3-4FE3-AAE7-1397D404B25B}"/>
    <cellStyle name="Currency 2 5 4 5 3" xfId="28036" xr:uid="{4C29BFE7-1ACB-470C-928F-330278E177D2}"/>
    <cellStyle name="Currency 2 5 4 5 3 2" xfId="56526" xr:uid="{2B23B2AE-09CD-476D-B842-EF0824237127}"/>
    <cellStyle name="Currency 2 5 4 5 4" xfId="31036" xr:uid="{5545C278-F463-4590-858C-39AECC2BC4D6}"/>
    <cellStyle name="Currency 2 5 4 5 4 2" xfId="59526" xr:uid="{11FFC236-AB06-4CBF-91B7-3DF4FE96DE6F}"/>
    <cellStyle name="Currency 2 5 4 5 5" xfId="53585" xr:uid="{61F1E224-6B1D-4D02-8C90-DCAE4BF9A86D}"/>
    <cellStyle name="Currency 2 5 4 6" xfId="25395" xr:uid="{FFC54FBD-34D5-4770-ADA8-453AEB12C483}"/>
    <cellStyle name="Currency 2 5 4 6 2" xfId="28361" xr:uid="{1CBE6503-240D-4EF9-B0BE-89F2A09622FA}"/>
    <cellStyle name="Currency 2 5 4 6 2 2" xfId="56851" xr:uid="{2FF2E481-FFDB-4ED9-ABE1-F62B23FCDBD0}"/>
    <cellStyle name="Currency 2 5 4 6 3" xfId="53886" xr:uid="{4FCF0554-C91B-4875-A4DD-0761D9D74F67}"/>
    <cellStyle name="Currency 2 5 4 7" xfId="26846" xr:uid="{3E9D6480-D03C-4A7B-9770-F5E64A4D3CF5}"/>
    <cellStyle name="Currency 2 5 4 7 2" xfId="55336" xr:uid="{40F6F647-1EB9-4FBD-8C0B-D1377CCB106F}"/>
    <cellStyle name="Currency 2 5 4 8" xfId="29840" xr:uid="{25FACFCD-CA97-4D5F-B30F-DBAC6994EDAD}"/>
    <cellStyle name="Currency 2 5 4 8 2" xfId="58330" xr:uid="{F3E040CF-943F-4079-8C5B-67C595F89875}"/>
    <cellStyle name="Currency 2 5 4 9" xfId="23864" xr:uid="{1829D0F3-CB59-4A06-90D4-272DE7DB85DA}"/>
    <cellStyle name="Currency 2 5 4 9 2" xfId="52478" xr:uid="{3AADA0F3-0F39-4DBA-BFC4-0449144A77AB}"/>
    <cellStyle name="Currency 2 5 5" xfId="5171" xr:uid="{43AD2A52-BE3F-4F4B-BFEC-49482FBF088C}"/>
    <cellStyle name="Currency 2 5 5 2" xfId="25609" xr:uid="{035E921A-8E7B-45FB-9045-F990D8C1B610}"/>
    <cellStyle name="Currency 2 5 5 2 2" xfId="28585" xr:uid="{3C4CBD33-AB28-4FB6-B7DD-C01F9154F615}"/>
    <cellStyle name="Currency 2 5 5 2 2 2" xfId="57075" xr:uid="{2708A8DA-89BA-42F8-BBD2-DDD91E6C648C}"/>
    <cellStyle name="Currency 2 5 5 2 3" xfId="54100" xr:uid="{753F57D0-EDE6-4DB3-9268-0BC256C08D12}"/>
    <cellStyle name="Currency 2 5 5 3" xfId="27073" xr:uid="{948F8FCA-AA0A-4742-8CEE-288C75164550}"/>
    <cellStyle name="Currency 2 5 5 3 2" xfId="55563" xr:uid="{7818B60D-92F2-4852-BCC6-6AE99C15ADF9}"/>
    <cellStyle name="Currency 2 5 5 4" xfId="30068" xr:uid="{083667D7-E59E-455C-AF70-F1E8CAA28851}"/>
    <cellStyle name="Currency 2 5 5 4 2" xfId="58558" xr:uid="{9AF25D89-C80E-46F4-89CE-515EE2E6E730}"/>
    <cellStyle name="Currency 2 5 5 5" xfId="24151" xr:uid="{D6FFEACE-8760-4AF7-A102-24B1DFC87B42}"/>
    <cellStyle name="Currency 2 5 5 5 2" xfId="52679" xr:uid="{8E2B07A6-C7C4-4E16-93B9-F3D2A97EE262}"/>
    <cellStyle name="Currency 2 5 5 6" xfId="35034" xr:uid="{766D3DC3-2003-404C-B774-03EB6BFE5564}"/>
    <cellStyle name="Currency 2 5 6" xfId="24452" xr:uid="{4DC1A5A6-E451-4EC7-9DC6-7DE64146EF3B}"/>
    <cellStyle name="Currency 2 5 6 2" xfId="25896" xr:uid="{390F0533-ED77-471A-B1A0-D8B17588BB8D}"/>
    <cellStyle name="Currency 2 5 6 2 2" xfId="28877" xr:uid="{57CC7FB8-0841-4AEF-8650-C5601AADC5F1}"/>
    <cellStyle name="Currency 2 5 6 2 2 2" xfId="57367" xr:uid="{70DF66E1-24AD-4B85-87E0-59F16B2B4D86}"/>
    <cellStyle name="Currency 2 5 6 2 3" xfId="54387" xr:uid="{0806357E-39AE-41CF-897A-39B5E9AF4109}"/>
    <cellStyle name="Currency 2 5 6 3" xfId="27366" xr:uid="{8FCB0293-5226-4CC0-B0B6-1D0963C391F1}"/>
    <cellStyle name="Currency 2 5 6 3 2" xfId="55856" xr:uid="{93F03C94-5CCC-43C0-A2AA-D2CF56679D47}"/>
    <cellStyle name="Currency 2 5 6 4" xfId="30364" xr:uid="{0E56E68A-317F-4984-B54B-27AC16BD0BA6}"/>
    <cellStyle name="Currency 2 5 6 4 2" xfId="58854" xr:uid="{2B4E6030-2A7E-42D5-B2B3-4183C03AA364}"/>
    <cellStyle name="Currency 2 5 6 5" xfId="52944" xr:uid="{1B8AEA16-3C8B-472E-8C89-BAFA1F24266D}"/>
    <cellStyle name="Currency 2 5 7" xfId="24732" xr:uid="{F5BA36FA-7588-4811-B485-181EA785AB67}"/>
    <cellStyle name="Currency 2 5 7 2" xfId="26190" xr:uid="{BEC199A0-4C32-4C18-B9DE-B45F361B68A4}"/>
    <cellStyle name="Currency 2 5 7 2 2" xfId="29174" xr:uid="{EF33C404-2E71-4A8F-AC3E-1DDB7048E7D8}"/>
    <cellStyle name="Currency 2 5 7 2 2 2" xfId="57664" xr:uid="{F85E8DDC-2B3D-48A6-BF70-BF3AC1090CAB}"/>
    <cellStyle name="Currency 2 5 7 2 3" xfId="54681" xr:uid="{BFC3E084-4783-437F-A4D2-A7886C1D03C0}"/>
    <cellStyle name="Currency 2 5 7 3" xfId="27663" xr:uid="{70CFA191-62C8-447C-8985-29767FE3E7D7}"/>
    <cellStyle name="Currency 2 5 7 3 2" xfId="56153" xr:uid="{1179005D-1129-4092-BB9B-65542B7F84D4}"/>
    <cellStyle name="Currency 2 5 7 4" xfId="30662" xr:uid="{E2101BB8-C4A4-46F1-8BD8-497881EDD597}"/>
    <cellStyle name="Currency 2 5 7 4 2" xfId="59152" xr:uid="{4C9502D4-2CE6-4EE2-9E23-FD3E5A498970}"/>
    <cellStyle name="Currency 2 5 7 5" xfId="53224" xr:uid="{B61D7042-B43C-4413-9BF0-84934C630CB6}"/>
    <cellStyle name="Currency 2 5 8" xfId="25030" xr:uid="{52F4F983-6DC7-4C58-9336-D39A22775470}"/>
    <cellStyle name="Currency 2 5 8 2" xfId="26499" xr:uid="{770C9B6C-83E0-44DA-9E31-B2BD1ECE467C}"/>
    <cellStyle name="Currency 2 5 8 2 2" xfId="29483" xr:uid="{CF059DB6-CD3C-4858-BFF1-6873F050D14B}"/>
    <cellStyle name="Currency 2 5 8 2 2 2" xfId="57973" xr:uid="{A0E722C3-78CD-451D-A94C-7188BA7D54D2}"/>
    <cellStyle name="Currency 2 5 8 2 3" xfId="54990" xr:uid="{E20324D8-1BA4-4F12-A26C-9E516840E2CA}"/>
    <cellStyle name="Currency 2 5 8 3" xfId="27972" xr:uid="{EBE65F2C-E039-4881-80A3-596D22292540}"/>
    <cellStyle name="Currency 2 5 8 3 2" xfId="56462" xr:uid="{42339FCA-94A2-4103-A314-5ED2E8CA396B}"/>
    <cellStyle name="Currency 2 5 8 4" xfId="30972" xr:uid="{2285F10A-1178-4F46-87C9-31282D9408DE}"/>
    <cellStyle name="Currency 2 5 8 4 2" xfId="59462" xr:uid="{E5231629-F1B5-462E-A4F2-994320C98D17}"/>
    <cellStyle name="Currency 2 5 8 5" xfId="53521" xr:uid="{86289E52-6AF3-4848-91FE-75DD5E5F4014}"/>
    <cellStyle name="Currency 2 5 9" xfId="25112" xr:uid="{D554D857-7A72-4BE6-86BA-8D3C4BD0CCCC}"/>
    <cellStyle name="Currency 2 5 9 2" xfId="28066" xr:uid="{E57A3102-CFD2-4B09-B710-7CDB165C661C}"/>
    <cellStyle name="Currency 2 5 9 2 2" xfId="56556" xr:uid="{3D6B9F71-0F6E-4013-9B41-47FC441C8238}"/>
    <cellStyle name="Currency 2 5 9 3" xfId="53603" xr:uid="{458D947F-E55F-4295-8566-7F626EA419F5}"/>
    <cellStyle name="Currency 2 6" xfId="4175" xr:uid="{9D56DAEE-6990-4B77-9867-4F6ACB45B014}"/>
    <cellStyle name="Currency 2 6 2" xfId="21489" xr:uid="{7A34DF04-2E4C-4D45-95D6-3AF114401BBE}"/>
    <cellStyle name="Currency 2 6 2 2" xfId="28374" xr:uid="{94F61430-4602-4F63-A849-1FE3C5F8D198}"/>
    <cellStyle name="Currency 2 6 2 2 2" xfId="56864" xr:uid="{EA8BE361-38BD-4F3E-9E31-18A15336DC8A}"/>
    <cellStyle name="Currency 2 6 2 3" xfId="25408" xr:uid="{224FA3F1-E2CC-4436-AB0E-D3D195638A10}"/>
    <cellStyle name="Currency 2 6 2 3 2" xfId="53899" xr:uid="{8FA0855E-7726-413D-BEA1-88B0A4DF2EAE}"/>
    <cellStyle name="Currency 2 6 2 4" xfId="50914" xr:uid="{F3DF3C2C-1240-4185-8D32-BC46BFC1069B}"/>
    <cellStyle name="Currency 2 6 3" xfId="5584" xr:uid="{A92F6ACE-4EDC-4EF9-8B11-8195EF898D0D}"/>
    <cellStyle name="Currency 2 6 3 2" xfId="26859" xr:uid="{5BD0A706-FD1A-4774-8924-5927B75773F4}"/>
    <cellStyle name="Currency 2 6 3 2 2" xfId="55349" xr:uid="{201DA160-1196-4A71-A4C6-E5B2AD172ADD}"/>
    <cellStyle name="Currency 2 6 3 3" xfId="35446" xr:uid="{3C12EA77-7006-4384-8FF7-3B070811026F}"/>
    <cellStyle name="Currency 2 6 4" xfId="29853" xr:uid="{298A8FA4-A55F-4BAA-AA6E-44F60FA42ECB}"/>
    <cellStyle name="Currency 2 6 4 2" xfId="58343" xr:uid="{805833B6-560A-4BD5-A054-5B6901B70B36}"/>
    <cellStyle name="Currency 2 6 5" xfId="23878" xr:uid="{F52C04E4-7C67-41EA-9377-442505530BCA}"/>
    <cellStyle name="Currency 2 6 5 2" xfId="52491" xr:uid="{3181166C-F14D-4775-9D57-C86AAD1308CA}"/>
    <cellStyle name="Currency 2 7" xfId="4708" xr:uid="{EABD972C-E9F7-49BA-99A1-5A21EAA93D9B}"/>
    <cellStyle name="Currency 2 7 2" xfId="20616" xr:uid="{3B00F81D-13EB-4FC2-8BF2-85ABC9B1F893}"/>
    <cellStyle name="Currency 2 7 2 2" xfId="28663" xr:uid="{349F84B2-BA8C-4511-9309-70D973B54C0C}"/>
    <cellStyle name="Currency 2 7 2 2 2" xfId="57153" xr:uid="{F0AECD4E-399A-4701-A276-3771D9196111}"/>
    <cellStyle name="Currency 2 7 2 3" xfId="25686" xr:uid="{9149176F-7254-4974-89AF-5402CB709E7C}"/>
    <cellStyle name="Currency 2 7 2 3 2" xfId="54177" xr:uid="{C5E16CC6-2CC1-47C0-9F89-533AC7CA977D}"/>
    <cellStyle name="Currency 2 7 2 4" xfId="50062" xr:uid="{C385A043-69B0-461A-8A62-B33D2B60E461}"/>
    <cellStyle name="Currency 2 7 3" xfId="27152" xr:uid="{E178B2D2-C167-43DC-80C0-1F4643739970}"/>
    <cellStyle name="Currency 2 7 3 2" xfId="55642" xr:uid="{CD422702-AAED-441E-B373-28CE2BD3C7A4}"/>
    <cellStyle name="Currency 2 7 4" xfId="30147" xr:uid="{CCFE9676-F28C-4061-80BD-C59561E41E2F}"/>
    <cellStyle name="Currency 2 7 4 2" xfId="58637" xr:uid="{D21D7C99-1841-45ED-81FA-4E36080AA6A6}"/>
    <cellStyle name="Currency 2 7 5" xfId="24250" xr:uid="{89A8D139-626E-4375-BC3D-32934CD9DDC4}"/>
    <cellStyle name="Currency 2 7 5 2" xfId="52742" xr:uid="{B862CE65-BE7E-4B52-A605-8C313FE388F4}"/>
    <cellStyle name="Currency 2 7 6" xfId="34603" xr:uid="{F47F650B-702A-4194-AF8B-5F66E2EBAE89}"/>
    <cellStyle name="Currency 2 8" xfId="4668" xr:uid="{2450A8A9-7E86-45C5-ACA9-DB82EDD64B92}"/>
    <cellStyle name="Currency 2 8 2" xfId="25971" xr:uid="{9B17D328-7CC2-4FDD-80EC-6467B3D1DA4B}"/>
    <cellStyle name="Currency 2 8 2 2" xfId="28953" xr:uid="{B0D5F8B6-D6F2-43FA-818E-D457089F596D}"/>
    <cellStyle name="Currency 2 8 2 2 2" xfId="57443" xr:uid="{5D1FA18A-072D-42B8-BFBD-3C2029219BDA}"/>
    <cellStyle name="Currency 2 8 2 3" xfId="54462" xr:uid="{2F308692-BCBE-4EC4-99EF-92112E14DE50}"/>
    <cellStyle name="Currency 2 8 3" xfId="27442" xr:uid="{B3EA7F19-0A29-48D5-BEFA-E2D21974F2F4}"/>
    <cellStyle name="Currency 2 8 3 2" xfId="55932" xr:uid="{C1CF5B0D-5703-4224-8604-290AB23FD377}"/>
    <cellStyle name="Currency 2 8 4" xfId="30440" xr:uid="{A423BDE6-1D36-4BDE-BCB2-BCE2D74ABF77}"/>
    <cellStyle name="Currency 2 8 4 2" xfId="58930" xr:uid="{06C41304-CC4C-4809-9F6E-E452F84B1D94}"/>
    <cellStyle name="Currency 2 8 5" xfId="24527" xr:uid="{5F541689-6E28-429F-8178-5889C799106B}"/>
    <cellStyle name="Currency 2 8 5 2" xfId="53019" xr:uid="{B513E6F6-8535-4959-B171-20B9F6948341}"/>
    <cellStyle name="Currency 2 9" xfId="4574" xr:uid="{144FFB15-EA26-4BEF-9222-BD2EA1EE1906}"/>
    <cellStyle name="Currency 2 9 2" xfId="26283" xr:uid="{101EF552-1C3E-49C1-BE33-16EFBA2C8E1F}"/>
    <cellStyle name="Currency 2 9 2 2" xfId="29267" xr:uid="{C480BEC4-9B1E-4F5B-8B0C-155E6EBCFA79}"/>
    <cellStyle name="Currency 2 9 2 2 2" xfId="57757" xr:uid="{3F514689-DD07-4A3B-B489-EBB171790AF2}"/>
    <cellStyle name="Currency 2 9 2 3" xfId="54774" xr:uid="{625B919E-3FC5-49F9-A7E4-9A199D6F63C8}"/>
    <cellStyle name="Currency 2 9 3" xfId="27756" xr:uid="{9CC7A5E2-42AB-46C2-B0A7-8405F41213CC}"/>
    <cellStyle name="Currency 2 9 3 2" xfId="56246" xr:uid="{56091D2A-F1B4-4E5E-BD31-8EB197C7C878}"/>
    <cellStyle name="Currency 2 9 4" xfId="30755" xr:uid="{880DFC6F-1230-4671-8AF7-BEF988377A9D}"/>
    <cellStyle name="Currency 2 9 4 2" xfId="59245" xr:uid="{10209A68-6657-4ACA-A8DB-AC102A52A2C6}"/>
    <cellStyle name="Currency 2 9 5" xfId="24826" xr:uid="{3A5D2E3B-2B53-43BF-B102-E949F8734740}"/>
    <cellStyle name="Currency 2 9 5 2" xfId="53317" xr:uid="{2F442362-BB1F-47BB-A518-9AA939C01B4D}"/>
    <cellStyle name="Currency 2 9 6" xfId="34517" xr:uid="{1B9B0EB3-281B-44DC-A409-3D8FC3A488C1}"/>
    <cellStyle name="Currency 20" xfId="23295" xr:uid="{C01F5F60-9DA1-4232-9B6B-6EDCE9D7CFC5}"/>
    <cellStyle name="Currency 21" xfId="23296" xr:uid="{8235A089-5724-4853-B107-C960073A3789}"/>
    <cellStyle name="Currency 22" xfId="23297" xr:uid="{6415B059-7007-4724-8EFC-31AD379FF756}"/>
    <cellStyle name="Currency 23" xfId="23274" xr:uid="{E46BF32C-E508-4A0B-B555-AED202E60AF0}"/>
    <cellStyle name="Currency 24" xfId="23300" xr:uid="{F3B7E2BD-D383-4F62-A6A0-E18D5A71178C}"/>
    <cellStyle name="Currency 25" xfId="23301" xr:uid="{57F261E3-11C1-4270-87AE-8B77A1B77DE4}"/>
    <cellStyle name="Currency 26" xfId="23302" xr:uid="{7BC8081B-DA60-41FF-9A65-0DE8277D1AB1}"/>
    <cellStyle name="Currency 27" xfId="23298" xr:uid="{D37417AF-7902-4767-88EC-D13E46ACB0A1}"/>
    <cellStyle name="Currency 28" xfId="23299" xr:uid="{EC3DEDC7-0688-4278-B029-BC2B13A8582A}"/>
    <cellStyle name="Currency 29" xfId="23268" xr:uid="{78D55815-4B9D-4DEA-B8F3-8EE64F966A06}"/>
    <cellStyle name="Currency 3" xfId="65" xr:uid="{EEBDB344-2B29-46EE-A9BD-F46CEC7AB805}"/>
    <cellStyle name="Currency 3 10" xfId="23885" xr:uid="{B6816CD7-2465-4EFB-BB0E-E8E794C6F2F2}"/>
    <cellStyle name="Currency 3 11" xfId="25109" xr:uid="{B9AAD98E-82C4-4F89-B014-9C632C16554A}"/>
    <cellStyle name="Currency 3 11 2" xfId="28063" xr:uid="{7C4DABC0-6D71-47AE-AC42-1E38F82EB1C3}"/>
    <cellStyle name="Currency 3 11 2 2" xfId="56553" xr:uid="{D3F847F6-CB45-4A3E-BFEA-19C2D507B858}"/>
    <cellStyle name="Currency 3 11 3" xfId="53600" xr:uid="{CE650BF4-2984-4F15-9BDF-B2B5D4FD8910}"/>
    <cellStyle name="Currency 3 12" xfId="23043" xr:uid="{F3F66B7F-64AE-4768-8C5D-5ABC2846C285}"/>
    <cellStyle name="Currency 3 13" xfId="4343" xr:uid="{063C34C0-390F-401A-AD4A-5A900D2CDC57}"/>
    <cellStyle name="Currency 3 14" xfId="31600" xr:uid="{1B4F966C-047D-413C-9355-B8DB86F0F5C8}"/>
    <cellStyle name="Currency 3 2" xfId="72" xr:uid="{F18A0FCE-A8AA-40BA-8044-AC083D8DEF03}"/>
    <cellStyle name="Currency 3 2 2" xfId="3511" xr:uid="{BC306478-DC70-4902-9E4D-1154567536DB}"/>
    <cellStyle name="Currency 3 2 2 2" xfId="20353" xr:uid="{246FCE62-AD6D-4B8E-B26A-51BB0ED5E48C}"/>
    <cellStyle name="Currency 3 2 2 2 2" xfId="49959" xr:uid="{BC112567-AD25-42DC-ACAE-D55CE596AC89}"/>
    <cellStyle name="Currency 3 2 2 3" xfId="23979" xr:uid="{FEC9DA38-02C6-4275-8B95-73B3F4A67EEA}"/>
    <cellStyle name="Currency 3 2 2 4" xfId="5838" xr:uid="{446B6506-7579-4D86-A3F9-EDECC1ED7A87}"/>
    <cellStyle name="Currency 3 2 2 4 2" xfId="35697" xr:uid="{B18B0932-F4B2-42D2-A972-0317C95E694F}"/>
    <cellStyle name="Currency 3 2 3" xfId="1509" xr:uid="{8BABB5EF-9629-42E9-845C-58CE54C4C485}"/>
    <cellStyle name="Currency 3 2 3 2" xfId="23053" xr:uid="{F1095690-405A-44FE-AC1D-9837D7F6FDB7}"/>
    <cellStyle name="Currency 3 2 3 3" xfId="18011" xr:uid="{62388619-4300-422E-BFE8-E85516650E21}"/>
    <cellStyle name="Currency 3 2 3 4" xfId="32512" xr:uid="{80B4B429-FFE8-4359-901B-DEC0C7708023}"/>
    <cellStyle name="Currency 3 2 4" xfId="5019" xr:uid="{E20A3FC5-8909-41B7-A9A1-AF6DBBA1A114}"/>
    <cellStyle name="Currency 3 2 4 2" xfId="34887" xr:uid="{1DEA66CE-D8F1-43F7-AC9F-FAAFAC63023A}"/>
    <cellStyle name="Currency 3 2 5" xfId="4468" xr:uid="{B9A6F633-0661-4040-9A42-D0FE8DDCA001}"/>
    <cellStyle name="Currency 3 2 6" xfId="31633" xr:uid="{809C4DA8-D193-47B1-837E-73FB3A46379B}"/>
    <cellStyle name="Currency 3 3" xfId="457" xr:uid="{05E271D8-056C-4868-B864-0491E562144A}"/>
    <cellStyle name="Currency 3 3 10" xfId="5249" xr:uid="{CDE4F0D4-0793-4CE3-8B5C-6262B63576F0}"/>
    <cellStyle name="Currency 3 3 10 2" xfId="35112" xr:uid="{ECF83CFB-FCDA-4A1B-89E1-2BB7F2E7683D}"/>
    <cellStyle name="Currency 3 3 11" xfId="31662" xr:uid="{F60B55DC-685B-4D89-B494-7630ABED86FC}"/>
    <cellStyle name="Currency 3 3 2" xfId="1089" xr:uid="{86E37806-71B1-4AD4-A29B-E5119CA457F3}"/>
    <cellStyle name="Currency 3 3 2 2" xfId="3686" xr:uid="{438AEE8A-2B1B-4178-82EE-272D4D47EB01}"/>
    <cellStyle name="Currency 3 3 2 2 2" xfId="3871" xr:uid="{973E4D8F-7E8B-4D76-B9AA-485435847AC5}"/>
    <cellStyle name="Currency 3 3 2 2 2 2" xfId="28435" xr:uid="{520748D7-5C12-46D2-8772-18867D69CBD7}"/>
    <cellStyle name="Currency 3 3 2 2 2 2 2" xfId="56925" xr:uid="{318C6FE4-242B-4F8B-A389-FB3A5E775228}"/>
    <cellStyle name="Currency 3 3 2 2 3" xfId="25458" xr:uid="{6608D0AE-390C-4B78-BB51-4D187F483A08}"/>
    <cellStyle name="Currency 3 3 2 2 3 2" xfId="53949" xr:uid="{96C06B30-967F-466F-9F6E-2672689E891C}"/>
    <cellStyle name="Currency 3 3 2 2 4" xfId="23115" xr:uid="{C2F206E7-4F0B-4183-8F35-BA95AC13BBC1}"/>
    <cellStyle name="Currency 3 3 2 2 5" xfId="22091" xr:uid="{D13429DE-92E3-48BE-A569-A931E270DAE7}"/>
    <cellStyle name="Currency 3 3 2 2 5 2" xfId="51516" xr:uid="{EB7D944D-7989-4F3C-9CDA-612E8829C8F8}"/>
    <cellStyle name="Currency 3 3 2 3" xfId="3336" xr:uid="{7BD8AEAB-FDEF-4F73-A74A-4A404AE48073}"/>
    <cellStyle name="Currency 3 3 2 3 2" xfId="26921" xr:uid="{35F9574D-DBD5-495D-BC9C-1A0EF187FDD0}"/>
    <cellStyle name="Currency 3 3 2 3 2 2" xfId="55411" xr:uid="{6BBF836D-7C7C-4F9A-A01F-1EE736248F72}"/>
    <cellStyle name="Currency 3 3 2 4" xfId="29915" xr:uid="{91890686-DC6E-4613-8644-470D361C738C}"/>
    <cellStyle name="Currency 3 3 2 4 2" xfId="58405" xr:uid="{BB8001F1-5869-4C77-9B5C-B64047B58082}"/>
    <cellStyle name="Currency 3 3 2 5" xfId="23976" xr:uid="{C22E56F7-FA37-4D8C-84EF-E2494F45F6DB}"/>
    <cellStyle name="Currency 3 3 2 5 2" xfId="52540" xr:uid="{992959AD-078A-4FBD-8FE0-EEA5E17FE8AA}"/>
    <cellStyle name="Currency 3 3 2 6" xfId="6030" xr:uid="{9B90AE63-C16B-4031-9AE8-8DE18939547C}"/>
    <cellStyle name="Currency 3 3 2 6 2" xfId="35889" xr:uid="{94DA5201-E6FB-4CE4-9404-5D3CCB33802A}"/>
    <cellStyle name="Currency 3 3 3" xfId="951" xr:uid="{5F00860A-6E5E-40FA-A217-334CECCB0810}"/>
    <cellStyle name="Currency 3 3 3 2" xfId="25746" xr:uid="{0E9ABA1F-FF45-416A-B74B-09F23441AEF0}"/>
    <cellStyle name="Currency 3 3 3 2 2" xfId="28725" xr:uid="{0D9E97BC-286C-4396-88AA-7A11D5E859E7}"/>
    <cellStyle name="Currency 3 3 3 2 2 2" xfId="57215" xr:uid="{96825B5F-BE62-49C4-BDCD-D93C65A9B033}"/>
    <cellStyle name="Currency 3 3 3 2 3" xfId="54237" xr:uid="{761D0FC4-F348-48E8-A7F1-7C10F1ED89F1}"/>
    <cellStyle name="Currency 3 3 3 3" xfId="27214" xr:uid="{A1B53396-2208-47C3-8A01-1FA3CC2A9656}"/>
    <cellStyle name="Currency 3 3 3 3 2" xfId="55704" xr:uid="{2D873362-D312-4F30-AED5-5E239DC876AE}"/>
    <cellStyle name="Currency 3 3 3 4" xfId="30211" xr:uid="{BC493D9F-7C06-4915-A4B2-2593B28BE1FC}"/>
    <cellStyle name="Currency 3 3 3 4 2" xfId="58701" xr:uid="{F63569B4-BA78-4988-A7D6-BF60E4062ACE}"/>
    <cellStyle name="Currency 3 3 3 5" xfId="24301" xr:uid="{AC27C417-AC39-4DB8-AD7C-5D4563FDD2FA}"/>
    <cellStyle name="Currency 3 3 3 5 2" xfId="52793" xr:uid="{C43C4BC2-14BA-4F1C-A56C-9961052BFD03}"/>
    <cellStyle name="Currency 3 3 3 6" xfId="23091" xr:uid="{BDDE29C4-7F99-46D3-9BC0-96308C8AC12D}"/>
    <cellStyle name="Currency 3 3 3 7" xfId="21107" xr:uid="{4BAF29D6-C97E-41D9-B561-39CC0726F87E}"/>
    <cellStyle name="Currency 3 3 3 7 2" xfId="50533" xr:uid="{6F58A82D-7240-4C16-B671-C356ABC83D16}"/>
    <cellStyle name="Currency 3 3 4" xfId="20354" xr:uid="{50070782-F599-43B3-A312-5A31742D3799}"/>
    <cellStyle name="Currency 3 3 4 2" xfId="26037" xr:uid="{1BFD351E-86E5-4223-A953-BAF84BA83985}"/>
    <cellStyle name="Currency 3 3 4 2 2" xfId="29021" xr:uid="{A4711FAC-7456-4FD5-A8CF-76908B2323E9}"/>
    <cellStyle name="Currency 3 3 4 2 2 2" xfId="57511" xr:uid="{492798A6-28E6-4826-8EF3-F830B86B2F72}"/>
    <cellStyle name="Currency 3 3 4 2 3" xfId="54528" xr:uid="{2D4EA2E6-2307-4A78-A3A4-5A9CA166486E}"/>
    <cellStyle name="Currency 3 3 4 3" xfId="27510" xr:uid="{6D88410E-8D0C-43CC-8776-C56004A25EBA}"/>
    <cellStyle name="Currency 3 3 4 3 2" xfId="56000" xr:uid="{896B3FCB-7657-4DBF-81CD-F40C8C781868}"/>
    <cellStyle name="Currency 3 3 4 4" xfId="30508" xr:uid="{C91FC733-3FAE-42A6-85D6-735C96CFFA4A}"/>
    <cellStyle name="Currency 3 3 4 4 2" xfId="58998" xr:uid="{293BD4AA-3D00-46E0-89F9-67479B8C94CE}"/>
    <cellStyle name="Currency 3 3 4 5" xfId="24580" xr:uid="{389E524E-E9F9-4752-BA0B-CB576D8FE18B}"/>
    <cellStyle name="Currency 3 3 4 5 2" xfId="53072" xr:uid="{D128A7D7-0087-4F9F-AA68-27F0532442BE}"/>
    <cellStyle name="Currency 3 3 5" xfId="24877" xr:uid="{1E114B13-D712-42C2-9606-B05176ECBAF3}"/>
    <cellStyle name="Currency 3 3 5 2" xfId="26347" xr:uid="{405B6575-3B37-4B72-A0B3-FFAEA77BA868}"/>
    <cellStyle name="Currency 3 3 5 2 2" xfId="29331" xr:uid="{F207691B-B10A-4A6D-9147-8FE0336E50EF}"/>
    <cellStyle name="Currency 3 3 5 2 2 2" xfId="57821" xr:uid="{FFF05B0D-6285-4F9E-9450-80B38D7CD7CA}"/>
    <cellStyle name="Currency 3 3 5 2 3" xfId="54838" xr:uid="{64494279-22CA-40C2-B40E-02930E62B7E6}"/>
    <cellStyle name="Currency 3 3 5 3" xfId="27820" xr:uid="{0E0D0F59-F2FC-4730-B212-E74571FD6E28}"/>
    <cellStyle name="Currency 3 3 5 3 2" xfId="56310" xr:uid="{51AE31B0-FBD5-4D6E-B3A3-C2ECBC8C4E4E}"/>
    <cellStyle name="Currency 3 3 5 4" xfId="30819" xr:uid="{2053C487-2336-42BC-B02D-977CAA28ECF6}"/>
    <cellStyle name="Currency 3 3 5 4 2" xfId="59309" xr:uid="{717256E6-76E6-495F-87AE-05FDABD26BFA}"/>
    <cellStyle name="Currency 3 3 5 5" xfId="53368" xr:uid="{2811EE4B-BEA5-4792-91D5-633F23D641AC}"/>
    <cellStyle name="Currency 3 3 6" xfId="25178" xr:uid="{06F5619F-66C1-40A5-A8E6-8A506BECDC83}"/>
    <cellStyle name="Currency 3 3 6 2" xfId="28145" xr:uid="{2E6EA447-F8FE-41CC-BE6B-92614C1A995A}"/>
    <cellStyle name="Currency 3 3 6 2 2" xfId="56635" xr:uid="{844D8737-671A-42AA-A731-D9DD0EC97733}"/>
    <cellStyle name="Currency 3 3 6 3" xfId="53669" xr:uid="{4C83D202-9B64-4A3D-B197-E6932DC17057}"/>
    <cellStyle name="Currency 3 3 7" xfId="26629" xr:uid="{5B21FE41-6271-44F2-8EE2-1E1F6B1B9ABA}"/>
    <cellStyle name="Currency 3 3 7 2" xfId="55119" xr:uid="{1FEF467E-13E0-4D7A-BA91-2B76E1121FE4}"/>
    <cellStyle name="Currency 3 3 8" xfId="29623" xr:uid="{46C5970E-8D87-4554-8E82-029D67DF5DDE}"/>
    <cellStyle name="Currency 3 3 8 2" xfId="58113" xr:uid="{0AD56497-08F4-4C54-AEE0-A2422160714A}"/>
    <cellStyle name="Currency 3 3 9" xfId="23550" xr:uid="{8E5F9EB9-3481-46D0-9D3E-01CA680A745C}"/>
    <cellStyle name="Currency 3 3 9 2" xfId="52331" xr:uid="{F25C6AFC-49DE-42B9-8757-078F205207C8}"/>
    <cellStyle name="Currency 3 4" xfId="3328" xr:uid="{562DFA01-1C4C-4431-AB0A-BB8A3660005A}"/>
    <cellStyle name="Currency 3 4 10" xfId="5637" xr:uid="{2901D2FC-482D-4245-87FD-0ADAD11C0998}"/>
    <cellStyle name="Currency 3 4 10 2" xfId="35496" xr:uid="{DA488007-19EB-4395-8408-3F9E5B786BB4}"/>
    <cellStyle name="Currency 3 4 2" xfId="21593" xr:uid="{17691D89-C011-4DFE-AFCB-4C73D8496E70}"/>
    <cellStyle name="Currency 3 4 2 2" xfId="25528" xr:uid="{E054551A-3395-447C-918E-4EABE5E0BEB7}"/>
    <cellStyle name="Currency 3 4 2 2 2" xfId="28503" xr:uid="{AA7C1488-39D0-44BD-8628-E5139F548352}"/>
    <cellStyle name="Currency 3 4 2 2 2 2" xfId="56993" xr:uid="{2828E81F-3F3B-4D27-A0A7-453716F96F06}"/>
    <cellStyle name="Currency 3 4 2 2 3" xfId="54019" xr:uid="{1EF08912-CC95-436B-AD97-86A98533176A}"/>
    <cellStyle name="Currency 3 4 2 3" xfId="26989" xr:uid="{6DBD0304-DCB2-48F4-B6F1-1023F009C06C}"/>
    <cellStyle name="Currency 3 4 2 3 2" xfId="55479" xr:uid="{B01A1D65-A88C-4279-950C-20AB678FF9A1}"/>
    <cellStyle name="Currency 3 4 2 4" xfId="29984" xr:uid="{72043F47-5C96-4A5E-A897-CF7A62BC4E3A}"/>
    <cellStyle name="Currency 3 4 2 4 2" xfId="58474" xr:uid="{5C30C38A-ED24-496E-882B-C0127892253F}"/>
    <cellStyle name="Currency 3 4 2 5" xfId="24057" xr:uid="{00BFFA20-4A30-41C7-AF6C-5375FBABE30D}"/>
    <cellStyle name="Currency 3 4 2 5 2" xfId="52598" xr:uid="{C2B425A5-9A5B-47B3-BE8C-6CA601EC60AB}"/>
    <cellStyle name="Currency 3 4 2 6" xfId="51018" xr:uid="{7419DA7A-0E5D-4F21-93E9-42A6E5A60B9B}"/>
    <cellStyle name="Currency 3 4 3" xfId="20352" xr:uid="{DDEDFCFC-9C9F-4E9B-BE90-C9515590663E}"/>
    <cellStyle name="Currency 3 4 3 2" xfId="25815" xr:uid="{E487E0C0-F21B-4F9F-ACF8-D34225EE1EA9}"/>
    <cellStyle name="Currency 3 4 3 2 2" xfId="28793" xr:uid="{878B59F9-A511-425C-9AC6-DC5EBB2E88DE}"/>
    <cellStyle name="Currency 3 4 3 2 2 2" xfId="57283" xr:uid="{92DCD823-1698-4AD1-A3A0-D3BB60F53586}"/>
    <cellStyle name="Currency 3 4 3 2 3" xfId="54306" xr:uid="{6E83113A-D256-42FA-A36C-C53DB6E26C3D}"/>
    <cellStyle name="Currency 3 4 3 3" xfId="27282" xr:uid="{8A5A58F0-FCA4-409C-82EE-7146E2520787}"/>
    <cellStyle name="Currency 3 4 3 3 2" xfId="55772" xr:uid="{44959E53-3B80-4BC1-9DC2-1F4AE323F193}"/>
    <cellStyle name="Currency 3 4 3 4" xfId="30280" xr:uid="{B9C2A8EE-73BA-4375-B0F0-9A9E4B4F3EE4}"/>
    <cellStyle name="Currency 3 4 3 4 2" xfId="58770" xr:uid="{865F7567-D73A-4CB2-9376-11AFFEFE162A}"/>
    <cellStyle name="Currency 3 4 3 5" xfId="24370" xr:uid="{AD0D1E53-05E7-467F-B0BD-B541F3104F85}"/>
    <cellStyle name="Currency 3 4 3 5 2" xfId="52862" xr:uid="{5871C449-D554-4969-9A0F-462A309B35D2}"/>
    <cellStyle name="Currency 3 4 4" xfId="24649" xr:uid="{181ADFBB-7AD4-4119-81E9-025AFE4FF99B}"/>
    <cellStyle name="Currency 3 4 4 2" xfId="26106" xr:uid="{41DB5EDA-A230-4277-88B2-FE95A81BCF44}"/>
    <cellStyle name="Currency 3 4 4 2 2" xfId="29090" xr:uid="{AE275A84-B04C-4FEC-A2A4-116683381FD6}"/>
    <cellStyle name="Currency 3 4 4 2 2 2" xfId="57580" xr:uid="{8627BBFB-EE1B-4BF9-AEAE-7DE38F45876E}"/>
    <cellStyle name="Currency 3 4 4 2 3" xfId="54597" xr:uid="{2B931E8D-7EC5-49D5-BD3F-18CE68B132E6}"/>
    <cellStyle name="Currency 3 4 4 3" xfId="27579" xr:uid="{ED7A866C-7DA3-483D-97AE-3D83F050C1D7}"/>
    <cellStyle name="Currency 3 4 4 3 2" xfId="56069" xr:uid="{ACA61E0B-6005-4086-A6B4-3A5CAD92F6C8}"/>
    <cellStyle name="Currency 3 4 4 4" xfId="30578" xr:uid="{EB6C3154-D603-42DD-9338-9C4C1956DE42}"/>
    <cellStyle name="Currency 3 4 4 4 2" xfId="59068" xr:uid="{86EFC46A-D6ED-483E-B9B9-85EE224F23AC}"/>
    <cellStyle name="Currency 3 4 4 5" xfId="53141" xr:uid="{B6E59343-E39E-4DAD-866D-EC275BF900F3}"/>
    <cellStyle name="Currency 3 4 5" xfId="24946" xr:uid="{1DD655D8-B265-420E-A595-3F2036F4F259}"/>
    <cellStyle name="Currency 3 4 5 2" xfId="26415" xr:uid="{A245E580-3DB5-411F-A4FD-F36CC9EAD9AC}"/>
    <cellStyle name="Currency 3 4 5 2 2" xfId="29399" xr:uid="{4EBEBA73-72E8-46A0-92C6-240287F253E6}"/>
    <cellStyle name="Currency 3 4 5 2 2 2" xfId="57889" xr:uid="{E27D544F-72B5-45BA-8702-17FE90A9731B}"/>
    <cellStyle name="Currency 3 4 5 2 3" xfId="54906" xr:uid="{BA224F0D-2C18-4457-A731-BDB698B36D7E}"/>
    <cellStyle name="Currency 3 4 5 3" xfId="27888" xr:uid="{2FFA4DF7-E66C-4733-94FE-1644A10B18C5}"/>
    <cellStyle name="Currency 3 4 5 3 2" xfId="56378" xr:uid="{1583C149-8807-495C-A5F6-E13FFC128F6B}"/>
    <cellStyle name="Currency 3 4 5 4" xfId="30888" xr:uid="{03CAF209-770B-467C-AE6C-72A36F9F9DA9}"/>
    <cellStyle name="Currency 3 4 5 4 2" xfId="59378" xr:uid="{F4903E13-E791-467D-ACBC-4C7E859F85B8}"/>
    <cellStyle name="Currency 3 4 5 5" xfId="53437" xr:uid="{43F4A712-F9D0-42FC-A372-67A7671B2E0B}"/>
    <cellStyle name="Currency 3 4 6" xfId="25247" xr:uid="{DA067294-00A1-4048-A454-DE8D2A2F46DB}"/>
    <cellStyle name="Currency 3 4 6 2" xfId="28213" xr:uid="{B780BB44-CDE5-4287-8B0C-88DA2F358A55}"/>
    <cellStyle name="Currency 3 4 6 2 2" xfId="56703" xr:uid="{4945BB84-236A-4C3B-A9A5-ECCA9CB191BF}"/>
    <cellStyle name="Currency 3 4 6 3" xfId="53738" xr:uid="{85289FBB-952E-4E92-B263-6AD89A2556F2}"/>
    <cellStyle name="Currency 3 4 7" xfId="26698" xr:uid="{1978F9AD-C0D0-4F27-A1C9-CB9BAC7A7DF3}"/>
    <cellStyle name="Currency 3 4 7 2" xfId="55188" xr:uid="{E7824211-1BC9-4DBF-81E9-71DD58F12222}"/>
    <cellStyle name="Currency 3 4 8" xfId="29692" xr:uid="{10F5ACB7-3262-4983-9B26-DD25552E14C2}"/>
    <cellStyle name="Currency 3 4 8 2" xfId="58182" xr:uid="{9E34D3F0-C63E-4944-AC31-E6721F42D1E2}"/>
    <cellStyle name="Currency 3 4 9" xfId="23667" xr:uid="{3CA6C0D8-86D6-40D5-901C-2E04C0F8FE56}"/>
    <cellStyle name="Currency 3 4 9 2" xfId="52369" xr:uid="{A82D1DAF-A4DD-43BB-9C32-80218935430F}"/>
    <cellStyle name="Currency 3 5" xfId="4745" xr:uid="{A8E30E17-1C74-4E44-B7EE-8980628B2387}"/>
    <cellStyle name="Currency 3 5 10" xfId="34633" xr:uid="{C7C09BB3-E5B0-4269-B014-B741C56577A4}"/>
    <cellStyle name="Currency 3 5 2" xfId="22393" xr:uid="{A5961638-407F-4002-8E30-7D839B71A1FC}"/>
    <cellStyle name="Currency 3 5 2 2" xfId="25451" xr:uid="{F15DB2A8-3A98-418E-ABD2-0EAA649870C6}"/>
    <cellStyle name="Currency 3 5 2 2 2" xfId="28429" xr:uid="{8ED7F718-04BF-45EF-8B3B-A950137AF49B}"/>
    <cellStyle name="Currency 3 5 2 2 2 2" xfId="56919" xr:uid="{DAD4BB5B-EE34-4D69-AF29-22658AD55A7E}"/>
    <cellStyle name="Currency 3 5 2 2 3" xfId="53942" xr:uid="{6F589F98-A4D3-4AC4-AF78-6EF975B25757}"/>
    <cellStyle name="Currency 3 5 2 3" xfId="26915" xr:uid="{FB41DE9A-B63C-4673-A424-6BF1D5360888}"/>
    <cellStyle name="Currency 3 5 2 3 2" xfId="55405" xr:uid="{71C13EBF-2C19-4A79-99AE-C6F7CE9A42B9}"/>
    <cellStyle name="Currency 3 5 2 4" xfId="29908" xr:uid="{ED93B1A2-BC06-429F-BBB7-D529641365F1}"/>
    <cellStyle name="Currency 3 5 2 4 2" xfId="58398" xr:uid="{061B0C54-BBBC-454A-8B3F-CACD394C3F08}"/>
    <cellStyle name="Currency 3 5 2 5" xfId="23963" xr:uid="{97AA6B9D-54A3-4C37-A46E-CE5834A85A9F}"/>
    <cellStyle name="Currency 3 5 2 5 2" xfId="52532" xr:uid="{C795AEED-8099-4ECD-A103-BFCC7A906D10}"/>
    <cellStyle name="Currency 3 5 2 6" xfId="51809" xr:uid="{A88284EF-78F1-4A1E-9D7D-7BFC84CF61AE}"/>
    <cellStyle name="Currency 3 5 3" xfId="18010" xr:uid="{65FEC799-C68E-4255-8107-6BCE09C0A4C4}"/>
    <cellStyle name="Currency 3 5 3 2" xfId="25739" xr:uid="{4ECBD386-CD9D-4ACF-BD4F-AE30AB89290E}"/>
    <cellStyle name="Currency 3 5 3 2 2" xfId="28718" xr:uid="{6A11DB58-D140-4CFD-B57F-31C15EBA252E}"/>
    <cellStyle name="Currency 3 5 3 2 2 2" xfId="57208" xr:uid="{A6EE406B-AAE3-47C7-8108-F150619646C7}"/>
    <cellStyle name="Currency 3 5 3 2 3" xfId="54230" xr:uid="{CBE4A2A8-504D-458F-A269-014985BAD372}"/>
    <cellStyle name="Currency 3 5 3 3" xfId="27207" xr:uid="{6FB5A52F-CBB8-40EF-9991-734D5E414157}"/>
    <cellStyle name="Currency 3 5 3 3 2" xfId="55697" xr:uid="{D1BFC7A9-8F55-47BB-94D2-D6D6F485CEC6}"/>
    <cellStyle name="Currency 3 5 3 4" xfId="30203" xr:uid="{F61930C4-37D7-4B9E-8CA3-5B3181192E71}"/>
    <cellStyle name="Currency 3 5 3 4 2" xfId="58693" xr:uid="{2177E80C-EF4B-4C79-8E22-0CC74497A8E3}"/>
    <cellStyle name="Currency 3 5 3 5" xfId="24293" xr:uid="{60F5CF3A-2B80-4297-8B0F-8EE26C6B92D6}"/>
    <cellStyle name="Currency 3 5 3 5 2" xfId="52785" xr:uid="{06B5C6F7-3B6A-479F-89B4-76D716804138}"/>
    <cellStyle name="Currency 3 5 4" xfId="24572" xr:uid="{ED5DB554-BCE9-4A5C-B179-BF0E9516A95A}"/>
    <cellStyle name="Currency 3 5 4 2" xfId="26030" xr:uid="{8160866E-F1AF-446A-910E-161D1D975E9F}"/>
    <cellStyle name="Currency 3 5 4 2 2" xfId="29013" xr:uid="{C0D53F11-65E5-434F-9E6B-98C18226AA20}"/>
    <cellStyle name="Currency 3 5 4 2 2 2" xfId="57503" xr:uid="{71C21E5A-4669-4429-AD91-03FC4DF7E234}"/>
    <cellStyle name="Currency 3 5 4 2 3" xfId="54521" xr:uid="{1E5FB2B9-DB52-4180-91EB-AC6E797E7A92}"/>
    <cellStyle name="Currency 3 5 4 3" xfId="27502" xr:uid="{C7CAEDE2-D582-4D12-9803-E636006B4ABC}"/>
    <cellStyle name="Currency 3 5 4 3 2" xfId="55992" xr:uid="{FCA94566-0950-4B85-91D8-2D5CC945007B}"/>
    <cellStyle name="Currency 3 5 4 4" xfId="30500" xr:uid="{856B2660-5DA4-49E6-A741-C60DD9312052}"/>
    <cellStyle name="Currency 3 5 4 4 2" xfId="58990" xr:uid="{76881440-7E2A-4E56-97AF-748F98E3C9D2}"/>
    <cellStyle name="Currency 3 5 4 5" xfId="53064" xr:uid="{A9BFD0C1-F3FE-43D2-9293-4C632BA6EDA3}"/>
    <cellStyle name="Currency 3 5 5" xfId="24869" xr:uid="{F0CDED65-6D35-449E-B776-6F84E887A8B3}"/>
    <cellStyle name="Currency 3 5 5 2" xfId="26339" xr:uid="{EF2B687D-B9FF-418E-8D4F-6F26846EF2F2}"/>
    <cellStyle name="Currency 3 5 5 2 2" xfId="29323" xr:uid="{8EFC7ACA-7D50-43E2-A0B3-96DBE8657B7B}"/>
    <cellStyle name="Currency 3 5 5 2 2 2" xfId="57813" xr:uid="{A4C81527-DBEE-4A89-B614-0B713FA9C7A8}"/>
    <cellStyle name="Currency 3 5 5 2 3" xfId="54830" xr:uid="{C873595C-6A4D-4A38-B17B-515BB741BCDB}"/>
    <cellStyle name="Currency 3 5 5 3" xfId="27812" xr:uid="{4B25FEB3-85F9-4637-A9A1-2AAC07A5420A}"/>
    <cellStyle name="Currency 3 5 5 3 2" xfId="56302" xr:uid="{4B29D0BE-78CB-4B5E-A811-B08A1DB6EAAC}"/>
    <cellStyle name="Currency 3 5 5 4" xfId="30811" xr:uid="{F52CED46-6618-46E3-BB9B-CC9872604D11}"/>
    <cellStyle name="Currency 3 5 5 4 2" xfId="59301" xr:uid="{67A67D5B-CC92-436A-AA5B-EAB3C6463D5E}"/>
    <cellStyle name="Currency 3 5 5 5" xfId="53360" xr:uid="{5D636582-240E-4244-AE02-80CF718EF0E8}"/>
    <cellStyle name="Currency 3 5 6" xfId="25170" xr:uid="{4F0CEC6D-846C-4272-91C7-7817ED04F480}"/>
    <cellStyle name="Currency 3 5 6 2" xfId="28137" xr:uid="{7213B4EA-5EE0-4BB2-AF81-27659D682A7B}"/>
    <cellStyle name="Currency 3 5 6 2 2" xfId="56627" xr:uid="{7CF2E539-A923-40F2-9DDA-F57CD6A7F3D7}"/>
    <cellStyle name="Currency 3 5 6 3" xfId="53661" xr:uid="{30A6056A-81A0-4BA9-8505-4A334C6354A6}"/>
    <cellStyle name="Currency 3 5 7" xfId="26621" xr:uid="{D9BE355C-6C86-433D-A9D5-E7E8382B13BD}"/>
    <cellStyle name="Currency 3 5 7 2" xfId="55111" xr:uid="{3F2EB7E4-D3C0-42C3-89BB-4EBBE5941D50}"/>
    <cellStyle name="Currency 3 5 8" xfId="29615" xr:uid="{1588D14A-3F4C-409E-AC14-4584B093EF39}"/>
    <cellStyle name="Currency 3 5 8 2" xfId="58105" xr:uid="{5C9737C8-4870-4CA8-B6D7-4FEA95A9E8F1}"/>
    <cellStyle name="Currency 3 5 9" xfId="23540" xr:uid="{EB817C4F-E9C9-42D9-9894-03D84747CCEE}"/>
    <cellStyle name="Currency 3 5 9 2" xfId="52324" xr:uid="{2CD5116A-AB99-429D-B8E4-D19FF2778F4C}"/>
    <cellStyle name="Currency 3 6" xfId="4695" xr:uid="{E4D418B7-EC67-425C-A4E4-4208A4005B12}"/>
    <cellStyle name="Currency 3 6 2" xfId="24147" xr:uid="{A35927A7-0983-421B-91CC-AC75A7D39FAB}"/>
    <cellStyle name="Currency 3 6 2 2" xfId="25606" xr:uid="{343BD757-4B08-4108-B967-EED20ACE2774}"/>
    <cellStyle name="Currency 3 6 2 2 2" xfId="28582" xr:uid="{77D1B98A-0290-4201-8827-933B76E4CE37}"/>
    <cellStyle name="Currency 3 6 2 2 2 2" xfId="57072" xr:uid="{294ECCF6-E9D8-4640-BBAE-8FC987CD795E}"/>
    <cellStyle name="Currency 3 6 2 2 3" xfId="54097" xr:uid="{3EC7D164-947E-4C12-B969-3361B6BEB582}"/>
    <cellStyle name="Currency 3 6 2 3" xfId="27070" xr:uid="{AF512E17-052C-47D9-A56D-7FC2A698068B}"/>
    <cellStyle name="Currency 3 6 2 3 2" xfId="55560" xr:uid="{7F969795-E945-4F28-AA1A-CFD26BE734BA}"/>
    <cellStyle name="Currency 3 6 2 4" xfId="30065" xr:uid="{3431E1B1-EB32-4416-AB5A-284DACF74C65}"/>
    <cellStyle name="Currency 3 6 2 4 2" xfId="58555" xr:uid="{AF74F4ED-FB9A-4618-8F52-CC90FB713FEB}"/>
    <cellStyle name="Currency 3 6 2 5" xfId="52676" xr:uid="{63A905CA-89CB-4ED9-9068-0ABD6B12A52F}"/>
    <cellStyle name="Currency 3 6 3" xfId="24449" xr:uid="{E3DF069A-3763-4F23-A5E1-91CCFBF97051}"/>
    <cellStyle name="Currency 3 6 3 2" xfId="25893" xr:uid="{7145B3C7-0F08-4818-AC55-E97ED96EFCDC}"/>
    <cellStyle name="Currency 3 6 3 2 2" xfId="28874" xr:uid="{BA0296DE-DD8A-4A9D-9D88-100ACFB488EA}"/>
    <cellStyle name="Currency 3 6 3 2 2 2" xfId="57364" xr:uid="{4EDC9AE0-9C59-4127-9C2D-A0D8367F73D4}"/>
    <cellStyle name="Currency 3 6 3 2 3" xfId="54384" xr:uid="{CA4252AC-CD27-4B3D-9201-0D741A03DA47}"/>
    <cellStyle name="Currency 3 6 3 3" xfId="27363" xr:uid="{A6EA1F1F-EC92-4599-B6FD-0110EFDB9885}"/>
    <cellStyle name="Currency 3 6 3 3 2" xfId="55853" xr:uid="{A48C15DC-AFDE-4EA5-BEBA-F78A83EE80A4}"/>
    <cellStyle name="Currency 3 6 3 4" xfId="30361" xr:uid="{96274089-7C5C-4CB8-9B5F-94DE7999FAEC}"/>
    <cellStyle name="Currency 3 6 3 4 2" xfId="58851" xr:uid="{E352FFEF-8088-4CD5-B3BE-E63CA008B20D}"/>
    <cellStyle name="Currency 3 6 3 5" xfId="52941" xr:uid="{532188D1-0B52-4C8F-A413-2820321A0C5B}"/>
    <cellStyle name="Currency 3 6 4" xfId="24729" xr:uid="{6CF82E55-B754-49CE-8304-6D2BE839BF2D}"/>
    <cellStyle name="Currency 3 6 4 2" xfId="26187" xr:uid="{2D453D3E-50BE-4C5F-B190-1BDFAB6093D3}"/>
    <cellStyle name="Currency 3 6 4 2 2" xfId="29171" xr:uid="{A8938CB6-A6F9-4307-ADD6-7B218B800250}"/>
    <cellStyle name="Currency 3 6 4 2 2 2" xfId="57661" xr:uid="{374F83D5-92BF-4EA0-B025-F0582157E186}"/>
    <cellStyle name="Currency 3 6 4 2 3" xfId="54678" xr:uid="{5405EBEC-837C-4289-907C-2DB95A559F81}"/>
    <cellStyle name="Currency 3 6 4 3" xfId="27660" xr:uid="{6748DAEB-1D12-4DBE-8B4D-672C9F1024B4}"/>
    <cellStyle name="Currency 3 6 4 3 2" xfId="56150" xr:uid="{9376C95E-898D-4487-8C53-58497F7E30CB}"/>
    <cellStyle name="Currency 3 6 4 4" xfId="30659" xr:uid="{94E56D0F-1DD5-4B34-9C88-3F091A5AFCB7}"/>
    <cellStyle name="Currency 3 6 4 4 2" xfId="59149" xr:uid="{678CC629-BCB4-4825-A706-1D2B4982B5E7}"/>
    <cellStyle name="Currency 3 6 4 5" xfId="53221" xr:uid="{7ECFF88C-8B1A-4200-AC67-F08DEDE3B4EA}"/>
    <cellStyle name="Currency 3 6 5" xfId="25027" xr:uid="{126D6092-0BFE-4DB6-BD8D-C9559292C48B}"/>
    <cellStyle name="Currency 3 6 5 2" xfId="26496" xr:uid="{758F72E8-D46E-450A-9CEA-8611466F7461}"/>
    <cellStyle name="Currency 3 6 5 2 2" xfId="29480" xr:uid="{057F5372-C8E7-467F-9558-303E9AB0DF63}"/>
    <cellStyle name="Currency 3 6 5 2 2 2" xfId="57970" xr:uid="{F74FFE88-84A2-4D53-8445-9D9CD3745B7A}"/>
    <cellStyle name="Currency 3 6 5 2 3" xfId="54987" xr:uid="{84293FC3-A025-4D7E-8058-FA5F5DF9A395}"/>
    <cellStyle name="Currency 3 6 5 3" xfId="27969" xr:uid="{9CD89005-9B67-4602-AF4D-FBBE0CEE83FF}"/>
    <cellStyle name="Currency 3 6 5 3 2" xfId="56459" xr:uid="{2E4572D9-4F11-4DD8-852D-AACB34D40558}"/>
    <cellStyle name="Currency 3 6 5 4" xfId="30969" xr:uid="{22E0231C-BFE8-4755-BCCC-D41DE80F56B7}"/>
    <cellStyle name="Currency 3 6 5 4 2" xfId="59459" xr:uid="{2EC2FB48-39F0-47A4-9EF6-3EF039F6C4E1}"/>
    <cellStyle name="Currency 3 6 5 5" xfId="53518" xr:uid="{45606A4A-7F0E-4210-B3F1-F95CBC5C734B}"/>
    <cellStyle name="Currency 3 6 6" xfId="25328" xr:uid="{B28F90EC-65B8-4A4C-A765-6FF5E8FD2087}"/>
    <cellStyle name="Currency 3 6 6 2" xfId="28294" xr:uid="{1941367F-35D2-4E2C-9E83-76F6C11CC329}"/>
    <cellStyle name="Currency 3 6 6 2 2" xfId="56784" xr:uid="{8E85B727-8E9B-44FB-A85C-E89D9C3C19EA}"/>
    <cellStyle name="Currency 3 6 6 3" xfId="53819" xr:uid="{AF5CB6C0-E875-44C4-BB4D-D5CAF8E7568A}"/>
    <cellStyle name="Currency 3 6 7" xfId="26779" xr:uid="{47EDC71F-39F8-4F95-9274-BB424A4FC2F9}"/>
    <cellStyle name="Currency 3 6 7 2" xfId="55269" xr:uid="{8181F109-9B4E-4F54-B09D-B2E5961B2226}"/>
    <cellStyle name="Currency 3 6 8" xfId="29773" xr:uid="{42A6E59E-4658-4B4D-8318-08F5CD7BE0F4}"/>
    <cellStyle name="Currency 3 6 8 2" xfId="58263" xr:uid="{A5A11587-E7E4-4E38-B309-E5B3D286B3CE}"/>
    <cellStyle name="Currency 3 6 9" xfId="23733" xr:uid="{7A9B2223-53CD-47EE-8535-AC2E839C7548}"/>
    <cellStyle name="Currency 3 6 9 2" xfId="52430" xr:uid="{5CCA5640-5872-4EA7-853E-4B4A956D5488}"/>
    <cellStyle name="Currency 3 7" xfId="23824" xr:uid="{D162B6D3-7D5C-4DC5-8B78-C15B6DA758D3}"/>
    <cellStyle name="Currency 3 7 2" xfId="24190" xr:uid="{5075CD21-882A-4A09-8E20-76C0179FD39D}"/>
    <cellStyle name="Currency 3 7 2 2" xfId="25620" xr:uid="{7E9D95A6-F45A-4DE8-81DE-09D3B07A9E35}"/>
    <cellStyle name="Currency 3 7 2 2 2" xfId="28596" xr:uid="{7049AA7A-23D8-4A61-B27B-3E4CF0AA7BF3}"/>
    <cellStyle name="Currency 3 7 2 2 2 2" xfId="57086" xr:uid="{7C6837E2-9552-46D3-AF30-B6A4C81CE1C3}"/>
    <cellStyle name="Currency 3 7 2 2 3" xfId="54111" xr:uid="{2FEFD4F3-975A-4740-A916-74AF0BD06793}"/>
    <cellStyle name="Currency 3 7 2 3" xfId="27085" xr:uid="{B01E004F-CF53-4165-9C80-0DBF281B99DC}"/>
    <cellStyle name="Currency 3 7 2 3 2" xfId="55575" xr:uid="{82C7F838-8A31-4BDE-879B-A13EA82E2F62}"/>
    <cellStyle name="Currency 3 7 2 4" xfId="30080" xr:uid="{955BA395-1EA8-4F72-BFFF-82D1DFCD20A3}"/>
    <cellStyle name="Currency 3 7 2 4 2" xfId="58570" xr:uid="{CAF98B85-F008-4B85-8E11-129515833BC0}"/>
    <cellStyle name="Currency 3 7 2 5" xfId="52690" xr:uid="{23A461DC-370F-45A9-AE3B-3E1E3805A100}"/>
    <cellStyle name="Currency 3 7 3" xfId="24463" xr:uid="{A4E9B84C-722F-4F2D-9FED-6FE7F64B1DDE}"/>
    <cellStyle name="Currency 3 7 3 2" xfId="25907" xr:uid="{A8D134B4-195D-40C0-B48B-A5891E9DD618}"/>
    <cellStyle name="Currency 3 7 3 2 2" xfId="28889" xr:uid="{3DCD6236-4DEC-43B7-90C5-131B658A60B1}"/>
    <cellStyle name="Currency 3 7 3 2 2 2" xfId="57379" xr:uid="{C9EAE2C3-A1B9-4DDF-B81C-6F3631922538}"/>
    <cellStyle name="Currency 3 7 3 2 3" xfId="54398" xr:uid="{D464DCB6-EB61-4A31-A3E3-6CE7E14D4549}"/>
    <cellStyle name="Currency 3 7 3 3" xfId="27378" xr:uid="{FDBF8F4D-D99C-4540-9A12-8031E44D259E}"/>
    <cellStyle name="Currency 3 7 3 3 2" xfId="55868" xr:uid="{125C0FB5-1E9B-4E1E-83E5-7540D13A6FDE}"/>
    <cellStyle name="Currency 3 7 3 4" xfId="30376" xr:uid="{B63235BF-C24E-43D8-8707-F9AF57FA5390}"/>
    <cellStyle name="Currency 3 7 3 4 2" xfId="58866" xr:uid="{617031A3-4586-4D86-A524-F0B4CC083CA0}"/>
    <cellStyle name="Currency 3 7 3 5" xfId="52955" xr:uid="{E45A8F85-E93F-46C5-ACF8-1C992E51FE24}"/>
    <cellStyle name="Currency 3 7 4" xfId="24749" xr:uid="{A56992B1-4AF6-412B-9211-9BD92491166B}"/>
    <cellStyle name="Currency 3 7 4 2" xfId="26207" xr:uid="{1269EC9D-AAB4-4670-8802-72F16BD91FF4}"/>
    <cellStyle name="Currency 3 7 4 2 2" xfId="29191" xr:uid="{54ADA457-ED00-4137-AD26-8C36DC7093D6}"/>
    <cellStyle name="Currency 3 7 4 2 2 2" xfId="57681" xr:uid="{15D35A96-25B0-425B-9052-3460D54A6CCA}"/>
    <cellStyle name="Currency 3 7 4 2 3" xfId="54698" xr:uid="{48C797CA-70F0-4E63-A9E5-ACDEA0B3A77A}"/>
    <cellStyle name="Currency 3 7 4 3" xfId="27680" xr:uid="{F67F7A05-6C07-430A-AA84-CCE73F83069D}"/>
    <cellStyle name="Currency 3 7 4 3 2" xfId="56170" xr:uid="{3A14259D-A6BF-4180-BF78-6C0687E64AF8}"/>
    <cellStyle name="Currency 3 7 4 4" xfId="30679" xr:uid="{629A7863-5B9E-4CF2-A604-FFCBF7F33755}"/>
    <cellStyle name="Currency 3 7 4 4 2" xfId="59169" xr:uid="{79AE23DA-8F43-4416-973F-E9B896F44ACD}"/>
    <cellStyle name="Currency 3 7 4 5" xfId="53241" xr:uid="{AA23FB36-3493-4DFE-BA4D-7F4753920E40}"/>
    <cellStyle name="Currency 3 7 5" xfId="25042" xr:uid="{1B7C87C2-940E-48B1-9A3C-C45C25BAE766}"/>
    <cellStyle name="Currency 3 7 5 2" xfId="26511" xr:uid="{EE3AF0A5-A1AD-4D14-91E4-DE2EB32FAC26}"/>
    <cellStyle name="Currency 3 7 5 2 2" xfId="29495" xr:uid="{CC2ABBDF-BB67-4BF5-9B0F-3470B6EA8248}"/>
    <cellStyle name="Currency 3 7 5 2 2 2" xfId="57985" xr:uid="{CD1D9E47-180D-442F-90E7-105E47940CAD}"/>
    <cellStyle name="Currency 3 7 5 2 3" xfId="55002" xr:uid="{88D0FF00-38BD-40A3-9E31-40ABAFFD63BF}"/>
    <cellStyle name="Currency 3 7 5 3" xfId="27984" xr:uid="{278CB91D-E307-4828-8151-BD38FE289E8A}"/>
    <cellStyle name="Currency 3 7 5 3 2" xfId="56474" xr:uid="{255F0EBB-B7B0-4562-B22E-E8727A85B1E4}"/>
    <cellStyle name="Currency 3 7 5 4" xfId="30984" xr:uid="{1E713D4C-4AD3-480D-A21F-2860531E2E6B}"/>
    <cellStyle name="Currency 3 7 5 4 2" xfId="59474" xr:uid="{9F606F84-3777-48F6-8625-709B05DC1104}"/>
    <cellStyle name="Currency 3 7 5 5" xfId="53533" xr:uid="{99DAD591-801B-4A0F-AB99-D6B3E41C0815}"/>
    <cellStyle name="Currency 3 7 6" xfId="25343" xr:uid="{DA928DC9-E627-4F68-82B2-D37E2FB7882E}"/>
    <cellStyle name="Currency 3 7 6 2" xfId="28309" xr:uid="{9D75E407-3CA3-476D-A6FE-E1479F7E821C}"/>
    <cellStyle name="Currency 3 7 6 2 2" xfId="56799" xr:uid="{CBFB0B4A-6859-41E4-A87A-E506A1840114}"/>
    <cellStyle name="Currency 3 7 6 3" xfId="53834" xr:uid="{FB3BACED-F90D-41CE-9726-E8C0E0A92A9A}"/>
    <cellStyle name="Currency 3 7 7" xfId="26794" xr:uid="{04DBC71A-3752-4C69-A26D-C75CED698F89}"/>
    <cellStyle name="Currency 3 7 7 2" xfId="55284" xr:uid="{ED3C9F91-C55D-46F1-B0B5-18F3444107B4}"/>
    <cellStyle name="Currency 3 7 8" xfId="29788" xr:uid="{401DE99C-C004-4DD0-9918-4FD6C3264B15}"/>
    <cellStyle name="Currency 3 7 8 2" xfId="58278" xr:uid="{4AF6D5AE-12F7-40A1-8483-E8D68C1730E2}"/>
    <cellStyle name="Currency 3 7 9" xfId="52442" xr:uid="{1B6158B6-C3FD-4BD8-AD01-05D98272AE04}"/>
    <cellStyle name="Currency 3 8" xfId="23844" xr:uid="{0CC8B520-B15F-481A-8DFB-F8A1235F9BED}"/>
    <cellStyle name="Currency 3 8 2" xfId="24212" xr:uid="{C7CE0995-3F86-433A-905F-9C76618AE1D4}"/>
    <cellStyle name="Currency 3 8 2 2" xfId="25643" xr:uid="{55AFA9C3-4A87-4844-9E46-1790CD4E1D35}"/>
    <cellStyle name="Currency 3 8 2 2 2" xfId="28620" xr:uid="{4FB4AC34-84CB-446C-932D-66C709DE586D}"/>
    <cellStyle name="Currency 3 8 2 2 2 2" xfId="57110" xr:uid="{2B445D55-8CA7-40F7-879C-6395F9A47410}"/>
    <cellStyle name="Currency 3 8 2 2 3" xfId="54134" xr:uid="{613AC2A1-2350-4170-AB50-EA7A46820568}"/>
    <cellStyle name="Currency 3 8 2 3" xfId="27109" xr:uid="{A183BABD-4843-49EF-B48D-C13AA370F582}"/>
    <cellStyle name="Currency 3 8 2 3 2" xfId="55599" xr:uid="{1C3ECEB8-3580-499C-BB49-289E4D47C2E6}"/>
    <cellStyle name="Currency 3 8 2 4" xfId="30104" xr:uid="{7A88FC6F-F46D-4C7B-A362-B23DFE8559DB}"/>
    <cellStyle name="Currency 3 8 2 4 2" xfId="58594" xr:uid="{72B264AB-18D8-4A53-A01B-BAFB5548B610}"/>
    <cellStyle name="Currency 3 8 2 5" xfId="52706" xr:uid="{6EDBF641-9FFB-465E-82D0-FC55E13E3F21}"/>
    <cellStyle name="Currency 3 8 3" xfId="24487" xr:uid="{3FD6D5D9-4DA9-4BA4-8F89-BED277C0CE1A}"/>
    <cellStyle name="Currency 3 8 3 2" xfId="25931" xr:uid="{2DD286C2-A394-4270-A0D5-1D1317583A59}"/>
    <cellStyle name="Currency 3 8 3 2 2" xfId="28913" xr:uid="{0E779187-D300-43F8-93EE-5668C692EA94}"/>
    <cellStyle name="Currency 3 8 3 2 2 2" xfId="57403" xr:uid="{05F47893-A74A-45A1-8ED1-6805C83735FA}"/>
    <cellStyle name="Currency 3 8 3 2 3" xfId="54422" xr:uid="{26948B42-C9C6-413C-B29F-EC1EC52C697A}"/>
    <cellStyle name="Currency 3 8 3 3" xfId="27402" xr:uid="{1109FC2A-F2C0-440D-82B0-5450096F22C1}"/>
    <cellStyle name="Currency 3 8 3 3 2" xfId="55892" xr:uid="{AA644CD8-3074-4578-B0D4-E08BF7B10744}"/>
    <cellStyle name="Currency 3 8 3 4" xfId="30400" xr:uid="{D62E6393-AF9C-48DC-BF8A-BFF891FB218D}"/>
    <cellStyle name="Currency 3 8 3 4 2" xfId="58890" xr:uid="{C7B5AED8-BDC4-4914-BCE4-86DF4416EA81}"/>
    <cellStyle name="Currency 3 8 3 5" xfId="52979" xr:uid="{DFB2F9F3-A198-463E-8B3B-AACB6EC8A0CF}"/>
    <cellStyle name="Currency 3 8 4" xfId="24773" xr:uid="{6BCCCD45-7D5A-4C21-9458-C3E6FD069455}"/>
    <cellStyle name="Currency 3 8 4 2" xfId="26231" xr:uid="{3284CC79-FACD-4F22-933B-E1613ABB6943}"/>
    <cellStyle name="Currency 3 8 4 2 2" xfId="29215" xr:uid="{67DE27D3-89B6-4338-89F1-E90BA392DF3D}"/>
    <cellStyle name="Currency 3 8 4 2 2 2" xfId="57705" xr:uid="{0652F005-AD66-44C7-9E54-2A3E8C7AB60C}"/>
    <cellStyle name="Currency 3 8 4 2 3" xfId="54722" xr:uid="{A70E4FE9-6640-40D1-80B3-FD2F99BEF4B3}"/>
    <cellStyle name="Currency 3 8 4 3" xfId="27704" xr:uid="{594FDE20-DA72-4AEC-B395-540711004990}"/>
    <cellStyle name="Currency 3 8 4 3 2" xfId="56194" xr:uid="{49CE7E06-B2B3-4984-AB7F-71E1CEFAF790}"/>
    <cellStyle name="Currency 3 8 4 4" xfId="30703" xr:uid="{CD941F36-433A-424E-8555-A5AD96E4A84A}"/>
    <cellStyle name="Currency 3 8 4 4 2" xfId="59193" xr:uid="{3F8237FA-5922-4F04-9BB8-299D61EA8E1C}"/>
    <cellStyle name="Currency 3 8 4 5" xfId="53265" xr:uid="{8C269A5F-241E-4198-B49A-79630667989D}"/>
    <cellStyle name="Currency 3 8 5" xfId="25066" xr:uid="{6353785B-F42D-47CD-AF17-59CDE53FD741}"/>
    <cellStyle name="Currency 3 8 5 2" xfId="26535" xr:uid="{3BF5679F-BFBE-404A-908C-373CC713319B}"/>
    <cellStyle name="Currency 3 8 5 2 2" xfId="29519" xr:uid="{8977225D-B11C-47BA-9B1E-163C820D2E1B}"/>
    <cellStyle name="Currency 3 8 5 2 2 2" xfId="58009" xr:uid="{F4D08106-1FA4-4970-A60C-07272310EAEB}"/>
    <cellStyle name="Currency 3 8 5 2 3" xfId="55026" xr:uid="{5515604C-B5E1-4E70-AB07-B72E3F0C087B}"/>
    <cellStyle name="Currency 3 8 5 3" xfId="28008" xr:uid="{80868E91-6F71-4FA6-8509-74B0AF231516}"/>
    <cellStyle name="Currency 3 8 5 3 2" xfId="56498" xr:uid="{D66F9AE7-948D-4F1C-9AF0-1254BFF81452}"/>
    <cellStyle name="Currency 3 8 5 4" xfId="31008" xr:uid="{D7961D0C-D4DD-4753-A477-07A720CFDCFF}"/>
    <cellStyle name="Currency 3 8 5 4 2" xfId="59498" xr:uid="{3F13C1F2-6C3F-4D27-AFA2-2A351B7AFA0A}"/>
    <cellStyle name="Currency 3 8 5 5" xfId="53557" xr:uid="{1BBA6F3F-02B3-4DC6-AAF6-FEB08D209940}"/>
    <cellStyle name="Currency 3 8 6" xfId="25367" xr:uid="{24D29D00-34F5-4144-B97F-0CB5A1423DD7}"/>
    <cellStyle name="Currency 3 8 6 2" xfId="28333" xr:uid="{A978844F-0B6B-47E9-A8E8-8DAA782E44E1}"/>
    <cellStyle name="Currency 3 8 6 2 2" xfId="56823" xr:uid="{0A305C59-140A-4CA4-B0C3-C5780F17C2EA}"/>
    <cellStyle name="Currency 3 8 6 3" xfId="53858" xr:uid="{3882F5B6-7688-47B1-9124-56105CAFBCF1}"/>
    <cellStyle name="Currency 3 8 7" xfId="26818" xr:uid="{1F18815B-A0A2-4056-8D3A-9B94F56AE3E6}"/>
    <cellStyle name="Currency 3 8 7 2" xfId="55308" xr:uid="{53498437-3B5B-48B9-A2A0-4201A5C19E26}"/>
    <cellStyle name="Currency 3 8 8" xfId="29812" xr:uid="{9F49D384-E416-4A70-A999-F27DA5D4B394}"/>
    <cellStyle name="Currency 3 8 8 2" xfId="58302" xr:uid="{9E7D2DB4-8FA5-476C-96CC-5843BB23C51E}"/>
    <cellStyle name="Currency 3 8 9" xfId="52458" xr:uid="{679C24D2-ACE5-47D2-9499-F421897DFEC6}"/>
    <cellStyle name="Currency 3 9" xfId="23861" xr:uid="{1181DD90-A8D4-4EA9-B0D5-5977109ABD13}"/>
    <cellStyle name="Currency 3 9 2" xfId="24230" xr:uid="{BF3A42DB-0721-4AAC-B9CB-FA689F0DBBFB}"/>
    <cellStyle name="Currency 3 9 2 2" xfId="25668" xr:uid="{DF058F1A-C897-4F5F-87C7-4E95357575E4}"/>
    <cellStyle name="Currency 3 9 2 2 2" xfId="28645" xr:uid="{5655E3F9-57DE-4F09-A2FF-36F50C72B107}"/>
    <cellStyle name="Currency 3 9 2 2 2 2" xfId="57135" xr:uid="{54A40338-3D9C-4020-B852-F2D1392F2415}"/>
    <cellStyle name="Currency 3 9 2 2 3" xfId="54159" xr:uid="{0742EA3B-E758-4A84-911E-13BC95F0BFFA}"/>
    <cellStyle name="Currency 3 9 2 3" xfId="27134" xr:uid="{6470E30E-F56D-488B-AF7D-EEA40BBA603D}"/>
    <cellStyle name="Currency 3 9 2 3 2" xfId="55624" xr:uid="{0DB948F5-3F90-4854-819D-24382A6253CC}"/>
    <cellStyle name="Currency 3 9 2 4" xfId="30129" xr:uid="{D5141D35-752E-45E8-AAB1-5A298FE80948}"/>
    <cellStyle name="Currency 3 9 2 4 2" xfId="58619" xr:uid="{C9864C40-F753-4C0A-9CCA-0F5A82A179DF}"/>
    <cellStyle name="Currency 3 9 2 5" xfId="52724" xr:uid="{A82930A7-2A20-47D8-9E95-69E482F9E13A}"/>
    <cellStyle name="Currency 3 9 3" xfId="24512" xr:uid="{EC45D495-02B4-40A5-8169-F0752B25E702}"/>
    <cellStyle name="Currency 3 9 3 2" xfId="25956" xr:uid="{C077BDAC-E831-418C-A700-F2882DF707B6}"/>
    <cellStyle name="Currency 3 9 3 2 2" xfId="28938" xr:uid="{598D89CD-9DBB-4E2B-B28C-41738637C49D}"/>
    <cellStyle name="Currency 3 9 3 2 2 2" xfId="57428" xr:uid="{DA7CA145-D6DE-4320-8B1D-0087B2FFC54A}"/>
    <cellStyle name="Currency 3 9 3 2 3" xfId="54447" xr:uid="{714F1C11-68B4-48F1-A75B-54EB1CAD5A83}"/>
    <cellStyle name="Currency 3 9 3 3" xfId="27427" xr:uid="{654A25D6-3040-47BD-827C-D0DF8442587C}"/>
    <cellStyle name="Currency 3 9 3 3 2" xfId="55917" xr:uid="{4723238B-4F5D-4D1B-A884-54020654ACCA}"/>
    <cellStyle name="Currency 3 9 3 4" xfId="30425" xr:uid="{5065A51B-1793-4F19-9953-56AEB4894169}"/>
    <cellStyle name="Currency 3 9 3 4 2" xfId="58915" xr:uid="{81F57621-82C3-45B0-9698-22A1CAF3A5E0}"/>
    <cellStyle name="Currency 3 9 3 5" xfId="53004" xr:uid="{0E610A2B-F58D-450C-AD2E-12C2CC3376E5}"/>
    <cellStyle name="Currency 3 9 4" xfId="24798" xr:uid="{40D0552B-E0FF-4AAF-8B5A-F1E8F737EE57}"/>
    <cellStyle name="Currency 3 9 4 2" xfId="26256" xr:uid="{9A004829-DF2E-409A-80FC-A1FE59314342}"/>
    <cellStyle name="Currency 3 9 4 2 2" xfId="29240" xr:uid="{8A7EF890-AE54-4D2E-9489-A01C59D2319C}"/>
    <cellStyle name="Currency 3 9 4 2 2 2" xfId="57730" xr:uid="{FAB2A490-CC64-475E-98B4-EF3D851A3A4C}"/>
    <cellStyle name="Currency 3 9 4 2 3" xfId="54747" xr:uid="{E5BCAC7A-C3F6-4275-814E-160783F82D33}"/>
    <cellStyle name="Currency 3 9 4 3" xfId="27729" xr:uid="{2FC07E6B-888C-4F17-ABAD-A62C952C34C7}"/>
    <cellStyle name="Currency 3 9 4 3 2" xfId="56219" xr:uid="{F5E1AE02-ECE8-40F3-86A7-2C33FE150C2B}"/>
    <cellStyle name="Currency 3 9 4 4" xfId="30728" xr:uid="{C1DFD38B-F6DC-4415-A471-0B59AC18547E}"/>
    <cellStyle name="Currency 3 9 4 4 2" xfId="59218" xr:uid="{7EA8C53D-F093-48F2-B1C4-FE93D733E774}"/>
    <cellStyle name="Currency 3 9 4 5" xfId="53290" xr:uid="{1276A55E-CCBA-4144-B169-9F9B627D2AAD}"/>
    <cellStyle name="Currency 3 9 5" xfId="25091" xr:uid="{ACF4FC1B-CC07-420D-932B-B76720889686}"/>
    <cellStyle name="Currency 3 9 5 2" xfId="26560" xr:uid="{B07AED9D-3AEC-47B1-8E7E-8D1633CDDB73}"/>
    <cellStyle name="Currency 3 9 5 2 2" xfId="29544" xr:uid="{D9896576-707C-4D61-99B9-1753B31B2CD2}"/>
    <cellStyle name="Currency 3 9 5 2 2 2" xfId="58034" xr:uid="{4ABED030-DF27-4614-9E4B-86838E882394}"/>
    <cellStyle name="Currency 3 9 5 2 3" xfId="55051" xr:uid="{411C6FC2-B740-4447-8E1A-C3BD1FEC767E}"/>
    <cellStyle name="Currency 3 9 5 3" xfId="28033" xr:uid="{BD440379-786B-4BF4-AA9D-8DBA14300AB0}"/>
    <cellStyle name="Currency 3 9 5 3 2" xfId="56523" xr:uid="{76060165-0561-48D4-81DF-CAB6E32B4F3E}"/>
    <cellStyle name="Currency 3 9 5 4" xfId="31033" xr:uid="{440D2E74-5698-40BD-8E94-8ADCF7A2C3DF}"/>
    <cellStyle name="Currency 3 9 5 4 2" xfId="59523" xr:uid="{2148531F-9439-4A55-80C4-6FC4016C3F32}"/>
    <cellStyle name="Currency 3 9 5 5" xfId="53582" xr:uid="{FA718290-D92C-4A79-93E9-C6E092AE0726}"/>
    <cellStyle name="Currency 3 9 6" xfId="25392" xr:uid="{AF552996-6122-4D1F-A919-1A53A6E8ED0B}"/>
    <cellStyle name="Currency 3 9 6 2" xfId="28358" xr:uid="{F78E195D-EF7B-4DF3-9B2A-7394072039E5}"/>
    <cellStyle name="Currency 3 9 6 2 2" xfId="56848" xr:uid="{7437CC76-1F27-44FA-950F-68C63EA2750C}"/>
    <cellStyle name="Currency 3 9 6 3" xfId="53883" xr:uid="{F79AED88-73DE-49FE-96E2-541769BFD491}"/>
    <cellStyle name="Currency 3 9 7" xfId="26843" xr:uid="{EB087F89-2017-4054-8E5C-AF8253353B1E}"/>
    <cellStyle name="Currency 3 9 7 2" xfId="55333" xr:uid="{624C3998-9370-4AAE-A63E-9BEDB45652A6}"/>
    <cellStyle name="Currency 3 9 8" xfId="29837" xr:uid="{829CF016-1EB0-4D9A-8E40-93E85D0921FC}"/>
    <cellStyle name="Currency 3 9 8 2" xfId="58327" xr:uid="{B5674397-4EFA-4DB7-99AF-138B646B5DB0}"/>
    <cellStyle name="Currency 3 9 9" xfId="52475" xr:uid="{EF571B47-B57C-4DAF-96E5-375ECF45FE06}"/>
    <cellStyle name="Currency 30" xfId="23303" xr:uid="{1F65CE8C-9B7E-4CE3-97A4-D7E80253AEA8}"/>
    <cellStyle name="Currency 31" xfId="23304" xr:uid="{BC9D5A30-84F9-4467-BA89-4A0FC8C5AC5E}"/>
    <cellStyle name="Currency 32" xfId="23305" xr:uid="{4DD107EF-49DF-455C-A74A-3BC8B7507925}"/>
    <cellStyle name="Currency 33" xfId="23306" xr:uid="{9E48F6B6-D2B8-45B6-8EB0-6DC2B6AABDE6}"/>
    <cellStyle name="Currency 34" xfId="23307" xr:uid="{CB27E6DF-5E31-431B-B2E4-DCAC15371871}"/>
    <cellStyle name="Currency 35" xfId="23308" xr:uid="{74B4370D-1738-4084-B457-76035A71D31D}"/>
    <cellStyle name="Currency 36" xfId="23309" xr:uid="{62BA80BB-897A-4E45-A546-3D3976D9B02B}"/>
    <cellStyle name="Currency 37" xfId="23311" xr:uid="{A81C15E0-A433-48B0-887F-E413A0EECA1E}"/>
    <cellStyle name="Currency 38" xfId="23313" xr:uid="{8D1E48DF-AD55-43B1-981E-A729A2AC312E}"/>
    <cellStyle name="Currency 39" xfId="23315" xr:uid="{84C461BB-46CF-4EEE-97CC-F799244B4456}"/>
    <cellStyle name="Currency 4" xfId="4002" xr:uid="{034621E4-83B3-4260-BE22-4A40B6077ABB}"/>
    <cellStyle name="Currency 4 2" xfId="5022" xr:uid="{DDD5C7EF-B7D8-4834-A0D0-28DFAEE1118E}"/>
    <cellStyle name="Currency 4 2 2" xfId="5840" xr:uid="{6C5D4111-E843-4902-9693-E486116F3452}"/>
    <cellStyle name="Currency 4 2 2 2" xfId="21839" xr:uid="{F612730E-2EF0-41AC-891B-D35A0000455A}"/>
    <cellStyle name="Currency 4 2 2 2 2" xfId="51264" xr:uid="{659C3657-5305-44C0-840E-0337589DF56D}"/>
    <cellStyle name="Currency 4 2 2 3" xfId="23918" xr:uid="{6154D3FF-B54B-4279-B212-169B9EF41C3D}"/>
    <cellStyle name="Currency 4 2 2 4" xfId="35699" xr:uid="{2D728F1F-1DCB-4FD9-B3AF-65BB23EF2666}"/>
    <cellStyle name="Currency 4 2 3" xfId="20866" xr:uid="{751E35AC-9FF0-4AB1-9D47-25F0F6315937}"/>
    <cellStyle name="Currency 4 2 3 2" xfId="50294" xr:uid="{13929179-E50E-4333-AA75-D44309177307}"/>
    <cellStyle name="Currency 4 2 4" xfId="20355" xr:uid="{7720F151-6A53-4199-9DBF-93BE9FF6E563}"/>
    <cellStyle name="Currency 4 2 5" xfId="23141" xr:uid="{D17A767D-38DC-4591-B857-7B17870F3423}"/>
    <cellStyle name="Currency 4 2 5 2" xfId="52205" xr:uid="{9DA19E12-5956-4835-BD37-2B1BC94F77C1}"/>
    <cellStyle name="Currency 4 2 6" xfId="31636" xr:uid="{C0DF06B0-53C7-4ACC-9AFD-1389A12E4F4C}"/>
    <cellStyle name="Currency 4 2 7" xfId="34889" xr:uid="{93F1D3F8-9C3E-409A-B5CC-A8DCBC561F34}"/>
    <cellStyle name="Currency 4 3" xfId="5251" xr:uid="{52BE7617-CBEC-4FB9-942D-58A154A29F74}"/>
    <cellStyle name="Currency 4 3 2" xfId="6032" xr:uid="{86976A26-40A0-4E45-BEA8-86794AC0F771}"/>
    <cellStyle name="Currency 4 3 2 2" xfId="22094" xr:uid="{129991CC-CC35-4AC3-A337-96A5C67C961D}"/>
    <cellStyle name="Currency 4 3 2 2 2" xfId="51519" xr:uid="{B02FE165-FA29-4837-B432-3C5BBDCD6C3F}"/>
    <cellStyle name="Currency 4 3 2 3" xfId="35891" xr:uid="{B963DCF6-D62B-406C-81E5-B65CB7655B48}"/>
    <cellStyle name="Currency 4 3 3" xfId="21110" xr:uid="{32A50C9F-F440-4367-B79F-5BFB308AE778}"/>
    <cellStyle name="Currency 4 3 3 2" xfId="50536" xr:uid="{6F9FC58F-B7D9-49B8-853C-87BC0C937AAC}"/>
    <cellStyle name="Currency 4 3 4" xfId="23354" xr:uid="{5DB9757F-71BD-4F21-8D4C-BE54D2053D5F}"/>
    <cellStyle name="Currency 4 3 4 2" xfId="52303" xr:uid="{29576947-F0C5-4F0A-AAD8-BE05B909C131}"/>
    <cellStyle name="Currency 4 3 5" xfId="31665" xr:uid="{AC273BC1-6304-4322-B0EB-CBA50E5FBB0E}"/>
    <cellStyle name="Currency 4 3 6" xfId="35114" xr:uid="{688C9722-962C-4E3D-94F7-22F4A9ACCD2E}"/>
    <cellStyle name="Currency 4 4" xfId="5638" xr:uid="{2D2985A5-4B17-40AA-B535-FCAE7BB2607A}"/>
    <cellStyle name="Currency 4 4 2" xfId="21596" xr:uid="{BB14E5ED-35B3-42AB-83DA-C8075E05C027}"/>
    <cellStyle name="Currency 4 4 2 2" xfId="51021" xr:uid="{A7D65550-26B5-4760-96D9-6490D17F93E8}"/>
    <cellStyle name="Currency 4 4 3" xfId="23262" xr:uid="{352B61E0-511A-4EA9-A668-625E378EE974}"/>
    <cellStyle name="Currency 4 4 4" xfId="35497" xr:uid="{23D5BA7C-4079-4B60-A0C6-DC061BB8486C}"/>
    <cellStyle name="Currency 4 5" xfId="20639" xr:uid="{C71B2430-9A9A-4784-B593-219259CA8911}"/>
    <cellStyle name="Currency 4 5 2" xfId="23087" xr:uid="{9EEAEEC2-5227-407C-8B7A-01D9A4AF8177}"/>
    <cellStyle name="Currency 4 5 2 2" xfId="52186" xr:uid="{FED35759-88A6-4C9D-9B13-E17C548A24DC}"/>
    <cellStyle name="Currency 4 5 3" xfId="50079" xr:uid="{9E695895-91D2-4BAC-BE1B-414D2CA86FFD}"/>
    <cellStyle name="Currency 4 6" xfId="18012" xr:uid="{4B93C6D8-373F-4750-8CE4-220EDF33255F}"/>
    <cellStyle name="Currency 4 7" xfId="4751" xr:uid="{05BA640B-D3B5-44CD-9741-B5CA0100E408}"/>
    <cellStyle name="Currency 4 7 2" xfId="34636" xr:uid="{B64914AA-9EF9-45D6-8ACC-422832DBBE34}"/>
    <cellStyle name="Currency 4 8" xfId="4365" xr:uid="{14F42905-77F4-4B31-9144-895156589754}"/>
    <cellStyle name="Currency 4 9" xfId="31606" xr:uid="{055106B2-7B18-492D-AB5E-6CA07449A679}"/>
    <cellStyle name="Currency 40" xfId="23317" xr:uid="{C0D04C88-1814-44CF-98AB-9191FC90C544}"/>
    <cellStyle name="Currency 41" xfId="23319" xr:uid="{8F2C0B2C-EC4E-46D0-98FB-0BDF4DEE14ED}"/>
    <cellStyle name="Currency 42" xfId="23321" xr:uid="{33C96554-96ED-4B2E-8627-6D84094284C2}"/>
    <cellStyle name="Currency 43" xfId="23323" xr:uid="{8B2E6B83-35DC-4092-AEC2-942E2DC2C4F6}"/>
    <cellStyle name="Currency 44" xfId="23325" xr:uid="{BCDB1653-BE33-4614-87F8-DD7B3C55DA84}"/>
    <cellStyle name="Currency 45" xfId="23327" xr:uid="{7E3E1ADC-CB68-4A85-8000-A9101FD8C113}"/>
    <cellStyle name="Currency 46" xfId="23329" xr:uid="{77D2285A-6075-4CA7-8EB1-7763FDB31B1F}"/>
    <cellStyle name="Currency 47" xfId="23331" xr:uid="{246C6A84-7BE3-4178-916E-8FBC371565B6}"/>
    <cellStyle name="Currency 48" xfId="23357" xr:uid="{8D4B987E-616C-4342-B89F-ECE19E97B11E}"/>
    <cellStyle name="Currency 49" xfId="23338" xr:uid="{3CBED576-6103-4AD1-8ECD-046CDF6A5985}"/>
    <cellStyle name="Currency 5" xfId="4743" xr:uid="{3214CFB7-F45D-40CB-A278-9C15F704C9E1}"/>
    <cellStyle name="Currency 5 2" xfId="6275" xr:uid="{84803074-572E-4A64-BD2F-92A4207CE0CE}"/>
    <cellStyle name="Currency 5 2 2" xfId="23950" xr:uid="{0F969EEC-FF85-4A33-86E8-ADDA96E5FC09}"/>
    <cellStyle name="Currency 5 2 3" xfId="31642" xr:uid="{974757C6-FF66-42A6-8137-610DC2CC15E1}"/>
    <cellStyle name="Currency 5 3" xfId="20634" xr:uid="{DD884FAC-70AF-417E-96BE-9D21C8496864}"/>
    <cellStyle name="Currency 5 3 2" xfId="22474" xr:uid="{BED00920-9BB1-4DE4-8EA1-4F1B3E8F367C}"/>
    <cellStyle name="Currency 5 3 3" xfId="31671" xr:uid="{C2B214F9-325F-4EA2-8AA4-9BADA643BFCE}"/>
    <cellStyle name="Currency 5 4" xfId="20348" xr:uid="{07F9D856-14A4-4122-A33D-D44ED5536E70}"/>
    <cellStyle name="Currency 5 5" xfId="31443" xr:uid="{2A31E6B9-9F09-44BB-B436-D89071CCBD02}"/>
    <cellStyle name="Currency 5 5 2" xfId="59667" xr:uid="{62086E25-AB90-443B-956D-FBB65D1902F5}"/>
    <cellStyle name="Currency 5 6" xfId="31612" xr:uid="{DB8845A0-406B-4113-8107-D8A19641116B}"/>
    <cellStyle name="Currency 50" xfId="23335" xr:uid="{D0E5BD23-D42C-448D-A153-B09DE4C06A12}"/>
    <cellStyle name="Currency 51" xfId="23469" xr:uid="{B81874DD-CEFF-46BF-811C-D0B91B390B30}"/>
    <cellStyle name="Currency 52" xfId="23471" xr:uid="{AEB43755-143F-4900-96BC-FC3AB954B617}"/>
    <cellStyle name="Currency 53" xfId="23476" xr:uid="{2CEC3718-B5EC-408D-A74E-200A18F64391}"/>
    <cellStyle name="Currency 54" xfId="23475" xr:uid="{3F7B8FE8-9488-401C-A744-BDBAC90F8188}"/>
    <cellStyle name="Currency 6" xfId="5343" xr:uid="{713C8ACD-1353-4B6E-8DBD-834DA8A8C344}"/>
    <cellStyle name="Currency 6 2" xfId="6127" xr:uid="{726E7AB2-4368-4538-AE70-3CB21F5675D7}"/>
    <cellStyle name="Currency 6 2 2" xfId="22245" xr:uid="{CD7BC9D6-ED93-4FC8-8B58-A87B224C1FFB}"/>
    <cellStyle name="Currency 6 2 2 2" xfId="51670" xr:uid="{E0C310E5-C802-47BF-9A8D-C12AB18903EB}"/>
    <cellStyle name="Currency 6 2 3" xfId="28078" xr:uid="{D80D665E-49FD-4763-8432-84BAB8B49A06}"/>
    <cellStyle name="Currency 6 2 3 2" xfId="56568" xr:uid="{3F9740A9-7308-4013-B294-25EFF51B699D}"/>
    <cellStyle name="Currency 6 2 4" xfId="31641" xr:uid="{E58815B0-DF80-4CF1-8C38-ACA0F6B70946}"/>
    <cellStyle name="Currency 6 2 5" xfId="35986" xr:uid="{EB170340-05E4-4E4A-AF66-47B108F19C02}"/>
    <cellStyle name="Currency 6 3" xfId="21258" xr:uid="{37A05469-F5F2-49A2-A33D-8022688C3512}"/>
    <cellStyle name="Currency 6 3 2" xfId="25124" xr:uid="{CB049C30-2EAC-49D4-97E9-F1C223DA8036}"/>
    <cellStyle name="Currency 6 3 2 2" xfId="53615" xr:uid="{B43887C4-F6DA-4F6D-901A-6603B6467914}"/>
    <cellStyle name="Currency 6 3 3" xfId="31670" xr:uid="{1DABB536-8EC2-41E7-A526-1BA9BB20EA52}"/>
    <cellStyle name="Currency 6 3 4" xfId="50684" xr:uid="{93CFAB69-491B-49E9-8739-1B32AE93237E}"/>
    <cellStyle name="Currency 6 4" xfId="20444" xr:uid="{D61D727B-CBE3-4910-83AB-6A508C483402}"/>
    <cellStyle name="Currency 6 5" xfId="31611" xr:uid="{90107518-EA99-4B5E-B351-F27BC5E9A051}"/>
    <cellStyle name="Currency 6 6" xfId="35206" xr:uid="{64564F4C-A20C-40C6-B662-50B04B76E7C5}"/>
    <cellStyle name="Currency 7" xfId="5368" xr:uid="{F971C341-883D-4807-BA53-6A96FA7C0F19}"/>
    <cellStyle name="Currency 7 2" xfId="6152" xr:uid="{0CC064DD-A05A-4C88-A971-9B6C8D2AAA88}"/>
    <cellStyle name="Currency 7 2 2" xfId="22269" xr:uid="{C8016F1A-0953-4AE9-957D-8AA578B2CD48}"/>
    <cellStyle name="Currency 7 2 2 2" xfId="51694" xr:uid="{94CC753F-3BF5-44E2-93F8-D127AB957595}"/>
    <cellStyle name="Currency 7 2 3" xfId="31639" xr:uid="{7315D3F5-0887-45C1-96B2-34E47384D4FC}"/>
    <cellStyle name="Currency 7 2 4" xfId="36011" xr:uid="{6A2183EC-8A3E-411D-ACE1-8E52CADD2762}"/>
    <cellStyle name="Currency 7 3" xfId="21281" xr:uid="{C8A3E2F4-DDE5-4C89-B8D1-AE78DF88EA58}"/>
    <cellStyle name="Currency 7 3 2" xfId="31668" xr:uid="{2C8CD374-93DB-4CAB-9153-588B9558D937}"/>
    <cellStyle name="Currency 7 3 3" xfId="50707" xr:uid="{582E24A1-3F73-46B3-BB87-5A6BC4F78AB9}"/>
    <cellStyle name="Currency 7 4" xfId="23277" xr:uid="{542730F1-E4A8-40C6-A151-F73FAFACF07E}"/>
    <cellStyle name="Currency 7 5" xfId="31609" xr:uid="{55DB291E-6F86-486F-A7F1-618175919D27}"/>
    <cellStyle name="Currency 7 6" xfId="35231" xr:uid="{D6D1AB01-6839-42DD-9DEA-0019E49BDBAF}"/>
    <cellStyle name="Currency 8" xfId="5393" xr:uid="{BD58B46C-4040-408F-B7DA-C9D87DCC8713}"/>
    <cellStyle name="Currency 8 2" xfId="6177" xr:uid="{B4191F04-3CE8-4E0F-A007-78AFB2DE16AB}"/>
    <cellStyle name="Currency 8 2 2" xfId="22293" xr:uid="{85D9F30D-9EF9-46FA-B692-9B591CD6940A}"/>
    <cellStyle name="Currency 8 2 2 2" xfId="51718" xr:uid="{6B656CBC-566B-44DD-BCCD-8BE5D91D4206}"/>
    <cellStyle name="Currency 8 2 3" xfId="31645" xr:uid="{106B3504-4D70-4D05-BCF4-FF002F109217}"/>
    <cellStyle name="Currency 8 2 4" xfId="36036" xr:uid="{F3E11518-E9FD-47FC-A70C-02C801F24C3E}"/>
    <cellStyle name="Currency 8 3" xfId="21304" xr:uid="{C90BA680-2059-43A1-9F84-A3F8567C85D1}"/>
    <cellStyle name="Currency 8 3 2" xfId="31674" xr:uid="{D71BDEF0-E379-469C-8158-4A828384447F}"/>
    <cellStyle name="Currency 8 3 3" xfId="50730" xr:uid="{9A7834CB-AEC9-4F71-82E1-E5CA82E94E99}"/>
    <cellStyle name="Currency 8 4" xfId="23278" xr:uid="{D7E3341F-0332-4BFF-904D-FF324B631E00}"/>
    <cellStyle name="Currency 8 5" xfId="31615" xr:uid="{BCC19EC7-4369-4F15-9F13-72E82BAABC77}"/>
    <cellStyle name="Currency 8 6" xfId="35256" xr:uid="{594F0C0F-7103-4B8C-B100-1B92EAF4D3CD}"/>
    <cellStyle name="Currency 9" xfId="23264" xr:uid="{1058923F-5AB3-4F92-810E-7015716695D8}"/>
    <cellStyle name="Currency 9 2" xfId="31444" xr:uid="{3F09D7A5-123A-4F5C-8DBE-9688CAD1D5F6}"/>
    <cellStyle name="Currency 9 2 2" xfId="31646" xr:uid="{840B1CCF-6322-49ED-AC24-EE98151A1AED}"/>
    <cellStyle name="Currency 9 2 3" xfId="59668" xr:uid="{CCE65586-B7B1-4DDE-980D-444136CBDC94}"/>
    <cellStyle name="Currency 9 3" xfId="31675" xr:uid="{44EA5E46-F05A-4565-B629-449FF3AB2BCC}"/>
    <cellStyle name="Currency 9 4" xfId="31616" xr:uid="{97BC86EF-50E4-4933-B2F5-B9A916D87C9C}"/>
    <cellStyle name="Currency0" xfId="73" xr:uid="{D331F8DA-F960-4C6F-BF35-09DE42C1704B}"/>
    <cellStyle name="Currency0 2" xfId="74" xr:uid="{2A1ECDA8-392E-488B-938B-52DCFF07A6B6}"/>
    <cellStyle name="Currency0 2 2" xfId="90" xr:uid="{5F595C05-BC5E-4037-931C-ADD72FFFDEBF}"/>
    <cellStyle name="Currency0 2 2 2" xfId="326" xr:uid="{4172753B-E24B-4C7C-86EE-517109F7FB46}"/>
    <cellStyle name="Currency0 2 3" xfId="264" xr:uid="{F3239166-6313-43BC-B03D-97C69C56D854}"/>
    <cellStyle name="Currency0 2 4" xfId="31251" xr:uid="{A4B1B68E-1BEF-4400-994D-83919BD9E876}"/>
    <cellStyle name="Currency0 3" xfId="89" xr:uid="{12498BF8-2FCD-4B96-8CEA-6FFC32091E25}"/>
    <cellStyle name="Currency0 3 2" xfId="285" xr:uid="{71BC1253-7750-43FC-8DE3-A769B37C91AD}"/>
    <cellStyle name="Currency0 3 2 2" xfId="4538" xr:uid="{10F1E140-03FF-4252-BD7A-218D0A6F0CE7}"/>
    <cellStyle name="Currency0 3 2 2 2" xfId="21772" xr:uid="{FBAFC023-92E6-4799-AF8C-2BEA6A3C3288}"/>
    <cellStyle name="Currency0 3 2 2 2 2" xfId="51197" xr:uid="{357344B7-4E8F-4EFF-828B-C630BD5FF35A}"/>
    <cellStyle name="Currency0 3 2 2 3" xfId="5773" xr:uid="{8AF3476F-B662-4684-A591-202B81E7B15E}"/>
    <cellStyle name="Currency0 3 2 2 3 2" xfId="35632" xr:uid="{DCEE23CD-90CC-4D34-A19E-7F07FC013A32}"/>
    <cellStyle name="Currency0 3 2 3" xfId="20799" xr:uid="{2C19C220-C740-471E-85AA-24F995B4290E}"/>
    <cellStyle name="Currency0 3 2 3 2" xfId="50227" xr:uid="{2ECD3E59-CBE1-4252-9FAF-BEBB60BA3491}"/>
    <cellStyle name="Currency0 3 2 4" xfId="4954" xr:uid="{E95CF1D5-8F00-492C-9C5E-20A3EA195FA8}"/>
    <cellStyle name="Currency0 3 2 4 2" xfId="34823" xr:uid="{7DC39353-0441-479C-942F-CD41A5AD9B49}"/>
    <cellStyle name="Currency0 3 3" xfId="5189" xr:uid="{4E16A43C-4F1E-40D6-BF40-3A111A326470}"/>
    <cellStyle name="Currency0 3 3 2" xfId="5966" xr:uid="{F06BB464-15C9-4902-B344-48B3CAC3EFAA}"/>
    <cellStyle name="Currency0 3 3 2 2" xfId="22025" xr:uid="{83E226BA-141E-4A7B-882E-8CAE4AE4052F}"/>
    <cellStyle name="Currency0 3 3 2 2 2" xfId="51450" xr:uid="{5FCD8F48-4A32-4BE7-84E0-694EE3EDA1C8}"/>
    <cellStyle name="Currency0 3 3 2 3" xfId="35825" xr:uid="{08EEF54F-6EB1-4A5A-A07D-035D4A917ADE}"/>
    <cellStyle name="Currency0 3 3 3" xfId="21041" xr:uid="{74636572-C0AB-43D0-B00C-A82D08E318E9}"/>
    <cellStyle name="Currency0 3 3 3 2" xfId="50467" xr:uid="{EBB11185-172E-4FF7-B1DA-491BFB3E3D2F}"/>
    <cellStyle name="Currency0 3 3 4" xfId="31281" xr:uid="{056AFB15-D209-482B-A02C-6911CAD3EBAB}"/>
    <cellStyle name="Currency0 3 3 5" xfId="35052" xr:uid="{39E665E2-3D35-4CE1-8457-277F90918340}"/>
    <cellStyle name="Currency0 3 4" xfId="5608" xr:uid="{C9985FB5-4AB3-4740-974F-5A1C801145D0}"/>
    <cellStyle name="Currency0 3 4 2" xfId="21525" xr:uid="{E454415B-A05E-4A05-AC74-C68D6E7DF45D}"/>
    <cellStyle name="Currency0 3 4 2 2" xfId="50950" xr:uid="{2F11C798-C957-4287-9AD0-8EAFBB6C8B99}"/>
    <cellStyle name="Currency0 3 4 3" xfId="35469" xr:uid="{0D94EDE7-12CC-4F6D-BB6B-8C040853B80B}"/>
    <cellStyle name="Currency0 3 5" xfId="4730" xr:uid="{C239B89B-9845-41C6-AABA-39C6AA0FA03C}"/>
    <cellStyle name="Currency0 3 5 2" xfId="20624" xr:uid="{79E93075-A412-4515-8FAA-1D7A970FCF1E}"/>
    <cellStyle name="Currency0 3 5 2 2" xfId="50069" xr:uid="{B0A2577D-A6ED-4BCD-A8C4-3C7E06B30E12}"/>
    <cellStyle name="Currency0 3 5 3" xfId="34624" xr:uid="{1ADC0239-75A9-4F94-AA29-F6D85239503A}"/>
    <cellStyle name="Currency0 4" xfId="790" xr:uid="{385CBD74-5928-4490-B914-AD00682A08CC}"/>
    <cellStyle name="Currency0 4 2" xfId="6278" xr:uid="{A3840163-9D3B-4643-B1FB-785C81721D14}"/>
    <cellStyle name="Currency0 4 2 2" xfId="23142" xr:uid="{FAD0F3A9-CA3D-45E7-8DC8-2DF9955630CD}"/>
    <cellStyle name="Currency0 4 2 2 2" xfId="52206" xr:uid="{4314C03D-D4DA-437B-A28E-0CFC1A652D3E}"/>
    <cellStyle name="Currency0 4 3" xfId="4926" xr:uid="{DA8C6555-5C12-4003-A6A7-10EB93C47F61}"/>
    <cellStyle name="Currency0 4 4" xfId="4212" xr:uid="{5EBAF00F-EE83-4869-9C2C-3E8A405D48C6}"/>
    <cellStyle name="Currency0 4 5" xfId="32035" xr:uid="{D195AA1B-AE5B-4217-BD07-1AD02843B975}"/>
    <cellStyle name="Currency0 5" xfId="181" xr:uid="{ADCC1E45-53FF-49F0-BF87-073272C53123}"/>
    <cellStyle name="Currency0 5 2" xfId="20450" xr:uid="{5ED253DE-71E1-4791-81FC-714DAA2C79B1}"/>
    <cellStyle name="Currency0 5 2 2" xfId="50003" xr:uid="{F59AB9F1-2C6F-431A-A755-D47466D255BA}"/>
    <cellStyle name="Currency0 5 3" xfId="31303" xr:uid="{84762F68-92D1-4818-A616-B753617F97B0}"/>
    <cellStyle name="Currency0 5 3 2" xfId="59638" xr:uid="{F738C6A9-EB28-4642-8A3F-AE0E70EAD149}"/>
    <cellStyle name="Currency0 5 4" xfId="31793" xr:uid="{1862240C-43DC-4ABF-8D20-6DEDCD1BBBE9}"/>
    <cellStyle name="Currency0 6" xfId="31250" xr:uid="{D95C4C3E-3390-4FEF-AC50-EFB2B47A8953}"/>
    <cellStyle name="Currency0 7" xfId="22581" xr:uid="{6472AE75-CBBA-47CE-8E44-3345450479E0}"/>
    <cellStyle name="Currency0 7 2" xfId="51866" xr:uid="{9FB91EA4-DEFE-496A-9110-788DD8B41C17}"/>
    <cellStyle name="Date" xfId="75" xr:uid="{B517D248-DCEC-4D6B-A51E-9772393D576B}"/>
    <cellStyle name="Date 2" xfId="76" xr:uid="{2FE4CF0F-0B27-4672-A1C3-67D78D761C38}"/>
    <cellStyle name="Date 2 2" xfId="92" xr:uid="{D45FE35F-C7CD-407F-8538-50D9DBB6A863}"/>
    <cellStyle name="Date 2 2 2" xfId="325" xr:uid="{08652D98-1B29-4079-8B62-F5D601554380}"/>
    <cellStyle name="Date 2 3" xfId="265" xr:uid="{57C184DA-A7D8-4FE9-A2CF-A5406CA352EE}"/>
    <cellStyle name="Date 2 4" xfId="31253" xr:uid="{A60EB180-F544-4AB1-9B20-788D517DD248}"/>
    <cellStyle name="Date 3" xfId="91" xr:uid="{89A1ED68-A3DB-422E-BE72-F9A95C6D2A68}"/>
    <cellStyle name="Date 3 2" xfId="286" xr:uid="{BCD63474-0D2E-4F58-B676-6A0F0884EA73}"/>
    <cellStyle name="Date 3 2 2" xfId="4539" xr:uid="{28882F22-0506-4F98-A1DA-DB9477AE3CB9}"/>
    <cellStyle name="Date 3 2 2 2" xfId="21770" xr:uid="{CFA3331F-C1C5-4CF2-9D2D-2FB16A80D0D8}"/>
    <cellStyle name="Date 3 2 2 2 2" xfId="51195" xr:uid="{131064A5-80D8-4E90-9051-E124024D6B82}"/>
    <cellStyle name="Date 3 2 2 3" xfId="5771" xr:uid="{1226230D-AB8E-4F6F-AEAB-746C8269B712}"/>
    <cellStyle name="Date 3 2 2 3 2" xfId="35630" xr:uid="{816EC745-7C65-402E-A676-C273BEA6AD15}"/>
    <cellStyle name="Date 3 2 3" xfId="20797" xr:uid="{22840B2E-D968-4A89-81DC-940EF2D0CAD8}"/>
    <cellStyle name="Date 3 2 3 2" xfId="50225" xr:uid="{CC54CDB7-40AA-48FD-A109-593A3EED198A}"/>
    <cellStyle name="Date 3 2 4" xfId="4952" xr:uid="{33E5FE57-3334-4CA5-8348-B75159C385E5}"/>
    <cellStyle name="Date 3 2 4 2" xfId="34821" xr:uid="{53072290-6497-4201-AFDA-4883A843821E}"/>
    <cellStyle name="Date 3 3" xfId="5187" xr:uid="{6754AA16-6E61-4834-9723-C3C25A47356E}"/>
    <cellStyle name="Date 3 3 2" xfId="5964" xr:uid="{DD2A447E-6858-421E-978D-84CBAD136C4D}"/>
    <cellStyle name="Date 3 3 2 2" xfId="22023" xr:uid="{26177B03-09DD-4017-B99C-D563736D7FCE}"/>
    <cellStyle name="Date 3 3 2 2 2" xfId="51448" xr:uid="{2CEC82EE-7D1E-4AFA-9D54-078F1C5E86B6}"/>
    <cellStyle name="Date 3 3 2 3" xfId="35823" xr:uid="{7F1B4550-E0F9-460B-8814-96D816A08BA2}"/>
    <cellStyle name="Date 3 3 3" xfId="21039" xr:uid="{0E47AEE7-8A9A-487C-868D-7F4C0A067B7A}"/>
    <cellStyle name="Date 3 3 3 2" xfId="50465" xr:uid="{8C54FC06-6D83-42AF-9E5C-DE350EAECC96}"/>
    <cellStyle name="Date 3 3 4" xfId="31282" xr:uid="{35F130ED-9AF1-4545-AB15-0294EEDDA97C}"/>
    <cellStyle name="Date 3 3 5" xfId="35050" xr:uid="{99BD6334-CE8F-4BA8-AC36-FB99ED54A712}"/>
    <cellStyle name="Date 3 4" xfId="5606" xr:uid="{4FF1D3B6-F585-4948-8433-10898220FD28}"/>
    <cellStyle name="Date 3 4 2" xfId="21523" xr:uid="{57363D82-47B0-4384-A6FA-2BE2F1599799}"/>
    <cellStyle name="Date 3 4 2 2" xfId="50948" xr:uid="{0B4AD04E-7640-449B-B06E-3D695FBB213A}"/>
    <cellStyle name="Date 3 4 3" xfId="35467" xr:uid="{C1B0053E-E845-4765-B3C7-342EFF181EDE}"/>
    <cellStyle name="Date 3 5" xfId="4728" xr:uid="{E401B646-5162-47A3-AB7D-0FF582C2FA70}"/>
    <cellStyle name="Date 3 5 2" xfId="20622" xr:uid="{14A17195-B803-4660-B5CD-A374D6F1D5D6}"/>
    <cellStyle name="Date 3 5 2 2" xfId="50067" xr:uid="{8A8CC5D2-05FF-42DF-BFBE-4A9D57FA8A81}"/>
    <cellStyle name="Date 3 5 3" xfId="34622" xr:uid="{61536CC7-D516-4FD8-86D1-EF4F77FD114D}"/>
    <cellStyle name="Date 4" xfId="3505" xr:uid="{F2F756E3-EC6E-4B5B-A6B3-F0EA760A2D39}"/>
    <cellStyle name="Date 4 2" xfId="6279" xr:uid="{A15905DA-3180-48C0-BADA-4E3D029E0B97}"/>
    <cellStyle name="Date 4 2 2" xfId="23143" xr:uid="{BE876152-A314-41B9-8DA6-067E2E9613E8}"/>
    <cellStyle name="Date 4 2 2 2" xfId="52207" xr:uid="{1998BBAA-DF5F-44EE-B27C-35FFFB67E8A1}"/>
    <cellStyle name="Date 4 3" xfId="4927" xr:uid="{C62424D9-7A1F-40D3-A53A-1598FDDC1B20}"/>
    <cellStyle name="Date 4 4" xfId="4213" xr:uid="{3940B458-7D04-4C73-8EE4-F3C51A1A3236}"/>
    <cellStyle name="Date 4 5" xfId="34355" xr:uid="{46890427-F34A-4D27-B504-4EC5C5B81402}"/>
    <cellStyle name="Date 5" xfId="178" xr:uid="{C4A11B7B-F5E9-4BA4-9191-2BB0481D0C89}"/>
    <cellStyle name="Date 5 2" xfId="20448" xr:uid="{852A9B1D-C784-4381-92FD-68DA90C897FC}"/>
    <cellStyle name="Date 5 2 2" xfId="50001" xr:uid="{E1C25B83-E88F-4962-A889-4151C3984549}"/>
    <cellStyle name="Date 5 3" xfId="31300" xr:uid="{6C6935EB-410A-4EA8-ACA9-CA0D27D34693}"/>
    <cellStyle name="Date 5 3 2" xfId="59636" xr:uid="{75BF4D2C-2068-420B-AD33-E296BE219121}"/>
    <cellStyle name="Date 5 4" xfId="31791" xr:uid="{99C98447-6D31-4662-97F5-2C3784CDBAC4}"/>
    <cellStyle name="Date 6" xfId="31252" xr:uid="{EA3DC55B-222F-4C6F-A50F-A5738A64A77E}"/>
    <cellStyle name="Date 7" xfId="22579" xr:uid="{E7B409FB-A0F6-4DC8-B461-D618D35BE529}"/>
    <cellStyle name="Date 7 2" xfId="51864" xr:uid="{E47330C0-60A4-49C4-885D-9303A75EA350}"/>
    <cellStyle name="Explanatory Text" xfId="21" builtinId="53" customBuiltin="1"/>
    <cellStyle name="Explanatory Text 2" xfId="958" xr:uid="{58CE6BB3-EE9D-4734-A2A9-BDB68C8CA31F}"/>
    <cellStyle name="Explanatory Text 2 2" xfId="4309" xr:uid="{CBACDF3A-E8E1-43CB-BE4F-2F17AFA11445}"/>
    <cellStyle name="Explanatory Text 2 2 2" xfId="18015" xr:uid="{811F9622-ECBE-4AF9-9E09-95A6E17DDE90}"/>
    <cellStyle name="Explanatory Text 2 2 2 2" xfId="23787" xr:uid="{265B8FB2-98C0-403D-9E08-1DDB9516C806}"/>
    <cellStyle name="Explanatory Text 2 3" xfId="20356" xr:uid="{52E35E37-5756-417B-B9A6-EE9FDDCC75D8}"/>
    <cellStyle name="Explanatory Text 2 3 2" xfId="23568" xr:uid="{C8E1FB34-2E25-43D8-B92E-EEE9CBF7E633}"/>
    <cellStyle name="Explanatory Text 2 4" xfId="18014" xr:uid="{C5315EC5-61EB-4277-91D5-81DAEC2E421A}"/>
    <cellStyle name="Explanatory Text 2 5" xfId="6361" xr:uid="{8B66E4FB-0EE4-4DBB-A847-9F772142013C}"/>
    <cellStyle name="Explanatory Text 2 6" xfId="4214" xr:uid="{F184BD30-300F-4980-B600-9933C8255E2A}"/>
    <cellStyle name="Explanatory Text 3" xfId="4281" xr:uid="{CE64A7BE-786B-47A6-8608-EDD09C0C3BAB}"/>
    <cellStyle name="Explanatory Text 3 2" xfId="18013" xr:uid="{24664EDD-BC8B-4345-853F-C0F6D86F954E}"/>
    <cellStyle name="Explanatory Text 3 2 2" xfId="23771" xr:uid="{AE9C951B-0D69-42C2-B60C-FEDCCCBCF340}"/>
    <cellStyle name="Explanatory Text 4" xfId="4246" xr:uid="{D651F357-593B-46A7-A1AA-FCB88307CFFF}"/>
    <cellStyle name="Explanatory Text 5" xfId="4125" xr:uid="{ACCFDA9D-6E86-4AAB-AF98-69748E4F73A6}"/>
    <cellStyle name="Explanatory Text 6" xfId="22880" xr:uid="{99C68E59-1D22-4953-83B2-44DA5BFCE602}"/>
    <cellStyle name="Explanatory Text 7" xfId="4082" xr:uid="{6D9EAB17-520D-4A09-BE9B-7E26A0F63151}"/>
    <cellStyle name="Fixed" xfId="77" xr:uid="{8CC69E36-EDB8-4D63-985E-1C5CF719DA63}"/>
    <cellStyle name="Fixed 2" xfId="78" xr:uid="{E937772A-33CA-4124-B699-9B5922FED6E9}"/>
    <cellStyle name="Fixed 2 2" xfId="94" xr:uid="{06215010-96FE-4535-A1D9-38BEFA936D7F}"/>
    <cellStyle name="Fixed 2 2 2" xfId="324" xr:uid="{165EE394-F9FA-4A8D-BA85-2121E1F18454}"/>
    <cellStyle name="Fixed 2 3" xfId="266" xr:uid="{B677A7DF-AE75-43A7-8F34-C4FACCF82A5E}"/>
    <cellStyle name="Fixed 2 4" xfId="31255" xr:uid="{B5F441A0-B254-4FAB-94D8-10C1096ED687}"/>
    <cellStyle name="Fixed 3" xfId="93" xr:uid="{5705A670-B700-40A5-A38F-497C5412DB1F}"/>
    <cellStyle name="Fixed 3 2" xfId="287" xr:uid="{E001B094-D938-46DA-ADD2-300072A91DE8}"/>
    <cellStyle name="Fixed 3 2 2" xfId="4540" xr:uid="{17E0C1EC-5333-482D-B803-6086E7493292}"/>
    <cellStyle name="Fixed 3 2 2 2" xfId="21775" xr:uid="{457E744B-324E-41A0-BD3C-F556715D1927}"/>
    <cellStyle name="Fixed 3 2 2 2 2" xfId="51200" xr:uid="{22255FEF-73A0-4BF3-AD70-6085F4AFFD4F}"/>
    <cellStyle name="Fixed 3 2 2 3" xfId="5776" xr:uid="{E5DE8814-EB5B-41F3-9BB7-F9339EA644CA}"/>
    <cellStyle name="Fixed 3 2 2 3 2" xfId="35635" xr:uid="{E9FC4BAE-0EFB-4B81-9A7E-3474B098FFCF}"/>
    <cellStyle name="Fixed 3 2 3" xfId="20802" xr:uid="{D0A18D83-E623-4F8A-A355-D8AAC1F7E926}"/>
    <cellStyle name="Fixed 3 2 3 2" xfId="50230" xr:uid="{F70DC4A3-723C-49D0-BF0C-5A6F9757F8CA}"/>
    <cellStyle name="Fixed 3 2 4" xfId="4957" xr:uid="{F2C1425F-B474-4DB0-95C2-45D61AF6221A}"/>
    <cellStyle name="Fixed 3 2 4 2" xfId="34826" xr:uid="{82A34B2C-682F-46F3-BB96-EE3FC2283E04}"/>
    <cellStyle name="Fixed 3 3" xfId="5192" xr:uid="{BBE6F3F7-6F3B-40F2-94D3-5E27730C64CA}"/>
    <cellStyle name="Fixed 3 3 2" xfId="5969" xr:uid="{E7716F70-29C2-4CD8-B99C-C0FFF2AA60C3}"/>
    <cellStyle name="Fixed 3 3 2 2" xfId="22028" xr:uid="{D7EE1CCD-6F58-4E9E-80BB-72C37389A3C2}"/>
    <cellStyle name="Fixed 3 3 2 2 2" xfId="51453" xr:uid="{1F25D41C-E405-469F-A246-31F03AC946AC}"/>
    <cellStyle name="Fixed 3 3 2 3" xfId="35828" xr:uid="{821B09D1-993F-4FE2-95D1-38435385AD7F}"/>
    <cellStyle name="Fixed 3 3 3" xfId="21044" xr:uid="{867D25F8-76BD-4A86-A1EC-EC1B41E0A86D}"/>
    <cellStyle name="Fixed 3 3 3 2" xfId="50470" xr:uid="{B45BF135-38CA-4F5A-9039-A9D681B4EEF4}"/>
    <cellStyle name="Fixed 3 3 4" xfId="31280" xr:uid="{C5C9C782-B490-4F03-818B-D915F4A20336}"/>
    <cellStyle name="Fixed 3 3 5" xfId="35055" xr:uid="{2D5FE034-4299-4480-AC54-7E103C8DC56D}"/>
    <cellStyle name="Fixed 3 4" xfId="5610" xr:uid="{66153CDA-6565-4C47-AD00-9064A348A384}"/>
    <cellStyle name="Fixed 3 4 2" xfId="21528" xr:uid="{5E3B11F6-A71D-4208-88CD-91D8B1390F34}"/>
    <cellStyle name="Fixed 3 4 2 2" xfId="50953" xr:uid="{F8DD0276-F344-4F10-9244-7EAC6A597C07}"/>
    <cellStyle name="Fixed 3 4 3" xfId="35471" xr:uid="{EEAAE0AF-6A4F-4101-8CA0-7C2C8054A6FF}"/>
    <cellStyle name="Fixed 3 5" xfId="4732" xr:uid="{D97C099E-055C-48EB-8174-B85C0083FAC5}"/>
    <cellStyle name="Fixed 3 5 2" xfId="20626" xr:uid="{9920890C-3D38-44D9-ACA6-0A54D7B9BA1A}"/>
    <cellStyle name="Fixed 3 5 2 2" xfId="50071" xr:uid="{5D0340D7-5F20-4C44-80F4-8AD1FF2BD5BC}"/>
    <cellStyle name="Fixed 3 5 3" xfId="34626" xr:uid="{FBA09349-3EA7-4ECB-8A11-9E164CAAC7FE}"/>
    <cellStyle name="Fixed 4" xfId="3427" xr:uid="{8A2CB578-6A17-4817-8AC4-71B40F4B7702}"/>
    <cellStyle name="Fixed 4 2" xfId="6280" xr:uid="{D1A7616A-7860-42B8-9853-AF66E712DF17}"/>
    <cellStyle name="Fixed 4 2 2" xfId="23144" xr:uid="{84720828-CC41-4146-B6AB-F698E40E8470}"/>
    <cellStyle name="Fixed 4 2 2 2" xfId="52208" xr:uid="{0D2BC691-04F0-4220-AC9F-4C8C5DF02035}"/>
    <cellStyle name="Fixed 4 3" xfId="4928" xr:uid="{D77D6B83-E30A-4357-921E-EE4BF6AA2DCA}"/>
    <cellStyle name="Fixed 4 4" xfId="4215" xr:uid="{DDDBAA50-0992-4A11-9A36-32FD41FE430B}"/>
    <cellStyle name="Fixed 4 5" xfId="34338" xr:uid="{683F6DF0-2D3E-4F11-83BF-BABFEBDEBE42}"/>
    <cellStyle name="Fixed 5" xfId="185" xr:uid="{0CC875CC-0903-4DE3-A378-559B22DB6FD6}"/>
    <cellStyle name="Fixed 5 2" xfId="20453" xr:uid="{0421777D-A3B6-41E2-BFA4-CFDE240C686C}"/>
    <cellStyle name="Fixed 5 2 2" xfId="50006" xr:uid="{214C5B90-971D-47D9-9F63-F02811F05D13}"/>
    <cellStyle name="Fixed 5 3" xfId="31306" xr:uid="{BFBD1043-084A-46F5-B9F6-8ECDD1DD8E37}"/>
    <cellStyle name="Fixed 5 3 2" xfId="59640" xr:uid="{C0B043BC-C3B9-405A-B70F-4CA8B7E82762}"/>
    <cellStyle name="Fixed 5 4" xfId="31796" xr:uid="{0278CB9A-0A29-4DE2-B94C-99595879BF12}"/>
    <cellStyle name="Fixed 6" xfId="31254" xr:uid="{2A0B0104-6D7C-4144-8E66-5BDC84301C69}"/>
    <cellStyle name="Fixed 7" xfId="22584" xr:uid="{91754147-3903-4400-8DED-68135F83278C}"/>
    <cellStyle name="Fixed 7 2" xfId="51869" xr:uid="{E2596030-81E8-49A4-A747-AE5A4D860F55}"/>
    <cellStyle name="Formula - size 10" xfId="288" xr:uid="{F78F3F8C-3D56-4F00-9612-9B7E12DA0518}"/>
    <cellStyle name="Formula - size 10 2" xfId="20523" xr:uid="{8C085DBB-59A0-4FD1-B8FE-5CB118B7F91D}"/>
    <cellStyle name="Formula - size 10 3" xfId="18016" xr:uid="{3E796F59-498C-41C9-B7C9-EE3D25F8840A}"/>
    <cellStyle name="Formula - size 11" xfId="289" xr:uid="{37868A88-8EB6-4E8B-A7A3-CEF17AD7471B}"/>
    <cellStyle name="Formula - size 11 2" xfId="20524" xr:uid="{8CCCFA34-538B-4239-B937-16465293DA78}"/>
    <cellStyle name="Formula - size 11 3" xfId="18017" xr:uid="{E5166822-2C3D-494C-9934-3F2810D7C48E}"/>
    <cellStyle name="Formula - size 8" xfId="290" xr:uid="{E793EEE5-1BEC-4CD1-BA40-8DD3355C2E3D}"/>
    <cellStyle name="Formula - size 8 2" xfId="20525" xr:uid="{92ABEA69-6753-4B24-A75F-3546F8F8DC30}"/>
    <cellStyle name="Formula - size 8 3" xfId="18018" xr:uid="{0FF6F1DC-03AF-4BF6-AEF6-DA5F1C313AE3}"/>
    <cellStyle name="Formula - size 9" xfId="291" xr:uid="{BD0E2F78-927E-4D17-AFDD-B3ACE559EA85}"/>
    <cellStyle name="Formula - size 9 2" xfId="20526" xr:uid="{3A30C7EF-F79B-414B-8A1B-8C3A82E9293E}"/>
    <cellStyle name="Formula - size 9 3" xfId="18019" xr:uid="{58BC1040-7600-4249-BBAB-1FD6D9A0201C}"/>
    <cellStyle name="Good" xfId="13" builtinId="26" customBuiltin="1"/>
    <cellStyle name="Good 2" xfId="378" xr:uid="{CE8821C4-E8C2-46E1-992E-F6E7EB7A58C3}"/>
    <cellStyle name="Good 2 2" xfId="3478" xr:uid="{BF46CB49-4D96-4ADF-A623-FF22FF2B2A2D}"/>
    <cellStyle name="Good 2 2 2" xfId="4445" xr:uid="{FF27554C-5D0E-445E-9255-F53B4D56F65F}"/>
    <cellStyle name="Good 2 2 2 2" xfId="31193" xr:uid="{0CE0BA29-44E2-43B0-AB57-3FCA3A7BB7DA}"/>
    <cellStyle name="Good 2 2 3" xfId="18022" xr:uid="{5F1D9E0A-1B38-4F37-8D9E-FC84F21B21C6}"/>
    <cellStyle name="Good 2 2 4" xfId="4300" xr:uid="{3B93B80C-7F03-4DD2-98AF-2DB51E130DF9}"/>
    <cellStyle name="Good 2 3" xfId="814" xr:uid="{92666EA4-AFA3-4B80-80C1-30F1FF41D173}"/>
    <cellStyle name="Good 2 3 2" xfId="20357" xr:uid="{9CD0A6CE-2A36-4B5A-8EC2-8959DCC388C7}"/>
    <cellStyle name="Good 2 3 2 2" xfId="31192" xr:uid="{A33915E8-FBF6-4673-AE2D-860A7F5C1421}"/>
    <cellStyle name="Good 2 3 3" xfId="23558" xr:uid="{614FD6A0-DD48-4F58-8F8E-2E8218CE8FF2}"/>
    <cellStyle name="Good 2 3 4" xfId="4401" xr:uid="{A3AC6B07-0537-470E-BC97-E48CB4A250C0}"/>
    <cellStyle name="Good 2 4" xfId="18021" xr:uid="{AC26DBAF-E63F-4602-9D7B-A833C01DFCBE}"/>
    <cellStyle name="Good 2 5" xfId="6362" xr:uid="{9AFE1C5D-C2AE-4E83-A076-2826DAA55C09}"/>
    <cellStyle name="Good 2 6" xfId="4216" xr:uid="{31DC7BB0-493E-425C-9E25-F4C4B514758D}"/>
    <cellStyle name="Good 3" xfId="4272" xr:uid="{0EC4A03F-8D4C-421F-984A-1F0FEF0C1E82}"/>
    <cellStyle name="Good 3 2" xfId="18020" xr:uid="{CEF4D0B8-89FD-4DBA-B48D-590D1C56020C}"/>
    <cellStyle name="Good 3 2 2" xfId="23772" xr:uid="{3E421733-DDD6-49AF-A034-33A8635D3DDD}"/>
    <cellStyle name="Good 4" xfId="4236" xr:uid="{CCDF25C2-5697-4584-83CD-C3FA77871067}"/>
    <cellStyle name="Good 5" xfId="4115" xr:uid="{601ED1C3-D14A-4879-94D5-FE1C5128C77C}"/>
    <cellStyle name="Good 6" xfId="22870" xr:uid="{DEE15599-80BA-4913-B170-1F6519C51E9E}"/>
    <cellStyle name="Good 7" xfId="4072" xr:uid="{6C81D9F0-2939-4EC6-A424-9EECB1EEB193}"/>
    <cellStyle name="Heading 1" xfId="9" builtinId="16" customBuiltin="1"/>
    <cellStyle name="Heading 1 2" xfId="95" xr:uid="{5BC46ABE-54D4-452B-B74E-47C14F11F84E}"/>
    <cellStyle name="Heading 1 2 2" xfId="292" xr:uid="{B2AAC7E6-6760-412D-8DF1-6E8874E7B51E}"/>
    <cellStyle name="Heading 1 2 2 2" xfId="4446" xr:uid="{F5A3BE9C-765B-4214-832A-770374823592}"/>
    <cellStyle name="Heading 1 2 2 2 2" xfId="20527" xr:uid="{0650BB00-5E38-4184-8329-603E52636E0C}"/>
    <cellStyle name="Heading 1 2 2 3" xfId="18025" xr:uid="{02F38524-1784-4E19-9A57-271DB5823C2A}"/>
    <cellStyle name="Heading 1 2 2 3 2" xfId="31257" xr:uid="{B6C7C670-26AE-41B6-A469-524583C674A2}"/>
    <cellStyle name="Heading 1 2 3" xfId="379" xr:uid="{7528AEA5-2E11-4EC8-9F07-297F8018520D}"/>
    <cellStyle name="Heading 1 2 3 2" xfId="4415" xr:uid="{2AA64051-E003-40F1-BF84-8559CFAEC234}"/>
    <cellStyle name="Heading 1 2 3 2 2" xfId="31194" xr:uid="{6941DB17-1CAE-4A6A-9E15-2F5A6A2337DA}"/>
    <cellStyle name="Heading 1 2 3 3" xfId="20358" xr:uid="{B9992355-DE6F-49C0-BF99-1B43B92FD9E8}"/>
    <cellStyle name="Heading 1 2 3 3 2" xfId="31331" xr:uid="{7D6FFF43-C6BD-4766-B60F-568EF21C4D34}"/>
    <cellStyle name="Heading 1 2 3 4" xfId="31273" xr:uid="{57D1E3BD-8D39-4DC5-A0B1-3928F548A065}"/>
    <cellStyle name="Heading 1 2 4" xfId="3393" xr:uid="{3ABDA031-6541-4A61-A9F6-00DC984F5E81}"/>
    <cellStyle name="Heading 1 2 4 2" xfId="31302" xr:uid="{B42A8C7D-75DB-4D78-AC0B-A593A6E1DF9D}"/>
    <cellStyle name="Heading 1 2 4 3" xfId="23741" xr:uid="{464D2546-8181-44BF-B7E2-5D361978F640}"/>
    <cellStyle name="Heading 1 2 4 4" xfId="18024" xr:uid="{46988A70-AFAD-47D5-9EDE-2ECBE26BAF74}"/>
    <cellStyle name="Heading 1 2 5" xfId="180" xr:uid="{8C4D2F60-1F44-4F2B-8E84-7225377BB26F}"/>
    <cellStyle name="Heading 1 2 5 2" xfId="31256" xr:uid="{C296525D-82A3-490E-B2A7-C302EE334551}"/>
    <cellStyle name="Heading 1 2 5 3" xfId="23554" xr:uid="{4F9F1989-66BB-47A3-BF49-1C713F2056F0}"/>
    <cellStyle name="Heading 1 2 5 4" xfId="6363" xr:uid="{FCA7A91B-CB62-4D44-923E-F2BFA46D650B}"/>
    <cellStyle name="Heading 1 3" xfId="79" xr:uid="{F3BE6FAF-6007-4E88-90B1-216029EF7D3A}"/>
    <cellStyle name="Heading 1 3 2" xfId="273" xr:uid="{F86747AD-6F22-4FCE-BC9F-AECA9D1BA7AF}"/>
    <cellStyle name="Heading 1 3 2 2" xfId="5774" xr:uid="{6A75D15F-DDB5-4EBA-9BD9-F0CD0CCAE35A}"/>
    <cellStyle name="Heading 1 3 2 2 2" xfId="21773" xr:uid="{AD00F7F5-5527-4FEE-ABF5-B9CE434E9EB5}"/>
    <cellStyle name="Heading 1 3 2 2 2 2" xfId="51198" xr:uid="{7578714A-9500-41C9-A471-C595C60402A1}"/>
    <cellStyle name="Heading 1 3 2 2 3" xfId="35633" xr:uid="{41D3E4A1-EE51-4A9D-A07B-F5EC16F36F8D}"/>
    <cellStyle name="Heading 1 3 2 3" xfId="20800" xr:uid="{1643CFD9-7EC4-47BD-8A24-A326245B4468}"/>
    <cellStyle name="Heading 1 3 2 3 2" xfId="50228" xr:uid="{5A947A19-5246-4394-A2C0-18EA83B68C79}"/>
    <cellStyle name="Heading 1 3 2 4" xfId="4955" xr:uid="{E36041D2-0E1A-4B7B-9D19-E6540BA97D1E}"/>
    <cellStyle name="Heading 1 3 2 4 2" xfId="34824" xr:uid="{8243600C-C7BD-40C9-BEDB-90A6581F7C69}"/>
    <cellStyle name="Heading 1 3 3" xfId="3513" xr:uid="{623898EA-21AB-4E61-A5BA-24FF4714E723}"/>
    <cellStyle name="Heading 1 3 3 2" xfId="5967" xr:uid="{207B7E83-CFC5-4E0D-BA27-82D90E820D5C}"/>
    <cellStyle name="Heading 1 3 3 2 2" xfId="22026" xr:uid="{5B5B411E-4594-4166-A68F-E1249EA37208}"/>
    <cellStyle name="Heading 1 3 3 2 2 2" xfId="51451" xr:uid="{73BF37C1-F8E0-44F8-BAF5-69E87823A8F3}"/>
    <cellStyle name="Heading 1 3 3 2 3" xfId="23145" xr:uid="{E424CD86-CD9B-4D4D-9978-F837A797DBD6}"/>
    <cellStyle name="Heading 1 3 3 2 3 2" xfId="52209" xr:uid="{B20CFF0B-53CE-4AA5-ABE2-F6049F553E8D}"/>
    <cellStyle name="Heading 1 3 3 2 4" xfId="35826" xr:uid="{C910F551-C096-47BC-A326-E5360BFD6EB8}"/>
    <cellStyle name="Heading 1 3 3 3" xfId="21042" xr:uid="{F5974102-6017-4711-8AEF-6C476DA6DCDF}"/>
    <cellStyle name="Heading 1 3 3 3 2" xfId="50468" xr:uid="{3F122EE7-A5DB-4E73-BFE8-E50526CE5C50}"/>
    <cellStyle name="Heading 1 3 3 4" xfId="5190" xr:uid="{01B844E8-0DCF-41CD-97CA-84987E384962}"/>
    <cellStyle name="Heading 1 3 3 4 2" xfId="35053" xr:uid="{4C2E64D3-C1C7-43DF-867A-AB8953454E99}"/>
    <cellStyle name="Heading 1 3 3 5" xfId="4409" xr:uid="{7E601B1F-1B1A-439F-AFD5-2E9C2B9B7CF6}"/>
    <cellStyle name="Heading 1 3 3 6" xfId="34356" xr:uid="{18630D8A-08D3-480C-98B5-3E03EEBCF8AA}"/>
    <cellStyle name="Heading 1 3 4" xfId="182" xr:uid="{5A585D4F-D39F-4417-9BB7-BB13AA26AF5D}"/>
    <cellStyle name="Heading 1 3 4 2" xfId="21526" xr:uid="{AEE909D3-3D4D-488B-8B6E-BC21A38CA6A0}"/>
    <cellStyle name="Heading 1 3 4 2 2" xfId="50951" xr:uid="{DC80B747-482F-43AE-A254-3BF94AD3EA8F}"/>
    <cellStyle name="Heading 1 3 4 3" xfId="23773" xr:uid="{74FDA6E3-8523-44E7-BF0B-438583893626}"/>
    <cellStyle name="Heading 1 3 4 4" xfId="31794" xr:uid="{ED4212DF-FDA7-4BE8-888C-AA779F80C574}"/>
    <cellStyle name="Heading 1 3 5" xfId="20451" xr:uid="{81415712-CE62-4DA2-BD05-EE8D5AFF75D0}"/>
    <cellStyle name="Heading 1 3 5 2" xfId="50004" xr:uid="{023E2015-F7C3-496F-8E9D-C92844F97897}"/>
    <cellStyle name="Heading 1 3 6" xfId="18023" xr:uid="{1F9A65F4-0ECD-4A6C-983B-90AC433DCF89}"/>
    <cellStyle name="Heading 1 3 7" xfId="4602" xr:uid="{5B5EADC1-2A31-472B-A9FF-D5276B8C38F8}"/>
    <cellStyle name="Heading 1 3 7 2" xfId="34541" xr:uid="{960532B2-0DAA-4222-A4F1-91827506B286}"/>
    <cellStyle name="Heading 1 3 8" xfId="22582" xr:uid="{C69016D8-1ED5-4F13-9711-C33706413800}"/>
    <cellStyle name="Heading 1 3 8 2" xfId="51867" xr:uid="{551E6217-C038-4FCA-A825-9B1A96F4490B}"/>
    <cellStyle name="Heading 1 4" xfId="267" xr:uid="{5EA9D697-947F-4598-A71E-E9AF8618DB8D}"/>
    <cellStyle name="Heading 1 4 2" xfId="4518" xr:uid="{535A10E9-0C26-4977-A629-FA5637B5EB41}"/>
    <cellStyle name="Heading 1 5" xfId="4111" xr:uid="{536A04CF-6964-40A2-83A1-D3D7F5031DC9}"/>
    <cellStyle name="Heading 1 5 2" xfId="5611" xr:uid="{E4F91080-B706-402F-B891-C44BDD685926}"/>
    <cellStyle name="Heading 1 6" xfId="22866" xr:uid="{ED7740C9-A0B8-488D-BE4C-9C8352A16456}"/>
    <cellStyle name="Heading 1 7" xfId="4068" xr:uid="{6AF38744-83E1-43DE-A0E8-30F83158D4C1}"/>
    <cellStyle name="Heading 2" xfId="10" builtinId="17" customBuiltin="1"/>
    <cellStyle name="Heading 2 2" xfId="96" xr:uid="{C55CF6D4-A043-49EF-BBE4-76C9F5F0E80B}"/>
    <cellStyle name="Heading 2 2 2" xfId="293" xr:uid="{34F4E937-9413-4113-9A97-784574AACA35}"/>
    <cellStyle name="Heading 2 2 2 2" xfId="4447" xr:uid="{3109B8CB-9236-467A-BB5C-661BF22C2B38}"/>
    <cellStyle name="Heading 2 2 2 2 2" xfId="20528" xr:uid="{E8BB163F-1F63-4BF2-BC7D-83E729E318C3}"/>
    <cellStyle name="Heading 2 2 2 3" xfId="18028" xr:uid="{73530331-05F5-4EE6-B38B-D19153B369D6}"/>
    <cellStyle name="Heading 2 2 2 3 2" xfId="31259" xr:uid="{D2A38990-B667-438B-9318-847EA1BF48EF}"/>
    <cellStyle name="Heading 2 2 3" xfId="380" xr:uid="{191407FD-58A1-4D66-B839-669214FCED08}"/>
    <cellStyle name="Heading 2 2 3 2" xfId="4416" xr:uid="{92A76D8F-0BA3-469F-9D42-43F345CBE735}"/>
    <cellStyle name="Heading 2 2 3 2 2" xfId="31195" xr:uid="{6F2D33E2-0362-421B-80D1-110000BADB78}"/>
    <cellStyle name="Heading 2 2 3 3" xfId="20359" xr:uid="{763A5868-C55E-4E74-B91B-7C2FB60664BB}"/>
    <cellStyle name="Heading 2 2 3 3 2" xfId="31332" xr:uid="{29CF0F2C-7DC0-4CB4-8F9F-B3339E3D9829}"/>
    <cellStyle name="Heading 2 2 3 4" xfId="31277" xr:uid="{55987C8C-F234-4307-BF04-8DBCC61255A9}"/>
    <cellStyle name="Heading 2 2 4" xfId="3357" xr:uid="{1D23E16E-951E-45D4-85F9-CE06CDEB0739}"/>
    <cellStyle name="Heading 2 2 4 2" xfId="31310" xr:uid="{FDA0A19B-7D41-44E1-8D2E-752FA8B75C0B}"/>
    <cellStyle name="Heading 2 2 4 3" xfId="23742" xr:uid="{DD2B64C8-D8D2-4E3E-85C2-D6E41F589894}"/>
    <cellStyle name="Heading 2 2 4 4" xfId="18027" xr:uid="{ACF44705-B8E1-411C-84DD-D7B9570BBAD4}"/>
    <cellStyle name="Heading 2 2 5" xfId="191" xr:uid="{50A4C9D3-E6C1-4530-A815-75EE1851D8FB}"/>
    <cellStyle name="Heading 2 2 5 2" xfId="31258" xr:uid="{6C4DC3C2-946D-4EBC-8E64-9EAC87D2E8A3}"/>
    <cellStyle name="Heading 2 2 5 3" xfId="23555" xr:uid="{37602763-F157-4140-BAE4-948CDAECEE4A}"/>
    <cellStyle name="Heading 2 2 5 4" xfId="6364" xr:uid="{88373620-7907-4ABC-AC05-FBF68BBD4007}"/>
    <cellStyle name="Heading 2 3" xfId="80" xr:uid="{F9F350D1-3256-4DE6-9B07-20920E7289EB}"/>
    <cellStyle name="Heading 2 3 2" xfId="323" xr:uid="{F8A62831-C017-4DAB-9CB5-6074CDDC69E8}"/>
    <cellStyle name="Heading 2 3 2 2" xfId="5770" xr:uid="{99B88917-7AC9-4C13-8F46-DD6BD471906A}"/>
    <cellStyle name="Heading 2 3 2 2 2" xfId="21769" xr:uid="{52F7FE33-AC89-410A-828E-02402527BDD1}"/>
    <cellStyle name="Heading 2 3 2 2 2 2" xfId="51194" xr:uid="{7B2D7128-6B6C-481B-AF0E-9D2DFA3EEABE}"/>
    <cellStyle name="Heading 2 3 2 2 3" xfId="35629" xr:uid="{92ADF4E6-04B5-4772-A2BD-CD38501313C4}"/>
    <cellStyle name="Heading 2 3 2 3" xfId="20796" xr:uid="{D5C11F8F-107A-4FA9-A3BA-DAA9635B5712}"/>
    <cellStyle name="Heading 2 3 2 3 2" xfId="50224" xr:uid="{633E8F2F-DB83-4596-A4E9-BDDBF305070A}"/>
    <cellStyle name="Heading 2 3 2 4" xfId="4951" xr:uid="{50432EF0-6D84-4BA3-8234-107B5C4F557B}"/>
    <cellStyle name="Heading 2 3 2 4 2" xfId="34820" xr:uid="{99157B30-2CE4-4763-BD5E-C465ACA0439C}"/>
    <cellStyle name="Heading 2 3 3" xfId="3395" xr:uid="{03932FCA-CFE3-4B1D-A1AD-4F2A47497DAE}"/>
    <cellStyle name="Heading 2 3 3 2" xfId="5963" xr:uid="{8058EA62-9D72-47E4-8B43-4570A1E0BC30}"/>
    <cellStyle name="Heading 2 3 3 2 2" xfId="22022" xr:uid="{032842AE-DC32-41AC-B55A-6A864AECB2F9}"/>
    <cellStyle name="Heading 2 3 3 2 2 2" xfId="51447" xr:uid="{C0B2EFD4-0DF4-4C24-AD83-4F0BDB5C970D}"/>
    <cellStyle name="Heading 2 3 3 2 3" xfId="23146" xr:uid="{E4C8F826-ED0D-4BEF-947D-392FE785123E}"/>
    <cellStyle name="Heading 2 3 3 2 3 2" xfId="52210" xr:uid="{A326DC20-CD6F-4AFA-AF8C-DADE332EBD19}"/>
    <cellStyle name="Heading 2 3 3 2 4" xfId="35822" xr:uid="{B3E2EEF1-950A-4446-A587-8179E6668813}"/>
    <cellStyle name="Heading 2 3 3 3" xfId="21038" xr:uid="{F09AB0EA-35D2-47E0-9B54-470424422845}"/>
    <cellStyle name="Heading 2 3 3 3 2" xfId="50464" xr:uid="{EABBE44A-23BC-44F0-91C3-CB7AFD030055}"/>
    <cellStyle name="Heading 2 3 3 4" xfId="5186" xr:uid="{33FD4F6A-AF4C-444D-AB7A-2C5E701C1B65}"/>
    <cellStyle name="Heading 2 3 3 4 2" xfId="35049" xr:uid="{177F345D-0231-428F-97A2-F6FD2C547805}"/>
    <cellStyle name="Heading 2 3 3 5" xfId="4410" xr:uid="{DC498765-B8E1-4651-B341-2F7D2271EF57}"/>
    <cellStyle name="Heading 2 3 3 6" xfId="34332" xr:uid="{31677666-2893-40BC-9C6F-0817DC8DD89C}"/>
    <cellStyle name="Heading 2 3 4" xfId="177" xr:uid="{575E8077-26B4-477F-A1D6-BD24C31C728C}"/>
    <cellStyle name="Heading 2 3 4 2" xfId="21522" xr:uid="{E6E152B3-F9BB-48EF-900D-F2094FDBA9B2}"/>
    <cellStyle name="Heading 2 3 4 2 2" xfId="50947" xr:uid="{B26A85DE-31F4-4A4C-8CB6-5B595087B2CE}"/>
    <cellStyle name="Heading 2 3 4 3" xfId="23774" xr:uid="{F20AA6A7-1F30-417F-A16E-7BF3F6D4B865}"/>
    <cellStyle name="Heading 2 3 4 4" xfId="31790" xr:uid="{580A21E7-0413-4A62-A60F-58036F7AABF4}"/>
    <cellStyle name="Heading 2 3 5" xfId="20447" xr:uid="{537670F5-25A7-4956-BA68-2E3201CD76E0}"/>
    <cellStyle name="Heading 2 3 5 2" xfId="50000" xr:uid="{F65A474B-8D1B-414D-B0BD-283057982528}"/>
    <cellStyle name="Heading 2 3 6" xfId="18026" xr:uid="{CD1096AA-CE5E-4632-94F2-DC1F998F2C33}"/>
    <cellStyle name="Heading 2 3 7" xfId="4600" xr:uid="{905D15CF-463E-4AAC-8712-AE4584C1274D}"/>
    <cellStyle name="Heading 2 3 7 2" xfId="34539" xr:uid="{23D93A12-3BAA-4A20-9080-03A167282914}"/>
    <cellStyle name="Heading 2 3 8" xfId="22578" xr:uid="{07248D20-E6D7-479D-B660-0E5216985579}"/>
    <cellStyle name="Heading 2 3 8 2" xfId="51863" xr:uid="{E8CAA5CE-C7E8-47B0-B434-631B43F33910}"/>
    <cellStyle name="Heading 2 4" xfId="268" xr:uid="{9730D1F6-FB45-4D68-A320-29023C807C51}"/>
    <cellStyle name="Heading 2 4 2" xfId="4519" xr:uid="{53F6B22E-E230-45F4-AAAF-E60439B34B1F}"/>
    <cellStyle name="Heading 2 5" xfId="4112" xr:uid="{FA9919FF-F44E-44C4-BC7E-EA49BA80EEEA}"/>
    <cellStyle name="Heading 2 5 2" xfId="5634" xr:uid="{5B08FAAE-AA03-412D-8CEC-798C8DF9DB8A}"/>
    <cellStyle name="Heading 2 6" xfId="22867" xr:uid="{70C91406-1839-4BF3-A272-37263A5424DB}"/>
    <cellStyle name="Heading 2 7" xfId="4069" xr:uid="{0E0DAC57-57F7-48F8-899C-D6FFED6A7B6A}"/>
    <cellStyle name="Heading 3" xfId="11" builtinId="18" customBuiltin="1"/>
    <cellStyle name="Heading 3 2" xfId="381" xr:uid="{108FD785-AACD-4523-B0C9-D81E31EE523E}"/>
    <cellStyle name="Heading 3 2 2" xfId="3479" xr:uid="{2BA9E523-5C90-4D30-9D32-ED2AE13379C7}"/>
    <cellStyle name="Heading 3 2 2 2" xfId="31196" xr:uid="{C204C4A7-0EAB-43D9-80B8-B1AEBA8C9280}"/>
    <cellStyle name="Heading 3 2 2 3" xfId="23788" xr:uid="{019799C0-618B-495A-BC76-155FDED2FCE6}"/>
    <cellStyle name="Heading 3 2 2 4" xfId="18031" xr:uid="{9044B40F-396C-4E6A-828D-BF85D5002C3D}"/>
    <cellStyle name="Heading 3 2 3" xfId="608" xr:uid="{D43977AB-2339-4417-B9B1-779A8EDD3045}"/>
    <cellStyle name="Heading 3 2 3 2" xfId="23556" xr:uid="{28C69439-28FD-4F0A-8A46-E8089344FD87}"/>
    <cellStyle name="Heading 3 2 4" xfId="18030" xr:uid="{8A1ED327-89CC-4E6E-8C9C-F081530A54AA}"/>
    <cellStyle name="Heading 3 2 5" xfId="6365" xr:uid="{462DFEA8-0554-420C-BB78-6DD181846C55}"/>
    <cellStyle name="Heading 3 3" xfId="4411" xr:uid="{4695DFC0-0AD0-4CE9-87C7-75627AAE7F11}"/>
    <cellStyle name="Heading 3 3 2" xfId="18029" xr:uid="{B8DE8CE8-C56F-4E34-8191-F5A7B992AE35}"/>
    <cellStyle name="Heading 3 3 2 2" xfId="23775" xr:uid="{E0B18FE9-4188-41A6-9EB6-687DAC0B32F4}"/>
    <cellStyle name="Heading 3 4" xfId="4113" xr:uid="{1DBB60E8-2F6E-40EC-AEA2-F6D92E136228}"/>
    <cellStyle name="Heading 3 5" xfId="22868" xr:uid="{85E6A14B-7B53-465B-9C98-040EC36586E9}"/>
    <cellStyle name="Heading 3 6" xfId="4070" xr:uid="{374C9CF1-5C00-4D63-85A6-DB52D1F2993B}"/>
    <cellStyle name="Heading 4" xfId="12" builtinId="19" customBuiltin="1"/>
    <cellStyle name="Heading 4 2" xfId="382" xr:uid="{2DB506A8-17EF-41EE-A4D3-1829B0BC3BD1}"/>
    <cellStyle name="Heading 4 2 2" xfId="3480" xr:uid="{479F6D96-886D-453B-A6CB-D7C054F8D14B}"/>
    <cellStyle name="Heading 4 2 2 2" xfId="31197" xr:uid="{CCF5DFA4-1759-4C23-BC4B-65E83543216C}"/>
    <cellStyle name="Heading 4 2 2 3" xfId="23789" xr:uid="{3EDCC885-1F33-459D-ACAC-FDCA5574D71E}"/>
    <cellStyle name="Heading 4 2 2 4" xfId="18034" xr:uid="{B44F9CA6-45C6-4D3E-A080-723D3763498D}"/>
    <cellStyle name="Heading 4 2 3" xfId="941" xr:uid="{E1F3366A-A8B4-40C3-9BC8-6CA9FFDEB76E}"/>
    <cellStyle name="Heading 4 2 3 2" xfId="23557" xr:uid="{C680CCEF-42AC-4EA3-983B-2C868C3D3337}"/>
    <cellStyle name="Heading 4 2 4" xfId="18033" xr:uid="{C8255A14-E872-4C04-940D-3BB44BF19A04}"/>
    <cellStyle name="Heading 4 2 5" xfId="6366" xr:uid="{BFE51349-F76B-4F79-B50E-AD96334BECC1}"/>
    <cellStyle name="Heading 4 3" xfId="4412" xr:uid="{58FE80AD-5241-4DAA-B4E4-73D8F78D44A3}"/>
    <cellStyle name="Heading 4 3 2" xfId="18032" xr:uid="{AFDCB673-3A1B-4C8E-A023-A37EBE2A05DD}"/>
    <cellStyle name="Heading 4 3 2 2" xfId="23776" xr:uid="{860C275A-3E8C-4515-AD80-F012FF53BCD6}"/>
    <cellStyle name="Heading 4 4" xfId="4114" xr:uid="{C2C8A4CC-B9D1-48BC-B9F8-81AC51B2904A}"/>
    <cellStyle name="Heading 4 5" xfId="22869" xr:uid="{18946395-C0A0-4319-915F-CC33F9C0A8DA}"/>
    <cellStyle name="Heading 4 6" xfId="4071" xr:uid="{DD292A64-6DB7-436D-A414-8180624602CD}"/>
    <cellStyle name="Hyperlink" xfId="2" builtinId="8"/>
    <cellStyle name="Hyperlink 2" xfId="255" xr:uid="{563C88FA-0BEF-48E5-8584-3B26929F2EB7}"/>
    <cellStyle name="Hyperlink 2 2" xfId="4514" xr:uid="{E1F6FE32-3AC7-4776-8204-C51519AD99C8}"/>
    <cellStyle name="Hyperlink 2 2 2" xfId="18037" xr:uid="{40759A22-1998-463E-9C82-C29D3B412ECA}"/>
    <cellStyle name="Hyperlink 2 2 2 2" xfId="23813" xr:uid="{50139164-07A8-4B9D-B675-D6E407D3906A}"/>
    <cellStyle name="Hyperlink 2 2 3" xfId="18036" xr:uid="{D6879BAC-C0DD-46B1-B9F4-FCC8894D2CB2}"/>
    <cellStyle name="Hyperlink 2 2 4" xfId="20607" xr:uid="{9F646774-F9D2-465D-90AE-B916737A09D4}"/>
    <cellStyle name="Hyperlink 2 2 5" xfId="6368" xr:uid="{4BEE4E57-45D2-49EE-BE46-A10305370145}"/>
    <cellStyle name="Hyperlink 2 3" xfId="18038" xr:uid="{1DA8E322-4C36-4F33-B088-BF560E578C33}"/>
    <cellStyle name="Hyperlink 2 3 2" xfId="31315" xr:uid="{A71B71C8-6421-4D1E-94A9-A4A6B5BDA624}"/>
    <cellStyle name="Hyperlink 2 3 3" xfId="23790" xr:uid="{A1A3C23A-A826-4C89-A1F3-3772E582730D}"/>
    <cellStyle name="Hyperlink 2 4" xfId="18039" xr:uid="{5FA117F4-80EC-4EF6-93DA-CB003581D0A7}"/>
    <cellStyle name="Hyperlink 2 4 2" xfId="18040" xr:uid="{AE26AF06-1DF8-477D-B336-6D5B10E0ECE8}"/>
    <cellStyle name="Hyperlink 2 4 2 2" xfId="31296" xr:uid="{9A893176-B672-4137-A3D7-5204804B8B02}"/>
    <cellStyle name="Hyperlink 2 4 3" xfId="23959" xr:uid="{88E76845-9C73-4718-90F4-A975AB1EB939}"/>
    <cellStyle name="Hyperlink 2 5" xfId="18035" xr:uid="{1A70BFFE-926D-4754-A31C-84D3315A5F5C}"/>
    <cellStyle name="Hyperlink 2 5 2" xfId="23537" xr:uid="{A2021D56-E648-48E0-8492-7B72F81683FF}"/>
    <cellStyle name="Hyperlink 2 6" xfId="20511" xr:uid="{CCF945A2-CB64-44A4-8F28-DD74CCCD47FA}"/>
    <cellStyle name="Hyperlink 2 6 2" xfId="22450" xr:uid="{80076EC2-3143-4270-A314-B307C63A167B}"/>
    <cellStyle name="Hyperlink 2 7" xfId="6367" xr:uid="{6A38F57C-BF48-4B4E-9C25-914773D2220F}"/>
    <cellStyle name="Hyperlink 3" xfId="4505" xr:uid="{F24F46D1-0005-4688-A515-EBAE9C1C5A87}"/>
    <cellStyle name="Hyperlink 3 2" xfId="18041" xr:uid="{50B6AB29-8CC5-4B4E-8E89-B4BC921F3455}"/>
    <cellStyle name="Hyperlink 3 2 2" xfId="24180" xr:uid="{5BF34679-61B3-44BF-90DE-B18850F5C1CF}"/>
    <cellStyle name="Hyperlink 3 2 3" xfId="23815" xr:uid="{632FC3BC-B73B-44D8-AED3-7241B70BDCD6}"/>
    <cellStyle name="Hyperlink 3 3" xfId="23802" xr:uid="{7CBDEF1E-5BA3-45DA-A3DF-330093F06A25}"/>
    <cellStyle name="Hyperlink 3 4" xfId="24157" xr:uid="{7707F05C-913F-4543-A714-2F6463E0F457}"/>
    <cellStyle name="Hyperlink 3 5" xfId="31299" xr:uid="{8F556394-B1C3-46C4-BFB3-FA59B85824D2}"/>
    <cellStyle name="Hyperlink 4" xfId="18042" xr:uid="{02137515-DE8B-4768-88E2-6EE334A3A66F}"/>
    <cellStyle name="Hyperlink 4 2" xfId="23738" xr:uid="{E5DB153E-E8C8-4050-B205-836856D56924}"/>
    <cellStyle name="Hyperlink 5" xfId="4702" xr:uid="{C125D807-0057-45E4-ADB1-20A146E9CA4E}"/>
    <cellStyle name="Hyperlink 6" xfId="59674" xr:uid="{DD4B45CE-4A56-4F74-BA9A-FB06EB2FF431}"/>
    <cellStyle name="Input" xfId="15" builtinId="20" customBuiltin="1"/>
    <cellStyle name="Input 2" xfId="383" xr:uid="{6A23FC7C-9BC9-41DA-93D5-D4108426A596}"/>
    <cellStyle name="Input 2 2" xfId="3481" xr:uid="{F8E5A892-60CE-44DD-AF98-41937FA1FDC8}"/>
    <cellStyle name="Input 2 2 2" xfId="4448" xr:uid="{B5F1B17F-B427-42C5-9E66-051DBC6052B0}"/>
    <cellStyle name="Input 2 2 2 2" xfId="31199" xr:uid="{F89CA387-1534-4176-9EF9-06EDCE2D1A3A}"/>
    <cellStyle name="Input 2 2 3" xfId="18045" xr:uid="{D406F529-74A5-4F4B-92D9-08C43032C8DB}"/>
    <cellStyle name="Input 2 2 4" xfId="4303" xr:uid="{C8B29995-A67D-49F3-83B5-D570AD4AED81}"/>
    <cellStyle name="Input 2 3" xfId="887" xr:uid="{00AE1202-252F-4C0C-875F-61E5178E9874}"/>
    <cellStyle name="Input 2 3 2" xfId="20360" xr:uid="{E50224B0-5501-4284-A818-DDBDA459881B}"/>
    <cellStyle name="Input 2 3 2 2" xfId="31198" xr:uid="{BA25BD9F-86A3-47B1-A217-5EFDC23F41DE}"/>
    <cellStyle name="Input 2 3 3" xfId="23561" xr:uid="{3FBB350C-F86C-42A7-A4BD-C27587680E1B}"/>
    <cellStyle name="Input 2 3 4" xfId="4402" xr:uid="{851FE368-AC31-4E9B-A89E-C6B249520E22}"/>
    <cellStyle name="Input 2 4" xfId="18044" xr:uid="{C189328B-77EB-4D5C-9188-834B9D82DF78}"/>
    <cellStyle name="Input 2 5" xfId="6369" xr:uid="{B2C62E1E-8B88-48FA-BBCE-2BC360ED0BE1}"/>
    <cellStyle name="Input 2 6" xfId="4217" xr:uid="{D37D95E4-97E0-4B1C-9856-7D0FD167B445}"/>
    <cellStyle name="Input 3" xfId="4275" xr:uid="{E2178939-D59C-4BB2-9E2C-3CF00C986864}"/>
    <cellStyle name="Input 3 2" xfId="18043" xr:uid="{EA8A480C-3C3D-4D21-89AB-EF9009E713E0}"/>
    <cellStyle name="Input 3 2 2" xfId="23777" xr:uid="{62BDA9A7-E0DF-4F3D-8768-085F65F66954}"/>
    <cellStyle name="Input 4" xfId="4239" xr:uid="{93CB9A10-C285-463D-A08C-2B8BBA62342A}"/>
    <cellStyle name="Input 5" xfId="4118" xr:uid="{49800A6A-576C-4F5C-99BE-9AAC010A6FBC}"/>
    <cellStyle name="Input 6" xfId="22873" xr:uid="{B267896B-EB36-453E-B645-93548EEF42BA}"/>
    <cellStyle name="Input 7" xfId="4075" xr:uid="{75788A7F-88CE-49C2-B2A2-DADCFF5A34BC}"/>
    <cellStyle name="Linked Cell" xfId="18" builtinId="24" customBuiltin="1"/>
    <cellStyle name="Linked Cell 2" xfId="384" xr:uid="{957D7C0C-0E49-491A-BB7F-8F4411D58BB3}"/>
    <cellStyle name="Linked Cell 2 2" xfId="3482" xr:uid="{1AC66F3F-D48E-496B-B826-37054D952BA2}"/>
    <cellStyle name="Linked Cell 2 2 2" xfId="18048" xr:uid="{4D668B1A-583D-44EA-9425-DA49DE9FB8AD}"/>
    <cellStyle name="Linked Cell 2 2 2 2" xfId="31200" xr:uid="{B7A75888-9537-47B2-8538-D01355412459}"/>
    <cellStyle name="Linked Cell 2 2 3" xfId="23791" xr:uid="{DF5912B2-97B7-4932-AE7E-BC3BD2735B74}"/>
    <cellStyle name="Linked Cell 2 2 4" xfId="4306" xr:uid="{48EDF2C1-9D3C-4F7E-BBF2-C40B278E837B}"/>
    <cellStyle name="Linked Cell 2 3" xfId="837" xr:uid="{9E0C4608-85AC-47FC-8630-2A0703504A6F}"/>
    <cellStyle name="Linked Cell 2 3 2" xfId="23564" xr:uid="{F6D1C22B-DC2B-47E4-9283-01661192C141}"/>
    <cellStyle name="Linked Cell 2 4" xfId="18047" xr:uid="{CDFF9057-9565-4C1A-8E2F-2CAD8E019DDA}"/>
    <cellStyle name="Linked Cell 2 5" xfId="6370" xr:uid="{075058BD-C7D1-433E-881F-1DBA6F332B13}"/>
    <cellStyle name="Linked Cell 3" xfId="4278" xr:uid="{A03896F9-FF5C-4600-879A-79A136832ADA}"/>
    <cellStyle name="Linked Cell 3 2" xfId="18046" xr:uid="{2BA3AE0D-04C4-4AAD-A628-AE3A88C4E65C}"/>
    <cellStyle name="Linked Cell 3 2 2" xfId="23778" xr:uid="{2F5E49A1-2F01-431B-AB07-D811D0072456}"/>
    <cellStyle name="Linked Cell 4" xfId="4242" xr:uid="{90334BD4-606F-4D76-99C9-07CDCB9B5A0D}"/>
    <cellStyle name="Linked Cell 5" xfId="4121" xr:uid="{569A4E2C-7419-4E4F-A2D9-D62915AC77D8}"/>
    <cellStyle name="Linked Cell 6" xfId="22876" xr:uid="{E15AFBC3-1AF3-42BD-870C-5DFB109B61C4}"/>
    <cellStyle name="Linked Cell 7" xfId="4078" xr:uid="{5DEE95B3-D301-40F6-812B-1F603389868E}"/>
    <cellStyle name="Neutral 2" xfId="385" xr:uid="{58557BE6-932D-4608-AB4F-AE9A5E05B395}"/>
    <cellStyle name="Neutral 2 2" xfId="3483" xr:uid="{849388D2-1535-4785-8004-9BAE37D3F90D}"/>
    <cellStyle name="Neutral 2 2 2" xfId="4449" xr:uid="{C14D74F2-4B61-444D-8387-5EC5AC252C83}"/>
    <cellStyle name="Neutral 2 2 2 2" xfId="31202" xr:uid="{7F1F57A1-9DEA-4981-AE63-6845514E1173}"/>
    <cellStyle name="Neutral 2 2 3" xfId="18051" xr:uid="{3DE2B0FB-500A-433A-BACC-65E866F3729A}"/>
    <cellStyle name="Neutral 2 2 4" xfId="4302" xr:uid="{1782173F-CEAF-4018-8E14-7BD7D0731181}"/>
    <cellStyle name="Neutral 2 2 5" xfId="4019" xr:uid="{4277FD74-B1C4-49C5-B777-079059914EF1}"/>
    <cellStyle name="Neutral 2 3" xfId="901" xr:uid="{6AA5F883-FB91-48FB-890B-D583A6E21D1D}"/>
    <cellStyle name="Neutral 2 3 2" xfId="20361" xr:uid="{84FD4D37-F1CF-49F1-A92F-EDFF1990CFB0}"/>
    <cellStyle name="Neutral 2 3 2 2" xfId="31201" xr:uid="{DC43591B-CB35-4250-93C0-E9A0BDB5E328}"/>
    <cellStyle name="Neutral 2 3 3" xfId="23560" xr:uid="{5F030744-0FB0-4A79-9A78-9BC421D34393}"/>
    <cellStyle name="Neutral 2 3 4" xfId="4403" xr:uid="{01D869F1-D0D0-464F-AFF0-A60CC35823A8}"/>
    <cellStyle name="Neutral 2 4" xfId="3833" xr:uid="{32082A07-ACD5-4988-9004-CFB58E87E2AE}"/>
    <cellStyle name="Neutral 2 4 2" xfId="18050" xr:uid="{7962D2F7-A7E3-4C80-AF5F-2656DB63280E}"/>
    <cellStyle name="Neutral 2 5" xfId="3504" xr:uid="{45384869-EB28-49F6-B532-918F9A3E8571}"/>
    <cellStyle name="Neutral 2 5 2" xfId="22413" xr:uid="{2742F562-EE9C-43D0-A407-F3E3C7DBB729}"/>
    <cellStyle name="Neutral 2 6" xfId="6371" xr:uid="{AA677AA8-565D-45CB-83E5-4746A46E996F}"/>
    <cellStyle name="Neutral 2 7" xfId="4218" xr:uid="{D6E872AF-5F35-4177-81CA-9B49BD3C21E5}"/>
    <cellStyle name="Neutral 3" xfId="4026" xr:uid="{9F1AADA9-F015-4B40-A342-54639A0A138A}"/>
    <cellStyle name="Neutral 3 2" xfId="18049" xr:uid="{D5EB42C8-1A14-4152-AF1B-1F2EBDFC1519}"/>
    <cellStyle name="Neutral 3 2 2" xfId="23779" xr:uid="{01F1A0DA-DDEB-40FD-8498-39EC4B183BE3}"/>
    <cellStyle name="Neutral 3 3" xfId="4274" xr:uid="{199002EA-6C50-45DF-B9D7-D9ECFDC00CD1}"/>
    <cellStyle name="Neutral 4" xfId="4011" xr:uid="{D4798F4B-9036-4BDF-BA25-478C01185E54}"/>
    <cellStyle name="Neutral 4 2" xfId="4575" xr:uid="{9F0EB39D-B8DB-4BEA-94A7-D8F349AEC91C}"/>
    <cellStyle name="Neutral 4 3" xfId="4238" xr:uid="{7F886A21-2416-4421-A3A4-8FB687F01597}"/>
    <cellStyle name="Neutral 5" xfId="4154" xr:uid="{5E3D3C58-71FE-4D80-BD83-DE6D99B3C19A}"/>
    <cellStyle name="Neutral 5 2" xfId="22858" xr:uid="{4E619A27-C117-4641-9F0B-D4B765B74095}"/>
    <cellStyle name="Neutral 5 3" xfId="22851" xr:uid="{DA477819-B1E1-4C21-B9E3-21C4DD9B1E24}"/>
    <cellStyle name="Neutral 6" xfId="4117" xr:uid="{B456987A-9A19-4E69-9C1B-FA57AC6D9867}"/>
    <cellStyle name="Neutral 7" xfId="22872" xr:uid="{8F621C53-5DC8-4F4B-9180-14EFCA8143F3}"/>
    <cellStyle name="Neutral 8" xfId="4074" xr:uid="{44F4C7BA-02BA-4FEF-8E96-22BEFD91F648}"/>
    <cellStyle name="Neutral 9" xfId="42" xr:uid="{CB39DA22-5E82-4FA5-82FA-FBC06ECE0237}"/>
    <cellStyle name="Normal" xfId="0" builtinId="0"/>
    <cellStyle name="Normal - size 10" xfId="294" xr:uid="{10A22882-A8DB-45AF-8DC8-8B7BE20A3560}"/>
    <cellStyle name="Normal - size 10 2" xfId="20529" xr:uid="{CC5FAD22-EEAA-4145-A037-88CFCDE48231}"/>
    <cellStyle name="Normal - size 10 3" xfId="18052" xr:uid="{7F4E2C3E-3661-4244-8E24-7A245172585D}"/>
    <cellStyle name="Normal - size 10 3 2" xfId="47690" xr:uid="{7EE545B4-DDEE-405F-BD3C-A1434BC56CCF}"/>
    <cellStyle name="Normal - size 11" xfId="295" xr:uid="{C26B8BC8-4950-4F3A-867E-294D573516A5}"/>
    <cellStyle name="Normal - size 11 2" xfId="3515" xr:uid="{C06AE4A6-9A4B-4C8E-B4EF-E7011D7971E0}"/>
    <cellStyle name="Normal - size 11 2 2" xfId="23794" xr:uid="{62805BA6-D091-41AF-B747-358578763973}"/>
    <cellStyle name="Normal - size 11 2 2 2" xfId="24158" xr:uid="{9A057A51-3B81-46AA-8ABA-684D1DD6756D}"/>
    <cellStyle name="Normal - size 11 2 3" xfId="23891" xr:uid="{005DC93B-CCB5-42FD-8A13-0EEF84D1E42D}"/>
    <cellStyle name="Normal - size 11 2 4" xfId="23497" xr:uid="{E676B261-2438-4D53-A568-3EAA1F4B3A80}"/>
    <cellStyle name="Normal - size 11 2 5" xfId="18054" xr:uid="{C45C98DC-342B-45CC-B4A8-8D49F10775D7}"/>
    <cellStyle name="Normal - size 11 2 5 2" xfId="47692" xr:uid="{C20220F5-5652-44A4-8644-9446FD817A93}"/>
    <cellStyle name="Normal - size 11 3" xfId="20530" xr:uid="{D59A2EE5-E7CC-480E-8F20-A28439972B02}"/>
    <cellStyle name="Normal - size 11 3 2" xfId="24160" xr:uid="{65A0C7A3-AA3E-4E67-AD12-4F6752ECDCA9}"/>
    <cellStyle name="Normal - size 11 4" xfId="18053" xr:uid="{6251DCED-15D5-4511-8675-C7321C6C2786}"/>
    <cellStyle name="Normal - size 11 4 2" xfId="47691" xr:uid="{66566435-9702-4CFB-A7AB-2344D28A3AFE}"/>
    <cellStyle name="Normal - size 8" xfId="296" xr:uid="{BC6B823F-CB71-43B4-A3BD-A6D002D0909E}"/>
    <cellStyle name="Normal - size 8 2" xfId="20531" xr:uid="{0CF1C6D6-EA6C-46FB-BF86-02DEB618875E}"/>
    <cellStyle name="Normal - size 8 3" xfId="18055" xr:uid="{4FFBA8B7-C764-4DDC-A42C-AC1786417646}"/>
    <cellStyle name="Normal - size 8 3 2" xfId="47693" xr:uid="{56C40231-A3F4-468D-8868-088F88E9D04C}"/>
    <cellStyle name="Normal - size 9" xfId="297" xr:uid="{4DD2BEBB-6C84-49F4-8C78-6466C90B5896}"/>
    <cellStyle name="Normal - size 9 2" xfId="20532" xr:uid="{9C5574CD-C4F6-4888-B49F-83081043E912}"/>
    <cellStyle name="Normal - size 9 3" xfId="18056" xr:uid="{1B0AF28D-7E39-43A6-8D12-D43050C36B10}"/>
    <cellStyle name="Normal - size 9 3 2" xfId="47694" xr:uid="{39FE2335-ABE7-4ECF-AD10-8EC27F792B44}"/>
    <cellStyle name="Normal - Style1" xfId="4008" xr:uid="{7FB01D22-21EB-40CC-9426-6E3E1A5AAFD2}"/>
    <cellStyle name="Normal 10" xfId="192" xr:uid="{F3EF5D49-62AA-43B6-8D72-8B31E03C8BA7}"/>
    <cellStyle name="Normal 10 2" xfId="318" xr:uid="{461D6222-5D47-4DAF-95A9-603C9B47A0D5}"/>
    <cellStyle name="Normal 10 2 10" xfId="23599" xr:uid="{2DDADF99-AF9A-4EA3-8C49-43AD9AADEDC2}"/>
    <cellStyle name="Normal 10 2 10 2" xfId="52334" xr:uid="{E93040DC-58F0-48D5-B81F-4A87415A1984}"/>
    <cellStyle name="Normal 10 2 2" xfId="3434" xr:uid="{90669A02-46B5-484B-AFAD-D3806EE32D1C}"/>
    <cellStyle name="Normal 10 2 2 10" xfId="22726" xr:uid="{0FD2D53C-C348-42A3-BE5E-BF783A9A2503}"/>
    <cellStyle name="Normal 10 2 2 10 2" xfId="52011" xr:uid="{0B29DEC7-45C0-460A-BD5C-0E286BD30625}"/>
    <cellStyle name="Normal 10 2 2 11" xfId="4360" xr:uid="{CF72392A-5249-452E-9E15-1DDE4694C4A4}"/>
    <cellStyle name="Normal 10 2 2 11 2" xfId="34443" xr:uid="{AE2CD6E4-152B-4DFB-9333-0F60743BC62F}"/>
    <cellStyle name="Normal 10 2 2 2" xfId="21776" xr:uid="{2885A9D8-8C21-4FD6-BB27-7B3A26090B1C}"/>
    <cellStyle name="Normal 10 2 2 2 2" xfId="25543" xr:uid="{C282A93A-5673-462E-B5CC-60880873633A}"/>
    <cellStyle name="Normal 10 2 2 2 2 2" xfId="28518" xr:uid="{7C067EB9-43CA-49F1-9184-AEA3D83A0147}"/>
    <cellStyle name="Normal 10 2 2 2 2 2 2" xfId="57008" xr:uid="{1985A9E9-C16A-4F91-A2F2-7D6053537ABB}"/>
    <cellStyle name="Normal 10 2 2 2 2 3" xfId="54034" xr:uid="{1221351E-32F6-4667-8044-D4277E2498D7}"/>
    <cellStyle name="Normal 10 2 2 2 3" xfId="27004" xr:uid="{AFEEB9E8-3829-4D66-8085-F1FB1513E518}"/>
    <cellStyle name="Normal 10 2 2 2 3 2" xfId="55494" xr:uid="{96FA6BD9-5DE9-4159-99ED-B6260BB6235A}"/>
    <cellStyle name="Normal 10 2 2 2 4" xfId="29999" xr:uid="{E0E95F96-866C-45AA-9EFD-1C17417B9D1B}"/>
    <cellStyle name="Normal 10 2 2 2 4 2" xfId="58489" xr:uid="{759DC429-C59E-4963-A985-1F82A74B4461}"/>
    <cellStyle name="Normal 10 2 2 2 5" xfId="24072" xr:uid="{C3016D76-82DB-4E31-B6A7-568C90664029}"/>
    <cellStyle name="Normal 10 2 2 2 5 2" xfId="52613" xr:uid="{819F0ABA-FB01-4865-B5A7-09262E94326A}"/>
    <cellStyle name="Normal 10 2 2 2 6" xfId="51201" xr:uid="{88D140D6-ECC2-49D8-B0BC-EDCC5A9ECB0D}"/>
    <cellStyle name="Normal 10 2 2 3" xfId="18059" xr:uid="{E1DC010B-C03A-4804-9943-B40FBEA007F1}"/>
    <cellStyle name="Normal 10 2 2 3 2" xfId="25830" xr:uid="{2FD80BF4-9DE3-4BF5-9C6F-B6B1E4E61727}"/>
    <cellStyle name="Normal 10 2 2 3 2 2" xfId="28808" xr:uid="{0B155ED7-A051-486C-BEED-EE07B906735E}"/>
    <cellStyle name="Normal 10 2 2 3 2 2 2" xfId="57298" xr:uid="{BD49C82E-B328-4F3A-A5B7-760792D99998}"/>
    <cellStyle name="Normal 10 2 2 3 2 3" xfId="54321" xr:uid="{E8A2D237-8D0F-45EF-828A-46B81A1F9D60}"/>
    <cellStyle name="Normal 10 2 2 3 3" xfId="27297" xr:uid="{190DA658-0133-4AE5-890F-C73E5CFB8635}"/>
    <cellStyle name="Normal 10 2 2 3 3 2" xfId="55787" xr:uid="{240C5705-4FF2-49C7-B7AB-DFE96BACEB1E}"/>
    <cellStyle name="Normal 10 2 2 3 4" xfId="30295" xr:uid="{4F2B2705-64C9-4DCF-ADA9-862A0CCB2B2B}"/>
    <cellStyle name="Normal 10 2 2 3 4 2" xfId="58785" xr:uid="{D8E50EED-CEAF-4890-BAF9-0CA813FABB17}"/>
    <cellStyle name="Normal 10 2 2 3 5" xfId="24385" xr:uid="{AFD6BEF6-A4BF-4717-870E-84C4EE86C2AE}"/>
    <cellStyle name="Normal 10 2 2 3 5 2" xfId="52877" xr:uid="{99B0083D-E254-4E35-BD1C-6433BFBAF8AE}"/>
    <cellStyle name="Normal 10 2 2 3 6" xfId="47697" xr:uid="{3DB2EAEE-D77F-45A3-90DB-224DB619470E}"/>
    <cellStyle name="Normal 10 2 2 4" xfId="5777" xr:uid="{D40C77A2-51E4-4F18-B58E-0B1AC2CCAB17}"/>
    <cellStyle name="Normal 10 2 2 4 2" xfId="26121" xr:uid="{860476B3-13A0-41AC-8169-E3F009513A80}"/>
    <cellStyle name="Normal 10 2 2 4 2 2" xfId="29105" xr:uid="{C1EB01EA-5680-43D7-81E6-A7EE6E311BB3}"/>
    <cellStyle name="Normal 10 2 2 4 2 2 2" xfId="57595" xr:uid="{BE712808-0094-427A-BC5D-013647DD5035}"/>
    <cellStyle name="Normal 10 2 2 4 2 3" xfId="54612" xr:uid="{28A59F75-B37A-4E11-B68E-27322ECE5D5E}"/>
    <cellStyle name="Normal 10 2 2 4 3" xfId="27594" xr:uid="{51F865B3-D97E-4500-BF93-DB2BAE92A720}"/>
    <cellStyle name="Normal 10 2 2 4 3 2" xfId="56084" xr:uid="{688A25FB-4F87-479B-9C26-A910CA017D02}"/>
    <cellStyle name="Normal 10 2 2 4 4" xfId="30593" xr:uid="{56FDA3BB-C330-4D14-A6DE-84E59593FA6D}"/>
    <cellStyle name="Normal 10 2 2 4 4 2" xfId="59083" xr:uid="{B5BA8162-0831-4120-A1B5-3D3055E82326}"/>
    <cellStyle name="Normal 10 2 2 4 5" xfId="24664" xr:uid="{7CAE3E42-3CC4-422A-A1DA-786FC9384BFE}"/>
    <cellStyle name="Normal 10 2 2 4 5 2" xfId="53156" xr:uid="{C079D9E3-B62D-4CB0-B842-0C995AACA76C}"/>
    <cellStyle name="Normal 10 2 2 4 6" xfId="35636" xr:uid="{5FC3CA48-9285-4012-8D63-2DC45240E00C}"/>
    <cellStyle name="Normal 10 2 2 5" xfId="24961" xr:uid="{F98DD687-D68D-477B-B361-8A9E90B79C35}"/>
    <cellStyle name="Normal 10 2 2 5 2" xfId="26430" xr:uid="{E86FFFE4-2F93-4FA4-96F9-A8BFB0F903A0}"/>
    <cellStyle name="Normal 10 2 2 5 2 2" xfId="29414" xr:uid="{D7A9D4FF-2845-471D-B8A5-E4B5450AA867}"/>
    <cellStyle name="Normal 10 2 2 5 2 2 2" xfId="57904" xr:uid="{0B6BFB29-625B-46CD-B1F8-EC7D34C9C7B3}"/>
    <cellStyle name="Normal 10 2 2 5 2 3" xfId="54921" xr:uid="{CD7D7521-DC49-44DF-8109-D5114FF84668}"/>
    <cellStyle name="Normal 10 2 2 5 3" xfId="27903" xr:uid="{32400DFF-0ADB-47AF-9FBC-D55DEA224848}"/>
    <cellStyle name="Normal 10 2 2 5 3 2" xfId="56393" xr:uid="{A5498DA6-DFF8-4392-B21B-79DF46C42DBA}"/>
    <cellStyle name="Normal 10 2 2 5 4" xfId="30903" xr:uid="{5D5B296C-94E4-42D5-BCB7-49ED30B58179}"/>
    <cellStyle name="Normal 10 2 2 5 4 2" xfId="59393" xr:uid="{8F163BC0-4446-4603-89AB-21152259029D}"/>
    <cellStyle name="Normal 10 2 2 5 5" xfId="53452" xr:uid="{5FCAB4CC-9D1B-48B8-92C8-9268C52F4C05}"/>
    <cellStyle name="Normal 10 2 2 6" xfId="25262" xr:uid="{EF9D4D3F-7B01-4E5C-92F6-53AA61DAC74A}"/>
    <cellStyle name="Normal 10 2 2 6 2" xfId="28228" xr:uid="{953B1793-B23F-452C-B754-19A28243BFFE}"/>
    <cellStyle name="Normal 10 2 2 6 2 2" xfId="56718" xr:uid="{2E6C9A5D-2407-498D-B2D5-C2D14E9C2B86}"/>
    <cellStyle name="Normal 10 2 2 6 3" xfId="53753" xr:uid="{CAC8130B-5DBF-4B90-9054-9F7ECB4711F2}"/>
    <cellStyle name="Normal 10 2 2 7" xfId="26713" xr:uid="{63DE23EB-7D45-452A-85BD-AC39AA736CEE}"/>
    <cellStyle name="Normal 10 2 2 7 2" xfId="55203" xr:uid="{DDD7CBC0-4758-4326-A383-0C1C16AA7C52}"/>
    <cellStyle name="Normal 10 2 2 8" xfId="29707" xr:uid="{8BCE3CB2-5C9E-422F-BD4B-C73B9E0E1777}"/>
    <cellStyle name="Normal 10 2 2 8 2" xfId="58197" xr:uid="{C68FD761-0432-482D-8268-42791AA48E2A}"/>
    <cellStyle name="Normal 10 2 2 9" xfId="31326" xr:uid="{2328FFEA-85B5-47EF-B966-F98659E1034D}"/>
    <cellStyle name="Normal 10 2 3" xfId="1507" xr:uid="{7CF6F89F-D582-463E-AEAA-ACAF7F38080E}"/>
    <cellStyle name="Normal 10 2 3 2" xfId="20803" xr:uid="{F19F00FF-DADA-41E9-B3C6-E310AF3D9D8C}"/>
    <cellStyle name="Normal 10 2 3 2 2" xfId="28451" xr:uid="{9578035F-A7A6-4211-8248-9320C7BC68B0}"/>
    <cellStyle name="Normal 10 2 3 2 2 2" xfId="56941" xr:uid="{F1754199-118F-486E-A8C1-2D3A2BDED7D0}"/>
    <cellStyle name="Normal 10 2 3 2 3" xfId="25474" xr:uid="{7A7D70F6-B71A-446F-8A01-F1BFFBEEE5AC}"/>
    <cellStyle name="Normal 10 2 3 2 3 2" xfId="53965" xr:uid="{5E0A347E-3C00-4C21-B8AF-C3B7EFB608F5}"/>
    <cellStyle name="Normal 10 2 3 2 4" xfId="50231" xr:uid="{92AF850D-5F37-4E77-9E4D-A5A5D30CA3FF}"/>
    <cellStyle name="Normal 10 2 3 3" xfId="26937" xr:uid="{F7EF305B-7AAB-42AD-AE41-AC4D1DB25FAC}"/>
    <cellStyle name="Normal 10 2 3 3 2" xfId="55427" xr:uid="{946897C6-5E93-45D2-B464-84A283C5FE56}"/>
    <cellStyle name="Normal 10 2 3 4" xfId="29931" xr:uid="{5A82BE0A-6229-469D-8214-28137ED12AF2}"/>
    <cellStyle name="Normal 10 2 3 4 2" xfId="58421" xr:uid="{6CD3941F-1AF0-4ED1-A4C7-A662A8D025CD}"/>
    <cellStyle name="Normal 10 2 3 5" xfId="31349" xr:uid="{1F61F9AD-8A8F-447A-8467-0187225C4D3E}"/>
    <cellStyle name="Normal 10 2 3 6" xfId="23993" xr:uid="{A9822CD9-8B21-434A-8E8E-B8D300B8A30D}"/>
    <cellStyle name="Normal 10 2 3 6 2" xfId="52556" xr:uid="{E09E8805-B0DA-418B-93DB-F445006A435E}"/>
    <cellStyle name="Normal 10 2 3 7" xfId="32510" xr:uid="{7205D9CF-CA56-449E-ABD6-11581FBEAEB6}"/>
    <cellStyle name="Normal 10 2 4" xfId="20553" xr:uid="{5317C274-A82C-4016-BC65-045DA654CCD7}"/>
    <cellStyle name="Normal 10 2 4 2" xfId="25761" xr:uid="{99CF39C9-5A98-4D33-B932-0E19C63766A7}"/>
    <cellStyle name="Normal 10 2 4 2 2" xfId="28740" xr:uid="{8B8DEF52-DFE6-468F-BF19-346C68284BE9}"/>
    <cellStyle name="Normal 10 2 4 2 2 2" xfId="57230" xr:uid="{7C0D934A-02AF-490C-9352-98726E0AF652}"/>
    <cellStyle name="Normal 10 2 4 2 3" xfId="54252" xr:uid="{D0152C88-B951-4709-8CE6-F2CBEF522A27}"/>
    <cellStyle name="Normal 10 2 4 3" xfId="27229" xr:uid="{3E7A7A04-EC9C-4E17-8392-FDC65B2BB928}"/>
    <cellStyle name="Normal 10 2 4 3 2" xfId="55719" xr:uid="{E59D5EBD-9D53-4AB6-9FB8-4CA113F42748}"/>
    <cellStyle name="Normal 10 2 4 4" xfId="30226" xr:uid="{698F354A-5FBE-462C-94C0-A4D93B52D09D}"/>
    <cellStyle name="Normal 10 2 4 4 2" xfId="58716" xr:uid="{AAC2F4F2-DF48-46D9-B8A5-09B5A2C5AA3E}"/>
    <cellStyle name="Normal 10 2 4 5" xfId="31297" xr:uid="{FCC28857-76C5-4124-AB6E-9589F575652A}"/>
    <cellStyle name="Normal 10 2 4 6" xfId="24316" xr:uid="{DABDD1C8-B0D4-46AD-94F0-E36F104B9C3B}"/>
    <cellStyle name="Normal 10 2 4 6 2" xfId="52808" xr:uid="{E975733C-6F03-4410-B671-41F7052554E5}"/>
    <cellStyle name="Normal 10 2 5" xfId="18058" xr:uid="{47C77E50-1C1F-4125-B254-983F068E2921}"/>
    <cellStyle name="Normal 10 2 5 2" xfId="26052" xr:uid="{81750E2D-6769-4BA2-A251-4958952C7637}"/>
    <cellStyle name="Normal 10 2 5 2 2" xfId="29036" xr:uid="{813EFDC8-7F0E-4EFE-AC6B-9B6DC42F54C8}"/>
    <cellStyle name="Normal 10 2 5 2 2 2" xfId="57526" xr:uid="{925AA420-569B-4662-8C1F-72A5F8EDD490}"/>
    <cellStyle name="Normal 10 2 5 2 3" xfId="54543" xr:uid="{A559C08C-DEE4-4A11-86AE-7C760A731779}"/>
    <cellStyle name="Normal 10 2 5 3" xfId="27525" xr:uid="{F94D08C7-64B6-44C5-8E5F-58C7B9C42195}"/>
    <cellStyle name="Normal 10 2 5 3 2" xfId="56015" xr:uid="{1FEBAC39-5360-4FC9-AF4B-747BD2038410}"/>
    <cellStyle name="Normal 10 2 5 4" xfId="30523" xr:uid="{FBA6F886-21EF-462A-92C0-1136C26A661D}"/>
    <cellStyle name="Normal 10 2 5 4 2" xfId="59013" xr:uid="{D9DA6729-3BDE-4D13-8612-C861CA339789}"/>
    <cellStyle name="Normal 10 2 5 5" xfId="24595" xr:uid="{A27908E1-D1A0-43DA-B478-DF9C97448E3B}"/>
    <cellStyle name="Normal 10 2 5 5 2" xfId="53087" xr:uid="{E3D986C7-470B-4656-BF79-B78C0B4BF908}"/>
    <cellStyle name="Normal 10 2 5 6" xfId="47696" xr:uid="{0D03C32D-B6C0-4F5B-87F9-687718C1D12F}"/>
    <cellStyle name="Normal 10 2 6" xfId="24892" xr:uid="{27075242-BA92-48AE-A396-4660B9169FDC}"/>
    <cellStyle name="Normal 10 2 6 2" xfId="26362" xr:uid="{FD338752-97D3-4AEA-B8B4-8C8D7C5A6666}"/>
    <cellStyle name="Normal 10 2 6 2 2" xfId="29346" xr:uid="{13DF077B-6D7C-495E-94C6-0E3CCC35CE25}"/>
    <cellStyle name="Normal 10 2 6 2 2 2" xfId="57836" xr:uid="{C1BC4566-B242-42CE-A05F-89F0DA073FA3}"/>
    <cellStyle name="Normal 10 2 6 2 3" xfId="54853" xr:uid="{CF3467B6-1D9C-4102-AB55-83E0CB7F6B75}"/>
    <cellStyle name="Normal 10 2 6 3" xfId="27835" xr:uid="{9B20E57B-A72A-44E9-A7E5-227CDF58E3B9}"/>
    <cellStyle name="Normal 10 2 6 3 2" xfId="56325" xr:uid="{AF31D8FB-9F46-4CEB-AE3A-238FCB1F3E65}"/>
    <cellStyle name="Normal 10 2 6 4" xfId="30834" xr:uid="{2414CD14-439A-4EAB-9053-8B8CB5C42F6A}"/>
    <cellStyle name="Normal 10 2 6 4 2" xfId="59324" xr:uid="{39603EF0-CFAA-4EC4-8A38-51C03B5C3B5D}"/>
    <cellStyle name="Normal 10 2 6 5" xfId="53383" xr:uid="{DD254651-0A07-40F9-9E98-DF4C0F698614}"/>
    <cellStyle name="Normal 10 2 7" xfId="25193" xr:uid="{B7E3C53B-D5C4-4BF1-BEFB-8E0F7AE4DC88}"/>
    <cellStyle name="Normal 10 2 7 2" xfId="28160" xr:uid="{2E048350-077C-485F-921C-2EDEF0800C12}"/>
    <cellStyle name="Normal 10 2 7 2 2" xfId="56650" xr:uid="{68B06425-16EF-4B8E-ADBA-9117918A6BA7}"/>
    <cellStyle name="Normal 10 2 7 3" xfId="53684" xr:uid="{AB36A5B6-BED3-42ED-B2D9-2F6FEECB3CAE}"/>
    <cellStyle name="Normal 10 2 8" xfId="26644" xr:uid="{AE6BBA08-4F71-4736-A9C9-E0F4D7837322}"/>
    <cellStyle name="Normal 10 2 8 2" xfId="55134" xr:uid="{DB6207D0-E26F-4B63-B8C5-AE2DB8F1BD62}"/>
    <cellStyle name="Normal 10 2 9" xfId="29638" xr:uid="{BD919EE2-A6B7-463F-96A6-90A0DFB2DD2A}"/>
    <cellStyle name="Normal 10 2 9 2" xfId="58128" xr:uid="{BBAD4439-DAF0-4E2F-BB28-1718CA4775DA}"/>
    <cellStyle name="Normal 10 3" xfId="2129" xr:uid="{736E012F-8947-4CB1-9EDB-A4BFB0341457}"/>
    <cellStyle name="Normal 10 3 2" xfId="5970" xr:uid="{269B8A14-1602-44C1-B69B-89FD3F31F166}"/>
    <cellStyle name="Normal 10 3 2 2" xfId="22029" xr:uid="{1B31D943-B8EE-4235-B1D0-51DE1D48F02F}"/>
    <cellStyle name="Normal 10 3 2 2 2" xfId="51454" xr:uid="{0D3E06DE-C666-4C42-8BF8-B440D89CD879}"/>
    <cellStyle name="Normal 10 3 2 3" xfId="23953" xr:uid="{48EEF3CD-CA88-46FA-AC0E-DFD6F9E8098B}"/>
    <cellStyle name="Normal 10 3 2 4" xfId="35829" xr:uid="{80365409-1565-442E-81B5-CC8F20D1DC30}"/>
    <cellStyle name="Normal 10 3 3" xfId="21045" xr:uid="{3F360E3B-ABE1-48C9-907B-50BB3C9A60B8}"/>
    <cellStyle name="Normal 10 3 3 2" xfId="23531" xr:uid="{7EB8FB47-79BA-4867-916F-10ED2DC33F75}"/>
    <cellStyle name="Normal 10 3 3 3" xfId="50471" xr:uid="{8957E3CB-DBDB-4726-BFB3-6A04459B683E}"/>
    <cellStyle name="Normal 10 3 4" xfId="18057" xr:uid="{9E4E5480-BEEF-46CD-8673-A7C1C0AC074E}"/>
    <cellStyle name="Normal 10 3 4 2" xfId="23147" xr:uid="{33FF7C69-6570-4FC9-A907-A8B578BFD17E}"/>
    <cellStyle name="Normal 10 3 4 2 2" xfId="52211" xr:uid="{BA81C4D7-E3FE-4FC4-A8CA-BC5E7BE91DF7}"/>
    <cellStyle name="Normal 10 3 4 3" xfId="47695" xr:uid="{AE0A463D-9A48-4370-9F47-8288E1C657F7}"/>
    <cellStyle name="Normal 10 3 5" xfId="5193" xr:uid="{5E1900D0-E93E-4409-8FE3-0D34B16048F7}"/>
    <cellStyle name="Normal 10 3 5 2" xfId="35056" xr:uid="{1F8FD091-D1E9-4124-A4F7-691809E3407C}"/>
    <cellStyle name="Normal 10 3 6" xfId="4227" xr:uid="{0EC5C2BC-030A-4880-ABD3-731E41E97EB9}"/>
    <cellStyle name="Normal 10 4" xfId="1453" xr:uid="{22BF1201-1A27-40B2-8269-1A21FACC0B49}"/>
    <cellStyle name="Normal 10 4 2" xfId="21530" xr:uid="{F5CDA22F-FB52-4267-B5D0-00D89625A9C1}"/>
    <cellStyle name="Normal 10 4 2 2" xfId="50955" xr:uid="{931CDC4A-56EF-4073-AACA-C917780275A8}"/>
    <cellStyle name="Normal 10 4 3" xfId="23517" xr:uid="{D5EB5296-7417-406C-9331-A009543AB518}"/>
    <cellStyle name="Normal 10 4 4" xfId="5612" xr:uid="{3B557FD5-EC81-49B1-A799-E1DC9417F238}"/>
    <cellStyle name="Normal 10 4 4 2" xfId="35472" xr:uid="{57263572-2967-4EF6-AC0B-5ED7D8636A32}"/>
    <cellStyle name="Normal 10 5" xfId="20455" xr:uid="{40AE6F9A-18D4-460E-BBA4-5A4898000F33}"/>
    <cellStyle name="Normal 10 5 2" xfId="50007" xr:uid="{4864486B-F58E-44CE-9C2B-979F6D49CD1C}"/>
    <cellStyle name="Normal 10 6" xfId="6372" xr:uid="{C291A17D-CD4F-458B-99FC-95756880A438}"/>
    <cellStyle name="Normal 10 6 2" xfId="22418" xr:uid="{770974E9-7BA6-465F-B871-32A539DAC0AD}"/>
    <cellStyle name="Normal 10 7" xfId="4605" xr:uid="{58F4B5BA-B782-4977-9D01-CCAE022E638E}"/>
    <cellStyle name="Normal 10 7 2" xfId="34542" xr:uid="{EB7A97FB-3A6F-4D72-95C6-D35E4B683D73}"/>
    <cellStyle name="Normal 10 8" xfId="22585" xr:uid="{BB5C375A-E931-4B49-826C-1318A0C40720}"/>
    <cellStyle name="Normal 10 8 2" xfId="51870" xr:uid="{6B47F36B-DD9A-46A3-A8C8-9BA7D89CC4BB}"/>
    <cellStyle name="Normal 10 9" xfId="31797" xr:uid="{4C4E6BFB-F33F-4CC4-99B1-8FAB944D9CA7}"/>
    <cellStyle name="Normal 100" xfId="475" xr:uid="{1509BB88-CC98-4338-9075-8445696BB691}"/>
    <cellStyle name="Normal 101" xfId="476" xr:uid="{59F4D464-5E0C-4225-819B-9D08A6A27F8F}"/>
    <cellStyle name="Normal 101 2" xfId="26277" xr:uid="{7E9DA266-DCC0-4277-A2EE-DB1923C33A99}"/>
    <cellStyle name="Normal 101 2 2" xfId="29261" xr:uid="{55B1E612-5B52-43EA-B90E-E153608FB39B}"/>
    <cellStyle name="Normal 101 2 2 2" xfId="57751" xr:uid="{8B5D2C4B-1DC8-4580-8FF2-6B93FBDD3BED}"/>
    <cellStyle name="Normal 101 2 3" xfId="54768" xr:uid="{C51ED83F-69F1-4676-B2BD-02994F2BA6EB}"/>
    <cellStyle name="Normal 101 3" xfId="27750" xr:uid="{1B8E3B8B-C12D-44A4-9924-0924933DEBED}"/>
    <cellStyle name="Normal 101 3 2" xfId="56240" xr:uid="{CFFB67C4-415C-4C8C-A7CD-523009404437}"/>
    <cellStyle name="Normal 101 4" xfId="30749" xr:uid="{CE0E71C0-BD0A-411A-84E7-6E6004EE671F}"/>
    <cellStyle name="Normal 101 4 2" xfId="59239" xr:uid="{D26C6C1A-79E1-41A2-8006-9A201210E9E3}"/>
    <cellStyle name="Normal 101 5" xfId="24820" xr:uid="{4E6E8CA0-F237-46AA-A6E1-A372BC50B6E4}"/>
    <cellStyle name="Normal 101 5 2" xfId="53311" xr:uid="{1C8AF87B-EA9F-490F-ADEE-C499A9FF243C}"/>
    <cellStyle name="Normal 102" xfId="477" xr:uid="{12AD3AA5-5119-452F-8D5D-C2255EC1285A}"/>
    <cellStyle name="Normal 102 2" xfId="26273" xr:uid="{8F814D30-8732-4984-B53E-C22B16BA7C5B}"/>
    <cellStyle name="Normal 102 2 2" xfId="29257" xr:uid="{2CCFBF57-972E-44B6-B9BD-046EAF9FEEEE}"/>
    <cellStyle name="Normal 102 2 2 2" xfId="57747" xr:uid="{61CF5D12-CF19-49C7-BC9D-2E9DDCAC2679}"/>
    <cellStyle name="Normal 102 2 3" xfId="54764" xr:uid="{23BA1C18-4F4A-4CE5-AB36-672F882DC9F5}"/>
    <cellStyle name="Normal 102 3" xfId="27746" xr:uid="{EA2EFFD3-1F46-47D9-83AD-1E2E784923A5}"/>
    <cellStyle name="Normal 102 3 2" xfId="56236" xr:uid="{BF2A6EFA-1E5C-4641-9B1F-B339C7D17A49}"/>
    <cellStyle name="Normal 102 4" xfId="30745" xr:uid="{0B4D3282-07A5-40CF-B766-C6F0A61ED48B}"/>
    <cellStyle name="Normal 102 4 2" xfId="59235" xr:uid="{46AFFA31-8D67-4D03-BCEB-C97030EA835F}"/>
    <cellStyle name="Normal 102 5" xfId="24816" xr:uid="{249BCBD8-6E0A-42EC-AB0D-869BC0FD632D}"/>
    <cellStyle name="Normal 102 5 2" xfId="53307" xr:uid="{55FA1BCE-5AD5-4895-BEBC-06E28C2594A4}"/>
    <cellStyle name="Normal 103" xfId="478" xr:uid="{F189580B-8E04-4262-989C-E637E63EDA74}"/>
    <cellStyle name="Normal 103 2" xfId="25987" xr:uid="{EC24FAD6-FD9E-4229-B4DD-8DA7C1810C36}"/>
    <cellStyle name="Normal 103 2 2" xfId="28969" xr:uid="{662610CB-74EA-4F68-8230-3D2CE782F4FF}"/>
    <cellStyle name="Normal 103 2 2 2" xfId="57459" xr:uid="{D227ACF5-E500-4E79-BE95-7FDE1D8975E1}"/>
    <cellStyle name="Normal 103 2 3" xfId="54478" xr:uid="{90C2E243-DACB-4DD9-92C9-A298D1C2D1EB}"/>
    <cellStyle name="Normal 103 3" xfId="27458" xr:uid="{67D10869-6525-4F99-AEC5-CFD795FF645D}"/>
    <cellStyle name="Normal 103 3 2" xfId="55948" xr:uid="{731E4961-3E52-484B-B36F-2C175C1E2552}"/>
    <cellStyle name="Normal 103 4" xfId="30456" xr:uid="{7B915A39-65BA-45FC-8A6B-388FACF03ECA}"/>
    <cellStyle name="Normal 103 4 2" xfId="58946" xr:uid="{43296597-278C-442A-81B1-10EC2645966E}"/>
    <cellStyle name="Normal 103 5" xfId="24541" xr:uid="{4FEB2960-E7EE-4D18-9C20-83C18C496BA7}"/>
    <cellStyle name="Normal 103 5 2" xfId="53033" xr:uid="{CF7CF95A-7328-4631-BA43-973D539164C9}"/>
    <cellStyle name="Normal 104" xfId="479" xr:uid="{9A592AD5-A4AB-495E-879C-E29B80CC8B97}"/>
    <cellStyle name="Normal 104 2" xfId="26272" xr:uid="{0454978D-ED16-449D-B30D-AB29ED6C0A34}"/>
    <cellStyle name="Normal 104 2 2" xfId="29256" xr:uid="{1D65B246-CD33-4371-9B09-C5C3C7D7A123}"/>
    <cellStyle name="Normal 104 2 2 2" xfId="57746" xr:uid="{60EB6DA6-24F1-43F0-9C12-E3B1D25E9B96}"/>
    <cellStyle name="Normal 104 2 3" xfId="54763" xr:uid="{C92C1DE5-3544-4A34-811E-596532EF35DD}"/>
    <cellStyle name="Normal 104 3" xfId="27745" xr:uid="{146DB404-0584-4D8A-B1A8-8919480B23AA}"/>
    <cellStyle name="Normal 104 3 2" xfId="56235" xr:uid="{E5D33F38-AE79-4C70-9E20-E5E09D81140D}"/>
    <cellStyle name="Normal 104 4" xfId="30744" xr:uid="{F273F286-2C1F-49B5-AAE5-9993881F4684}"/>
    <cellStyle name="Normal 104 4 2" xfId="59234" xr:uid="{5807B1B6-CFD1-43F7-850E-E8750F0C7B44}"/>
    <cellStyle name="Normal 104 5" xfId="24815" xr:uid="{8750DF5D-5D25-4DAB-889D-BE762510C8F2}"/>
    <cellStyle name="Normal 104 5 2" xfId="53306" xr:uid="{8CE9B520-5FA8-4673-9C0C-4CD6BF512395}"/>
    <cellStyle name="Normal 105" xfId="480" xr:uid="{CC91D958-22A5-458B-95F3-8A109A68D137}"/>
    <cellStyle name="Normal 105 2" xfId="26281" xr:uid="{19ABE7D3-6E21-4361-A5D8-5952516483BA}"/>
    <cellStyle name="Normal 105 2 2" xfId="29265" xr:uid="{51E15E4E-CAC7-4021-B335-F67A176E203F}"/>
    <cellStyle name="Normal 105 2 2 2" xfId="57755" xr:uid="{333B0F4C-F58C-4F9D-ACBB-6AB50BB328A3}"/>
    <cellStyle name="Normal 105 2 3" xfId="54772" xr:uid="{9A2DEBA1-6B03-4026-B225-039CDA5D179E}"/>
    <cellStyle name="Normal 105 3" xfId="27754" xr:uid="{72DD607D-2B25-48CD-BA2A-1FF322CAAC19}"/>
    <cellStyle name="Normal 105 3 2" xfId="56244" xr:uid="{AF5708D9-CEBE-496B-BDBE-FD16772FAC13}"/>
    <cellStyle name="Normal 105 4" xfId="30753" xr:uid="{82FF7346-7BF1-42DF-BF5A-4778771A50C4}"/>
    <cellStyle name="Normal 105 4 2" xfId="59243" xr:uid="{D68F3041-6169-4425-9804-6BBDA645304D}"/>
    <cellStyle name="Normal 105 5" xfId="24824" xr:uid="{6296B5A3-7498-41CD-BC52-8BD10D8CF2C1}"/>
    <cellStyle name="Normal 105 5 2" xfId="53315" xr:uid="{C137B300-4ED3-4557-A4DA-AD96B100DB60}"/>
    <cellStyle name="Normal 106" xfId="481" xr:uid="{C7A7288B-84C0-4F75-8C02-A300CB6FD189}"/>
    <cellStyle name="Normal 106 2" xfId="26280" xr:uid="{B0B3F435-E55C-4A70-BA85-26B70B2DCBAC}"/>
    <cellStyle name="Normal 106 2 2" xfId="29264" xr:uid="{D5A760BD-5B0A-4F87-9114-67E50CEC86E6}"/>
    <cellStyle name="Normal 106 2 2 2" xfId="57754" xr:uid="{85AFA49F-C463-4C12-A437-24BCAEF8B0E2}"/>
    <cellStyle name="Normal 106 2 3" xfId="54771" xr:uid="{BB373BA4-981E-4B24-B151-3006B55CF8FD}"/>
    <cellStyle name="Normal 106 3" xfId="27753" xr:uid="{F7228898-ED60-4869-8286-38701CD3968A}"/>
    <cellStyle name="Normal 106 3 2" xfId="56243" xr:uid="{CEDA63B4-53C7-47EE-B399-8F4567C4210A}"/>
    <cellStyle name="Normal 106 4" xfId="30752" xr:uid="{7E1E0066-097E-430D-9AF8-6CC2A7BA7F57}"/>
    <cellStyle name="Normal 106 4 2" xfId="59242" xr:uid="{AE71E12B-8FAD-4EE4-869E-736FA0C72073}"/>
    <cellStyle name="Normal 106 5" xfId="24823" xr:uid="{AEC36A0E-C2D4-4CE4-B3F6-351A95E5EA41}"/>
    <cellStyle name="Normal 106 5 2" xfId="53314" xr:uid="{99DF6808-756F-4EE0-89F5-E95D3628A581}"/>
    <cellStyle name="Normal 107" xfId="482" xr:uid="{1F75B2F2-1C2A-41A1-B508-4054D2A51B95}"/>
    <cellStyle name="Normal 107 2" xfId="26270" xr:uid="{0C9A3BDF-09AA-4FA1-9E6F-5624A0F7AFEB}"/>
    <cellStyle name="Normal 107 2 2" xfId="29254" xr:uid="{08A02B37-F071-4252-8336-EB2AA958369A}"/>
    <cellStyle name="Normal 107 2 2 2" xfId="57744" xr:uid="{5C64553C-94F0-4D49-8724-22228CFEDB2E}"/>
    <cellStyle name="Normal 107 2 3" xfId="54761" xr:uid="{3C7625A6-93AE-4B08-A3A5-0F6774F42504}"/>
    <cellStyle name="Normal 107 3" xfId="27743" xr:uid="{DD9B8B4E-743F-49B9-AD99-A8E6259A55FE}"/>
    <cellStyle name="Normal 107 3 2" xfId="56233" xr:uid="{9EC87816-9F61-48CB-ADA6-CCA2951E49E0}"/>
    <cellStyle name="Normal 107 4" xfId="30742" xr:uid="{9FF82221-F59C-4F07-905E-3F9199ED61AF}"/>
    <cellStyle name="Normal 107 4 2" xfId="59232" xr:uid="{166F1E93-23FF-4421-A53E-62211790B314}"/>
    <cellStyle name="Normal 107 5" xfId="24812" xr:uid="{8BBBD816-DD18-4D98-99D7-10D99985242D}"/>
    <cellStyle name="Normal 107 5 2" xfId="53304" xr:uid="{01D42848-DAA4-4284-BA0D-9A433271A651}"/>
    <cellStyle name="Normal 108" xfId="483" xr:uid="{CFDB349F-B90E-4D85-8FDF-C7BA33723C74}"/>
    <cellStyle name="Normal 108 2" xfId="26274" xr:uid="{57DCB0A8-0D17-45F0-8D52-8BAEECEAD15E}"/>
    <cellStyle name="Normal 108 2 2" xfId="29258" xr:uid="{216A10C2-3E21-4B7C-AC07-0D6113325B51}"/>
    <cellStyle name="Normal 108 2 2 2" xfId="57748" xr:uid="{DFA243A8-50C9-4B2A-9B4F-6391C26135C1}"/>
    <cellStyle name="Normal 108 2 3" xfId="54765" xr:uid="{51F9054F-743D-4645-B301-01268F70BB02}"/>
    <cellStyle name="Normal 108 3" xfId="27747" xr:uid="{6FDD3AA2-80CB-453B-92DE-9A085F7ADDA2}"/>
    <cellStyle name="Normal 108 3 2" xfId="56237" xr:uid="{0E6A3A7C-68F1-4F04-9EB9-9F87E240DB76}"/>
    <cellStyle name="Normal 108 4" xfId="30746" xr:uid="{5D72ADC2-95CC-4224-8B09-F1FCB15C9DB4}"/>
    <cellStyle name="Normal 108 4 2" xfId="59236" xr:uid="{AAC15E24-680B-45A5-B6A1-32F26FBB77DF}"/>
    <cellStyle name="Normal 108 5" xfId="24817" xr:uid="{D3FDC71A-8BCE-4262-B9DB-78F1AA5AC59C}"/>
    <cellStyle name="Normal 108 5 2" xfId="53308" xr:uid="{EE49A9C0-D7E8-43FC-A23E-001AC9FD042B}"/>
    <cellStyle name="Normal 108 6" xfId="23077" xr:uid="{016AAB33-2366-4977-9E32-42D239CACB27}"/>
    <cellStyle name="Normal 108 7" xfId="4546" xr:uid="{84317F09-EDF7-4454-B330-FFBAE5F24CE2}"/>
    <cellStyle name="Normal 108 7 2" xfId="34498" xr:uid="{CAFDB58E-6304-493A-83E1-9DF297239CAE}"/>
    <cellStyle name="Normal 109" xfId="484" xr:uid="{80FB5A67-D264-4F5A-8E7F-7A7ABBB6C601}"/>
    <cellStyle name="Normal 109 2" xfId="26276" xr:uid="{E3823299-639C-4E0E-8149-583408536A80}"/>
    <cellStyle name="Normal 109 2 2" xfId="29260" xr:uid="{9CE5092D-7618-4CA3-A785-8E03F118005E}"/>
    <cellStyle name="Normal 109 2 2 2" xfId="57750" xr:uid="{0BD9A53F-B85A-474E-B9CF-6E16921DEDE2}"/>
    <cellStyle name="Normal 109 2 3" xfId="54767" xr:uid="{4D3BB8A3-CC5A-449C-A199-BDD9267162B9}"/>
    <cellStyle name="Normal 109 3" xfId="27749" xr:uid="{4724CAE0-52FA-4823-BFF9-462D6CC048CD}"/>
    <cellStyle name="Normal 109 3 2" xfId="56239" xr:uid="{A4F69994-8D4D-486D-B592-037A826DC922}"/>
    <cellStyle name="Normal 109 4" xfId="30748" xr:uid="{2517DA4E-B998-474F-8BC0-A9DE74A9FE9E}"/>
    <cellStyle name="Normal 109 4 2" xfId="59238" xr:uid="{19B4C423-7EFC-489B-A8E1-22FF7CCAEED2}"/>
    <cellStyle name="Normal 109 5" xfId="24819" xr:uid="{EA7D6267-8B1F-4DD5-91C1-27BCD768CA87}"/>
    <cellStyle name="Normal 109 5 2" xfId="53310" xr:uid="{AAFBC206-C778-4BFA-B8B3-6C3029CAEE35}"/>
    <cellStyle name="Normal 109 6" xfId="23078" xr:uid="{838C5D05-C1ED-4F82-8892-61EE83D69573}"/>
    <cellStyle name="Normal 109 7" xfId="22522" xr:uid="{544AFD83-4815-48CC-B95D-4E0BF4310C70}"/>
    <cellStyle name="Normal 109 7 2" xfId="51811" xr:uid="{18938F41-F42D-4CF7-8C8F-A4450C5E522C}"/>
    <cellStyle name="Normal 11" xfId="193" xr:uid="{AAD7E524-8F40-4798-8FA9-85CE0E409D8C}"/>
    <cellStyle name="Normal 11 2" xfId="319" xr:uid="{D8A10C9C-D60E-42CF-9734-5BAFF886752E}"/>
    <cellStyle name="Normal 11 2 10" xfId="23600" xr:uid="{14A490E0-2C84-4EF3-BBD5-5EF617C1B145}"/>
    <cellStyle name="Normal 11 2 10 2" xfId="52335" xr:uid="{D5AD074F-0631-4CCA-899D-B1233D4F9FE3}"/>
    <cellStyle name="Normal 11 2 2" xfId="5778" xr:uid="{CA26D987-CCFA-48A1-8A59-D10C8155FFE7}"/>
    <cellStyle name="Normal 11 2 2 10" xfId="23670" xr:uid="{530370C4-D247-4467-A63D-0D00E12C0A84}"/>
    <cellStyle name="Normal 11 2 2 10 2" xfId="52372" xr:uid="{F9988175-08F3-4CFF-A108-DFA9A4FE578A}"/>
    <cellStyle name="Normal 11 2 2 11" xfId="35637" xr:uid="{03740CD6-5630-4DF5-B0BD-508C5EB21EDF}"/>
    <cellStyle name="Normal 11 2 2 2" xfId="21777" xr:uid="{571FD6AC-95D2-4E72-A419-6AB9E659AE5C}"/>
    <cellStyle name="Normal 11 2 2 2 2" xfId="25544" xr:uid="{716F6AD5-1BCD-412D-9260-4A7EDE4B1D8A}"/>
    <cellStyle name="Normal 11 2 2 2 2 2" xfId="28519" xr:uid="{1D10054C-B7D1-421A-8309-761F32D19A8D}"/>
    <cellStyle name="Normal 11 2 2 2 2 2 2" xfId="57009" xr:uid="{0CDD109C-D900-4BAF-8714-DBF5EF87126C}"/>
    <cellStyle name="Normal 11 2 2 2 2 3" xfId="54035" xr:uid="{DC99A079-DEA3-4ADC-9400-5DC6F4FF7962}"/>
    <cellStyle name="Normal 11 2 2 2 3" xfId="27005" xr:uid="{15437870-147B-4382-9978-9E855E233EF6}"/>
    <cellStyle name="Normal 11 2 2 2 3 2" xfId="55495" xr:uid="{5D25D425-5E3F-4ABF-83E6-02909B991D7A}"/>
    <cellStyle name="Normal 11 2 2 2 4" xfId="30000" xr:uid="{C71DE19C-6A06-4645-B458-785FD0199BC2}"/>
    <cellStyle name="Normal 11 2 2 2 4 2" xfId="58490" xr:uid="{4B77A6FA-4293-411E-851D-A0961809923E}"/>
    <cellStyle name="Normal 11 2 2 2 5" xfId="24073" xr:uid="{F6E2FDF3-0488-4621-AE5D-475FDEA7A1A2}"/>
    <cellStyle name="Normal 11 2 2 2 5 2" xfId="52614" xr:uid="{EA7747FC-0CC8-435F-A781-FAE8D360B820}"/>
    <cellStyle name="Normal 11 2 2 2 6" xfId="51202" xr:uid="{BAFA1825-8ED7-45A6-A324-BBC762F88CD4}"/>
    <cellStyle name="Normal 11 2 2 3" xfId="18062" xr:uid="{D47B6C60-763D-436C-9CAD-157F60E0B9A6}"/>
    <cellStyle name="Normal 11 2 2 3 2" xfId="25831" xr:uid="{9230ACAC-AD06-4925-B84D-10CB8512F9CA}"/>
    <cellStyle name="Normal 11 2 2 3 2 2" xfId="28809" xr:uid="{CC06B4F0-9B54-4A9D-9C8A-6D24F676FEA5}"/>
    <cellStyle name="Normal 11 2 2 3 2 2 2" xfId="57299" xr:uid="{4193EF87-7C1B-48A2-A084-CAEB2E6EF531}"/>
    <cellStyle name="Normal 11 2 2 3 2 3" xfId="54322" xr:uid="{5160037D-0CA8-4AD4-9887-F9764D336CB9}"/>
    <cellStyle name="Normal 11 2 2 3 3" xfId="27298" xr:uid="{CD54F863-EF27-41F7-898C-ABF9C0CE21E4}"/>
    <cellStyle name="Normal 11 2 2 3 3 2" xfId="55788" xr:uid="{3274AE0D-E16C-4B4D-B8DF-D68D7DF3C57C}"/>
    <cellStyle name="Normal 11 2 2 3 4" xfId="30296" xr:uid="{6A8DCFF0-517A-4F46-9C26-FFE634623D60}"/>
    <cellStyle name="Normal 11 2 2 3 4 2" xfId="58786" xr:uid="{69E82315-F6C8-4B4E-805C-389E11918AA3}"/>
    <cellStyle name="Normal 11 2 2 3 5" xfId="24386" xr:uid="{FF5CF0C1-5A0C-4B51-A54B-D6A75DF6FA48}"/>
    <cellStyle name="Normal 11 2 2 3 5 2" xfId="52878" xr:uid="{D6044EF4-991C-48B3-83A3-B088C2D866BC}"/>
    <cellStyle name="Normal 11 2 2 3 6" xfId="47700" xr:uid="{72CB2D3E-6DE4-4F03-ADAE-7FC4CBEE13B1}"/>
    <cellStyle name="Normal 11 2 2 4" xfId="24665" xr:uid="{68BA7191-C432-4913-8ED7-69631CD549C1}"/>
    <cellStyle name="Normal 11 2 2 4 2" xfId="26122" xr:uid="{74772302-28A3-42B6-9689-6153857D8D09}"/>
    <cellStyle name="Normal 11 2 2 4 2 2" xfId="29106" xr:uid="{3CA2CE2E-0303-4543-B9D5-EF759D269E13}"/>
    <cellStyle name="Normal 11 2 2 4 2 2 2" xfId="57596" xr:uid="{CFE65123-CBC7-41FE-96C0-6779D83A01FB}"/>
    <cellStyle name="Normal 11 2 2 4 2 3" xfId="54613" xr:uid="{6A736A47-92C1-4723-95C0-8722F94CC2EB}"/>
    <cellStyle name="Normal 11 2 2 4 3" xfId="27595" xr:uid="{FC3DF1F3-B3C9-41FA-B5F6-CB0F7C2B5A3C}"/>
    <cellStyle name="Normal 11 2 2 4 3 2" xfId="56085" xr:uid="{6AF0167E-ED92-4E80-9DFF-AAA12C686C6D}"/>
    <cellStyle name="Normal 11 2 2 4 4" xfId="30594" xr:uid="{6483EDB1-737F-4016-B72F-DC70994F0A3F}"/>
    <cellStyle name="Normal 11 2 2 4 4 2" xfId="59084" xr:uid="{B389BD11-4C2A-44A4-AB9F-0E3653CEC4EE}"/>
    <cellStyle name="Normal 11 2 2 4 5" xfId="53157" xr:uid="{691378EB-B89A-4CCB-9F35-A2307A22D5A2}"/>
    <cellStyle name="Normal 11 2 2 5" xfId="24962" xr:uid="{089A2BE1-F1EA-40BE-A405-08BF73E78224}"/>
    <cellStyle name="Normal 11 2 2 5 2" xfId="26431" xr:uid="{CD1C0BBC-9622-42CD-A832-184E03EB0ACC}"/>
    <cellStyle name="Normal 11 2 2 5 2 2" xfId="29415" xr:uid="{912FA236-737C-4867-AD6E-C0B18E476E71}"/>
    <cellStyle name="Normal 11 2 2 5 2 2 2" xfId="57905" xr:uid="{751D73A4-E513-4344-B965-5131BA6AEC2B}"/>
    <cellStyle name="Normal 11 2 2 5 2 3" xfId="54922" xr:uid="{D91D88BB-3973-40C3-8CEE-7E99E8812BBC}"/>
    <cellStyle name="Normal 11 2 2 5 3" xfId="27904" xr:uid="{730F7E4E-5163-41FC-909F-A729C4F5A7FE}"/>
    <cellStyle name="Normal 11 2 2 5 3 2" xfId="56394" xr:uid="{ACD60F74-F510-4007-A63C-E88E7A63BE30}"/>
    <cellStyle name="Normal 11 2 2 5 4" xfId="30904" xr:uid="{1BD3D297-7B70-4927-A93D-2FD90C90B7D0}"/>
    <cellStyle name="Normal 11 2 2 5 4 2" xfId="59394" xr:uid="{BB8D3194-96E5-47CA-86E7-4814C2AFC437}"/>
    <cellStyle name="Normal 11 2 2 5 5" xfId="53453" xr:uid="{1B796A13-62AF-47E3-BFFC-333444671058}"/>
    <cellStyle name="Normal 11 2 2 6" xfId="25263" xr:uid="{2FA62457-61E1-4B4E-A3D8-052F67456449}"/>
    <cellStyle name="Normal 11 2 2 6 2" xfId="28229" xr:uid="{E945CE2E-287F-449D-9886-F59028C84EA8}"/>
    <cellStyle name="Normal 11 2 2 6 2 2" xfId="56719" xr:uid="{5799F01F-511A-41EB-9EF3-39765E435B19}"/>
    <cellStyle name="Normal 11 2 2 6 3" xfId="53754" xr:uid="{274BC175-F7F3-4989-8E56-EECBA3896EA3}"/>
    <cellStyle name="Normal 11 2 2 7" xfId="26714" xr:uid="{199FBE0C-12F6-4499-90CF-BB4974FA5132}"/>
    <cellStyle name="Normal 11 2 2 7 2" xfId="55204" xr:uid="{015BEDD0-C32B-47E6-969C-B355273C8721}"/>
    <cellStyle name="Normal 11 2 2 8" xfId="29708" xr:uid="{D7C00C60-F641-47E2-9E19-743098F5B7C5}"/>
    <cellStyle name="Normal 11 2 2 8 2" xfId="58198" xr:uid="{75716678-D342-4414-A079-06FBB8329C52}"/>
    <cellStyle name="Normal 11 2 2 9" xfId="31354" xr:uid="{98574D02-5C19-4F9C-8A8C-C3FCC40C38B3}"/>
    <cellStyle name="Normal 11 2 3" xfId="4958" xr:uid="{137D56A6-8328-4E90-8811-792ED943175B}"/>
    <cellStyle name="Normal 11 2 3 2" xfId="20804" xr:uid="{07F4E94F-EC96-44D3-8013-D65B7100F3AB}"/>
    <cellStyle name="Normal 11 2 3 2 2" xfId="28452" xr:uid="{A6811A91-B705-4504-B3CE-2208B01C3724}"/>
    <cellStyle name="Normal 11 2 3 2 2 2" xfId="56942" xr:uid="{44FB056D-DCAC-4B29-8A35-A719433A3A3B}"/>
    <cellStyle name="Normal 11 2 3 2 3" xfId="25475" xr:uid="{2CB77E2A-A6A3-4C27-B530-ECB2F3CC90C4}"/>
    <cellStyle name="Normal 11 2 3 2 3 2" xfId="53966" xr:uid="{49ED7560-1C84-4E3A-8D5E-2C6D96468364}"/>
    <cellStyle name="Normal 11 2 3 2 4" xfId="50232" xr:uid="{71060064-9FC3-4E3C-975E-8A39E731C06C}"/>
    <cellStyle name="Normal 11 2 3 3" xfId="26938" xr:uid="{CD3E84FF-C930-4A6C-946F-B524B376CE53}"/>
    <cellStyle name="Normal 11 2 3 3 2" xfId="55428" xr:uid="{9527EBFC-6E84-45A8-A38D-90375BACF34A}"/>
    <cellStyle name="Normal 11 2 3 4" xfId="29932" xr:uid="{CD3FC6F9-E8DE-4E3A-8581-566969FF1EDE}"/>
    <cellStyle name="Normal 11 2 3 4 2" xfId="58422" xr:uid="{C74AF57B-3E31-4F9A-83B2-F618A5FD7552}"/>
    <cellStyle name="Normal 11 2 3 5" xfId="31327" xr:uid="{CF8D9BD9-5058-4BA0-86E2-A68DAF9731A7}"/>
    <cellStyle name="Normal 11 2 3 6" xfId="23994" xr:uid="{04B0AA92-D87B-41B0-9924-6537D4FDC1D5}"/>
    <cellStyle name="Normal 11 2 3 6 2" xfId="52557" xr:uid="{3799BD62-3F64-4A7D-8891-048B4BBFAEF7}"/>
    <cellStyle name="Normal 11 2 3 7" xfId="34827" xr:uid="{77ECFE33-18C2-4DEE-96FA-C0CAB476215C}"/>
    <cellStyle name="Normal 11 2 4" xfId="20554" xr:uid="{5692EFB6-86AD-472D-81E0-AE8B8215E5A5}"/>
    <cellStyle name="Normal 11 2 4 2" xfId="25762" xr:uid="{6D1AB72C-6E91-4831-8108-14F63BED9A1E}"/>
    <cellStyle name="Normal 11 2 4 2 2" xfId="28741" xr:uid="{D2632218-9C12-4C2E-8DFF-827695522743}"/>
    <cellStyle name="Normal 11 2 4 2 2 2" xfId="57231" xr:uid="{9C8B3126-6354-4D22-ACFA-9F2E885F6591}"/>
    <cellStyle name="Normal 11 2 4 2 3" xfId="54253" xr:uid="{5FD258A9-ADC1-45B7-AFCB-6A2EB613E91C}"/>
    <cellStyle name="Normal 11 2 4 3" xfId="27230" xr:uid="{ED1E870E-52F7-4443-B76C-4D05B322869B}"/>
    <cellStyle name="Normal 11 2 4 3 2" xfId="55720" xr:uid="{50D89CD1-1DC4-468D-B6C1-D3ADFC31A209}"/>
    <cellStyle name="Normal 11 2 4 4" xfId="30227" xr:uid="{96A71761-197F-48F3-AEAC-5E93A8E1C7B5}"/>
    <cellStyle name="Normal 11 2 4 4 2" xfId="58717" xr:uid="{1E158D7C-1E6F-40F5-9EB9-794ED693EA29}"/>
    <cellStyle name="Normal 11 2 4 5" xfId="24317" xr:uid="{8E52AD03-6A0E-4869-9FDC-3564D3FC858A}"/>
    <cellStyle name="Normal 11 2 4 5 2" xfId="52809" xr:uid="{600A1B88-C4A3-40A6-AD11-61C9047CEF2D}"/>
    <cellStyle name="Normal 11 2 5" xfId="18061" xr:uid="{CC459CBD-1B56-41EF-A306-987CE3B81B58}"/>
    <cellStyle name="Normal 11 2 5 2" xfId="26053" xr:uid="{C13484EA-A792-4F01-8E3F-882472D9F79A}"/>
    <cellStyle name="Normal 11 2 5 2 2" xfId="29037" xr:uid="{A00D3CAA-B997-4DA2-AD81-0FB79B6DAA37}"/>
    <cellStyle name="Normal 11 2 5 2 2 2" xfId="57527" xr:uid="{C8D3E301-97C2-44F2-A8E0-0DCE5E96E37F}"/>
    <cellStyle name="Normal 11 2 5 2 3" xfId="54544" xr:uid="{20D1CEA2-FAD0-438E-9DC4-3F4F68C772D8}"/>
    <cellStyle name="Normal 11 2 5 3" xfId="27526" xr:uid="{CA0F59AF-180F-486A-869E-BCEA580D90CD}"/>
    <cellStyle name="Normal 11 2 5 3 2" xfId="56016" xr:uid="{1CA51AEC-F8FC-4BFF-B768-87C3C005BFA1}"/>
    <cellStyle name="Normal 11 2 5 4" xfId="30524" xr:uid="{E5B12BBB-7CA6-4EAD-A316-C4CE0F8E3F74}"/>
    <cellStyle name="Normal 11 2 5 4 2" xfId="59014" xr:uid="{EEB816FC-B9B1-4725-9664-E6702A417C57}"/>
    <cellStyle name="Normal 11 2 5 5" xfId="24596" xr:uid="{7C620E6A-047F-439D-95A8-21D91FC04D0D}"/>
    <cellStyle name="Normal 11 2 5 5 2" xfId="53088" xr:uid="{CC442641-3C68-45AD-BA9F-F2320EB1F7E3}"/>
    <cellStyle name="Normal 11 2 5 6" xfId="47699" xr:uid="{26B5DC11-465A-4635-883A-39C770EBE61B}"/>
    <cellStyle name="Normal 11 2 6" xfId="24893" xr:uid="{C6962E6A-A544-4E2A-9BDD-3D868E2BAB03}"/>
    <cellStyle name="Normal 11 2 6 2" xfId="26363" xr:uid="{B50443F5-3834-4C67-9C0F-103C2DB99C23}"/>
    <cellStyle name="Normal 11 2 6 2 2" xfId="29347" xr:uid="{DD0B664E-159E-4DCB-8614-49019D522299}"/>
    <cellStyle name="Normal 11 2 6 2 2 2" xfId="57837" xr:uid="{C8014C0B-2F3F-441B-B0D7-25FD974EAB61}"/>
    <cellStyle name="Normal 11 2 6 2 3" xfId="54854" xr:uid="{FC600CAA-D90A-408C-8178-C9B664F6EF1A}"/>
    <cellStyle name="Normal 11 2 6 3" xfId="27836" xr:uid="{FC1C6026-C696-457A-A5D8-66354ECAEA44}"/>
    <cellStyle name="Normal 11 2 6 3 2" xfId="56326" xr:uid="{8FF1ED14-14AE-431C-9E37-217B16E11057}"/>
    <cellStyle name="Normal 11 2 6 4" xfId="30835" xr:uid="{1B6B6BB0-3260-4881-95DF-0A295DE7447D}"/>
    <cellStyle name="Normal 11 2 6 4 2" xfId="59325" xr:uid="{819D9169-F612-440A-B03A-F4AE47FD4C02}"/>
    <cellStyle name="Normal 11 2 6 5" xfId="53384" xr:uid="{177E7FCF-C6FF-4DEB-B2B2-537CF670B284}"/>
    <cellStyle name="Normal 11 2 7" xfId="25194" xr:uid="{BAAFAD28-364B-4E07-B4B6-A4C7BDD44BD9}"/>
    <cellStyle name="Normal 11 2 7 2" xfId="28161" xr:uid="{68F12B70-FE29-41EC-B52A-6FAFC9AD5763}"/>
    <cellStyle name="Normal 11 2 7 2 2" xfId="56651" xr:uid="{319203AF-4CF1-4577-A135-50D2D036FD5F}"/>
    <cellStyle name="Normal 11 2 7 3" xfId="53685" xr:uid="{CF1212B8-398C-4AAE-83B7-C8F4ACD2EF99}"/>
    <cellStyle name="Normal 11 2 8" xfId="26645" xr:uid="{5EAB64C5-87BE-4710-8B3C-B74D8A5878F8}"/>
    <cellStyle name="Normal 11 2 8 2" xfId="55135" xr:uid="{8DEAF38C-0D71-41B0-9005-155631B284A6}"/>
    <cellStyle name="Normal 11 2 9" xfId="29639" xr:uid="{C9C367D9-5325-4EB6-8FA3-0D9C9E3E9E90}"/>
    <cellStyle name="Normal 11 2 9 2" xfId="58129" xr:uid="{8FE7F9BB-C00E-45E1-B6B2-26E80D6D610C}"/>
    <cellStyle name="Normal 11 3" xfId="3398" xr:uid="{3EFBF77E-1A1A-4CE2-9D69-283588435AD2}"/>
    <cellStyle name="Normal 11 3 2" xfId="5971" xr:uid="{9A59811D-B2E1-446A-871D-4EE1829376A8}"/>
    <cellStyle name="Normal 11 3 2 2" xfId="22030" xr:uid="{80BCDFCF-4482-4D27-A191-ED3A9061C886}"/>
    <cellStyle name="Normal 11 3 2 2 2" xfId="51455" xr:uid="{569A22BB-9E52-4073-B187-ED21A6C34137}"/>
    <cellStyle name="Normal 11 3 2 3" xfId="23954" xr:uid="{5B9FC845-70DA-4555-8E16-9665FA52F40C}"/>
    <cellStyle name="Normal 11 3 2 4" xfId="35830" xr:uid="{6827E6AD-2DC9-4889-8662-517E003CA26A}"/>
    <cellStyle name="Normal 11 3 3" xfId="21046" xr:uid="{3B318254-19D7-43C3-9C2D-77AC3EAFC03D}"/>
    <cellStyle name="Normal 11 3 3 2" xfId="23532" xr:uid="{6FFCF6A2-D27B-442E-AA26-DC1A55EDDF3D}"/>
    <cellStyle name="Normal 11 3 3 3" xfId="50472" xr:uid="{ABD357D8-7A0F-494F-BB1A-F33721B4B255}"/>
    <cellStyle name="Normal 11 3 4" xfId="18060" xr:uid="{74DF2A73-5F46-4320-899C-C67EE0300B87}"/>
    <cellStyle name="Normal 11 3 4 2" xfId="47698" xr:uid="{ED9F2F34-8C22-441E-B70C-88D7FDEBF6DC}"/>
    <cellStyle name="Normal 11 3 5" xfId="23148" xr:uid="{54D4831E-DE7F-4448-AA80-2FCBE6F125D1}"/>
    <cellStyle name="Normal 11 3 5 2" xfId="52212" xr:uid="{2F5A0E71-A8FD-4C78-B3DF-B5AD17234313}"/>
    <cellStyle name="Normal 11 3 6" xfId="34333" xr:uid="{5AA80D78-0859-4B32-B6F2-01C3ABB68BA8}"/>
    <cellStyle name="Normal 11 4" xfId="1442" xr:uid="{3A04D302-4616-43A6-976F-78C14DD7ED1D}"/>
    <cellStyle name="Normal 11 4 2" xfId="3854" xr:uid="{E45B0947-B5B9-460A-85A8-4E9906E09653}"/>
    <cellStyle name="Normal 11 4 2 2" xfId="31353" xr:uid="{442DBFAA-0C30-49CE-B987-622E760356D3}"/>
    <cellStyle name="Normal 11 4 2 3" xfId="21531" xr:uid="{CFEB231F-3459-4BF4-A0DB-8739A32150A8}"/>
    <cellStyle name="Normal 11 4 2 3 2" xfId="50956" xr:uid="{41D4D680-7493-48B3-898B-6CBB856F3C4D}"/>
    <cellStyle name="Normal 11 4 3" xfId="23525" xr:uid="{C7D21DC2-09B6-41D4-A542-761FB510129C}"/>
    <cellStyle name="Normal 11 4 4" xfId="5613" xr:uid="{B7246214-E6E6-469B-82F4-C2252B3F81E0}"/>
    <cellStyle name="Normal 11 4 4 2" xfId="35473" xr:uid="{B5AFE782-239B-408C-8E57-6868F1DCD46E}"/>
    <cellStyle name="Normal 11 5" xfId="3353" xr:uid="{3862CAA0-8B13-4E2E-A4CD-2F341DF6BAA7}"/>
    <cellStyle name="Normal 11 5 2" xfId="31290" xr:uid="{0FEBBB18-31C6-44FC-B1D6-C036E6C4024E}"/>
    <cellStyle name="Normal 11 5 3" xfId="34319" xr:uid="{7DB15EFF-5BFA-4EBF-B8E9-7B3D19A6099B}"/>
    <cellStyle name="Normal 11 6" xfId="4606" xr:uid="{2CAF92BB-15F6-44BC-AFDA-BF4881A3BC8B}"/>
    <cellStyle name="Normal 11 6 2" xfId="34543" xr:uid="{6DF444A8-0C1E-48B7-BFFE-68AB69C4A43A}"/>
    <cellStyle name="Normal 11 7" xfId="22586" xr:uid="{72452F5F-A2B9-4D25-94F7-A66D53172DDD}"/>
    <cellStyle name="Normal 11 7 2" xfId="51871" xr:uid="{BDABA57C-2840-4887-A19E-5D14A558A1D1}"/>
    <cellStyle name="Normal 11 8" xfId="31798" xr:uid="{4DD216C4-7380-4E66-9B50-B6355F585173}"/>
    <cellStyle name="Normal 110" xfId="485" xr:uid="{162321D4-B553-40E0-98BD-09C66B5C3A0C}"/>
    <cellStyle name="Normal 110 2" xfId="26195" xr:uid="{F739FAFC-97AC-4F83-AF30-F98E8F127FE1}"/>
    <cellStyle name="Normal 110 2 2" xfId="29179" xr:uid="{9298684B-749C-44E8-A4F9-9F0F0D324650}"/>
    <cellStyle name="Normal 110 2 2 2" xfId="57669" xr:uid="{8B2AFF54-E9BD-4E5D-BE17-F8E2EEA85F05}"/>
    <cellStyle name="Normal 110 2 3" xfId="54686" xr:uid="{7892DD92-7290-4795-AD69-5BFAC12DBF91}"/>
    <cellStyle name="Normal 110 3" xfId="27668" xr:uid="{EF82E9F8-D559-4410-84BA-EF126E4DF0CE}"/>
    <cellStyle name="Normal 110 3 2" xfId="56158" xr:uid="{DF74BC4B-98C1-476D-9551-231121118680}"/>
    <cellStyle name="Normal 110 4" xfId="30667" xr:uid="{7A57768C-2D0E-4FC0-9806-80FE25A9292F}"/>
    <cellStyle name="Normal 110 4 2" xfId="59157" xr:uid="{6828BE9F-43F9-43E2-8A68-D5BA13966AF3}"/>
    <cellStyle name="Normal 110 5" xfId="24737" xr:uid="{88B313E7-69B5-4CB9-9BC7-81ACD8754CE6}"/>
    <cellStyle name="Normal 110 5 2" xfId="53229" xr:uid="{14D92B9A-3E3E-45A2-BCB1-9FB5434F04BC}"/>
    <cellStyle name="Normal 111" xfId="486" xr:uid="{C7F3C954-3887-4FF0-9FD7-0E76913B7BA0}"/>
    <cellStyle name="Normal 111 2" xfId="26275" xr:uid="{26708B59-2162-4431-899E-1BA5798F989A}"/>
    <cellStyle name="Normal 111 2 2" xfId="29259" xr:uid="{41A97522-3E38-48C2-B935-115FB0EF4348}"/>
    <cellStyle name="Normal 111 2 2 2" xfId="57749" xr:uid="{D2152B19-9334-46C4-ADE5-CA661877C718}"/>
    <cellStyle name="Normal 111 2 3" xfId="54766" xr:uid="{BF4B31EC-CDAC-4950-AE5A-C4EA50BB9E04}"/>
    <cellStyle name="Normal 111 3" xfId="27748" xr:uid="{D922D034-1F2A-4B83-A54E-BDFB67B2C795}"/>
    <cellStyle name="Normal 111 3 2" xfId="56238" xr:uid="{1FBADF24-82BF-46CF-B8FB-F313D3DDDC6B}"/>
    <cellStyle name="Normal 111 4" xfId="30747" xr:uid="{CE596419-2BB5-472D-B55B-BC282FB22FC8}"/>
    <cellStyle name="Normal 111 4 2" xfId="59237" xr:uid="{5AC87E04-C06D-4CA6-BF58-08CFF1AEF1DA}"/>
    <cellStyle name="Normal 111 5" xfId="24818" xr:uid="{D86A1FC8-B189-485A-8E3D-13788E86FA54}"/>
    <cellStyle name="Normal 111 5 2" xfId="53309" xr:uid="{6B2339E6-FE9D-4A41-BF0A-6D250D0CACE5}"/>
    <cellStyle name="Normal 112" xfId="487" xr:uid="{06E3AF91-C2BA-479B-B7AE-6623B1D320E8}"/>
    <cellStyle name="Normal 113" xfId="488" xr:uid="{1623FB53-393F-4517-96C3-9EB757BFAC5F}"/>
    <cellStyle name="Normal 114" xfId="489" xr:uid="{4AE43BBD-373B-4735-A0CA-10BC04E805FA}"/>
    <cellStyle name="Normal 114 2" xfId="28047" xr:uid="{A4B2F1F3-59F3-47C9-BA8B-A49E1CC98396}"/>
    <cellStyle name="Normal 114 2 2" xfId="56537" xr:uid="{3FE4C5B0-50C9-4BFA-80BD-F484E11A64D1}"/>
    <cellStyle name="Normal 114 3" xfId="25105" xr:uid="{79D58B8C-8F3D-4123-941B-7D44A7110019}"/>
    <cellStyle name="Normal 114 3 2" xfId="53596" xr:uid="{905029DD-0F09-4885-A121-0EC7C0777F6E}"/>
    <cellStyle name="Normal 115" xfId="490" xr:uid="{148DC94D-468F-4483-BFA7-86B125CAE9B3}"/>
    <cellStyle name="Normal 115 2" xfId="28077" xr:uid="{8935C10A-F2B0-4E21-A515-257BFE2C81EC}"/>
    <cellStyle name="Normal 115 2 2" xfId="56567" xr:uid="{20D329B7-7AD4-4ABA-8ACB-B5872B4BF7CC}"/>
    <cellStyle name="Normal 115 3" xfId="25123" xr:uid="{0D1DC40C-2B97-4F69-AB2C-EB505E45863A}"/>
    <cellStyle name="Normal 115 3 2" xfId="53614" xr:uid="{A0B89CB3-1266-47B1-A8A6-CB5BA487C501}"/>
    <cellStyle name="Normal 116" xfId="491" xr:uid="{EE732AAF-8F0B-4E4E-AF4F-0BBC93E6F224}"/>
    <cellStyle name="Normal 116 2" xfId="28079" xr:uid="{B6455D65-2930-443D-8D66-1C31178341CE}"/>
    <cellStyle name="Normal 116 2 2" xfId="56569" xr:uid="{71F9C5F5-2138-4A1D-9FAC-19760B4C4EA8}"/>
    <cellStyle name="Normal 116 3" xfId="25125" xr:uid="{F340762D-AF65-4F5E-9A87-1D3DE55D5230}"/>
    <cellStyle name="Normal 116 3 2" xfId="53616" xr:uid="{C5CEAE7E-F3CF-4B04-B03E-2DA9A6FDD96C}"/>
    <cellStyle name="Normal 117" xfId="492" xr:uid="{EA530F2D-0609-4515-9569-EFA718CECF73}"/>
    <cellStyle name="Normal 118" xfId="493" xr:uid="{8053F26C-257E-464E-A407-3EF343E1B47F}"/>
    <cellStyle name="Normal 119" xfId="494" xr:uid="{A5BACE35-ED59-4DE0-8E9A-1EFDB4D08E79}"/>
    <cellStyle name="Normal 12" xfId="194" xr:uid="{5ECFFB26-5BC7-4B3A-9655-87E5E55FF3D7}"/>
    <cellStyle name="Normal 12 10" xfId="18064" xr:uid="{4535739B-5C88-4F4E-89DD-F3BD8B4FB5CA}"/>
    <cellStyle name="Normal 12 10 2" xfId="47702" xr:uid="{5DAC52E9-9411-42F2-AD42-58739BFE6DC9}"/>
    <cellStyle name="Normal 12 11" xfId="18063" xr:uid="{7A0F37E1-3F78-496B-AA24-1F93A9BE462E}"/>
    <cellStyle name="Normal 12 11 2" xfId="47701" xr:uid="{8F360C48-D1ED-4796-BEA3-784DDFDEC300}"/>
    <cellStyle name="Normal 12 12" xfId="20456" xr:uid="{D4BA2AE1-A2E7-49C9-B77F-42BFF0165ED6}"/>
    <cellStyle name="Normal 12 12 2" xfId="50008" xr:uid="{0C981544-8119-453F-8E7E-5FD820061E67}"/>
    <cellStyle name="Normal 12 13" xfId="6317" xr:uid="{81E00EB7-02FB-4FB8-B3F6-082C216A1320}"/>
    <cellStyle name="Normal 12 13 2" xfId="22498" xr:uid="{5EEA3CB4-C5A6-42D8-B419-0AF637AB86BD}"/>
    <cellStyle name="Normal 12 14" xfId="4607" xr:uid="{9FA728E9-1889-413E-B9AE-EBAEB701BEEE}"/>
    <cellStyle name="Normal 12 14 2" xfId="34544" xr:uid="{C6D3107C-7271-4A3B-AE9D-BDCB6F8023DA}"/>
    <cellStyle name="Normal 12 15" xfId="22587" xr:uid="{1DE44003-F598-4E0E-86DD-61D892E6AAB5}"/>
    <cellStyle name="Normal 12 15 2" xfId="51872" xr:uid="{126F86FA-0C87-4A63-B974-96253F9577A8}"/>
    <cellStyle name="Normal 12 16" xfId="31799" xr:uid="{D84DE97F-66C6-4CFB-8FDF-8A834506C8FB}"/>
    <cellStyle name="Normal 12 2" xfId="320" xr:uid="{EF94313F-0973-48A2-98A0-CC6E7DCCAEB2}"/>
    <cellStyle name="Normal 12 2 10" xfId="23601" xr:uid="{7FC3C1AD-0C32-4044-978E-3DB97D090D70}"/>
    <cellStyle name="Normal 12 2 10 2" xfId="52336" xr:uid="{A590A0F1-F8A8-4C82-BE06-94EDFA732395}"/>
    <cellStyle name="Normal 12 2 2" xfId="5779" xr:uid="{C143F1E1-3FB2-4670-AEA6-C22462A84ECA}"/>
    <cellStyle name="Normal 12 2 2 10" xfId="35638" xr:uid="{448EB0C2-AD13-4640-9C07-ADB1786E4B01}"/>
    <cellStyle name="Normal 12 2 2 2" xfId="18067" xr:uid="{205AD1DA-945D-43EF-A9A1-189ECDBD742C}"/>
    <cellStyle name="Normal 12 2 2 2 2" xfId="18068" xr:uid="{45C9CD81-6874-453A-B0B0-7FB467F85CA0}"/>
    <cellStyle name="Normal 12 2 2 2 2 2" xfId="28520" xr:uid="{1A584F9D-41C2-4969-91BD-A46FD6D01E2B}"/>
    <cellStyle name="Normal 12 2 2 2 2 2 2" xfId="57010" xr:uid="{AD9A5B9B-CB7F-4D67-98E5-A01D3E784D66}"/>
    <cellStyle name="Normal 12 2 2 2 2 3" xfId="25545" xr:uid="{BB74EC60-CEDD-48F0-9811-DC9D457F7888}"/>
    <cellStyle name="Normal 12 2 2 2 2 3 2" xfId="54036" xr:uid="{3257FCEE-039D-4218-9FF6-94DC17CAC02E}"/>
    <cellStyle name="Normal 12 2 2 2 2 4" xfId="47706" xr:uid="{418D9299-FABC-420D-BD0A-ECD51AEE490F}"/>
    <cellStyle name="Normal 12 2 2 2 3" xfId="18069" xr:uid="{31902A16-8019-44D8-8322-0D26B805ADBB}"/>
    <cellStyle name="Normal 12 2 2 2 3 2" xfId="27006" xr:uid="{E7ECD5B2-1C8D-46C8-8DA8-479AFF43EB54}"/>
    <cellStyle name="Normal 12 2 2 2 3 2 2" xfId="55496" xr:uid="{D0EEE680-4F53-42C3-9488-7DAFBDA121CF}"/>
    <cellStyle name="Normal 12 2 2 2 3 3" xfId="47707" xr:uid="{2124961F-D98A-4B75-876C-FD403C205E89}"/>
    <cellStyle name="Normal 12 2 2 2 4" xfId="30001" xr:uid="{48D5A69E-27C0-45FC-A5E8-BF236A9FE44E}"/>
    <cellStyle name="Normal 12 2 2 2 4 2" xfId="58491" xr:uid="{1EA998A2-56F9-450E-9E45-2BDC1D9F4345}"/>
    <cellStyle name="Normal 12 2 2 2 5" xfId="24074" xr:uid="{1B50B8D8-A0B1-4881-9EFA-8051C4F6F4D3}"/>
    <cellStyle name="Normal 12 2 2 2 5 2" xfId="52615" xr:uid="{D6D1D69A-D482-4EBB-9964-77D0B9ED8995}"/>
    <cellStyle name="Normal 12 2 2 2 6" xfId="47705" xr:uid="{F07B8D81-66EE-459A-A785-D68DC6C7BEDF}"/>
    <cellStyle name="Normal 12 2 2 3" xfId="18070" xr:uid="{4DF8A136-C276-4791-97FF-D4EE7DFAD1A8}"/>
    <cellStyle name="Normal 12 2 2 3 2" xfId="25832" xr:uid="{3B7DAE86-D0ED-4F0F-856B-AF0656FCAEE3}"/>
    <cellStyle name="Normal 12 2 2 3 2 2" xfId="28810" xr:uid="{9A132581-086A-44E8-B2D0-36E4EAF0F8BB}"/>
    <cellStyle name="Normal 12 2 2 3 2 2 2" xfId="57300" xr:uid="{2D038D0D-7D50-4A94-8683-86F9BC313CFE}"/>
    <cellStyle name="Normal 12 2 2 3 2 3" xfId="54323" xr:uid="{3D74D1A5-525B-4351-86E5-24402B5B1D61}"/>
    <cellStyle name="Normal 12 2 2 3 3" xfId="27299" xr:uid="{4C23716E-3A92-4BE1-9879-A6E163516951}"/>
    <cellStyle name="Normal 12 2 2 3 3 2" xfId="55789" xr:uid="{215F0195-D970-453C-BC6A-7BDAF5BEFB79}"/>
    <cellStyle name="Normal 12 2 2 3 4" xfId="30297" xr:uid="{D25A2AEE-A501-475E-8E51-4E7F70E1B100}"/>
    <cellStyle name="Normal 12 2 2 3 4 2" xfId="58787" xr:uid="{C2AD4575-048F-4F61-845B-B6A6024E5FCF}"/>
    <cellStyle name="Normal 12 2 2 3 5" xfId="24387" xr:uid="{3BC659C8-DD93-43F9-ACF0-59DF6E4E6887}"/>
    <cellStyle name="Normal 12 2 2 3 5 2" xfId="52879" xr:uid="{09F2A7EE-AB35-479E-A727-A6C90D64A292}"/>
    <cellStyle name="Normal 12 2 2 3 6" xfId="47708" xr:uid="{A4D83E19-2C94-4878-8353-B44226045428}"/>
    <cellStyle name="Normal 12 2 2 4" xfId="18071" xr:uid="{C6E6EBD9-B5DF-4AEF-83C0-877A338A0C5C}"/>
    <cellStyle name="Normal 12 2 2 4 2" xfId="26123" xr:uid="{B61EFEC8-D1DB-48A9-9FCF-4599F0DFF264}"/>
    <cellStyle name="Normal 12 2 2 4 2 2" xfId="29107" xr:uid="{EE4B6C4B-1BE7-4CFD-83A6-3EEDC9B7E457}"/>
    <cellStyle name="Normal 12 2 2 4 2 2 2" xfId="57597" xr:uid="{F129AA14-3466-441D-9929-61A5A722C36C}"/>
    <cellStyle name="Normal 12 2 2 4 2 3" xfId="54614" xr:uid="{C883C8A0-7F30-4538-8600-5E9A92115529}"/>
    <cellStyle name="Normal 12 2 2 4 3" xfId="27596" xr:uid="{243C9884-0555-4BB7-A3B4-04DA0CD23604}"/>
    <cellStyle name="Normal 12 2 2 4 3 2" xfId="56086" xr:uid="{4BCB5591-2AFA-401A-BC16-60836C9FA752}"/>
    <cellStyle name="Normal 12 2 2 4 4" xfId="30595" xr:uid="{B21A1839-DC93-453C-AC4B-27C648097A2F}"/>
    <cellStyle name="Normal 12 2 2 4 4 2" xfId="59085" xr:uid="{D6715DCC-6822-481B-84FE-0C667EA44BAD}"/>
    <cellStyle name="Normal 12 2 2 4 5" xfId="24666" xr:uid="{E7D6F56E-BE24-4281-92CA-D2842DEF3C49}"/>
    <cellStyle name="Normal 12 2 2 4 5 2" xfId="53158" xr:uid="{68FE339F-6650-40D0-9D65-30568A3A7684}"/>
    <cellStyle name="Normal 12 2 2 4 6" xfId="47709" xr:uid="{B81F34AC-961B-47E6-8DF6-AFB58B103A7E}"/>
    <cellStyle name="Normal 12 2 2 5" xfId="18072" xr:uid="{00DCF748-A754-4DCE-83B6-31CA9882E6B3}"/>
    <cellStyle name="Normal 12 2 2 5 2" xfId="26432" xr:uid="{CCE1E9B9-893B-46D1-AC10-0930186CFC61}"/>
    <cellStyle name="Normal 12 2 2 5 2 2" xfId="29416" xr:uid="{2167EA70-489D-4A44-BDBE-E9EBC93931E6}"/>
    <cellStyle name="Normal 12 2 2 5 2 2 2" xfId="57906" xr:uid="{42B7F0D8-D0F8-4746-9EAE-C2AA00B74C79}"/>
    <cellStyle name="Normal 12 2 2 5 2 3" xfId="54923" xr:uid="{78E32482-EFED-4077-B22C-C74650B95ECD}"/>
    <cellStyle name="Normal 12 2 2 5 3" xfId="27905" xr:uid="{B809CC5C-9C97-49CA-8835-94D29D4EEA68}"/>
    <cellStyle name="Normal 12 2 2 5 3 2" xfId="56395" xr:uid="{07B494E9-9787-451F-A4D6-478EF5D0F545}"/>
    <cellStyle name="Normal 12 2 2 5 4" xfId="30905" xr:uid="{FFE6AE53-74AF-4D0B-B8DC-24C840599956}"/>
    <cellStyle name="Normal 12 2 2 5 4 2" xfId="59395" xr:uid="{5B631167-DE8F-4E77-AC1E-043FA361BACE}"/>
    <cellStyle name="Normal 12 2 2 5 5" xfId="24963" xr:uid="{01177800-2C38-47F3-BE02-4CC20E2ABB03}"/>
    <cellStyle name="Normal 12 2 2 5 5 2" xfId="53454" xr:uid="{73044AC6-0F75-4FC9-BCE5-2FE747849364}"/>
    <cellStyle name="Normal 12 2 2 5 6" xfId="47710" xr:uid="{15E4AE70-462F-43C7-94D4-77E09D76C788}"/>
    <cellStyle name="Normal 12 2 2 6" xfId="21778" xr:uid="{A6482213-EF02-4CF9-A686-498ACEE7F30C}"/>
    <cellStyle name="Normal 12 2 2 6 2" xfId="28230" xr:uid="{7E2661FC-EADE-4C7E-A2A3-C4B1F4312219}"/>
    <cellStyle name="Normal 12 2 2 6 2 2" xfId="56720" xr:uid="{CCB43522-A2DA-4114-9422-B9667BCC4A55}"/>
    <cellStyle name="Normal 12 2 2 6 3" xfId="25264" xr:uid="{FBFFFB70-43CE-4A1A-ABF7-E6C6950FBB4A}"/>
    <cellStyle name="Normal 12 2 2 6 3 2" xfId="53755" xr:uid="{91FB8125-D6D3-48C0-8EB5-E074C39B5BE3}"/>
    <cellStyle name="Normal 12 2 2 6 4" xfId="51203" xr:uid="{E6F88749-E87C-4726-B1C0-943164531F83}"/>
    <cellStyle name="Normal 12 2 2 7" xfId="18066" xr:uid="{CBAFB4B0-4152-446B-818F-1CBB71CB3BE0}"/>
    <cellStyle name="Normal 12 2 2 7 2" xfId="26715" xr:uid="{79CE63D5-197E-427D-9004-598D488F260A}"/>
    <cellStyle name="Normal 12 2 2 7 2 2" xfId="55205" xr:uid="{83817CA8-4FA1-44FB-B4A4-B41C8A47CBF4}"/>
    <cellStyle name="Normal 12 2 2 7 3" xfId="47704" xr:uid="{813FD713-13ED-41E5-ACA0-CFA0C6BD5BBD}"/>
    <cellStyle name="Normal 12 2 2 8" xfId="29709" xr:uid="{D9063D42-BCF0-4EFB-BE5F-F7083DAD6CF8}"/>
    <cellStyle name="Normal 12 2 2 8 2" xfId="58199" xr:uid="{C1EFF870-DA75-4980-93DA-F0F39A7A84B4}"/>
    <cellStyle name="Normal 12 2 2 9" xfId="23671" xr:uid="{71DE8A13-3877-4F3B-914D-641F2704D482}"/>
    <cellStyle name="Normal 12 2 2 9 2" xfId="52373" xr:uid="{00459641-64E7-4F61-AFB2-DE8ECD668C81}"/>
    <cellStyle name="Normal 12 2 3" xfId="4959" xr:uid="{B0F10198-7598-4211-BE41-F5E2D004E888}"/>
    <cellStyle name="Normal 12 2 3 2" xfId="18074" xr:uid="{AB2AD8E8-EF89-41E6-A415-7932E85511BD}"/>
    <cellStyle name="Normal 12 2 3 2 2" xfId="18075" xr:uid="{29FB54F5-079E-4EDA-9737-FFC651651C89}"/>
    <cellStyle name="Normal 12 2 3 2 2 2" xfId="28453" xr:uid="{BEE92772-39C4-469B-B0B5-6AC29D9DE6BB}"/>
    <cellStyle name="Normal 12 2 3 2 2 2 2" xfId="56943" xr:uid="{70E3E28A-1FD3-4263-ADC5-9092BD58026B}"/>
    <cellStyle name="Normal 12 2 3 2 2 3" xfId="47713" xr:uid="{0026A43D-E507-4A33-9E1E-0086528E4356}"/>
    <cellStyle name="Normal 12 2 3 2 3" xfId="18076" xr:uid="{FA45A15E-BCD0-4E6A-B121-158A7B6EFCAC}"/>
    <cellStyle name="Normal 12 2 3 2 3 2" xfId="47714" xr:uid="{D01819AD-1A08-4994-B598-6205074D9A1B}"/>
    <cellStyle name="Normal 12 2 3 2 4" xfId="25476" xr:uid="{68807149-758E-488E-B859-3AB796929135}"/>
    <cellStyle name="Normal 12 2 3 2 4 2" xfId="53967" xr:uid="{F5785A93-A494-48F0-BE06-803C4476F661}"/>
    <cellStyle name="Normal 12 2 3 2 5" xfId="47712" xr:uid="{BCA8C660-88E9-45B8-A4B4-8B0606BFFDC9}"/>
    <cellStyle name="Normal 12 2 3 3" xfId="18077" xr:uid="{3B15CF8D-C2B0-4638-B404-D6BE0FDEAAE4}"/>
    <cellStyle name="Normal 12 2 3 3 2" xfId="26939" xr:uid="{9EEEBBA5-BEE5-4BC7-A56E-1B039DE63596}"/>
    <cellStyle name="Normal 12 2 3 3 2 2" xfId="55429" xr:uid="{03DDEF21-68DB-43B1-AA5E-7666C5878B6C}"/>
    <cellStyle name="Normal 12 2 3 3 3" xfId="47715" xr:uid="{CA745163-A696-4E59-AE1C-12870B42E205}"/>
    <cellStyle name="Normal 12 2 3 4" xfId="18078" xr:uid="{E1F2B870-B802-4665-922A-436B0C92F4CF}"/>
    <cellStyle name="Normal 12 2 3 4 2" xfId="29933" xr:uid="{A29E10BB-179C-4D4C-B5A0-67C8ED6B4E2C}"/>
    <cellStyle name="Normal 12 2 3 4 2 2" xfId="58423" xr:uid="{E301B4F0-BE9B-4DBA-9DAA-C1E7620544A3}"/>
    <cellStyle name="Normal 12 2 3 4 3" xfId="47716" xr:uid="{C9BE3085-C776-463B-ACE0-8679824FCC8E}"/>
    <cellStyle name="Normal 12 2 3 5" xfId="18079" xr:uid="{19DB0DB9-7BC6-47C2-85BB-DBAED9E33B37}"/>
    <cellStyle name="Normal 12 2 3 5 2" xfId="47717" xr:uid="{59B0FE96-FBA2-4534-9C67-A4DCBF3DB2A1}"/>
    <cellStyle name="Normal 12 2 3 6" xfId="20805" xr:uid="{0D24CAB3-7372-443E-B01A-0832211BBC94}"/>
    <cellStyle name="Normal 12 2 3 6 2" xfId="50233" xr:uid="{62FAAB2C-3E6E-4C26-BE4A-932491F88E8A}"/>
    <cellStyle name="Normal 12 2 3 7" xfId="18073" xr:uid="{34B35898-6F48-47C5-8CDD-F5D57BB2781F}"/>
    <cellStyle name="Normal 12 2 3 7 2" xfId="47711" xr:uid="{7CEE19E9-2C61-4CAC-9649-D95FD76ED64A}"/>
    <cellStyle name="Normal 12 2 3 8" xfId="23995" xr:uid="{7B2A06DC-B56A-4121-B692-01DF551CDA2B}"/>
    <cellStyle name="Normal 12 2 3 8 2" xfId="52558" xr:uid="{9C62C020-C6E1-400B-BC52-3AA894CF77FD}"/>
    <cellStyle name="Normal 12 2 3 9" xfId="34828" xr:uid="{B817B611-397D-43D8-A7A0-7CAB10D5AC9B}"/>
    <cellStyle name="Normal 12 2 4" xfId="18080" xr:uid="{5141B33F-685F-4537-95FC-1C62E086FD95}"/>
    <cellStyle name="Normal 12 2 4 2" xfId="18081" xr:uid="{7BBC33FA-C08D-4B07-A0C9-7897C84C19EB}"/>
    <cellStyle name="Normal 12 2 4 2 2" xfId="28742" xr:uid="{9B8B54EA-32C8-4D4C-877E-44C67005A750}"/>
    <cellStyle name="Normal 12 2 4 2 2 2" xfId="57232" xr:uid="{789ED2EC-ED3A-47E4-A4F5-E9293A72D00A}"/>
    <cellStyle name="Normal 12 2 4 2 3" xfId="25763" xr:uid="{E1F97545-F79D-4600-B891-9E33C6131FF6}"/>
    <cellStyle name="Normal 12 2 4 2 3 2" xfId="54254" xr:uid="{B66F3F87-8DD4-494F-A365-0610BFCEC742}"/>
    <cellStyle name="Normal 12 2 4 2 4" xfId="47719" xr:uid="{0374B672-BE36-4589-A8CE-7DCA1F70D1ED}"/>
    <cellStyle name="Normal 12 2 4 3" xfId="18082" xr:uid="{20036E3F-8125-4DC1-915D-9AED7857F994}"/>
    <cellStyle name="Normal 12 2 4 3 2" xfId="27231" xr:uid="{50D5E43F-0B2E-4184-8653-9241F051F3DE}"/>
    <cellStyle name="Normal 12 2 4 3 2 2" xfId="55721" xr:uid="{137EDF9A-474D-4624-84AB-E6C7D30D0474}"/>
    <cellStyle name="Normal 12 2 4 3 3" xfId="47720" xr:uid="{501F10F6-C030-422D-9087-C2CE07E7B7DE}"/>
    <cellStyle name="Normal 12 2 4 4" xfId="30228" xr:uid="{AB8E324F-4CA0-439E-9CE5-4F9C996D91D9}"/>
    <cellStyle name="Normal 12 2 4 4 2" xfId="58718" xr:uid="{91823593-BB1D-42A3-BEC2-02FA632CB40A}"/>
    <cellStyle name="Normal 12 2 4 5" xfId="24318" xr:uid="{EFD237B6-B272-40AF-8A09-8D26C1D25EC0}"/>
    <cellStyle name="Normal 12 2 4 5 2" xfId="52810" xr:uid="{4D4D4CF6-314F-4847-A57F-05349FFD5826}"/>
    <cellStyle name="Normal 12 2 4 6" xfId="47718" xr:uid="{F9A8A754-C138-4D53-A841-62A6208B6925}"/>
    <cellStyle name="Normal 12 2 5" xfId="18083" xr:uid="{ED79E136-70BE-4DD2-A6A3-61E4FA2D268B}"/>
    <cellStyle name="Normal 12 2 5 2" xfId="26054" xr:uid="{9186A5B8-B6BA-4D2E-BE5F-6D35DC836132}"/>
    <cellStyle name="Normal 12 2 5 2 2" xfId="29038" xr:uid="{D2BD439E-4C6C-4507-A7A3-E03BC096078C}"/>
    <cellStyle name="Normal 12 2 5 2 2 2" xfId="57528" xr:uid="{050BB9FA-6C5F-4437-B14A-2F596D26E220}"/>
    <cellStyle name="Normal 12 2 5 2 3" xfId="54545" xr:uid="{B30F5B7B-68FF-4122-8CD3-E4E28C70DB80}"/>
    <cellStyle name="Normal 12 2 5 3" xfId="27527" xr:uid="{DDBB73F1-1620-4F01-B6DE-DF442F5F4F5C}"/>
    <cellStyle name="Normal 12 2 5 3 2" xfId="56017" xr:uid="{341EE304-0BBC-43CA-9734-5942B07E6801}"/>
    <cellStyle name="Normal 12 2 5 4" xfId="30525" xr:uid="{33714E42-6116-43EC-9C90-CFB097108F89}"/>
    <cellStyle name="Normal 12 2 5 4 2" xfId="59015" xr:uid="{DCC7D6CE-B39F-47A5-81CC-9C42003A413E}"/>
    <cellStyle name="Normal 12 2 5 5" xfId="24597" xr:uid="{3129E419-7E38-4DE2-8FD7-9016AC12AD58}"/>
    <cellStyle name="Normal 12 2 5 5 2" xfId="53089" xr:uid="{74349CDE-8F44-46AD-BFDB-EBBA14889D30}"/>
    <cellStyle name="Normal 12 2 5 6" xfId="47721" xr:uid="{2EC825A5-8CA4-401C-ABE1-4A2130F2C66D}"/>
    <cellStyle name="Normal 12 2 6" xfId="18084" xr:uid="{E00C476D-627B-40FA-B434-CECD3A9671F7}"/>
    <cellStyle name="Normal 12 2 6 2" xfId="26364" xr:uid="{4C55485A-0593-48BD-9235-4EC4990DCC3A}"/>
    <cellStyle name="Normal 12 2 6 2 2" xfId="29348" xr:uid="{DE11F24D-4E43-4DEB-8B2C-FFA163EC1817}"/>
    <cellStyle name="Normal 12 2 6 2 2 2" xfId="57838" xr:uid="{38D15DA9-03A3-488A-9997-1E1763EB9911}"/>
    <cellStyle name="Normal 12 2 6 2 3" xfId="54855" xr:uid="{AAE77C82-3AD6-4F9A-AA59-68A497927806}"/>
    <cellStyle name="Normal 12 2 6 3" xfId="27837" xr:uid="{D917609C-8A2C-4589-9691-D8DC7C94391A}"/>
    <cellStyle name="Normal 12 2 6 3 2" xfId="56327" xr:uid="{E8A25082-67FB-4777-989E-08A1F8ABC33C}"/>
    <cellStyle name="Normal 12 2 6 4" xfId="30836" xr:uid="{D37A0C4D-F80C-45BA-9692-D616AD961665}"/>
    <cellStyle name="Normal 12 2 6 4 2" xfId="59326" xr:uid="{853C2E98-C3DC-4278-A248-A20AEAB57E4D}"/>
    <cellStyle name="Normal 12 2 6 5" xfId="24894" xr:uid="{A1403938-0CB3-4DBE-8670-EF0E60BF8603}"/>
    <cellStyle name="Normal 12 2 6 5 2" xfId="53385" xr:uid="{419E4553-5845-4C0F-ACB2-C7B23B546852}"/>
    <cellStyle name="Normal 12 2 6 6" xfId="47722" xr:uid="{59B5088A-FDB7-4D99-95B7-9CFC4603C218}"/>
    <cellStyle name="Normal 12 2 7" xfId="18085" xr:uid="{CBC1BD56-FEDB-4C67-8FD0-4DEA2306D0A7}"/>
    <cellStyle name="Normal 12 2 7 2" xfId="28162" xr:uid="{1B02BB81-9E9F-418D-8959-FFB46E8341D8}"/>
    <cellStyle name="Normal 12 2 7 2 2" xfId="56652" xr:uid="{B67A8ED8-FF60-4500-AC5D-2850C2BCC5A4}"/>
    <cellStyle name="Normal 12 2 7 3" xfId="25195" xr:uid="{10FF38C8-4FA7-4504-AC21-604EA1CA064E}"/>
    <cellStyle name="Normal 12 2 7 3 2" xfId="53686" xr:uid="{F0AB4061-8CF1-4131-BC30-6A18AC6FDC23}"/>
    <cellStyle name="Normal 12 2 7 4" xfId="47723" xr:uid="{14520C70-C5DD-4301-946B-3A6050898DFA}"/>
    <cellStyle name="Normal 12 2 8" xfId="20555" xr:uid="{DF970620-E2EB-45D3-8902-D9CBDEF0DA16}"/>
    <cellStyle name="Normal 12 2 8 2" xfId="26646" xr:uid="{AED9E117-AAE5-4F06-9C3B-679E94EB16BB}"/>
    <cellStyle name="Normal 12 2 8 2 2" xfId="55136" xr:uid="{BBF72441-EF84-4904-B336-3A4AC71D809D}"/>
    <cellStyle name="Normal 12 2 9" xfId="18065" xr:uid="{D6B79B0A-349D-456F-9A88-E6F6133A1AE6}"/>
    <cellStyle name="Normal 12 2 9 2" xfId="29640" xr:uid="{469FB27C-752E-49D7-9168-5F3EA87FA764}"/>
    <cellStyle name="Normal 12 2 9 2 2" xfId="58130" xr:uid="{9840DC75-BFC1-4B2E-A381-3699F019E9CE}"/>
    <cellStyle name="Normal 12 2 9 3" xfId="47703" xr:uid="{AD50E033-548A-450F-A3B2-D8E569F070A6}"/>
    <cellStyle name="Normal 12 3" xfId="3349" xr:uid="{A607A86C-BB97-42E2-94E7-77634BEF1701}"/>
    <cellStyle name="Normal 12 3 10" xfId="23149" xr:uid="{2AA79233-4A2E-4118-8D8D-92697BA825FE}"/>
    <cellStyle name="Normal 12 3 10 2" xfId="52213" xr:uid="{848A2B6F-E037-46CC-AAE1-188809BE76D4}"/>
    <cellStyle name="Normal 12 3 11" xfId="34315" xr:uid="{0E49FF59-2936-4709-9B4F-82CDD7925E26}"/>
    <cellStyle name="Normal 12 3 2" xfId="5972" xr:uid="{FBC172F1-1E48-40DF-BB02-A7C37B48A60A}"/>
    <cellStyle name="Normal 12 3 2 2" xfId="18088" xr:uid="{D55C9CA5-C15C-480D-BB7E-271AA36A43FC}"/>
    <cellStyle name="Normal 12 3 2 2 2" xfId="18089" xr:uid="{F881290F-6431-4BEC-9CAC-80DF23F0C74E}"/>
    <cellStyle name="Normal 12 3 2 2 2 2" xfId="47727" xr:uid="{E38E6BCF-F3B6-47F5-864F-2CBC64B0D6DD}"/>
    <cellStyle name="Normal 12 3 2 2 3" xfId="18090" xr:uid="{D9B979B5-17D1-4AC1-862F-6F35793F6916}"/>
    <cellStyle name="Normal 12 3 2 2 3 2" xfId="47728" xr:uid="{FDC2448C-6D0D-4D97-A8D3-E47C292F8C82}"/>
    <cellStyle name="Normal 12 3 2 2 4" xfId="47726" xr:uid="{E99E9BAC-6041-4E31-95A4-7744C86C213B}"/>
    <cellStyle name="Normal 12 3 2 3" xfId="18091" xr:uid="{DC86E656-306D-47C5-A09A-7301741ABD6D}"/>
    <cellStyle name="Normal 12 3 2 3 2" xfId="47729" xr:uid="{A7C56BD8-E270-4C8F-924F-24F3BA6DA4A4}"/>
    <cellStyle name="Normal 12 3 2 4" xfId="18092" xr:uid="{ABDE1570-ED10-4DDA-9ED1-9A8FE38BF68C}"/>
    <cellStyle name="Normal 12 3 2 4 2" xfId="47730" xr:uid="{88B56DC4-E9AC-4382-8E7D-C3BB3FD24856}"/>
    <cellStyle name="Normal 12 3 2 5" xfId="18093" xr:uid="{F8EAF6BF-8CEE-42D5-B3C1-F02F2CFC83B5}"/>
    <cellStyle name="Normal 12 3 2 5 2" xfId="47731" xr:uid="{7920B948-65F1-4726-803C-C17A867DDAF1}"/>
    <cellStyle name="Normal 12 3 2 6" xfId="22031" xr:uid="{BE9358FF-D328-439A-AC03-87BA4C8070D1}"/>
    <cellStyle name="Normal 12 3 2 6 2" xfId="51456" xr:uid="{72936761-6DE2-4E8E-929C-EB4835DB03E5}"/>
    <cellStyle name="Normal 12 3 2 7" xfId="18087" xr:uid="{8788E929-27DC-4BA4-92B6-045D03D605F8}"/>
    <cellStyle name="Normal 12 3 2 7 2" xfId="47725" xr:uid="{ABF01CCA-F927-4F99-8438-2C930AC0740D}"/>
    <cellStyle name="Normal 12 3 2 8" xfId="23955" xr:uid="{3C3CA3FB-9C69-4D07-B2B8-134518600790}"/>
    <cellStyle name="Normal 12 3 2 9" xfId="35831" xr:uid="{D09EFBC4-A5D5-4D71-A76C-FE455D66B463}"/>
    <cellStyle name="Normal 12 3 3" xfId="18094" xr:uid="{4828F08F-0F06-4BCC-8A60-6AEF8EA63A2B}"/>
    <cellStyle name="Normal 12 3 3 2" xfId="18095" xr:uid="{D616C87B-53A7-4FAA-B654-F27DA7B7042B}"/>
    <cellStyle name="Normal 12 3 3 2 2" xfId="18096" xr:uid="{91B4B06B-6984-4624-8C34-CDF26B3086A7}"/>
    <cellStyle name="Normal 12 3 3 2 2 2" xfId="47734" xr:uid="{82689C8F-5D8B-4CF4-92F7-870ACD99B3F6}"/>
    <cellStyle name="Normal 12 3 3 2 3" xfId="18097" xr:uid="{CC7B9D65-DCA0-4D6B-AC38-7C19B9A60EA6}"/>
    <cellStyle name="Normal 12 3 3 2 3 2" xfId="47735" xr:uid="{E730F9BD-21B9-4736-9B49-0850F8753B3E}"/>
    <cellStyle name="Normal 12 3 3 2 4" xfId="47733" xr:uid="{0C533890-A5CE-469A-A3AF-1422B0992B62}"/>
    <cellStyle name="Normal 12 3 3 3" xfId="18098" xr:uid="{577303D9-B2B5-499A-8BBB-92BDE03A041C}"/>
    <cellStyle name="Normal 12 3 3 3 2" xfId="47736" xr:uid="{DA54D669-733A-43AC-9A9C-711DF54BE690}"/>
    <cellStyle name="Normal 12 3 3 4" xfId="18099" xr:uid="{F92BBCB9-33D0-4776-84D7-4665010E24A2}"/>
    <cellStyle name="Normal 12 3 3 4 2" xfId="47737" xr:uid="{6F146ECC-22E1-47E0-890D-1EA8FBB7F81E}"/>
    <cellStyle name="Normal 12 3 3 5" xfId="18100" xr:uid="{C4216B8C-A712-4B6A-A62B-7DCAA6151DC2}"/>
    <cellStyle name="Normal 12 3 3 5 2" xfId="47738" xr:uid="{6D647068-54E9-4BC1-BB23-68B46DE699A8}"/>
    <cellStyle name="Normal 12 3 3 6" xfId="23533" xr:uid="{CE793E8B-76BF-4EC4-B52A-7FE8D8B9CE92}"/>
    <cellStyle name="Normal 12 3 3 7" xfId="47732" xr:uid="{68F67947-1FB0-477B-9B7B-7C800B677036}"/>
    <cellStyle name="Normal 12 3 4" xfId="18101" xr:uid="{64612376-BB17-4A12-9060-F4E29D0E6E4A}"/>
    <cellStyle name="Normal 12 3 4 2" xfId="18102" xr:uid="{3DE62E24-FB0B-4E9B-A39A-674D4C89C3D2}"/>
    <cellStyle name="Normal 12 3 4 2 2" xfId="47740" xr:uid="{CC2BFE32-9530-4EE9-9797-FF42E3828F46}"/>
    <cellStyle name="Normal 12 3 4 3" xfId="18103" xr:uid="{F7A6480D-D004-4AF5-B35E-3A85C2FCA1B0}"/>
    <cellStyle name="Normal 12 3 4 3 2" xfId="47741" xr:uid="{58B88819-D35B-4529-AE0A-3AC7FDBB1045}"/>
    <cellStyle name="Normal 12 3 4 4" xfId="47739" xr:uid="{476FC00B-F65D-4CD2-ADE7-9DA61EBD77AA}"/>
    <cellStyle name="Normal 12 3 5" xfId="18104" xr:uid="{60CDDDDA-094D-4563-9084-A5803D5958D3}"/>
    <cellStyle name="Normal 12 3 5 2" xfId="47742" xr:uid="{26E6551C-467A-49DB-AFE4-303FD1DD0353}"/>
    <cellStyle name="Normal 12 3 6" xfId="18105" xr:uid="{92BBD72E-55F0-48E9-A17F-B968BAA641CE}"/>
    <cellStyle name="Normal 12 3 6 2" xfId="47743" xr:uid="{FA45F798-574C-4461-8DD0-3D57305BA2E1}"/>
    <cellStyle name="Normal 12 3 7" xfId="18106" xr:uid="{6EE2A478-3DC2-43A8-95E3-D1FB37FB98CA}"/>
    <cellStyle name="Normal 12 3 7 2" xfId="47744" xr:uid="{7DEAA341-C678-40C0-98D0-1505FF8F7EEC}"/>
    <cellStyle name="Normal 12 3 8" xfId="21047" xr:uid="{6B845CE8-387A-4FDD-BDB9-A7F7C881B1EF}"/>
    <cellStyle name="Normal 12 3 8 2" xfId="50473" xr:uid="{26558B59-075E-4140-9334-81BA34C774D9}"/>
    <cellStyle name="Normal 12 3 9" xfId="18086" xr:uid="{FCA6D229-67B6-47A2-900A-67B44A2870C1}"/>
    <cellStyle name="Normal 12 3 9 2" xfId="47724" xr:uid="{BB0C1E3B-A76D-4B85-AA12-364B46E31436}"/>
    <cellStyle name="Normal 12 4" xfId="5614" xr:uid="{98B0E171-EFBC-4B14-8764-B0350672F39A}"/>
    <cellStyle name="Normal 12 4 10" xfId="23524" xr:uid="{12D5236A-B923-4AF2-8430-986074842A41}"/>
    <cellStyle name="Normal 12 4 11" xfId="35474" xr:uid="{E47F8535-F846-438A-8091-03EB4BCCA467}"/>
    <cellStyle name="Normal 12 4 2" xfId="18108" xr:uid="{EA7385F7-F489-4E04-8B61-34AC9C02A5AB}"/>
    <cellStyle name="Normal 12 4 2 2" xfId="18109" xr:uid="{871E998B-27C8-4907-937D-97F4FFF3176D}"/>
    <cellStyle name="Normal 12 4 2 2 2" xfId="18110" xr:uid="{BE897EA6-8D04-490F-97AC-F966428405D7}"/>
    <cellStyle name="Normal 12 4 2 2 2 2" xfId="47748" xr:uid="{7DE979C1-2A6C-48CC-A262-9010ECCFE6D3}"/>
    <cellStyle name="Normal 12 4 2 2 3" xfId="18111" xr:uid="{957B3416-A867-4553-9DFB-DC4D26B423C9}"/>
    <cellStyle name="Normal 12 4 2 2 3 2" xfId="47749" xr:uid="{A4DC648D-B0B0-45B9-B1F6-EAB8FCF5DAEF}"/>
    <cellStyle name="Normal 12 4 2 2 4" xfId="47747" xr:uid="{27F396D4-24ED-4B82-BCAE-8E1DBD656F2D}"/>
    <cellStyle name="Normal 12 4 2 3" xfId="18112" xr:uid="{AE8F7374-E9A0-41DC-8E87-809B8DE19B01}"/>
    <cellStyle name="Normal 12 4 2 3 2" xfId="47750" xr:uid="{7607E6F8-56F7-4942-839C-F00963B8E64E}"/>
    <cellStyle name="Normal 12 4 2 4" xfId="18113" xr:uid="{849B23FF-A3FE-4D0F-B9D6-A6EC0779385A}"/>
    <cellStyle name="Normal 12 4 2 4 2" xfId="47751" xr:uid="{3D8164FA-7B09-4A0B-97D3-8A1B3A99F26D}"/>
    <cellStyle name="Normal 12 4 2 5" xfId="18114" xr:uid="{C181D566-CE86-4CF8-B538-04B81E574E12}"/>
    <cellStyle name="Normal 12 4 2 5 2" xfId="47752" xr:uid="{46253402-4F38-49EF-A69D-AC15492686BF}"/>
    <cellStyle name="Normal 12 4 2 6" xfId="47746" xr:uid="{958C1A84-2A3C-42E5-BFC7-C632DDFBB3DF}"/>
    <cellStyle name="Normal 12 4 3" xfId="18115" xr:uid="{232E8BF2-295E-44F3-914D-91B161425BEA}"/>
    <cellStyle name="Normal 12 4 3 2" xfId="18116" xr:uid="{DB8B17DC-61C7-4269-80B2-9AADD58A7862}"/>
    <cellStyle name="Normal 12 4 3 2 2" xfId="18117" xr:uid="{59DF6045-D811-4FE6-A782-EE63801112E3}"/>
    <cellStyle name="Normal 12 4 3 2 2 2" xfId="47755" xr:uid="{3AED5197-E33D-4D1B-A17C-364BE36FEDCA}"/>
    <cellStyle name="Normal 12 4 3 2 3" xfId="18118" xr:uid="{D321DC2B-402D-4B64-A631-F7F884161AAF}"/>
    <cellStyle name="Normal 12 4 3 2 3 2" xfId="47756" xr:uid="{8F5CFEBD-FAB4-4ECA-A8FA-9C438753EF1C}"/>
    <cellStyle name="Normal 12 4 3 2 4" xfId="47754" xr:uid="{098D420B-6F97-40C2-B4F2-EFBF88FCADBD}"/>
    <cellStyle name="Normal 12 4 3 3" xfId="18119" xr:uid="{7835108A-E615-415B-AF2C-A147F2391D05}"/>
    <cellStyle name="Normal 12 4 3 3 2" xfId="47757" xr:uid="{BFB8A02C-2115-45DA-B945-4BC11159ACBC}"/>
    <cellStyle name="Normal 12 4 3 4" xfId="18120" xr:uid="{5D663B57-2654-4C4B-A74E-8B81EB2BE273}"/>
    <cellStyle name="Normal 12 4 3 4 2" xfId="47758" xr:uid="{578A6CC3-154B-4104-949B-FE95DBEEFBFF}"/>
    <cellStyle name="Normal 12 4 3 5" xfId="18121" xr:uid="{1CB3B166-3A95-4A20-9354-57BA010A949F}"/>
    <cellStyle name="Normal 12 4 3 5 2" xfId="47759" xr:uid="{08CE14BB-CB1C-48C6-AB6D-A2E6CC72D679}"/>
    <cellStyle name="Normal 12 4 3 6" xfId="47753" xr:uid="{E126F53C-5FBE-4FC9-9D78-864A4AFD1C2F}"/>
    <cellStyle name="Normal 12 4 4" xfId="18122" xr:uid="{82006224-9058-41F3-B808-4A98C2BA691F}"/>
    <cellStyle name="Normal 12 4 4 2" xfId="18123" xr:uid="{797495F9-3C9D-45B2-9F1F-CC519206A642}"/>
    <cellStyle name="Normal 12 4 4 2 2" xfId="47761" xr:uid="{42C5A62A-5F92-4B3C-A2E8-1DD6FA0DA2D5}"/>
    <cellStyle name="Normal 12 4 4 3" xfId="18124" xr:uid="{5FBF104E-AF2A-4F99-A93E-2C97A38C9745}"/>
    <cellStyle name="Normal 12 4 4 3 2" xfId="47762" xr:uid="{A97438C2-1E70-4C85-AD1E-7A9A5CE94E7A}"/>
    <cellStyle name="Normal 12 4 4 4" xfId="47760" xr:uid="{91E3BA1F-319B-4F28-90A9-0DF1CF424111}"/>
    <cellStyle name="Normal 12 4 5" xfId="18125" xr:uid="{413B1944-FECA-4E0E-B340-1457B8E8B55C}"/>
    <cellStyle name="Normal 12 4 5 2" xfId="47763" xr:uid="{6708D19E-443A-46FA-A8EE-8EF9ACAF756E}"/>
    <cellStyle name="Normal 12 4 6" xfId="18126" xr:uid="{B8328E3E-105F-448B-B5BB-7EB2F570C544}"/>
    <cellStyle name="Normal 12 4 6 2" xfId="47764" xr:uid="{7C148264-7714-4557-A707-DD4B3FAD3844}"/>
    <cellStyle name="Normal 12 4 7" xfId="18127" xr:uid="{B568CDB9-338C-4D02-90D5-A8A32D7CDDA5}"/>
    <cellStyle name="Normal 12 4 7 2" xfId="47765" xr:uid="{B695F1E4-CB3F-47BC-8F60-87CC47DB32EA}"/>
    <cellStyle name="Normal 12 4 8" xfId="21532" xr:uid="{B8169EEA-7568-4443-AFF8-33AF856A34E6}"/>
    <cellStyle name="Normal 12 4 8 2" xfId="50957" xr:uid="{081E4127-36AB-42BD-8C92-0BA8256A2A70}"/>
    <cellStyle name="Normal 12 4 9" xfId="18107" xr:uid="{9D52CD74-37F8-48FC-844F-EDE58712419D}"/>
    <cellStyle name="Normal 12 4 9 2" xfId="47745" xr:uid="{63D1B07D-627B-4699-BA6C-AB7DC9F2EA4D}"/>
    <cellStyle name="Normal 12 5" xfId="18128" xr:uid="{1CA196E1-3559-4A83-B7C2-07DCF0FC29FB}"/>
    <cellStyle name="Normal 12 5 2" xfId="18129" xr:uid="{CAE820A6-5784-4FC7-871B-C1AAD66B4596}"/>
    <cellStyle name="Normal 12 5 2 2" xfId="18130" xr:uid="{092C38CA-F200-4A09-818D-988D6DA57C36}"/>
    <cellStyle name="Normal 12 5 2 2 2" xfId="47768" xr:uid="{CA9AFFF2-6F28-4183-A25D-F8C7CCE47EDB}"/>
    <cellStyle name="Normal 12 5 2 3" xfId="18131" xr:uid="{E495094A-45F4-4A01-A9BC-1FF94EECD8E9}"/>
    <cellStyle name="Normal 12 5 2 3 2" xfId="47769" xr:uid="{A2C90479-D601-424E-8217-E1BFD8415FCA}"/>
    <cellStyle name="Normal 12 5 2 4" xfId="47767" xr:uid="{CCB4EF3D-CD52-4551-A86B-508671BCA1AC}"/>
    <cellStyle name="Normal 12 5 3" xfId="18132" xr:uid="{54CD9764-AF57-4BB0-8B73-D0000C70B880}"/>
    <cellStyle name="Normal 12 5 3 2" xfId="47770" xr:uid="{C6B39FFD-FB49-4F33-9A73-BD0042C440C0}"/>
    <cellStyle name="Normal 12 5 4" xfId="18133" xr:uid="{142132DB-F4E8-43C4-BF0C-48A8928B3373}"/>
    <cellStyle name="Normal 12 5 4 2" xfId="47771" xr:uid="{9E9E9BD3-6939-4937-9138-26B58883E8FC}"/>
    <cellStyle name="Normal 12 5 5" xfId="18134" xr:uid="{22F3AA48-E195-449A-A3D2-DADD48F99E98}"/>
    <cellStyle name="Normal 12 5 5 2" xfId="47772" xr:uid="{2ABB8172-2C55-4B37-BB7B-8176EF5ADF53}"/>
    <cellStyle name="Normal 12 5 6" xfId="18135" xr:uid="{341D7C18-33AF-4E0E-B212-2D28682CBF55}"/>
    <cellStyle name="Normal 12 5 6 2" xfId="47773" xr:uid="{D35B56EF-839E-4511-B0B1-86694FB18077}"/>
    <cellStyle name="Normal 12 5 7" xfId="47766" xr:uid="{14996386-934E-41BD-99CF-C07E7F4701FA}"/>
    <cellStyle name="Normal 12 6" xfId="18136" xr:uid="{B7FF1495-370D-455C-ACC8-A33D04CAFF3B}"/>
    <cellStyle name="Normal 12 6 2" xfId="18137" xr:uid="{4D12E23C-D8D6-40BE-B6B1-AE947D608344}"/>
    <cellStyle name="Normal 12 6 2 2" xfId="18138" xr:uid="{ABF74671-C57A-4310-AA23-03097D824028}"/>
    <cellStyle name="Normal 12 6 2 2 2" xfId="47776" xr:uid="{8CAB91C8-4333-4647-BD1C-6B37CC95A846}"/>
    <cellStyle name="Normal 12 6 2 3" xfId="18139" xr:uid="{74E24166-744B-4B03-8FCA-C66DACD22537}"/>
    <cellStyle name="Normal 12 6 2 3 2" xfId="47777" xr:uid="{19275F72-1519-4D73-BFC1-F98AA61BC6FE}"/>
    <cellStyle name="Normal 12 6 2 4" xfId="47775" xr:uid="{CE9AC94A-2052-4BBB-90AB-20101CEDF01D}"/>
    <cellStyle name="Normal 12 6 3" xfId="18140" xr:uid="{383EE3AF-31A8-41D9-8230-D95039B1D2CE}"/>
    <cellStyle name="Normal 12 6 3 2" xfId="47778" xr:uid="{81B37F50-9381-43A3-A3A3-81A29D79FCC9}"/>
    <cellStyle name="Normal 12 6 4" xfId="18141" xr:uid="{60055A74-3872-4C84-86D4-AB723C7CED44}"/>
    <cellStyle name="Normal 12 6 4 2" xfId="47779" xr:uid="{5EFC68A6-3DE1-433C-8D2C-116D7701BD3E}"/>
    <cellStyle name="Normal 12 6 5" xfId="18142" xr:uid="{F03F39FE-57D8-4879-9A46-F9D5C844E0B5}"/>
    <cellStyle name="Normal 12 6 5 2" xfId="47780" xr:uid="{18F7C4B0-E61D-470F-BFEF-2E23C9F94930}"/>
    <cellStyle name="Normal 12 6 6" xfId="47774" xr:uid="{9FF46B22-8B73-4317-B42A-A3CC4AFA6832}"/>
    <cellStyle name="Normal 12 7" xfId="18143" xr:uid="{62E6D613-91CF-42CA-BD3A-930C75480941}"/>
    <cellStyle name="Normal 12 7 2" xfId="18144" xr:uid="{E1223B1C-8E41-43B0-AEE0-135EBA069F02}"/>
    <cellStyle name="Normal 12 7 2 2" xfId="47782" xr:uid="{5800195B-38E9-4F46-A9F2-E41D4243837E}"/>
    <cellStyle name="Normal 12 7 3" xfId="18145" xr:uid="{1525A16E-AB2D-4188-A1C6-71A635C2BCF4}"/>
    <cellStyle name="Normal 12 7 3 2" xfId="47783" xr:uid="{19FB22B7-E073-4DC1-96F7-717A1668450D}"/>
    <cellStyle name="Normal 12 7 4" xfId="47781" xr:uid="{B491D4F7-1587-4EE1-9366-3B5716423904}"/>
    <cellStyle name="Normal 12 8" xfId="18146" xr:uid="{A4ED841E-C044-4326-8AD7-39AC3B10ABF8}"/>
    <cellStyle name="Normal 12 8 2" xfId="47784" xr:uid="{9939B137-D793-4738-811C-74DBAAC27405}"/>
    <cellStyle name="Normal 12 9" xfId="18147" xr:uid="{2E8F30DF-C6E7-4FB1-8D93-DF0946D302A5}"/>
    <cellStyle name="Normal 12 9 2" xfId="47785" xr:uid="{3025F339-E1D2-4A6A-AE65-DEE412EF02C8}"/>
    <cellStyle name="Normal 120" xfId="495" xr:uid="{81AC4BE8-BA5D-4369-B176-59454B63FAFC}"/>
    <cellStyle name="Normal 120 2" xfId="26574" xr:uid="{C9B54D8E-6D94-4149-AACC-15D69CA897F9}"/>
    <cellStyle name="Normal 120 2 2" xfId="55065" xr:uid="{CFD4CDB1-5FD9-4C0D-99CB-4264E0AD1880}"/>
    <cellStyle name="Normal 121" xfId="496" xr:uid="{509F702B-F7BD-4214-8345-1DFC197DA61F}"/>
    <cellStyle name="Normal 122" xfId="497" xr:uid="{3D7D64F3-DC0C-481D-9EA0-CF5576AED6AE}"/>
    <cellStyle name="Normal 123" xfId="498" xr:uid="{F3494AFC-2743-4383-8EC3-7BCFB42BAB89}"/>
    <cellStyle name="Normal 123 2" xfId="31047" xr:uid="{02632C91-D080-4E5C-B404-D0B088A56E67}"/>
    <cellStyle name="Normal 123 2 2" xfId="59537" xr:uid="{835DD4E1-C21D-4984-9DBA-91F4F5998180}"/>
    <cellStyle name="Normal 124" xfId="499" xr:uid="{52D1D184-DE25-49BF-8771-0CD060CBDBD2}"/>
    <cellStyle name="Normal 124 2" xfId="31052" xr:uid="{FCADB42B-F555-43B2-80CB-2089B2FB2500}"/>
    <cellStyle name="Normal 125" xfId="500" xr:uid="{ECAA07AB-6E6E-4F82-A178-B281D314CEDB}"/>
    <cellStyle name="Normal 125 2" xfId="31051" xr:uid="{7CB22C8A-177A-482D-869B-940096800C50}"/>
    <cellStyle name="Normal 126" xfId="501" xr:uid="{FE82A663-9793-49D6-9F56-8BDAA549128E}"/>
    <cellStyle name="Normal 127" xfId="502" xr:uid="{B5A8FAB5-2763-4A62-AFD6-F3CEB8691CFF}"/>
    <cellStyle name="Normal 128" xfId="503" xr:uid="{FB032DDA-E10D-42F8-9859-0612371B5D3B}"/>
    <cellStyle name="Normal 129" xfId="504" xr:uid="{264B11FC-F5FD-4C36-850E-2546844FC217}"/>
    <cellStyle name="Normal 13" xfId="195" xr:uid="{52B0685D-18D2-49C0-8FB4-47D4BCA9FE30}"/>
    <cellStyle name="Normal 13 10" xfId="4608" xr:uid="{B1831576-F577-4C4D-97B7-8CEFC63F72D7}"/>
    <cellStyle name="Normal 13 10 2" xfId="29574" xr:uid="{FBF49FDB-B960-4A84-BEA0-C9729C6C91D0}"/>
    <cellStyle name="Normal 13 10 2 2" xfId="58064" xr:uid="{EF8ACA1E-4CEE-4950-9F54-96655F811256}"/>
    <cellStyle name="Normal 13 10 3" xfId="34545" xr:uid="{CD624A57-061B-405A-9429-D30817B47C88}"/>
    <cellStyle name="Normal 13 11" xfId="22588" xr:uid="{195BC956-5235-48C0-8B63-B94A770185BB}"/>
    <cellStyle name="Normal 13 11 2" xfId="51873" xr:uid="{B2B3E335-B7EE-4CA0-8825-F22784AF573C}"/>
    <cellStyle name="Normal 13 12" xfId="31800" xr:uid="{0E96DB70-458C-4204-AABC-791670AB6E6B}"/>
    <cellStyle name="Normal 13 2" xfId="321" xr:uid="{FA0B05BE-1DAE-4233-AE88-8B42A6C01215}"/>
    <cellStyle name="Normal 13 2 10" xfId="23602" xr:uid="{87D51F8E-368C-41A7-A1B5-CE506F60B716}"/>
    <cellStyle name="Normal 13 2 10 2" xfId="52337" xr:uid="{3D264CA4-0148-4E2C-A0F2-6DD33F5CEB2E}"/>
    <cellStyle name="Normal 13 2 2" xfId="3436" xr:uid="{B38267B3-CD78-4374-B87D-982FE768AEC8}"/>
    <cellStyle name="Normal 13 2 2 10" xfId="5780" xr:uid="{72F2CC6A-D808-4B55-B121-2E75E3521BA7}"/>
    <cellStyle name="Normal 13 2 2 10 2" xfId="35639" xr:uid="{3EF48090-9874-4F02-8713-F6F23C2DD45F}"/>
    <cellStyle name="Normal 13 2 2 2" xfId="18151" xr:uid="{8B61F6A6-0758-463B-8EDF-E8B41F4A86AE}"/>
    <cellStyle name="Normal 13 2 2 2 2" xfId="25546" xr:uid="{66A71D4B-2C67-46D2-A64D-64D8D8F27104}"/>
    <cellStyle name="Normal 13 2 2 2 2 2" xfId="28521" xr:uid="{9240BC7A-2ED1-4F82-8A4B-0BEABD3E9B9A}"/>
    <cellStyle name="Normal 13 2 2 2 2 2 2" xfId="57011" xr:uid="{30CBDB7E-B7D3-4656-B45B-4A416BA151BB}"/>
    <cellStyle name="Normal 13 2 2 2 2 3" xfId="54037" xr:uid="{6F514071-BEB7-4B14-A854-BFB93AFE8A30}"/>
    <cellStyle name="Normal 13 2 2 2 3" xfId="27007" xr:uid="{CA59D6CE-986C-4BEA-AE88-1BEA8AE31812}"/>
    <cellStyle name="Normal 13 2 2 2 3 2" xfId="55497" xr:uid="{EC7E0E17-1A75-4E27-9A1F-6CA930008316}"/>
    <cellStyle name="Normal 13 2 2 2 4" xfId="30002" xr:uid="{E5911CB5-562D-43C8-98E1-7F05E5317A04}"/>
    <cellStyle name="Normal 13 2 2 2 4 2" xfId="58492" xr:uid="{58371845-5760-4650-A4D4-1FA55811F69B}"/>
    <cellStyle name="Normal 13 2 2 2 5" xfId="24075" xr:uid="{98860DCB-69CB-455F-82C9-36DC41CA7AB5}"/>
    <cellStyle name="Normal 13 2 2 2 5 2" xfId="52616" xr:uid="{39CB1B53-CFE9-4276-98D0-173331EB8CF3}"/>
    <cellStyle name="Normal 13 2 2 2 6" xfId="47789" xr:uid="{14F0192F-0BD3-452B-ACCF-1F556954F85A}"/>
    <cellStyle name="Normal 13 2 2 3" xfId="18152" xr:uid="{FE4E7B7D-86B1-471C-AFD8-2BF30ACECD92}"/>
    <cellStyle name="Normal 13 2 2 3 2" xfId="25833" xr:uid="{06CB0950-267F-48F9-AA12-345AE9EF59AC}"/>
    <cellStyle name="Normal 13 2 2 3 2 2" xfId="28811" xr:uid="{3672E96F-4056-4A5B-B0F9-C4244F388477}"/>
    <cellStyle name="Normal 13 2 2 3 2 2 2" xfId="57301" xr:uid="{F89CD27A-56A4-4A7E-AE0D-0B53AAD81497}"/>
    <cellStyle name="Normal 13 2 2 3 2 3" xfId="54324" xr:uid="{1E8ACCD6-E2B1-44BE-9866-6F5D656E768E}"/>
    <cellStyle name="Normal 13 2 2 3 3" xfId="27300" xr:uid="{31C1EE74-F6A4-43BC-99E2-C352459777C0}"/>
    <cellStyle name="Normal 13 2 2 3 3 2" xfId="55790" xr:uid="{7B6D430C-2B2A-4EA2-B0CA-D820B4ECFF5F}"/>
    <cellStyle name="Normal 13 2 2 3 4" xfId="30298" xr:uid="{4F965149-22A8-4B9C-BF31-1A275284425C}"/>
    <cellStyle name="Normal 13 2 2 3 4 2" xfId="58788" xr:uid="{B5B4B756-25EF-4DB0-9B8A-93D9B1493D2E}"/>
    <cellStyle name="Normal 13 2 2 3 5" xfId="24388" xr:uid="{BF6F1716-97AE-48C8-AF73-9AD047B7F9D8}"/>
    <cellStyle name="Normal 13 2 2 3 5 2" xfId="52880" xr:uid="{3E722354-7D46-4191-B876-53A3298712DE}"/>
    <cellStyle name="Normal 13 2 2 3 6" xfId="47790" xr:uid="{FFE9780C-1529-4E3F-821D-A2FB5DFD954A}"/>
    <cellStyle name="Normal 13 2 2 4" xfId="21779" xr:uid="{64371FC8-EC05-4E86-92CB-79AAD06AFF3F}"/>
    <cellStyle name="Normal 13 2 2 4 2" xfId="26124" xr:uid="{694C79B0-FB5A-4DFE-9B5A-A094D9C69F3A}"/>
    <cellStyle name="Normal 13 2 2 4 2 2" xfId="29108" xr:uid="{2285A716-FA95-40AC-9726-474BB09522C7}"/>
    <cellStyle name="Normal 13 2 2 4 2 2 2" xfId="57598" xr:uid="{9C0C51C3-6E54-409C-A373-45EEA20C7577}"/>
    <cellStyle name="Normal 13 2 2 4 2 3" xfId="54615" xr:uid="{7B6700B2-B436-4312-894A-5239257DB9F1}"/>
    <cellStyle name="Normal 13 2 2 4 3" xfId="27597" xr:uid="{EDC6E645-EC7B-4681-9C01-F8DF133837F9}"/>
    <cellStyle name="Normal 13 2 2 4 3 2" xfId="56087" xr:uid="{A440A73D-3AD6-478F-8AB3-DE4CB216109D}"/>
    <cellStyle name="Normal 13 2 2 4 4" xfId="30596" xr:uid="{F8A5F313-3F2A-4E9E-A6F1-2D1EFCFE4552}"/>
    <cellStyle name="Normal 13 2 2 4 4 2" xfId="59086" xr:uid="{AC8AC9BF-A8BD-4DC0-AE81-B081C8D046CA}"/>
    <cellStyle name="Normal 13 2 2 4 5" xfId="24667" xr:uid="{8906F172-92A4-46AA-9EBD-86B71E964825}"/>
    <cellStyle name="Normal 13 2 2 4 5 2" xfId="53159" xr:uid="{581407E5-E034-447B-A0CD-076FB002BBA0}"/>
    <cellStyle name="Normal 13 2 2 4 6" xfId="51204" xr:uid="{91C5CDF4-A723-4B29-8DA1-581926735D45}"/>
    <cellStyle name="Normal 13 2 2 5" xfId="18150" xr:uid="{D5AE627D-6A17-4DC7-8C4E-6A9A5D12C928}"/>
    <cellStyle name="Normal 13 2 2 5 2" xfId="26433" xr:uid="{53B0CDB8-C926-4CFE-8804-8AC3DEC6943C}"/>
    <cellStyle name="Normal 13 2 2 5 2 2" xfId="29417" xr:uid="{7BE8C7C5-4F55-488F-97F5-0D830C783ACC}"/>
    <cellStyle name="Normal 13 2 2 5 2 2 2" xfId="57907" xr:uid="{61BE32AD-EBE4-4B86-87F9-7FE004EAF2C6}"/>
    <cellStyle name="Normal 13 2 2 5 2 3" xfId="54924" xr:uid="{21F5BD40-A360-4D52-BFC2-6641A6B0ECC7}"/>
    <cellStyle name="Normal 13 2 2 5 3" xfId="27906" xr:uid="{B5EAA8B9-A2BE-4C4A-A5E1-02D2EA94147A}"/>
    <cellStyle name="Normal 13 2 2 5 3 2" xfId="56396" xr:uid="{28447702-BCF3-4B15-8505-62C5F746B2EC}"/>
    <cellStyle name="Normal 13 2 2 5 4" xfId="30906" xr:uid="{00553706-0854-4853-9510-1B93419EC445}"/>
    <cellStyle name="Normal 13 2 2 5 4 2" xfId="59396" xr:uid="{7D5CC2ED-CF13-444D-8C94-275AEE963DE0}"/>
    <cellStyle name="Normal 13 2 2 5 5" xfId="24964" xr:uid="{D3E29391-850C-4096-837D-9AED40703734}"/>
    <cellStyle name="Normal 13 2 2 5 5 2" xfId="53455" xr:uid="{B9A4F0FD-2B4D-464B-AB5D-1AA4573FF91B}"/>
    <cellStyle name="Normal 13 2 2 5 6" xfId="47788" xr:uid="{FEC85AD9-3BA9-430B-8EB5-0ECF8F26269A}"/>
    <cellStyle name="Normal 13 2 2 6" xfId="25265" xr:uid="{9A2A9718-0990-47F2-B881-43860777D58E}"/>
    <cellStyle name="Normal 13 2 2 6 2" xfId="28231" xr:uid="{AE6AB83D-9CAA-4830-88E3-EFDCB3B0F9CB}"/>
    <cellStyle name="Normal 13 2 2 6 2 2" xfId="56721" xr:uid="{925F1D4E-AAAD-42A4-B8B7-4ACC760D5D3C}"/>
    <cellStyle name="Normal 13 2 2 6 3" xfId="53756" xr:uid="{BB561CD5-7A22-471F-ACB0-9F17A67B905A}"/>
    <cellStyle name="Normal 13 2 2 7" xfId="26716" xr:uid="{B1CB9304-0787-4B11-B877-E6EC8A6F4055}"/>
    <cellStyle name="Normal 13 2 2 7 2" xfId="55206" xr:uid="{A6DA8794-C85A-4281-93B0-B6B85484F0CC}"/>
    <cellStyle name="Normal 13 2 2 8" xfId="29710" xr:uid="{C03EA003-9D74-46A1-8647-ECD5D9A316D2}"/>
    <cellStyle name="Normal 13 2 2 8 2" xfId="58200" xr:uid="{C556CE41-BE66-49D5-BBFD-F78C7481B30F}"/>
    <cellStyle name="Normal 13 2 2 9" xfId="23672" xr:uid="{C1A43585-77C7-4E4A-86CF-5A20CAE1CB8A}"/>
    <cellStyle name="Normal 13 2 2 9 2" xfId="52374" xr:uid="{99B123E5-EF57-427C-AA3A-1744AF95F8AA}"/>
    <cellStyle name="Normal 13 2 3" xfId="3329" xr:uid="{B62FB13D-07E1-413A-A59F-8E3C205F0EAC}"/>
    <cellStyle name="Normal 13 2 3 2" xfId="20806" xr:uid="{4132A8A4-C1CA-4F0E-8A75-18679797F41E}"/>
    <cellStyle name="Normal 13 2 3 2 2" xfId="28454" xr:uid="{3286557D-F81D-4C0B-BC52-229C116D0F57}"/>
    <cellStyle name="Normal 13 2 3 2 2 2" xfId="56944" xr:uid="{506A9889-D50F-4230-9D7A-DB5ABBE39EA9}"/>
    <cellStyle name="Normal 13 2 3 2 3" xfId="25477" xr:uid="{0C4ECC1B-E997-4877-9573-0FC005A5B147}"/>
    <cellStyle name="Normal 13 2 3 2 3 2" xfId="53968" xr:uid="{560B37B7-9AD2-4BED-BCBA-145A3E7E1085}"/>
    <cellStyle name="Normal 13 2 3 2 4" xfId="50234" xr:uid="{10E04A9F-0FF1-4BF8-B7F4-9CD7D361E2D6}"/>
    <cellStyle name="Normal 13 2 3 3" xfId="18153" xr:uid="{FF0FF780-A98B-422F-AC97-2FF152128B38}"/>
    <cellStyle name="Normal 13 2 3 3 2" xfId="26940" xr:uid="{58D9C0C9-46F1-4666-832A-92ECC2D0D7E4}"/>
    <cellStyle name="Normal 13 2 3 3 2 2" xfId="55430" xr:uid="{B37EB34B-37D3-4791-9287-D3EF3897C0A4}"/>
    <cellStyle name="Normal 13 2 3 3 3" xfId="47791" xr:uid="{84FE30BE-EC32-4494-BDC8-C18FAC065756}"/>
    <cellStyle name="Normal 13 2 3 4" xfId="29934" xr:uid="{A710F972-9AFE-4482-B5F7-A5A559683679}"/>
    <cellStyle name="Normal 13 2 3 4 2" xfId="58424" xr:uid="{9A0F7FAA-A946-4650-B282-C2D556D9CC6D}"/>
    <cellStyle name="Normal 13 2 3 5" xfId="23996" xr:uid="{03317261-44E3-43F6-B1F2-7033E2C0D919}"/>
    <cellStyle name="Normal 13 2 3 5 2" xfId="52559" xr:uid="{CFF657C8-3D42-425D-81D3-2A6F03E41B2E}"/>
    <cellStyle name="Normal 13 2 3 6" xfId="4960" xr:uid="{34C999A8-FD45-485C-B66B-EA3231643AFA}"/>
    <cellStyle name="Normal 13 2 3 6 2" xfId="34829" xr:uid="{4FD48265-36D3-481D-AF61-17B265C0A97D}"/>
    <cellStyle name="Normal 13 2 4" xfId="18154" xr:uid="{98FF76EB-C49B-48FF-92C8-18AB49D91295}"/>
    <cellStyle name="Normal 13 2 4 2" xfId="25764" xr:uid="{A30512EC-A9BC-4DA5-8FAB-AB5C9FDD35EC}"/>
    <cellStyle name="Normal 13 2 4 2 2" xfId="28743" xr:uid="{4E617454-552D-42CE-8594-98D4E8176125}"/>
    <cellStyle name="Normal 13 2 4 2 2 2" xfId="57233" xr:uid="{0B803B7A-00E0-47C3-A099-3757075A80C4}"/>
    <cellStyle name="Normal 13 2 4 2 3" xfId="54255" xr:uid="{3D5A6B6B-755C-40EB-8B2B-3B74384AF41B}"/>
    <cellStyle name="Normal 13 2 4 3" xfId="27232" xr:uid="{66CE0D71-FDC6-4CCD-9683-A3BF8B255D62}"/>
    <cellStyle name="Normal 13 2 4 3 2" xfId="55722" xr:uid="{23452F24-E5F1-484A-942A-3681B8BB198D}"/>
    <cellStyle name="Normal 13 2 4 4" xfId="30229" xr:uid="{599B890A-F40B-4847-A756-25A66F0085A1}"/>
    <cellStyle name="Normal 13 2 4 4 2" xfId="58719" xr:uid="{0CDBAAE7-0CA7-4CFA-A039-D27F64F80389}"/>
    <cellStyle name="Normal 13 2 4 5" xfId="24319" xr:uid="{193410C6-5E75-4904-B559-E2A3056ACF78}"/>
    <cellStyle name="Normal 13 2 4 5 2" xfId="52811" xr:uid="{B0C53F39-EB55-41C3-805F-987CB411697D}"/>
    <cellStyle name="Normal 13 2 4 6" xfId="47792" xr:uid="{345437D5-7646-4406-AEA5-04733EF20B26}"/>
    <cellStyle name="Normal 13 2 5" xfId="18155" xr:uid="{039C5359-F263-4DF0-B9C8-4939D89013E5}"/>
    <cellStyle name="Normal 13 2 5 2" xfId="26055" xr:uid="{87253951-E842-47E9-B916-22870F601E3B}"/>
    <cellStyle name="Normal 13 2 5 2 2" xfId="29039" xr:uid="{FE86EE6B-91DF-47B0-8498-4DBC6CB1EC03}"/>
    <cellStyle name="Normal 13 2 5 2 2 2" xfId="57529" xr:uid="{DD093E32-A285-4549-9928-7B404E14D08F}"/>
    <cellStyle name="Normal 13 2 5 2 3" xfId="54546" xr:uid="{BABD0ADA-57FB-4E78-8F47-159201EB8D90}"/>
    <cellStyle name="Normal 13 2 5 3" xfId="27528" xr:uid="{1380ED36-4353-42A2-9C3E-519005A457A1}"/>
    <cellStyle name="Normal 13 2 5 3 2" xfId="56018" xr:uid="{B3F0B5DB-65DC-40DC-B0B5-1FA199D4CB42}"/>
    <cellStyle name="Normal 13 2 5 4" xfId="30526" xr:uid="{9BC19216-D6E3-470F-AA5B-5C3A1AFE22A9}"/>
    <cellStyle name="Normal 13 2 5 4 2" xfId="59016" xr:uid="{F12DDC9A-6A96-4817-8F0F-2F5C52C34D83}"/>
    <cellStyle name="Normal 13 2 5 5" xfId="24598" xr:uid="{529105B6-F6AA-404A-99B1-086808C0E526}"/>
    <cellStyle name="Normal 13 2 5 5 2" xfId="53090" xr:uid="{63D90926-D992-4861-AEBB-BA03C4547CD9}"/>
    <cellStyle name="Normal 13 2 5 6" xfId="47793" xr:uid="{9CBBC29B-109F-4595-ACE0-D63ADF2EBD6A}"/>
    <cellStyle name="Normal 13 2 6" xfId="18156" xr:uid="{3D40F104-D18C-4311-B6DA-6C6182CB5220}"/>
    <cellStyle name="Normal 13 2 6 2" xfId="26365" xr:uid="{D904954F-7DAB-400A-8EB4-EBBA3B94FD2E}"/>
    <cellStyle name="Normal 13 2 6 2 2" xfId="29349" xr:uid="{68B586C2-2A88-4F9E-9224-A53897F49A0F}"/>
    <cellStyle name="Normal 13 2 6 2 2 2" xfId="57839" xr:uid="{726AB5A5-8BE5-4601-A89F-8C986A3C9575}"/>
    <cellStyle name="Normal 13 2 6 2 3" xfId="54856" xr:uid="{739A8047-502F-4A8F-AF33-0BEC0E776B54}"/>
    <cellStyle name="Normal 13 2 6 3" xfId="27838" xr:uid="{E253D91E-DDBD-4F6E-B8C9-2E0374DE7284}"/>
    <cellStyle name="Normal 13 2 6 3 2" xfId="56328" xr:uid="{D9A9A3F7-5CC4-4725-A6B7-0B4FA6F7F07D}"/>
    <cellStyle name="Normal 13 2 6 4" xfId="30837" xr:uid="{6A5E5298-496E-4FEC-BDCC-A24CB74AEFC3}"/>
    <cellStyle name="Normal 13 2 6 4 2" xfId="59327" xr:uid="{879AD855-B8B3-4EF8-B905-1AAFB1012D44}"/>
    <cellStyle name="Normal 13 2 6 5" xfId="24895" xr:uid="{C6CF0F80-D90B-46F0-AF47-450C6CD13364}"/>
    <cellStyle name="Normal 13 2 6 5 2" xfId="53386" xr:uid="{D9EC4619-4110-48EE-9C39-931A78A54EFE}"/>
    <cellStyle name="Normal 13 2 6 6" xfId="47794" xr:uid="{8D2F98E4-AFE0-464E-959C-1B1ED7A44799}"/>
    <cellStyle name="Normal 13 2 7" xfId="20556" xr:uid="{655F0333-4AA0-4B24-B446-0605F0CCA07A}"/>
    <cellStyle name="Normal 13 2 7 2" xfId="28163" xr:uid="{88D2A850-FD5E-4DFF-9721-13CE3B4E42ED}"/>
    <cellStyle name="Normal 13 2 7 2 2" xfId="56653" xr:uid="{03D954D6-AB7C-4FE9-9E65-DF5C26C8596E}"/>
    <cellStyle name="Normal 13 2 7 3" xfId="25196" xr:uid="{F4A9FF7A-C406-425F-B09C-59E9B419D41F}"/>
    <cellStyle name="Normal 13 2 7 3 2" xfId="53687" xr:uid="{8AB1EB05-9901-4578-96C9-61CF148D3E7C}"/>
    <cellStyle name="Normal 13 2 8" xfId="18149" xr:uid="{7CFEAEA2-77D8-42CD-BACE-0CB1B8273F55}"/>
    <cellStyle name="Normal 13 2 8 2" xfId="26647" xr:uid="{D0B6B921-1E52-4FAA-87D5-A223B2B45AE6}"/>
    <cellStyle name="Normal 13 2 8 2 2" xfId="55137" xr:uid="{1FFABA93-DA59-4B7D-BD7E-A56388909DC4}"/>
    <cellStyle name="Normal 13 2 8 3" xfId="47787" xr:uid="{CB8EC4BA-4C29-41E5-A0E6-FB56665A0447}"/>
    <cellStyle name="Normal 13 2 9" xfId="29641" xr:uid="{ADBC5CF3-936F-4281-A17C-4BC35E81A741}"/>
    <cellStyle name="Normal 13 2 9 2" xfId="58131" xr:uid="{35084A23-8F0F-4944-B4EF-52E61923C0C7}"/>
    <cellStyle name="Normal 13 3" xfId="3399" xr:uid="{DD1DB2D8-C2DC-4BEB-970B-5A284311EE6F}"/>
    <cellStyle name="Normal 13 3 2" xfId="5973" xr:uid="{4B2E3E0F-7D67-4404-AB38-64F953BD94EE}"/>
    <cellStyle name="Normal 13 3 2 2" xfId="18159" xr:uid="{48522D0C-01A3-4ADF-A824-D4DBBC792653}"/>
    <cellStyle name="Normal 13 3 2 2 2" xfId="47797" xr:uid="{E31999A4-7D0F-4CE1-A18B-EDABDB97EC19}"/>
    <cellStyle name="Normal 13 3 2 3" xfId="18160" xr:uid="{4BC7BC50-5563-4B6E-8FBE-9AA7B4B71225}"/>
    <cellStyle name="Normal 13 3 2 3 2" xfId="47798" xr:uid="{F7127A04-F614-4B6D-BB8C-94DD2EA3B84F}"/>
    <cellStyle name="Normal 13 3 2 4" xfId="22032" xr:uid="{6503F60D-5A9D-4773-8926-EFAAB09A2F5A}"/>
    <cellStyle name="Normal 13 3 2 4 2" xfId="51457" xr:uid="{B9D273D6-CBA5-4570-B78F-8567BA9E566B}"/>
    <cellStyle name="Normal 13 3 2 5" xfId="18158" xr:uid="{7F3A22C6-CB67-434B-8EFA-B35F68171250}"/>
    <cellStyle name="Normal 13 3 2 5 2" xfId="47796" xr:uid="{7EB4AB7A-6091-4F64-9F43-C1963C41CB00}"/>
    <cellStyle name="Normal 13 3 2 6" xfId="23956" xr:uid="{D5BDB88E-492F-4DA2-9090-F8288248A4CE}"/>
    <cellStyle name="Normal 13 3 2 7" xfId="35832" xr:uid="{C2B9CC37-6E7C-4211-A2F2-5649492255E1}"/>
    <cellStyle name="Normal 13 3 3" xfId="18161" xr:uid="{7C950277-DD16-404D-89F7-9ACBA204701A}"/>
    <cellStyle name="Normal 13 3 3 2" xfId="23534" xr:uid="{846EB8B0-559B-4974-AF6B-482EE0E37E11}"/>
    <cellStyle name="Normal 13 3 3 3" xfId="47799" xr:uid="{5CC7DBC8-D611-482D-AFA7-471B8256FC4A}"/>
    <cellStyle name="Normal 13 3 4" xfId="18162" xr:uid="{749E4E15-E435-410E-A743-7C7B48C368D8}"/>
    <cellStyle name="Normal 13 3 4 2" xfId="47800" xr:uid="{5AFB1BE4-1561-4C9C-B778-66B5DA15B698}"/>
    <cellStyle name="Normal 13 3 5" xfId="18163" xr:uid="{2D890CBA-A772-44E5-B5B3-7027E2B982E7}"/>
    <cellStyle name="Normal 13 3 5 2" xfId="47801" xr:uid="{861CD0B0-6186-4724-8F5E-8769C953F1F5}"/>
    <cellStyle name="Normal 13 3 6" xfId="21048" xr:uid="{4D5E72C4-F952-4EFD-8A0A-B3955F83932F}"/>
    <cellStyle name="Normal 13 3 6 2" xfId="50474" xr:uid="{A150B5C5-AB3D-44AF-92B1-62E0F38E811F}"/>
    <cellStyle name="Normal 13 3 7" xfId="18157" xr:uid="{AC71671E-69C3-4939-B683-9DA9A8032F45}"/>
    <cellStyle name="Normal 13 3 7 2" xfId="47795" xr:uid="{702F96C3-3C45-40B4-9A61-8464F95E60B3}"/>
    <cellStyle name="Normal 13 3 8" xfId="23150" xr:uid="{C27D0CD0-81F8-4162-9281-204C04B8234A}"/>
    <cellStyle name="Normal 13 3 8 2" xfId="52214" xr:uid="{EFD4E4DA-CC53-4A04-8230-761FD81F302D}"/>
    <cellStyle name="Normal 13 3 9" xfId="34334" xr:uid="{1CFFEADB-2782-463B-AD07-EA97D928B634}"/>
    <cellStyle name="Normal 13 4" xfId="2099" xr:uid="{5AA98E36-9886-46A9-947B-104A5B165B1E}"/>
    <cellStyle name="Normal 13 4 2" xfId="3859" xr:uid="{B6295544-34FB-4F7A-836A-0BA08FEDC955}"/>
    <cellStyle name="Normal 13 4 2 2" xfId="28388" xr:uid="{856DD684-56C9-493D-9DB9-7365C56348EC}"/>
    <cellStyle name="Normal 13 4 2 2 2" xfId="56878" xr:uid="{A02E86BD-BE60-48E0-91FC-AC9773B17BF0}"/>
    <cellStyle name="Normal 13 4 2 3" xfId="25422" xr:uid="{74D9EC70-D012-4BBA-9B4F-B18FCE02ED2F}"/>
    <cellStyle name="Normal 13 4 2 3 2" xfId="53913" xr:uid="{EAA2BF4C-696B-4921-8D0D-5CDB2306C276}"/>
    <cellStyle name="Normal 13 4 2 4" xfId="18165" xr:uid="{E4136554-ED7A-4B98-B8FB-7178EEFC4864}"/>
    <cellStyle name="Normal 13 4 2 4 2" xfId="47803" xr:uid="{CD74B433-47D2-4BBC-8E48-F6F91058CEF2}"/>
    <cellStyle name="Normal 13 4 3" xfId="18166" xr:uid="{8AB97370-D6AB-44FA-8BE6-9A184CBF29EC}"/>
    <cellStyle name="Normal 13 4 3 2" xfId="26874" xr:uid="{3732A54E-AA98-4D97-A489-D98129A6DEA8}"/>
    <cellStyle name="Normal 13 4 3 2 2" xfId="55364" xr:uid="{6BE2A00A-8BB4-4C8A-B87E-718F2C2824E9}"/>
    <cellStyle name="Normal 13 4 3 3" xfId="47804" xr:uid="{847C9997-5723-4FEC-B06E-54AB361F439F}"/>
    <cellStyle name="Normal 13 4 4" xfId="21533" xr:uid="{A3E463BF-BF4F-4D9E-BF2D-B3F6AB729F0B}"/>
    <cellStyle name="Normal 13 4 4 2" xfId="29867" xr:uid="{4511C4DD-FB13-44EB-9331-1B6B59387A1E}"/>
    <cellStyle name="Normal 13 4 4 2 2" xfId="58357" xr:uid="{9FDBE757-742F-4F69-8774-DB436D91351D}"/>
    <cellStyle name="Normal 13 4 4 3" xfId="50958" xr:uid="{22F2F128-9615-42AB-9119-F7620B012E4F}"/>
    <cellStyle name="Normal 13 4 5" xfId="18164" xr:uid="{FFDC196C-CD37-43A6-BA6C-4E9747128D84}"/>
    <cellStyle name="Normal 13 4 5 2" xfId="47802" xr:uid="{655B5A3E-CEA9-4B3C-89F1-863E6F45CABB}"/>
    <cellStyle name="Normal 13 4 6" xfId="23920" xr:uid="{389499EE-2D73-47C2-B1EE-096DC680C18D}"/>
    <cellStyle name="Normal 13 4 6 2" xfId="52503" xr:uid="{B41BBA2F-7305-4E6A-9528-2E2D46616AD6}"/>
    <cellStyle name="Normal 13 4 7" xfId="5615" xr:uid="{F83AD19C-429D-4D95-BE2B-B831233CC98B}"/>
    <cellStyle name="Normal 13 4 7 2" xfId="35475" xr:uid="{9A6B454D-D38A-4F33-83D8-B35A34FA69B5}"/>
    <cellStyle name="Normal 13 5" xfId="3345" xr:uid="{8E3E8517-D5F7-43E4-8857-71F01EFF51EC}"/>
    <cellStyle name="Normal 13 5 2" xfId="25700" xr:uid="{FA4A588D-6339-40A3-B7E4-F0667875D7E2}"/>
    <cellStyle name="Normal 13 5 2 2" xfId="28678" xr:uid="{14DA7250-6210-4C6A-B5D7-1B310955A960}"/>
    <cellStyle name="Normal 13 5 2 2 2" xfId="57168" xr:uid="{B29F1156-7B8B-44DE-A34D-627A49032876}"/>
    <cellStyle name="Normal 13 5 2 3" xfId="54191" xr:uid="{D6846446-A44D-4C4D-947D-135648D35855}"/>
    <cellStyle name="Normal 13 5 3" xfId="27167" xr:uid="{C1F8FB9D-3541-49AF-B14C-A1D79026FF24}"/>
    <cellStyle name="Normal 13 5 3 2" xfId="55657" xr:uid="{B9DAE594-FB52-493A-8F53-12737EAB7E93}"/>
    <cellStyle name="Normal 13 5 4" xfId="30162" xr:uid="{8B5EDA35-47CF-4591-918A-6BA194BAFD93}"/>
    <cellStyle name="Normal 13 5 4 2" xfId="58652" xr:uid="{2BF2737B-C73C-4D54-A0D1-F1C97CFF01EF}"/>
    <cellStyle name="Normal 13 5 5" xfId="24264" xr:uid="{0DEC943E-4C48-4FFD-9B91-44F105C6FFE8}"/>
    <cellStyle name="Normal 13 5 5 2" xfId="52756" xr:uid="{356B6A8C-00CA-4795-A19F-BF881FDE198F}"/>
    <cellStyle name="Normal 13 5 6" xfId="18167" xr:uid="{87C905D4-F142-4CCE-9253-0D510127ABBD}"/>
    <cellStyle name="Normal 13 5 6 2" xfId="47805" xr:uid="{2B697408-5404-4B6F-BCB9-2FD59C764167}"/>
    <cellStyle name="Normal 13 5 7" xfId="34311" xr:uid="{B261F85D-578F-48EE-B412-CB3A55E35C1C}"/>
    <cellStyle name="Normal 13 6" xfId="18168" xr:uid="{8F590658-79B6-4477-A1B3-9B2C4C741D7C}"/>
    <cellStyle name="Normal 13 6 2" xfId="25989" xr:uid="{22441A97-6584-4D0C-890F-5C7FADB4BB2F}"/>
    <cellStyle name="Normal 13 6 2 2" xfId="28971" xr:uid="{FD82E1A7-64C7-4931-9622-7D86FC473343}"/>
    <cellStyle name="Normal 13 6 2 2 2" xfId="57461" xr:uid="{33150ADC-EB15-4A10-9871-CA70ABC703D6}"/>
    <cellStyle name="Normal 13 6 2 3" xfId="54480" xr:uid="{5210AB63-2649-4CF9-87E9-3108142F3D42}"/>
    <cellStyle name="Normal 13 6 3" xfId="27460" xr:uid="{2CDAC1B2-1A2E-4891-8557-69FEE3E00DFC}"/>
    <cellStyle name="Normal 13 6 3 2" xfId="55950" xr:uid="{A0D1EE71-BB0A-4699-9C1B-366F82F25907}"/>
    <cellStyle name="Normal 13 6 4" xfId="30458" xr:uid="{770886E0-D8DC-46B9-ADCB-1E61F7012A48}"/>
    <cellStyle name="Normal 13 6 4 2" xfId="58948" xr:uid="{B42B10FC-3301-4CEA-9156-D762D65BDC7C}"/>
    <cellStyle name="Normal 13 6 5" xfId="24543" xr:uid="{FB250032-4A6E-4570-84C6-EEE5DE9161E7}"/>
    <cellStyle name="Normal 13 6 5 2" xfId="53035" xr:uid="{A6CC908C-8060-4A38-AC60-78A2444127CD}"/>
    <cellStyle name="Normal 13 6 6" xfId="47806" xr:uid="{937CD858-A810-461C-A8E1-9491FDDE8382}"/>
    <cellStyle name="Normal 13 7" xfId="18169" xr:uid="{3B4E0AED-E6CF-4EC8-8F71-8C9A3F05A89B}"/>
    <cellStyle name="Normal 13 7 2" xfId="26298" xr:uid="{FD0D1542-A041-4DA7-9410-D143F5FDDA0A}"/>
    <cellStyle name="Normal 13 7 2 2" xfId="29282" xr:uid="{DD803C04-5F0C-4742-A8C1-5EA494BCFE08}"/>
    <cellStyle name="Normal 13 7 2 2 2" xfId="57772" xr:uid="{34D294CA-FBDF-4736-9E41-270BB04E1EB6}"/>
    <cellStyle name="Normal 13 7 2 3" xfId="54789" xr:uid="{AF78D40F-6195-44EA-B56F-EADCBDBC1807}"/>
    <cellStyle name="Normal 13 7 3" xfId="27771" xr:uid="{71CB10D2-681B-4369-9FF8-AC9750AFFD2C}"/>
    <cellStyle name="Normal 13 7 3 2" xfId="56261" xr:uid="{40389AD2-6166-4E41-8E50-2F5483E1F5FD}"/>
    <cellStyle name="Normal 13 7 4" xfId="30770" xr:uid="{87310F80-5B01-48D9-9AEB-8561F54D26AA}"/>
    <cellStyle name="Normal 13 7 4 2" xfId="59260" xr:uid="{FCE3CE1B-260C-4D58-8A1F-17D1E3CEDD0B}"/>
    <cellStyle name="Normal 13 7 5" xfId="24840" xr:uid="{58003018-F097-4438-B62E-45DF79CF703F}"/>
    <cellStyle name="Normal 13 7 5 2" xfId="53331" xr:uid="{9EEA7740-A3E8-4326-AF47-1B58DC5A1636}"/>
    <cellStyle name="Normal 13 7 6" xfId="47807" xr:uid="{04E62EFF-A246-4FEC-ACE1-878F96D43D1F}"/>
    <cellStyle name="Normal 13 8" xfId="20457" xr:uid="{C509527A-C5A0-4AE5-A4E2-17353657F8A1}"/>
    <cellStyle name="Normal 13 8 2" xfId="28096" xr:uid="{A7C98352-9604-4803-8EC5-16A59F88B116}"/>
    <cellStyle name="Normal 13 8 2 2" xfId="56586" xr:uid="{1C82F1C3-E4F6-4E0E-9A8F-976D15598EAB}"/>
    <cellStyle name="Normal 13 8 3" xfId="25142" xr:uid="{26D70123-AD27-4588-8394-8E056030F607}"/>
    <cellStyle name="Normal 13 8 3 2" xfId="53633" xr:uid="{2E5D3770-31D7-4C5A-A586-E38E708DCE75}"/>
    <cellStyle name="Normal 13 8 4" xfId="50009" xr:uid="{8868434C-F159-4982-9653-0DA73F8D5369}"/>
    <cellStyle name="Normal 13 9" xfId="18148" xr:uid="{F19ABF4C-8193-4C1F-901E-DD176CCAFA00}"/>
    <cellStyle name="Normal 13 9 2" xfId="26592" xr:uid="{2B3B4889-EFEC-4F3F-AA31-5847F80244F3}"/>
    <cellStyle name="Normal 13 9 2 2" xfId="55082" xr:uid="{7022D754-0345-4FB2-9569-F578BDD80BDF}"/>
    <cellStyle name="Normal 13 9 3" xfId="47786" xr:uid="{72F50802-8E81-4BA6-87C7-49E8372AB487}"/>
    <cellStyle name="Normal 130" xfId="505" xr:uid="{3614E2F6-717C-4600-8DE7-992CEAD0421F}"/>
    <cellStyle name="Normal 131" xfId="506" xr:uid="{01F5C942-8777-462D-ADF5-AA0C19358C07}"/>
    <cellStyle name="Normal 132" xfId="507" xr:uid="{6D3F7877-D5B0-449B-BC0F-59DE7F089D1B}"/>
    <cellStyle name="Normal 133" xfId="508" xr:uid="{43712690-4CD3-487D-B43C-D6C13632016D}"/>
    <cellStyle name="Normal 134" xfId="509" xr:uid="{3F714815-7357-4785-ACA9-D096A72214CB}"/>
    <cellStyle name="Normal 135" xfId="510" xr:uid="{B56AA6C2-66CB-4819-B3C0-371ED462AAD6}"/>
    <cellStyle name="Normal 136" xfId="511" xr:uid="{D1966AEF-14DA-485B-9B87-4ED4E8E6DCEA}"/>
    <cellStyle name="Normal 137" xfId="512" xr:uid="{82BC8446-6BAA-4800-9260-39A8B54924C1}"/>
    <cellStyle name="Normal 138" xfId="513" xr:uid="{6622E9F4-BC02-4612-AA24-A5A43C249113}"/>
    <cellStyle name="Normal 139" xfId="514" xr:uid="{8BA32906-62E0-4B41-B4CB-88C5B47E9552}"/>
    <cellStyle name="Normal 14" xfId="196" xr:uid="{8BFCB7EF-1AC2-4EA2-B508-4EC64C9CA45E}"/>
    <cellStyle name="Normal 14 10" xfId="4609" xr:uid="{BFCFF307-AEA7-4B36-A8D4-12BCA5995372}"/>
    <cellStyle name="Normal 14 10 2" xfId="29588" xr:uid="{45B38C52-DE8C-4166-A981-E3A3B86890DB}"/>
    <cellStyle name="Normal 14 10 2 2" xfId="58078" xr:uid="{4856BFC3-E8FC-42AB-A0A4-7F35813B5441}"/>
    <cellStyle name="Normal 14 10 3" xfId="34546" xr:uid="{4A97B0AC-3664-4ED7-AF75-CAC7E33555CF}"/>
    <cellStyle name="Normal 14 11" xfId="22589" xr:uid="{A7A52FE4-47D1-4CAF-80CB-941ACA6B7CC3}"/>
    <cellStyle name="Normal 14 11 2" xfId="51874" xr:uid="{A0CB948C-6498-4940-B6A1-3D0C765BCC74}"/>
    <cellStyle name="Normal 14 12" xfId="31801" xr:uid="{2F5B66C3-A4F9-488B-92D3-172AD09C3499}"/>
    <cellStyle name="Normal 14 2" xfId="278" xr:uid="{FD33A637-DF8D-462E-85B4-751032BAE732}"/>
    <cellStyle name="Normal 14 2 10" xfId="23603" xr:uid="{0991C461-A8C0-495D-A46C-3DD0B4A1C4CE}"/>
    <cellStyle name="Normal 14 2 10 2" xfId="52338" xr:uid="{59611E7D-8E1D-4754-B8A8-012013E7B8BC}"/>
    <cellStyle name="Normal 14 2 2" xfId="5781" xr:uid="{E582BF1C-B7B2-445D-87CB-E83985D61BD4}"/>
    <cellStyle name="Normal 14 2 2 10" xfId="35640" xr:uid="{B2BB9B6E-7C26-49C6-B7F3-155A26653A74}"/>
    <cellStyle name="Normal 14 2 2 2" xfId="18173" xr:uid="{F399357C-9117-4F32-B0C6-375D0AE1C874}"/>
    <cellStyle name="Normal 14 2 2 2 2" xfId="25547" xr:uid="{5F04CDD1-49DD-4238-94B2-48BD4E3B412F}"/>
    <cellStyle name="Normal 14 2 2 2 2 2" xfId="28522" xr:uid="{45A79FC2-6565-4C02-A03C-7EC73FE30219}"/>
    <cellStyle name="Normal 14 2 2 2 2 2 2" xfId="57012" xr:uid="{37A1E483-37D3-49EE-87B9-2A13C821E372}"/>
    <cellStyle name="Normal 14 2 2 2 2 3" xfId="54038" xr:uid="{BF5015C9-917E-45B1-A00D-E3D6FFE7B81E}"/>
    <cellStyle name="Normal 14 2 2 2 3" xfId="27008" xr:uid="{F8C9E98F-EBB8-4593-8571-999F1B9DC4B3}"/>
    <cellStyle name="Normal 14 2 2 2 3 2" xfId="55498" xr:uid="{5D17E56E-3B0E-45FC-868F-1D68C6296FD8}"/>
    <cellStyle name="Normal 14 2 2 2 4" xfId="30003" xr:uid="{AF6F898F-A986-445D-A2DD-A616C37FF1B2}"/>
    <cellStyle name="Normal 14 2 2 2 4 2" xfId="58493" xr:uid="{9A836550-A469-4D9A-87A9-1D92A2F569CA}"/>
    <cellStyle name="Normal 14 2 2 2 5" xfId="24076" xr:uid="{029265BB-C112-43DC-A741-0C57FD43917A}"/>
    <cellStyle name="Normal 14 2 2 2 5 2" xfId="52617" xr:uid="{611BC03D-FF98-43EE-B2FF-383E01A3E5D9}"/>
    <cellStyle name="Normal 14 2 2 2 6" xfId="47811" xr:uid="{F752A22C-C4E1-496B-928D-50E5CE500E18}"/>
    <cellStyle name="Normal 14 2 2 3" xfId="18174" xr:uid="{65C6E57E-E575-47AF-9203-8081D2ED377A}"/>
    <cellStyle name="Normal 14 2 2 3 2" xfId="25834" xr:uid="{937FE7A7-E6BE-42F5-81F6-04FED616A4CF}"/>
    <cellStyle name="Normal 14 2 2 3 2 2" xfId="28812" xr:uid="{D6D367FF-5547-4747-8362-688750041AB1}"/>
    <cellStyle name="Normal 14 2 2 3 2 2 2" xfId="57302" xr:uid="{D5C097C1-E3A6-4F02-9F30-E9A639D3B064}"/>
    <cellStyle name="Normal 14 2 2 3 2 3" xfId="54325" xr:uid="{2B3F7B73-824C-41A1-932D-B99865DC3B2C}"/>
    <cellStyle name="Normal 14 2 2 3 3" xfId="27301" xr:uid="{1829A9FF-6BA0-4269-A8AD-6FDD3ACAFF8A}"/>
    <cellStyle name="Normal 14 2 2 3 3 2" xfId="55791" xr:uid="{EC3C7396-1C66-4014-9B3B-694DEB1567A3}"/>
    <cellStyle name="Normal 14 2 2 3 4" xfId="30299" xr:uid="{B614B21B-22F7-4783-AE8E-18115FF66CA9}"/>
    <cellStyle name="Normal 14 2 2 3 4 2" xfId="58789" xr:uid="{66D98736-D3E4-41F2-B6A5-C536D736D3B7}"/>
    <cellStyle name="Normal 14 2 2 3 5" xfId="24389" xr:uid="{97A7E98F-84D8-4CA5-9BB8-F74B7524D1E8}"/>
    <cellStyle name="Normal 14 2 2 3 5 2" xfId="52881" xr:uid="{21C37CBF-5D7D-4575-9583-DBB279E04AED}"/>
    <cellStyle name="Normal 14 2 2 3 6" xfId="47812" xr:uid="{174291D8-FBA0-4260-A847-E75930F9BAF7}"/>
    <cellStyle name="Normal 14 2 2 4" xfId="21780" xr:uid="{FB8D6FFE-A5B3-4136-8B37-5911940CAA8C}"/>
    <cellStyle name="Normal 14 2 2 4 2" xfId="26125" xr:uid="{F4163D38-37ED-4D93-B455-7D4C77041E61}"/>
    <cellStyle name="Normal 14 2 2 4 2 2" xfId="29109" xr:uid="{11D31F62-7F96-4E5E-826D-7FD530C89E0C}"/>
    <cellStyle name="Normal 14 2 2 4 2 2 2" xfId="57599" xr:uid="{083A6C5D-DB78-43EF-839E-B6DEBC75A57D}"/>
    <cellStyle name="Normal 14 2 2 4 2 3" xfId="54616" xr:uid="{C1BC8949-1875-4116-AF53-DF252D174ACF}"/>
    <cellStyle name="Normal 14 2 2 4 3" xfId="27598" xr:uid="{1A89DE80-9582-4D3E-9C10-18DE9998D8F9}"/>
    <cellStyle name="Normal 14 2 2 4 3 2" xfId="56088" xr:uid="{75A9EAE4-EE1F-4CE0-8D0E-99841A79F1EA}"/>
    <cellStyle name="Normal 14 2 2 4 4" xfId="30597" xr:uid="{4FD5F40C-CBD1-4E8C-8E81-0C0AEA3D6ECD}"/>
    <cellStyle name="Normal 14 2 2 4 4 2" xfId="59087" xr:uid="{030572C1-55FD-4125-B461-85348F7E79AE}"/>
    <cellStyle name="Normal 14 2 2 4 5" xfId="24668" xr:uid="{34D15B07-F79B-4409-8CA7-C0D8C8CF7C48}"/>
    <cellStyle name="Normal 14 2 2 4 5 2" xfId="53160" xr:uid="{FA24577F-3805-47BB-9A8B-5D599BA36CE8}"/>
    <cellStyle name="Normal 14 2 2 4 6" xfId="51205" xr:uid="{80A2CFBA-0B68-49B2-B246-8483D7FC8C28}"/>
    <cellStyle name="Normal 14 2 2 5" xfId="18172" xr:uid="{65E123FA-D125-4FC2-9F57-8A51B57E3B15}"/>
    <cellStyle name="Normal 14 2 2 5 2" xfId="26434" xr:uid="{47538F71-AC8F-4441-A607-E80B6DA8F374}"/>
    <cellStyle name="Normal 14 2 2 5 2 2" xfId="29418" xr:uid="{91EF3FA4-056C-454A-9622-E23BD56E3CFA}"/>
    <cellStyle name="Normal 14 2 2 5 2 2 2" xfId="57908" xr:uid="{E189299D-A235-4C6A-BEFF-4C63AF37413D}"/>
    <cellStyle name="Normal 14 2 2 5 2 3" xfId="54925" xr:uid="{8F600746-C574-4542-BA3D-AC69C5B8F5E4}"/>
    <cellStyle name="Normal 14 2 2 5 3" xfId="27907" xr:uid="{ABFDB96B-0974-43C3-8A4A-D5638A60ADF1}"/>
    <cellStyle name="Normal 14 2 2 5 3 2" xfId="56397" xr:uid="{8FE957BB-C6C6-4536-A094-90E747DE0D2A}"/>
    <cellStyle name="Normal 14 2 2 5 4" xfId="30907" xr:uid="{C8CD8388-B05F-4DB5-8479-EAFF5225D7D2}"/>
    <cellStyle name="Normal 14 2 2 5 4 2" xfId="59397" xr:uid="{62495711-BE78-417D-9F0E-7430411D1280}"/>
    <cellStyle name="Normal 14 2 2 5 5" xfId="24965" xr:uid="{CF7F585A-2231-4112-8E14-D812B8AC0E55}"/>
    <cellStyle name="Normal 14 2 2 5 5 2" xfId="53456" xr:uid="{491E82A3-7536-4FEA-B7E1-B40A65E31A0F}"/>
    <cellStyle name="Normal 14 2 2 5 6" xfId="47810" xr:uid="{DE109DE1-1A82-4021-A285-39F00F7D22BD}"/>
    <cellStyle name="Normal 14 2 2 6" xfId="25266" xr:uid="{7B97F667-ED4E-43AD-AEDF-BFE811A257E9}"/>
    <cellStyle name="Normal 14 2 2 6 2" xfId="28232" xr:uid="{5F4DE46D-8C7B-4DAF-A7AC-D980987ED215}"/>
    <cellStyle name="Normal 14 2 2 6 2 2" xfId="56722" xr:uid="{72793904-24C7-4F31-9CDE-95FD59B12CC3}"/>
    <cellStyle name="Normal 14 2 2 6 3" xfId="53757" xr:uid="{C04D19E2-170E-4289-A017-91043612CD86}"/>
    <cellStyle name="Normal 14 2 2 7" xfId="26717" xr:uid="{29A7E91C-EF0E-4D68-AA0E-29138679DED3}"/>
    <cellStyle name="Normal 14 2 2 7 2" xfId="55207" xr:uid="{0EBD49CD-52DA-4967-A803-43864C4A0B18}"/>
    <cellStyle name="Normal 14 2 2 8" xfId="29711" xr:uid="{75382C35-DABA-4585-BC3F-75084FEAB580}"/>
    <cellStyle name="Normal 14 2 2 8 2" xfId="58201" xr:uid="{B9D94DA2-6112-4022-A039-EB5353B47216}"/>
    <cellStyle name="Normal 14 2 2 9" xfId="23673" xr:uid="{B354897B-BA63-4B10-8D31-4E39FA54B951}"/>
    <cellStyle name="Normal 14 2 2 9 2" xfId="52375" xr:uid="{F217DB9C-1AC8-48EC-9D56-BE500F346CA2}"/>
    <cellStyle name="Normal 14 2 3" xfId="4961" xr:uid="{CE994040-4E22-4757-938E-7178AC18F5D9}"/>
    <cellStyle name="Normal 14 2 3 2" xfId="20807" xr:uid="{CC5B5F37-CB6D-45D3-B7F5-8C099927680F}"/>
    <cellStyle name="Normal 14 2 3 2 2" xfId="28455" xr:uid="{6C571B47-BD5B-4400-BA13-0FFECB72B9F7}"/>
    <cellStyle name="Normal 14 2 3 2 2 2" xfId="56945" xr:uid="{D529CDE2-55CE-4AF8-A59E-3DFBFCBF8624}"/>
    <cellStyle name="Normal 14 2 3 2 3" xfId="25478" xr:uid="{AE2A4E1C-9E24-4817-B1EC-2A7F1B4E0629}"/>
    <cellStyle name="Normal 14 2 3 2 3 2" xfId="53969" xr:uid="{BA42E8E2-E881-4506-8738-CBE0B5C89468}"/>
    <cellStyle name="Normal 14 2 3 2 4" xfId="50235" xr:uid="{F1A6984F-0435-42E4-94CC-AA94E41EED1B}"/>
    <cellStyle name="Normal 14 2 3 3" xfId="18175" xr:uid="{4C24AECF-5AD4-4736-A11C-2ABCD8F836CC}"/>
    <cellStyle name="Normal 14 2 3 3 2" xfId="26941" xr:uid="{A51E6ACA-DE4E-421F-AB20-497054996529}"/>
    <cellStyle name="Normal 14 2 3 3 2 2" xfId="55431" xr:uid="{70CA5B8E-1A44-4D6A-B126-92D2A3FAA99A}"/>
    <cellStyle name="Normal 14 2 3 3 3" xfId="47813" xr:uid="{29387244-6D5D-4DAD-ADD6-4B0428D44934}"/>
    <cellStyle name="Normal 14 2 3 4" xfId="29935" xr:uid="{00FE4842-4963-483D-ABFB-7B1F482F03A2}"/>
    <cellStyle name="Normal 14 2 3 4 2" xfId="58425" xr:uid="{606D4993-3D2E-4ED1-A78F-73EA7B5EBEB3}"/>
    <cellStyle name="Normal 14 2 3 5" xfId="23997" xr:uid="{7F63B062-D6AA-4044-B5FA-2775609AFB0E}"/>
    <cellStyle name="Normal 14 2 3 5 2" xfId="52560" xr:uid="{68FA939F-B8E4-44FF-AF0B-EBE5F85380C2}"/>
    <cellStyle name="Normal 14 2 3 6" xfId="34830" xr:uid="{DD99AE06-6797-4403-BA0C-1263AAB32C7F}"/>
    <cellStyle name="Normal 14 2 4" xfId="18176" xr:uid="{75656D6A-2C7F-40D6-AB35-4C801F56FA75}"/>
    <cellStyle name="Normal 14 2 4 2" xfId="25765" xr:uid="{E6F09DE5-8BC3-4105-AF9A-1E7C82A81B5F}"/>
    <cellStyle name="Normal 14 2 4 2 2" xfId="28744" xr:uid="{D9BE950B-6811-4A6E-8C04-B8550D7D4D86}"/>
    <cellStyle name="Normal 14 2 4 2 2 2" xfId="57234" xr:uid="{822C343A-0AF1-494C-A108-BE1A60B14C56}"/>
    <cellStyle name="Normal 14 2 4 2 3" xfId="54256" xr:uid="{C360E511-8566-4E52-B82C-1E6AF8698F23}"/>
    <cellStyle name="Normal 14 2 4 3" xfId="27233" xr:uid="{B8BC4C3A-E18F-4E40-BC7B-B736BEC1B7A1}"/>
    <cellStyle name="Normal 14 2 4 3 2" xfId="55723" xr:uid="{E0F08FFB-8C11-4933-A0E5-E2985C18C703}"/>
    <cellStyle name="Normal 14 2 4 4" xfId="30230" xr:uid="{1BDA853C-61B3-4867-8FE1-2B87D911C23B}"/>
    <cellStyle name="Normal 14 2 4 4 2" xfId="58720" xr:uid="{E501557C-3109-46F8-8D09-98611648609A}"/>
    <cellStyle name="Normal 14 2 4 5" xfId="24320" xr:uid="{CAF01E47-794B-4324-B181-3EF01FD02DC4}"/>
    <cellStyle name="Normal 14 2 4 5 2" xfId="52812" xr:uid="{186EB811-3FEF-4F6F-9487-EDB408A8194D}"/>
    <cellStyle name="Normal 14 2 4 6" xfId="47814" xr:uid="{82119AA0-986A-4B63-B80B-DF58B03660AE}"/>
    <cellStyle name="Normal 14 2 5" xfId="18177" xr:uid="{BAE859C1-8AC2-4AFD-886D-E53830B5DC08}"/>
    <cellStyle name="Normal 14 2 5 2" xfId="26056" xr:uid="{79268F7E-FC28-4D67-9B21-3477EF8220AC}"/>
    <cellStyle name="Normal 14 2 5 2 2" xfId="29040" xr:uid="{02CCAAEB-190D-454E-B392-909E360336C2}"/>
    <cellStyle name="Normal 14 2 5 2 2 2" xfId="57530" xr:uid="{7F59EA92-F903-4176-AC9F-3F09687EBA1A}"/>
    <cellStyle name="Normal 14 2 5 2 3" xfId="54547" xr:uid="{1823F548-A40C-4EC4-B004-4588124A84BD}"/>
    <cellStyle name="Normal 14 2 5 3" xfId="27529" xr:uid="{0336D14E-8EDE-47AE-8D4F-53AB4F2118A4}"/>
    <cellStyle name="Normal 14 2 5 3 2" xfId="56019" xr:uid="{2486DC55-1979-4584-967A-4BD3BB986EEB}"/>
    <cellStyle name="Normal 14 2 5 4" xfId="30527" xr:uid="{69B68059-78D2-40E4-AA43-DE8FB15C99C0}"/>
    <cellStyle name="Normal 14 2 5 4 2" xfId="59017" xr:uid="{43BF7018-6E96-4F4E-9E9E-78D83271BE2D}"/>
    <cellStyle name="Normal 14 2 5 5" xfId="24599" xr:uid="{46A47AD5-5DC4-4161-AD43-4972EECEDB78}"/>
    <cellStyle name="Normal 14 2 5 5 2" xfId="53091" xr:uid="{1CBB2698-DECD-4B31-8037-5000C2553771}"/>
    <cellStyle name="Normal 14 2 5 6" xfId="47815" xr:uid="{2ECC1C39-B137-4530-9494-5AB5042C8F50}"/>
    <cellStyle name="Normal 14 2 6" xfId="18178" xr:uid="{3DB50582-F4F2-4708-BBEB-26F6F1D94F33}"/>
    <cellStyle name="Normal 14 2 6 2" xfId="26366" xr:uid="{9EA61CFA-334E-4D6F-8898-135BAF14084A}"/>
    <cellStyle name="Normal 14 2 6 2 2" xfId="29350" xr:uid="{78119A21-52A0-4937-8834-8A8CF394D3A5}"/>
    <cellStyle name="Normal 14 2 6 2 2 2" xfId="57840" xr:uid="{8B36E9D7-3CA5-460D-B4C6-6417C0CC7884}"/>
    <cellStyle name="Normal 14 2 6 2 3" xfId="54857" xr:uid="{AD87611C-FED3-4EC1-B102-6493BA172D51}"/>
    <cellStyle name="Normal 14 2 6 3" xfId="27839" xr:uid="{B1A16920-8A8A-48CA-BE7B-369C6D069F6D}"/>
    <cellStyle name="Normal 14 2 6 3 2" xfId="56329" xr:uid="{12416CE4-9A5F-4DC0-A3E5-C09AA070626F}"/>
    <cellStyle name="Normal 14 2 6 4" xfId="30838" xr:uid="{8521E632-F335-4ED6-87F2-757DFD487572}"/>
    <cellStyle name="Normal 14 2 6 4 2" xfId="59328" xr:uid="{3125BBB2-14C4-45EF-B62D-2744C97CD7FD}"/>
    <cellStyle name="Normal 14 2 6 5" xfId="24896" xr:uid="{3C1B29F8-51A0-43D4-8601-233D561E1AAB}"/>
    <cellStyle name="Normal 14 2 6 5 2" xfId="53387" xr:uid="{F5AE92FE-E7F6-41BD-AA22-483FC0B6C6AB}"/>
    <cellStyle name="Normal 14 2 6 6" xfId="47816" xr:uid="{DFCB6102-4981-49B8-BA05-5E0259AF7EFC}"/>
    <cellStyle name="Normal 14 2 7" xfId="20518" xr:uid="{5A9E3ECC-9383-4F06-B913-E3703EB2CA7F}"/>
    <cellStyle name="Normal 14 2 7 2" xfId="28164" xr:uid="{1F1521D5-A95B-4D8B-8F7D-136CB8DA5EE7}"/>
    <cellStyle name="Normal 14 2 7 2 2" xfId="56654" xr:uid="{7AD4A73C-0978-44F7-BC90-08BA226150F7}"/>
    <cellStyle name="Normal 14 2 7 3" xfId="25197" xr:uid="{F0E42C95-395F-48F5-A7B5-EED1D9D28D87}"/>
    <cellStyle name="Normal 14 2 7 3 2" xfId="53688" xr:uid="{1C93B2D0-0911-4278-8BC8-B6CAA80E2D0F}"/>
    <cellStyle name="Normal 14 2 8" xfId="18171" xr:uid="{F95BB154-D930-45CC-AAEC-A19EFECCB6FD}"/>
    <cellStyle name="Normal 14 2 8 2" xfId="26648" xr:uid="{FF9F3F79-9672-4BC4-ABB3-318C43461347}"/>
    <cellStyle name="Normal 14 2 8 2 2" xfId="55138" xr:uid="{25EDE537-6FD8-47BF-A228-8D3A397BF80A}"/>
    <cellStyle name="Normal 14 2 8 3" xfId="47809" xr:uid="{F023D039-5992-4A0C-889B-CB1283E35122}"/>
    <cellStyle name="Normal 14 2 9" xfId="29642" xr:uid="{ED63717C-5FFF-4CAB-9688-C8A0986276BB}"/>
    <cellStyle name="Normal 14 2 9 2" xfId="58132" xr:uid="{92686845-E6AC-4D10-84B1-77D138274AD9}"/>
    <cellStyle name="Normal 14 3" xfId="3342" xr:uid="{64B644E4-4624-4ADD-B318-9444FF147B26}"/>
    <cellStyle name="Normal 14 3 2" xfId="5974" xr:uid="{B1CE8AE6-D484-4779-A7EC-304FE365C69D}"/>
    <cellStyle name="Normal 14 3 2 2" xfId="18181" xr:uid="{A22DBCB2-015B-4301-8447-D6E7F095966B}"/>
    <cellStyle name="Normal 14 3 2 2 2" xfId="47819" xr:uid="{67D5D005-8D3B-451B-84EF-DBA84CA16CF4}"/>
    <cellStyle name="Normal 14 3 2 3" xfId="18182" xr:uid="{EA4DBFE5-87AE-47F5-8A85-A908CBD3F991}"/>
    <cellStyle name="Normal 14 3 2 3 2" xfId="47820" xr:uid="{084BF2D3-D4C9-4BD3-BCB7-FE1EBF0EC98D}"/>
    <cellStyle name="Normal 14 3 2 4" xfId="22033" xr:uid="{63470E26-8DC3-4A0F-9B33-8BFE18E9995F}"/>
    <cellStyle name="Normal 14 3 2 4 2" xfId="51458" xr:uid="{8B599F87-E26E-4248-B67D-FFD2B8D8A8C0}"/>
    <cellStyle name="Normal 14 3 2 5" xfId="18180" xr:uid="{ACDE7BD4-FA18-4A9A-AC6B-98E15E179443}"/>
    <cellStyle name="Normal 14 3 2 5 2" xfId="47818" xr:uid="{7F978E7B-AF29-48C9-886B-520E7B42A48F}"/>
    <cellStyle name="Normal 14 3 2 6" xfId="23957" xr:uid="{12D42D50-3CC3-4587-9EA7-1080FA261F20}"/>
    <cellStyle name="Normal 14 3 2 7" xfId="35833" xr:uid="{E0614073-24C9-40E6-8D8C-6545EE318463}"/>
    <cellStyle name="Normal 14 3 3" xfId="18183" xr:uid="{C821CE47-DDFC-4A8F-8387-7F2A6165DF83}"/>
    <cellStyle name="Normal 14 3 3 2" xfId="23535" xr:uid="{1B8211D9-B288-421A-A671-EAA32DDD0073}"/>
    <cellStyle name="Normal 14 3 3 3" xfId="47821" xr:uid="{BB38D2A7-64B1-464D-A63B-1606326F9A91}"/>
    <cellStyle name="Normal 14 3 4" xfId="18184" xr:uid="{E7245B2A-5444-4902-87A2-0FCB48485904}"/>
    <cellStyle name="Normal 14 3 4 2" xfId="47822" xr:uid="{83199EEE-CEDF-4DA3-8709-E4586DB876E1}"/>
    <cellStyle name="Normal 14 3 5" xfId="18185" xr:uid="{A0B85DA4-97F6-4EA6-946E-B28712121C13}"/>
    <cellStyle name="Normal 14 3 5 2" xfId="47823" xr:uid="{C3A6D3EA-549F-4058-93A7-592D2A743C83}"/>
    <cellStyle name="Normal 14 3 6" xfId="21049" xr:uid="{6E2B0CF9-1C70-43BE-985F-D99E3B399BB3}"/>
    <cellStyle name="Normal 14 3 6 2" xfId="50475" xr:uid="{A8B324A0-BDF5-4004-B68E-874C8E91F19E}"/>
    <cellStyle name="Normal 14 3 7" xfId="18179" xr:uid="{F519764F-96EF-4AB0-836F-8D55B5438233}"/>
    <cellStyle name="Normal 14 3 7 2" xfId="47817" xr:uid="{A23B4E1C-E6B0-423A-BA85-30AA486BF586}"/>
    <cellStyle name="Normal 14 3 8" xfId="23151" xr:uid="{6CC9E6C1-9476-4D5E-AA7B-E52F7BBDC85E}"/>
    <cellStyle name="Normal 14 3 8 2" xfId="52215" xr:uid="{C9B2A9A9-CDCE-4BA1-B2E3-571F8971C29D}"/>
    <cellStyle name="Normal 14 3 9" xfId="34308" xr:uid="{361ABE13-AC79-468F-85F6-38B8434770F1}"/>
    <cellStyle name="Normal 14 4" xfId="5616" xr:uid="{93C2574E-BA9E-4246-BFE9-426DA1775343}"/>
    <cellStyle name="Normal 14 4 2" xfId="18187" xr:uid="{06019FBE-30A6-4AD0-8DFC-041EF60F2ED0}"/>
    <cellStyle name="Normal 14 4 2 2" xfId="28401" xr:uid="{57E1C1DD-A8E7-49B4-AB38-8E17233F8C7D}"/>
    <cellStyle name="Normal 14 4 2 2 2" xfId="56891" xr:uid="{E880D0E7-9DB4-445F-9FD8-A47C0AD603EB}"/>
    <cellStyle name="Normal 14 4 2 3" xfId="25435" xr:uid="{F628938B-AB0C-4BE8-A91D-3ED01367FC20}"/>
    <cellStyle name="Normal 14 4 2 3 2" xfId="53926" xr:uid="{36DC8141-E746-4456-BB0D-E5ABB4CE5654}"/>
    <cellStyle name="Normal 14 4 2 4" xfId="47825" xr:uid="{28A6E877-8775-4743-A02E-FFFE5EA0B4A8}"/>
    <cellStyle name="Normal 14 4 3" xfId="18188" xr:uid="{306C0935-885C-42D0-9583-6F971C49D9A9}"/>
    <cellStyle name="Normal 14 4 3 2" xfId="26887" xr:uid="{1D7CCF8C-37EF-4270-8162-FAB8C7E1F52F}"/>
    <cellStyle name="Normal 14 4 3 2 2" xfId="55377" xr:uid="{7291E0EB-73D5-403B-AB7B-3E94D0478625}"/>
    <cellStyle name="Normal 14 4 3 3" xfId="47826" xr:uid="{B399B574-3293-4645-B51D-73DF2F7D99C0}"/>
    <cellStyle name="Normal 14 4 4" xfId="21534" xr:uid="{A10FD3D5-2443-49E6-8723-4B049B405A6B}"/>
    <cellStyle name="Normal 14 4 4 2" xfId="29880" xr:uid="{0B16FC08-7E23-401B-A00B-4916E8A02CB5}"/>
    <cellStyle name="Normal 14 4 4 2 2" xfId="58370" xr:uid="{CF28497A-A871-4987-A7E7-8DEE6E286706}"/>
    <cellStyle name="Normal 14 4 4 3" xfId="50959" xr:uid="{260A2ED3-3EB8-49F1-B6C0-EBC1796179F8}"/>
    <cellStyle name="Normal 14 4 5" xfId="18186" xr:uid="{4E91EBA5-4F1D-4E02-8A59-3BB931CB6778}"/>
    <cellStyle name="Normal 14 4 5 2" xfId="47824" xr:uid="{001FEB11-214B-4808-9083-70F2B853A4EE}"/>
    <cellStyle name="Normal 14 4 6" xfId="23935" xr:uid="{8155EEED-1810-4524-8EA3-CDB7B4043B69}"/>
    <cellStyle name="Normal 14 4 6 2" xfId="52516" xr:uid="{1E31CCE5-8ECF-430C-ACC9-B179D94DD461}"/>
    <cellStyle name="Normal 14 4 7" xfId="35476" xr:uid="{078EFDA2-0947-4226-BF2D-284E7CB98539}"/>
    <cellStyle name="Normal 14 5" xfId="18189" xr:uid="{4CDAC2B6-D771-4892-862C-45224140609E}"/>
    <cellStyle name="Normal 14 5 2" xfId="25712" xr:uid="{86EFC78B-1B74-4C53-B95D-87E9E8A60571}"/>
    <cellStyle name="Normal 14 5 2 2" xfId="28691" xr:uid="{AFFDCEE1-506D-453E-B47A-C7FFF6C2DEA3}"/>
    <cellStyle name="Normal 14 5 2 2 2" xfId="57181" xr:uid="{39D2853C-6F1D-4DCE-AD43-D6E3C728C1A9}"/>
    <cellStyle name="Normal 14 5 2 3" xfId="54203" xr:uid="{7C735C0A-F73C-42F3-B902-404F4F16CECD}"/>
    <cellStyle name="Normal 14 5 3" xfId="27180" xr:uid="{4B94A363-57F0-4C32-B9D4-CE391BBDA518}"/>
    <cellStyle name="Normal 14 5 3 2" xfId="55670" xr:uid="{C44F2087-92F9-4A19-8916-8E0BA6722C5C}"/>
    <cellStyle name="Normal 14 5 4" xfId="30176" xr:uid="{C77E0834-5EB3-49B0-8195-7B6E4D56C989}"/>
    <cellStyle name="Normal 14 5 4 2" xfId="58666" xr:uid="{E1A29065-BF33-4EBA-A18D-FD727E9CF1A0}"/>
    <cellStyle name="Normal 14 5 5" xfId="24278" xr:uid="{3FE1FC91-93D4-449D-88C4-806A02E162F2}"/>
    <cellStyle name="Normal 14 5 5 2" xfId="52770" xr:uid="{E8D79767-E7A8-4504-B005-54E1B5D855FF}"/>
    <cellStyle name="Normal 14 5 6" xfId="47827" xr:uid="{080155AA-2F20-485F-BAA0-A3472924AE2E}"/>
    <cellStyle name="Normal 14 6" xfId="18190" xr:uid="{27429AFC-BBF9-4A16-8D70-DB61E812B738}"/>
    <cellStyle name="Normal 14 6 2" xfId="26002" xr:uid="{14534DDD-DBED-4E6D-AAA4-AA1ACD5BAA36}"/>
    <cellStyle name="Normal 14 6 2 2" xfId="28985" xr:uid="{A2E4E9B6-3104-4C43-8079-736FFFC77D41}"/>
    <cellStyle name="Normal 14 6 2 2 2" xfId="57475" xr:uid="{C423B7C2-1074-43BE-B757-A6501B55A8BE}"/>
    <cellStyle name="Normal 14 6 2 3" xfId="54493" xr:uid="{E74E2190-3880-4B78-9D64-B0AF25A70726}"/>
    <cellStyle name="Normal 14 6 3" xfId="27474" xr:uid="{BD087AE2-44D6-44CB-B1EB-8891F8EB20E4}"/>
    <cellStyle name="Normal 14 6 3 2" xfId="55964" xr:uid="{6A72553E-0297-4339-80E8-CA4BC646432B}"/>
    <cellStyle name="Normal 14 6 4" xfId="30472" xr:uid="{25FC0B7C-B4A3-4F56-AB55-E3F8ED45793A}"/>
    <cellStyle name="Normal 14 6 4 2" xfId="58962" xr:uid="{83466BEF-5755-441E-908A-7DF09BAF404E}"/>
    <cellStyle name="Normal 14 6 5" xfId="24556" xr:uid="{65BB4E36-5031-430C-8A07-D6C01475696C}"/>
    <cellStyle name="Normal 14 6 5 2" xfId="53048" xr:uid="{DD1FDA6E-C9CF-44BD-9EC3-B0FA9112FED5}"/>
    <cellStyle name="Normal 14 6 6" xfId="47828" xr:uid="{D5B43935-E5F7-496A-AF0F-0749DDE7BFF8}"/>
    <cellStyle name="Normal 14 7" xfId="18191" xr:uid="{0F4DFC42-AC02-411E-A1A1-3CC2075B8DA9}"/>
    <cellStyle name="Normal 14 7 2" xfId="26312" xr:uid="{9BBB33D7-BF8F-48C3-AAAE-0F7262ED3B13}"/>
    <cellStyle name="Normal 14 7 2 2" xfId="29296" xr:uid="{C001E6BA-4B5E-4F07-A581-78EFB1A1D3C0}"/>
    <cellStyle name="Normal 14 7 2 2 2" xfId="57786" xr:uid="{4331C222-50C4-4F3B-A335-4454826544F4}"/>
    <cellStyle name="Normal 14 7 2 3" xfId="54803" xr:uid="{1D805483-27F7-46AA-AFCF-015971827C87}"/>
    <cellStyle name="Normal 14 7 3" xfId="27785" xr:uid="{9B02A700-D813-433C-ACFF-3DD2994C335F}"/>
    <cellStyle name="Normal 14 7 3 2" xfId="56275" xr:uid="{C5A083C7-8BE0-4E86-B9F1-041E74035F80}"/>
    <cellStyle name="Normal 14 7 4" xfId="30784" xr:uid="{DF94EDD8-BA24-480C-9DBA-C8F33EB45CA5}"/>
    <cellStyle name="Normal 14 7 4 2" xfId="59274" xr:uid="{636BBA19-5B45-4BE2-BD60-BE6B3417D9CB}"/>
    <cellStyle name="Normal 14 7 5" xfId="24854" xr:uid="{C96AFF48-DD99-4248-AA2A-733E56A4ABCF}"/>
    <cellStyle name="Normal 14 7 5 2" xfId="53345" xr:uid="{712CC99F-225D-494E-8D93-5C717C2A5DD5}"/>
    <cellStyle name="Normal 14 7 6" xfId="47829" xr:uid="{6177F1C0-4393-4D87-B9D8-508271889219}"/>
    <cellStyle name="Normal 14 8" xfId="20458" xr:uid="{C0A44C1E-8CCC-4D2D-81EA-737901629523}"/>
    <cellStyle name="Normal 14 8 2" xfId="28110" xr:uid="{550E12C3-9DC9-4524-AB26-3FBE1E12D21B}"/>
    <cellStyle name="Normal 14 8 2 2" xfId="56600" xr:uid="{96EB73A1-0B32-4D9D-A24D-763251B207D8}"/>
    <cellStyle name="Normal 14 8 3" xfId="25155" xr:uid="{EEC9BF4F-0761-475B-A7B0-94BD8B65AB20}"/>
    <cellStyle name="Normal 14 8 3 2" xfId="53646" xr:uid="{B632B230-6E50-4225-B789-A75787CDAF97}"/>
    <cellStyle name="Normal 14 8 4" xfId="50010" xr:uid="{4EAD63D3-8A8B-4A52-B093-32129F74319F}"/>
    <cellStyle name="Normal 14 9" xfId="18170" xr:uid="{36C1F0D7-D6BC-4618-8426-546783137175}"/>
    <cellStyle name="Normal 14 9 2" xfId="26606" xr:uid="{81B30BC5-E4CE-4568-A4D7-B377B0D983F9}"/>
    <cellStyle name="Normal 14 9 2 2" xfId="55096" xr:uid="{31C6C143-180F-46BE-9324-06D857EFE810}"/>
    <cellStyle name="Normal 14 9 3" xfId="47808" xr:uid="{B6411C40-81E5-437E-A418-5F37D467965A}"/>
    <cellStyle name="Normal 140" xfId="515" xr:uid="{B5A3FF0E-C0F2-4D20-98F9-7D999522FD7F}"/>
    <cellStyle name="Normal 141" xfId="516" xr:uid="{738D4831-2A73-4C2B-BC07-8AB454250282}"/>
    <cellStyle name="Normal 142" xfId="517" xr:uid="{EA87C634-CDF8-4DB0-B50C-92320C3F85B0}"/>
    <cellStyle name="Normal 143" xfId="518" xr:uid="{EB4ED185-FADB-4AE3-8F5B-B651DFC68E0F}"/>
    <cellStyle name="Normal 144" xfId="519" xr:uid="{B59F0A9D-5F2B-40B5-BA63-BED856206778}"/>
    <cellStyle name="Normal 145" xfId="520" xr:uid="{4DB98E89-D474-4F77-9215-DCA3F43D94E7}"/>
    <cellStyle name="Normal 146" xfId="521" xr:uid="{15E0B2B7-C017-4444-A0BC-4D4B459FDE13}"/>
    <cellStyle name="Normal 147" xfId="522" xr:uid="{30E7EF76-43D8-447F-BDFE-6A723748C145}"/>
    <cellStyle name="Normal 148" xfId="523" xr:uid="{1F33688D-648B-4788-84ED-4EDFDAD49A09}"/>
    <cellStyle name="Normal 149" xfId="524" xr:uid="{730571AD-A846-49A9-A8C4-0CDCD6733E1F}"/>
    <cellStyle name="Normal 15" xfId="52" xr:uid="{58B9D483-19AD-4B5E-A26A-6B10F0E103D5}"/>
    <cellStyle name="Normal 15 10" xfId="4610" xr:uid="{7B5D4DA4-93A0-4B7B-9798-F28085AB3DB0}"/>
    <cellStyle name="Normal 15 10 2" xfId="29572" xr:uid="{92800B5C-BCBF-4A5D-A86C-98ADC999F61F}"/>
    <cellStyle name="Normal 15 10 2 2" xfId="58062" xr:uid="{0FFA1725-A5E1-4E7F-BBE0-515548932DD6}"/>
    <cellStyle name="Normal 15 10 3" xfId="34547" xr:uid="{BF82DEED-BE6E-462B-BE0A-7102A3EE520C}"/>
    <cellStyle name="Normal 15 11" xfId="22590" xr:uid="{8B0DF3EC-3A82-4B9A-AE9E-A8F26D437165}"/>
    <cellStyle name="Normal 15 11 2" xfId="51875" xr:uid="{4F2E2F4D-74A3-4EFC-A0A6-7520788CA2F8}"/>
    <cellStyle name="Normal 15 2" xfId="322" xr:uid="{12DC7C6B-075E-4E98-82CF-26EBD1888540}"/>
    <cellStyle name="Normal 15 2 10" xfId="23604" xr:uid="{706A00F0-AA27-4E97-B25E-E9D1632495F0}"/>
    <cellStyle name="Normal 15 2 10 2" xfId="52339" xr:uid="{22005417-4950-46C8-BD13-A665BD56A9FF}"/>
    <cellStyle name="Normal 15 2 2" xfId="4520" xr:uid="{247567F7-408A-428A-A421-CF00044E24C2}"/>
    <cellStyle name="Normal 15 2 2 2" xfId="18195" xr:uid="{E846DE66-3C0B-4118-BACD-E89400DB08A8}"/>
    <cellStyle name="Normal 15 2 2 2 2" xfId="25548" xr:uid="{620CAD68-53C7-40A2-9FFA-96658C7B876D}"/>
    <cellStyle name="Normal 15 2 2 2 2 2" xfId="28523" xr:uid="{36673D94-3FFF-4287-B7A2-176507E361AE}"/>
    <cellStyle name="Normal 15 2 2 2 2 2 2" xfId="57013" xr:uid="{4AFEB005-40FD-4039-B483-98C7594183FB}"/>
    <cellStyle name="Normal 15 2 2 2 2 3" xfId="54039" xr:uid="{B5ACF12C-89EF-418D-909B-38CB5CDBC84E}"/>
    <cellStyle name="Normal 15 2 2 2 3" xfId="27009" xr:uid="{87822BA7-E302-4FA7-83D3-CE44719297E1}"/>
    <cellStyle name="Normal 15 2 2 2 3 2" xfId="55499" xr:uid="{A4736218-C97E-4D5B-A52F-8259E8A6DB58}"/>
    <cellStyle name="Normal 15 2 2 2 4" xfId="30004" xr:uid="{13DE6D4A-8CE3-4CD4-BD8A-1F63FDC85467}"/>
    <cellStyle name="Normal 15 2 2 2 4 2" xfId="58494" xr:uid="{5DF44784-DB18-4B3A-BB85-50A2BE3DE8A7}"/>
    <cellStyle name="Normal 15 2 2 2 5" xfId="24077" xr:uid="{A82E15CF-8BED-4635-BBE5-9C3D47E25ED1}"/>
    <cellStyle name="Normal 15 2 2 2 5 2" xfId="52618" xr:uid="{2EE59BBC-3211-4821-BA5F-BB0F5F6DB0B1}"/>
    <cellStyle name="Normal 15 2 2 2 6" xfId="47833" xr:uid="{B48559AF-2CFC-4949-AF6D-4FF14C423513}"/>
    <cellStyle name="Normal 15 2 2 3" xfId="18196" xr:uid="{5B90B2B0-9DDA-48B6-8F8F-8DA0846F7927}"/>
    <cellStyle name="Normal 15 2 2 3 2" xfId="25835" xr:uid="{89135A40-A080-4008-AF6E-C1647C8E04F4}"/>
    <cellStyle name="Normal 15 2 2 3 2 2" xfId="28813" xr:uid="{5C11E3BF-CB9C-44AB-A5C2-31B83DF73D8E}"/>
    <cellStyle name="Normal 15 2 2 3 2 2 2" xfId="57303" xr:uid="{35F5FF8F-00D8-4592-B4FB-C505D6F7C2BB}"/>
    <cellStyle name="Normal 15 2 2 3 2 3" xfId="54326" xr:uid="{C87D4948-496A-4028-88C4-E2790DAB4E07}"/>
    <cellStyle name="Normal 15 2 2 3 3" xfId="27302" xr:uid="{2B0DFE81-60FB-4ECA-A9FB-40C1937C4DAE}"/>
    <cellStyle name="Normal 15 2 2 3 3 2" xfId="55792" xr:uid="{B166A262-F449-4D61-8209-AAA803432465}"/>
    <cellStyle name="Normal 15 2 2 3 4" xfId="30300" xr:uid="{60AAFDA8-517E-4FE9-8312-62BE974C39FB}"/>
    <cellStyle name="Normal 15 2 2 3 4 2" xfId="58790" xr:uid="{05336A73-643C-4A57-9C17-5CB4CAFED0AB}"/>
    <cellStyle name="Normal 15 2 2 3 5" xfId="24390" xr:uid="{5AD419A1-F546-4FAB-AC96-FC641F1A0C59}"/>
    <cellStyle name="Normal 15 2 2 3 5 2" xfId="52882" xr:uid="{7E262D70-587E-483E-ABF5-C472ADFE3D2B}"/>
    <cellStyle name="Normal 15 2 2 3 6" xfId="47834" xr:uid="{EDCD0DFB-84B1-41BA-A0B4-085B9C8CCD66}"/>
    <cellStyle name="Normal 15 2 2 4" xfId="21781" xr:uid="{06CD10A5-68C0-4CFA-BB42-999C03B4F056}"/>
    <cellStyle name="Normal 15 2 2 4 2" xfId="26126" xr:uid="{96FD1908-DCE0-40CE-A4DF-8370C626DC23}"/>
    <cellStyle name="Normal 15 2 2 4 2 2" xfId="29110" xr:uid="{5AF4BFF6-24B5-46E3-B745-65E35F1AA904}"/>
    <cellStyle name="Normal 15 2 2 4 2 2 2" xfId="57600" xr:uid="{86B31FF8-C5A5-4C2E-B68E-BA2D09721D5D}"/>
    <cellStyle name="Normal 15 2 2 4 2 3" xfId="54617" xr:uid="{89DDEF88-8E70-4411-A68E-A2683DC1680A}"/>
    <cellStyle name="Normal 15 2 2 4 3" xfId="27599" xr:uid="{444E570D-B5D0-469A-BCB1-C57366AD77FA}"/>
    <cellStyle name="Normal 15 2 2 4 3 2" xfId="56089" xr:uid="{B3D904BA-1F80-441C-95F8-F5EF7E4C5276}"/>
    <cellStyle name="Normal 15 2 2 4 4" xfId="30598" xr:uid="{C799F004-2F61-480B-8DA5-5939F72933D1}"/>
    <cellStyle name="Normal 15 2 2 4 4 2" xfId="59088" xr:uid="{5F9BC79D-A066-4195-8D9A-2EE4DF409435}"/>
    <cellStyle name="Normal 15 2 2 4 5" xfId="24669" xr:uid="{1DE75616-EDFF-4B59-9791-3C6F2E8FC4FD}"/>
    <cellStyle name="Normal 15 2 2 4 5 2" xfId="53161" xr:uid="{865A86C6-5854-4FD0-BB4C-C5739D61273E}"/>
    <cellStyle name="Normal 15 2 2 4 6" xfId="51206" xr:uid="{4463B782-7FBA-4761-A42D-0886C674FB0D}"/>
    <cellStyle name="Normal 15 2 2 5" xfId="18194" xr:uid="{89FACD80-EFA3-46FD-83C3-725FFD9E64CB}"/>
    <cellStyle name="Normal 15 2 2 5 2" xfId="26435" xr:uid="{73FB3954-E4ED-437C-9E83-F443095A41A2}"/>
    <cellStyle name="Normal 15 2 2 5 2 2" xfId="29419" xr:uid="{0F74B25C-3300-41FD-B9F3-E1E02A0CB29F}"/>
    <cellStyle name="Normal 15 2 2 5 2 2 2" xfId="57909" xr:uid="{5328250E-72BD-444E-8608-8B602D874679}"/>
    <cellStyle name="Normal 15 2 2 5 2 3" xfId="54926" xr:uid="{E92859DF-E90C-4672-8091-9D2A4EA31A7F}"/>
    <cellStyle name="Normal 15 2 2 5 3" xfId="27908" xr:uid="{4982A72B-B1C4-4D04-803B-9B097F9A82E5}"/>
    <cellStyle name="Normal 15 2 2 5 3 2" xfId="56398" xr:uid="{196D0133-A5E1-4843-A20C-820F47C0CB0A}"/>
    <cellStyle name="Normal 15 2 2 5 4" xfId="30908" xr:uid="{233E6169-9D40-4B4E-BE7F-49620097BE43}"/>
    <cellStyle name="Normal 15 2 2 5 4 2" xfId="59398" xr:uid="{6E454A71-B5E0-4BEB-8D0F-51D601A29DB6}"/>
    <cellStyle name="Normal 15 2 2 5 5" xfId="24966" xr:uid="{8ABF0065-632B-4846-9BD3-AE8DF8D3681F}"/>
    <cellStyle name="Normal 15 2 2 5 5 2" xfId="53457" xr:uid="{3EFB32F0-9DD3-439C-A8E9-379B0CBDEDE0}"/>
    <cellStyle name="Normal 15 2 2 5 6" xfId="47832" xr:uid="{421AC8C2-FAC4-4194-B6B4-D583A82D1287}"/>
    <cellStyle name="Normal 15 2 2 6" xfId="5782" xr:uid="{97A57D35-4A59-4AF9-A145-D59769B88D66}"/>
    <cellStyle name="Normal 15 2 2 6 2" xfId="28233" xr:uid="{9295E770-2AF1-461C-8933-A3ED7344DD66}"/>
    <cellStyle name="Normal 15 2 2 6 2 2" xfId="56723" xr:uid="{66B00452-8608-4A9A-AB49-4D49A0774E4F}"/>
    <cellStyle name="Normal 15 2 2 6 3" xfId="25267" xr:uid="{1226AABC-244A-42D7-A363-B45B4DF12757}"/>
    <cellStyle name="Normal 15 2 2 6 3 2" xfId="53758" xr:uid="{8E017855-23B5-4625-9490-68C858DF1F86}"/>
    <cellStyle name="Normal 15 2 2 6 4" xfId="35641" xr:uid="{BBD07975-2F3D-49AE-B476-323AE171E8C4}"/>
    <cellStyle name="Normal 15 2 2 7" xfId="26718" xr:uid="{506D2669-6C5C-4E61-B589-BF86122E9F8B}"/>
    <cellStyle name="Normal 15 2 2 7 2" xfId="55208" xr:uid="{304924D9-D1C4-440A-84C8-17B6360DD68B}"/>
    <cellStyle name="Normal 15 2 2 8" xfId="29712" xr:uid="{CBD0ACD0-AC2A-431C-A959-7D94A43437B1}"/>
    <cellStyle name="Normal 15 2 2 8 2" xfId="58202" xr:uid="{BEA9DF41-C47C-4261-B239-3CD5DCC6D3A9}"/>
    <cellStyle name="Normal 15 2 2 9" xfId="23674" xr:uid="{AE2A0744-1E58-4AD8-AD10-61FC3E850325}"/>
    <cellStyle name="Normal 15 2 2 9 2" xfId="52376" xr:uid="{DDDF9F20-14A0-4379-8011-90725BA48979}"/>
    <cellStyle name="Normal 15 2 3" xfId="4962" xr:uid="{C0E0C0DE-925F-4340-8915-FCF9A8728708}"/>
    <cellStyle name="Normal 15 2 3 2" xfId="20808" xr:uid="{9DE0F3B6-50D8-4E48-8A9B-9C648E623C4C}"/>
    <cellStyle name="Normal 15 2 3 2 2" xfId="28456" xr:uid="{141EB5E3-2783-43C0-8822-24BAA082DD27}"/>
    <cellStyle name="Normal 15 2 3 2 2 2" xfId="56946" xr:uid="{60FDF707-204A-426D-B3BE-902E546BE3F2}"/>
    <cellStyle name="Normal 15 2 3 2 3" xfId="25479" xr:uid="{3D08F75C-4ECB-422C-8C2C-6948C03A392D}"/>
    <cellStyle name="Normal 15 2 3 2 3 2" xfId="53970" xr:uid="{0CA5D73B-35F3-4B56-B092-7E9C51063E47}"/>
    <cellStyle name="Normal 15 2 3 2 4" xfId="50236" xr:uid="{E0ECD93C-2F3B-4E0B-9D4A-65FC3C19117F}"/>
    <cellStyle name="Normal 15 2 3 3" xfId="18197" xr:uid="{2FBCF41C-BDCA-458E-951B-8B50BB88C666}"/>
    <cellStyle name="Normal 15 2 3 3 2" xfId="26942" xr:uid="{7EB62AFC-CA1B-4529-A6E8-7ABECA58BC59}"/>
    <cellStyle name="Normal 15 2 3 3 2 2" xfId="55432" xr:uid="{D373A51A-C519-4521-8763-59EC88AADFD3}"/>
    <cellStyle name="Normal 15 2 3 3 3" xfId="47835" xr:uid="{A44E015A-69F3-400D-A0DA-AE076B008012}"/>
    <cellStyle name="Normal 15 2 3 4" xfId="29936" xr:uid="{55B0F9DE-D8F7-4A98-AAF8-FA89127EAF72}"/>
    <cellStyle name="Normal 15 2 3 4 2" xfId="58426" xr:uid="{C0115C5E-F5DE-4E80-866A-1AA56F0E3931}"/>
    <cellStyle name="Normal 15 2 3 5" xfId="23998" xr:uid="{99F70089-25E4-40F6-A17D-A98235505EFF}"/>
    <cellStyle name="Normal 15 2 3 5 2" xfId="52561" xr:uid="{377EBD69-8153-4690-BBBE-DE67896A1CD2}"/>
    <cellStyle name="Normal 15 2 3 6" xfId="34831" xr:uid="{21E4B99E-4AFC-4F25-A230-CAB57223F9A9}"/>
    <cellStyle name="Normal 15 2 4" xfId="18198" xr:uid="{E8DC9491-EBBB-4A66-BC23-3EFC158370D5}"/>
    <cellStyle name="Normal 15 2 4 2" xfId="25766" xr:uid="{35F0CCA3-7133-4B1D-B944-662B8A77FC45}"/>
    <cellStyle name="Normal 15 2 4 2 2" xfId="28745" xr:uid="{147C68ED-84D7-4DC5-88E1-C6EE9DA51E02}"/>
    <cellStyle name="Normal 15 2 4 2 2 2" xfId="57235" xr:uid="{41008B28-686D-4C93-9045-A808273CF170}"/>
    <cellStyle name="Normal 15 2 4 2 3" xfId="54257" xr:uid="{47044443-821E-45FA-816D-C1E469767396}"/>
    <cellStyle name="Normal 15 2 4 3" xfId="27234" xr:uid="{6EC42978-4E5A-4092-B910-A25ADDC3B412}"/>
    <cellStyle name="Normal 15 2 4 3 2" xfId="55724" xr:uid="{99433326-C78B-4708-8F3A-31283B5096C7}"/>
    <cellStyle name="Normal 15 2 4 4" xfId="30231" xr:uid="{B6643834-2927-49B4-8D79-2CDF54282DBA}"/>
    <cellStyle name="Normal 15 2 4 4 2" xfId="58721" xr:uid="{1994CCCF-249A-4991-9E56-346A6B7ABABE}"/>
    <cellStyle name="Normal 15 2 4 5" xfId="24321" xr:uid="{2260B93A-C54B-4D6E-960C-EC91954A2A84}"/>
    <cellStyle name="Normal 15 2 4 5 2" xfId="52813" xr:uid="{CEB8988F-8E5D-4F25-9AAB-18B20F392AAF}"/>
    <cellStyle name="Normal 15 2 4 6" xfId="47836" xr:uid="{1D5322B5-7142-448F-80DC-AC710D2BE779}"/>
    <cellStyle name="Normal 15 2 5" xfId="18199" xr:uid="{FD11B7B4-DF8A-41BA-BD15-D4731BC335BD}"/>
    <cellStyle name="Normal 15 2 5 2" xfId="26057" xr:uid="{504C3F1B-F4A0-4566-9FAE-24091638F297}"/>
    <cellStyle name="Normal 15 2 5 2 2" xfId="29041" xr:uid="{C3D38E75-6E93-47E7-98B0-9E5903453610}"/>
    <cellStyle name="Normal 15 2 5 2 2 2" xfId="57531" xr:uid="{39C44FB8-73AD-49E0-9298-01D81EA761A4}"/>
    <cellStyle name="Normal 15 2 5 2 3" xfId="54548" xr:uid="{0D1CBBD4-325D-430F-8A7F-26F2F8A4891A}"/>
    <cellStyle name="Normal 15 2 5 3" xfId="27530" xr:uid="{9D4E4153-075A-4F3E-B94A-24934277A045}"/>
    <cellStyle name="Normal 15 2 5 3 2" xfId="56020" xr:uid="{553E1749-F68D-4EE2-8672-55B54551AE43}"/>
    <cellStyle name="Normal 15 2 5 4" xfId="30528" xr:uid="{C46DCBC7-300E-4D06-881C-5EAA876461E9}"/>
    <cellStyle name="Normal 15 2 5 4 2" xfId="59018" xr:uid="{E2C37EC2-9E3E-4F21-AF6B-A0487D5503A9}"/>
    <cellStyle name="Normal 15 2 5 5" xfId="24600" xr:uid="{8D938E27-DE17-465F-8754-C2A70C985FDC}"/>
    <cellStyle name="Normal 15 2 5 5 2" xfId="53092" xr:uid="{942F7A64-1EC6-4D90-8FBD-B0377654173E}"/>
    <cellStyle name="Normal 15 2 5 6" xfId="47837" xr:uid="{684C3165-4D2A-42AF-B076-554AE99B4621}"/>
    <cellStyle name="Normal 15 2 6" xfId="18200" xr:uid="{793350C5-4D51-465C-AC25-A473948537A0}"/>
    <cellStyle name="Normal 15 2 6 2" xfId="26367" xr:uid="{DBA07CB9-4E2F-4713-AFE8-7251804960FB}"/>
    <cellStyle name="Normal 15 2 6 2 2" xfId="29351" xr:uid="{40675E89-DE82-4949-9D70-F8A82C76384F}"/>
    <cellStyle name="Normal 15 2 6 2 2 2" xfId="57841" xr:uid="{175C104C-F8EE-4738-9B65-9CA6FC936556}"/>
    <cellStyle name="Normal 15 2 6 2 3" xfId="54858" xr:uid="{C130A182-720C-497D-8D8C-1E0A36431EA5}"/>
    <cellStyle name="Normal 15 2 6 3" xfId="27840" xr:uid="{B67B125F-8D88-498C-BE6F-6089A884D21B}"/>
    <cellStyle name="Normal 15 2 6 3 2" xfId="56330" xr:uid="{3E89FAA3-20A3-45DD-8742-88E795643302}"/>
    <cellStyle name="Normal 15 2 6 4" xfId="30839" xr:uid="{12149AD6-AFE2-4377-BC82-7FB328CF83D0}"/>
    <cellStyle name="Normal 15 2 6 4 2" xfId="59329" xr:uid="{082E80A8-13BD-423C-9BD6-9782B615E844}"/>
    <cellStyle name="Normal 15 2 6 5" xfId="24897" xr:uid="{D9EF41AB-C76A-4F4F-BCE8-2E35ED4D14D4}"/>
    <cellStyle name="Normal 15 2 6 5 2" xfId="53388" xr:uid="{8D694B24-650E-48C5-9848-890981AD25C1}"/>
    <cellStyle name="Normal 15 2 6 6" xfId="47838" xr:uid="{50E2AB99-CBD8-4C54-9108-8780DEFE4066}"/>
    <cellStyle name="Normal 15 2 7" xfId="20558" xr:uid="{9DDD5C22-2F70-4F1B-A95D-44FE6B693464}"/>
    <cellStyle name="Normal 15 2 7 2" xfId="28165" xr:uid="{AB685C05-C45B-49F5-8651-C151C95CA8C6}"/>
    <cellStyle name="Normal 15 2 7 2 2" xfId="56655" xr:uid="{43887FF3-C870-41A3-83EC-B65902566BC8}"/>
    <cellStyle name="Normal 15 2 7 3" xfId="25198" xr:uid="{6E10AEC6-05D0-4A2E-AE20-F633B9B75773}"/>
    <cellStyle name="Normal 15 2 7 3 2" xfId="53689" xr:uid="{04189547-75EB-4750-B7C8-E57C12757276}"/>
    <cellStyle name="Normal 15 2 8" xfId="18193" xr:uid="{D53A3E8E-3076-4443-850F-FF26A486B540}"/>
    <cellStyle name="Normal 15 2 8 2" xfId="26649" xr:uid="{B3B3D561-4A1E-443E-A979-9125FE01102A}"/>
    <cellStyle name="Normal 15 2 8 2 2" xfId="55139" xr:uid="{12215804-30B3-4A55-BC8E-AC2BC2F580A5}"/>
    <cellStyle name="Normal 15 2 8 3" xfId="47831" xr:uid="{2BDAE16E-38DA-4510-A84E-21C2D1BBC766}"/>
    <cellStyle name="Normal 15 2 9" xfId="29643" xr:uid="{C797C05E-260C-4B3C-A615-17FF22C641EA}"/>
    <cellStyle name="Normal 15 2 9 2" xfId="58133" xr:uid="{BD169268-7771-4265-8CA5-CDBE50440936}"/>
    <cellStyle name="Normal 15 3" xfId="334" xr:uid="{CE5158AD-EDFF-41A6-A912-EC5CB5CF486F}"/>
    <cellStyle name="Normal 15 3 2" xfId="891" xr:uid="{852099DF-0AA8-4CFD-BE78-B9A74C9E8143}"/>
    <cellStyle name="Normal 15 3 2 2" xfId="5975" xr:uid="{FE4A2B1A-14E6-4778-B18B-1DD1BE3420B0}"/>
    <cellStyle name="Normal 15 3 2 2 2" xfId="22034" xr:uid="{E11F8DB3-4F05-40B8-99DF-CC2AF65AF268}"/>
    <cellStyle name="Normal 15 3 2 2 2 2" xfId="51459" xr:uid="{A4E2B16C-E2D1-4A45-A0BA-6B02CDA301D0}"/>
    <cellStyle name="Normal 15 3 2 2 3" xfId="18203" xr:uid="{C3EA45DB-2CEE-4F48-A343-D548D8550C8A}"/>
    <cellStyle name="Normal 15 3 2 2 3 2" xfId="47841" xr:uid="{3A3117F6-8957-4912-A4C6-2BE6D8B9236D}"/>
    <cellStyle name="Normal 15 3 2 2 4" xfId="35834" xr:uid="{2580FD91-EB95-4D08-9BA5-CF3FE7D276D4}"/>
    <cellStyle name="Normal 15 3 2 3" xfId="18204" xr:uid="{B07F6DBA-A120-4CAE-8A62-1C1BEF4D24BB}"/>
    <cellStyle name="Normal 15 3 2 3 2" xfId="47842" xr:uid="{5364AFAF-05B4-40E0-BE63-8CC89BC7C26C}"/>
    <cellStyle name="Normal 15 3 2 4" xfId="20517" xr:uid="{9740C30D-230E-4AB6-87C6-9F4A4DB30508}"/>
    <cellStyle name="Normal 15 3 2 5" xfId="18202" xr:uid="{C9E97864-9C1B-4A59-83D8-EA8D1D62986C}"/>
    <cellStyle name="Normal 15 3 2 5 2" xfId="47840" xr:uid="{7D5565E8-EDD1-4E9D-BA27-A4F559E4B0CF}"/>
    <cellStyle name="Normal 15 3 3" xfId="5194" xr:uid="{F3D45341-3478-4CFB-B30E-517D709CD8E0}"/>
    <cellStyle name="Normal 15 3 3 2" xfId="21050" xr:uid="{0222F5CD-3589-4850-91A6-D961F922884A}"/>
    <cellStyle name="Normal 15 3 3 2 2" xfId="50476" xr:uid="{BDAA72FD-ED85-4909-9ECC-25348A7B16D8}"/>
    <cellStyle name="Normal 15 3 3 3" xfId="18205" xr:uid="{9B3F5FD7-AA3E-4D89-A7D9-0D9F4857479D}"/>
    <cellStyle name="Normal 15 3 3 3 2" xfId="47843" xr:uid="{02B4B521-463F-401F-BC63-687A92BEFE5A}"/>
    <cellStyle name="Normal 15 3 3 4" xfId="35057" xr:uid="{A7F49691-362D-48DE-A87D-46897BC8DCF1}"/>
    <cellStyle name="Normal 15 3 4" xfId="18206" xr:uid="{ED234716-3907-4D23-9951-3774F7FC5707}"/>
    <cellStyle name="Normal 15 3 4 2" xfId="47844" xr:uid="{370B5E25-B86E-4F77-B452-069B0671DA87}"/>
    <cellStyle name="Normal 15 3 5" xfId="18207" xr:uid="{DA4B2711-C08F-4BEC-BA84-C7519698CA48}"/>
    <cellStyle name="Normal 15 3 5 2" xfId="47845" xr:uid="{5BCCAF5A-C7B5-4E72-8F0A-B5499F23D545}"/>
    <cellStyle name="Normal 15 3 6" xfId="20565" xr:uid="{C415AED0-2494-4A27-B392-49145E41E950}"/>
    <cellStyle name="Normal 15 3 6 2" xfId="22454" xr:uid="{3355CA6C-0082-44DF-B885-B1A1D8B9E905}"/>
    <cellStyle name="Normal 15 3 7" xfId="18201" xr:uid="{036BEF37-46F3-40E3-868D-96B8A415886D}"/>
    <cellStyle name="Normal 15 3 7 2" xfId="47839" xr:uid="{56DBC472-97C0-41BA-976F-9BCD514E3332}"/>
    <cellStyle name="Normal 15 4" xfId="3400" xr:uid="{F4980749-B529-4C4B-B8E5-C72A004EA42C}"/>
    <cellStyle name="Normal 15 4 2" xfId="3416" xr:uid="{9C2735A6-EE4B-4623-A5A2-A96D51652AA8}"/>
    <cellStyle name="Normal 15 4 2 2" xfId="21535" xr:uid="{D486156A-F0F3-4648-8013-ED3A057FD987}"/>
    <cellStyle name="Normal 15 4 2 2 2" xfId="28386" xr:uid="{7434EFF5-8B80-4308-8ED6-7DF3B253D370}"/>
    <cellStyle name="Normal 15 4 2 2 2 2" xfId="56876" xr:uid="{B9ADCC93-1232-48BB-8396-01CB218CC634}"/>
    <cellStyle name="Normal 15 4 2 2 3" xfId="50960" xr:uid="{75AE4D90-F1C0-4F91-B493-1A2C70B06D1F}"/>
    <cellStyle name="Normal 15 4 2 3" xfId="18209" xr:uid="{4717F88E-5960-4643-81D0-24C68F0220F9}"/>
    <cellStyle name="Normal 15 4 2 3 2" xfId="47847" xr:uid="{0C3DB421-A74B-4531-BF9F-D84F8BD85140}"/>
    <cellStyle name="Normal 15 4 2 4" xfId="25420" xr:uid="{85231578-6810-4275-A751-09B285D4B7DB}"/>
    <cellStyle name="Normal 15 4 2 4 2" xfId="53911" xr:uid="{B96664A4-87BF-4E95-B0CF-043DFFF32925}"/>
    <cellStyle name="Normal 15 4 2 5" xfId="5617" xr:uid="{706AEEFD-FF93-45F4-92F5-5E655D6B34C5}"/>
    <cellStyle name="Normal 15 4 2 5 2" xfId="35477" xr:uid="{189EC30A-85A5-43B9-BC1B-ACDC380DE585}"/>
    <cellStyle name="Normal 15 4 3" xfId="3850" xr:uid="{37CD178D-33BB-4089-9FD3-6138C3EC8FBD}"/>
    <cellStyle name="Normal 15 4 3 2" xfId="26872" xr:uid="{A9375DAC-C862-4E60-876E-23DE4CAA1F3A}"/>
    <cellStyle name="Normal 15 4 3 2 2" xfId="55362" xr:uid="{FB42C11F-E6F1-4355-B1DD-539E64DDAC67}"/>
    <cellStyle name="Normal 15 4 3 3" xfId="18210" xr:uid="{18AFD9EA-1220-46C8-B938-0A430CDC7A9F}"/>
    <cellStyle name="Normal 15 4 3 3 2" xfId="47848" xr:uid="{889E69E1-A172-4283-B805-EE7BD55BE215}"/>
    <cellStyle name="Normal 15 4 3 4" xfId="34359" xr:uid="{6CE04F3B-B1E4-4715-9832-6AA8623C1E5B}"/>
    <cellStyle name="Normal 15 4 4" xfId="3417" xr:uid="{C9B738FD-27D2-41AB-B391-87019462A7DC}"/>
    <cellStyle name="Normal 15 4 4 2" xfId="29865" xr:uid="{73EA366F-1EE1-477B-9785-0E33B80B4694}"/>
    <cellStyle name="Normal 15 4 4 2 2" xfId="58355" xr:uid="{A0F22F11-F408-43FA-9D54-76350BB62DF3}"/>
    <cellStyle name="Normal 15 4 5" xfId="18208" xr:uid="{A11FCDC7-834A-4C02-8059-9C3454F635D7}"/>
    <cellStyle name="Normal 15 4 5 2" xfId="47846" xr:uid="{9D0E0DA3-26B2-407A-8899-89E8DEF83E36}"/>
    <cellStyle name="Normal 15 4 6" xfId="23152" xr:uid="{C132657B-DF98-422A-8693-D2231C78D3D4}"/>
    <cellStyle name="Normal 15 4 6 2" xfId="52216" xr:uid="{71799066-CA63-4AA1-B200-4067A2355913}"/>
    <cellStyle name="Normal 15 4 7" xfId="34335" xr:uid="{6421FF55-5809-4756-967E-1BE6D7DB4430}"/>
    <cellStyle name="Normal 15 5" xfId="1443" xr:uid="{3A8D0484-113D-40CF-A8A0-7D34BBE880EF}"/>
    <cellStyle name="Normal 15 5 2" xfId="3855" xr:uid="{FC6BEC78-30F4-4B4E-84C4-57FCA9B4D079}"/>
    <cellStyle name="Normal 15 5 2 2" xfId="28676" xr:uid="{945063E1-F84C-49F2-8076-E88333DA7E8C}"/>
    <cellStyle name="Normal 15 5 2 2 2" xfId="57166" xr:uid="{FCE062BB-2415-4A5C-A2BA-6EE9C0C38593}"/>
    <cellStyle name="Normal 15 5 2 3" xfId="25698" xr:uid="{7F4FFCE3-0F43-440C-8348-C9FF83A98A59}"/>
    <cellStyle name="Normal 15 5 2 3 2" xfId="54189" xr:uid="{64074D45-38F0-4506-B5C0-B13FF981C73A}"/>
    <cellStyle name="Normal 15 5 3" xfId="27165" xr:uid="{794AC158-90AE-483D-8172-FD377E0E93F2}"/>
    <cellStyle name="Normal 15 5 3 2" xfId="55655" xr:uid="{3DAEB4B2-57DE-4636-9FEC-33BFFBE8CF24}"/>
    <cellStyle name="Normal 15 5 4" xfId="30160" xr:uid="{28E4415D-430F-4767-A048-3DEF73BE7296}"/>
    <cellStyle name="Normal 15 5 4 2" xfId="58650" xr:uid="{6873B052-DEE3-425A-977F-D9E985134EE3}"/>
    <cellStyle name="Normal 15 5 5" xfId="24262" xr:uid="{738884E1-6298-4A59-B4FE-CFBA22C806A1}"/>
    <cellStyle name="Normal 15 5 5 2" xfId="52754" xr:uid="{806A37F5-49BC-4DFB-B9BD-92C46AF34972}"/>
    <cellStyle name="Normal 15 5 6" xfId="18211" xr:uid="{E71CAE30-C335-472C-9BF0-D4FC32456646}"/>
    <cellStyle name="Normal 15 5 6 2" xfId="47849" xr:uid="{7D575C84-A651-4F69-AB6D-92BD9DC6B33B}"/>
    <cellStyle name="Normal 15 6" xfId="3338" xr:uid="{87EE15D9-BCA1-40B6-9A6C-2EE02F1526BA}"/>
    <cellStyle name="Normal 15 6 2" xfId="25985" xr:uid="{7F5F51AE-35D9-4AC6-83F9-C4C45F8ADA53}"/>
    <cellStyle name="Normal 15 6 2 2" xfId="28967" xr:uid="{143B0B0E-3824-4C71-8BF8-C71BCE013136}"/>
    <cellStyle name="Normal 15 6 2 2 2" xfId="57457" xr:uid="{570A9D80-AF8C-4DF4-9956-737B8FE88E47}"/>
    <cellStyle name="Normal 15 6 2 3" xfId="54476" xr:uid="{07C89FF0-5ACA-476E-852B-EFDEBE514515}"/>
    <cellStyle name="Normal 15 6 3" xfId="27456" xr:uid="{9FDFB6AE-3880-4BC0-99BA-059C6D118814}"/>
    <cellStyle name="Normal 15 6 3 2" xfId="55946" xr:uid="{5CEB7818-EDCA-405C-AEC7-DCCBBCF1C5B6}"/>
    <cellStyle name="Normal 15 6 4" xfId="30454" xr:uid="{04867078-668F-4AE4-BAF3-B16DF2AE906E}"/>
    <cellStyle name="Normal 15 6 4 2" xfId="58944" xr:uid="{6A7115AE-E964-4A61-A96F-ED81605EF4A9}"/>
    <cellStyle name="Normal 15 6 5" xfId="24539" xr:uid="{12B6E018-76CA-46C2-A483-361A2937301C}"/>
    <cellStyle name="Normal 15 6 5 2" xfId="53031" xr:uid="{54A2B29E-30DF-40C3-AF17-BD6F5C09C6F4}"/>
    <cellStyle name="Normal 15 6 6" xfId="18212" xr:uid="{1E2AED83-D07B-468E-9B96-A4B03E51CE6D}"/>
    <cellStyle name="Normal 15 6 6 2" xfId="47850" xr:uid="{A1225221-FAC0-4B08-825B-FA41759F902D}"/>
    <cellStyle name="Normal 15 6 7" xfId="34304" xr:uid="{B7A9D63C-7AB5-4632-937C-CADC33C0BF6F}"/>
    <cellStyle name="Normal 15 7" xfId="197" xr:uid="{64503879-F56E-4899-ABED-BEFBFDE319A5}"/>
    <cellStyle name="Normal 15 7 2" xfId="26296" xr:uid="{2042F29E-3C90-430F-937B-B1C49FFBB472}"/>
    <cellStyle name="Normal 15 7 2 2" xfId="29280" xr:uid="{B747AFA7-50EE-44A4-8D63-E75AD630DA7B}"/>
    <cellStyle name="Normal 15 7 2 2 2" xfId="57770" xr:uid="{E7EFAB2D-9195-4562-A797-6EBABE96B552}"/>
    <cellStyle name="Normal 15 7 2 3" xfId="54787" xr:uid="{840370BF-E3BA-4BD6-B167-E0A4008F88A6}"/>
    <cellStyle name="Normal 15 7 3" xfId="27769" xr:uid="{6C3DD262-B283-4083-BEB9-70323884E41C}"/>
    <cellStyle name="Normal 15 7 3 2" xfId="56259" xr:uid="{3F4272E2-284B-4E9B-A079-237FB53107D6}"/>
    <cellStyle name="Normal 15 7 4" xfId="30768" xr:uid="{193A49EC-9905-4F0B-861B-FB0D81E74DB1}"/>
    <cellStyle name="Normal 15 7 4 2" xfId="59258" xr:uid="{CC0A59CB-F0F4-473A-A053-B7820761E5E4}"/>
    <cellStyle name="Normal 15 7 5" xfId="24838" xr:uid="{6A8E821A-8A7C-4B37-ADBF-083D8F80A668}"/>
    <cellStyle name="Normal 15 7 5 2" xfId="53329" xr:uid="{449713D3-986C-400F-9BE5-0D980FCB9628}"/>
    <cellStyle name="Normal 15 7 6" xfId="18213" xr:uid="{F6CD629C-A6CA-467D-920C-217E2DD582B5}"/>
    <cellStyle name="Normal 15 7 6 2" xfId="47851" xr:uid="{79EB788E-15DC-4745-85C3-B816BA9CB2EB}"/>
    <cellStyle name="Normal 15 7 7" xfId="31802" xr:uid="{7DFFD3D5-DF83-4B5D-A69E-05ABCCD4E2E3}"/>
    <cellStyle name="Normal 15 8" xfId="20459" xr:uid="{464DC67E-A36E-458D-BF43-11A13224E48B}"/>
    <cellStyle name="Normal 15 8 2" xfId="28094" xr:uid="{12770FE1-76BA-45EE-8C95-7C878E124FA3}"/>
    <cellStyle name="Normal 15 8 2 2" xfId="56584" xr:uid="{AF828E5F-CB19-4E82-8098-F4AAF841603D}"/>
    <cellStyle name="Normal 15 8 3" xfId="25140" xr:uid="{2248B5C9-98DA-4CCF-8CE6-19912C21FA71}"/>
    <cellStyle name="Normal 15 8 3 2" xfId="53631" xr:uid="{DCE23C0C-B553-4E6F-AF48-660CAB5DCF39}"/>
    <cellStyle name="Normal 15 8 4" xfId="50011" xr:uid="{0E06DE37-B54E-4013-9BBB-4D2CFCDBDC3C}"/>
    <cellStyle name="Normal 15 9" xfId="18192" xr:uid="{D51B753E-3E40-4977-B4A6-C126B2C247CB}"/>
    <cellStyle name="Normal 15 9 2" xfId="26590" xr:uid="{2895B8B6-EB24-4DB7-8C55-4F504EDCCB35}"/>
    <cellStyle name="Normal 15 9 2 2" xfId="55080" xr:uid="{BC48F650-4D6E-4E6D-9D56-21E80509A665}"/>
    <cellStyle name="Normal 15 9 3" xfId="47830" xr:uid="{7222FF4E-5265-435F-A2D0-FBA7BB343309}"/>
    <cellStyle name="Normal 150" xfId="525" xr:uid="{1EA36C18-D30C-4B18-A370-CD5A08FD5199}"/>
    <cellStyle name="Normal 151" xfId="526" xr:uid="{80295E60-843B-41E2-8291-BE6324BA8BC8}"/>
    <cellStyle name="Normal 152" xfId="527" xr:uid="{5959E7F8-9328-4481-BFA1-8BE2BE253C59}"/>
    <cellStyle name="Normal 152 2" xfId="1092" xr:uid="{74C46C8F-2F18-4DF1-9B03-006D81F05616}"/>
    <cellStyle name="Normal 152 2 2" xfId="3689" xr:uid="{AB299E0C-0DB9-4BD6-B5F2-056732900885}"/>
    <cellStyle name="Normal 152 2 2 2" xfId="3874" xr:uid="{51289C96-06FC-4A3F-BEBE-0250B97EBF8B}"/>
    <cellStyle name="Normal 152 2 3" xfId="3610" xr:uid="{DD00167A-A851-47F7-A7E5-248A2F4D6F59}"/>
    <cellStyle name="Normal 152 3" xfId="1015" xr:uid="{305390E9-B4AF-46C2-9037-21CFC31BA991}"/>
    <cellStyle name="Normal 152 4" xfId="3840" xr:uid="{ECCA362C-5CAA-4FA9-BF0B-BFC33CB659E0}"/>
    <cellStyle name="Normal 152 4 2" xfId="23446" xr:uid="{CC38BDD8-9438-4786-8DED-FA6882B74E15}"/>
    <cellStyle name="Normal 153" xfId="528" xr:uid="{6C4AFA05-7C0C-40A4-A773-4B902C45C653}"/>
    <cellStyle name="Normal 153 2" xfId="1093" xr:uid="{BB3C94B3-BF64-40B8-94DC-507ED3BB8AE9}"/>
    <cellStyle name="Normal 153 2 2" xfId="3690" xr:uid="{EDF73624-12CF-4C5D-8427-E42937FA7D9C}"/>
    <cellStyle name="Normal 153 2 2 2" xfId="3875" xr:uid="{787BF225-95D4-465B-9578-DD63830FE4C2}"/>
    <cellStyle name="Normal 153 2 3" xfId="3611" xr:uid="{E9176D1C-3658-4BE6-9B8D-E4135F180029}"/>
    <cellStyle name="Normal 153 3" xfId="1016" xr:uid="{C28650AA-4AC7-468D-81D6-18A99DC93534}"/>
    <cellStyle name="Normal 153 4" xfId="3841" xr:uid="{78F2431E-2D2C-4CE3-8CE7-9720B4347A76}"/>
    <cellStyle name="Normal 153 4 2" xfId="23399" xr:uid="{30EB8E3F-D285-43FE-AEAB-CF8D75C1EC55}"/>
    <cellStyle name="Normal 154" xfId="529" xr:uid="{7943F66B-6EA9-4C2C-A4A9-91F7C8A99D0B}"/>
    <cellStyle name="Normal 154 2" xfId="1094" xr:uid="{03890195-775E-4E19-BF00-0ECB15D901D7}"/>
    <cellStyle name="Normal 154 2 2" xfId="3691" xr:uid="{EEFBA3B2-8916-40EC-84A0-F97A0E60EAC4}"/>
    <cellStyle name="Normal 154 2 2 2" xfId="3876" xr:uid="{0D066788-FF39-40EB-92BE-A51963FC5351}"/>
    <cellStyle name="Normal 154 2 3" xfId="3612" xr:uid="{7743B55C-25AC-445F-B40D-5BE9A5E6A9C3}"/>
    <cellStyle name="Normal 154 3" xfId="1017" xr:uid="{94189DC9-F64F-4F54-90A9-570FDAA4EB69}"/>
    <cellStyle name="Normal 154 4" xfId="3842" xr:uid="{9437F81A-5F80-40DF-9377-248652E24F31}"/>
    <cellStyle name="Normal 154 4 2" xfId="23403" xr:uid="{BD09B34F-32E3-4138-9B51-0A0F38DBF09B}"/>
    <cellStyle name="Normal 155" xfId="530" xr:uid="{CF9B2C34-FA6B-457B-A9AA-71AB197297A5}"/>
    <cellStyle name="Normal 155 2" xfId="1095" xr:uid="{34D4B6D4-E664-46F6-999D-88D1E6FDE3A5}"/>
    <cellStyle name="Normal 155 2 2" xfId="3692" xr:uid="{62EFD2F4-2DC8-4843-91EB-CCA681806899}"/>
    <cellStyle name="Normal 155 2 2 2" xfId="3877" xr:uid="{6EA921E1-233F-4361-8964-CEA1237A70D3}"/>
    <cellStyle name="Normal 155 2 3" xfId="3613" xr:uid="{2074F5A7-F9AF-45EB-95D0-E8B763F9C3DA}"/>
    <cellStyle name="Normal 155 3" xfId="1018" xr:uid="{2E8FFAE5-AF7B-4997-9C56-2B921DFEFC3F}"/>
    <cellStyle name="Normal 155 4" xfId="3843" xr:uid="{99AF4B16-CAC0-4A2C-A672-F42F5C933BDE}"/>
    <cellStyle name="Normal 155 4 2" xfId="23466" xr:uid="{23BCBF59-3B3E-4E98-8258-DA30DBDD0C86}"/>
    <cellStyle name="Normal 156" xfId="531" xr:uid="{5F02E6D5-178F-444A-9882-5878A9009BB1}"/>
    <cellStyle name="Normal 156 2" xfId="1096" xr:uid="{63D22021-17FA-40D6-845B-DA551A74AC23}"/>
    <cellStyle name="Normal 156 2 2" xfId="3693" xr:uid="{858F1AB4-8056-4416-A82F-2E66FC70EF8A}"/>
    <cellStyle name="Normal 156 2 2 2" xfId="3878" xr:uid="{622310D0-68AF-4939-AD45-C70C9D9366CC}"/>
    <cellStyle name="Normal 156 2 3" xfId="3614" xr:uid="{463F4E3F-A084-4C3D-9EDA-A07359854F47}"/>
    <cellStyle name="Normal 156 3" xfId="1019" xr:uid="{8C7AC9A7-C406-4382-993E-1B7609C311F9}"/>
    <cellStyle name="Normal 156 4" xfId="3844" xr:uid="{71C111C2-8FB1-4E10-BF3B-937AF0A51C21}"/>
    <cellStyle name="Normal 156 4 2" xfId="23429" xr:uid="{37D141C3-7F24-4102-8979-51F1FC7289F5}"/>
    <cellStyle name="Normal 157" xfId="532" xr:uid="{E98A532E-2F00-4625-9016-64BB6946659F}"/>
    <cellStyle name="Normal 157 2" xfId="1097" xr:uid="{52B06BFB-A437-49CA-A669-B00AAF1CEB40}"/>
    <cellStyle name="Normal 157 2 2" xfId="3694" xr:uid="{A5849427-4937-4F26-AB90-552B9F6FBE2B}"/>
    <cellStyle name="Normal 157 2 2 2" xfId="3879" xr:uid="{897427D7-2BAA-489E-9297-72F476EFFFFB}"/>
    <cellStyle name="Normal 157 2 3" xfId="3615" xr:uid="{2A715CE4-0EBD-4529-857A-CF55DE092745}"/>
    <cellStyle name="Normal 157 3" xfId="1020" xr:uid="{9FC28E2E-4E1E-4DBE-B198-B16075659047}"/>
    <cellStyle name="Normal 157 4" xfId="3845" xr:uid="{997FAFDA-F090-4A88-8B6A-EEF93381C418}"/>
    <cellStyle name="Normal 157 4 2" xfId="23440" xr:uid="{CB8917F9-FFBA-4084-B0F7-9FF93824C117}"/>
    <cellStyle name="Normal 158" xfId="533" xr:uid="{15876E69-66C4-4FC0-B104-ACDFF6FA1467}"/>
    <cellStyle name="Normal 158 2" xfId="1098" xr:uid="{C2F8313E-E7C7-4214-A16A-6E0A5697EDB3}"/>
    <cellStyle name="Normal 158 2 2" xfId="3695" xr:uid="{F62E8E08-4938-455A-B8C1-C234E4CB8305}"/>
    <cellStyle name="Normal 158 2 2 2" xfId="3880" xr:uid="{3EE80330-81B6-44F6-B6AF-0A1CF6E107EC}"/>
    <cellStyle name="Normal 158 2 3" xfId="3616" xr:uid="{37232CC6-891A-4DA6-AA9A-CB4E5C940017}"/>
    <cellStyle name="Normal 158 3" xfId="1021" xr:uid="{DEDEEB56-CB01-4470-8775-4399404961F7}"/>
    <cellStyle name="Normal 158 4" xfId="3846" xr:uid="{4E71277B-BFDD-47B0-A8F9-6EC88FE8F05C}"/>
    <cellStyle name="Normal 158 4 2" xfId="23460" xr:uid="{DE6EB8DD-9FDC-4ECA-B12F-1CFA52FDEAD0}"/>
    <cellStyle name="Normal 159" xfId="534" xr:uid="{A4E644B9-6C8F-40D8-AEE3-81484BB55125}"/>
    <cellStyle name="Normal 159 2" xfId="1099" xr:uid="{02E283FE-10A0-4962-AC20-1EBC4A824D62}"/>
    <cellStyle name="Normal 159 2 2" xfId="3696" xr:uid="{EAF2CFD9-1DA0-47DB-8E1D-B30FB1480061}"/>
    <cellStyle name="Normal 159 2 2 2" xfId="3881" xr:uid="{852C1C73-2A9B-44D3-ABBF-7B97A15171A6}"/>
    <cellStyle name="Normal 159 2 3" xfId="3617" xr:uid="{95A664EC-423C-4885-AB75-3D626F073021}"/>
    <cellStyle name="Normal 159 3" xfId="1022" xr:uid="{31AB694A-7B02-46FE-B5ED-83110628121D}"/>
    <cellStyle name="Normal 159 4" xfId="3847" xr:uid="{F7139619-E937-4D37-B05D-6B78CEB172FC}"/>
    <cellStyle name="Normal 159 4 2" xfId="23457" xr:uid="{DF2A3B4A-0FC6-4468-AC16-7CBF450F6284}"/>
    <cellStyle name="Normal 16" xfId="198" xr:uid="{3B1F7D2C-28A1-41F7-9C2D-1687B4CEB4B8}"/>
    <cellStyle name="Normal 16 10" xfId="29592" xr:uid="{7411E30E-07B1-4AFE-AC85-C5BBBC25BC9B}"/>
    <cellStyle name="Normal 16 10 2" xfId="58082" xr:uid="{1C889BE2-E282-4CA5-B836-66F5FD6826F3}"/>
    <cellStyle name="Normal 16 11" xfId="22591" xr:uid="{6E52A3F2-80FE-42FC-B54A-4DF1A391C3D7}"/>
    <cellStyle name="Normal 16 11 2" xfId="51876" xr:uid="{34FFD6D0-6EA7-4838-B63A-7D2E24293B24}"/>
    <cellStyle name="Normal 16 12" xfId="31803" xr:uid="{842D4861-089F-4DCE-BE0B-39893564109A}"/>
    <cellStyle name="Normal 16 2" xfId="3360" xr:uid="{025FFD4E-A04E-4BA0-AB09-75AE45BED826}"/>
    <cellStyle name="Normal 16 2 10" xfId="23153" xr:uid="{12447775-3218-40C1-81ED-CAF95F802BF2}"/>
    <cellStyle name="Normal 16 2 10 2" xfId="52217" xr:uid="{F5404FA2-086D-4437-9B68-152BC5425F3A}"/>
    <cellStyle name="Normal 16 2 11" xfId="4669" xr:uid="{74B8AEA0-12E1-4964-91DB-2E0689D0A6D9}"/>
    <cellStyle name="Normal 16 2 12" xfId="34325" xr:uid="{6089E91E-01C4-442D-A28C-96A301F827C3}"/>
    <cellStyle name="Normal 16 2 2" xfId="5783" xr:uid="{5DE2B0DC-D33C-4801-85A6-86C170242EEC}"/>
    <cellStyle name="Normal 16 2 2 10" xfId="35642" xr:uid="{4A28880C-F845-490B-936D-E150835E96A3}"/>
    <cellStyle name="Normal 16 2 2 2" xfId="21782" xr:uid="{396871CE-6306-44B0-ABF2-B2FF5F0FA15B}"/>
    <cellStyle name="Normal 16 2 2 2 2" xfId="25549" xr:uid="{3C4F6A3D-2DCE-4CAB-9341-2FBF1674C283}"/>
    <cellStyle name="Normal 16 2 2 2 2 2" xfId="28524" xr:uid="{C6604920-0658-43E9-A002-42EE1400E7B1}"/>
    <cellStyle name="Normal 16 2 2 2 2 2 2" xfId="57014" xr:uid="{F7DDBAF4-8C38-4F95-9D40-DFC378C5FC61}"/>
    <cellStyle name="Normal 16 2 2 2 2 3" xfId="54040" xr:uid="{7410583E-B126-47E1-BDCB-834672E9CF42}"/>
    <cellStyle name="Normal 16 2 2 2 3" xfId="27010" xr:uid="{60A5EE2D-0FCF-4402-89D8-FE78B6FAAE44}"/>
    <cellStyle name="Normal 16 2 2 2 3 2" xfId="55500" xr:uid="{4C7A79D2-3AA1-4A83-88E8-C4B8D6C0CB81}"/>
    <cellStyle name="Normal 16 2 2 2 4" xfId="30005" xr:uid="{5369A77D-6A3A-4F3C-9026-FA7C9B74BBF6}"/>
    <cellStyle name="Normal 16 2 2 2 4 2" xfId="58495" xr:uid="{9B565A84-67A0-4A06-8991-98871B106EFC}"/>
    <cellStyle name="Normal 16 2 2 2 5" xfId="24078" xr:uid="{CE4BABF8-6F05-43E7-A6DA-CE6C1938A300}"/>
    <cellStyle name="Normal 16 2 2 2 5 2" xfId="52619" xr:uid="{89CCC1A2-0D05-414E-8D1D-8FF980E7E04A}"/>
    <cellStyle name="Normal 16 2 2 2 6" xfId="51207" xr:uid="{586D2CED-515F-4677-8357-A58F874F6FE5}"/>
    <cellStyle name="Normal 16 2 2 3" xfId="18216" xr:uid="{00C68FED-99BE-4C93-9D79-AD4F079C35F5}"/>
    <cellStyle name="Normal 16 2 2 3 2" xfId="25836" xr:uid="{4219D3AC-708A-40C5-A209-ED78754F56A7}"/>
    <cellStyle name="Normal 16 2 2 3 2 2" xfId="28814" xr:uid="{6810CE54-54F0-4F82-8BFF-5B17D5E8D730}"/>
    <cellStyle name="Normal 16 2 2 3 2 2 2" xfId="57304" xr:uid="{411D6877-F3D1-4C38-9A9F-0CCEC3A3A130}"/>
    <cellStyle name="Normal 16 2 2 3 2 3" xfId="54327" xr:uid="{D0DC940C-7CBD-4872-AEFF-FD3C7B3F67B0}"/>
    <cellStyle name="Normal 16 2 2 3 3" xfId="27303" xr:uid="{16B790B6-02E5-480F-A1B4-7CBA7853451A}"/>
    <cellStyle name="Normal 16 2 2 3 3 2" xfId="55793" xr:uid="{C4046448-B737-4D35-B70A-A5922C1ECDC5}"/>
    <cellStyle name="Normal 16 2 2 3 4" xfId="30301" xr:uid="{3917F947-FCEC-42B6-9A0F-1D7939466438}"/>
    <cellStyle name="Normal 16 2 2 3 4 2" xfId="58791" xr:uid="{5E54268F-8834-4D5E-99E3-C94806854E14}"/>
    <cellStyle name="Normal 16 2 2 3 5" xfId="24391" xr:uid="{88CB41C9-8007-4B2B-AA9F-09722C1A7DC6}"/>
    <cellStyle name="Normal 16 2 2 3 5 2" xfId="52883" xr:uid="{AC8D7D6E-C771-4149-9E79-8B738484FBF4}"/>
    <cellStyle name="Normal 16 2 2 3 6" xfId="47854" xr:uid="{7EF0236E-601B-4454-832B-9A94029C2C53}"/>
    <cellStyle name="Normal 16 2 2 4" xfId="24670" xr:uid="{F6E8B173-16C2-4B14-8D67-DA6306C43F31}"/>
    <cellStyle name="Normal 16 2 2 4 2" xfId="26127" xr:uid="{9046E01C-AF48-4443-A467-2F29C7A4FD79}"/>
    <cellStyle name="Normal 16 2 2 4 2 2" xfId="29111" xr:uid="{0479C46C-DF5F-4F99-B85D-855B9875D0D2}"/>
    <cellStyle name="Normal 16 2 2 4 2 2 2" xfId="57601" xr:uid="{0AFD3E36-EB19-4F59-8232-EB9B9B4FEC9E}"/>
    <cellStyle name="Normal 16 2 2 4 2 3" xfId="54618" xr:uid="{2F809F72-CDA1-40DC-8D53-E0F169B73F3E}"/>
    <cellStyle name="Normal 16 2 2 4 3" xfId="27600" xr:uid="{402C0967-18DE-4DC0-B4B7-DA2B08C39B23}"/>
    <cellStyle name="Normal 16 2 2 4 3 2" xfId="56090" xr:uid="{E57F1F38-E883-4F42-B1FC-CAF57A126F20}"/>
    <cellStyle name="Normal 16 2 2 4 4" xfId="30599" xr:uid="{8B5D01DD-4ED0-4D7D-8BC6-D49FBB8973F0}"/>
    <cellStyle name="Normal 16 2 2 4 4 2" xfId="59089" xr:uid="{D70FB360-F140-4787-B669-026471CB4A57}"/>
    <cellStyle name="Normal 16 2 2 4 5" xfId="53162" xr:uid="{EBDA3CD1-474A-46A5-BD5B-B8D091C9F4CE}"/>
    <cellStyle name="Normal 16 2 2 5" xfId="24967" xr:uid="{A0326B29-7B6F-467C-A9DF-48789D4C9E82}"/>
    <cellStyle name="Normal 16 2 2 5 2" xfId="26436" xr:uid="{269B5C02-BAAF-483B-9396-FE8B41B521EA}"/>
    <cellStyle name="Normal 16 2 2 5 2 2" xfId="29420" xr:uid="{E33FA41E-F204-49F4-B1CC-AC80724C4481}"/>
    <cellStyle name="Normal 16 2 2 5 2 2 2" xfId="57910" xr:uid="{9ED203A7-3CC9-4DF0-B83B-AF77ABB019BB}"/>
    <cellStyle name="Normal 16 2 2 5 2 3" xfId="54927" xr:uid="{41C38FB3-0073-4119-A15F-0F6667C7B2DB}"/>
    <cellStyle name="Normal 16 2 2 5 3" xfId="27909" xr:uid="{4331A3C7-928E-4A5C-ABAD-7FC90F1331D2}"/>
    <cellStyle name="Normal 16 2 2 5 3 2" xfId="56399" xr:uid="{0B4F0504-A952-42AF-A77A-83FC3CA83BF7}"/>
    <cellStyle name="Normal 16 2 2 5 4" xfId="30909" xr:uid="{7A29FC2A-3B3A-4586-BB6A-D1F7D1F7828D}"/>
    <cellStyle name="Normal 16 2 2 5 4 2" xfId="59399" xr:uid="{D850CABC-D139-4D45-9D85-6CBD15456C93}"/>
    <cellStyle name="Normal 16 2 2 5 5" xfId="53458" xr:uid="{FF5CEFA9-D587-4CC6-9690-32FCD1B4E5C3}"/>
    <cellStyle name="Normal 16 2 2 6" xfId="25268" xr:uid="{7854DA51-154F-4DCB-ADDE-8166F91F9C6B}"/>
    <cellStyle name="Normal 16 2 2 6 2" xfId="28234" xr:uid="{85FF1451-7736-41BB-B8A8-4F75016D5EB0}"/>
    <cellStyle name="Normal 16 2 2 6 2 2" xfId="56724" xr:uid="{DC9B5265-4E88-413F-8584-0AC94B3D4F43}"/>
    <cellStyle name="Normal 16 2 2 6 3" xfId="53759" xr:uid="{31E9847F-244F-4A69-9E24-DB935E9ABC8E}"/>
    <cellStyle name="Normal 16 2 2 7" xfId="26719" xr:uid="{71FB6F6F-D48A-499A-AFCC-1DE7FD15B8BA}"/>
    <cellStyle name="Normal 16 2 2 7 2" xfId="55209" xr:uid="{6894088D-CF84-4D06-99DC-934D5662800C}"/>
    <cellStyle name="Normal 16 2 2 8" xfId="29713" xr:uid="{5335FB60-FD6A-4361-9345-0B3AF38CBDE6}"/>
    <cellStyle name="Normal 16 2 2 8 2" xfId="58203" xr:uid="{23E50185-DF51-4CB8-84D1-9E2F1B489B22}"/>
    <cellStyle name="Normal 16 2 2 9" xfId="23675" xr:uid="{AFA84B77-FE23-4D7C-8F9F-BFDF1E81EE0D}"/>
    <cellStyle name="Normal 16 2 2 9 2" xfId="52377" xr:uid="{FA5E0FCC-B031-410A-B13F-67DC876080D7}"/>
    <cellStyle name="Normal 16 2 3" xfId="4963" xr:uid="{5D9BF481-EC7D-4C36-9B9B-53EE1453BAB0}"/>
    <cellStyle name="Normal 16 2 3 2" xfId="20809" xr:uid="{D50B336E-61E4-46F6-BB75-55E41189835E}"/>
    <cellStyle name="Normal 16 2 3 2 2" xfId="28457" xr:uid="{EFC799B5-D173-4DDD-A6FE-E39A79FFE36F}"/>
    <cellStyle name="Normal 16 2 3 2 2 2" xfId="56947" xr:uid="{59CB3D92-E94B-49C9-8649-3D9EB8D57AC0}"/>
    <cellStyle name="Normal 16 2 3 2 3" xfId="25480" xr:uid="{721AF78A-C5EE-4D0F-A7F1-05B3DDA092E8}"/>
    <cellStyle name="Normal 16 2 3 2 3 2" xfId="53971" xr:uid="{A7B5B8BE-C516-498E-B7F7-CBFAC0ACF5F6}"/>
    <cellStyle name="Normal 16 2 3 2 4" xfId="50237" xr:uid="{46DE3D4F-8594-47EF-82EB-3F400096F604}"/>
    <cellStyle name="Normal 16 2 3 3" xfId="26943" xr:uid="{B8EFBF49-6638-4BC8-8035-C1FC496F72C9}"/>
    <cellStyle name="Normal 16 2 3 3 2" xfId="55433" xr:uid="{0308A4D0-2B2A-4D68-9013-F11DD62D82C1}"/>
    <cellStyle name="Normal 16 2 3 4" xfId="29937" xr:uid="{321D1AFC-1B46-4BE6-B7FA-E784C3475BEF}"/>
    <cellStyle name="Normal 16 2 3 4 2" xfId="58427" xr:uid="{2276E158-7111-47B5-8DEA-57985A326B50}"/>
    <cellStyle name="Normal 16 2 3 5" xfId="23999" xr:uid="{7B025E6E-BFCE-4F67-B19A-2E3C4D1AE1F0}"/>
    <cellStyle name="Normal 16 2 3 5 2" xfId="52562" xr:uid="{0AC42138-C26A-451D-8A8D-DBE10A62C3A1}"/>
    <cellStyle name="Normal 16 2 3 6" xfId="34832" xr:uid="{6414D751-F88C-4915-9E6E-521B4735695D}"/>
    <cellStyle name="Normal 16 2 4" xfId="20557" xr:uid="{413404D7-0DC4-4035-B800-69E490EFB8CE}"/>
    <cellStyle name="Normal 16 2 4 2" xfId="25767" xr:uid="{2DF1A2DC-BF3E-4712-84E2-196368607141}"/>
    <cellStyle name="Normal 16 2 4 2 2" xfId="28746" xr:uid="{6653C889-07CF-4A7E-AE7D-7C24502C01F4}"/>
    <cellStyle name="Normal 16 2 4 2 2 2" xfId="57236" xr:uid="{8713FE50-82B9-44E3-AA1A-3CDCF472FE21}"/>
    <cellStyle name="Normal 16 2 4 2 3" xfId="54258" xr:uid="{FB155250-FFFA-45B1-ABB3-A9DAC54A1288}"/>
    <cellStyle name="Normal 16 2 4 3" xfId="27235" xr:uid="{AB79CFD4-2EF8-497D-BC69-1466ECD02378}"/>
    <cellStyle name="Normal 16 2 4 3 2" xfId="55725" xr:uid="{BEE05D19-B85F-48E1-B39B-BF7AB13CFB84}"/>
    <cellStyle name="Normal 16 2 4 4" xfId="30232" xr:uid="{A9B50BF9-96E2-49EF-9132-AAF6DFC8E82E}"/>
    <cellStyle name="Normal 16 2 4 4 2" xfId="58722" xr:uid="{4F2E057A-5748-4F57-986B-F8B658AA0473}"/>
    <cellStyle name="Normal 16 2 4 5" xfId="24322" xr:uid="{ACE00C47-3A8F-4FE7-9872-65CF9FB4C279}"/>
    <cellStyle name="Normal 16 2 4 5 2" xfId="52814" xr:uid="{65E61CAC-FB23-4737-91FE-E3996A99598C}"/>
    <cellStyle name="Normal 16 2 5" xfId="18215" xr:uid="{F40C952F-BE03-4056-B344-4C5E95CF7353}"/>
    <cellStyle name="Normal 16 2 5 2" xfId="26058" xr:uid="{8DC38221-E7B5-43EA-9E8C-BA14A796BAAB}"/>
    <cellStyle name="Normal 16 2 5 2 2" xfId="29042" xr:uid="{5C3F1A9F-D395-4137-AAE2-85A62ACBF8C8}"/>
    <cellStyle name="Normal 16 2 5 2 2 2" xfId="57532" xr:uid="{EA85D4BB-379C-4AE4-BED4-C1FC1DFFDA54}"/>
    <cellStyle name="Normal 16 2 5 2 3" xfId="54549" xr:uid="{1C1FE76E-9C31-496E-A93E-5850BC9FDDEF}"/>
    <cellStyle name="Normal 16 2 5 3" xfId="27531" xr:uid="{930C0848-D485-4553-9DC3-2E495306A593}"/>
    <cellStyle name="Normal 16 2 5 3 2" xfId="56021" xr:uid="{0ABA2287-ADBE-4CDF-86D5-C556DB31A79E}"/>
    <cellStyle name="Normal 16 2 5 4" xfId="30529" xr:uid="{2586EAD3-4407-45FF-A09B-62032DC6135A}"/>
    <cellStyle name="Normal 16 2 5 4 2" xfId="59019" xr:uid="{35B377CA-DCCD-4E6C-90BE-8D706593F3F7}"/>
    <cellStyle name="Normal 16 2 5 5" xfId="24601" xr:uid="{708120CA-EAB6-4A7A-BC5D-96292B1BFCA6}"/>
    <cellStyle name="Normal 16 2 5 5 2" xfId="53093" xr:uid="{791D9B50-B1BA-45DB-8954-1FC1E5045CBC}"/>
    <cellStyle name="Normal 16 2 5 6" xfId="47853" xr:uid="{711947A5-82A0-4AE4-891B-BA5C21CAA5EB}"/>
    <cellStyle name="Normal 16 2 6" xfId="24898" xr:uid="{C64776CF-3158-4DDE-AD13-ED4365696747}"/>
    <cellStyle name="Normal 16 2 6 2" xfId="26368" xr:uid="{D7B46A3D-2832-4215-91F9-2F99B2C76334}"/>
    <cellStyle name="Normal 16 2 6 2 2" xfId="29352" xr:uid="{C05AE1FD-0289-4A2A-8054-E6DBC6FCA7FD}"/>
    <cellStyle name="Normal 16 2 6 2 2 2" xfId="57842" xr:uid="{719C534F-43B3-4B21-9442-C5333788BB21}"/>
    <cellStyle name="Normal 16 2 6 2 3" xfId="54859" xr:uid="{5E9DB275-F1F7-4179-AA68-4D91596ECBAD}"/>
    <cellStyle name="Normal 16 2 6 3" xfId="27841" xr:uid="{C00EFFAF-F3A5-41F7-820A-F6CAA5416B0A}"/>
    <cellStyle name="Normal 16 2 6 3 2" xfId="56331" xr:uid="{39296A41-AA41-4470-A61F-880E21E2F89E}"/>
    <cellStyle name="Normal 16 2 6 4" xfId="30840" xr:uid="{90BEB3E4-1964-400E-9DA5-9355593475E7}"/>
    <cellStyle name="Normal 16 2 6 4 2" xfId="59330" xr:uid="{E14EAD94-522A-47E6-B76F-C3A08589AD54}"/>
    <cellStyle name="Normal 16 2 6 5" xfId="53389" xr:uid="{7A7C6D07-341C-4C2F-9D86-28FC665B8C8A}"/>
    <cellStyle name="Normal 16 2 7" xfId="25199" xr:uid="{862BA586-966F-4B3A-BC30-9D77D8756979}"/>
    <cellStyle name="Normal 16 2 7 2" xfId="28166" xr:uid="{117E083E-69D6-4CB1-BD00-970AAD7452BB}"/>
    <cellStyle name="Normal 16 2 7 2 2" xfId="56656" xr:uid="{9D9E425D-F345-4C54-8E16-4DF5CA5F9ACA}"/>
    <cellStyle name="Normal 16 2 7 3" xfId="53690" xr:uid="{6501D697-1B4D-413F-A1E0-C0E6D38B6E32}"/>
    <cellStyle name="Normal 16 2 8" xfId="26650" xr:uid="{6A31BC22-7A3D-46FB-9A37-5B7361FA7255}"/>
    <cellStyle name="Normal 16 2 8 2" xfId="55140" xr:uid="{7CE03882-E261-4FFA-9F61-EA9BC9A819A4}"/>
    <cellStyle name="Normal 16 2 9" xfId="29644" xr:uid="{A318721B-0110-4B89-B776-90E3C747FD78}"/>
    <cellStyle name="Normal 16 2 9 2" xfId="58134" xr:uid="{556EC4B6-0F8D-46D6-BC5E-A46BA00E75F6}"/>
    <cellStyle name="Normal 16 3" xfId="3484" xr:uid="{F093780A-9721-43D7-8C79-628BE2A004F6}"/>
    <cellStyle name="Normal 16 3 2" xfId="5976" xr:uid="{E66288F5-ECB7-4BA8-BBBC-6100236E05C6}"/>
    <cellStyle name="Normal 16 3 2 2" xfId="22035" xr:uid="{2A99CD7D-9E75-41DC-B078-416B1A106934}"/>
    <cellStyle name="Normal 16 3 2 2 2" xfId="51460" xr:uid="{F716F94E-8FD6-4E67-92ED-E12339157694}"/>
    <cellStyle name="Normal 16 3 2 3" xfId="23958" xr:uid="{1BF0501F-FF65-4A1F-A064-67D1E1E638E3}"/>
    <cellStyle name="Normal 16 3 2 4" xfId="35835" xr:uid="{57B975BD-8B5A-4ED4-ADFF-3D4456E590D2}"/>
    <cellStyle name="Normal 16 3 3" xfId="21051" xr:uid="{EA318D53-C753-4608-8EBC-B4EB17E84300}"/>
    <cellStyle name="Normal 16 3 3 2" xfId="50477" xr:uid="{4E319B15-3A2F-4F44-B8C8-22F8D7492EEA}"/>
    <cellStyle name="Normal 16 3 4" xfId="23536" xr:uid="{F1F21801-9F58-41D5-8C16-889D45113971}"/>
    <cellStyle name="Normal 16 3 5" xfId="5195" xr:uid="{A9CF0BFE-A2D9-477E-A24A-235226B5CADC}"/>
    <cellStyle name="Normal 16 3 5 2" xfId="35058" xr:uid="{E6BFBBA5-F04F-4AAC-9B37-7B07ABBE41A1}"/>
    <cellStyle name="Normal 16 4" xfId="5618" xr:uid="{47F23D06-A331-465A-9BF0-D3B714E02FEA}"/>
    <cellStyle name="Normal 16 4 2" xfId="21536" xr:uid="{AB44EBF6-03DA-4A5D-B09A-329CC5F98E8E}"/>
    <cellStyle name="Normal 16 4 2 2" xfId="28405" xr:uid="{348940B7-6D77-4A7D-B7C6-CC60D736968A}"/>
    <cellStyle name="Normal 16 4 2 2 2" xfId="56895" xr:uid="{9FC31591-BEE6-4440-BC7D-C45246DEBC88}"/>
    <cellStyle name="Normal 16 4 2 3" xfId="25439" xr:uid="{BA798C8D-FB4E-48A6-9F5C-521A262F1C11}"/>
    <cellStyle name="Normal 16 4 2 3 2" xfId="53930" xr:uid="{1D107BE3-66D6-4B0B-B992-27D5CD51BE9C}"/>
    <cellStyle name="Normal 16 4 2 4" xfId="50961" xr:uid="{0EDE1D0D-878D-4113-916E-92E41D56B0C0}"/>
    <cellStyle name="Normal 16 4 3" xfId="26891" xr:uid="{E22128A6-17B4-4F62-98D1-92C0BDA47441}"/>
    <cellStyle name="Normal 16 4 3 2" xfId="55381" xr:uid="{8DE38789-E26D-43BF-BB85-44624DCB7468}"/>
    <cellStyle name="Normal 16 4 4" xfId="29884" xr:uid="{9E7BAEE1-2169-4623-8351-110FBF8D8C50}"/>
    <cellStyle name="Normal 16 4 4 2" xfId="58374" xr:uid="{CD8AC205-ED2E-41D4-8A90-4F4A6BE49BFA}"/>
    <cellStyle name="Normal 16 4 5" xfId="23939" xr:uid="{C78C2B21-B19D-487C-A05A-575E36703289}"/>
    <cellStyle name="Normal 16 4 5 2" xfId="52520" xr:uid="{05C707AC-D937-425A-BA19-213A57EC0DE8}"/>
    <cellStyle name="Normal 16 4 6" xfId="35478" xr:uid="{163DFF75-A6B2-4496-93F5-894C7202AD9C}"/>
    <cellStyle name="Normal 16 5" xfId="20460" xr:uid="{8BAB064E-C01D-41D6-8C53-A110ED4D4EC0}"/>
    <cellStyle name="Normal 16 5 2" xfId="25716" xr:uid="{D56F1435-C6B4-4B0B-959A-8473410740B9}"/>
    <cellStyle name="Normal 16 5 2 2" xfId="28695" xr:uid="{BC9676A9-9A44-479B-AA73-625F00F1647E}"/>
    <cellStyle name="Normal 16 5 2 2 2" xfId="57185" xr:uid="{1C5F19BF-207F-4010-8FA8-7987238C061A}"/>
    <cellStyle name="Normal 16 5 2 3" xfId="54207" xr:uid="{6FAB311E-7162-480A-897D-A850FC9441E3}"/>
    <cellStyle name="Normal 16 5 3" xfId="27184" xr:uid="{EB41D772-38D7-4576-A5AC-555C61280DA4}"/>
    <cellStyle name="Normal 16 5 3 2" xfId="55674" xr:uid="{BF9A59D4-0507-4C16-B66E-7B5A009EE420}"/>
    <cellStyle name="Normal 16 5 4" xfId="30180" xr:uid="{13A7C5E0-CAC6-411F-A436-9B4C1599C2C5}"/>
    <cellStyle name="Normal 16 5 4 2" xfId="58670" xr:uid="{ACC27DEB-6D0F-410E-83BD-A255C4321CE9}"/>
    <cellStyle name="Normal 16 5 5" xfId="24282" xr:uid="{C5A4017A-9F16-4F00-9C6A-0B4ED982381D}"/>
    <cellStyle name="Normal 16 5 5 2" xfId="52774" xr:uid="{A5AC8D4A-9AA1-4E4B-88D4-54801294AE79}"/>
    <cellStyle name="Normal 16 5 6" xfId="50012" xr:uid="{4BC51513-6EF6-4224-8905-8960CC03E7AC}"/>
    <cellStyle name="Normal 16 6" xfId="18214" xr:uid="{B2ADBAE6-D12F-499F-A808-36D557336295}"/>
    <cellStyle name="Normal 16 6 2" xfId="26006" xr:uid="{B1507859-58FF-4837-871A-D25E04878877}"/>
    <cellStyle name="Normal 16 6 2 2" xfId="28989" xr:uid="{7C68263C-21B7-4023-A461-8C3113549200}"/>
    <cellStyle name="Normal 16 6 2 2 2" xfId="57479" xr:uid="{D21BA48A-3DA8-4A80-913A-F5E47BAD700E}"/>
    <cellStyle name="Normal 16 6 2 3" xfId="54497" xr:uid="{8B820D7A-F965-4CEF-B938-DB94A038721B}"/>
    <cellStyle name="Normal 16 6 3" xfId="27478" xr:uid="{2B24E1DC-8623-435A-AE4D-3772693A5745}"/>
    <cellStyle name="Normal 16 6 3 2" xfId="55968" xr:uid="{C6001660-0B39-4B3D-A2B6-CE04E4D26A27}"/>
    <cellStyle name="Normal 16 6 4" xfId="30476" xr:uid="{0B67D408-86B3-4617-BF35-CCF4F40BD67B}"/>
    <cellStyle name="Normal 16 6 4 2" xfId="58966" xr:uid="{2C3AC59E-1449-4769-B88C-DF4DC8FB1899}"/>
    <cellStyle name="Normal 16 6 5" xfId="24560" xr:uid="{5173476B-BAC1-4F04-B4E4-8DC62DBD102E}"/>
    <cellStyle name="Normal 16 6 5 2" xfId="53052" xr:uid="{D62DF79F-5158-427A-B8CC-62C7BFDB0307}"/>
    <cellStyle name="Normal 16 6 6" xfId="47852" xr:uid="{E24E7C7A-FAB2-4239-9D88-605E2306E061}"/>
    <cellStyle name="Normal 16 7" xfId="4611" xr:uid="{1A0F275D-2E03-4B1A-9B92-E3A90F7B0E19}"/>
    <cellStyle name="Normal 16 7 2" xfId="26316" xr:uid="{5CB5288A-99E8-4CC8-8BEE-3574A9BA57BB}"/>
    <cellStyle name="Normal 16 7 2 2" xfId="29300" xr:uid="{A1200B79-7C17-49CE-8813-2BC70ABFA350}"/>
    <cellStyle name="Normal 16 7 2 2 2" xfId="57790" xr:uid="{814FE3FE-2643-4E4F-9D4E-FED5197160CB}"/>
    <cellStyle name="Normal 16 7 2 3" xfId="54807" xr:uid="{87F45966-BD56-4207-8AA3-C53A00AD6E34}"/>
    <cellStyle name="Normal 16 7 3" xfId="27789" xr:uid="{7FD1A772-F40F-4204-A5CE-0A11BC316E3A}"/>
    <cellStyle name="Normal 16 7 3 2" xfId="56279" xr:uid="{6B74CF65-FB46-4034-B559-10B057E3E4F7}"/>
    <cellStyle name="Normal 16 7 4" xfId="30788" xr:uid="{7F5FFC54-3E4B-4930-A3E5-B32EA1CD135E}"/>
    <cellStyle name="Normal 16 7 4 2" xfId="59278" xr:uid="{3F2A699F-1F29-4409-B114-09162258941E}"/>
    <cellStyle name="Normal 16 7 5" xfId="24858" xr:uid="{AC6661E8-F3FF-401A-9F85-554125B8F5CF}"/>
    <cellStyle name="Normal 16 7 5 2" xfId="53349" xr:uid="{34F3F0AA-6E61-45B0-91D4-C69CA0D8FC23}"/>
    <cellStyle name="Normal 16 7 6" xfId="34548" xr:uid="{24FB9079-1363-4CCD-96D0-8432C7605AAC}"/>
    <cellStyle name="Normal 16 8" xfId="25159" xr:uid="{47B4A18B-9E41-4EBD-8555-90D6FF509BA0}"/>
    <cellStyle name="Normal 16 8 2" xfId="28114" xr:uid="{0DD6BAD6-8D4D-4891-8AA0-A0BB819CA97E}"/>
    <cellStyle name="Normal 16 8 2 2" xfId="56604" xr:uid="{78D5B3B9-5CED-4194-9BC9-AE7A52572B3A}"/>
    <cellStyle name="Normal 16 8 3" xfId="53650" xr:uid="{453DC5E1-B41F-456B-8AB1-DACC312964FB}"/>
    <cellStyle name="Normal 16 9" xfId="26610" xr:uid="{2B807D15-BBEC-47E0-9E27-FFA21CF49419}"/>
    <cellStyle name="Normal 16 9 2" xfId="55100" xr:uid="{BF1653A1-E4FA-4B2D-BABC-D2FC7F4394CF}"/>
    <cellStyle name="Normal 160" xfId="535" xr:uid="{D558B068-BDC9-4247-A7FA-D8A0C9E2731A}"/>
    <cellStyle name="Normal 160 2" xfId="1100" xr:uid="{98940E67-AD0B-4581-B3B6-21BF56C6BD19}"/>
    <cellStyle name="Normal 160 2 2" xfId="3697" xr:uid="{FF83E904-5139-4D6E-A11E-FBE7BF0595B0}"/>
    <cellStyle name="Normal 160 2 2 2" xfId="3882" xr:uid="{D99833C2-E2C6-4C81-9077-7857B63AD7FF}"/>
    <cellStyle name="Normal 160 2 3" xfId="3618" xr:uid="{D631B184-3B05-4B99-8317-7F88F4E7D6B7}"/>
    <cellStyle name="Normal 160 3" xfId="1023" xr:uid="{685A920D-796E-43E2-ACC2-0DF45B927E06}"/>
    <cellStyle name="Normal 160 4" xfId="3848" xr:uid="{9F623E4A-FAD1-4120-9455-B7448942BAC1}"/>
    <cellStyle name="Normal 160 4 2" xfId="23438" xr:uid="{F8348603-262E-48B9-936D-8CF81E8498C5}"/>
    <cellStyle name="Normal 161" xfId="536" xr:uid="{8F65D6D6-BBB1-47C8-90B5-894505457224}"/>
    <cellStyle name="Normal 161 2" xfId="1101" xr:uid="{B9C786ED-4AB2-401A-86D9-8B465A732E7C}"/>
    <cellStyle name="Normal 161 2 2" xfId="3698" xr:uid="{24E3664A-365B-4247-A12B-D81933F29A46}"/>
    <cellStyle name="Normal 161 2 2 2" xfId="3883" xr:uid="{FCF4750D-F9E2-4ECB-93AC-A74A3CF7501D}"/>
    <cellStyle name="Normal 161 2 3" xfId="3619" xr:uid="{902462E8-D672-4989-A6DE-C3FC14685387}"/>
    <cellStyle name="Normal 161 3" xfId="1024" xr:uid="{34589AC1-412F-4377-8382-F71C4155C87C}"/>
    <cellStyle name="Normal 161 4" xfId="3849" xr:uid="{713B2118-71E7-4E0B-9DF6-863FAD4E87F4}"/>
    <cellStyle name="Normal 161 4 2" xfId="23443" xr:uid="{0F97B2B5-D5E1-47EB-AEEA-B997A6E8FD0D}"/>
    <cellStyle name="Normal 162" xfId="537" xr:uid="{5ADB6790-6CE6-40D3-B344-674310B8E390}"/>
    <cellStyle name="Normal 162 2" xfId="1102" xr:uid="{1B05D6A9-39B1-421B-908B-0DAB401F550D}"/>
    <cellStyle name="Normal 162 2 2" xfId="3699" xr:uid="{10A5F0DF-294D-4A22-8DBB-40D15CF5AB0D}"/>
    <cellStyle name="Normal 162 2 2 2" xfId="3884" xr:uid="{4A6E0410-759A-476B-9EA5-5975EA2C0D30}"/>
    <cellStyle name="Normal 162 2 3" xfId="3620" xr:uid="{3C3F5C86-7591-4ED3-B7CD-FCE9E72A7CEA}"/>
    <cellStyle name="Normal 162 3" xfId="1025" xr:uid="{85798B0B-0BF5-4C2D-9817-88D3988BCEED}"/>
    <cellStyle name="Normal 162 4" xfId="23421" xr:uid="{D2C57C0B-A3F7-4D65-856E-A7796B24CC55}"/>
    <cellStyle name="Normal 163" xfId="538" xr:uid="{E1BE07AE-1CB1-4FF6-AE77-417B12907D48}"/>
    <cellStyle name="Normal 163 2" xfId="1103" xr:uid="{6F70A822-3655-45D3-8D1E-BF0EB379BCB8}"/>
    <cellStyle name="Normal 163 2 2" xfId="3700" xr:uid="{79CC3376-E5C0-4CB4-9596-B560AF2A802B}"/>
    <cellStyle name="Normal 163 2 2 2" xfId="3885" xr:uid="{670527E0-4F6B-422B-9C31-CAD81D1D04B6}"/>
    <cellStyle name="Normal 163 2 3" xfId="3621" xr:uid="{65A30C2B-EAFD-4D7D-9E62-8BE02B37CD37}"/>
    <cellStyle name="Normal 163 3" xfId="1026" xr:uid="{C668A395-0E78-407C-9913-0BD250A62A5F}"/>
    <cellStyle name="Normal 163 4" xfId="23467" xr:uid="{C1345B89-D13A-4281-B464-48E122D57B4C}"/>
    <cellStyle name="Normal 164" xfId="539" xr:uid="{40089A0D-ABFF-41AE-9DF6-2F02DE5E3ACC}"/>
    <cellStyle name="Normal 164 2" xfId="1104" xr:uid="{F12B7D03-D650-4833-B893-67AB8EE3ED6A}"/>
    <cellStyle name="Normal 164 2 2" xfId="3701" xr:uid="{DB4DDFBF-F520-4CAD-9D3A-DFB17A6024CA}"/>
    <cellStyle name="Normal 164 2 2 2" xfId="3886" xr:uid="{72DF567F-5810-4F80-A379-F74202709CC5}"/>
    <cellStyle name="Normal 164 2 3" xfId="3622" xr:uid="{B4F63648-7A6E-45D0-BEC5-5273651F6E29}"/>
    <cellStyle name="Normal 164 3" xfId="1027" xr:uid="{AFE2162B-2F98-4206-AC95-E290953ED43C}"/>
    <cellStyle name="Normal 164 4" xfId="23452" xr:uid="{E2FD496D-DD71-4EE1-8272-44C06C3DCD20}"/>
    <cellStyle name="Normal 165" xfId="540" xr:uid="{F209E639-DACF-4D09-B8E5-8D190CC98C21}"/>
    <cellStyle name="Normal 165 2" xfId="1105" xr:uid="{DBD223AF-7E83-46C2-85ED-D1CFEA187918}"/>
    <cellStyle name="Normal 165 2 2" xfId="3702" xr:uid="{CBD9C2E4-C108-4114-8493-9AAEE570F015}"/>
    <cellStyle name="Normal 165 2 2 2" xfId="3887" xr:uid="{5A326AB7-8C50-4E9B-B2B4-5E9F52ADBECA}"/>
    <cellStyle name="Normal 165 2 3" xfId="3623" xr:uid="{B5C604D4-4875-4CDB-AE82-DED1178759FE}"/>
    <cellStyle name="Normal 165 3" xfId="1028" xr:uid="{3C2F30D8-DFD4-4AF8-B525-055240BF6E5B}"/>
    <cellStyle name="Normal 165 4" xfId="23415" xr:uid="{2246058A-A121-4D5D-BCA4-C37A81986522}"/>
    <cellStyle name="Normal 166" xfId="541" xr:uid="{807F9533-7015-4B93-82CE-D2DCC9D40096}"/>
    <cellStyle name="Normal 166 2" xfId="1106" xr:uid="{C2D16FA1-72E8-4845-9046-022CB88171DC}"/>
    <cellStyle name="Normal 166 2 2" xfId="3703" xr:uid="{9C796C02-B937-4F47-B305-BF3573C53138}"/>
    <cellStyle name="Normal 166 2 2 2" xfId="3888" xr:uid="{D7BEA709-90B4-409E-A168-8222E27863D7}"/>
    <cellStyle name="Normal 166 2 3" xfId="3624" xr:uid="{9ED4F350-F0F7-4895-9881-3DD8B1F417EE}"/>
    <cellStyle name="Normal 166 3" xfId="1029" xr:uid="{E0F79BC0-5794-4360-A1F1-88247D72C138}"/>
    <cellStyle name="Normal 166 4" xfId="23435" xr:uid="{129AFDD8-79F9-4B23-968D-E962C7ECCD38}"/>
    <cellStyle name="Normal 167" xfId="542" xr:uid="{54A904C9-1DA4-4FCC-A57B-58C2C6B1B091}"/>
    <cellStyle name="Normal 167 2" xfId="1107" xr:uid="{C273B6C2-2085-491B-9649-D8A3B5C90EDF}"/>
    <cellStyle name="Normal 167 2 2" xfId="3704" xr:uid="{C6A53BDA-D419-4DB2-8F02-1FEB06233078}"/>
    <cellStyle name="Normal 167 2 2 2" xfId="3889" xr:uid="{1175FF2D-1961-4BB9-9B21-892973919C38}"/>
    <cellStyle name="Normal 167 2 3" xfId="3625" xr:uid="{45010BEB-AE3D-47EA-A731-F8469FC61DA1}"/>
    <cellStyle name="Normal 167 3" xfId="1030" xr:uid="{6F0C1285-264F-4833-8B2E-179BACA9EFDA}"/>
    <cellStyle name="Normal 167 4" xfId="23389" xr:uid="{2612D1D4-4670-412C-A236-8B15811258D5}"/>
    <cellStyle name="Normal 168" xfId="543" xr:uid="{00DE72B6-64AC-4580-99A3-EC0460B396EE}"/>
    <cellStyle name="Normal 168 2" xfId="1108" xr:uid="{EDEED7FE-A7DB-4C7D-9910-B2B4F8450744}"/>
    <cellStyle name="Normal 168 2 2" xfId="3705" xr:uid="{210DA819-C8AD-4914-968B-A279A66737C4}"/>
    <cellStyle name="Normal 168 2 2 2" xfId="3890" xr:uid="{EC098F13-1823-496D-B46A-2400EC76DEE9}"/>
    <cellStyle name="Normal 168 2 3" xfId="3626" xr:uid="{D506BB8C-3484-4ADF-BD65-D0E7CEA2FF74}"/>
    <cellStyle name="Normal 168 3" xfId="1031" xr:uid="{DC57ECB1-15C3-40CB-991C-E6F9D549BD81}"/>
    <cellStyle name="Normal 168 4" xfId="23445" xr:uid="{EABD2E10-FE83-4FF0-9C30-29DA1A95ECD7}"/>
    <cellStyle name="Normal 169" xfId="544" xr:uid="{3D361EC8-C081-4070-9B2A-7B3C61375096}"/>
    <cellStyle name="Normal 169 2" xfId="1109" xr:uid="{49DF68D9-5EDA-46C3-A735-680AC0CD65FC}"/>
    <cellStyle name="Normal 169 2 2" xfId="3706" xr:uid="{F78560F3-9F6A-41A8-BAE8-1F2C10DCF009}"/>
    <cellStyle name="Normal 169 2 2 2" xfId="3891" xr:uid="{0CEA7600-A111-452E-AD0E-AF56DE6D5485}"/>
    <cellStyle name="Normal 169 2 3" xfId="3627" xr:uid="{77379059-E5BD-4CEB-9FE6-A24D93572926}"/>
    <cellStyle name="Normal 169 3" xfId="1032" xr:uid="{2EAD6E1C-34C9-4FED-8C69-086EFA2FB2DB}"/>
    <cellStyle name="Normal 169 4" xfId="23398" xr:uid="{5A7A3B9C-EA1A-4123-9B44-838441E62B65}"/>
    <cellStyle name="Normal 17" xfId="199" xr:uid="{94924AE4-DC00-4D90-A31B-2287FC992A8D}"/>
    <cellStyle name="Normal 17 10" xfId="29591" xr:uid="{B2AE459E-2939-414F-953C-F19A327D4775}"/>
    <cellStyle name="Normal 17 10 2" xfId="58081" xr:uid="{F0A31257-AC4D-4AB9-A2AD-0D68A1A2FDD5}"/>
    <cellStyle name="Normal 17 11" xfId="22592" xr:uid="{45F7051A-E50E-44C9-8BBE-FFBD943E479A}"/>
    <cellStyle name="Normal 17 11 2" xfId="51877" xr:uid="{AEA0CE9E-806E-494E-AB3A-F30EB62B6EE6}"/>
    <cellStyle name="Normal 17 12" xfId="31804" xr:uid="{83DF268A-6952-437E-8398-88240223F196}"/>
    <cellStyle name="Normal 17 2" xfId="3387" xr:uid="{506BC140-D174-4EE3-91B3-226AD0CE8E18}"/>
    <cellStyle name="Normal 17 2 10" xfId="23154" xr:uid="{313984F8-0C37-44E7-9E00-6C065F74EE9A}"/>
    <cellStyle name="Normal 17 2 10 2" xfId="52218" xr:uid="{EAC35B41-88F7-413B-936B-8646EBBD86F4}"/>
    <cellStyle name="Normal 17 2 2" xfId="3440" xr:uid="{2BF39618-3C3C-4D1A-88EE-E50A6C6E4E15}"/>
    <cellStyle name="Normal 17 2 2 2" xfId="5784" xr:uid="{F35EBD27-F077-4556-B424-F655FEC10774}"/>
    <cellStyle name="Normal 17 2 2 2 2" xfId="21783" xr:uid="{0566A025-58C3-441F-BC7C-FB9FE050E3EC}"/>
    <cellStyle name="Normal 17 2 2 2 2 2" xfId="28525" xr:uid="{DD442480-77A3-4803-8B8D-FE04DB554716}"/>
    <cellStyle name="Normal 17 2 2 2 2 2 2" xfId="57015" xr:uid="{F9225B24-95DF-423F-A8F2-5A07878A32A2}"/>
    <cellStyle name="Normal 17 2 2 2 2 3" xfId="25550" xr:uid="{4DBD9F61-C453-4D9A-909D-5FDF4C88FC38}"/>
    <cellStyle name="Normal 17 2 2 2 2 3 2" xfId="54041" xr:uid="{B949F498-40C2-4B77-87C1-A94F2E327ADD}"/>
    <cellStyle name="Normal 17 2 2 2 2 4" xfId="51208" xr:uid="{B8FF6CC0-D224-4545-A6D2-5B72C0C79FD9}"/>
    <cellStyle name="Normal 17 2 2 2 3" xfId="27011" xr:uid="{849BC1F4-C297-4807-9272-BCAA93ED3EBF}"/>
    <cellStyle name="Normal 17 2 2 2 3 2" xfId="55501" xr:uid="{65F7A960-40E3-4F64-AD71-A5FEA9F111BF}"/>
    <cellStyle name="Normal 17 2 2 2 4" xfId="30006" xr:uid="{DED8C720-8DDD-4A41-8291-585B64E76343}"/>
    <cellStyle name="Normal 17 2 2 2 4 2" xfId="58496" xr:uid="{C9773392-0302-4943-82A6-3E67DD6C6F19}"/>
    <cellStyle name="Normal 17 2 2 2 5" xfId="24079" xr:uid="{CD0673FB-A36E-4E58-B09D-18A75C76D09F}"/>
    <cellStyle name="Normal 17 2 2 2 5 2" xfId="52620" xr:uid="{9C7FD15E-9287-4F0D-8671-5C36863E17F3}"/>
    <cellStyle name="Normal 17 2 2 2 6" xfId="35643" xr:uid="{EF2BB510-0E74-4799-8756-D87475B249FF}"/>
    <cellStyle name="Normal 17 2 2 3" xfId="24392" xr:uid="{26AB5BE0-A07A-4BFD-9890-81BEDA22728E}"/>
    <cellStyle name="Normal 17 2 2 3 2" xfId="25837" xr:uid="{49793592-CA96-41C9-8833-EDCFD1129B30}"/>
    <cellStyle name="Normal 17 2 2 3 2 2" xfId="28815" xr:uid="{3D15F748-6F6B-4001-85BF-4303A866C12B}"/>
    <cellStyle name="Normal 17 2 2 3 2 2 2" xfId="57305" xr:uid="{F8D13E5C-63FD-468B-A28D-475FAD125B4F}"/>
    <cellStyle name="Normal 17 2 2 3 2 3" xfId="54328" xr:uid="{965BE2AD-F53C-4376-AEB2-599205B8D458}"/>
    <cellStyle name="Normal 17 2 2 3 3" xfId="27304" xr:uid="{0B278398-D39B-40F2-8092-69F599EE2B67}"/>
    <cellStyle name="Normal 17 2 2 3 3 2" xfId="55794" xr:uid="{650D930E-792B-40E3-B0EB-7865ACDE9162}"/>
    <cellStyle name="Normal 17 2 2 3 4" xfId="30302" xr:uid="{DD17CBE4-55B1-4C1E-9E14-EA29DCD4DE0C}"/>
    <cellStyle name="Normal 17 2 2 3 4 2" xfId="58792" xr:uid="{52B498FC-3357-41A1-A4D6-0D0033A9C5EE}"/>
    <cellStyle name="Normal 17 2 2 3 5" xfId="52884" xr:uid="{076C8869-0E69-485F-BDB3-C3681D7FB23A}"/>
    <cellStyle name="Normal 17 2 2 4" xfId="24671" xr:uid="{25ABB47A-B305-4509-927B-4D89C2F9410B}"/>
    <cellStyle name="Normal 17 2 2 4 2" xfId="26128" xr:uid="{D9DC2C34-C2D8-4344-8043-24E81F6DE96D}"/>
    <cellStyle name="Normal 17 2 2 4 2 2" xfId="29112" xr:uid="{42DFE57E-DE44-48B4-9B8C-A673A011D8C2}"/>
    <cellStyle name="Normal 17 2 2 4 2 2 2" xfId="57602" xr:uid="{31A6A7DD-9058-4284-8A0C-53818B8496A9}"/>
    <cellStyle name="Normal 17 2 2 4 2 3" xfId="54619" xr:uid="{8D904578-324E-4052-B1B6-B305F7CC6ED7}"/>
    <cellStyle name="Normal 17 2 2 4 3" xfId="27601" xr:uid="{8CF3B745-9A28-477E-9977-2FB5C4FD7830}"/>
    <cellStyle name="Normal 17 2 2 4 3 2" xfId="56091" xr:uid="{CC9C0350-6666-4877-8F19-BE95E1D09ADF}"/>
    <cellStyle name="Normal 17 2 2 4 4" xfId="30600" xr:uid="{C4C13DF2-A348-4DDA-99AC-4829CEC63F7D}"/>
    <cellStyle name="Normal 17 2 2 4 4 2" xfId="59090" xr:uid="{C06CC289-6515-4F96-9E5C-C8F678669595}"/>
    <cellStyle name="Normal 17 2 2 4 5" xfId="53163" xr:uid="{3745E854-A519-4A8E-8C85-F84A71C394A2}"/>
    <cellStyle name="Normal 17 2 2 5" xfId="24968" xr:uid="{DFDC182E-184A-4D16-9F52-A75FE9FFA4F7}"/>
    <cellStyle name="Normal 17 2 2 5 2" xfId="26437" xr:uid="{F78BAE58-8F43-45F7-9AE3-133ACA771610}"/>
    <cellStyle name="Normal 17 2 2 5 2 2" xfId="29421" xr:uid="{36DE1B84-9A34-4781-9479-D96C674CB67B}"/>
    <cellStyle name="Normal 17 2 2 5 2 2 2" xfId="57911" xr:uid="{68E6D82A-6CD2-4A04-A5A8-B191EA00B32F}"/>
    <cellStyle name="Normal 17 2 2 5 2 3" xfId="54928" xr:uid="{51E7776E-193B-4BB1-AFB2-81ACE22A0D70}"/>
    <cellStyle name="Normal 17 2 2 5 3" xfId="27910" xr:uid="{BEB68940-563E-40E5-9F33-53A851C3E822}"/>
    <cellStyle name="Normal 17 2 2 5 3 2" xfId="56400" xr:uid="{90B62340-6669-45E9-A2E3-6DB65C59E3CB}"/>
    <cellStyle name="Normal 17 2 2 5 4" xfId="30910" xr:uid="{F43240EA-CFD3-4D39-954A-7160E9262BF5}"/>
    <cellStyle name="Normal 17 2 2 5 4 2" xfId="59400" xr:uid="{65B100C8-8B91-4A9A-8E91-1AB049FA5606}"/>
    <cellStyle name="Normal 17 2 2 5 5" xfId="53459" xr:uid="{B11A2CF2-2351-4DD0-89C3-11989BB37B12}"/>
    <cellStyle name="Normal 17 2 2 6" xfId="25269" xr:uid="{4DF8E8C4-C467-42DE-9682-F8A10CB13446}"/>
    <cellStyle name="Normal 17 2 2 6 2" xfId="28235" xr:uid="{0B91D9C9-E985-4AAE-AE82-0C4B22D74B60}"/>
    <cellStyle name="Normal 17 2 2 6 2 2" xfId="56725" xr:uid="{828A8B67-EC28-49AB-9B98-B377F31270CD}"/>
    <cellStyle name="Normal 17 2 2 6 3" xfId="53760" xr:uid="{4BCB3992-B721-420F-9414-2229FFA4A11A}"/>
    <cellStyle name="Normal 17 2 2 7" xfId="26720" xr:uid="{7F275058-0DF7-4A32-BFA5-7DFD85147A77}"/>
    <cellStyle name="Normal 17 2 2 7 2" xfId="55210" xr:uid="{8F8AD343-149B-4325-A465-5B79BCA9A203}"/>
    <cellStyle name="Normal 17 2 2 8" xfId="29714" xr:uid="{1523F237-6A79-4287-BCCF-A1D70253846B}"/>
    <cellStyle name="Normal 17 2 2 8 2" xfId="58204" xr:uid="{D22557DD-B139-4B88-97B7-A28301458974}"/>
    <cellStyle name="Normal 17 2 2 9" xfId="23676" xr:uid="{36D19648-2B39-474C-9E3F-6346FE90934B}"/>
    <cellStyle name="Normal 17 2 2 9 2" xfId="52378" xr:uid="{720F45CA-1945-4CB7-8D9E-A723EA7B8852}"/>
    <cellStyle name="Normal 17 2 3" xfId="4964" xr:uid="{8749A497-55E9-4C94-97EA-1DA94F47B2A4}"/>
    <cellStyle name="Normal 17 2 3 2" xfId="20810" xr:uid="{7ECAEBE3-DEC3-45DF-9010-69DD31B211F0}"/>
    <cellStyle name="Normal 17 2 3 2 2" xfId="28458" xr:uid="{E78DEA43-E06F-4B61-9075-1AC1AD092F3A}"/>
    <cellStyle name="Normal 17 2 3 2 2 2" xfId="56948" xr:uid="{E565C138-0C45-46A1-86ED-0FCEF03C8F7F}"/>
    <cellStyle name="Normal 17 2 3 2 3" xfId="25481" xr:uid="{AC62F6F2-DAE3-47B2-AE68-807418B23AC7}"/>
    <cellStyle name="Normal 17 2 3 2 3 2" xfId="53972" xr:uid="{18F447DD-B0ED-4067-B930-FDCBFD0F41D4}"/>
    <cellStyle name="Normal 17 2 3 2 4" xfId="50238" xr:uid="{B89A8010-E64E-4279-A875-9B68532BDC71}"/>
    <cellStyle name="Normal 17 2 3 3" xfId="26944" xr:uid="{E1ECF9E6-448E-4ABE-A157-30C1A831433C}"/>
    <cellStyle name="Normal 17 2 3 3 2" xfId="55434" xr:uid="{436D238E-947B-4ECF-9DA8-1A4BEBE60A09}"/>
    <cellStyle name="Normal 17 2 3 4" xfId="29938" xr:uid="{EAE44A42-C584-4F54-AEF5-010F04751AFB}"/>
    <cellStyle name="Normal 17 2 3 4 2" xfId="58428" xr:uid="{14D9DE55-64E2-4A9C-983E-643E9680488C}"/>
    <cellStyle name="Normal 17 2 3 5" xfId="24000" xr:uid="{CD793FC4-8CF5-4099-A3B4-480945C89FB0}"/>
    <cellStyle name="Normal 17 2 3 5 2" xfId="52563" xr:uid="{6A1FE7FB-1608-47FB-895F-C9586B09C3FB}"/>
    <cellStyle name="Normal 17 2 3 6" xfId="34833" xr:uid="{20D733E7-2F9C-412E-AEC2-228535599F7C}"/>
    <cellStyle name="Normal 17 2 4" xfId="20566" xr:uid="{D0B0E08C-5822-48EF-A9C1-1AF5466F5F2F}"/>
    <cellStyle name="Normal 17 2 4 2" xfId="4563" xr:uid="{FBEB33F6-61A8-4B9D-AA86-8EC481088699}"/>
    <cellStyle name="Normal 17 2 4 2 2" xfId="28747" xr:uid="{23A9CC86-09E2-4045-9A8B-646DB89D8213}"/>
    <cellStyle name="Normal 17 2 4 2 2 2" xfId="57237" xr:uid="{8204FEA2-753C-480C-BFE4-82B60E26430C}"/>
    <cellStyle name="Normal 17 2 4 2 3" xfId="25768" xr:uid="{16E7417D-17DA-4B90-9D9B-E9AF621C7B6E}"/>
    <cellStyle name="Normal 17 2 4 2 3 2" xfId="54259" xr:uid="{E55D1337-07E8-455E-9A18-4ABDFF36EBA1}"/>
    <cellStyle name="Normal 17 2 4 3" xfId="27236" xr:uid="{1270ECA7-9E54-4F33-BE09-80BDE3ED9165}"/>
    <cellStyle name="Normal 17 2 4 3 2" xfId="55726" xr:uid="{448DBCC9-D465-4EE0-907C-F2D9F144D9FA}"/>
    <cellStyle name="Normal 17 2 4 4" xfId="30233" xr:uid="{247F16C8-5B6A-4528-91C1-F05445FC6A01}"/>
    <cellStyle name="Normal 17 2 4 4 2" xfId="58723" xr:uid="{3677813F-F45F-46A1-8BCE-2646F91DE22A}"/>
    <cellStyle name="Normal 17 2 4 5" xfId="24323" xr:uid="{7A6E4AC9-BADA-4238-991B-DC2EBCF8AEC3}"/>
    <cellStyle name="Normal 17 2 4 5 2" xfId="52815" xr:uid="{4413FA00-5288-41C9-B205-212025627022}"/>
    <cellStyle name="Normal 17 2 5" xfId="18218" xr:uid="{565BC5AA-D24B-4466-99EF-C292011E9F89}"/>
    <cellStyle name="Normal 17 2 5 2" xfId="26059" xr:uid="{B7174505-0D2B-4F9C-99F8-E6901D6B0A23}"/>
    <cellStyle name="Normal 17 2 5 2 2" xfId="29043" xr:uid="{1013996F-E378-4949-A388-622BAFCE2B01}"/>
    <cellStyle name="Normal 17 2 5 2 2 2" xfId="57533" xr:uid="{3421982A-F4A9-41EC-9CB1-8E1E3F1EEF23}"/>
    <cellStyle name="Normal 17 2 5 2 3" xfId="54550" xr:uid="{7FF8AADE-DF05-4DC7-B0C6-CE0123E8D80B}"/>
    <cellStyle name="Normal 17 2 5 3" xfId="27532" xr:uid="{2FFBB27A-4432-403E-9314-FC2C20DB07E3}"/>
    <cellStyle name="Normal 17 2 5 3 2" xfId="56022" xr:uid="{DC9C1E9F-FA7D-4986-932E-ADDA42682B75}"/>
    <cellStyle name="Normal 17 2 5 4" xfId="30530" xr:uid="{D2FFCE25-E421-486C-ADC8-2E1C8BE292A6}"/>
    <cellStyle name="Normal 17 2 5 4 2" xfId="59020" xr:uid="{96174C12-E38F-4A63-9367-9C783513D70F}"/>
    <cellStyle name="Normal 17 2 5 5" xfId="24602" xr:uid="{5CD3421A-82E8-4E49-8959-D5F08F91B28B}"/>
    <cellStyle name="Normal 17 2 5 5 2" xfId="53094" xr:uid="{7FE5CACC-CCA8-42D3-B8C3-8CFD53A659F9}"/>
    <cellStyle name="Normal 17 2 5 6" xfId="47856" xr:uid="{F648CB52-0BEC-40F9-AA10-76BEA919F9FB}"/>
    <cellStyle name="Normal 17 2 6" xfId="24899" xr:uid="{F0D9198B-F00C-492A-80CE-9B447DE8C93C}"/>
    <cellStyle name="Normal 17 2 6 2" xfId="26369" xr:uid="{D501F479-3CE0-410C-8EB5-E9050B4681F4}"/>
    <cellStyle name="Normal 17 2 6 2 2" xfId="29353" xr:uid="{E8265C94-60D4-4ABD-B547-0F554B7A5B34}"/>
    <cellStyle name="Normal 17 2 6 2 2 2" xfId="57843" xr:uid="{DC36D197-FAF1-4238-9179-117B465D0A4D}"/>
    <cellStyle name="Normal 17 2 6 2 3" xfId="54860" xr:uid="{F6EA7C00-816C-4090-BBC2-2DD8C366AE9F}"/>
    <cellStyle name="Normal 17 2 6 3" xfId="27842" xr:uid="{B1A3FDCE-FACE-4AFC-B568-8BB9BA1CCBBB}"/>
    <cellStyle name="Normal 17 2 6 3 2" xfId="56332" xr:uid="{B1D0457F-C5F7-4362-9192-22FE84863619}"/>
    <cellStyle name="Normal 17 2 6 4" xfId="30841" xr:uid="{75EAB224-B065-40F2-A820-633EE79BD2EC}"/>
    <cellStyle name="Normal 17 2 6 4 2" xfId="59331" xr:uid="{D904A42C-D26A-40E9-8550-114F539E3AD7}"/>
    <cellStyle name="Normal 17 2 6 5" xfId="53390" xr:uid="{9EF5474F-52D4-4D5A-A681-8294C0DF30C8}"/>
    <cellStyle name="Normal 17 2 7" xfId="25200" xr:uid="{2C024AC3-B73A-4FAD-8D8F-2E10B0A9D445}"/>
    <cellStyle name="Normal 17 2 7 2" xfId="28167" xr:uid="{3C6BF3EC-6C8F-4C20-8C49-94B2C3178374}"/>
    <cellStyle name="Normal 17 2 7 2 2" xfId="56657" xr:uid="{F9807CEC-8EB7-4D99-A140-7E61503BD083}"/>
    <cellStyle name="Normal 17 2 7 3" xfId="53691" xr:uid="{E7130C3C-6057-46B4-BD3E-BFBF1FCC3049}"/>
    <cellStyle name="Normal 17 2 8" xfId="26651" xr:uid="{92CB6368-3E61-43D2-811E-35AA83D52C61}"/>
    <cellStyle name="Normal 17 2 8 2" xfId="55141" xr:uid="{F2E537CC-EF17-45C7-9E83-16E106C88612}"/>
    <cellStyle name="Normal 17 2 9" xfId="29645" xr:uid="{DE3C9F6D-8017-4ED3-BE00-B4B2444E50F4}"/>
    <cellStyle name="Normal 17 2 9 2" xfId="58135" xr:uid="{C1BEB7FB-CB80-4964-B4A5-058D9846AA26}"/>
    <cellStyle name="Normal 17 3" xfId="3496" xr:uid="{8AF6B6E4-2290-46FB-B3BD-8AC8304EEC61}"/>
    <cellStyle name="Normal 17 3 2" xfId="3371" xr:uid="{600710FE-DC1C-494F-A647-2FA172D6BA93}"/>
    <cellStyle name="Normal 17 3 2 2" xfId="22036" xr:uid="{59EE7EFB-F5EF-4831-A392-05221D153396}"/>
    <cellStyle name="Normal 17 3 2 2 2" xfId="51461" xr:uid="{B6983C2A-9A15-4D14-AB47-0B71528E6EF8}"/>
    <cellStyle name="Normal 17 3 2 3" xfId="23961" xr:uid="{D7E6E29F-2C4B-43EE-9086-CA9552569AE0}"/>
    <cellStyle name="Normal 17 3 2 4" xfId="5977" xr:uid="{50A35C1D-B059-4A40-939C-8A0E48B733D2}"/>
    <cellStyle name="Normal 17 3 2 4 2" xfId="35836" xr:uid="{872D837D-1DE0-4068-8335-0EE77CB71F4E}"/>
    <cellStyle name="Normal 17 3 3" xfId="5196" xr:uid="{F57FD9DE-7874-41B1-B8D0-CF8658E3F70A}"/>
    <cellStyle name="Normal 17 3 3 2" xfId="21052" xr:uid="{A4CC2895-8A80-449B-A7E6-1E5C718AE679}"/>
    <cellStyle name="Normal 17 3 3 2 2" xfId="50478" xr:uid="{34F06042-4252-4D85-BCB0-57FF45241075}"/>
    <cellStyle name="Normal 17 3 3 3" xfId="35059" xr:uid="{5A0DFB13-D5AA-4E87-B40E-C9FBE968262B}"/>
    <cellStyle name="Normal 17 4" xfId="3356" xr:uid="{D603DCE1-F653-443C-B04D-44103E4EE3D2}"/>
    <cellStyle name="Normal 17 4 2" xfId="21537" xr:uid="{48A4F724-758E-4856-A10E-FB37543980CD}"/>
    <cellStyle name="Normal 17 4 2 2" xfId="28404" xr:uid="{06986AB1-D015-47EB-9192-17915A0BBB28}"/>
    <cellStyle name="Normal 17 4 2 2 2" xfId="56894" xr:uid="{02853A55-2BF4-4FA6-8C48-6E9EB9CE7969}"/>
    <cellStyle name="Normal 17 4 2 3" xfId="25438" xr:uid="{6E47FE0B-DC5F-4E75-8A4E-570A865FC936}"/>
    <cellStyle name="Normal 17 4 2 3 2" xfId="53929" xr:uid="{9CB296A2-A085-48AE-91EF-A28ECCC8F3CE}"/>
    <cellStyle name="Normal 17 4 2 4" xfId="50962" xr:uid="{C54B99D3-A82F-4AE2-A2C0-BC6F71AB828F}"/>
    <cellStyle name="Normal 17 4 3" xfId="26890" xr:uid="{E9A8EF99-B595-4399-BF83-FA631CE85B87}"/>
    <cellStyle name="Normal 17 4 3 2" xfId="55380" xr:uid="{8EA83EFD-6A2A-4972-886C-274B4C3CF0AE}"/>
    <cellStyle name="Normal 17 4 4" xfId="29883" xr:uid="{247FE727-326B-4FDE-BE8A-FCBB54781E49}"/>
    <cellStyle name="Normal 17 4 4 2" xfId="58373" xr:uid="{9B60B998-A445-43A1-8D06-8025616625B1}"/>
    <cellStyle name="Normal 17 4 5" xfId="23938" xr:uid="{A3CC3054-5E11-434A-B012-FBE63738854B}"/>
    <cellStyle name="Normal 17 4 5 2" xfId="52519" xr:uid="{9AB51A26-2CFF-4238-BAFA-85EEA27725EA}"/>
    <cellStyle name="Normal 17 4 6" xfId="34322" xr:uid="{A2D0EA44-CB39-436A-BC65-98B42B6B770A}"/>
    <cellStyle name="Normal 17 5" xfId="3506" xr:uid="{716B8E4F-B1D2-496D-AFBC-E258EF800D5F}"/>
    <cellStyle name="Normal 17 5 2" xfId="25715" xr:uid="{A42F37E0-171B-4838-8C08-E7AD5EAA4AF5}"/>
    <cellStyle name="Normal 17 5 2 2" xfId="28694" xr:uid="{9029C12F-1C35-43C3-B242-AF63B3D9944F}"/>
    <cellStyle name="Normal 17 5 2 2 2" xfId="57184" xr:uid="{8E598C06-CEFD-4F64-BD8B-838C3B2E98E1}"/>
    <cellStyle name="Normal 17 5 2 3" xfId="54206" xr:uid="{D4C7DF00-BAD5-456C-A0D7-D799B947468B}"/>
    <cellStyle name="Normal 17 5 3" xfId="27183" xr:uid="{3F4E2374-8367-42AA-A03C-25C91E044365}"/>
    <cellStyle name="Normal 17 5 3 2" xfId="55673" xr:uid="{6D18F4F9-1551-4EE9-A239-B85E6E99D66D}"/>
    <cellStyle name="Normal 17 5 4" xfId="30179" xr:uid="{52FF70FC-9A0F-460B-B048-E5C7DAA235A1}"/>
    <cellStyle name="Normal 17 5 4 2" xfId="58669" xr:uid="{7DBF128D-2950-4DF0-922A-197E13ED906C}"/>
    <cellStyle name="Normal 17 5 5" xfId="24281" xr:uid="{3D1202D9-BAC6-4D8B-AC20-0B89275D30D1}"/>
    <cellStyle name="Normal 17 5 5 2" xfId="52773" xr:uid="{13411457-9E3C-4F5A-8DD1-0652407F9024}"/>
    <cellStyle name="Normal 17 5 6" xfId="20461" xr:uid="{F54D4252-2291-455E-A960-A819426C605B}"/>
    <cellStyle name="Normal 17 5 6 2" xfId="50013" xr:uid="{75270F60-F86A-4DF2-8A10-A8F0C91B8AEE}"/>
    <cellStyle name="Normal 17 6" xfId="18217" xr:uid="{9E46517F-D608-429E-90C8-CECC9EF0CDDD}"/>
    <cellStyle name="Normal 17 6 2" xfId="26005" xr:uid="{6FAFE2E2-661D-49D2-8EB6-E0D54BF8DD10}"/>
    <cellStyle name="Normal 17 6 2 2" xfId="28988" xr:uid="{76C370F0-5593-4FC7-83BE-FFFC7A765CDA}"/>
    <cellStyle name="Normal 17 6 2 2 2" xfId="57478" xr:uid="{09DF418E-712B-4140-808C-E00C11512319}"/>
    <cellStyle name="Normal 17 6 2 3" xfId="54496" xr:uid="{DC2DB510-2A3F-45B1-A4F6-50392FE88FEC}"/>
    <cellStyle name="Normal 17 6 3" xfId="27477" xr:uid="{1DEC75F0-03F0-4C3B-9414-1B6CF10C305A}"/>
    <cellStyle name="Normal 17 6 3 2" xfId="55967" xr:uid="{95A610B2-D549-4D59-87F5-744DE9BC4C45}"/>
    <cellStyle name="Normal 17 6 4" xfId="30475" xr:uid="{B07150FD-0669-417D-A079-B8202887CB1B}"/>
    <cellStyle name="Normal 17 6 4 2" xfId="58965" xr:uid="{B823355C-651B-463D-A475-3B6A8CFC4E8E}"/>
    <cellStyle name="Normal 17 6 5" xfId="24559" xr:uid="{DD7F11E4-C0BA-4091-BBF1-CB9E831AF060}"/>
    <cellStyle name="Normal 17 6 5 2" xfId="53051" xr:uid="{0E9197A6-D69A-4AF8-93FB-9EC7E84E1C8A}"/>
    <cellStyle name="Normal 17 6 6" xfId="47855" xr:uid="{C4FAC7A0-9092-4CCE-BE86-386F3C373575}"/>
    <cellStyle name="Normal 17 7" xfId="4612" xr:uid="{CBD36E6B-3EC8-434C-92C4-65D9B9B6CBFB}"/>
    <cellStyle name="Normal 17 7 2" xfId="26315" xr:uid="{DA1A12D1-E451-4514-8898-924A28E0189A}"/>
    <cellStyle name="Normal 17 7 2 2" xfId="29299" xr:uid="{9A3E081D-5157-47D9-98C6-78E82E0A463E}"/>
    <cellStyle name="Normal 17 7 2 2 2" xfId="57789" xr:uid="{A1D4DE5B-2D03-4EAE-BF2F-D94F87A8FE38}"/>
    <cellStyle name="Normal 17 7 2 3" xfId="54806" xr:uid="{5C06C404-ECF5-42DD-80F7-744B177017E1}"/>
    <cellStyle name="Normal 17 7 3" xfId="27788" xr:uid="{C07BDA71-3576-40D4-8421-DEEB3165447C}"/>
    <cellStyle name="Normal 17 7 3 2" xfId="56278" xr:uid="{76F990FC-2113-4DF9-B84D-9D0F8796EAE2}"/>
    <cellStyle name="Normal 17 7 4" xfId="30787" xr:uid="{EC8E7493-B9CA-40CE-BACF-1CFAA1BCF88B}"/>
    <cellStyle name="Normal 17 7 4 2" xfId="59277" xr:uid="{1BE19A78-1157-4518-A0B3-204C319A2ED0}"/>
    <cellStyle name="Normal 17 7 5" xfId="24857" xr:uid="{41C05E8E-2C71-49F4-9C80-1478476AADB0}"/>
    <cellStyle name="Normal 17 7 5 2" xfId="53348" xr:uid="{3C577517-FB39-4948-B7D6-14C06EC305D3}"/>
    <cellStyle name="Normal 17 7 6" xfId="34549" xr:uid="{C6EFF77E-7503-4354-97DF-C5B8AC7B5789}"/>
    <cellStyle name="Normal 17 8" xfId="25158" xr:uid="{D41B5AFB-77B8-4B94-9EEF-F8D3C7768CC7}"/>
    <cellStyle name="Normal 17 8 2" xfId="28113" xr:uid="{FC8B8D4B-E34B-42E6-B91E-D21104312444}"/>
    <cellStyle name="Normal 17 8 2 2" xfId="56603" xr:uid="{0D586623-6979-4B62-8DD4-475983154530}"/>
    <cellStyle name="Normal 17 8 3" xfId="53649" xr:uid="{80CE80D8-6137-4174-A175-7B3FBFAFFE54}"/>
    <cellStyle name="Normal 17 9" xfId="26609" xr:uid="{B593CB88-A3CA-4390-9EF3-44FC7661667B}"/>
    <cellStyle name="Normal 17 9 2" xfId="55099" xr:uid="{3AC6A7D4-0E08-4ABF-AE6C-F84108FB1896}"/>
    <cellStyle name="Normal 170" xfId="545" xr:uid="{76E682B5-466E-4A87-8F02-19524CFAE55F}"/>
    <cellStyle name="Normal 170 2" xfId="1110" xr:uid="{C9A56801-82BD-45EC-8F18-614860F297BF}"/>
    <cellStyle name="Normal 170 2 2" xfId="3707" xr:uid="{1EDEC527-01B4-493F-8072-8E009FCAB710}"/>
    <cellStyle name="Normal 170 2 2 2" xfId="3892" xr:uid="{DDDF0797-07E0-45A3-9C4F-72F775711CBF}"/>
    <cellStyle name="Normal 170 2 3" xfId="3628" xr:uid="{7CE39DEF-EC64-41F2-92A7-2DC97FD4A09B}"/>
    <cellStyle name="Normal 170 3" xfId="1033" xr:uid="{F4D9601D-8825-4DFC-AC37-E2D61817FF9B}"/>
    <cellStyle name="Normal 170 4" xfId="23426" xr:uid="{02137CE1-2454-488A-AF69-E0E4A01C46B2}"/>
    <cellStyle name="Normal 171" xfId="546" xr:uid="{BF8F4B39-5800-491A-903F-6C6388F06C50}"/>
    <cellStyle name="Normal 171 2" xfId="1111" xr:uid="{B5BAC393-40EE-407E-A7F5-1FBF64A25B6A}"/>
    <cellStyle name="Normal 171 2 2" xfId="3708" xr:uid="{7F70AF66-5A29-44A3-AAF4-67B0B781675B}"/>
    <cellStyle name="Normal 171 2 2 2" xfId="3893" xr:uid="{CD4C79F1-0AEA-489C-96DB-33714D929257}"/>
    <cellStyle name="Normal 171 2 3" xfId="3629" xr:uid="{4C91B6B4-CF64-4836-B177-CD3AD234127B}"/>
    <cellStyle name="Normal 171 3" xfId="1034" xr:uid="{641BA517-1E56-404C-BEAE-BDA3FC82591C}"/>
    <cellStyle name="Normal 171 4" xfId="23410" xr:uid="{5EA3C14D-BB56-452A-9BBE-21B2456E362F}"/>
    <cellStyle name="Normal 172" xfId="547" xr:uid="{96E406F6-7885-44B9-B431-2253FAFD448C}"/>
    <cellStyle name="Normal 172 2" xfId="1112" xr:uid="{75B86972-DB80-47F4-9B57-1B50DB85B578}"/>
    <cellStyle name="Normal 172 2 2" xfId="3709" xr:uid="{21F4592B-7EA0-4D89-B971-789024679D47}"/>
    <cellStyle name="Normal 172 2 2 2" xfId="3894" xr:uid="{FF46E8EA-38A9-4967-8146-1CFC0298844A}"/>
    <cellStyle name="Normal 172 2 3" xfId="3630" xr:uid="{FE725154-7246-4353-BA57-AB0FA6BA26BC}"/>
    <cellStyle name="Normal 172 3" xfId="1035" xr:uid="{891B99A6-7256-49FC-B895-D404207190DE}"/>
    <cellStyle name="Normal 172 4" xfId="23428" xr:uid="{58717373-32D4-49A5-B5BA-80BD1C2BAAEC}"/>
    <cellStyle name="Normal 173" xfId="548" xr:uid="{C6C2DC84-86F8-413E-99D1-7782A249A44B}"/>
    <cellStyle name="Normal 173 2" xfId="1113" xr:uid="{B7542D2C-3932-4832-AAA1-7B85DBAA57D0}"/>
    <cellStyle name="Normal 173 2 2" xfId="3710" xr:uid="{219EF23F-5F7D-44C4-9116-B5F2A3806EA1}"/>
    <cellStyle name="Normal 173 2 2 2" xfId="3895" xr:uid="{4DCB281A-CDB0-4C5D-89FB-B39A83F71D58}"/>
    <cellStyle name="Normal 173 2 3" xfId="3631" xr:uid="{5562617D-E5D7-42A0-A98A-ED88A26B8F54}"/>
    <cellStyle name="Normal 173 3" xfId="1036" xr:uid="{A41472A9-03B9-4ADC-83CA-2D48811FE168}"/>
    <cellStyle name="Normal 173 4" xfId="23448" xr:uid="{FB918C58-802D-4B78-A25C-9B6DEA73F40E}"/>
    <cellStyle name="Normal 174" xfId="549" xr:uid="{B021AA14-4764-4866-8232-5DC9D8765E50}"/>
    <cellStyle name="Normal 174 2" xfId="1114" xr:uid="{D1AA6590-60EF-472A-8F0D-B6F893FD0B9B}"/>
    <cellStyle name="Normal 174 2 2" xfId="3711" xr:uid="{1EF5624E-2599-402A-9FE1-A38CD9BCCC10}"/>
    <cellStyle name="Normal 174 2 2 2" xfId="3896" xr:uid="{913B09A6-D865-46C3-86C8-33A80B16A917}"/>
    <cellStyle name="Normal 174 2 3" xfId="3632" xr:uid="{FFCEF99D-CA91-422B-B157-1CE15F4DC715}"/>
    <cellStyle name="Normal 174 3" xfId="1037" xr:uid="{F5FCA3BE-2793-4AD1-8105-B9CF41741D3B}"/>
    <cellStyle name="Normal 174 4" xfId="23401" xr:uid="{46861C62-A9AE-4A1B-BF8D-B0599E14492B}"/>
    <cellStyle name="Normal 175" xfId="550" xr:uid="{543802C6-4BB6-4A34-A7B0-EA90CD209BCF}"/>
    <cellStyle name="Normal 175 2" xfId="1115" xr:uid="{86E0C4DE-D9F9-40BE-9E93-C63A2B2701BE}"/>
    <cellStyle name="Normal 175 2 2" xfId="3712" xr:uid="{5D3F2B48-B46F-4045-AFAB-49D7A7B8252F}"/>
    <cellStyle name="Normal 175 2 2 2" xfId="3897" xr:uid="{A39EF202-BAB6-43DA-A26D-475C84F57169}"/>
    <cellStyle name="Normal 175 2 3" xfId="3633" xr:uid="{CB9EF087-122C-4798-A7E5-7E6AF793B167}"/>
    <cellStyle name="Normal 175 3" xfId="1038" xr:uid="{D54D4C4F-394A-406F-8A56-0E704C1194BE}"/>
    <cellStyle name="Normal 175 4" xfId="23394" xr:uid="{84DCC2BE-3B7D-4540-BAE3-6CEC09658C31}"/>
    <cellStyle name="Normal 176" xfId="551" xr:uid="{9C63A08E-47BC-41BF-9B30-84F93BBA0CD4}"/>
    <cellStyle name="Normal 176 2" xfId="1116" xr:uid="{C85E87EF-BDAD-4EFC-B0EF-CCFDB60B34D6}"/>
    <cellStyle name="Normal 176 2 2" xfId="3713" xr:uid="{29F36BFB-0033-4D8E-92C4-06B53BDACD87}"/>
    <cellStyle name="Normal 176 2 2 2" xfId="3898" xr:uid="{9173079C-34C0-46EF-9B5E-BBB831AD6EA4}"/>
    <cellStyle name="Normal 176 2 3" xfId="3634" xr:uid="{B9B3A26C-82AA-4CA4-8062-82F7857B4D90}"/>
    <cellStyle name="Normal 176 3" xfId="1039" xr:uid="{C6E7A0C4-28D0-43E4-9210-1849498D62FB}"/>
    <cellStyle name="Normal 176 4" xfId="23434" xr:uid="{24A3005D-5024-4C21-99C2-15024E13C705}"/>
    <cellStyle name="Normal 177" xfId="552" xr:uid="{6F381270-060E-46FE-A5FE-60AA71D007F3}"/>
    <cellStyle name="Normal 177 2" xfId="1117" xr:uid="{2638DA60-D7C3-480B-90DC-E1409A83AADE}"/>
    <cellStyle name="Normal 177 2 2" xfId="3714" xr:uid="{8BC76C44-27C9-4487-8278-07F5086CCBF0}"/>
    <cellStyle name="Normal 177 2 2 2" xfId="3899" xr:uid="{00B5A95C-810A-4A6B-A42D-322E2850BE15}"/>
    <cellStyle name="Normal 177 2 3" xfId="3635" xr:uid="{274C424C-E734-4EFB-84DD-EEE6397AF9E6}"/>
    <cellStyle name="Normal 177 3" xfId="1040" xr:uid="{DEA65449-96D7-4956-BBA0-DF8CC90164C0}"/>
    <cellStyle name="Normal 177 4" xfId="23424" xr:uid="{F8BED7FD-E529-4D1F-85BC-A274A6E2D333}"/>
    <cellStyle name="Normal 178" xfId="553" xr:uid="{3A0DF6FB-2425-4261-80F4-D9C987593107}"/>
    <cellStyle name="Normal 178 2" xfId="1118" xr:uid="{A8D199E5-DF30-40B9-91D5-2DF12E40CAFE}"/>
    <cellStyle name="Normal 178 2 2" xfId="3715" xr:uid="{E98189C9-FD0D-4665-84A2-7566251D4416}"/>
    <cellStyle name="Normal 178 2 2 2" xfId="3900" xr:uid="{211C275C-1062-42E0-B2F4-E23B37B363A9}"/>
    <cellStyle name="Normal 178 2 3" xfId="3636" xr:uid="{67898638-35A4-4032-A2B2-BD06777F36FE}"/>
    <cellStyle name="Normal 178 3" xfId="1041" xr:uid="{351D6DEE-504C-4FEE-A6F1-ACBF946A48E5}"/>
    <cellStyle name="Normal 178 4" xfId="23447" xr:uid="{60381BB2-C361-4991-8651-9B7201A4314C}"/>
    <cellStyle name="Normal 179" xfId="554" xr:uid="{359B38B5-6202-4DFD-A8A6-CE9D545A945E}"/>
    <cellStyle name="Normal 179 2" xfId="1119" xr:uid="{FE453D16-0DAE-468D-88C3-398467AB3BCF}"/>
    <cellStyle name="Normal 179 2 2" xfId="3716" xr:uid="{BB39E361-6140-4025-8522-04212F9C7F54}"/>
    <cellStyle name="Normal 179 2 2 2" xfId="3901" xr:uid="{E6DC6452-0131-4C2A-BB71-C53AF30B2788}"/>
    <cellStyle name="Normal 179 2 3" xfId="3637" xr:uid="{8C2EE8D4-04CA-47D8-BFDE-5A7D70B6722F}"/>
    <cellStyle name="Normal 179 3" xfId="1042" xr:uid="{E3EC5029-EA09-4BFE-8B1E-ED814525C9E0}"/>
    <cellStyle name="Normal 179 4" xfId="23409" xr:uid="{D2633446-F73C-496A-A6B8-9338A714E1EF}"/>
    <cellStyle name="Normal 18" xfId="200" xr:uid="{D0C136A3-9487-410D-B5E5-B9B905D41FF3}"/>
    <cellStyle name="Normal 18 10" xfId="4613" xr:uid="{51C5ADE5-72C1-44D3-9B5A-F9D8B0A6A834}"/>
    <cellStyle name="Normal 18 10 2" xfId="26608" xr:uid="{559DBA25-1B93-4810-B453-EF4BCD132954}"/>
    <cellStyle name="Normal 18 10 2 2" xfId="55098" xr:uid="{5EEA0155-08AD-4CE1-BB20-56C49F470FEC}"/>
    <cellStyle name="Normal 18 10 3" xfId="34550" xr:uid="{F8F0BAF5-8349-461A-864C-1340F1348AED}"/>
    <cellStyle name="Normal 18 11" xfId="29590" xr:uid="{FA1AA442-5738-4350-9625-3FFBFBA92745}"/>
    <cellStyle name="Normal 18 11 2" xfId="58080" xr:uid="{66AD4B17-DD26-4A9E-B0F6-293335C4EDA1}"/>
    <cellStyle name="Normal 18 12" xfId="22593" xr:uid="{350F7148-B3B7-45A2-8A60-AEE5563F9859}"/>
    <cellStyle name="Normal 18 12 2" xfId="51878" xr:uid="{5E5BAAEA-13F8-4456-9802-DCD2C82EE9BF}"/>
    <cellStyle name="Normal 18 13" xfId="31805" xr:uid="{682EB177-28F8-4931-A226-921BFC401A83}"/>
    <cellStyle name="Normal 18 2" xfId="3430" xr:uid="{5DE0E648-68D8-4D04-A42C-3117309BC6C0}"/>
    <cellStyle name="Normal 18 2 10" xfId="23155" xr:uid="{169FDEF3-A9A9-4493-9118-8778B0B9D651}"/>
    <cellStyle name="Normal 18 2 10 2" xfId="52219" xr:uid="{7B42D9EF-6348-4176-BEBF-0C6FBE25A671}"/>
    <cellStyle name="Normal 18 2 2" xfId="3508" xr:uid="{B001785D-4978-4C22-B31B-3D6A6A874D00}"/>
    <cellStyle name="Normal 18 2 2 2" xfId="5785" xr:uid="{1E15698B-2D6D-4EA5-9CF7-5D8599443627}"/>
    <cellStyle name="Normal 18 2 2 2 2" xfId="21784" xr:uid="{5CDCD1DE-4BAF-497F-BF8B-7BE65FF3B084}"/>
    <cellStyle name="Normal 18 2 2 2 2 2" xfId="28526" xr:uid="{2DC536F4-4220-4672-8D5C-9DC887E0A8E7}"/>
    <cellStyle name="Normal 18 2 2 2 2 2 2" xfId="57016" xr:uid="{F5A57856-1D9E-4BA7-989C-C73DEDB4F6B0}"/>
    <cellStyle name="Normal 18 2 2 2 2 3" xfId="25551" xr:uid="{227CC5EE-EE82-4CB4-AD52-3F1A0D3A23C2}"/>
    <cellStyle name="Normal 18 2 2 2 2 3 2" xfId="54042" xr:uid="{FC0F68BF-AC28-4DE4-930C-4A8A39243EA6}"/>
    <cellStyle name="Normal 18 2 2 2 2 4" xfId="51209" xr:uid="{0579F67F-43C3-4C84-A385-F208529D937B}"/>
    <cellStyle name="Normal 18 2 2 2 3" xfId="18222" xr:uid="{F9CB8983-25FD-4D76-9403-99B603AAA544}"/>
    <cellStyle name="Normal 18 2 2 2 3 2" xfId="27012" xr:uid="{407146D2-3320-4763-A166-40EA0D482A3B}"/>
    <cellStyle name="Normal 18 2 2 2 3 2 2" xfId="55502" xr:uid="{53C8E522-911F-48B3-98B1-53210DAEDC7D}"/>
    <cellStyle name="Normal 18 2 2 2 3 3" xfId="47860" xr:uid="{F0A9C55F-CE05-4C0D-A324-C5C8CC451BA7}"/>
    <cellStyle name="Normal 18 2 2 2 4" xfId="30007" xr:uid="{5C197653-9FEC-493A-BAF9-856F18A11ADC}"/>
    <cellStyle name="Normal 18 2 2 2 4 2" xfId="58497" xr:uid="{3048D707-2D86-4CE5-AE74-E9785BEF114B}"/>
    <cellStyle name="Normal 18 2 2 2 5" xfId="24080" xr:uid="{425CD25D-1301-498E-9CF4-B6E00021603D}"/>
    <cellStyle name="Normal 18 2 2 2 5 2" xfId="52621" xr:uid="{644FB9DC-5924-452A-A4C7-06C14CC8D4C1}"/>
    <cellStyle name="Normal 18 2 2 2 6" xfId="35644" xr:uid="{054AE7BC-1FDE-403A-BC90-D69C2D18FB70}"/>
    <cellStyle name="Normal 18 2 2 3" xfId="18223" xr:uid="{CD06CBB2-2F4F-433B-B320-DB7534CFF647}"/>
    <cellStyle name="Normal 18 2 2 3 2" xfId="25838" xr:uid="{B48F7005-843F-41D3-94DA-C6CFBA4C21F2}"/>
    <cellStyle name="Normal 18 2 2 3 2 2" xfId="28816" xr:uid="{F6141E99-DFBE-45E8-9130-EA4BFB22EE8C}"/>
    <cellStyle name="Normal 18 2 2 3 2 2 2" xfId="57306" xr:uid="{AB9A9728-5E3D-4826-B9A3-93F019E2F41B}"/>
    <cellStyle name="Normal 18 2 2 3 2 3" xfId="54329" xr:uid="{F6F72B76-2292-4DE9-95D7-968228E723CE}"/>
    <cellStyle name="Normal 18 2 2 3 3" xfId="27305" xr:uid="{4634B740-A986-4F3C-86DC-BDC6C6047690}"/>
    <cellStyle name="Normal 18 2 2 3 3 2" xfId="55795" xr:uid="{443663A5-DD4B-42E4-AA3F-CF328D3B66AB}"/>
    <cellStyle name="Normal 18 2 2 3 4" xfId="30303" xr:uid="{7AF400F2-7B9E-4724-9E08-56F7617CAA24}"/>
    <cellStyle name="Normal 18 2 2 3 4 2" xfId="58793" xr:uid="{AF94D622-F05D-4D29-8AD6-463E9BDFAE17}"/>
    <cellStyle name="Normal 18 2 2 3 5" xfId="24393" xr:uid="{3E8DC2C6-71B0-483D-BC77-F4169B0C5476}"/>
    <cellStyle name="Normal 18 2 2 3 5 2" xfId="52885" xr:uid="{49D546E6-EEC9-49F5-B954-25C629CAD875}"/>
    <cellStyle name="Normal 18 2 2 3 6" xfId="47861" xr:uid="{706B1641-1879-44F2-BDA3-9684DF0CEFB7}"/>
    <cellStyle name="Normal 18 2 2 4" xfId="20602" xr:uid="{AB76E0F8-0BE8-4C2A-BF9D-7E0A32C78417}"/>
    <cellStyle name="Normal 18 2 2 4 2" xfId="26129" xr:uid="{E4C61B3F-5478-435B-A3D9-42186C7627BF}"/>
    <cellStyle name="Normal 18 2 2 4 2 2" xfId="29113" xr:uid="{3A14DEFF-EB1E-4E6B-95AC-5B1B68EA78F5}"/>
    <cellStyle name="Normal 18 2 2 4 2 2 2" xfId="57603" xr:uid="{5EF8B4C1-8525-4A60-8BFC-E691BCDA2D4F}"/>
    <cellStyle name="Normal 18 2 2 4 2 3" xfId="54620" xr:uid="{AAF83017-9EEC-46C6-B6AB-E3CA80E397A8}"/>
    <cellStyle name="Normal 18 2 2 4 3" xfId="27602" xr:uid="{E01F0CE3-8BE0-430F-B7B7-5B0ABBC592C0}"/>
    <cellStyle name="Normal 18 2 2 4 3 2" xfId="56092" xr:uid="{F5BC3739-56FF-4F8C-AF6F-27629D64098C}"/>
    <cellStyle name="Normal 18 2 2 4 4" xfId="30601" xr:uid="{B9F1934D-1AB8-4A06-B8F2-D8D789370D3D}"/>
    <cellStyle name="Normal 18 2 2 4 4 2" xfId="59091" xr:uid="{E35B7555-8FD4-4BAB-80C6-A2ABD95A1BF5}"/>
    <cellStyle name="Normal 18 2 2 4 5" xfId="24672" xr:uid="{59C760DD-2930-4B40-86BF-4D99FC2E5BBD}"/>
    <cellStyle name="Normal 18 2 2 4 5 2" xfId="53164" xr:uid="{2FE06024-E1C6-4F2D-A466-650C9A29FDA5}"/>
    <cellStyle name="Normal 18 2 2 5" xfId="18221" xr:uid="{3F2DFE1B-FAC2-497C-9E12-D9F70AF3BCDE}"/>
    <cellStyle name="Normal 18 2 2 5 2" xfId="26438" xr:uid="{D8438CF6-5524-4AB2-9330-4332919DF059}"/>
    <cellStyle name="Normal 18 2 2 5 2 2" xfId="29422" xr:uid="{353A198C-F32C-46DE-A5EB-66FEAA4D73F8}"/>
    <cellStyle name="Normal 18 2 2 5 2 2 2" xfId="57912" xr:uid="{192A0439-6E85-48EB-9454-F050A6E85F6D}"/>
    <cellStyle name="Normal 18 2 2 5 2 3" xfId="54929" xr:uid="{73536292-CAD0-40DD-B06A-C35255E146E5}"/>
    <cellStyle name="Normal 18 2 2 5 3" xfId="27911" xr:uid="{FC71907D-93F8-4838-A744-46C101C32E18}"/>
    <cellStyle name="Normal 18 2 2 5 3 2" xfId="56401" xr:uid="{A4727C1D-665A-482B-BCD6-8B9C6A4A6D47}"/>
    <cellStyle name="Normal 18 2 2 5 4" xfId="30911" xr:uid="{16E90F76-0B9A-45C5-A241-901E49BB2C1A}"/>
    <cellStyle name="Normal 18 2 2 5 4 2" xfId="59401" xr:uid="{EBFF86C7-683B-4DFB-9DAD-1B555FBA6372}"/>
    <cellStyle name="Normal 18 2 2 5 5" xfId="24969" xr:uid="{1E3545AF-780C-49A4-99EC-80C151CCA80E}"/>
    <cellStyle name="Normal 18 2 2 5 5 2" xfId="53460" xr:uid="{E112B18C-809C-439D-8EE7-74D8B06AFA1B}"/>
    <cellStyle name="Normal 18 2 2 5 6" xfId="47859" xr:uid="{77394A99-50AE-41F3-A47E-7FE55B26586B}"/>
    <cellStyle name="Normal 18 2 2 6" xfId="25270" xr:uid="{16CD601F-390E-44FC-B8FC-168C46566DD9}"/>
    <cellStyle name="Normal 18 2 2 6 2" xfId="28236" xr:uid="{42304E35-E0CF-4A8E-9721-7E4F70AE1C6F}"/>
    <cellStyle name="Normal 18 2 2 6 2 2" xfId="56726" xr:uid="{72F5F35A-4282-4155-9E56-ACF60A33A0F0}"/>
    <cellStyle name="Normal 18 2 2 6 3" xfId="53761" xr:uid="{7CAA9307-420B-4FF2-8104-8F27E89E3FDB}"/>
    <cellStyle name="Normal 18 2 2 7" xfId="26721" xr:uid="{9B35D208-A1C4-40EC-85D3-126262790DF7}"/>
    <cellStyle name="Normal 18 2 2 7 2" xfId="55211" xr:uid="{ADF87F49-E2A5-43C9-9758-8992C858B0D3}"/>
    <cellStyle name="Normal 18 2 2 8" xfId="29715" xr:uid="{EB39E16E-005B-4D28-A0EE-A8E109617007}"/>
    <cellStyle name="Normal 18 2 2 8 2" xfId="58205" xr:uid="{ECDB4C39-1538-44AD-ADC5-2B8304045C88}"/>
    <cellStyle name="Normal 18 2 2 9" xfId="23677" xr:uid="{48FBEF3C-FBD0-4FAD-8344-5964BE98BFBB}"/>
    <cellStyle name="Normal 18 2 2 9 2" xfId="52379" xr:uid="{0F22CDAE-85FC-46E6-B2B6-54506337ED9B}"/>
    <cellStyle name="Normal 18 2 3" xfId="4965" xr:uid="{94C8A83D-D72A-48BE-AE49-EDFE3BCADFE7}"/>
    <cellStyle name="Normal 18 2 3 2" xfId="20811" xr:uid="{9B39BACE-2EAA-4EEE-AC74-0868C158513B}"/>
    <cellStyle name="Normal 18 2 3 2 2" xfId="28459" xr:uid="{37AFF01F-4A66-41B2-8E0B-2ADC4F4F6F0D}"/>
    <cellStyle name="Normal 18 2 3 2 2 2" xfId="56949" xr:uid="{6F84AECB-FF94-48BC-A9A1-FA8C68C11966}"/>
    <cellStyle name="Normal 18 2 3 2 3" xfId="25482" xr:uid="{B12CEEB7-EBF9-4D21-B474-3C9FC1020391}"/>
    <cellStyle name="Normal 18 2 3 2 3 2" xfId="53973" xr:uid="{35125979-0311-4E3D-8044-06467DDD6884}"/>
    <cellStyle name="Normal 18 2 3 2 4" xfId="50239" xr:uid="{DCE4645F-8FD0-42A7-9D30-C4CE56FC530E}"/>
    <cellStyle name="Normal 18 2 3 3" xfId="18224" xr:uid="{4B7DC938-D9CE-416B-BC00-7D58816DA387}"/>
    <cellStyle name="Normal 18 2 3 3 2" xfId="26945" xr:uid="{4D00C6B7-153C-4571-864E-1FA51E4A8617}"/>
    <cellStyle name="Normal 18 2 3 3 2 2" xfId="55435" xr:uid="{8393132C-E5C5-430D-8AC7-390CE88D7AF1}"/>
    <cellStyle name="Normal 18 2 3 3 3" xfId="47862" xr:uid="{AC1185A6-68D1-42CE-BAC1-9B2B4BFA0F25}"/>
    <cellStyle name="Normal 18 2 3 4" xfId="29939" xr:uid="{D7D39C87-FC1D-45E1-806D-C5525F4B0F39}"/>
    <cellStyle name="Normal 18 2 3 4 2" xfId="58429" xr:uid="{9B94A95C-DC6E-4199-A0B6-A265D756FEC5}"/>
    <cellStyle name="Normal 18 2 3 5" xfId="24001" xr:uid="{0B780203-980E-4464-B819-7966BAD4E9CE}"/>
    <cellStyle name="Normal 18 2 3 5 2" xfId="52564" xr:uid="{9E6420C8-C77A-4CAE-AB9E-887F96D7DA4E}"/>
    <cellStyle name="Normal 18 2 3 6" xfId="34834" xr:uid="{7308DE30-DDD6-429C-92AB-6F8F6087FC98}"/>
    <cellStyle name="Normal 18 2 4" xfId="18225" xr:uid="{C455C99F-8D77-4D95-A3E7-50810D0E3CEC}"/>
    <cellStyle name="Normal 18 2 4 2" xfId="25769" xr:uid="{25783F16-581D-4B67-ACAE-33F106E029DC}"/>
    <cellStyle name="Normal 18 2 4 2 2" xfId="28748" xr:uid="{F9BD7F03-A514-4914-8AC2-C3F3E9BDA335}"/>
    <cellStyle name="Normal 18 2 4 2 2 2" xfId="57238" xr:uid="{D6C13BCB-F9BE-4938-92DC-ACEAE4E85273}"/>
    <cellStyle name="Normal 18 2 4 2 3" xfId="54260" xr:uid="{2A82ABDC-6A3E-4908-BF5F-BE7F54AE8FBA}"/>
    <cellStyle name="Normal 18 2 4 3" xfId="27237" xr:uid="{391AA28C-692A-41EC-9694-18346A97EAD0}"/>
    <cellStyle name="Normal 18 2 4 3 2" xfId="55727" xr:uid="{1F5E04B3-7590-4772-B4A3-01585ADFC36F}"/>
    <cellStyle name="Normal 18 2 4 4" xfId="30234" xr:uid="{7FFE36FA-9A2B-48FD-A97E-2F4F7B3DB9FF}"/>
    <cellStyle name="Normal 18 2 4 4 2" xfId="58724" xr:uid="{FCF74D9B-CBB7-46D4-A2A5-162405CE1C32}"/>
    <cellStyle name="Normal 18 2 4 5" xfId="24324" xr:uid="{CCE4FAAD-6CFC-4B1C-B3A0-0C51FC1AD852}"/>
    <cellStyle name="Normal 18 2 4 5 2" xfId="52816" xr:uid="{A3D75C23-96AC-4F20-B86A-B553D2C6D665}"/>
    <cellStyle name="Normal 18 2 4 6" xfId="47863" xr:uid="{31CA81E7-F41F-4BB5-9089-9B1C8AE39374}"/>
    <cellStyle name="Normal 18 2 5" xfId="18226" xr:uid="{1FB9BB1D-513F-4803-842E-5E77AD7B3E5A}"/>
    <cellStyle name="Normal 18 2 5 2" xfId="26060" xr:uid="{6BC4B93C-D677-4CD4-9509-714910C249B0}"/>
    <cellStyle name="Normal 18 2 5 2 2" xfId="29044" xr:uid="{A91608B6-1166-4063-A1F9-DCC082714E83}"/>
    <cellStyle name="Normal 18 2 5 2 2 2" xfId="57534" xr:uid="{04A836BF-F340-4B55-B9B5-07FE34005046}"/>
    <cellStyle name="Normal 18 2 5 2 3" xfId="54551" xr:uid="{5AE2DF41-484A-47A1-83C5-6613A0880749}"/>
    <cellStyle name="Normal 18 2 5 3" xfId="27533" xr:uid="{BEBCBC78-4FA0-41CF-912A-DC1FF79B2AFC}"/>
    <cellStyle name="Normal 18 2 5 3 2" xfId="56023" xr:uid="{037A511E-D83F-4B3B-A014-E49043E46CF9}"/>
    <cellStyle name="Normal 18 2 5 4" xfId="30531" xr:uid="{AB581312-DE01-4911-8B98-3D9BD99AEDF6}"/>
    <cellStyle name="Normal 18 2 5 4 2" xfId="59021" xr:uid="{AA3BA191-2CB4-4EBF-9CB5-F2F09A22F6EF}"/>
    <cellStyle name="Normal 18 2 5 5" xfId="24603" xr:uid="{09443E70-26AA-4F4B-BD40-AF03F7EBB91D}"/>
    <cellStyle name="Normal 18 2 5 5 2" xfId="53095" xr:uid="{86360157-145C-4F12-B062-7AF8F3E0E9A9}"/>
    <cellStyle name="Normal 18 2 5 6" xfId="47864" xr:uid="{96F525E7-AD0C-46B4-92C3-AC2887C32BD0}"/>
    <cellStyle name="Normal 18 2 6" xfId="18227" xr:uid="{2766D6B5-E3E0-4331-A126-2FE27DF8AF44}"/>
    <cellStyle name="Normal 18 2 6 2" xfId="26370" xr:uid="{3E6562A4-6184-4F4E-9A27-05A3069F12CB}"/>
    <cellStyle name="Normal 18 2 6 2 2" xfId="29354" xr:uid="{F2E44A0E-1A77-4DF7-AE43-0AFCE9D2DAEE}"/>
    <cellStyle name="Normal 18 2 6 2 2 2" xfId="57844" xr:uid="{7969B250-0609-479E-BC72-6CE73B13C74D}"/>
    <cellStyle name="Normal 18 2 6 2 3" xfId="54861" xr:uid="{78347DA3-9BD6-4188-A730-5607F6AD0509}"/>
    <cellStyle name="Normal 18 2 6 3" xfId="27843" xr:uid="{8FE6CE9C-B46E-477B-AF01-4B81640ABB8F}"/>
    <cellStyle name="Normal 18 2 6 3 2" xfId="56333" xr:uid="{502E6CFB-8B6F-477D-8B0C-DDDD0B7F5ADA}"/>
    <cellStyle name="Normal 18 2 6 4" xfId="30842" xr:uid="{964B1743-7590-402F-B38B-A3D970A11D05}"/>
    <cellStyle name="Normal 18 2 6 4 2" xfId="59332" xr:uid="{B876D0B2-282B-4B82-B29C-1DB4934BE224}"/>
    <cellStyle name="Normal 18 2 6 5" xfId="24900" xr:uid="{9A58E23A-3B8D-48D3-A80E-29471E0C5DE7}"/>
    <cellStyle name="Normal 18 2 6 5 2" xfId="53391" xr:uid="{C9C9AFDF-6AFE-49D2-AFAA-8A6488E4CAAE}"/>
    <cellStyle name="Normal 18 2 6 6" xfId="47865" xr:uid="{7A8A4238-F6D4-41BA-B4AA-E4A4C4C9FE5F}"/>
    <cellStyle name="Normal 18 2 7" xfId="20567" xr:uid="{D6333E46-B7B1-4A74-A700-AF3316059098}"/>
    <cellStyle name="Normal 18 2 7 2" xfId="22402" xr:uid="{23B93B80-2D2E-426D-926F-197E576F598B}"/>
    <cellStyle name="Normal 18 2 7 2 2" xfId="28168" xr:uid="{DAFDE3C1-4612-4334-B7F3-BC459A7FC88B}"/>
    <cellStyle name="Normal 18 2 7 2 2 2" xfId="56658" xr:uid="{4600FBED-2117-458E-B6CC-4F7F83B898EA}"/>
    <cellStyle name="Normal 18 2 7 3" xfId="25201" xr:uid="{EB20AFF9-BC99-43E4-9224-3C58DF5AE151}"/>
    <cellStyle name="Normal 18 2 7 3 2" xfId="53692" xr:uid="{D6499514-1943-48CA-9DAB-245B4C55813C}"/>
    <cellStyle name="Normal 18 2 8" xfId="18220" xr:uid="{30E13D96-9C5F-43DC-A7F1-711C63E4A2CC}"/>
    <cellStyle name="Normal 18 2 8 2" xfId="26652" xr:uid="{878A2C92-92A2-4427-8C04-AFA2E568E504}"/>
    <cellStyle name="Normal 18 2 8 2 2" xfId="55142" xr:uid="{1C0AB58C-7E52-4F61-A710-817B9BDF19EE}"/>
    <cellStyle name="Normal 18 2 8 3" xfId="47858" xr:uid="{0B651D06-9098-4C80-9607-F41EDD355102}"/>
    <cellStyle name="Normal 18 2 9" xfId="29646" xr:uid="{C75877F4-43A9-46B1-B2DD-A6C6860F0C46}"/>
    <cellStyle name="Normal 18 2 9 2" xfId="58136" xr:uid="{D56377FC-19D0-4CC9-82D9-E6428D93B95E}"/>
    <cellStyle name="Normal 18 3" xfId="3383" xr:uid="{0B5F6AF0-5F96-4C49-A825-8F746D07EF28}"/>
    <cellStyle name="Normal 18 3 2" xfId="3495" xr:uid="{30DB8F1D-DA7C-4F82-A7F5-F2EFD99BCDBF}"/>
    <cellStyle name="Normal 18 3 2 2" xfId="18230" xr:uid="{84B20CB3-1219-4A43-85D5-062F6C5B652A}"/>
    <cellStyle name="Normal 18 3 2 2 2" xfId="47868" xr:uid="{BB677D93-2561-49B3-920A-87E4D12E04B8}"/>
    <cellStyle name="Normal 18 3 2 3" xfId="18231" xr:uid="{6A488ABF-C698-464B-B242-F3FD121DB2DE}"/>
    <cellStyle name="Normal 18 3 2 3 2" xfId="47869" xr:uid="{6B71843E-387D-423C-A91B-8679EBF5C059}"/>
    <cellStyle name="Normal 18 3 2 4" xfId="22037" xr:uid="{FD7AF2DA-DD77-4AC1-B34E-FE36CA13FA30}"/>
    <cellStyle name="Normal 18 3 2 4 2" xfId="51462" xr:uid="{B153CE5E-E402-461F-9297-35CEACA89163}"/>
    <cellStyle name="Normal 18 3 2 5" xfId="18229" xr:uid="{05A34B47-F5A0-4B7C-B3BC-0A51FC84383B}"/>
    <cellStyle name="Normal 18 3 2 5 2" xfId="47867" xr:uid="{1C9C6D9C-014E-41C7-8544-2977040F228A}"/>
    <cellStyle name="Normal 18 3 2 6" xfId="23971" xr:uid="{63307E87-B519-47DB-BD71-49A3BCAF2CE0}"/>
    <cellStyle name="Normal 18 3 2 7" xfId="5978" xr:uid="{9B368E12-75D5-49FF-9EBD-E270D8B76646}"/>
    <cellStyle name="Normal 18 3 2 7 2" xfId="35837" xr:uid="{3445AE5F-F00E-4BB2-9730-BBE0C38F70E1}"/>
    <cellStyle name="Normal 18 3 3" xfId="5197" xr:uid="{5032339A-EB50-4A91-8657-E38D8D27661F}"/>
    <cellStyle name="Normal 18 3 3 2" xfId="21053" xr:uid="{F2F83DF7-BD6A-4C71-82F6-600D0E7B1A00}"/>
    <cellStyle name="Normal 18 3 3 2 2" xfId="50479" xr:uid="{170EAA8C-C8DB-4B8E-A4F1-1D2D1BD9140D}"/>
    <cellStyle name="Normal 18 3 3 3" xfId="18232" xr:uid="{0B482A0D-474C-4233-BA94-9D5FD64DF5B4}"/>
    <cellStyle name="Normal 18 3 3 3 2" xfId="47870" xr:uid="{8913224B-5E4F-4EE6-8737-FEA06718EF4E}"/>
    <cellStyle name="Normal 18 3 3 4" xfId="35060" xr:uid="{B9D8A1AC-C074-467B-92CC-202CC6D425AE}"/>
    <cellStyle name="Normal 18 3 4" xfId="18233" xr:uid="{9945C4B6-FD41-4B6C-9758-ADCCC787970E}"/>
    <cellStyle name="Normal 18 3 4 2" xfId="47871" xr:uid="{735A7CFF-4526-471E-B029-C68F14164B06}"/>
    <cellStyle name="Normal 18 3 5" xfId="18234" xr:uid="{32C4439E-4CC3-46C4-B048-71C491B97F58}"/>
    <cellStyle name="Normal 18 3 5 2" xfId="47872" xr:uid="{54F2E2AC-5A7B-4F4A-A29C-AFCFFF6054AA}"/>
    <cellStyle name="Normal 18 3 6" xfId="20559" xr:uid="{B69BBE6A-DEDB-46D8-998B-18EF7B3D50F6}"/>
    <cellStyle name="Normal 18 3 7" xfId="18228" xr:uid="{79B8AF37-51DF-49D4-BCBA-6D7B9160D258}"/>
    <cellStyle name="Normal 18 3 7 2" xfId="47866" xr:uid="{42933080-8917-4A87-A00C-B28497496DB9}"/>
    <cellStyle name="Normal 18 4" xfId="3352" xr:uid="{70173C3F-1388-40A5-9AF8-CBA27C5C67CC}"/>
    <cellStyle name="Normal 18 4 10" xfId="34318" xr:uid="{2F17D0B6-FA7E-45F0-BDE6-11A4128495E6}"/>
    <cellStyle name="Normal 18 4 2" xfId="18236" xr:uid="{D6A02207-3829-4D3B-9BBB-FE133F598391}"/>
    <cellStyle name="Normal 18 4 2 2" xfId="25450" xr:uid="{01EC37BE-499D-427F-AAFA-8E11D8D309DD}"/>
    <cellStyle name="Normal 18 4 2 2 2" xfId="28428" xr:uid="{B346C3AA-3C3C-4AAA-B044-C3028AE36F26}"/>
    <cellStyle name="Normal 18 4 2 2 2 2" xfId="56918" xr:uid="{9A5567D2-147F-430D-A4F9-EA939303BBC6}"/>
    <cellStyle name="Normal 18 4 2 2 3" xfId="53941" xr:uid="{3B89CABC-12FA-409D-8A44-27B37354FEFC}"/>
    <cellStyle name="Normal 18 4 2 3" xfId="26914" xr:uid="{5CEC6AE4-D44F-4403-8060-5044B15E356B}"/>
    <cellStyle name="Normal 18 4 2 3 2" xfId="55404" xr:uid="{F1AFE7E3-B400-4025-84A1-844F60DB9BD0}"/>
    <cellStyle name="Normal 18 4 2 4" xfId="29907" xr:uid="{CCE67939-6CC6-4777-9811-C3AB244C5731}"/>
    <cellStyle name="Normal 18 4 2 4 2" xfId="58397" xr:uid="{15ABD70F-FC1F-4C88-B787-353390F75A8B}"/>
    <cellStyle name="Normal 18 4 2 5" xfId="23962" xr:uid="{7DE3E14C-4BE6-4F4C-8FF2-46CC2AE9A04B}"/>
    <cellStyle name="Normal 18 4 2 5 2" xfId="52531" xr:uid="{B9314777-EFB2-4F07-883C-093F0A09FBF7}"/>
    <cellStyle name="Normal 18 4 2 6" xfId="47874" xr:uid="{2C6044E5-509A-49B0-8E17-AB26E2E0D06F}"/>
    <cellStyle name="Normal 18 4 3" xfId="18237" xr:uid="{38FE32ED-ECC3-459A-A5B8-2C726E717898}"/>
    <cellStyle name="Normal 18 4 3 2" xfId="25738" xr:uid="{1F70416C-707A-474F-87E9-BB729EAD79F1}"/>
    <cellStyle name="Normal 18 4 3 2 2" xfId="28717" xr:uid="{565C4AD5-27C0-4E4A-A660-C2C975024BCB}"/>
    <cellStyle name="Normal 18 4 3 2 2 2" xfId="57207" xr:uid="{9721ADB4-3F7D-4D4E-8797-59BA68824142}"/>
    <cellStyle name="Normal 18 4 3 2 3" xfId="54229" xr:uid="{F715B3D7-BD60-4704-8AEA-0C3D457B43F8}"/>
    <cellStyle name="Normal 18 4 3 3" xfId="27206" xr:uid="{C9884194-DF65-4F45-B05E-1F39AF703D6F}"/>
    <cellStyle name="Normal 18 4 3 3 2" xfId="55696" xr:uid="{D4B2EDB2-8469-4380-8AB6-C36D0E2FDE95}"/>
    <cellStyle name="Normal 18 4 3 4" xfId="30202" xr:uid="{C94E798B-2576-4906-A7FA-044B0D2AABD9}"/>
    <cellStyle name="Normal 18 4 3 4 2" xfId="58692" xr:uid="{0C5D39FB-3FAE-4BD6-AADF-C4D8222330E7}"/>
    <cellStyle name="Normal 18 4 3 5" xfId="24292" xr:uid="{26FF40FE-2042-466F-929E-79CCADD49528}"/>
    <cellStyle name="Normal 18 4 3 5 2" xfId="52784" xr:uid="{C9FAE35D-CF9F-4B74-90FA-3E5FCA903D55}"/>
    <cellStyle name="Normal 18 4 3 6" xfId="47875" xr:uid="{48328939-DEA2-4348-8716-3AACE30E06F3}"/>
    <cellStyle name="Normal 18 4 4" xfId="21538" xr:uid="{C4515884-D7C7-4C38-9CCF-747AB0309EC8}"/>
    <cellStyle name="Normal 18 4 4 2" xfId="26029" xr:uid="{71BF93E4-0FA5-41CF-A686-84691129EB3A}"/>
    <cellStyle name="Normal 18 4 4 2 2" xfId="29012" xr:uid="{6D569729-0A8A-4749-862D-8718F4FC3312}"/>
    <cellStyle name="Normal 18 4 4 2 2 2" xfId="57502" xr:uid="{1F6584EE-A46D-4112-A3CA-9F55BCB8809D}"/>
    <cellStyle name="Normal 18 4 4 2 3" xfId="54520" xr:uid="{7AD514C1-3A88-4C63-AD03-A328B0D6B641}"/>
    <cellStyle name="Normal 18 4 4 3" xfId="27501" xr:uid="{A47031C2-E88D-490C-ADBB-35768C99D5CF}"/>
    <cellStyle name="Normal 18 4 4 3 2" xfId="55991" xr:uid="{87E50AC2-14A7-40D5-955F-D025878111E6}"/>
    <cellStyle name="Normal 18 4 4 4" xfId="30499" xr:uid="{5D5B50D9-7800-4027-B6E9-340A02F6783C}"/>
    <cellStyle name="Normal 18 4 4 4 2" xfId="58989" xr:uid="{20F3D02E-3CB1-4C80-B3EA-911DC53EEEE0}"/>
    <cellStyle name="Normal 18 4 4 5" xfId="24571" xr:uid="{B41F250D-F495-4619-97D6-8F5B86879CC3}"/>
    <cellStyle name="Normal 18 4 4 5 2" xfId="53063" xr:uid="{8CBF668F-7A0B-4D8E-A025-70FE69BBDD3B}"/>
    <cellStyle name="Normal 18 4 4 6" xfId="50963" xr:uid="{08FA8505-C789-4979-8CB6-AC940D4B737E}"/>
    <cellStyle name="Normal 18 4 5" xfId="18235" xr:uid="{BAE717A1-78CB-46F1-B2F2-499B0B737EF8}"/>
    <cellStyle name="Normal 18 4 5 2" xfId="26338" xr:uid="{F65D8786-6EC0-4812-B4F5-DFA3FE0238DB}"/>
    <cellStyle name="Normal 18 4 5 2 2" xfId="29322" xr:uid="{80FB48A1-0381-4408-A274-556C2209F644}"/>
    <cellStyle name="Normal 18 4 5 2 2 2" xfId="57812" xr:uid="{25195AE4-3737-4E4F-94E0-7DE9A98E1714}"/>
    <cellStyle name="Normal 18 4 5 2 3" xfId="54829" xr:uid="{7FF26059-280E-4DBD-80E5-4526D2BA6EC0}"/>
    <cellStyle name="Normal 18 4 5 3" xfId="27811" xr:uid="{E1EA9678-E4BA-4658-BF35-D00DD0D885F4}"/>
    <cellStyle name="Normal 18 4 5 3 2" xfId="56301" xr:uid="{C7036A75-191C-4B17-B241-C2B071DDE7EE}"/>
    <cellStyle name="Normal 18 4 5 4" xfId="30810" xr:uid="{F7FF2969-37B1-41C2-BBD2-503233356D4C}"/>
    <cellStyle name="Normal 18 4 5 4 2" xfId="59300" xr:uid="{E546C797-ED70-4AF7-A183-3989FBA44C9B}"/>
    <cellStyle name="Normal 18 4 5 5" xfId="24868" xr:uid="{2327D375-2123-4FCD-9B1A-132298F87D97}"/>
    <cellStyle name="Normal 18 4 5 5 2" xfId="53359" xr:uid="{C8AC72B5-0AFD-4112-AFDE-F90707FF22CF}"/>
    <cellStyle name="Normal 18 4 5 6" xfId="47873" xr:uid="{090E7C0A-480B-48CD-A7C3-56C816E65ADA}"/>
    <cellStyle name="Normal 18 4 6" xfId="25169" xr:uid="{CFFCB305-38EB-4F76-AC16-1B8A0CB73B39}"/>
    <cellStyle name="Normal 18 4 6 2" xfId="28136" xr:uid="{799A4B7F-74DD-4378-A2F2-8D875E0D7EB2}"/>
    <cellStyle name="Normal 18 4 6 2 2" xfId="56626" xr:uid="{37E58A63-037E-4830-B794-9BA6F7A58D4B}"/>
    <cellStyle name="Normal 18 4 6 3" xfId="53660" xr:uid="{25B46B31-33CD-454F-853E-21DDC3175745}"/>
    <cellStyle name="Normal 18 4 7" xfId="26620" xr:uid="{61DEE99F-7D96-42F2-B9AD-3B10A71367BB}"/>
    <cellStyle name="Normal 18 4 7 2" xfId="55110" xr:uid="{45EBA787-AB1B-4AC8-AE50-D633E65C3CC2}"/>
    <cellStyle name="Normal 18 4 8" xfId="29614" xr:uid="{A48D91DF-DC29-4EC1-B14A-6309411182C8}"/>
    <cellStyle name="Normal 18 4 8 2" xfId="58104" xr:uid="{4564E95D-EF22-4FD1-8788-BBCD670CDEB8}"/>
    <cellStyle name="Normal 18 4 9" xfId="23539" xr:uid="{7B10E65D-0622-4541-9050-A98DEE58F15B}"/>
    <cellStyle name="Normal 18 4 9 2" xfId="52323" xr:uid="{A30C1C62-BB22-478C-8D07-FFC250750DC4}"/>
    <cellStyle name="Normal 18 5" xfId="3385" xr:uid="{7993A255-3183-4363-9766-89B38C1DBA8F}"/>
    <cellStyle name="Normal 18 5 2" xfId="25437" xr:uid="{7FEEE342-FE74-4621-95D7-392D142E5BF8}"/>
    <cellStyle name="Normal 18 5 2 2" xfId="28403" xr:uid="{10E39765-6814-4B8C-AC86-15EA9877A669}"/>
    <cellStyle name="Normal 18 5 2 2 2" xfId="56893" xr:uid="{66830EC2-C37E-4F7F-BD6D-A91984723D11}"/>
    <cellStyle name="Normal 18 5 2 3" xfId="53928" xr:uid="{A3417E2D-7AD7-4162-98F8-361969322A13}"/>
    <cellStyle name="Normal 18 5 3" xfId="26889" xr:uid="{35F6C92C-FE6A-4B7E-A537-D96038E94888}"/>
    <cellStyle name="Normal 18 5 3 2" xfId="55379" xr:uid="{CC0EC58B-5C0B-4490-8691-E50F29AE3D1A}"/>
    <cellStyle name="Normal 18 5 4" xfId="29882" xr:uid="{682AFBBA-F2FB-4DBA-AC11-ABB939FC10DA}"/>
    <cellStyle name="Normal 18 5 4 2" xfId="58372" xr:uid="{E9DB4FE4-1630-4E04-9B03-4F63D17FCF7A}"/>
    <cellStyle name="Normal 18 5 5" xfId="23937" xr:uid="{7A78005A-120A-4EEF-A256-0F781F72ACC8}"/>
    <cellStyle name="Normal 18 5 5 2" xfId="52518" xr:uid="{5CC117A8-4308-4BA1-9F90-7E2216DD887A}"/>
    <cellStyle name="Normal 18 5 6" xfId="18238" xr:uid="{B78B90F7-8FBE-4A98-8892-BA65CD0204FB}"/>
    <cellStyle name="Normal 18 5 6 2" xfId="47876" xr:uid="{E5489125-1910-4102-B413-2C0EDA1FC327}"/>
    <cellStyle name="Normal 18 6" xfId="18239" xr:uid="{87B1867B-5D50-439C-95C6-55A7D70E10DE}"/>
    <cellStyle name="Normal 18 6 2" xfId="25714" xr:uid="{E1EEB218-C379-47D0-9800-C248E9C59EEC}"/>
    <cellStyle name="Normal 18 6 2 2" xfId="28693" xr:uid="{DF64B011-1634-4992-8E6F-06D5B3B13F19}"/>
    <cellStyle name="Normal 18 6 2 2 2" xfId="57183" xr:uid="{A194A4D4-79D0-4E69-B033-0AD9DC404D99}"/>
    <cellStyle name="Normal 18 6 2 3" xfId="54205" xr:uid="{0752FAB9-D8F7-403E-877E-8077B27962EE}"/>
    <cellStyle name="Normal 18 6 3" xfId="27182" xr:uid="{A4ED511A-4D21-4533-B01C-A0D864AD5744}"/>
    <cellStyle name="Normal 18 6 3 2" xfId="55672" xr:uid="{63B4770B-1FC3-4629-AAF1-19CF8B728221}"/>
    <cellStyle name="Normal 18 6 4" xfId="30178" xr:uid="{06B47D11-9361-4BCC-AE02-E3C25DCA00EA}"/>
    <cellStyle name="Normal 18 6 4 2" xfId="58668" xr:uid="{5878852D-5086-4EEA-8A27-A47016BF419F}"/>
    <cellStyle name="Normal 18 6 5" xfId="24280" xr:uid="{808EE099-DA7A-43BF-9CAB-30C32928CA52}"/>
    <cellStyle name="Normal 18 6 5 2" xfId="52772" xr:uid="{EE030AFE-C33C-42E7-9BE4-D7716BBE32FA}"/>
    <cellStyle name="Normal 18 6 6" xfId="47877" xr:uid="{209BA729-F554-4760-B63A-D892C079332B}"/>
    <cellStyle name="Normal 18 7" xfId="18240" xr:uid="{79B84443-58FE-4235-80A1-881E3AAE21A4}"/>
    <cellStyle name="Normal 18 7 2" xfId="26004" xr:uid="{95F454FE-07C4-4BEA-9ACF-5E3890633398}"/>
    <cellStyle name="Normal 18 7 2 2" xfId="28987" xr:uid="{1F770957-F52C-46BF-8E12-7E6DA39FAE41}"/>
    <cellStyle name="Normal 18 7 2 2 2" xfId="57477" xr:uid="{ED85CEC5-C93C-421D-B22E-50D0D9BFEF4D}"/>
    <cellStyle name="Normal 18 7 2 3" xfId="54495" xr:uid="{370D7CBF-5F93-40A1-B131-7485CEBFAAFC}"/>
    <cellStyle name="Normal 18 7 3" xfId="27476" xr:uid="{03CC611A-8B7C-49A4-B680-A755A808E2C0}"/>
    <cellStyle name="Normal 18 7 3 2" xfId="55966" xr:uid="{A9C0A1C2-A75C-4A6F-B4E8-35BF2A2BE614}"/>
    <cellStyle name="Normal 18 7 4" xfId="30474" xr:uid="{AC1EC230-230B-406A-B362-E4AFA0CAA825}"/>
    <cellStyle name="Normal 18 7 4 2" xfId="58964" xr:uid="{58447654-5B4F-4941-8306-B102D7D3C713}"/>
    <cellStyle name="Normal 18 7 5" xfId="24558" xr:uid="{E51333A1-A25B-44AC-AEF8-A3F086943225}"/>
    <cellStyle name="Normal 18 7 5 2" xfId="53050" xr:uid="{1E1AB7CA-3D30-4869-943C-D0F7C031C413}"/>
    <cellStyle name="Normal 18 7 6" xfId="47878" xr:uid="{A6B70391-5938-4AEF-B09E-2F928B996923}"/>
    <cellStyle name="Normal 18 8" xfId="20462" xr:uid="{2A6600A0-6AB6-4DAD-BA4B-587C3623AB76}"/>
    <cellStyle name="Normal 18 8 2" xfId="26314" xr:uid="{46C7B67D-3458-4F68-A176-ECE87AC5D742}"/>
    <cellStyle name="Normal 18 8 2 2" xfId="29298" xr:uid="{4431DAA3-52A5-48A4-9EEC-7A4E56FE67D8}"/>
    <cellStyle name="Normal 18 8 2 2 2" xfId="57788" xr:uid="{406C5434-1694-435A-B5DB-A923698E4845}"/>
    <cellStyle name="Normal 18 8 2 3" xfId="54805" xr:uid="{85443A1F-57DB-4D79-81D8-86FD903DBA29}"/>
    <cellStyle name="Normal 18 8 3" xfId="27787" xr:uid="{17618068-B384-4C7E-AD5E-F255DE6328A7}"/>
    <cellStyle name="Normal 18 8 3 2" xfId="56277" xr:uid="{D6CBF70C-A1DD-47D9-9E79-ED406D849FFA}"/>
    <cellStyle name="Normal 18 8 4" xfId="30786" xr:uid="{AC3A25D8-5424-4B2F-B33C-0E73EF9F01C6}"/>
    <cellStyle name="Normal 18 8 4 2" xfId="59276" xr:uid="{92CF6738-C9E5-4C8E-B898-F224EAD1405B}"/>
    <cellStyle name="Normal 18 8 5" xfId="24856" xr:uid="{CEB141CF-DD83-45CB-B216-E9351FC5AE9D}"/>
    <cellStyle name="Normal 18 8 5 2" xfId="53347" xr:uid="{63A2363D-8033-48A1-A974-C0F89C80DFDC}"/>
    <cellStyle name="Normal 18 8 6" xfId="50014" xr:uid="{C510575F-970A-4FD7-B4FA-0D8BE4E6487A}"/>
    <cellStyle name="Normal 18 9" xfId="18219" xr:uid="{5C766246-C2E9-43BD-BF19-915981BFBB33}"/>
    <cellStyle name="Normal 18 9 2" xfId="28112" xr:uid="{7652CA12-5D87-460B-86D6-BE1DB4990913}"/>
    <cellStyle name="Normal 18 9 2 2" xfId="56602" xr:uid="{C4F82805-98DA-4DE6-8989-52E29F6C1FF5}"/>
    <cellStyle name="Normal 18 9 3" xfId="25157" xr:uid="{3922C4CB-370B-4D14-AE63-FBC87E21B9C1}"/>
    <cellStyle name="Normal 18 9 3 2" xfId="53648" xr:uid="{B9D3CED4-3CAC-427E-A30E-7B0FE3E6AED5}"/>
    <cellStyle name="Normal 18 9 4" xfId="47857" xr:uid="{F209A6F0-8495-4096-B8AC-927908FB9BAC}"/>
    <cellStyle name="Normal 180" xfId="555" xr:uid="{D962EA25-13CF-4676-9D1E-456595A40FDA}"/>
    <cellStyle name="Normal 180 2" xfId="1120" xr:uid="{D1518355-0C73-415E-B5C4-84DA93B8CCAF}"/>
    <cellStyle name="Normal 180 2 2" xfId="3717" xr:uid="{B590F669-DCA0-4245-872B-6CC83E28FDF5}"/>
    <cellStyle name="Normal 180 2 2 2" xfId="3902" xr:uid="{E7FEA7B9-F971-4043-9545-AAE1E773033C}"/>
    <cellStyle name="Normal 180 2 3" xfId="3638" xr:uid="{D1F58F5E-36BE-42F1-905E-856D3667524F}"/>
    <cellStyle name="Normal 180 3" xfId="1043" xr:uid="{5716649F-16BB-4185-B318-D5C3E3E89139}"/>
    <cellStyle name="Normal 180 4" xfId="23417" xr:uid="{49BECA74-352B-434B-9BC7-95755EDD139F}"/>
    <cellStyle name="Normal 181" xfId="556" xr:uid="{1E533162-7D5E-4B8D-B3DB-9696082F4C92}"/>
    <cellStyle name="Normal 181 2" xfId="1121" xr:uid="{5D36BCD9-38F3-468E-90FD-ACE574B2DE21}"/>
    <cellStyle name="Normal 181 2 2" xfId="3718" xr:uid="{E18BF043-2F1B-4BBE-AE08-8515D87D9F63}"/>
    <cellStyle name="Normal 181 2 2 2" xfId="3903" xr:uid="{EB266304-F975-46B8-9672-9512C001F5C2}"/>
    <cellStyle name="Normal 181 2 3" xfId="3639" xr:uid="{42685EFF-944E-4A6D-A913-17F182633C2E}"/>
    <cellStyle name="Normal 181 3" xfId="1044" xr:uid="{976F235A-E6D1-4D64-A748-D9DAC631BD23}"/>
    <cellStyle name="Normal 181 4" xfId="23462" xr:uid="{21800F50-F1F1-4579-8179-EEB8407C0091}"/>
    <cellStyle name="Normal 182" xfId="557" xr:uid="{496EB817-6F4A-4337-813D-F0636F18C35B}"/>
    <cellStyle name="Normal 182 2" xfId="1122" xr:uid="{F9CB7D6E-B767-42BC-BD7F-BE766ABE0839}"/>
    <cellStyle name="Normal 182 2 2" xfId="3719" xr:uid="{FA11F07F-1962-4E6A-9AD2-06E8D9C5CE17}"/>
    <cellStyle name="Normal 182 2 2 2" xfId="3904" xr:uid="{5593C34E-BBB4-43E0-8B12-071679DF9C97}"/>
    <cellStyle name="Normal 182 2 3" xfId="3640" xr:uid="{BD3CE7EB-BBD4-48D6-92D5-ADD59E6A278A}"/>
    <cellStyle name="Normal 182 3" xfId="1045" xr:uid="{4DF1243F-20AA-4F11-8B92-78B6D00D45E2}"/>
    <cellStyle name="Normal 182 4" xfId="23451" xr:uid="{D8DD975C-EA2A-4F80-BDA5-B21DA5CE10CA}"/>
    <cellStyle name="Normal 183" xfId="558" xr:uid="{D25CD2BA-50ED-4D9A-9973-171DCFF15FAF}"/>
    <cellStyle name="Normal 183 2" xfId="1123" xr:uid="{E3AA08C2-91E4-45E4-A169-E80277B17BA5}"/>
    <cellStyle name="Normal 183 2 2" xfId="3720" xr:uid="{B12F0E7F-E037-48E8-903B-49981B09527B}"/>
    <cellStyle name="Normal 183 2 2 2" xfId="3905" xr:uid="{70A637CB-B69C-4450-AE07-7FB3CFD64C4A}"/>
    <cellStyle name="Normal 183 2 3" xfId="3641" xr:uid="{1DE9B7D9-43DD-4156-AE02-7CB8DF5CDFFB}"/>
    <cellStyle name="Normal 183 3" xfId="1046" xr:uid="{C7382038-23E1-4D9E-9360-D8598755C372}"/>
    <cellStyle name="Normal 183 4" xfId="23414" xr:uid="{6C95CBCB-D96F-415E-96FE-A46CAD21E06A}"/>
    <cellStyle name="Normal 184" xfId="559" xr:uid="{A8443682-9438-4955-A425-6D475203D930}"/>
    <cellStyle name="Normal 184 2" xfId="1124" xr:uid="{BFC08131-E3D8-429A-BE9E-B194795FDAB2}"/>
    <cellStyle name="Normal 184 2 2" xfId="3721" xr:uid="{52EFE3FA-FC6A-4C62-8268-9C276858E2A4}"/>
    <cellStyle name="Normal 184 2 2 2" xfId="3906" xr:uid="{2FBB302B-695E-4C24-B715-CF6517674AF3}"/>
    <cellStyle name="Normal 184 2 3" xfId="3642" xr:uid="{F56A4497-C6C3-43CC-A24C-214D666F5046}"/>
    <cellStyle name="Normal 184 3" xfId="1047" xr:uid="{D0082B2F-020F-460B-B590-19029FE69594}"/>
    <cellStyle name="Normal 184 4" xfId="23420" xr:uid="{FC781F18-A9E7-407E-B60D-86D233FCDB50}"/>
    <cellStyle name="Normal 185" xfId="560" xr:uid="{2FF15F7E-EFB4-4CAD-AD8B-3BC420C4F121}"/>
    <cellStyle name="Normal 185 2" xfId="1125" xr:uid="{2E3ED75D-B5A3-47F7-AB2D-58FF4D2ABC4C}"/>
    <cellStyle name="Normal 185 2 2" xfId="3722" xr:uid="{F74E8B44-5484-4A32-9138-1E257D541576}"/>
    <cellStyle name="Normal 185 2 2 2" xfId="3907" xr:uid="{BA8D669D-43CC-4D5B-88B5-09AFF821A3DD}"/>
    <cellStyle name="Normal 185 2 3" xfId="3643" xr:uid="{33D3B95B-755F-41A5-861F-C70A1A7EA474}"/>
    <cellStyle name="Normal 185 3" xfId="1048" xr:uid="{63EFCE18-5C2B-4BBA-91B5-B851DD8047B2}"/>
    <cellStyle name="Normal 185 4" xfId="23400" xr:uid="{1422F332-44A9-471F-8D50-7E3563E7BE99}"/>
    <cellStyle name="Normal 186" xfId="561" xr:uid="{A3721B7F-1FF4-43EB-8916-408BB514312C}"/>
    <cellStyle name="Normal 186 2" xfId="1126" xr:uid="{1EF805CD-A5BB-4F2C-AE19-0ABDBB9569CD}"/>
    <cellStyle name="Normal 186 2 2" xfId="3723" xr:uid="{DBC18219-143E-4881-A821-4383371AA89B}"/>
    <cellStyle name="Normal 186 2 2 2" xfId="3908" xr:uid="{873EC505-CDEA-438D-A1B9-E084F9E68DC2}"/>
    <cellStyle name="Normal 186 2 3" xfId="3644" xr:uid="{72CB1E6D-5A58-46CC-879A-94BF37689BE9}"/>
    <cellStyle name="Normal 186 3" xfId="1049" xr:uid="{95315DC5-DED0-4E98-89B1-BA9634EA1E0C}"/>
    <cellStyle name="Normal 186 4" xfId="23444" xr:uid="{5DAA795F-C96E-4A34-A38F-5B4333A17021}"/>
    <cellStyle name="Normal 187" xfId="562" xr:uid="{10FAB851-C4D2-46FE-BA14-C10C3417EF70}"/>
    <cellStyle name="Normal 187 2" xfId="1127" xr:uid="{F91F4098-F197-4EF3-BC46-E446843C7D2A}"/>
    <cellStyle name="Normal 187 2 2" xfId="3724" xr:uid="{B6A1A548-D267-4379-B6C1-5BB64DA0CCA2}"/>
    <cellStyle name="Normal 187 2 2 2" xfId="3909" xr:uid="{0FF07D47-5EE9-485E-A5CC-27A22CAC18E1}"/>
    <cellStyle name="Normal 187 2 3" xfId="3645" xr:uid="{C90597E0-1B5A-4171-8531-663B24EC2235}"/>
    <cellStyle name="Normal 187 3" xfId="1050" xr:uid="{89AF6C14-68B2-44D6-AC2F-7AE4E5FF2AD5}"/>
    <cellStyle name="Normal 187 4" xfId="23397" xr:uid="{3282CC9B-D66A-4E41-BABE-F1B4A535F27C}"/>
    <cellStyle name="Normal 188" xfId="563" xr:uid="{F8F63F65-7D67-471B-A738-F06D4E3459C9}"/>
    <cellStyle name="Normal 188 2" xfId="1128" xr:uid="{F4D51932-223E-4732-BB83-1F0B7C95C59A}"/>
    <cellStyle name="Normal 188 2 2" xfId="3725" xr:uid="{A9D12D20-6E12-4DCA-B9C7-37324F143973}"/>
    <cellStyle name="Normal 188 2 2 2" xfId="3910" xr:uid="{800ED0D8-CAB3-4727-8A22-844E171E2943}"/>
    <cellStyle name="Normal 188 2 3" xfId="3646" xr:uid="{004C0AF4-0B71-4EB9-B9AA-D484E608B9BD}"/>
    <cellStyle name="Normal 188 3" xfId="1051" xr:uid="{21AA50C1-EACA-4C54-AC18-358E434F64E8}"/>
    <cellStyle name="Normal 188 4" xfId="23386" xr:uid="{64A6D990-FB38-4B99-A74D-82D73547B347}"/>
    <cellStyle name="Normal 189" xfId="564" xr:uid="{0537450C-AEB4-478C-B3B2-72E9ECA73EA6}"/>
    <cellStyle name="Normal 189 2" xfId="1129" xr:uid="{298779DD-0FA3-4B93-9D20-5A047A223808}"/>
    <cellStyle name="Normal 189 2 2" xfId="3726" xr:uid="{7C69BC8C-7B73-4EA3-A014-573925262F8F}"/>
    <cellStyle name="Normal 189 2 2 2" xfId="3911" xr:uid="{7E66033C-8347-4FB2-A777-C5EA1AAD84F4}"/>
    <cellStyle name="Normal 189 2 3" xfId="3647" xr:uid="{A9558D9F-BDCA-421C-9EE9-83607A5B34D8}"/>
    <cellStyle name="Normal 189 3" xfId="1052" xr:uid="{E39A17BF-8135-4AD1-9FBC-342C93DF4B53}"/>
    <cellStyle name="Normal 189 4" xfId="23393" xr:uid="{11B1365A-A352-4D7B-BD26-09439F29A87C}"/>
    <cellStyle name="Normal 19" xfId="201" xr:uid="{981EFDC8-C3B6-458A-B3AB-54CCAA36C37A}"/>
    <cellStyle name="Normal 19 10" xfId="4614" xr:uid="{20AD9549-6686-4CAC-86C2-F3B5C3FDFE87}"/>
    <cellStyle name="Normal 19 10 2" xfId="29586" xr:uid="{A2612FEC-DEA4-4440-806A-E961FC982A97}"/>
    <cellStyle name="Normal 19 10 2 2" xfId="58076" xr:uid="{29041096-B563-403C-A761-26E02F20A1DD}"/>
    <cellStyle name="Normal 19 10 3" xfId="34551" xr:uid="{E6FC6F57-21EF-457B-98A7-FFBE09ECF4C8}"/>
    <cellStyle name="Normal 19 11" xfId="22594" xr:uid="{73B323F5-D904-4D50-8146-59EB054AAE02}"/>
    <cellStyle name="Normal 19 11 2" xfId="51879" xr:uid="{28DF5C2E-7CA6-4BD4-95E9-F11AD6B906BB}"/>
    <cellStyle name="Normal 19 12" xfId="31806" xr:uid="{ED357031-B137-49C9-A1A2-02215F4DE08C}"/>
    <cellStyle name="Normal 19 2" xfId="963" xr:uid="{404BB891-A5CE-4457-97D6-6DC897C4D5D4}"/>
    <cellStyle name="Normal 19 2 10" xfId="23156" xr:uid="{4097F39C-416F-43CC-B867-73D2B22F6F08}"/>
    <cellStyle name="Normal 19 2 10 2" xfId="52220" xr:uid="{10B831A2-CDD0-4275-A063-CEF8935A5AC3}"/>
    <cellStyle name="Normal 19 2 2" xfId="3756" xr:uid="{AFFCCD5B-D833-4DE1-82A6-F16FA53B27D0}"/>
    <cellStyle name="Normal 19 2 2 2" xfId="5786" xr:uid="{F8853118-908B-402A-87BE-DE8D6C046C50}"/>
    <cellStyle name="Normal 19 2 2 2 2" xfId="21785" xr:uid="{3F2EB30F-97DF-4917-A8E5-BABC39C2B76B}"/>
    <cellStyle name="Normal 19 2 2 2 2 2" xfId="28527" xr:uid="{2C569BB9-EE5F-4EB4-AEC2-18CD48F900DD}"/>
    <cellStyle name="Normal 19 2 2 2 2 2 2" xfId="57017" xr:uid="{5E8E20D0-D648-4459-B56F-BEBACFCEC4B6}"/>
    <cellStyle name="Normal 19 2 2 2 2 3" xfId="25552" xr:uid="{F2FF781C-4266-490B-9E22-FA5B6B4FABFF}"/>
    <cellStyle name="Normal 19 2 2 2 2 3 2" xfId="54043" xr:uid="{C9E901D3-9BD0-4145-8634-5FE7796EF458}"/>
    <cellStyle name="Normal 19 2 2 2 2 4" xfId="51210" xr:uid="{4364A3F9-75D4-4500-9BCB-536BC995E445}"/>
    <cellStyle name="Normal 19 2 2 2 3" xfId="18244" xr:uid="{1DCB4F61-4E9F-41C6-BB9D-AD2A04A4741B}"/>
    <cellStyle name="Normal 19 2 2 2 3 2" xfId="27013" xr:uid="{ACC232AB-07F6-4658-B1C8-E6B2E60608DE}"/>
    <cellStyle name="Normal 19 2 2 2 3 2 2" xfId="55503" xr:uid="{21DFBFEC-0FD6-4839-809E-712CBB4700EC}"/>
    <cellStyle name="Normal 19 2 2 2 3 3" xfId="47882" xr:uid="{80C3D9E4-6D1B-420A-88C6-86CBA24B175B}"/>
    <cellStyle name="Normal 19 2 2 2 4" xfId="30008" xr:uid="{BD6FC3BE-7AB2-4331-8883-535A4216A3B2}"/>
    <cellStyle name="Normal 19 2 2 2 4 2" xfId="58498" xr:uid="{9B6DA440-32CE-4A70-9A15-C305B1D75175}"/>
    <cellStyle name="Normal 19 2 2 2 5" xfId="24081" xr:uid="{AE4A13FF-D3F8-44CC-9E7C-26C1509DB299}"/>
    <cellStyle name="Normal 19 2 2 2 5 2" xfId="52622" xr:uid="{5791C2E3-4CFE-41C5-B964-3B7A72DD9354}"/>
    <cellStyle name="Normal 19 2 2 2 6" xfId="35645" xr:uid="{201CA8E6-3F1C-43D9-9251-F90D4BC463D9}"/>
    <cellStyle name="Normal 19 2 2 3" xfId="18245" xr:uid="{5E7C3031-9506-4E9A-900A-803167FF91F1}"/>
    <cellStyle name="Normal 19 2 2 3 2" xfId="25839" xr:uid="{DFCFB6B6-83AE-473D-8DA5-5671AF88B535}"/>
    <cellStyle name="Normal 19 2 2 3 2 2" xfId="28817" xr:uid="{8D6A3C18-E307-4CF8-A7D9-365B134A8C2B}"/>
    <cellStyle name="Normal 19 2 2 3 2 2 2" xfId="57307" xr:uid="{B527CDB3-CFD2-43B2-B59E-8A74A7398EC4}"/>
    <cellStyle name="Normal 19 2 2 3 2 3" xfId="54330" xr:uid="{AF210C43-5B12-4417-80F2-873A3F084587}"/>
    <cellStyle name="Normal 19 2 2 3 3" xfId="27306" xr:uid="{005C5A9E-2C34-4F81-B183-D0B68E3827AD}"/>
    <cellStyle name="Normal 19 2 2 3 3 2" xfId="55796" xr:uid="{411254B4-C906-4EB8-B458-520AC317E805}"/>
    <cellStyle name="Normal 19 2 2 3 4" xfId="30304" xr:uid="{E29E5DF9-C149-41B8-963A-D50ED20F20A4}"/>
    <cellStyle name="Normal 19 2 2 3 4 2" xfId="58794" xr:uid="{BC48A166-9901-48B1-BB34-4AE89C40612D}"/>
    <cellStyle name="Normal 19 2 2 3 5" xfId="24394" xr:uid="{EF5F5282-E030-45F0-ABD8-547DED1DB568}"/>
    <cellStyle name="Normal 19 2 2 3 5 2" xfId="52886" xr:uid="{1D6290A7-0153-48E7-8F94-925421DE561C}"/>
    <cellStyle name="Normal 19 2 2 3 6" xfId="47883" xr:uid="{1D2F3AA4-6CC8-4E5D-8DE3-3FA01F8A95AC}"/>
    <cellStyle name="Normal 19 2 2 4" xfId="20604" xr:uid="{C053FDC4-E10D-47ED-AAA3-AD0EE6252606}"/>
    <cellStyle name="Normal 19 2 2 4 2" xfId="26130" xr:uid="{782E5360-8694-4D6A-B846-52AABB36339D}"/>
    <cellStyle name="Normal 19 2 2 4 2 2" xfId="29114" xr:uid="{44B0B93A-6F17-47BB-AE87-846AF655822E}"/>
    <cellStyle name="Normal 19 2 2 4 2 2 2" xfId="57604" xr:uid="{99C72F99-0E85-49DF-9E58-5B85DDD09D3A}"/>
    <cellStyle name="Normal 19 2 2 4 2 3" xfId="54621" xr:uid="{A52E713B-3878-4FF5-87D0-566E277ADCF4}"/>
    <cellStyle name="Normal 19 2 2 4 3" xfId="27603" xr:uid="{1C5A14BD-073E-48AC-9695-6BA4F81B0660}"/>
    <cellStyle name="Normal 19 2 2 4 3 2" xfId="56093" xr:uid="{2D70A2D7-F64D-449D-AC97-C0316166C4D5}"/>
    <cellStyle name="Normal 19 2 2 4 4" xfId="30602" xr:uid="{E5DD2AE0-FFB1-4350-8ED6-9FCC9826F2D6}"/>
    <cellStyle name="Normal 19 2 2 4 4 2" xfId="59092" xr:uid="{91550C61-1E50-4EA1-8781-4480B8E653BE}"/>
    <cellStyle name="Normal 19 2 2 4 5" xfId="24673" xr:uid="{8E1031DC-14B3-4E1B-A92A-817EE2BF6E9D}"/>
    <cellStyle name="Normal 19 2 2 4 5 2" xfId="53165" xr:uid="{255A5355-A6C8-49CD-A63F-A093605D33D4}"/>
    <cellStyle name="Normal 19 2 2 5" xfId="18243" xr:uid="{2CA595BE-B671-460B-9013-85E94E0DBE30}"/>
    <cellStyle name="Normal 19 2 2 5 2" xfId="26439" xr:uid="{5FB31BC3-492E-4AB9-8B12-150AF78A912E}"/>
    <cellStyle name="Normal 19 2 2 5 2 2" xfId="29423" xr:uid="{28DCF451-D957-4E62-BAA0-2F8250C61319}"/>
    <cellStyle name="Normal 19 2 2 5 2 2 2" xfId="57913" xr:uid="{57171B87-F3A8-4ADE-BF98-EDAEE726470A}"/>
    <cellStyle name="Normal 19 2 2 5 2 3" xfId="54930" xr:uid="{ED2F0990-053A-4B88-B6C4-FABEC3C1E5DD}"/>
    <cellStyle name="Normal 19 2 2 5 3" xfId="27912" xr:uid="{C6F19F69-E894-497B-A9B0-28F3E8BC4DA7}"/>
    <cellStyle name="Normal 19 2 2 5 3 2" xfId="56402" xr:uid="{BA0D415D-EABD-4A32-9750-FE1633167035}"/>
    <cellStyle name="Normal 19 2 2 5 4" xfId="30912" xr:uid="{5BC92A07-6465-47E5-8827-55BCE4307962}"/>
    <cellStyle name="Normal 19 2 2 5 4 2" xfId="59402" xr:uid="{87EEC760-5888-4914-B5BA-6E1542631CEC}"/>
    <cellStyle name="Normal 19 2 2 5 5" xfId="24970" xr:uid="{45C05D2D-DB6C-420C-95E0-0468C182E218}"/>
    <cellStyle name="Normal 19 2 2 5 5 2" xfId="53461" xr:uid="{7F67D79A-32CC-4122-8622-E8D5765BCCA2}"/>
    <cellStyle name="Normal 19 2 2 5 6" xfId="47881" xr:uid="{7BD74EA8-D8D0-42B1-995B-5671B38F139E}"/>
    <cellStyle name="Normal 19 2 2 6" xfId="25271" xr:uid="{54C98BDD-0DAD-40A5-AC23-73DBCAD687E6}"/>
    <cellStyle name="Normal 19 2 2 6 2" xfId="28237" xr:uid="{133764D3-512C-4AEB-B689-681598CA5660}"/>
    <cellStyle name="Normal 19 2 2 6 2 2" xfId="56727" xr:uid="{2CC0ECF7-40B4-4D1A-91F5-F0925359072A}"/>
    <cellStyle name="Normal 19 2 2 6 3" xfId="53762" xr:uid="{53EE55BD-52F5-4474-A56C-363922533230}"/>
    <cellStyle name="Normal 19 2 2 7" xfId="26722" xr:uid="{D25E1DAA-C572-462B-A167-BCE7C01E2877}"/>
    <cellStyle name="Normal 19 2 2 7 2" xfId="55212" xr:uid="{952D6B0E-7C57-4B7D-9B13-919EECCED550}"/>
    <cellStyle name="Normal 19 2 2 8" xfId="29716" xr:uid="{C86FA05E-9C8C-40D6-BAE4-848B7808CA9D}"/>
    <cellStyle name="Normal 19 2 2 8 2" xfId="58206" xr:uid="{376D7383-7E0B-4C62-8269-0D5336E1C14D}"/>
    <cellStyle name="Normal 19 2 2 9" xfId="23678" xr:uid="{6DCA465F-4759-4816-80E5-6ECE3A79E0BF}"/>
    <cellStyle name="Normal 19 2 2 9 2" xfId="52380" xr:uid="{1B9A574F-16C3-47C9-A763-2F03C5D29FCA}"/>
    <cellStyle name="Normal 19 2 3" xfId="4966" xr:uid="{EE3AF48A-75E5-4C80-AFE4-4B79EEE6F5D6}"/>
    <cellStyle name="Normal 19 2 3 2" xfId="20812" xr:uid="{5F4ACF06-7EED-45A4-97BA-55A152278F31}"/>
    <cellStyle name="Normal 19 2 3 2 2" xfId="28460" xr:uid="{9F0483AC-4BF9-4A9F-8121-519DAAED1E3C}"/>
    <cellStyle name="Normal 19 2 3 2 2 2" xfId="56950" xr:uid="{857DE4A5-5AD5-43E4-9836-584D1B90456E}"/>
    <cellStyle name="Normal 19 2 3 2 3" xfId="25483" xr:uid="{32E08B42-EDA3-416F-9989-C6535BA76D76}"/>
    <cellStyle name="Normal 19 2 3 2 3 2" xfId="53974" xr:uid="{A94C6865-3D71-4DF8-9604-5AD8FAAF2270}"/>
    <cellStyle name="Normal 19 2 3 2 4" xfId="50240" xr:uid="{BCE41F67-B156-45C2-96C1-903D9F3FA894}"/>
    <cellStyle name="Normal 19 2 3 3" xfId="18246" xr:uid="{59AEAEC3-777A-4C77-A96B-BE351C096338}"/>
    <cellStyle name="Normal 19 2 3 3 2" xfId="26946" xr:uid="{D4AE54D4-6269-4620-885B-5845A83B63FE}"/>
    <cellStyle name="Normal 19 2 3 3 2 2" xfId="55436" xr:uid="{FC69BC27-27E2-4219-87E5-7420F8CB48DA}"/>
    <cellStyle name="Normal 19 2 3 3 3" xfId="47884" xr:uid="{6C95DAF4-B628-4C73-A42F-8BFAF4DE7E79}"/>
    <cellStyle name="Normal 19 2 3 4" xfId="29940" xr:uid="{469CD347-31C3-44CA-8712-573443E60F69}"/>
    <cellStyle name="Normal 19 2 3 4 2" xfId="58430" xr:uid="{9CFD28BC-CA46-4DEE-A8FB-A6D99E8BFB3F}"/>
    <cellStyle name="Normal 19 2 3 5" xfId="24002" xr:uid="{8812F900-B274-4EFC-8523-5F1A7CFD3226}"/>
    <cellStyle name="Normal 19 2 3 5 2" xfId="52565" xr:uid="{1C25C4C4-24D1-4363-BC63-F443C3A782A2}"/>
    <cellStyle name="Normal 19 2 3 6" xfId="34835" xr:uid="{5F91780E-EF02-4B8E-9623-18C00B96A9C4}"/>
    <cellStyle name="Normal 19 2 4" xfId="18247" xr:uid="{A26E8A38-7A92-48D3-9CC2-7CA74DF64412}"/>
    <cellStyle name="Normal 19 2 4 2" xfId="25770" xr:uid="{B48381CC-2713-42D9-B490-DD1FC5E88010}"/>
    <cellStyle name="Normal 19 2 4 2 2" xfId="28749" xr:uid="{BD4EF2A9-63DE-4E8A-BE9F-9FF8126D259C}"/>
    <cellStyle name="Normal 19 2 4 2 2 2" xfId="57239" xr:uid="{152D1F7E-D46E-47A1-901A-DFAD5181E167}"/>
    <cellStyle name="Normal 19 2 4 2 3" xfId="54261" xr:uid="{862E1F33-48E1-493A-9883-CA158ECAC3AC}"/>
    <cellStyle name="Normal 19 2 4 3" xfId="27238" xr:uid="{DC373C1A-F82E-4E7B-83F9-D2B08E63A771}"/>
    <cellStyle name="Normal 19 2 4 3 2" xfId="55728" xr:uid="{F8A99826-136D-471D-9FE4-581D445A2BA2}"/>
    <cellStyle name="Normal 19 2 4 4" xfId="30235" xr:uid="{77CF723C-60C5-4CC6-894A-02AC84961190}"/>
    <cellStyle name="Normal 19 2 4 4 2" xfId="58725" xr:uid="{5544EB56-E406-4578-846B-53046ACFFDC5}"/>
    <cellStyle name="Normal 19 2 4 5" xfId="24325" xr:uid="{6AD999FE-9C86-4B2B-91A6-A7802B708A4A}"/>
    <cellStyle name="Normal 19 2 4 5 2" xfId="52817" xr:uid="{09488D0C-C914-48F5-A568-DA70295524F3}"/>
    <cellStyle name="Normal 19 2 4 6" xfId="47885" xr:uid="{BA05F434-06D7-442C-8DA3-B1FC7454BDD7}"/>
    <cellStyle name="Normal 19 2 5" xfId="18248" xr:uid="{B7AC8185-CE36-4289-A40F-614A22ECC9AB}"/>
    <cellStyle name="Normal 19 2 5 2" xfId="26061" xr:uid="{F23EB066-CF22-41A5-9FD7-BB688C3633AE}"/>
    <cellStyle name="Normal 19 2 5 2 2" xfId="29045" xr:uid="{474A5908-379F-46AD-9325-DDA0D6BC4E74}"/>
    <cellStyle name="Normal 19 2 5 2 2 2" xfId="57535" xr:uid="{D64BE6AE-61BD-4749-989A-CF38DF1A965C}"/>
    <cellStyle name="Normal 19 2 5 2 3" xfId="54552" xr:uid="{BEC09AD3-3CD7-4447-8A00-84CDF2CC0BE8}"/>
    <cellStyle name="Normal 19 2 5 3" xfId="27534" xr:uid="{89AF7783-CCA1-498E-AC0F-A6E52FC0F429}"/>
    <cellStyle name="Normal 19 2 5 3 2" xfId="56024" xr:uid="{E600264B-09F9-4D7B-B95A-94CA6A92046A}"/>
    <cellStyle name="Normal 19 2 5 4" xfId="30532" xr:uid="{FF9937DA-6BC5-46A2-B75C-DC8BDFFDE9F2}"/>
    <cellStyle name="Normal 19 2 5 4 2" xfId="59022" xr:uid="{C4A282DD-D5A6-4B85-86E7-6CC2515A0378}"/>
    <cellStyle name="Normal 19 2 5 5" xfId="24604" xr:uid="{44EA266C-3C69-4339-A831-4C1C2A8DB042}"/>
    <cellStyle name="Normal 19 2 5 5 2" xfId="53096" xr:uid="{F118E6EB-7D8B-4FE7-BCB3-862FCF46C192}"/>
    <cellStyle name="Normal 19 2 5 6" xfId="47886" xr:uid="{22E188BF-0E34-4932-BDEE-1EF0D52A51FB}"/>
    <cellStyle name="Normal 19 2 6" xfId="18249" xr:uid="{3B959D70-6AE1-4846-AEA2-7F8CCCC540E6}"/>
    <cellStyle name="Normal 19 2 6 2" xfId="26371" xr:uid="{8671B6AE-37BE-44C4-AB27-DC93A2657131}"/>
    <cellStyle name="Normal 19 2 6 2 2" xfId="29355" xr:uid="{7804AEA4-5FCA-47EB-8720-78F7ACE9DD3C}"/>
    <cellStyle name="Normal 19 2 6 2 2 2" xfId="57845" xr:uid="{38DBCC5A-31CA-4E37-B0FE-6A12491381C2}"/>
    <cellStyle name="Normal 19 2 6 2 3" xfId="54862" xr:uid="{18A3D276-3EB0-462C-A997-54E20D6BE2F1}"/>
    <cellStyle name="Normal 19 2 6 3" xfId="27844" xr:uid="{0D38019F-D146-4D40-B5FF-DF0375152F75}"/>
    <cellStyle name="Normal 19 2 6 3 2" xfId="56334" xr:uid="{469ABD90-6B65-4AFD-8CCF-00BE815CFFA7}"/>
    <cellStyle name="Normal 19 2 6 4" xfId="30843" xr:uid="{D06B8E85-065C-4612-9485-31BA54F60F0F}"/>
    <cellStyle name="Normal 19 2 6 4 2" xfId="59333" xr:uid="{A7DCD2C0-0FED-46FB-86E3-E06184E586AF}"/>
    <cellStyle name="Normal 19 2 6 5" xfId="24901" xr:uid="{205D95A2-6CEE-4BAA-81CC-DFCFE25782A0}"/>
    <cellStyle name="Normal 19 2 6 5 2" xfId="53392" xr:uid="{61F21B0E-50AB-4CE4-9EF0-202FCF93A564}"/>
    <cellStyle name="Normal 19 2 6 6" xfId="47887" xr:uid="{1E40EB11-1D7E-41AB-AF8E-72913DC746B2}"/>
    <cellStyle name="Normal 19 2 7" xfId="20568" xr:uid="{82E73143-1E2E-46DE-9F63-FD6D14891881}"/>
    <cellStyle name="Normal 19 2 7 2" xfId="22465" xr:uid="{7081CCD8-3A7D-4E2F-878F-C082BEDD7FA4}"/>
    <cellStyle name="Normal 19 2 7 2 2" xfId="28169" xr:uid="{AA778F32-9472-423E-95B1-542A7A8D81B0}"/>
    <cellStyle name="Normal 19 2 7 2 2 2" xfId="56659" xr:uid="{5E0139C9-DE79-4B51-86FE-547539342127}"/>
    <cellStyle name="Normal 19 2 7 3" xfId="25202" xr:uid="{68033AF1-BE66-458A-802F-3A2BE94BEBE4}"/>
    <cellStyle name="Normal 19 2 7 3 2" xfId="53693" xr:uid="{721F6B14-626F-42F5-9933-82BAC830EC9B}"/>
    <cellStyle name="Normal 19 2 8" xfId="18242" xr:uid="{7B537F3B-C649-4A6D-B621-C3635806DAE2}"/>
    <cellStyle name="Normal 19 2 8 2" xfId="26653" xr:uid="{F27A7A15-C13E-4108-A00E-A11A8ADBF9B8}"/>
    <cellStyle name="Normal 19 2 8 2 2" xfId="55143" xr:uid="{EDE07F06-4847-4ADD-BD91-1D67992F58D5}"/>
    <cellStyle name="Normal 19 2 8 3" xfId="47880" xr:uid="{ADCD159B-8E96-46F5-9230-2D3ACAFE2865}"/>
    <cellStyle name="Normal 19 2 9" xfId="29647" xr:uid="{EC1E7221-07D9-40A3-876F-4F15E7B748FE}"/>
    <cellStyle name="Normal 19 2 9 2" xfId="58137" xr:uid="{BF716919-F420-47AD-ABF3-CF6AF31F9303}"/>
    <cellStyle name="Normal 19 3" xfId="3420" xr:uid="{29A18FE0-6540-4C90-90C2-48784DD1E627}"/>
    <cellStyle name="Normal 19 3 2" xfId="3375" xr:uid="{33C6FC36-533A-488E-ABF2-C5C3E10B7563}"/>
    <cellStyle name="Normal 19 3 2 2" xfId="18252" xr:uid="{893FC865-99DD-468C-8EF3-039657A5663D}"/>
    <cellStyle name="Normal 19 3 2 2 2" xfId="47890" xr:uid="{D1E3EEAF-87CD-4566-A00A-AAB1E951F615}"/>
    <cellStyle name="Normal 19 3 2 3" xfId="18253" xr:uid="{7B1ABA10-6836-4C7D-B9D4-92A81F7FB632}"/>
    <cellStyle name="Normal 19 3 2 3 2" xfId="47891" xr:uid="{01DB90D3-7CE3-4624-8FF9-1BD665992927}"/>
    <cellStyle name="Normal 19 3 2 4" xfId="22038" xr:uid="{F11F26BF-B2C1-423C-ADD2-213B6510708F}"/>
    <cellStyle name="Normal 19 3 2 4 2" xfId="51463" xr:uid="{EA79DBA9-0E04-4453-9EED-A47D107C0229}"/>
    <cellStyle name="Normal 19 3 2 5" xfId="18251" xr:uid="{34AB697C-3B5F-4761-92F3-E7E8D01D5C71}"/>
    <cellStyle name="Normal 19 3 2 5 2" xfId="47889" xr:uid="{067D7168-65F4-407A-AB47-9362E22A7896}"/>
    <cellStyle name="Normal 19 3 2 6" xfId="23974" xr:uid="{83144FDA-A290-4C8B-829A-FE3D4065B472}"/>
    <cellStyle name="Normal 19 3 2 7" xfId="5979" xr:uid="{3C0B1CDF-2470-4482-8AFC-3859032F4CD7}"/>
    <cellStyle name="Normal 19 3 2 7 2" xfId="35838" xr:uid="{95C8D12B-68BF-43BA-B161-2140ED353C76}"/>
    <cellStyle name="Normal 19 3 3" xfId="5198" xr:uid="{4446765D-3205-4B54-9BC2-097E0E4BF9C2}"/>
    <cellStyle name="Normal 19 3 3 2" xfId="21054" xr:uid="{6B5A8093-9C8A-4BFB-A848-16920B192CAF}"/>
    <cellStyle name="Normal 19 3 3 2 2" xfId="50480" xr:uid="{BAEDEC19-3965-4285-8C63-61207E154C83}"/>
    <cellStyle name="Normal 19 3 3 3" xfId="18254" xr:uid="{3CE545DC-81B7-4D6A-8E46-55C2FB11BADD}"/>
    <cellStyle name="Normal 19 3 3 3 2" xfId="47892" xr:uid="{1916DDB1-F055-4EF0-B8E0-672B97CC60B8}"/>
    <cellStyle name="Normal 19 3 3 4" xfId="35061" xr:uid="{A1E71281-2463-4EB7-A11C-2D59AE6BFF17}"/>
    <cellStyle name="Normal 19 3 4" xfId="18255" xr:uid="{67EDCE20-1E77-43D5-B15B-8978025D15EB}"/>
    <cellStyle name="Normal 19 3 4 2" xfId="47893" xr:uid="{81A355D7-45BD-48B5-8162-32AD2940007A}"/>
    <cellStyle name="Normal 19 3 5" xfId="18256" xr:uid="{FD8BE503-B718-46B8-B1D8-52CF789E2C36}"/>
    <cellStyle name="Normal 19 3 5 2" xfId="47894" xr:uid="{AC95316D-EE8F-4D0D-8D03-57FB838C36D7}"/>
    <cellStyle name="Normal 19 3 6" xfId="20560" xr:uid="{D9E626A6-CFC9-41BF-BCE7-3F90DFCCE39E}"/>
    <cellStyle name="Normal 19 3 7" xfId="18250" xr:uid="{2A30FD9B-7FDD-4E5A-BB9F-8232B4E7CBD3}"/>
    <cellStyle name="Normal 19 3 7 2" xfId="47888" xr:uid="{30478300-B210-46D7-A243-E9698C06B559}"/>
    <cellStyle name="Normal 19 4" xfId="3348" xr:uid="{C3140900-6663-4480-8C5E-A62854BA5053}"/>
    <cellStyle name="Normal 19 4 2" xfId="18258" xr:uid="{B61B31B8-36BC-4618-A3F9-B9D773F27ACE}"/>
    <cellStyle name="Normal 19 4 2 2" xfId="28399" xr:uid="{8750CE40-CF69-45DE-92A0-B6E6D9BCE3EF}"/>
    <cellStyle name="Normal 19 4 2 2 2" xfId="56889" xr:uid="{F1859E9D-5A3F-4CC1-B878-B5225F44098B}"/>
    <cellStyle name="Normal 19 4 2 3" xfId="25433" xr:uid="{1458BE1B-E60E-4C23-A298-B6E21FF0700A}"/>
    <cellStyle name="Normal 19 4 2 3 2" xfId="53924" xr:uid="{D6566811-E5E4-42BA-AD12-B3EE396E6C04}"/>
    <cellStyle name="Normal 19 4 2 4" xfId="47896" xr:uid="{AB4FE4BE-B759-41EB-BAEB-CA55D3D6A4DE}"/>
    <cellStyle name="Normal 19 4 3" xfId="18259" xr:uid="{36212B2B-057A-4FF8-AC92-3F3B5DC7488C}"/>
    <cellStyle name="Normal 19 4 3 2" xfId="26885" xr:uid="{6EE5FB98-0559-45BE-9A7B-C17C699CD4CE}"/>
    <cellStyle name="Normal 19 4 3 2 2" xfId="55375" xr:uid="{E1F30F1D-1172-45F7-9AA2-1E5C26D54214}"/>
    <cellStyle name="Normal 19 4 3 3" xfId="47897" xr:uid="{E89BF4FB-92D8-47E5-98F6-85C9C98962A2}"/>
    <cellStyle name="Normal 19 4 4" xfId="21539" xr:uid="{5A3C948B-45EA-404E-B5A8-3410A13FBD54}"/>
    <cellStyle name="Normal 19 4 4 2" xfId="29878" xr:uid="{4EA6C821-4ECC-48D1-A71C-DC740B15351C}"/>
    <cellStyle name="Normal 19 4 4 2 2" xfId="58368" xr:uid="{3BA26A55-EE1E-4F52-863C-08B5ADD50CAB}"/>
    <cellStyle name="Normal 19 4 4 3" xfId="50964" xr:uid="{9AC90AA7-B50E-40E3-A4DD-3CABB26D36D2}"/>
    <cellStyle name="Normal 19 4 5" xfId="18257" xr:uid="{ADA549C1-2F70-4CDC-B27B-2010E0A327A6}"/>
    <cellStyle name="Normal 19 4 5 2" xfId="47895" xr:uid="{C4BF3B4B-D582-46D6-B0A4-604606FD4AD5}"/>
    <cellStyle name="Normal 19 4 6" xfId="23933" xr:uid="{1363E030-34C2-4952-91F9-01B8F11BAB2F}"/>
    <cellStyle name="Normal 19 4 6 2" xfId="52514" xr:uid="{052A2181-D719-4AF8-8AB6-B7C0738DD8A0}"/>
    <cellStyle name="Normal 19 4 7" xfId="34314" xr:uid="{AF0CE928-E179-4703-9F01-BDEA7E95303E}"/>
    <cellStyle name="Normal 19 5" xfId="3367" xr:uid="{D43D8B4E-E2AA-4E1C-AEC1-4D94BF2A73AC}"/>
    <cellStyle name="Normal 19 5 2" xfId="25710" xr:uid="{2C00C69B-6FEA-4E42-9B0D-6C020A11C459}"/>
    <cellStyle name="Normal 19 5 2 2" xfId="28689" xr:uid="{FD9C92C8-7305-4DA3-8337-872DB3CD62E7}"/>
    <cellStyle name="Normal 19 5 2 2 2" xfId="57179" xr:uid="{383A8051-3093-47F8-8AF7-F090587AFBF9}"/>
    <cellStyle name="Normal 19 5 2 3" xfId="54201" xr:uid="{81F44C95-A491-4E57-85EF-CB8B8A2C23F5}"/>
    <cellStyle name="Normal 19 5 3" xfId="27178" xr:uid="{4D55EFB8-73D8-4ECB-A717-546953F39EAC}"/>
    <cellStyle name="Normal 19 5 3 2" xfId="55668" xr:uid="{B47ABCF9-C73C-493F-AF71-34FA532D3DAB}"/>
    <cellStyle name="Normal 19 5 4" xfId="30174" xr:uid="{049E7315-7AF8-4DBF-96F4-CA0CAD7D478D}"/>
    <cellStyle name="Normal 19 5 4 2" xfId="58664" xr:uid="{C0314BED-20BE-45BC-8AEC-1E6A183A68BB}"/>
    <cellStyle name="Normal 19 5 5" xfId="24276" xr:uid="{B3CDCC71-D487-4E3F-A5F8-8576A035679C}"/>
    <cellStyle name="Normal 19 5 5 2" xfId="52768" xr:uid="{90306D34-DEF7-401C-8949-CDF02C33A50F}"/>
    <cellStyle name="Normal 19 5 6" xfId="18260" xr:uid="{89ACB566-C082-49CE-92B8-06BE62CC65C2}"/>
    <cellStyle name="Normal 19 5 6 2" xfId="47898" xr:uid="{822DC699-61D2-4B21-9FF5-2E97D562F108}"/>
    <cellStyle name="Normal 19 6" xfId="18261" xr:uid="{FD0CA145-27B7-4762-927F-13BF17FFE44E}"/>
    <cellStyle name="Normal 19 6 2" xfId="26000" xr:uid="{E5947058-4E56-454D-BF3B-6F7C90D40069}"/>
    <cellStyle name="Normal 19 6 2 2" xfId="28983" xr:uid="{16694FFD-0E97-424F-B4CF-10B9E874E00A}"/>
    <cellStyle name="Normal 19 6 2 2 2" xfId="57473" xr:uid="{67ADC92D-F6D4-438C-AEE4-0A48D86EACB8}"/>
    <cellStyle name="Normal 19 6 2 3" xfId="54491" xr:uid="{5CB24E8D-2CF5-4FAA-AF94-BE8A2AD7E0D3}"/>
    <cellStyle name="Normal 19 6 3" xfId="27472" xr:uid="{9871D975-706F-4FEB-B58E-3EB08212B8E6}"/>
    <cellStyle name="Normal 19 6 3 2" xfId="55962" xr:uid="{7A89A107-656B-42E7-A4F0-45C8453065C1}"/>
    <cellStyle name="Normal 19 6 4" xfId="30470" xr:uid="{558D8999-2326-4441-BFB9-72024136DE51}"/>
    <cellStyle name="Normal 19 6 4 2" xfId="58960" xr:uid="{B4FA6674-0205-42C4-AA90-FD97649E3EC1}"/>
    <cellStyle name="Normal 19 6 5" xfId="24554" xr:uid="{6A8FAF29-0B7B-45A4-845D-A3DF75EC3A63}"/>
    <cellStyle name="Normal 19 6 5 2" xfId="53046" xr:uid="{D13672F7-3FC4-43D6-822B-0994C6825768}"/>
    <cellStyle name="Normal 19 6 6" xfId="47899" xr:uid="{F7538AC6-7DB4-4AAA-B14D-C0BEBC4F12BE}"/>
    <cellStyle name="Normal 19 7" xfId="18262" xr:uid="{76AFCCA9-C543-44F4-92F7-14ED1080379F}"/>
    <cellStyle name="Normal 19 7 2" xfId="26310" xr:uid="{947DA205-C50E-4D69-AC36-5109D554967E}"/>
    <cellStyle name="Normal 19 7 2 2" xfId="29294" xr:uid="{46B79092-0F1A-4200-85DF-9BEEE39B5CF9}"/>
    <cellStyle name="Normal 19 7 2 2 2" xfId="57784" xr:uid="{7D80663E-A69A-4C6B-B691-57E852308D89}"/>
    <cellStyle name="Normal 19 7 2 3" xfId="54801" xr:uid="{40FFEF0E-AE8C-44D7-BA96-CADA149DB844}"/>
    <cellStyle name="Normal 19 7 3" xfId="27783" xr:uid="{87EDEE17-F184-41E4-8B59-544FA9E05397}"/>
    <cellStyle name="Normal 19 7 3 2" xfId="56273" xr:uid="{D3CD3AC4-E5A1-437D-9FA6-BEE881E7F62C}"/>
    <cellStyle name="Normal 19 7 4" xfId="30782" xr:uid="{DDA14BF5-5B78-4F54-9338-C1C48C9452C5}"/>
    <cellStyle name="Normal 19 7 4 2" xfId="59272" xr:uid="{95F060CE-0ABE-4090-A410-27CA63F0AE9F}"/>
    <cellStyle name="Normal 19 7 5" xfId="24852" xr:uid="{3A126F5B-E55D-4B5B-B45E-250B7A9DF248}"/>
    <cellStyle name="Normal 19 7 5 2" xfId="53343" xr:uid="{9C4C7898-1FE3-4D11-9822-2CD010E69E6E}"/>
    <cellStyle name="Normal 19 7 6" xfId="47900" xr:uid="{FAD7A9B2-70B3-4D4F-969C-F803B54253AE}"/>
    <cellStyle name="Normal 19 8" xfId="20463" xr:uid="{E1E2F9D9-1D6A-44C3-AD08-342B9E6FD457}"/>
    <cellStyle name="Normal 19 8 2" xfId="28108" xr:uid="{67EADB59-F450-4F94-A34D-940D0E5F54F1}"/>
    <cellStyle name="Normal 19 8 2 2" xfId="56598" xr:uid="{CE390C8C-24B9-4DBB-A716-055FF30EF625}"/>
    <cellStyle name="Normal 19 8 3" xfId="25153" xr:uid="{93EF294B-0824-4474-8827-89EFAFDF5970}"/>
    <cellStyle name="Normal 19 8 3 2" xfId="53644" xr:uid="{51366537-693C-451A-B2DF-54D30418BAA2}"/>
    <cellStyle name="Normal 19 8 4" xfId="50015" xr:uid="{AE2C3221-9AA6-4AD5-8C47-B5F7AF312888}"/>
    <cellStyle name="Normal 19 9" xfId="18241" xr:uid="{B4AA7D08-90E0-411A-BAC2-F3B438D013BA}"/>
    <cellStyle name="Normal 19 9 2" xfId="26604" xr:uid="{F734BBD4-8994-439E-B88E-3BA7A6A3A80B}"/>
    <cellStyle name="Normal 19 9 2 2" xfId="55094" xr:uid="{C692E693-67C9-4D9A-BCA6-E3D5375104DD}"/>
    <cellStyle name="Normal 19 9 3" xfId="47879" xr:uid="{160FA770-70F7-4A5F-87B0-43DFA36736ED}"/>
    <cellStyle name="Normal 190" xfId="565" xr:uid="{E4CFA004-FA68-47E6-8B59-DF85F464755C}"/>
    <cellStyle name="Normal 190 2" xfId="1130" xr:uid="{FD5BC1B9-8C2C-46B5-A42F-0E99E26AA0AF}"/>
    <cellStyle name="Normal 190 2 2" xfId="3727" xr:uid="{71C926DC-FA75-4CF7-802E-7CEDA044896F}"/>
    <cellStyle name="Normal 190 2 2 2" xfId="3912" xr:uid="{6A0C9464-15D3-436B-B494-0FDDB701615A}"/>
    <cellStyle name="Normal 190 2 3" xfId="3648" xr:uid="{28B60811-050D-4962-9E1D-199C820E6B1E}"/>
    <cellStyle name="Normal 190 3" xfId="1053" xr:uid="{23C6D0C3-4B10-4083-9363-822B04AB138B}"/>
    <cellStyle name="Normal 190 4" xfId="23427" xr:uid="{438763EA-D42B-4725-88CE-7EBEE81D9EAD}"/>
    <cellStyle name="Normal 191" xfId="566" xr:uid="{429AB1DF-B578-43D7-81AF-2DA02E1E70D6}"/>
    <cellStyle name="Normal 191 2" xfId="1131" xr:uid="{1C630D5B-4024-4E39-B4BE-2D161EF4EC1D}"/>
    <cellStyle name="Normal 191 2 2" xfId="3728" xr:uid="{F8BE4188-C535-4CC6-970B-5AC51F52AB2E}"/>
    <cellStyle name="Normal 191 2 2 2" xfId="3913" xr:uid="{819AE6DF-9ACF-49EE-A25C-20E4F147BF0D}"/>
    <cellStyle name="Normal 191 2 3" xfId="3649" xr:uid="{D076A253-9A63-4CBB-BF7A-EAFAAD2A0556}"/>
    <cellStyle name="Normal 191 3" xfId="1054" xr:uid="{53EB6F5C-5F99-4908-89B5-9562642FFFCF}"/>
    <cellStyle name="Normal 191 4" xfId="23418" xr:uid="{F5E17D25-D2A8-4CB3-A11E-D9113EC0BDAD}"/>
    <cellStyle name="Normal 192" xfId="567" xr:uid="{13506B45-05C3-4B3B-AC8E-54652E81E8C7}"/>
    <cellStyle name="Normal 192 2" xfId="1132" xr:uid="{C105EECC-2EDC-48F9-BB9A-690F72D99B71}"/>
    <cellStyle name="Normal 192 2 2" xfId="3729" xr:uid="{7BB52572-2584-43F5-820C-08C7986E01EE}"/>
    <cellStyle name="Normal 192 2 2 2" xfId="3914" xr:uid="{0EE943E0-00CE-4514-A0BA-6DCED67F641F}"/>
    <cellStyle name="Normal 192 2 3" xfId="3650" xr:uid="{F5078FFF-E64D-4E83-A988-94A33DEC0408}"/>
    <cellStyle name="Normal 192 3" xfId="1055" xr:uid="{F97B376D-BD1D-4E23-8D0D-EFB5A0049113}"/>
    <cellStyle name="Normal 192 4" xfId="23391" xr:uid="{66F5445F-66CA-4E3B-BB8E-A12E78ACF9EB}"/>
    <cellStyle name="Normal 193" xfId="568" xr:uid="{A130CE75-4C74-4FED-9EBB-3E493EFCCE87}"/>
    <cellStyle name="Normal 193 2" xfId="1133" xr:uid="{56BAC25C-BE34-4DAB-867E-F65D71444F78}"/>
    <cellStyle name="Normal 193 2 2" xfId="3730" xr:uid="{9FEBC14E-A211-41CC-AAC6-DF6E2A8116C9}"/>
    <cellStyle name="Normal 193 2 2 2" xfId="3915" xr:uid="{4A349581-556B-45AD-8CD9-BAF0D375BE22}"/>
    <cellStyle name="Normal 193 2 3" xfId="3651" xr:uid="{248FC5AC-8098-4E95-98E2-7191F02EAB65}"/>
    <cellStyle name="Normal 193 3" xfId="1056" xr:uid="{C164F238-F544-4CE5-ADDD-0C6E4E338AA5}"/>
    <cellStyle name="Normal 193 4" xfId="23387" xr:uid="{6AFC3EB2-1EA6-4E4A-80D9-9644F2CF28D0}"/>
    <cellStyle name="Normal 194" xfId="569" xr:uid="{19E309F9-1294-49E4-84A1-987B8D541AD6}"/>
    <cellStyle name="Normal 194 2" xfId="1134" xr:uid="{873FDBD8-3A8F-410C-9D84-D3422051BC57}"/>
    <cellStyle name="Normal 194 2 2" xfId="3731" xr:uid="{15E188F9-2D5A-42B1-9E58-FDC2AFE69AD6}"/>
    <cellStyle name="Normal 194 2 2 2" xfId="3916" xr:uid="{0CBB2C73-2B41-44CC-8219-6A10ADD9D338}"/>
    <cellStyle name="Normal 194 2 3" xfId="3652" xr:uid="{B15409B5-3C52-4AD3-98D5-6F8AF8EC7379}"/>
    <cellStyle name="Normal 194 3" xfId="1057" xr:uid="{AEDC37E6-E708-408C-B31C-E613164BF7DB}"/>
    <cellStyle name="Normal 194 4" xfId="23408" xr:uid="{321B48BB-617D-435B-AFAB-E5E8A435D05A}"/>
    <cellStyle name="Normal 195" xfId="570" xr:uid="{27782179-23B6-4022-B8AA-B2007227DA68}"/>
    <cellStyle name="Normal 195 2" xfId="1135" xr:uid="{4D96727D-7D6B-4B41-8357-DEA3D2FD6D94}"/>
    <cellStyle name="Normal 195 2 2" xfId="3732" xr:uid="{4B182B46-EE19-4908-A25C-30B196244A08}"/>
    <cellStyle name="Normal 195 2 2 2" xfId="3917" xr:uid="{A6B8124D-768C-48E9-AB3F-F3910CDE716E}"/>
    <cellStyle name="Normal 195 2 3" xfId="3653" xr:uid="{EB8FF41C-9D47-47A5-AFC6-B5AAF7B0FFC2}"/>
    <cellStyle name="Normal 195 3" xfId="1058" xr:uid="{4698F6A0-F2F8-4C91-A5B8-FE118E6E09DE}"/>
    <cellStyle name="Normal 195 4" xfId="23432" xr:uid="{C142CE73-AE42-4098-BF34-C96A63131E60}"/>
    <cellStyle name="Normal 196" xfId="571" xr:uid="{95DFF51D-AB6A-433D-AE54-D57AC7094BD2}"/>
    <cellStyle name="Normal 196 2" xfId="1136" xr:uid="{859698C6-0F99-415E-905A-725CCBBDD5AB}"/>
    <cellStyle name="Normal 196 2 2" xfId="3733" xr:uid="{3F32EC24-4EE9-4DFD-BDDF-9E2C1EDFD36A}"/>
    <cellStyle name="Normal 196 2 2 2" xfId="3918" xr:uid="{3AF8FB83-64A8-4071-9141-0A9528641DD2}"/>
    <cellStyle name="Normal 196 2 3" xfId="3654" xr:uid="{93160A26-F9EB-4230-9537-3D9EC2781DAF}"/>
    <cellStyle name="Normal 196 3" xfId="1059" xr:uid="{27D61FF9-BEA8-4745-85CB-6B465F511B9C}"/>
    <cellStyle name="Normal 196 4" xfId="23436" xr:uid="{0714B7D8-CAA1-4E46-B2D0-5A2181937A2F}"/>
    <cellStyle name="Normal 197" xfId="572" xr:uid="{ABE72022-4F6D-4C86-A2EA-C542DC25AD2B}"/>
    <cellStyle name="Normal 197 2" xfId="1137" xr:uid="{18840131-62CF-4F6E-99A6-98BCA2D3706D}"/>
    <cellStyle name="Normal 197 2 2" xfId="3734" xr:uid="{4D884F24-2A8A-465A-B061-50072CADECE4}"/>
    <cellStyle name="Normal 197 2 2 2" xfId="3919" xr:uid="{BE9C77D5-7C9E-43AE-A6B4-EA80A7B4E653}"/>
    <cellStyle name="Normal 197 2 3" xfId="3655" xr:uid="{5D6891AC-B5EF-4394-8E83-ACCDA8CB848A}"/>
    <cellStyle name="Normal 197 3" xfId="1060" xr:uid="{AAD7A04A-8225-4693-9C4E-FD50927540BA}"/>
    <cellStyle name="Normal 197 4" xfId="23395" xr:uid="{0D3B8101-38AB-427F-B38A-0784C25C42DD}"/>
    <cellStyle name="Normal 198" xfId="573" xr:uid="{0D2A458F-909D-47BD-866D-7A2B0A0D3284}"/>
    <cellStyle name="Normal 198 2" xfId="1138" xr:uid="{1CFB19AF-3A0D-4617-8DC7-9348C892C072}"/>
    <cellStyle name="Normal 198 2 2" xfId="3735" xr:uid="{23DD8C98-7F9B-4795-BEE8-98D32DEADE52}"/>
    <cellStyle name="Normal 198 2 2 2" xfId="3920" xr:uid="{A1196C6C-EE3D-43C3-834E-5FD98E823246}"/>
    <cellStyle name="Normal 198 2 3" xfId="3656" xr:uid="{9A5AE2C5-79A7-46B3-AA1D-C42B99D98091}"/>
    <cellStyle name="Normal 198 3" xfId="1061" xr:uid="{7FE156FB-829D-4D6E-8C62-F4C5D7D20E77}"/>
    <cellStyle name="Normal 198 4" xfId="23464" xr:uid="{6A0058FA-9DB2-4841-9303-87238BE02648}"/>
    <cellStyle name="Normal 199" xfId="574" xr:uid="{D81ABBD7-E147-4D97-A6D6-17B9F991E2AE}"/>
    <cellStyle name="Normal 199 2" xfId="1139" xr:uid="{712C2007-7C82-43DB-AA8B-4AD787C39383}"/>
    <cellStyle name="Normal 199 2 2" xfId="3736" xr:uid="{E830F791-8ECC-4DA2-905A-BCC0EEE47DB0}"/>
    <cellStyle name="Normal 199 2 2 2" xfId="3921" xr:uid="{C3382293-8AB6-4A56-BE2C-27712F60B89E}"/>
    <cellStyle name="Normal 199 2 3" xfId="3657" xr:uid="{7861EEAA-E860-458B-8E04-7BCD814FFDD2}"/>
    <cellStyle name="Normal 199 3" xfId="1062" xr:uid="{0782D599-0166-40C5-9E39-BD5F6C750A8D}"/>
    <cellStyle name="Normal 199 4" xfId="23413" xr:uid="{A40CE59F-9F02-4412-B8A8-1B9BCBFA0FA5}"/>
    <cellStyle name="Normal 2" xfId="3" xr:uid="{B190D761-ADDB-4CFB-8149-54EEFCE0B1C0}"/>
    <cellStyle name="Normal 2 10" xfId="108" xr:uid="{683E45D2-AB2B-4A12-94FB-4200BB4AF584}"/>
    <cellStyle name="Normal 2 10 2" xfId="3677" xr:uid="{BB993CE3-1CA4-4153-B229-A3C8AD95D2BB}"/>
    <cellStyle name="Normal 2 10 2 2" xfId="22258" xr:uid="{8E1B1526-3A46-47FA-98D2-3DF278D1BB8F}"/>
    <cellStyle name="Normal 2 10 2 2 2" xfId="51683" xr:uid="{D0D2E091-1CE4-4290-AA40-55D9CB0995CC}"/>
    <cellStyle name="Normal 2 10 2 3" xfId="28080" xr:uid="{044D4BC3-1E41-4B15-8FDC-90620B2BEBC4}"/>
    <cellStyle name="Normal 2 10 2 3 2" xfId="56570" xr:uid="{79823888-B69E-48E7-A3A0-DD3F1F8B72C2}"/>
    <cellStyle name="Normal 2 10 2 4" xfId="6141" xr:uid="{F07E2893-515B-4668-89EB-125F2676D277}"/>
    <cellStyle name="Normal 2 10 2 4 2" xfId="36000" xr:uid="{416BA366-66FC-41D7-968A-08B33DE60959}"/>
    <cellStyle name="Normal 2 10 3" xfId="1445" xr:uid="{51163692-8A77-414C-AD73-A8E0DCB5EE1B}"/>
    <cellStyle name="Normal 2 10 3 2" xfId="25126" xr:uid="{15F91B79-7871-4293-8D14-42485C847F04}"/>
    <cellStyle name="Normal 2 10 3 2 2" xfId="53617" xr:uid="{EA1CFC61-C6ED-42B3-B73F-2CA56BBEE2A2}"/>
    <cellStyle name="Normal 2 10 3 3" xfId="21271" xr:uid="{6A95D26F-26C4-4436-BD82-267B49DB990F}"/>
    <cellStyle name="Normal 2 10 3 3 2" xfId="50697" xr:uid="{1B368FB2-3A64-47E0-8020-7A2F6C926A4D}"/>
    <cellStyle name="Normal 2 10 4" xfId="18264" xr:uid="{0641F110-71A8-40AE-BA2E-B315D46371D5}"/>
    <cellStyle name="Normal 2 10 4 2" xfId="47902" xr:uid="{FA836DC6-7EF7-447C-8501-4F91BABE0458}"/>
    <cellStyle name="Normal 2 10 5" xfId="23340" xr:uid="{059FECCF-FB76-440A-B38C-29B29A739F7E}"/>
    <cellStyle name="Normal 2 10 6" xfId="5357" xr:uid="{9E41B830-14F4-4038-BD1B-5E4220026A6C}"/>
    <cellStyle name="Normal 2 10 6 2" xfId="35220" xr:uid="{0E2F2D41-E5EF-4997-9A3F-20F1740823B4}"/>
    <cellStyle name="Normal 2 11" xfId="914" xr:uid="{8910203B-4365-4C6A-993C-335CC1BD4B1B}"/>
    <cellStyle name="Normal 2 11 2" xfId="6166" xr:uid="{841A1D4E-BFDA-46C4-B1E9-131F51870FB7}"/>
    <cellStyle name="Normal 2 11 2 2" xfId="22282" xr:uid="{52115293-AF99-4FDA-9DE7-A5701DA4857F}"/>
    <cellStyle name="Normal 2 11 2 2 2" xfId="51707" xr:uid="{E4D798E9-A221-43D8-B3FC-F907566E2A64}"/>
    <cellStyle name="Normal 2 11 2 3" xfId="26576" xr:uid="{20ACCDC8-CADA-42A5-8C13-08754D312073}"/>
    <cellStyle name="Normal 2 11 2 3 2" xfId="55066" xr:uid="{3CB72E21-588D-4FD9-9DB6-8E2275EF0301}"/>
    <cellStyle name="Normal 2 11 2 4" xfId="36025" xr:uid="{96896CCC-CC73-447C-ADA9-66C1470451FA}"/>
    <cellStyle name="Normal 2 11 3" xfId="21294" xr:uid="{597AD005-758C-4A30-BB57-B35D6A036A64}"/>
    <cellStyle name="Normal 2 11 3 2" xfId="50720" xr:uid="{9CF4DDBE-119B-4D78-AFC3-FCE22CC66C03}"/>
    <cellStyle name="Normal 2 11 4" xfId="18265" xr:uid="{9A4D7D5F-E26C-446D-BCCD-DF2AB46FB5EB}"/>
    <cellStyle name="Normal 2 11 4 2" xfId="47903" xr:uid="{4A9C045E-3C00-40FA-B847-4E5687B0A849}"/>
    <cellStyle name="Normal 2 11 5" xfId="23453" xr:uid="{66D7E272-972F-44CF-A044-4ABC0722E620}"/>
    <cellStyle name="Normal 2 11 6" xfId="5382" xr:uid="{16E5181C-EEFF-4BED-9770-222E84CAF11C}"/>
    <cellStyle name="Normal 2 11 6 2" xfId="35245" xr:uid="{39908A64-A85D-4327-8753-00A4C95AC56F}"/>
    <cellStyle name="Normal 2 12" xfId="3361" xr:uid="{A986F71C-C2E5-41B1-9658-275E7092CDFA}"/>
    <cellStyle name="Normal 2 12 2" xfId="6191" xr:uid="{7D758E1F-3178-4DA4-8FB4-E8D661C7FBC3}"/>
    <cellStyle name="Normal 2 12 2 2" xfId="22306" xr:uid="{93C2B9C6-FE52-40AE-800C-17A19FDEA322}"/>
    <cellStyle name="Normal 2 12 2 2 2" xfId="51731" xr:uid="{4B19FD2C-9310-4C8D-A02B-E2F92B9F188C}"/>
    <cellStyle name="Normal 2 12 2 3" xfId="29558" xr:uid="{BF3E4E15-B35F-4C20-9A05-3BC7DF1595E9}"/>
    <cellStyle name="Normal 2 12 2 3 2" xfId="58048" xr:uid="{1F4AE3CF-3244-4730-A817-27261CA5EDD3}"/>
    <cellStyle name="Normal 2 12 2 4" xfId="36050" xr:uid="{EEF46043-2C1D-404F-9CED-079C40449CDE}"/>
    <cellStyle name="Normal 2 12 3" xfId="21317" xr:uid="{5953F84A-3541-4AEF-A92A-A8DCA6DCC26D}"/>
    <cellStyle name="Normal 2 12 3 2" xfId="50743" xr:uid="{356E719D-A9C3-4B68-A68F-42D0DFF72E27}"/>
    <cellStyle name="Normal 2 12 4" xfId="18266" xr:uid="{EBDC0F96-2D32-4AFA-8EE8-5EECB8178179}"/>
    <cellStyle name="Normal 2 12 4 2" xfId="47904" xr:uid="{4F3DDE21-A7C2-46A2-9529-C0B0568D81A2}"/>
    <cellStyle name="Normal 2 12 5" xfId="23378" xr:uid="{BA9BF974-894E-44FE-A4C8-501018BC693E}"/>
    <cellStyle name="Normal 2 12 6" xfId="5407" xr:uid="{81E72255-A1CF-4724-A68A-69F8A0F70FB3}"/>
    <cellStyle name="Normal 2 12 6 2" xfId="35270" xr:uid="{92AF6154-42F2-496B-A3B1-3D3577705FB7}"/>
    <cellStyle name="Normal 2 13" xfId="890" xr:uid="{001C88D9-C3A8-4A7F-A7BC-1E9877D48CF8}"/>
    <cellStyle name="Normal 2 13 2" xfId="6214" xr:uid="{6E6C26E0-1577-435C-874F-BA920DC540DA}"/>
    <cellStyle name="Normal 2 13 2 2" xfId="22328" xr:uid="{40787EAE-30DB-4AED-9236-45BAB053CA6F}"/>
    <cellStyle name="Normal 2 13 2 2 2" xfId="51753" xr:uid="{F86D2BBE-1A08-464C-8B87-D1C5175F6E50}"/>
    <cellStyle name="Normal 2 13 2 3" xfId="36073" xr:uid="{F530340F-9EAC-4F4A-808F-BBFA5481D99C}"/>
    <cellStyle name="Normal 2 13 3" xfId="21339" xr:uid="{7FAC55CD-71F0-45BC-AFD3-07799FA6AC5B}"/>
    <cellStyle name="Normal 2 13 3 2" xfId="50765" xr:uid="{735F9786-05E1-4A0C-BD46-A51EA501DF0E}"/>
    <cellStyle name="Normal 2 13 4" xfId="20294" xr:uid="{AD723B1C-D8E8-42E4-82A5-83EC8A859994}"/>
    <cellStyle name="Normal 2 13 5" xfId="23481" xr:uid="{E047DB82-785B-4730-8668-068173D05A20}"/>
    <cellStyle name="Normal 2 13 5 2" xfId="52305" xr:uid="{BABFE01A-A5AB-45CC-80DA-5A44898A8026}"/>
    <cellStyle name="Normal 2 13 6" xfId="5430" xr:uid="{BA88E653-08D9-47C0-8B8F-BDD066F6F0DD}"/>
    <cellStyle name="Normal 2 13 6 2" xfId="35293" xr:uid="{0B3B09DB-FC05-4FEC-89C0-3E0B4BAF23D6}"/>
    <cellStyle name="Normal 2 14" xfId="3394" xr:uid="{63747A5A-F8CC-4AB3-89EA-58B735BF36C2}"/>
    <cellStyle name="Normal 2 14 2" xfId="6238" xr:uid="{92B09205-9228-46B5-BAE0-AAD1670471D1}"/>
    <cellStyle name="Normal 2 14 2 2" xfId="22351" xr:uid="{DDA8B560-7EFE-48F7-9423-315617D8656A}"/>
    <cellStyle name="Normal 2 14 2 2 2" xfId="51776" xr:uid="{D84F9D01-CBDD-479A-9105-2A457448FF32}"/>
    <cellStyle name="Normal 2 14 2 3" xfId="36097" xr:uid="{F5D86F0D-C52A-4F44-B37D-9FA4CE1AFDB5}"/>
    <cellStyle name="Normal 2 14 3" xfId="21362" xr:uid="{7B4FF759-725C-471A-9BA8-BC8BCF5C1764}"/>
    <cellStyle name="Normal 2 14 3 2" xfId="50788" xr:uid="{EA32A49D-D177-4F68-B4BD-D3C52F801923}"/>
    <cellStyle name="Normal 2 14 4" xfId="20384" xr:uid="{DBFC23C8-FC05-4D13-A959-E0AC42EB27C4}"/>
    <cellStyle name="Normal 2 14 4 2" xfId="22440" xr:uid="{A8046130-99ED-4875-A88F-5A5BFFF1763C}"/>
    <cellStyle name="Normal 2 14 5" xfId="23479" xr:uid="{F8A639B5-90B7-4A22-AC46-9C30D005ED58}"/>
    <cellStyle name="Normal 2 14 6" xfId="5454" xr:uid="{F21AFBF2-E04E-49BC-A96C-C69ABB643072}"/>
    <cellStyle name="Normal 2 14 6 2" xfId="35317" xr:uid="{9B265977-29EA-4679-9F69-072F711B6B35}"/>
    <cellStyle name="Normal 2 15" xfId="138" xr:uid="{6D1ADDEB-9A48-4B29-BC5E-394CDF24820D}"/>
    <cellStyle name="Normal 2 15 2" xfId="6262" xr:uid="{3738FF89-00F1-4165-BAC3-48EA98657CFF}"/>
    <cellStyle name="Normal 2 15 2 2" xfId="22374" xr:uid="{0A1090DE-90A6-4DE6-9804-E89B977CF092}"/>
    <cellStyle name="Normal 2 15 2 2 2" xfId="51799" xr:uid="{7B41C82F-3E97-4B05-9483-31D703422A8E}"/>
    <cellStyle name="Normal 2 15 2 3" xfId="36121" xr:uid="{8472A3AF-3832-4FA1-8E1C-5D5F290B18CF}"/>
    <cellStyle name="Normal 2 15 3" xfId="21385" xr:uid="{923B154F-BAB1-4F5A-9010-9FCEC1F48AC1}"/>
    <cellStyle name="Normal 2 15 3 2" xfId="50811" xr:uid="{C21933C0-631B-4616-8DEE-A7C5C4C51314}"/>
    <cellStyle name="Normal 2 15 4" xfId="18263" xr:uid="{F1AAB225-568C-4436-9A25-36C651FF14DA}"/>
    <cellStyle name="Normal 2 15 4 2" xfId="47901" xr:uid="{65BBEF66-A9CD-4E88-9089-7F59AC96B44E}"/>
    <cellStyle name="Normal 2 15 5" xfId="5478" xr:uid="{258AEB4A-62F1-4DAA-9F51-06C5378E8AF4}"/>
    <cellStyle name="Normal 2 15 5 2" xfId="35341" xr:uid="{B8969FDF-4A90-4A56-B0E2-5788ECEB7131}"/>
    <cellStyle name="Normal 2 16" xfId="66" xr:uid="{940A0E35-E978-44C7-96B2-8EDAC8074C4F}"/>
    <cellStyle name="Normal 2 16 2" xfId="21409" xr:uid="{1B0C9606-2947-4CAF-9E75-9EE00344A904}"/>
    <cellStyle name="Normal 2 16 2 2" xfId="50835" xr:uid="{118D50BF-F7BB-43CB-98C9-F1CB9EDE28FA}"/>
    <cellStyle name="Normal 2 16 3" xfId="5503" xr:uid="{CEB2C316-D67C-40B9-B5F2-5AF1B04AC726}"/>
    <cellStyle name="Normal 2 16 3 2" xfId="35366" xr:uid="{0176E46A-941D-49E2-990E-F7666C04D81E}"/>
    <cellStyle name="Normal 2 17" xfId="5527" xr:uid="{742657ED-631C-4A4E-ACF6-93B14BBCCA70}"/>
    <cellStyle name="Normal 2 17 2" xfId="21432" xr:uid="{AEFBA174-E759-4CA3-8435-652E0FF71D61}"/>
    <cellStyle name="Normal 2 17 2 2" xfId="50858" xr:uid="{CB87B931-5D1F-48F8-81B6-EA52F2DD9954}"/>
    <cellStyle name="Normal 2 17 3" xfId="35390" xr:uid="{5DBC55B7-5656-4CDF-851A-1C2071073CAF}"/>
    <cellStyle name="Normal 2 18" xfId="5550" xr:uid="{1CDD0E6D-43C3-46F3-8856-6AC9153209F7}"/>
    <cellStyle name="Normal 2 18 2" xfId="21455" xr:uid="{448EA93F-22EB-4E41-9666-723853CA7D19}"/>
    <cellStyle name="Normal 2 18 2 2" xfId="50881" xr:uid="{B7328C70-0761-4F40-9D99-FAF945FDF501}"/>
    <cellStyle name="Normal 2 18 3" xfId="35413" xr:uid="{705DF851-9281-45B2-BCDA-670CFE0A7231}"/>
    <cellStyle name="Normal 2 19" xfId="5573" xr:uid="{B06BD6D6-BA73-44CA-83F7-5B712B2FF8AD}"/>
    <cellStyle name="Normal 2 19 2" xfId="21478" xr:uid="{02DA7111-B4DA-4B0A-9AB3-EC1FBCDA51CE}"/>
    <cellStyle name="Normal 2 19 2 2" xfId="50904" xr:uid="{89F7826B-F35A-427E-832B-C82BB87572E8}"/>
    <cellStyle name="Normal 2 19 3" xfId="35436" xr:uid="{5247F636-E2DD-4F33-B5B8-085F8478273A}"/>
    <cellStyle name="Normal 2 2" xfId="81" xr:uid="{8C6BD944-7693-479F-980C-3026289F4A91}"/>
    <cellStyle name="Normal 2 2 10" xfId="3369" xr:uid="{5EF27AC6-0B42-43D7-B084-8CCBE75B6EC7}"/>
    <cellStyle name="Normal 2 2 10 2" xfId="5102" xr:uid="{8660E2DF-1851-4FC2-9A05-E47DB1E30521}"/>
    <cellStyle name="Normal 2 2 10 2 2" xfId="5886" xr:uid="{547D86EE-A074-4A41-B8AC-19F959FC6DD4}"/>
    <cellStyle name="Normal 2 2 10 2 2 2" xfId="21933" xr:uid="{697475AE-6E1F-42FA-8858-7FE0021CE0EA}"/>
    <cellStyle name="Normal 2 2 10 2 2 2 2" xfId="51358" xr:uid="{461426BD-5A91-4749-8825-13A14CF669DA}"/>
    <cellStyle name="Normal 2 2 10 2 2 3" xfId="28672" xr:uid="{2549CACA-BD0E-487D-96EF-F6926CFB970A}"/>
    <cellStyle name="Normal 2 2 10 2 2 3 2" xfId="57162" xr:uid="{64AB7A68-9C17-4DA9-8ACF-AC0D6B7B2CC6}"/>
    <cellStyle name="Normal 2 2 10 2 2 4" xfId="35745" xr:uid="{DCD67546-CFA3-4BBD-BD80-5FB80DD03938}"/>
    <cellStyle name="Normal 2 2 10 2 3" xfId="20960" xr:uid="{D075775D-4B8F-457F-8C87-5446A4ABD2C7}"/>
    <cellStyle name="Normal 2 2 10 2 3 2" xfId="50387" xr:uid="{66ED5A33-F45B-42FD-ABCF-224CB435AFC6}"/>
    <cellStyle name="Normal 2 2 10 2 4" xfId="25694" xr:uid="{68686CA2-DD9A-4775-B6C4-711876FF1531}"/>
    <cellStyle name="Normal 2 2 10 2 4 2" xfId="54185" xr:uid="{2E3A984F-F39B-47D7-B558-7A4F9EBF6D18}"/>
    <cellStyle name="Normal 2 2 10 2 5" xfId="34967" xr:uid="{7371ECFE-724E-4BB9-A173-F0FA717E407B}"/>
    <cellStyle name="Normal 2 2 10 3" xfId="5294" xr:uid="{F412CE79-4CD7-4AE8-B922-A5481D20E011}"/>
    <cellStyle name="Normal 2 2 10 3 2" xfId="6077" xr:uid="{3A006600-AF51-48AE-B68C-193D53917FF8}"/>
    <cellStyle name="Normal 2 2 10 3 2 2" xfId="22194" xr:uid="{B19CF16B-4005-46B5-97A2-3DE3E2459E9A}"/>
    <cellStyle name="Normal 2 2 10 3 2 2 2" xfId="51619" xr:uid="{4A38D52F-130D-4F58-8665-5E0BB60E6214}"/>
    <cellStyle name="Normal 2 2 10 3 2 3" xfId="35936" xr:uid="{5585311D-E42C-4AC7-A70F-F79F1D5582F2}"/>
    <cellStyle name="Normal 2 2 10 3 3" xfId="21207" xr:uid="{0793F0E7-2803-4C8D-A209-2A3850788923}"/>
    <cellStyle name="Normal 2 2 10 3 3 2" xfId="50633" xr:uid="{4B0C7DF8-AC96-4C9F-8B2A-1F093F268D8C}"/>
    <cellStyle name="Normal 2 2 10 3 4" xfId="27161" xr:uid="{78662C3E-9FEF-49B5-916E-05C94BA0BFAC}"/>
    <cellStyle name="Normal 2 2 10 3 4 2" xfId="55651" xr:uid="{ADD45068-4216-4B95-9B37-B09CDE756D6D}"/>
    <cellStyle name="Normal 2 2 10 3 5" xfId="35157" xr:uid="{80F227C4-153F-4612-91E3-F1479840D3E3}"/>
    <cellStyle name="Normal 2 2 10 4" xfId="5678" xr:uid="{6F858CE0-9D9E-40F0-8490-A384591209E3}"/>
    <cellStyle name="Normal 2 2 10 4 2" xfId="21685" xr:uid="{AE64B618-85AC-420F-B73B-7A50E29E0EB5}"/>
    <cellStyle name="Normal 2 2 10 4 2 2" xfId="51110" xr:uid="{32DF1184-4581-4327-A0F2-23E821572AE8}"/>
    <cellStyle name="Normal 2 2 10 4 3" xfId="30156" xr:uid="{7FF0BF15-6436-4A39-9970-AD67FB5DC417}"/>
    <cellStyle name="Normal 2 2 10 4 3 2" xfId="58646" xr:uid="{AB186C95-CE28-4E98-9916-D73E41C89CA6}"/>
    <cellStyle name="Normal 2 2 10 4 4" xfId="35537" xr:uid="{80AEE113-75F5-4FE6-BBAC-EC6F48353E8F}"/>
    <cellStyle name="Normal 2 2 10 5" xfId="20716" xr:uid="{83B96DFE-6BD8-4A5C-92E2-EE6403FFD3AE}"/>
    <cellStyle name="Normal 2 2 10 5 2" xfId="50151" xr:uid="{520E5113-57AA-487E-949F-B765AA338D5B}"/>
    <cellStyle name="Normal 2 2 10 6" xfId="18268" xr:uid="{A22AF577-D64C-46F6-8E2D-D144468DA942}"/>
    <cellStyle name="Normal 2 2 10 6 2" xfId="47906" xr:uid="{2F7156E3-0984-4520-9908-FA52E6B6D7B7}"/>
    <cellStyle name="Normal 2 2 10 7" xfId="24258" xr:uid="{7624AC50-1A75-4CD5-A22B-6E7C1339A499}"/>
    <cellStyle name="Normal 2 2 10 7 2" xfId="52750" xr:uid="{3CADA128-9068-4243-92B1-4B579DAF78C7}"/>
    <cellStyle name="Normal 2 2 10 8" xfId="4848" xr:uid="{96AD62B5-7EA7-4D3B-9647-91614E570562}"/>
    <cellStyle name="Normal 2 2 10 8 2" xfId="34728" xr:uid="{9C8D0C35-669D-4D29-9A31-C725E564A247}"/>
    <cellStyle name="Normal 2 2 11" xfId="151" xr:uid="{7708948C-ABE5-42B3-9B11-E17172B99EDD}"/>
    <cellStyle name="Normal 2 2 11 2" xfId="5120" xr:uid="{1D7FC143-DDA2-4932-B155-87C7823A21B0}"/>
    <cellStyle name="Normal 2 2 11 2 2" xfId="5903" xr:uid="{03553F34-8CB5-4E4F-9E82-C6B6164A02C2}"/>
    <cellStyle name="Normal 2 2 11 2 2 2" xfId="21950" xr:uid="{40C33FDC-8BEF-4DCA-A41E-3EE80F6EB582}"/>
    <cellStyle name="Normal 2 2 11 2 2 2 2" xfId="51375" xr:uid="{5DC506EC-ED5E-4837-B769-8E3A4358DFE5}"/>
    <cellStyle name="Normal 2 2 11 2 2 3" xfId="28963" xr:uid="{F7FE1910-D99C-4F75-BD21-D7D96BA9858C}"/>
    <cellStyle name="Normal 2 2 11 2 2 3 2" xfId="57453" xr:uid="{D870A44F-B78B-40B4-BE6C-DBD910CABC9E}"/>
    <cellStyle name="Normal 2 2 11 2 2 4" xfId="35762" xr:uid="{C619BAF5-AA86-4C49-A236-D0F0880ABE41}"/>
    <cellStyle name="Normal 2 2 11 2 3" xfId="20979" xr:uid="{F484B85B-A58D-4681-A1CA-67923C2AB866}"/>
    <cellStyle name="Normal 2 2 11 2 3 2" xfId="50405" xr:uid="{2E0BA586-FA59-42D5-9E22-E66D9E118DEF}"/>
    <cellStyle name="Normal 2 2 11 2 4" xfId="25981" xr:uid="{6267763D-7117-4090-A877-D33CD536234D}"/>
    <cellStyle name="Normal 2 2 11 2 4 2" xfId="54472" xr:uid="{C8EECEF3-2785-4581-985B-92307B992EA2}"/>
    <cellStyle name="Normal 2 2 11 2 5" xfId="34983" xr:uid="{10BA75D8-DEE9-4664-8B44-4487946DA80F}"/>
    <cellStyle name="Normal 2 2 11 3" xfId="5311" xr:uid="{888E22D9-5AB3-4023-8483-5DDD9559FE6E}"/>
    <cellStyle name="Normal 2 2 11 3 2" xfId="6094" xr:uid="{33AF5445-D61D-4940-848F-33E328A28138}"/>
    <cellStyle name="Normal 2 2 11 3 2 2" xfId="22212" xr:uid="{FF64A071-7F2A-428E-9BF5-7B1A3491764E}"/>
    <cellStyle name="Normal 2 2 11 3 2 2 2" xfId="51637" xr:uid="{6EB50599-8B91-4359-8243-3868991CC954}"/>
    <cellStyle name="Normal 2 2 11 3 2 3" xfId="35953" xr:uid="{A25B6E83-7486-48C7-988F-7F5C9C003E8C}"/>
    <cellStyle name="Normal 2 2 11 3 3" xfId="21225" xr:uid="{169DFCD0-95ED-4E5E-BBEF-ECCE7E6AD44C}"/>
    <cellStyle name="Normal 2 2 11 3 3 2" xfId="50651" xr:uid="{AFBF5046-C31D-4AC9-AA91-1FA0C250CCDD}"/>
    <cellStyle name="Normal 2 2 11 3 4" xfId="27452" xr:uid="{B81BD8A9-8D86-4B34-91D5-259B27DE2F70}"/>
    <cellStyle name="Normal 2 2 11 3 4 2" xfId="55942" xr:uid="{B541A25F-5F34-49DE-83BE-CF21D0BBCBD4}"/>
    <cellStyle name="Normal 2 2 11 3 5" xfId="35174" xr:uid="{1F7D5246-C2C0-4A03-9DC1-81AE4FD90B10}"/>
    <cellStyle name="Normal 2 2 11 4" xfId="5698" xr:uid="{372085B5-BD06-4135-B2BC-8D5785B11CE2}"/>
    <cellStyle name="Normal 2 2 11 4 2" xfId="21708" xr:uid="{9034CAA9-EF21-40C6-A87A-31A96EE3ED8B}"/>
    <cellStyle name="Normal 2 2 11 4 2 2" xfId="51133" xr:uid="{7CCD327A-0BD4-4FC4-A4E6-6B04FA581F27}"/>
    <cellStyle name="Normal 2 2 11 4 3" xfId="30450" xr:uid="{87CB6CB2-12F7-45CA-8DB8-30486696E0B4}"/>
    <cellStyle name="Normal 2 2 11 4 3 2" xfId="58940" xr:uid="{AFB8B27C-8451-4BF8-A2AE-9EBF7DEB14BA}"/>
    <cellStyle name="Normal 2 2 11 4 4" xfId="35557" xr:uid="{3B674568-7A6E-42BB-8FE9-99DA4336B75A}"/>
    <cellStyle name="Normal 2 2 11 5" xfId="20296" xr:uid="{8B7E2AC1-E510-4AFC-83F6-373F19A609E6}"/>
    <cellStyle name="Normal 2 2 11 5 2" xfId="49931" xr:uid="{39DEC179-DE57-4D67-B7C4-96F122570605}"/>
    <cellStyle name="Normal 2 2 11 6" xfId="24535" xr:uid="{35C041B7-4E99-44E3-B4CD-FCE7053309AA}"/>
    <cellStyle name="Normal 2 2 11 6 2" xfId="53027" xr:uid="{7A68FAE6-CF6D-4178-A3FC-B788FC6170A6}"/>
    <cellStyle name="Normal 2 2 11 7" xfId="4872" xr:uid="{36AA5B5F-2A30-4FED-B897-95D0A33AF672}"/>
    <cellStyle name="Normal 2 2 11 7 2" xfId="34751" xr:uid="{492389AB-B208-4A54-A5FF-BC0E5899E65F}"/>
    <cellStyle name="Normal 2 2 12" xfId="4893" xr:uid="{7AF858D0-F1C5-43D4-BAD5-A0A22285FEA8}"/>
    <cellStyle name="Normal 2 2 12 2" xfId="5141" xr:uid="{2584DA4D-BBE9-4814-A759-2DD4049AC00A}"/>
    <cellStyle name="Normal 2 2 12 2 2" xfId="5925" xr:uid="{DEDB7E3E-D2BD-46AA-B5FD-E8615A2813C0}"/>
    <cellStyle name="Normal 2 2 12 2 2 2" xfId="21973" xr:uid="{19FE24FB-BC02-4121-8D36-423C21565E02}"/>
    <cellStyle name="Normal 2 2 12 2 2 2 2" xfId="51398" xr:uid="{19A147C8-EEE7-4BAE-B475-4FBAB0DF0189}"/>
    <cellStyle name="Normal 2 2 12 2 2 3" xfId="29276" xr:uid="{04396C7B-8557-4FD6-B5AC-60D9D776DB4F}"/>
    <cellStyle name="Normal 2 2 12 2 2 3 2" xfId="57766" xr:uid="{494919BB-B387-4710-BE76-EA3E741FAC99}"/>
    <cellStyle name="Normal 2 2 12 2 2 4" xfId="35784" xr:uid="{8B5CE032-9C6A-4289-806F-5961B6390B07}"/>
    <cellStyle name="Normal 2 2 12 2 3" xfId="21001" xr:uid="{C39F0506-3543-4391-866A-67C261DD0A2D}"/>
    <cellStyle name="Normal 2 2 12 2 3 2" xfId="50427" xr:uid="{BE2B6810-B464-4BB2-81BB-8BAFB4FB647B}"/>
    <cellStyle name="Normal 2 2 12 2 4" xfId="26292" xr:uid="{07B1C14C-1FDC-484D-93AC-D98A0E661619}"/>
    <cellStyle name="Normal 2 2 12 2 4 2" xfId="54783" xr:uid="{43F3853E-BAC9-4C3C-9155-3A058E3BD1DB}"/>
    <cellStyle name="Normal 2 2 12 2 5" xfId="35004" xr:uid="{53E2F23D-9AB7-4CE1-9600-750D0AF626F2}"/>
    <cellStyle name="Normal 2 2 12 3" xfId="5333" xr:uid="{A23AEE7E-5F23-430B-AA47-582E4A920A7D}"/>
    <cellStyle name="Normal 2 2 12 3 2" xfId="6117" xr:uid="{2E61D671-8AEA-4D77-8404-B2C8593E917C}"/>
    <cellStyle name="Normal 2 2 12 3 2 2" xfId="22235" xr:uid="{E78F1E0E-23E3-4D20-ADCC-4D108E9BE4E0}"/>
    <cellStyle name="Normal 2 2 12 3 2 2 2" xfId="51660" xr:uid="{13298A15-C0A2-4D4A-A51D-ACC6DFAF35A4}"/>
    <cellStyle name="Normal 2 2 12 3 2 3" xfId="35976" xr:uid="{0D51C965-785D-48FF-BFBE-EDC276CCBF0D}"/>
    <cellStyle name="Normal 2 2 12 3 3" xfId="21248" xr:uid="{83EE65E9-B9A8-4BDC-88AD-52CB8C11674F}"/>
    <cellStyle name="Normal 2 2 12 3 3 2" xfId="50674" xr:uid="{C611F9B6-B1A1-4EAB-9DE2-74A37F17F95F}"/>
    <cellStyle name="Normal 2 2 12 3 4" xfId="27765" xr:uid="{EE0DDE35-45A1-4749-BC04-889DFBC8C22C}"/>
    <cellStyle name="Normal 2 2 12 3 4 2" xfId="56255" xr:uid="{C21AA3AD-EFFD-40F5-B6D7-81BA60930FB4}"/>
    <cellStyle name="Normal 2 2 12 3 5" xfId="35196" xr:uid="{08078F53-2422-40B2-A0F4-B028BBC6893E}"/>
    <cellStyle name="Normal 2 2 12 4" xfId="5722" xr:uid="{90A7D319-20F2-4C08-A950-F6A8A65342E8}"/>
    <cellStyle name="Normal 2 2 12 4 2" xfId="21732" xr:uid="{959C2313-1E80-4CD2-9578-1D4BCD911862}"/>
    <cellStyle name="Normal 2 2 12 4 2 2" xfId="51157" xr:uid="{EE68BD3E-810B-4B1B-BF16-392E5C895B32}"/>
    <cellStyle name="Normal 2 2 12 4 3" xfId="30764" xr:uid="{F6456981-736C-4780-BBC9-78B4119C06E5}"/>
    <cellStyle name="Normal 2 2 12 4 3 2" xfId="59254" xr:uid="{93F95FB3-0D63-4A2D-9A11-731F00A58287}"/>
    <cellStyle name="Normal 2 2 12 4 4" xfId="35581" xr:uid="{AB12C5BE-AFB1-4AD1-90AC-247B48198845}"/>
    <cellStyle name="Normal 2 2 12 5" xfId="20759" xr:uid="{5B671254-73A1-41BF-A29E-2DA493F52220}"/>
    <cellStyle name="Normal 2 2 12 5 2" xfId="50191" xr:uid="{11E2AA35-09B7-4D82-9FED-BB4457B593A6}"/>
    <cellStyle name="Normal 2 2 12 6" xfId="18267" xr:uid="{C63EE8C5-8CDE-4272-A571-001FCE7A3924}"/>
    <cellStyle name="Normal 2 2 12 6 2" xfId="47905" xr:uid="{88F0B8F5-3DD6-46DE-A240-C187FCC0CB20}"/>
    <cellStyle name="Normal 2 2 12 7" xfId="24834" xr:uid="{90EB7167-1965-4C7E-BAED-F2F32CEE3373}"/>
    <cellStyle name="Normal 2 2 12 7 2" xfId="53325" xr:uid="{B0FA2F7B-9B97-4140-92EC-B22F7F834F34}"/>
    <cellStyle name="Normal 2 2 12 8" xfId="34772" xr:uid="{8750E522-A444-4D96-81B7-8AC43A5046D2}"/>
    <cellStyle name="Normal 2 2 13" xfId="4917" xr:uid="{5761FAEC-FE94-4FA1-BB4D-33EBCFB90351}"/>
    <cellStyle name="Normal 2 2 13 2" xfId="5746" xr:uid="{4397624A-8E03-4A4F-98CC-BABB11144E86}"/>
    <cellStyle name="Normal 2 2 13 2 2" xfId="21755" xr:uid="{1E2FE808-DFB9-476C-A926-C375D008FF19}"/>
    <cellStyle name="Normal 2 2 13 2 2 2" xfId="51180" xr:uid="{AF555855-619B-449B-930F-14834019A0BC}"/>
    <cellStyle name="Normal 2 2 13 2 3" xfId="28076" xr:uid="{C61954E2-49E1-487D-BC9C-EA1D3D4EDB03}"/>
    <cellStyle name="Normal 2 2 13 2 3 2" xfId="56566" xr:uid="{7EF0286C-24D8-4300-840C-4EBA7C019EA9}"/>
    <cellStyle name="Normal 2 2 13 2 4" xfId="35605" xr:uid="{12CF0182-54D8-44DA-A921-19686B679F5E}"/>
    <cellStyle name="Normal 2 2 13 3" xfId="20780" xr:uid="{452E41E5-F327-4777-ADF7-ACC078725A4B}"/>
    <cellStyle name="Normal 2 2 13 3 2" xfId="50211" xr:uid="{5F5E607E-6F5F-47BC-A2F9-4DD52E78F685}"/>
    <cellStyle name="Normal 2 2 13 4" xfId="25122" xr:uid="{05D9FC9A-FE8D-4AD3-95E9-EA2DFD16898D}"/>
    <cellStyle name="Normal 2 2 13 4 2" xfId="53613" xr:uid="{895E5264-D8B9-4407-9F10-C206D305EED6}"/>
    <cellStyle name="Normal 2 2 13 5" xfId="34794" xr:uid="{A2323AB5-DAA0-4C29-B0BB-A8F9420FA3FE}"/>
    <cellStyle name="Normal 2 2 14" xfId="5163" xr:uid="{35BDEE46-DCED-4A31-8EC6-D4AF60C8A148}"/>
    <cellStyle name="Normal 2 2 14 2" xfId="5949" xr:uid="{737FC56F-3D34-4FE9-9EA6-9EEC125991FC}"/>
    <cellStyle name="Normal 2 2 14 2 2" xfId="21996" xr:uid="{43CDD35C-4C8E-41DF-AEC3-B629A3C2E752}"/>
    <cellStyle name="Normal 2 2 14 2 2 2" xfId="51421" xr:uid="{6C2EC683-DEB9-4AE8-A511-17FA010E3AF6}"/>
    <cellStyle name="Normal 2 2 14 2 3" xfId="28090" xr:uid="{50E9F2B2-C014-4281-9D22-140DCFE0E470}"/>
    <cellStyle name="Normal 2 2 14 2 3 2" xfId="56580" xr:uid="{B0C0872B-B311-4244-958A-EB959FA2C99A}"/>
    <cellStyle name="Normal 2 2 14 2 4" xfId="35808" xr:uid="{87FF9583-163C-4886-8E72-3B3661E95D52}"/>
    <cellStyle name="Normal 2 2 14 3" xfId="21024" xr:uid="{959674AC-DA71-4514-A6E6-312A3ED0ADB3}"/>
    <cellStyle name="Normal 2 2 14 3 2" xfId="50450" xr:uid="{C2AFDD55-9D12-45D4-B7E9-DE6CD7E628A1}"/>
    <cellStyle name="Normal 2 2 14 4" xfId="25136" xr:uid="{4431C6E8-8FDC-4905-A3D1-705D7A2F329C}"/>
    <cellStyle name="Normal 2 2 14 4 2" xfId="53627" xr:uid="{34228E7F-EA7F-4C35-A759-6DA21818B282}"/>
    <cellStyle name="Normal 2 2 14 5" xfId="35026" xr:uid="{694050ED-C0E1-4D90-A445-E31D2B414B1B}"/>
    <cellStyle name="Normal 2 2 15" xfId="5359" xr:uid="{BB091615-EEE3-4DCB-97D6-8C116DE0146F}"/>
    <cellStyle name="Normal 2 2 15 2" xfId="6143" xr:uid="{57C8D2A5-D5AE-4D4E-B4D8-9FEFC1C9E3EE}"/>
    <cellStyle name="Normal 2 2 15 2 2" xfId="22260" xr:uid="{2A10F545-8C0B-4C92-85F3-9B8CD4F62B63}"/>
    <cellStyle name="Normal 2 2 15 2 2 2" xfId="51685" xr:uid="{6076A96C-5166-4DC6-AF61-32931109AD2A}"/>
    <cellStyle name="Normal 2 2 15 2 3" xfId="36002" xr:uid="{D687B18D-93CB-4569-9552-40F3F57996AF}"/>
    <cellStyle name="Normal 2 2 15 3" xfId="21273" xr:uid="{4B988270-DA1D-4A3F-A31E-8BC4ABF0D2C6}"/>
    <cellStyle name="Normal 2 2 15 3 2" xfId="50699" xr:uid="{BE499C66-25F9-4425-91C9-20E493626244}"/>
    <cellStyle name="Normal 2 2 15 4" xfId="26586" xr:uid="{197FDC6B-1B9A-4A5B-8BAF-DFF5076F535F}"/>
    <cellStyle name="Normal 2 2 15 4 2" xfId="55076" xr:uid="{375BFF81-0B6F-415E-A073-01D1526A6C39}"/>
    <cellStyle name="Normal 2 2 15 5" xfId="35222" xr:uid="{F275FEA9-36CC-44A9-8FB1-01FE3145A24A}"/>
    <cellStyle name="Normal 2 2 16" xfId="5384" xr:uid="{F1126891-DD1A-4207-ABAA-1B84D94BFD05}"/>
    <cellStyle name="Normal 2 2 16 2" xfId="6168" xr:uid="{EFA134D7-2B2F-45B0-BA2B-0932756F13E8}"/>
    <cellStyle name="Normal 2 2 16 2 2" xfId="22284" xr:uid="{5125E024-A3AD-487A-8C69-41755CF95D85}"/>
    <cellStyle name="Normal 2 2 16 2 2 2" xfId="51709" xr:uid="{D9EEF1E5-5EEC-47AF-B223-BB9DCB624248}"/>
    <cellStyle name="Normal 2 2 16 2 3" xfId="36027" xr:uid="{BE9B09A3-628E-4F8C-8C9C-37099FE44AE4}"/>
    <cellStyle name="Normal 2 2 16 3" xfId="21296" xr:uid="{3E94DA54-E56B-4246-B745-91A7AF374AC2}"/>
    <cellStyle name="Normal 2 2 16 3 2" xfId="50722" xr:uid="{4B322995-9325-40D7-87AE-38EE5B631AA1}"/>
    <cellStyle name="Normal 2 2 16 4" xfId="29568" xr:uid="{BCD72513-1294-4989-96FB-CDE2F99841EA}"/>
    <cellStyle name="Normal 2 2 16 4 2" xfId="58058" xr:uid="{9F00FE01-1DF4-48BA-9455-D33C4EBA4910}"/>
    <cellStyle name="Normal 2 2 16 5" xfId="35247" xr:uid="{A9B5A911-CF4A-455E-BB93-77736CFE03F8}"/>
    <cellStyle name="Normal 2 2 17" xfId="5409" xr:uid="{5B4A0077-EE06-45E9-9327-B23F8910405E}"/>
    <cellStyle name="Normal 2 2 17 2" xfId="6193" xr:uid="{9791ECB8-2EC4-40D7-9CEC-AC765A7834C8}"/>
    <cellStyle name="Normal 2 2 17 2 2" xfId="22308" xr:uid="{BA317020-22F6-42E8-AC08-53D013BD9283}"/>
    <cellStyle name="Normal 2 2 17 2 2 2" xfId="51733" xr:uid="{4CB2BE49-BCA7-4F66-A9B5-B802526B760E}"/>
    <cellStyle name="Normal 2 2 17 2 3" xfId="36052" xr:uid="{A23DBD52-AD5C-4ABB-A5B7-4A2B293CB006}"/>
    <cellStyle name="Normal 2 2 17 3" xfId="21319" xr:uid="{783BC02B-2BDF-4DBC-B2F7-7982929E17F4}"/>
    <cellStyle name="Normal 2 2 17 3 2" xfId="50745" xr:uid="{27935188-2A41-4628-93A2-975E52947720}"/>
    <cellStyle name="Normal 2 2 17 4" xfId="23508" xr:uid="{115FEEAD-54D6-49EA-8926-3661EAD9AED4}"/>
    <cellStyle name="Normal 2 2 17 4 2" xfId="52313" xr:uid="{AEFC6F59-D426-4722-8195-151AF1C8A2C8}"/>
    <cellStyle name="Normal 2 2 17 5" xfId="35272" xr:uid="{8B71D4BE-94A9-404B-8856-E84E3C381A0D}"/>
    <cellStyle name="Normal 2 2 18" xfId="5432" xr:uid="{5F8AD576-365C-4F95-BC49-1FBDC429190D}"/>
    <cellStyle name="Normal 2 2 18 2" xfId="6216" xr:uid="{F5D06E62-EFBC-45A9-AA9F-6AAC92E71370}"/>
    <cellStyle name="Normal 2 2 18 2 2" xfId="22330" xr:uid="{2FB40B82-48C0-44CA-A1C5-ABCBE168C454}"/>
    <cellStyle name="Normal 2 2 18 2 2 2" xfId="51755" xr:uid="{33D8CC08-6EB2-4F48-8399-1AC2C3D01A00}"/>
    <cellStyle name="Normal 2 2 18 2 3" xfId="36075" xr:uid="{69ACD363-B92F-4D18-A035-685E30134B5E}"/>
    <cellStyle name="Normal 2 2 18 3" xfId="21341" xr:uid="{CB320AF3-3A9F-4305-AC55-643D07ED301E}"/>
    <cellStyle name="Normal 2 2 18 3 2" xfId="50767" xr:uid="{964FD4CF-674E-4837-BD77-D64A4394C4AF}"/>
    <cellStyle name="Normal 2 2 18 4" xfId="35295" xr:uid="{31E4414E-4EB6-4267-B01A-C765824EA227}"/>
    <cellStyle name="Normal 2 2 19" xfId="5456" xr:uid="{8E8E55E8-EF9B-4B4C-B136-1A876B09BD7C}"/>
    <cellStyle name="Normal 2 2 19 2" xfId="6240" xr:uid="{7CF952FF-D45B-4BC2-B98F-9397358F4F8F}"/>
    <cellStyle name="Normal 2 2 19 2 2" xfId="22353" xr:uid="{A960B8B8-A625-430A-9FEB-CF719F88899D}"/>
    <cellStyle name="Normal 2 2 19 2 2 2" xfId="51778" xr:uid="{11B13FF9-9CB2-498B-9A78-1962EA53CA27}"/>
    <cellStyle name="Normal 2 2 19 2 3" xfId="36099" xr:uid="{303D95AF-53DA-4A1A-B3FC-D304F7DB4638}"/>
    <cellStyle name="Normal 2 2 19 3" xfId="21364" xr:uid="{96964198-6033-464F-86AF-C1FD2CE605B7}"/>
    <cellStyle name="Normal 2 2 19 3 2" xfId="50790" xr:uid="{767B5914-2CFE-4ED2-9F8A-3F39B9732F0C}"/>
    <cellStyle name="Normal 2 2 19 4" xfId="35319" xr:uid="{1CD92B97-1161-4C97-BCAF-BD9E7F7FBAC8}"/>
    <cellStyle name="Normal 2 2 2" xfId="202" xr:uid="{C3065840-F76E-401E-979D-C0406975A7B1}"/>
    <cellStyle name="Normal 2 2 2 10" xfId="18269" xr:uid="{17BC374C-076E-4D56-B95F-6B2BA0397D8C}"/>
    <cellStyle name="Normal 2 2 2 10 2" xfId="29583" xr:uid="{FA6593BF-F5E7-433C-B1C5-FE79F4E0E193}"/>
    <cellStyle name="Normal 2 2 2 10 2 2" xfId="58073" xr:uid="{6A9E894D-2339-4B4A-804B-2DB646F61B62}"/>
    <cellStyle name="Normal 2 2 2 10 3" xfId="47907" xr:uid="{A590C187-6739-42C2-806D-8EA916146B2D}"/>
    <cellStyle name="Normal 2 2 2 11" xfId="23522" xr:uid="{DBD62277-A9D4-4CEA-B851-61215FA1F463}"/>
    <cellStyle name="Normal 2 2 2 11 2" xfId="52320" xr:uid="{B137EC7E-03D4-435C-B493-E6BF930B1312}"/>
    <cellStyle name="Normal 2 2 2 12" xfId="31686" xr:uid="{817AD1A1-3BA7-4640-8815-CB2C98ADD61A}"/>
    <cellStyle name="Normal 2 2 2 2" xfId="710" xr:uid="{9510DCEB-ACEE-40EA-BFF7-820EB2B8898D}"/>
    <cellStyle name="Normal 2 2 2 2 2" xfId="692" xr:uid="{C31DB27B-D9BB-419C-BAFB-D45F516CA6CB}"/>
    <cellStyle name="Normal 2 2 2 2 2 2" xfId="1395" xr:uid="{0B68B821-B83D-4287-A019-470EE8A7D2E9}"/>
    <cellStyle name="Normal 2 2 2 2 2 2 2" xfId="2057" xr:uid="{6D364A63-7B99-4BC9-B898-F98BAF7961CD}"/>
    <cellStyle name="Normal 2 2 2 2 2 2 2 2" xfId="3292" xr:uid="{5F5E4448-7448-4D1B-A5BB-57C6137EB638}"/>
    <cellStyle name="Normal 2 2 2 2 2 2 2 2 2" xfId="34269" xr:uid="{2F9ADBB6-7096-466E-AFEF-7ECB770AD232}"/>
    <cellStyle name="Normal 2 2 2 2 2 2 2 3" xfId="33059" xr:uid="{D1747BA9-66BC-43D0-8D01-8E654609D78B}"/>
    <cellStyle name="Normal 2 2 2 2 2 2 3" xfId="2687" xr:uid="{F570DD9F-34E7-4479-9AFA-D3B702E4B37E}"/>
    <cellStyle name="Normal 2 2 2 2 2 2 3 2" xfId="33667" xr:uid="{72E8B3BB-5CAF-4D91-9A37-E3BD69BA512F}"/>
    <cellStyle name="Normal 2 2 2 2 2 2 4" xfId="18272" xr:uid="{720363F9-72DA-4C57-A59D-83B0EF1ED39B}"/>
    <cellStyle name="Normal 2 2 2 2 2 2 4 2" xfId="47910" xr:uid="{7E02C4B6-0ADB-4EC0-A273-D4785E0CB84C}"/>
    <cellStyle name="Normal 2 2 2 2 2 2 5" xfId="32445" xr:uid="{FEEE89FA-5C38-45A4-A33C-A0E49FBA1EE8}"/>
    <cellStyle name="Normal 2 2 2 2 2 3" xfId="1767" xr:uid="{08530176-B792-4115-9A83-3573C01C745E}"/>
    <cellStyle name="Normal 2 2 2 2 2 3 2" xfId="2988" xr:uid="{B62869FF-4F51-41B0-8C36-9C2263CCD638}"/>
    <cellStyle name="Normal 2 2 2 2 2 3 2 2" xfId="33966" xr:uid="{FFDED867-6370-4296-AF3D-4101BC22EECB}"/>
    <cellStyle name="Normal 2 2 2 2 2 3 3" xfId="18273" xr:uid="{41C975D7-C35A-427D-9F46-19D2BDCFA0DA}"/>
    <cellStyle name="Normal 2 2 2 2 2 3 3 2" xfId="47911" xr:uid="{61640B11-A5E0-4269-B28F-E752C9E2C54D}"/>
    <cellStyle name="Normal 2 2 2 2 2 3 4" xfId="32769" xr:uid="{3FB68BC9-6427-44D0-9DA1-61F002A2304F}"/>
    <cellStyle name="Normal 2 2 2 2 2 4" xfId="2347" xr:uid="{D6B9A98F-850A-4C48-B47F-B377E68B4CE6}"/>
    <cellStyle name="Normal 2 2 2 2 2 4 2" xfId="20615" xr:uid="{B7FE07A6-CA3E-4A6B-AFBE-EEE91E860D5A}"/>
    <cellStyle name="Normal 2 2 2 2 2 4 3" xfId="33327" xr:uid="{6C2714DB-2A0A-4F7F-A725-F6960B2F1FF8}"/>
    <cellStyle name="Normal 2 2 2 2 2 5" xfId="18271" xr:uid="{70F725C9-E1EB-48A2-92EB-8FF65AC8006F}"/>
    <cellStyle name="Normal 2 2 2 2 2 5 2" xfId="47909" xr:uid="{928F9644-48BF-461A-9102-95C2DDCD6430}"/>
    <cellStyle name="Normal 2 2 2 2 2 6" xfId="4688" xr:uid="{44B58067-F986-4F15-83CD-2FEB7402E421}"/>
    <cellStyle name="Normal 2 2 2 2 2 7" xfId="31716" xr:uid="{106976D0-F5F7-42C3-9FD3-E50E9850504B}"/>
    <cellStyle name="Normal 2 2 2 2 2 8" xfId="31945" xr:uid="{F1E1DF26-8A38-40BF-BB36-06911D2C1332}"/>
    <cellStyle name="Normal 2 2 2 2 3" xfId="1394" xr:uid="{65F71C69-0A34-4F7D-8D5C-077D1920562E}"/>
    <cellStyle name="Normal 2 2 2 2 3 2" xfId="2056" xr:uid="{AABF29F1-F283-4B3B-BCF4-28935E93F399}"/>
    <cellStyle name="Normal 2 2 2 2 3 2 2" xfId="3291" xr:uid="{278A9199-043B-4C0D-983C-923428CA69C0}"/>
    <cellStyle name="Normal 2 2 2 2 3 2 2 2" xfId="34268" xr:uid="{72BE9073-0580-46E7-BD0A-FEAA06ACA07D}"/>
    <cellStyle name="Normal 2 2 2 2 3 2 3" xfId="33058" xr:uid="{923B77B3-BDEA-4648-8790-03F81C8072DD}"/>
    <cellStyle name="Normal 2 2 2 2 3 3" xfId="2686" xr:uid="{7DB6F29D-0BF0-4744-A53B-0AF0D8CA88B4}"/>
    <cellStyle name="Normal 2 2 2 2 3 3 2" xfId="33666" xr:uid="{7AA128B4-C353-48F8-AC00-B01D72E16D8F}"/>
    <cellStyle name="Normal 2 2 2 2 3 4" xfId="18274" xr:uid="{30762122-F422-4A4B-BDA6-E3D5F350F898}"/>
    <cellStyle name="Normal 2 2 2 2 3 4 2" xfId="47912" xr:uid="{AD3EC73B-890C-47D7-814A-6A02B882F3BE}"/>
    <cellStyle name="Normal 2 2 2 2 3 5" xfId="32444" xr:uid="{2805B655-7BC5-41FA-8128-35E2564B099A}"/>
    <cellStyle name="Normal 2 2 2 2 4" xfId="1766" xr:uid="{645627E7-C9C8-49F6-AA49-BA19095F3065}"/>
    <cellStyle name="Normal 2 2 2 2 4 2" xfId="2987" xr:uid="{C9EC544A-7D1C-4BEA-B9CE-9FE9668475DA}"/>
    <cellStyle name="Normal 2 2 2 2 4 2 2" xfId="33965" xr:uid="{6CF47528-2B12-4DC3-99AD-3DB46B9746E8}"/>
    <cellStyle name="Normal 2 2 2 2 4 3" xfId="18275" xr:uid="{381F649E-601F-4EDC-9B82-B5E6CDB5895E}"/>
    <cellStyle name="Normal 2 2 2 2 4 3 2" xfId="47913" xr:uid="{E62380CF-FE6E-4D91-BDA9-D42D5D7A4BB1}"/>
    <cellStyle name="Normal 2 2 2 2 4 4" xfId="32768" xr:uid="{DE8FBEDB-F8C6-499C-8E29-2486A654D1F9}"/>
    <cellStyle name="Normal 2 2 2 2 5" xfId="2230" xr:uid="{3E38DE0E-A8FE-4257-8939-875F5307C829}"/>
    <cellStyle name="Normal 2 2 2 2 5 2" xfId="18276" xr:uid="{C3155CF8-1B68-479F-890B-72865D2EC5DA}"/>
    <cellStyle name="Normal 2 2 2 2 5 2 2" xfId="47914" xr:uid="{CE623F20-95A5-44A6-939A-D016E863C6D3}"/>
    <cellStyle name="Normal 2 2 2 2 5 3" xfId="33212" xr:uid="{EAE2417D-DCD5-4450-8350-1F03F6F999FF}"/>
    <cellStyle name="Normal 2 2 2 2 6" xfId="3405" xr:uid="{2641517B-F482-41BD-8F1A-DDBCD0ED1B8E}"/>
    <cellStyle name="Normal 2 2 2 2 6 2" xfId="20433" xr:uid="{A39051A6-B1E0-4D2C-B5BB-2AE937610F67}"/>
    <cellStyle name="Normal 2 2 2 2 6 2 2" xfId="49995" xr:uid="{A7644998-68B7-43F4-A7F1-7F2E4282A6A2}"/>
    <cellStyle name="Normal 2 2 2 2 7" xfId="768" xr:uid="{6524D535-EAC5-4F17-976E-23B58CF17672}"/>
    <cellStyle name="Normal 2 2 2 2 7 2" xfId="22470" xr:uid="{C4340941-EB3A-4DD5-9AEC-BA866F3D1112}"/>
    <cellStyle name="Normal 2 2 2 2 7 3" xfId="20612" xr:uid="{E04461A0-29A6-46C5-B019-D64CFF201869}"/>
    <cellStyle name="Normal 2 2 2 2 7 4" xfId="32015" xr:uid="{8C761CA2-F6C7-4844-9E0A-86F1AB1B020D}"/>
    <cellStyle name="Normal 2 2 2 2 8" xfId="18270" xr:uid="{19E8EACB-5F37-4E4A-B1BA-F497B67ECFEE}"/>
    <cellStyle name="Normal 2 2 2 2 8 2" xfId="47908" xr:uid="{3B13709F-9391-4019-942C-2815554FA787}"/>
    <cellStyle name="Normal 2 2 2 2 9" xfId="31696" xr:uid="{AE6BF4CC-1550-49CF-98BA-33F07F5D2835}"/>
    <cellStyle name="Normal 2 2 2 3" xfId="639" xr:uid="{CE1D85B7-284A-4007-A3DE-9AB294417511}"/>
    <cellStyle name="Normal 2 2 2 3 10" xfId="23727" xr:uid="{E16ED34C-F267-46E6-A0A2-C881F5A2029D}"/>
    <cellStyle name="Normal 2 2 2 3 10 2" xfId="52425" xr:uid="{37DC22AB-EB5C-403E-AD29-1785AD39ACD1}"/>
    <cellStyle name="Normal 2 2 2 3 11" xfId="18277" xr:uid="{D6FB71EB-63DD-4ECF-B632-471C34216DEA}"/>
    <cellStyle name="Normal 2 2 2 3 11 2" xfId="47915" xr:uid="{1B5AF025-B2D3-412B-A05C-0253416DD2D2}"/>
    <cellStyle name="Normal 2 2 2 3 12" xfId="31706" xr:uid="{F96A8BB0-CCDB-4208-97A3-B1B55C92C64D}"/>
    <cellStyle name="Normal 2 2 2 3 13" xfId="31905" xr:uid="{3EF195DF-FBBF-4D06-989F-850056075CE8}"/>
    <cellStyle name="Normal 2 2 2 3 2" xfId="1396" xr:uid="{6822AABD-0D1E-40D0-9AF5-B23B5110ABA1}"/>
    <cellStyle name="Normal 2 2 2 3 2 2" xfId="2058" xr:uid="{1DA5B756-7C88-4966-8930-39D0ABFBFBE1}"/>
    <cellStyle name="Normal 2 2 2 3 2 2 2" xfId="3293" xr:uid="{929AE644-AD19-4CE4-A6FE-ED4AF4BA7465}"/>
    <cellStyle name="Normal 2 2 2 3 2 2 2 2" xfId="34270" xr:uid="{4458122D-B0E3-4336-A954-F189CC3D689A}"/>
    <cellStyle name="Normal 2 2 2 3 2 2 3" xfId="25600" xr:uid="{6BCF715E-031C-4956-9527-88C7B1DF47C3}"/>
    <cellStyle name="Normal 2 2 2 3 2 2 3 2" xfId="54091" xr:uid="{224ED9D2-223B-4831-A7CD-EA82038C57D4}"/>
    <cellStyle name="Normal 2 2 2 3 2 2 4" xfId="18279" xr:uid="{C0D18FF6-3054-44BC-8A95-069A88AC0663}"/>
    <cellStyle name="Normal 2 2 2 3 2 2 4 2" xfId="47917" xr:uid="{9552499A-3936-4799-97CE-5ECE0FD80911}"/>
    <cellStyle name="Normal 2 2 2 3 2 2 5" xfId="33060" xr:uid="{73D412C7-1DEE-47BF-A616-B02A13CDFD0A}"/>
    <cellStyle name="Normal 2 2 2 3 2 3" xfId="2688" xr:uid="{3BF5A606-CE74-4926-8770-93B11A813258}"/>
    <cellStyle name="Normal 2 2 2 3 2 3 2" xfId="27063" xr:uid="{6EE7FF1B-8436-43C8-8654-8591EFB7340C}"/>
    <cellStyle name="Normal 2 2 2 3 2 3 2 2" xfId="55553" xr:uid="{41F64F91-F5B0-42A3-85E6-78806C76BB8E}"/>
    <cellStyle name="Normal 2 2 2 3 2 3 3" xfId="18280" xr:uid="{4EF1EAD1-D29C-4EE1-AFA5-34E79AA9D60D}"/>
    <cellStyle name="Normal 2 2 2 3 2 3 3 2" xfId="47918" xr:uid="{83CD6AC8-82DF-49B1-913F-FA21FAD95FD3}"/>
    <cellStyle name="Normal 2 2 2 3 2 3 4" xfId="33668" xr:uid="{0B350700-8E04-43C9-9B2C-3A00B8737CFF}"/>
    <cellStyle name="Normal 2 2 2 3 2 4" xfId="30058" xr:uid="{5CDCF169-1475-4CE9-B67F-D1DF3E8CBC97}"/>
    <cellStyle name="Normal 2 2 2 3 2 4 2" xfId="58548" xr:uid="{1BD21142-240F-45ED-9FBA-D90863BCDE75}"/>
    <cellStyle name="Normal 2 2 2 3 2 5" xfId="24134" xr:uid="{81E03DF3-3368-481D-909A-DE1251E86482}"/>
    <cellStyle name="Normal 2 2 2 3 2 5 2" xfId="52670" xr:uid="{9E42CA69-1962-451F-8152-652B718D6089}"/>
    <cellStyle name="Normal 2 2 2 3 2 6" xfId="18278" xr:uid="{587787DD-71C8-497D-B377-9F7524BFCFC2}"/>
    <cellStyle name="Normal 2 2 2 3 2 6 2" xfId="47916" xr:uid="{B9A45A61-DCC7-40A1-93AC-4F2D23A0439B}"/>
    <cellStyle name="Normal 2 2 2 3 2 7" xfId="32446" xr:uid="{E6259D76-50D9-4037-B432-7A9C4E6C3A08}"/>
    <cellStyle name="Normal 2 2 2 3 3" xfId="1768" xr:uid="{23313983-0D9A-497D-88BC-719E06E6D5E4}"/>
    <cellStyle name="Normal 2 2 2 3 3 2" xfId="2989" xr:uid="{A8DCCDFE-1F7C-432A-997E-BA0CF0F02C7F}"/>
    <cellStyle name="Normal 2 2 2 3 3 2 2" xfId="28867" xr:uid="{2DAD9E07-5F3D-4210-B8E6-16CD0EC5BD5C}"/>
    <cellStyle name="Normal 2 2 2 3 3 2 2 2" xfId="57357" xr:uid="{4D5B531B-2DE1-4F75-AE82-F7DF635C7BBF}"/>
    <cellStyle name="Normal 2 2 2 3 3 2 3" xfId="33967" xr:uid="{7F20AD0E-2810-429B-8B6A-267EE33DF451}"/>
    <cellStyle name="Normal 2 2 2 3 3 3" xfId="27356" xr:uid="{FFAA876C-B0B3-45C2-9E53-C27E42FA9976}"/>
    <cellStyle name="Normal 2 2 2 3 3 3 2" xfId="55846" xr:uid="{922E972B-E5C6-4184-8A04-55080B2F4DC4}"/>
    <cellStyle name="Normal 2 2 2 3 3 4" xfId="30354" xr:uid="{8A0F880B-4D52-4983-88E1-0EC480499867}"/>
    <cellStyle name="Normal 2 2 2 3 3 4 2" xfId="58844" xr:uid="{85A24D79-8867-47F0-A5EC-411797989DBB}"/>
    <cellStyle name="Normal 2 2 2 3 3 5" xfId="24443" xr:uid="{0138D821-8A98-4B61-A829-A4BD4CBE3602}"/>
    <cellStyle name="Normal 2 2 2 3 3 5 2" xfId="52935" xr:uid="{4D8ABA5D-C951-4980-8F62-FE2DCB618834}"/>
    <cellStyle name="Normal 2 2 2 3 3 6" xfId="18281" xr:uid="{AE294AB0-EBFE-47FD-B0EF-E17BF4F9E2CE}"/>
    <cellStyle name="Normal 2 2 2 3 3 6 2" xfId="47919" xr:uid="{F2F2F68C-6242-449A-9F84-7CF0AA55530C}"/>
    <cellStyle name="Normal 2 2 2 3 3 7" xfId="32770" xr:uid="{B1DB2031-91A1-4470-BE0B-DDE8341FD493}"/>
    <cellStyle name="Normal 2 2 2 3 4" xfId="2295" xr:uid="{733F4CD0-72C0-44EF-9304-7B44070600F8}"/>
    <cellStyle name="Normal 2 2 2 3 4 2" xfId="26180" xr:uid="{C82E94A7-E01E-4E7E-B63C-C2C8FC781D29}"/>
    <cellStyle name="Normal 2 2 2 3 4 2 2" xfId="29164" xr:uid="{A7D49BFF-E27C-4F73-9E71-49FCB30B6D9C}"/>
    <cellStyle name="Normal 2 2 2 3 4 2 2 2" xfId="57654" xr:uid="{83FC3590-E0B2-419D-B1B8-1BE3B6DFDC47}"/>
    <cellStyle name="Normal 2 2 2 3 4 2 3" xfId="54671" xr:uid="{3A61DA95-4F55-4048-A54D-B62A35759D98}"/>
    <cellStyle name="Normal 2 2 2 3 4 3" xfId="27653" xr:uid="{E1538FD4-AA84-4775-A48F-46888DD2D48A}"/>
    <cellStyle name="Normal 2 2 2 3 4 3 2" xfId="56143" xr:uid="{1FE0F1DC-A3CF-4A5B-978D-077BCCCF600F}"/>
    <cellStyle name="Normal 2 2 2 3 4 4" xfId="30652" xr:uid="{69DE03BB-7409-4350-BC95-74C183B88D66}"/>
    <cellStyle name="Normal 2 2 2 3 4 4 2" xfId="59142" xr:uid="{4201BB55-CE92-44DE-9D4B-BF0378D680D7}"/>
    <cellStyle name="Normal 2 2 2 3 4 5" xfId="24722" xr:uid="{9A5E5EF4-833F-4457-ADA1-49CABC287DA7}"/>
    <cellStyle name="Normal 2 2 2 3 4 5 2" xfId="53214" xr:uid="{466E76DB-112A-492B-A844-9E5A5AD713C0}"/>
    <cellStyle name="Normal 2 2 2 3 4 6" xfId="18282" xr:uid="{6679D845-8340-4D0F-9426-E457502B3C84}"/>
    <cellStyle name="Normal 2 2 2 3 4 6 2" xfId="47920" xr:uid="{F299E4D1-4DA0-40CA-A570-66E95AFD17FA}"/>
    <cellStyle name="Normal 2 2 2 3 4 7" xfId="33275" xr:uid="{2675C21B-E418-43ED-BF3B-EAA6C7BB1F47}"/>
    <cellStyle name="Normal 2 2 2 3 5" xfId="18283" xr:uid="{3DFB8F8E-BA09-46ED-98B2-DCD5D2CEA7E1}"/>
    <cellStyle name="Normal 2 2 2 3 5 2" xfId="26489" xr:uid="{65224DE8-193B-407A-9122-9849038DE22F}"/>
    <cellStyle name="Normal 2 2 2 3 5 2 2" xfId="29473" xr:uid="{D320C9C7-AE6E-4DE6-B5AB-1E5AB4541B9D}"/>
    <cellStyle name="Normal 2 2 2 3 5 2 2 2" xfId="57963" xr:uid="{9CE58613-3ADC-4B34-9B17-B09F1322E663}"/>
    <cellStyle name="Normal 2 2 2 3 5 2 3" xfId="54980" xr:uid="{13243A02-30DA-4A9B-8FF6-43C4583E3EE1}"/>
    <cellStyle name="Normal 2 2 2 3 5 3" xfId="27962" xr:uid="{F95A688D-F8D2-4606-83FF-FAAFFE80E239}"/>
    <cellStyle name="Normal 2 2 2 3 5 3 2" xfId="56452" xr:uid="{4C0E997E-504F-401D-AF27-FBE2464428D3}"/>
    <cellStyle name="Normal 2 2 2 3 5 4" xfId="30962" xr:uid="{D4176469-96DE-4065-AB58-C3FACA0E7272}"/>
    <cellStyle name="Normal 2 2 2 3 5 4 2" xfId="59452" xr:uid="{4AC5CA64-2EF6-4729-8D40-18254E1FBDCA}"/>
    <cellStyle name="Normal 2 2 2 3 5 5" xfId="25020" xr:uid="{4112521B-E47C-4069-A7E6-10A2E01BCE4F}"/>
    <cellStyle name="Normal 2 2 2 3 5 5 2" xfId="53511" xr:uid="{64086621-F60B-4124-A2CB-F4B1F180E639}"/>
    <cellStyle name="Normal 2 2 2 3 5 6" xfId="47921" xr:uid="{2C1F907D-A1F2-45A0-9401-689763D0D544}"/>
    <cellStyle name="Normal 2 2 2 3 6" xfId="25321" xr:uid="{AD4C83C7-3FE7-46BF-9D28-74A8ACFAC936}"/>
    <cellStyle name="Normal 2 2 2 3 6 2" xfId="28287" xr:uid="{B4984683-50B8-4938-8048-F3EF87C8DB01}"/>
    <cellStyle name="Normal 2 2 2 3 6 2 2" xfId="56777" xr:uid="{D8A38A30-BDB6-4074-AF0A-E39A4353D87A}"/>
    <cellStyle name="Normal 2 2 2 3 6 3" xfId="53812" xr:uid="{067394DA-7A14-46C3-A085-4DF5158E7C6F}"/>
    <cellStyle name="Normal 2 2 2 3 7" xfId="26772" xr:uid="{8FE7CE35-1E65-4313-A715-656078237210}"/>
    <cellStyle name="Normal 2 2 2 3 7 2" xfId="55262" xr:uid="{9866CB9F-F099-404E-A3F5-AA6F62089E1F}"/>
    <cellStyle name="Normal 2 2 2 3 8" xfId="29766" xr:uid="{1EF10027-E26F-4501-B3CB-527B56AACE1D}"/>
    <cellStyle name="Normal 2 2 2 3 8 2" xfId="58256" xr:uid="{428E44A3-C099-4070-B043-EFAF636F7D76}"/>
    <cellStyle name="Normal 2 2 2 3 9" xfId="31261" xr:uid="{9691D732-6D5C-47DB-97E0-A3CB307FA705}"/>
    <cellStyle name="Normal 2 2 2 4" xfId="828" xr:uid="{047C0FB4-DCFE-4EA8-9842-E61EB20D3FEE}"/>
    <cellStyle name="Normal 2 2 2 4 2" xfId="1393" xr:uid="{2A036079-AA05-462A-94B5-017BA4F07D7F}"/>
    <cellStyle name="Normal 2 2 2 4 2 2" xfId="2055" xr:uid="{56AFDDB1-686C-42A0-90B2-D07B370AB790}"/>
    <cellStyle name="Normal 2 2 2 4 2 2 2" xfId="3290" xr:uid="{564F2E8E-BF15-4367-98E3-1BB1E1FC9B1F}"/>
    <cellStyle name="Normal 2 2 2 4 2 2 2 2" xfId="34267" xr:uid="{3908E423-C57B-44E0-845E-24C29118406C}"/>
    <cellStyle name="Normal 2 2 2 4 2 2 3" xfId="33057" xr:uid="{EC50D689-BF73-4E0C-9899-074C5B8398B1}"/>
    <cellStyle name="Normal 2 2 2 4 2 3" xfId="2689" xr:uid="{7752DCCE-5B1F-4BD2-8DE9-5C864AE6CF3A}"/>
    <cellStyle name="Normal 2 2 2 4 2 3 2" xfId="33669" xr:uid="{17DE69C2-602F-4F9C-BCF6-1E87370F6986}"/>
    <cellStyle name="Normal 2 2 2 4 2 4" xfId="18285" xr:uid="{FD16B638-2F1F-4230-B930-10EBA4D3D54B}"/>
    <cellStyle name="Normal 2 2 2 4 2 4 2" xfId="47923" xr:uid="{17B826D3-E47A-4E78-8F25-5D9B2058C30B}"/>
    <cellStyle name="Normal 2 2 2 4 2 5" xfId="32443" xr:uid="{D26A37E1-83A6-487F-B5ED-B858C59C5E43}"/>
    <cellStyle name="Normal 2 2 2 4 3" xfId="1765" xr:uid="{AEB5B4FA-07FC-475D-B09F-65B305E8AEFF}"/>
    <cellStyle name="Normal 2 2 2 4 3 2" xfId="2986" xr:uid="{73545797-6C02-46CF-9613-D9390E784A9D}"/>
    <cellStyle name="Normal 2 2 2 4 3 2 2" xfId="33964" xr:uid="{5CACA8FE-009F-4C2D-9C09-8454AAB58511}"/>
    <cellStyle name="Normal 2 2 2 4 3 3" xfId="18286" xr:uid="{27031603-4C8C-49FD-92C1-432965F08722}"/>
    <cellStyle name="Normal 2 2 2 4 3 3 2" xfId="47924" xr:uid="{01C26E4F-7D0A-478D-BC7B-A32F7157E6A3}"/>
    <cellStyle name="Normal 2 2 2 4 3 4" xfId="32767" xr:uid="{B30ECC82-D192-4703-BD95-65FAC86C8E1B}"/>
    <cellStyle name="Normal 2 2 2 4 4" xfId="2368" xr:uid="{F46EC54A-2D8E-4A02-9912-FB0A41CFC556}"/>
    <cellStyle name="Normal 2 2 2 4 4 2" xfId="33348" xr:uid="{46EFBCB7-4614-4B6D-9E7D-2EF0E99F944A}"/>
    <cellStyle name="Normal 2 2 2 4 5" xfId="23930" xr:uid="{B87C310C-0C6D-43C3-93A7-EE47C2542249}"/>
    <cellStyle name="Normal 2 2 2 4 5 2" xfId="52512" xr:uid="{9C280FAA-BFAE-4935-910E-CD4AABA595C9}"/>
    <cellStyle name="Normal 2 2 2 4 6" xfId="18284" xr:uid="{A3BEB0D0-8E5B-4F23-AF5F-CCEEE3615D71}"/>
    <cellStyle name="Normal 2 2 2 4 6 2" xfId="47922" xr:uid="{012CFDB2-A37C-41BE-9BAF-B247B2E0F3B1}"/>
    <cellStyle name="Normal 2 2 2 4 7" xfId="32066" xr:uid="{2264AC7C-C0ED-4211-8721-D19EFA5F821E}"/>
    <cellStyle name="Normal 2 2 2 5" xfId="1183" xr:uid="{E0175493-CD9A-4DEE-828B-054ED6032A06}"/>
    <cellStyle name="Normal 2 2 2 5 2" xfId="1845" xr:uid="{3628E92B-A29C-48F8-9EC6-52F2604DD6AC}"/>
    <cellStyle name="Normal 2 2 2 5 2 2" xfId="3080" xr:uid="{D40E773B-1BA6-43C1-8C13-B0C5F76ED5B9}"/>
    <cellStyle name="Normal 2 2 2 5 2 2 2" xfId="34057" xr:uid="{91E52680-2253-46B5-BB6E-B691878C693F}"/>
    <cellStyle name="Normal 2 2 2 5 2 3" xfId="32847" xr:uid="{4F411833-B210-4806-BECC-483DD711F68C}"/>
    <cellStyle name="Normal 2 2 2 5 3" xfId="2685" xr:uid="{8594909C-CEE9-4141-AE87-920E03610623}"/>
    <cellStyle name="Normal 2 2 2 5 3 2" xfId="33665" xr:uid="{B6CC2394-E9DB-444A-A7B8-CAD59118F91E}"/>
    <cellStyle name="Normal 2 2 2 5 4" xfId="30171" xr:uid="{95AA6E9C-2AA0-4388-9184-4A7A848B5D91}"/>
    <cellStyle name="Normal 2 2 2 5 4 2" xfId="58661" xr:uid="{264E6551-54B3-43C8-9711-6778EB2A1A93}"/>
    <cellStyle name="Normal 2 2 2 5 5" xfId="24273" xr:uid="{EDDDE5DD-2395-41B1-8BB6-303CA1A81899}"/>
    <cellStyle name="Normal 2 2 2 5 5 2" xfId="52765" xr:uid="{82B7155E-35B9-4307-971A-664EA8F0DC98}"/>
    <cellStyle name="Normal 2 2 2 5 6" xfId="18287" xr:uid="{696EF626-9F85-41E0-874B-6078A9CFC93D}"/>
    <cellStyle name="Normal 2 2 2 5 6 2" xfId="47925" xr:uid="{390E3C07-952B-46AC-B783-84203C492F2E}"/>
    <cellStyle name="Normal 2 2 2 5 7" xfId="32233" xr:uid="{31B8258B-FE94-4CC3-8952-1E567341FB8F}"/>
    <cellStyle name="Normal 2 2 2 6" xfId="1555" xr:uid="{E7EF1DF2-8770-4DA0-9F44-FD840E8EA9E4}"/>
    <cellStyle name="Normal 2 2 2 6 2" xfId="2776" xr:uid="{88051C57-617E-415A-8F98-8901A2E26CFC}"/>
    <cellStyle name="Normal 2 2 2 6 2 2" xfId="28980" xr:uid="{FEAF368D-E65A-4882-BA6E-8E5EC5E31E48}"/>
    <cellStyle name="Normal 2 2 2 6 2 2 2" xfId="57470" xr:uid="{202349F2-4992-4539-A969-0483A6AF7071}"/>
    <cellStyle name="Normal 2 2 2 6 2 3" xfId="33754" xr:uid="{11C51DA7-9CD0-4DF2-978D-417CC814BD61}"/>
    <cellStyle name="Normal 2 2 2 6 3" xfId="27469" xr:uid="{E89A1BE3-1A8D-4D90-B493-D941DDF018A9}"/>
    <cellStyle name="Normal 2 2 2 6 3 2" xfId="55959" xr:uid="{0A45D14D-9D76-45C6-9512-8D2B8007125E}"/>
    <cellStyle name="Normal 2 2 2 6 4" xfId="30467" xr:uid="{918DEA0A-7283-439B-8289-1CA70F88414A}"/>
    <cellStyle name="Normal 2 2 2 6 4 2" xfId="58957" xr:uid="{EC0FDFF1-4FE6-4A2F-895D-A9BF6CFADC54}"/>
    <cellStyle name="Normal 2 2 2 6 5" xfId="24551" xr:uid="{5BE76F61-6227-4D4D-B248-30A6576D9EF6}"/>
    <cellStyle name="Normal 2 2 2 6 5 2" xfId="53043" xr:uid="{11F2767B-1909-40CF-B30F-D5EC691F1B0E}"/>
    <cellStyle name="Normal 2 2 2 6 6" xfId="18288" xr:uid="{0D531E48-FA63-4ABD-8360-9ECA0249F946}"/>
    <cellStyle name="Normal 2 2 2 6 6 2" xfId="47926" xr:uid="{39690F09-135C-4FBA-9242-B544743F003C}"/>
    <cellStyle name="Normal 2 2 2 6 7" xfId="32557" xr:uid="{4F9FA443-5F54-4436-9A45-FCA9417A42A7}"/>
    <cellStyle name="Normal 2 2 2 7" xfId="2176" xr:uid="{E104FA1C-A2E2-44BA-A330-CEFFBB29D18C}"/>
    <cellStyle name="Normal 2 2 2 7 2" xfId="26307" xr:uid="{AA9AFDA2-66BB-4940-9774-8133EF6A6F44}"/>
    <cellStyle name="Normal 2 2 2 7 2 2" xfId="29291" xr:uid="{8ECB0BFC-5C59-48A4-ADC3-59D75E431DD7}"/>
    <cellStyle name="Normal 2 2 2 7 2 2 2" xfId="57781" xr:uid="{2B44BF29-934E-47EA-A9E1-044A4A192F55}"/>
    <cellStyle name="Normal 2 2 2 7 2 3" xfId="54798" xr:uid="{75A5438F-7850-4C59-B195-1785D983E3E3}"/>
    <cellStyle name="Normal 2 2 2 7 3" xfId="27780" xr:uid="{00573688-F702-4847-8376-EA8D49E56D26}"/>
    <cellStyle name="Normal 2 2 2 7 3 2" xfId="56270" xr:uid="{0DEE7E58-B508-4F30-8276-6E04CAA9C4F1}"/>
    <cellStyle name="Normal 2 2 2 7 4" xfId="30779" xr:uid="{342E0E0E-1C9B-439C-98D7-636541B7C4F3}"/>
    <cellStyle name="Normal 2 2 2 7 4 2" xfId="59269" xr:uid="{5C72E584-7DA4-4C46-9710-0B058A8CCA81}"/>
    <cellStyle name="Normal 2 2 2 7 5" xfId="24849" xr:uid="{69E3BE21-A4DD-4FCE-A461-70695394EDDF}"/>
    <cellStyle name="Normal 2 2 2 7 5 2" xfId="53340" xr:uid="{D9664B13-A8E8-45DE-8417-6345E33D594B}"/>
    <cellStyle name="Normal 2 2 2 7 6" xfId="18289" xr:uid="{8203D910-79E3-44CF-B909-5F5FCB097B4B}"/>
    <cellStyle name="Normal 2 2 2 7 6 2" xfId="47927" xr:uid="{744D3418-216F-42D2-8EE5-BD9CAD2D42D8}"/>
    <cellStyle name="Normal 2 2 2 7 7" xfId="33158" xr:uid="{71C4C024-D2A2-4E8B-BBC4-4171B5BB19F8}"/>
    <cellStyle name="Normal 2 2 2 8" xfId="20363" xr:uid="{FD5E2ACC-70BB-482C-B8FD-43F41F054146}"/>
    <cellStyle name="Normal 2 2 2 8 2" xfId="28105" xr:uid="{94196488-F122-4F41-B80D-04031165F743}"/>
    <cellStyle name="Normal 2 2 2 8 2 2" xfId="56595" xr:uid="{B3062B05-BF58-450B-8A0D-4A6FD94C01D3}"/>
    <cellStyle name="Normal 2 2 2 8 3" xfId="25150" xr:uid="{EDBAE91B-AEA8-4CE0-A7F0-EC554E4F3D21}"/>
    <cellStyle name="Normal 2 2 2 8 3 2" xfId="53641" xr:uid="{769B508D-B713-44C0-9AFF-18E75EBB4030}"/>
    <cellStyle name="Normal 2 2 2 8 4" xfId="49960" xr:uid="{64B811F9-AAAD-443A-8471-19FE39A68D14}"/>
    <cellStyle name="Normal 2 2 2 9" xfId="20464" xr:uid="{28EA80E3-709E-4124-B739-B781AD31E44F}"/>
    <cellStyle name="Normal 2 2 2 9 2" xfId="26601" xr:uid="{F00B3AB1-B37E-4D0B-B984-027C21CDB718}"/>
    <cellStyle name="Normal 2 2 2 9 2 2" xfId="55091" xr:uid="{AD00593E-5D89-4040-B0E1-70C7037C53F5}"/>
    <cellStyle name="Normal 2 2 20" xfId="5480" xr:uid="{34DDFCB5-731B-4D3E-A800-2C01286BB45A}"/>
    <cellStyle name="Normal 2 2 20 2" xfId="6264" xr:uid="{F06801C3-1A01-4292-8908-2A09144BAB78}"/>
    <cellStyle name="Normal 2 2 20 2 2" xfId="22376" xr:uid="{E889BACD-7952-419C-B13E-2079CE12ADC5}"/>
    <cellStyle name="Normal 2 2 20 2 2 2" xfId="51801" xr:uid="{F358CE82-7C7A-469D-9D41-E4541CD99A24}"/>
    <cellStyle name="Normal 2 2 20 2 3" xfId="36123" xr:uid="{F17E9BD8-1EB3-4090-987C-77F0F0C47081}"/>
    <cellStyle name="Normal 2 2 20 3" xfId="21387" xr:uid="{B8A45A0C-972E-411F-8B67-A42E497C1796}"/>
    <cellStyle name="Normal 2 2 20 3 2" xfId="50813" xr:uid="{5A05991D-25EE-4BEC-B855-D3A0E8F28084}"/>
    <cellStyle name="Normal 2 2 20 4" xfId="35343" xr:uid="{A432ACE3-0BE9-4F78-A9AF-685B7ACA5AA6}"/>
    <cellStyle name="Normal 2 2 21" xfId="5505" xr:uid="{E896A0ED-870C-4E5E-9737-6351B2CF4A45}"/>
    <cellStyle name="Normal 2 2 21 2" xfId="21411" xr:uid="{3923FDDD-5988-4BC5-9899-CC5CD1F878BE}"/>
    <cellStyle name="Normal 2 2 21 2 2" xfId="50837" xr:uid="{DB6B7A3C-7474-44DD-890F-C50DBEF8FF99}"/>
    <cellStyle name="Normal 2 2 21 3" xfId="35368" xr:uid="{F49F4340-1835-4559-A25B-23D18821EDA1}"/>
    <cellStyle name="Normal 2 2 22" xfId="5529" xr:uid="{9E82AD4D-E0DC-4624-9C83-2E299AC9775A}"/>
    <cellStyle name="Normal 2 2 22 2" xfId="21434" xr:uid="{E9F5F206-C8A9-4B35-9652-8B62A02DF14A}"/>
    <cellStyle name="Normal 2 2 22 2 2" xfId="50860" xr:uid="{C6E99EE9-1895-4B6E-9F9A-23653612932D}"/>
    <cellStyle name="Normal 2 2 22 3" xfId="35392" xr:uid="{2A2396C0-FEDD-427A-AB01-C12C23D5BF48}"/>
    <cellStyle name="Normal 2 2 23" xfId="5552" xr:uid="{E710BA9D-1BEB-4B34-874A-3647D57A752A}"/>
    <cellStyle name="Normal 2 2 23 2" xfId="21457" xr:uid="{2FAA329A-382C-452B-9E7D-97769122F160}"/>
    <cellStyle name="Normal 2 2 23 2 2" xfId="50883" xr:uid="{48D35F6D-843F-416A-82C6-284970DE24BE}"/>
    <cellStyle name="Normal 2 2 23 3" xfId="35415" xr:uid="{D2FC4A0C-7E69-4B7F-A1AD-96886A9630B4}"/>
    <cellStyle name="Normal 2 2 24" xfId="5575" xr:uid="{385BCCB0-2654-4230-8466-D1029D3DA05C}"/>
    <cellStyle name="Normal 2 2 24 2" xfId="21480" xr:uid="{30D94F8B-C721-44FF-8306-8F78916B1C23}"/>
    <cellStyle name="Normal 2 2 24 2 2" xfId="50906" xr:uid="{56289B94-E788-4374-ABEE-0B49EB807604}"/>
    <cellStyle name="Normal 2 2 24 3" xfId="35438" xr:uid="{EAA7225A-88DD-4768-BB03-E72D3CF1A697}"/>
    <cellStyle name="Normal 2 2 25" xfId="5600" xr:uid="{9BBE0377-F6F3-4C24-9EA0-E2EF0971583D}"/>
    <cellStyle name="Normal 2 2 25 2" xfId="21504" xr:uid="{49084C69-50DE-474B-BD5A-19B089929FCD}"/>
    <cellStyle name="Normal 2 2 25 2 2" xfId="50929" xr:uid="{6360DEEC-7AA3-4097-85B2-A909E4E7A678}"/>
    <cellStyle name="Normal 2 2 25 3" xfId="35461" xr:uid="{ED80D0F2-1D52-481B-A6DD-F97BECD347B1}"/>
    <cellStyle name="Normal 2 2 26" xfId="4711" xr:uid="{A067B45A-67F3-4EF6-A944-393DB9300382}"/>
    <cellStyle name="Normal 2 2 26 2" xfId="20619" xr:uid="{8A23288C-2460-473B-8B74-C733B7885732}"/>
    <cellStyle name="Normal 2 2 26 2 2" xfId="50064" xr:uid="{D502FECF-09F5-44FB-B919-9B5BEB0117BA}"/>
    <cellStyle name="Normal 2 2 26 3" xfId="34605" xr:uid="{C6FBDB3A-004D-4FA4-8CF3-053E8634C374}"/>
    <cellStyle name="Normal 2 2 27" xfId="4603" xr:uid="{515934F5-D453-4367-9C35-46DDCF9EA964}"/>
    <cellStyle name="Normal 2 2 28" xfId="4577" xr:uid="{CB9FEA88-B65D-4B28-8CA0-2A7523F6D8AC}"/>
    <cellStyle name="Normal 2 2 28 2" xfId="34519" xr:uid="{37513ADB-2631-4E96-84C0-3DF33A18CEC2}"/>
    <cellStyle name="Normal 2 2 3" xfId="256" xr:uid="{528D2AD9-4A3B-40A5-A5C5-FD1D9E96CC9E}"/>
    <cellStyle name="Normal 2 2 3 10" xfId="18290" xr:uid="{17A51EE6-4C09-4161-87B8-96956C3C34A1}"/>
    <cellStyle name="Normal 2 2 3 10 2" xfId="47928" xr:uid="{DBD37448-F693-4347-99B9-7A4FC4021E8C}"/>
    <cellStyle name="Normal 2 2 3 11" xfId="31690" xr:uid="{A5DDCC70-75FE-4CBA-8AA2-3B9254697D28}"/>
    <cellStyle name="Normal 2 2 3 2" xfId="603" xr:uid="{0A3604CE-30FC-4AF5-A211-3B7BC1A70D6E}"/>
    <cellStyle name="Normal 2 2 3 2 10" xfId="31882" xr:uid="{9A4E1E46-0ED9-4EA4-A814-5EC941BA9360}"/>
    <cellStyle name="Normal 2 2 3 2 2" xfId="1398" xr:uid="{00D8D3F9-1ECB-4E26-B2D0-A91FE033C1C3}"/>
    <cellStyle name="Normal 2 2 3 2 2 2" xfId="2060" xr:uid="{4892EABF-96B8-4005-8280-50B0CDD8EA6E}"/>
    <cellStyle name="Normal 2 2 3 2 2 2 2" xfId="3295" xr:uid="{5C531F54-95B2-46E6-9EF1-E2E920E4CB2B}"/>
    <cellStyle name="Normal 2 2 3 2 2 2 2 2" xfId="34272" xr:uid="{ED2AF8BE-23F2-41CE-A049-A4DBA09DA4D8}"/>
    <cellStyle name="Normal 2 2 3 2 2 2 3" xfId="18293" xr:uid="{F3651559-9101-4E9B-B250-F40CF6206644}"/>
    <cellStyle name="Normal 2 2 3 2 2 2 3 2" xfId="47931" xr:uid="{7181705D-7A55-4BD4-9070-63060459776B}"/>
    <cellStyle name="Normal 2 2 3 2 2 2 4" xfId="33062" xr:uid="{0B3FE72E-8338-4DC6-BA84-BE949C62D49A}"/>
    <cellStyle name="Normal 2 2 3 2 2 3" xfId="2691" xr:uid="{A321F0C6-4C28-48A6-AD4F-16F08334113C}"/>
    <cellStyle name="Normal 2 2 3 2 2 3 2" xfId="18294" xr:uid="{89A5C57C-E666-46DF-B874-9792A33912AA}"/>
    <cellStyle name="Normal 2 2 3 2 2 3 2 2" xfId="47932" xr:uid="{96D4EEE4-C074-49BF-8DBF-1B314103E0B9}"/>
    <cellStyle name="Normal 2 2 3 2 2 3 3" xfId="33671" xr:uid="{763A71A7-2817-41A0-8B8A-4387CA9160DF}"/>
    <cellStyle name="Normal 2 2 3 2 2 4" xfId="25525" xr:uid="{F22D6867-E9D7-46DC-BCAD-2A6D71EF4CBF}"/>
    <cellStyle name="Normal 2 2 3 2 2 4 2" xfId="54016" xr:uid="{E53F9064-F9CE-4C0B-8EDB-34AFDE74FF30}"/>
    <cellStyle name="Normal 2 2 3 2 2 5" xfId="18292" xr:uid="{A2AD083B-069E-443A-B31E-10EC9B8F44BD}"/>
    <cellStyle name="Normal 2 2 3 2 2 5 2" xfId="47930" xr:uid="{43571D50-8647-485C-AFDB-A175CDBACBBB}"/>
    <cellStyle name="Normal 2 2 3 2 2 6" xfId="32448" xr:uid="{B46723E5-887C-42A7-85C7-30708F0982F0}"/>
    <cellStyle name="Normal 2 2 3 2 3" xfId="1770" xr:uid="{B1BD0BDC-62AD-46F8-A2C6-BBB8E1F0911B}"/>
    <cellStyle name="Normal 2 2 3 2 3 2" xfId="2991" xr:uid="{794A6C67-557C-4109-A031-0C47FE684BD3}"/>
    <cellStyle name="Normal 2 2 3 2 3 2 2" xfId="33969" xr:uid="{29BD925B-C4D5-4AC2-97D9-7319150D84BF}"/>
    <cellStyle name="Normal 2 2 3 2 3 3" xfId="18295" xr:uid="{231C1E50-0AC2-456B-BBB3-394A72ECB70A}"/>
    <cellStyle name="Normal 2 2 3 2 3 3 2" xfId="47933" xr:uid="{2B7701F1-BA0C-49B4-866B-788A76DCE1EE}"/>
    <cellStyle name="Normal 2 2 3 2 3 4" xfId="32772" xr:uid="{317A5B1E-D071-4A38-93DB-746B38A58DBD}"/>
    <cellStyle name="Normal 2 2 3 2 4" xfId="2346" xr:uid="{7289AAA0-58E3-44ED-BFAD-CB2E885765EF}"/>
    <cellStyle name="Normal 2 2 3 2 4 2" xfId="29982" xr:uid="{AE9179D8-81C6-4784-A350-7174F62948A8}"/>
    <cellStyle name="Normal 2 2 3 2 4 2 2" xfId="58472" xr:uid="{FCD8B264-6F7F-442E-8CC3-D9BC461E0498}"/>
    <cellStyle name="Normal 2 2 3 2 4 3" xfId="18296" xr:uid="{3E96BAFF-ABF5-493A-B8B3-2CE9C2A3133B}"/>
    <cellStyle name="Normal 2 2 3 2 4 3 2" xfId="47934" xr:uid="{99CBF145-847F-456D-9C35-64BDDC190FD1}"/>
    <cellStyle name="Normal 2 2 3 2 4 4" xfId="33326" xr:uid="{2823C8A7-8874-42B1-8195-20A52010C033}"/>
    <cellStyle name="Normal 2 2 3 2 5" xfId="18297" xr:uid="{F4BF5B3B-AF08-46D2-B0FE-77903CC4D671}"/>
    <cellStyle name="Normal 2 2 3 2 5 2" xfId="24054" xr:uid="{6A73D790-2A6D-4811-BCCE-EFE82ECB9378}"/>
    <cellStyle name="Normal 2 2 3 2 5 2 2" xfId="52595" xr:uid="{E09E4751-A2E6-4635-9C68-08B8CC60766C}"/>
    <cellStyle name="Normal 2 2 3 2 5 3" xfId="47935" xr:uid="{ECAE5BA4-5753-42F0-87A6-F1DD838CC37A}"/>
    <cellStyle name="Normal 2 2 3 2 6" xfId="20608" xr:uid="{6DC01805-302B-4BF2-86F0-EE7BBDC8EABA}"/>
    <cellStyle name="Normal 2 2 3 2 7" xfId="18291" xr:uid="{02927656-CB71-4759-BA6B-1A049E8CBC75}"/>
    <cellStyle name="Normal 2 2 3 2 7 2" xfId="47929" xr:uid="{1D85BBC3-E1EB-4F7C-9B25-8A46E1F6AEE2}"/>
    <cellStyle name="Normal 2 2 3 2 8" xfId="4515" xr:uid="{85797DE4-CD16-4484-81B1-846DAB8811A0}"/>
    <cellStyle name="Normal 2 2 3 2 9" xfId="31710" xr:uid="{5E4EC817-E196-420E-B0DD-EBDA7ABF5C98}"/>
    <cellStyle name="Normal 2 2 3 3" xfId="1397" xr:uid="{56B4B3B3-A64D-4A03-A196-0AEFFAE5D2CA}"/>
    <cellStyle name="Normal 2 2 3 3 2" xfId="2059" xr:uid="{6B5D11B2-086B-4BD9-97EB-731AE7D180BE}"/>
    <cellStyle name="Normal 2 2 3 3 2 2" xfId="3294" xr:uid="{400A92CD-A6D1-4D15-AE00-21AEAE888D97}"/>
    <cellStyle name="Normal 2 2 3 3 2 2 2" xfId="28791" xr:uid="{E29C0EC8-EA4B-4C80-B4F8-EE5465B5ABC4}"/>
    <cellStyle name="Normal 2 2 3 3 2 2 2 2" xfId="57281" xr:uid="{15D32DE5-9E1C-4602-A3DB-6DC8424C22DE}"/>
    <cellStyle name="Normal 2 2 3 3 2 2 3" xfId="18300" xr:uid="{48C3C0BF-E2A8-4BE1-B35C-D1887846E611}"/>
    <cellStyle name="Normal 2 2 3 3 2 2 3 2" xfId="47938" xr:uid="{F22539BF-0693-4D19-BA42-A59A620B216A}"/>
    <cellStyle name="Normal 2 2 3 3 2 2 4" xfId="34271" xr:uid="{D79C2CC0-40F2-4476-A977-A079B89C1EE1}"/>
    <cellStyle name="Normal 2 2 3 3 2 3" xfId="18301" xr:uid="{5C312535-ADCF-422D-BFD8-D0C47D66AAA6}"/>
    <cellStyle name="Normal 2 2 3 3 2 3 2" xfId="47939" xr:uid="{A187513D-B6E8-44BF-8C95-030290D55F5C}"/>
    <cellStyle name="Normal 2 2 3 3 2 4" xfId="25812" xr:uid="{DB3063CB-B9CD-4D0D-A8B9-5E31F4E0095E}"/>
    <cellStyle name="Normal 2 2 3 3 2 4 2" xfId="54303" xr:uid="{04387AC9-39DE-4B49-B5B8-4E97C3E20E0B}"/>
    <cellStyle name="Normal 2 2 3 3 2 5" xfId="18299" xr:uid="{BA37A06B-90EA-432A-B28B-811F8A76D11F}"/>
    <cellStyle name="Normal 2 2 3 3 2 5 2" xfId="47937" xr:uid="{EAD7726B-5CE6-44CA-A07A-81BEC3ECC10D}"/>
    <cellStyle name="Normal 2 2 3 3 2 6" xfId="33061" xr:uid="{43611434-B7D5-4D91-BE96-7A1E5E7D3257}"/>
    <cellStyle name="Normal 2 2 3 3 3" xfId="2690" xr:uid="{9F3068A8-A916-48BA-B0A1-A9C1B6EF5D58}"/>
    <cellStyle name="Normal 2 2 3 3 3 2" xfId="27280" xr:uid="{08B07156-39BD-443A-9A14-B234BE383DA4}"/>
    <cellStyle name="Normal 2 2 3 3 3 2 2" xfId="55770" xr:uid="{F54F70BB-94B9-488D-8763-26D0B01A9D6F}"/>
    <cellStyle name="Normal 2 2 3 3 3 3" xfId="18302" xr:uid="{11DC43EA-166E-431C-9529-7C4ADDD573B3}"/>
    <cellStyle name="Normal 2 2 3 3 3 3 2" xfId="47940" xr:uid="{C1C882E6-6230-46A5-AA29-1943B690B04C}"/>
    <cellStyle name="Normal 2 2 3 3 3 4" xfId="33670" xr:uid="{CBCC860E-D475-48BC-A45C-649EFADEE963}"/>
    <cellStyle name="Normal 2 2 3 3 4" xfId="18303" xr:uid="{9B685EBA-E0B3-4028-BC02-8473EE6535E0}"/>
    <cellStyle name="Normal 2 2 3 3 4 2" xfId="30277" xr:uid="{E070A09C-4CB5-4793-B046-D20940256395}"/>
    <cellStyle name="Normal 2 2 3 3 4 2 2" xfId="58767" xr:uid="{ABF13E6D-34F7-473F-9519-206ACB35B936}"/>
    <cellStyle name="Normal 2 2 3 3 4 3" xfId="47941" xr:uid="{9AFABAB6-6553-4F67-9A98-1B9CA3313062}"/>
    <cellStyle name="Normal 2 2 3 3 5" xfId="18304" xr:uid="{CEDC67D4-240F-4F0E-99BF-752D60C4CB55}"/>
    <cellStyle name="Normal 2 2 3 3 5 2" xfId="31316" xr:uid="{4746A75C-2702-4804-A658-F3FB4B894CE6}"/>
    <cellStyle name="Normal 2 2 3 3 5 3" xfId="47942" xr:uid="{2F9AD243-CDF2-488B-A8C7-C012D07D8C91}"/>
    <cellStyle name="Normal 2 2 3 3 6" xfId="24367" xr:uid="{74E702C9-02CC-485F-A65C-3766A7E2E69E}"/>
    <cellStyle name="Normal 2 2 3 3 6 2" xfId="52859" xr:uid="{CFD9E847-E6F6-4228-9C02-CCA93A7A9816}"/>
    <cellStyle name="Normal 2 2 3 3 7" xfId="18298" xr:uid="{C3871289-CF34-4453-B2E4-5325673520E5}"/>
    <cellStyle name="Normal 2 2 3 3 7 2" xfId="47936" xr:uid="{8AFC0376-E875-4892-B7AA-2BF5F2ED61BE}"/>
    <cellStyle name="Normal 2 2 3 3 8" xfId="32447" xr:uid="{D4583702-6CFA-4433-9187-886BD918BCBF}"/>
    <cellStyle name="Normal 2 2 3 4" xfId="1769" xr:uid="{7EDE384D-246C-4D29-984F-897E6D4A5E1C}"/>
    <cellStyle name="Normal 2 2 3 4 2" xfId="2990" xr:uid="{EF104320-2182-431D-91B6-F183C1BD358D}"/>
    <cellStyle name="Normal 2 2 3 4 2 2" xfId="29088" xr:uid="{883210C5-43E8-4795-89F3-E8445581BD42}"/>
    <cellStyle name="Normal 2 2 3 4 2 2 2" xfId="57578" xr:uid="{D317FAA3-D920-4161-AADA-AD06202A1C31}"/>
    <cellStyle name="Normal 2 2 3 4 2 3" xfId="26104" xr:uid="{E950A698-1CBE-46B1-91B9-8D329F721D20}"/>
    <cellStyle name="Normal 2 2 3 4 2 3 2" xfId="54595" xr:uid="{CF1B6BBB-75EC-4A07-B21B-E6B7E64BDFCB}"/>
    <cellStyle name="Normal 2 2 3 4 2 4" xfId="18306" xr:uid="{30E9C23A-089A-46EA-BA56-A414A734F70B}"/>
    <cellStyle name="Normal 2 2 3 4 2 4 2" xfId="47944" xr:uid="{600FFB0C-B1B6-41EA-AAC1-C277BEAF9EA9}"/>
    <cellStyle name="Normal 2 2 3 4 2 5" xfId="33968" xr:uid="{C24C8148-D759-4375-B499-A81971D0F4EC}"/>
    <cellStyle name="Normal 2 2 3 4 3" xfId="18307" xr:uid="{B00B02F5-E7C6-486B-AA7D-7EEC876A9429}"/>
    <cellStyle name="Normal 2 2 3 4 3 2" xfId="27577" xr:uid="{8AAC70D2-5EE9-4648-AA24-D2ABBDECBC4C}"/>
    <cellStyle name="Normal 2 2 3 4 3 2 2" xfId="56067" xr:uid="{510A4EC5-9F49-44EF-A26B-544CCF4E2A22}"/>
    <cellStyle name="Normal 2 2 3 4 3 3" xfId="47945" xr:uid="{CB7E2334-9D72-41AF-B023-D253AB4B592B}"/>
    <cellStyle name="Normal 2 2 3 4 4" xfId="30575" xr:uid="{097DDD11-CD70-4B9D-A923-E5543AD1113A}"/>
    <cellStyle name="Normal 2 2 3 4 4 2" xfId="59065" xr:uid="{CE7978D8-CDAC-459F-9E59-145E5A2FAB8C}"/>
    <cellStyle name="Normal 2 2 3 4 5" xfId="31283" xr:uid="{C83567DE-D1A9-4415-B6A0-F2B1CAB5F72A}"/>
    <cellStyle name="Normal 2 2 3 4 6" xfId="24646" xr:uid="{97C5A6B5-749B-48D9-874E-90BD60C955D6}"/>
    <cellStyle name="Normal 2 2 3 4 6 2" xfId="53138" xr:uid="{7508C05C-B723-4C9D-A74D-8B3B3AE58A10}"/>
    <cellStyle name="Normal 2 2 3 4 7" xfId="18305" xr:uid="{D510ADC3-AC92-4932-A851-E5F37045A2B3}"/>
    <cellStyle name="Normal 2 2 3 4 7 2" xfId="47943" xr:uid="{E93FAFFB-80F4-4E80-8619-1731B054C559}"/>
    <cellStyle name="Normal 2 2 3 4 8" xfId="32771" xr:uid="{FA92EDBF-8B50-432C-887F-E064285F47A0}"/>
    <cellStyle name="Normal 2 2 3 5" xfId="2229" xr:uid="{889C5DBC-CA6B-4C73-BB40-5195D1471B59}"/>
    <cellStyle name="Normal 2 2 3 5 2" xfId="26413" xr:uid="{0B155152-0C80-40BA-8857-14A598D0EC6F}"/>
    <cellStyle name="Normal 2 2 3 5 2 2" xfId="29397" xr:uid="{EE462355-6859-4ED8-AD39-89D8B349B96A}"/>
    <cellStyle name="Normal 2 2 3 5 2 2 2" xfId="57887" xr:uid="{56D0F8A8-3BB5-443F-A893-6641ABD33FE0}"/>
    <cellStyle name="Normal 2 2 3 5 2 3" xfId="54904" xr:uid="{C8EA9BE5-D557-42CB-B72A-4C902813CDAE}"/>
    <cellStyle name="Normal 2 2 3 5 3" xfId="27886" xr:uid="{97B6F74D-A38F-4D18-B263-EA84DA916A95}"/>
    <cellStyle name="Normal 2 2 3 5 3 2" xfId="56376" xr:uid="{C5E2EE68-BAB1-4674-860C-29F300D7F250}"/>
    <cellStyle name="Normal 2 2 3 5 4" xfId="30885" xr:uid="{9A52B7D2-2F8F-4B6D-B6DA-10ECCE0AFE78}"/>
    <cellStyle name="Normal 2 2 3 5 4 2" xfId="59375" xr:uid="{D5218F99-652C-418C-A13F-5C1A98668FFB}"/>
    <cellStyle name="Normal 2 2 3 5 5" xfId="24943" xr:uid="{FCEAF43D-D3D0-4A68-8CE0-4A13F1C7EF18}"/>
    <cellStyle name="Normal 2 2 3 5 5 2" xfId="53434" xr:uid="{29A8AF56-35AD-4EC6-BEE9-37A59525C008}"/>
    <cellStyle name="Normal 2 2 3 5 6" xfId="18308" xr:uid="{D99C12AB-2BA5-4D7E-9641-2029C73D7D71}"/>
    <cellStyle name="Normal 2 2 3 5 6 2" xfId="47946" xr:uid="{5F3D1363-1853-4403-8CD0-B021C9431F97}"/>
    <cellStyle name="Normal 2 2 3 5 7" xfId="33211" xr:uid="{832CCA34-31D7-4710-85F4-AD90BAF006F1}"/>
    <cellStyle name="Normal 2 2 3 6" xfId="3419" xr:uid="{3875CC4D-3217-43C4-8530-6E1F72715CC5}"/>
    <cellStyle name="Normal 2 2 3 6 2" xfId="28211" xr:uid="{A3DB75D2-0098-4CA3-A12D-D2F9FF871C5E}"/>
    <cellStyle name="Normal 2 2 3 6 2 2" xfId="56701" xr:uid="{BF87AD4B-7578-4200-9D0A-06C022977F6A}"/>
    <cellStyle name="Normal 2 2 3 6 3" xfId="25244" xr:uid="{C9832B2C-9E0E-4C6B-A0C2-F7C08C7F4308}"/>
    <cellStyle name="Normal 2 2 3 6 3 2" xfId="53735" xr:uid="{01EFD52F-CE11-443F-871D-44FC56DE53FB}"/>
    <cellStyle name="Normal 2 2 3 6 4" xfId="18309" xr:uid="{EEEFC565-DDD4-42A0-B337-A3EA54C13539}"/>
    <cellStyle name="Normal 2 2 3 6 4 2" xfId="47947" xr:uid="{B1756F8F-F152-4ACB-AD5A-7C03F960C6A5}"/>
    <cellStyle name="Normal 2 2 3 7" xfId="937" xr:uid="{3AAF8B2C-C73C-428B-AE41-050B6A061687}"/>
    <cellStyle name="Normal 2 2 3 7 2" xfId="26695" xr:uid="{77BC20B8-01DB-4A37-99B2-DDE28AD95198}"/>
    <cellStyle name="Normal 2 2 3 7 2 2" xfId="55185" xr:uid="{2F98EF16-D619-4416-A853-11D6C8ABD784}"/>
    <cellStyle name="Normal 2 2 3 7 3" xfId="18310" xr:uid="{CEF5D3D1-8524-483F-868F-943D58397165}"/>
    <cellStyle name="Normal 2 2 3 7 3 2" xfId="47948" xr:uid="{F608388F-B929-4CD3-A8E3-84FAD8F9A805}"/>
    <cellStyle name="Normal 2 2 3 7 4" xfId="32147" xr:uid="{706068B2-6AAB-426D-B176-27ED93622614}"/>
    <cellStyle name="Normal 2 2 3 8" xfId="20432" xr:uid="{5C8333AD-F52C-419B-9C4A-6717F0DD293A}"/>
    <cellStyle name="Normal 2 2 3 8 2" xfId="29689" xr:uid="{095EE693-1B69-4144-8D61-741DA501D688}"/>
    <cellStyle name="Normal 2 2 3 8 2 2" xfId="58179" xr:uid="{6B923AF4-FCA5-467D-B32F-A7D9F76199BF}"/>
    <cellStyle name="Normal 2 2 3 8 3" xfId="49994" xr:uid="{EDBCD3D3-1B63-43EE-86BD-4A78E6E01EAC}"/>
    <cellStyle name="Normal 2 2 3 9" xfId="20512" xr:uid="{5BD74D66-B59B-4018-BBAF-5BE50A1BEA52}"/>
    <cellStyle name="Normal 2 2 3 9 2" xfId="22505" xr:uid="{1EE5E9EA-C20B-451B-8902-5B4BBD8C3D4F}"/>
    <cellStyle name="Normal 2 2 3 9 3" xfId="23665" xr:uid="{19C6B6E0-D733-497D-9B28-A14978A67A5C}"/>
    <cellStyle name="Normal 2 2 3 9 3 2" xfId="52367" xr:uid="{D506ADCD-4D44-445F-AD3D-EB3DD7A26BB4}"/>
    <cellStyle name="Normal 2 2 4" xfId="341" xr:uid="{573DDCF2-2295-4F47-BC94-A514F01403FE}"/>
    <cellStyle name="Normal 2 2 4 10" xfId="22936" xr:uid="{59D3C0EB-BE1F-4FA0-B34F-AB30F78CFC42}"/>
    <cellStyle name="Normal 2 2 4 11" xfId="22646" xr:uid="{6665620D-60AE-486E-B5B8-B89AD8A47798}"/>
    <cellStyle name="Normal 2 2 4 11 2" xfId="51931" xr:uid="{82A7799A-1AEC-4F3A-A0AF-75578DBE1FE2}"/>
    <cellStyle name="Normal 2 2 4 12" xfId="31700" xr:uid="{F7537072-34ED-4EDC-B148-BAD6519D11F9}"/>
    <cellStyle name="Normal 2 2 4 2" xfId="893" xr:uid="{11196F80-99B6-4857-A2C8-E36158FC5717}"/>
    <cellStyle name="Normal 2 2 4 2 2" xfId="1400" xr:uid="{272B9592-0A3B-4BCA-BAD1-66104170B978}"/>
    <cellStyle name="Normal 2 2 4 2 2 2" xfId="2062" xr:uid="{F4249FFE-8D25-4D90-AA9D-6DDCA64A9637}"/>
    <cellStyle name="Normal 2 2 4 2 2 2 2" xfId="3297" xr:uid="{38DF9140-DE02-409F-9F23-2DF237EFE711}"/>
    <cellStyle name="Normal 2 2 4 2 2 2 2 2" xfId="34274" xr:uid="{52734E2E-8E2D-46C7-8BBB-7E2BD9FC7D79}"/>
    <cellStyle name="Normal 2 2 4 2 2 2 3" xfId="33064" xr:uid="{DBA57E04-32CE-4FC1-852D-2A09DD2DB2E7}"/>
    <cellStyle name="Normal 2 2 4 2 2 3" xfId="2693" xr:uid="{F66491A1-E02F-4A7A-90B2-4DB3BC252364}"/>
    <cellStyle name="Normal 2 2 4 2 2 3 2" xfId="33673" xr:uid="{F1A3D6B5-5B0B-4F39-96FF-7CD2E1FE74AE}"/>
    <cellStyle name="Normal 2 2 4 2 2 4" xfId="18313" xr:uid="{2378738A-DFCE-482C-9D50-4F5D66337E8D}"/>
    <cellStyle name="Normal 2 2 4 2 2 4 2" xfId="47951" xr:uid="{B1F454B9-9C95-4907-B202-D545CC9BCFD9}"/>
    <cellStyle name="Normal 2 2 4 2 2 5" xfId="32450" xr:uid="{117BF96F-CC6A-4271-8015-523D5838A415}"/>
    <cellStyle name="Normal 2 2 4 2 3" xfId="1772" xr:uid="{E66998B6-FDCC-49D0-8BAE-D02CA1F5307B}"/>
    <cellStyle name="Normal 2 2 4 2 3 2" xfId="2993" xr:uid="{44416AC2-1890-4362-896B-62BEB71EE084}"/>
    <cellStyle name="Normal 2 2 4 2 3 2 2" xfId="33971" xr:uid="{B0C01B58-D89A-472D-A22D-5430B11566F8}"/>
    <cellStyle name="Normal 2 2 4 2 3 3" xfId="18314" xr:uid="{CA2FD746-8C32-4E55-86BD-E0835A0A4EEE}"/>
    <cellStyle name="Normal 2 2 4 2 3 3 2" xfId="47952" xr:uid="{F7354F78-1206-4EEA-84BD-734EF74B1939}"/>
    <cellStyle name="Normal 2 2 4 2 3 4" xfId="32774" xr:uid="{99082BAA-3624-4557-80A3-54CA2B8B74AA}"/>
    <cellStyle name="Normal 2 2 4 2 4" xfId="2363" xr:uid="{0FA814EF-D083-4D15-914A-E928FD8EC2F1}"/>
    <cellStyle name="Normal 2 2 4 2 4 2" xfId="33343" xr:uid="{ECF152A4-6447-4F09-9228-3C4168D12E04}"/>
    <cellStyle name="Normal 2 2 4 2 5" xfId="23972" xr:uid="{E35D6A4F-4B35-420B-B9F5-3365017E1D68}"/>
    <cellStyle name="Normal 2 2 4 2 5 2" xfId="52537" xr:uid="{02B2BA67-4022-4BA3-8D57-4C9EDF45A33D}"/>
    <cellStyle name="Normal 2 2 4 2 6" xfId="18312" xr:uid="{44FDC0BE-63AB-416E-B499-53B8AB41AC38}"/>
    <cellStyle name="Normal 2 2 4 2 6 2" xfId="47950" xr:uid="{51ADE4FB-B5DC-4666-BFD0-99E2A3AF44E7}"/>
    <cellStyle name="Normal 2 2 4 2 7" xfId="32116" xr:uid="{686534E2-9738-40C9-8F49-05F9A5A03B9B}"/>
    <cellStyle name="Normal 2 2 4 3" xfId="1399" xr:uid="{9C6D302A-1A8D-4821-8F4E-8502584A0703}"/>
    <cellStyle name="Normal 2 2 4 3 2" xfId="2061" xr:uid="{988E1D8F-23CB-4ABC-BE86-4314C663E20D}"/>
    <cellStyle name="Normal 2 2 4 3 2 2" xfId="3296" xr:uid="{F109969A-7AAB-4EE7-8422-E6310434761D}"/>
    <cellStyle name="Normal 2 2 4 3 2 2 2" xfId="34273" xr:uid="{BD711E15-21FE-4497-9E62-4EAE249EB82E}"/>
    <cellStyle name="Normal 2 2 4 3 2 3" xfId="33063" xr:uid="{9024304B-06CC-4AFE-8A9F-722B314B367B}"/>
    <cellStyle name="Normal 2 2 4 3 3" xfId="2692" xr:uid="{1D46B6B9-097D-4278-BA7F-94E9E7407143}"/>
    <cellStyle name="Normal 2 2 4 3 3 2" xfId="33672" xr:uid="{CD654B5E-5BB2-4FBD-A2AB-5ED902C03D09}"/>
    <cellStyle name="Normal 2 2 4 3 4" xfId="30208" xr:uid="{8787D606-088A-4531-BC1A-912F1516974D}"/>
    <cellStyle name="Normal 2 2 4 3 4 2" xfId="58698" xr:uid="{77B830FE-D1D8-47D2-A3DC-D903AC880FA9}"/>
    <cellStyle name="Normal 2 2 4 3 5" xfId="24298" xr:uid="{3F683E24-95E5-4221-B2B0-030A1C06E4BC}"/>
    <cellStyle name="Normal 2 2 4 3 5 2" xfId="52790" xr:uid="{E3787FD9-DB46-49DC-AEA1-1ED00EB9E045}"/>
    <cellStyle name="Normal 2 2 4 3 6" xfId="18315" xr:uid="{A4547D63-767E-48A9-A995-C7CF49119F39}"/>
    <cellStyle name="Normal 2 2 4 3 6 2" xfId="47953" xr:uid="{BE61B52C-DFAF-4D49-8E4D-D9F20B4C6864}"/>
    <cellStyle name="Normal 2 2 4 3 7" xfId="32449" xr:uid="{42B9BE3D-41AA-4A14-8457-176E866C824C}"/>
    <cellStyle name="Normal 2 2 4 4" xfId="1771" xr:uid="{6805B55C-C4F7-4716-AEC3-E3D60281732D}"/>
    <cellStyle name="Normal 2 2 4 4 2" xfId="2992" xr:uid="{704165B1-D7ED-4A41-B215-FFBB1E973F49}"/>
    <cellStyle name="Normal 2 2 4 4 2 2" xfId="29018" xr:uid="{A672892E-1E26-4AF2-9D0C-C13A21162BD1}"/>
    <cellStyle name="Normal 2 2 4 4 2 2 2" xfId="57508" xr:uid="{78669B23-26E1-48D7-A811-3035557C9298}"/>
    <cellStyle name="Normal 2 2 4 4 2 3" xfId="33970" xr:uid="{0F009DA4-09A7-4909-BE0E-481314FEA21C}"/>
    <cellStyle name="Normal 2 2 4 4 3" xfId="27507" xr:uid="{48718B82-561D-4FF7-B7C4-08A921CD32D1}"/>
    <cellStyle name="Normal 2 2 4 4 3 2" xfId="55997" xr:uid="{B3E56BA5-828A-4D19-BFC4-D4482DAD13FF}"/>
    <cellStyle name="Normal 2 2 4 4 4" xfId="30505" xr:uid="{DBFFECDA-7791-4478-8DFD-000498C170B5}"/>
    <cellStyle name="Normal 2 2 4 4 4 2" xfId="58995" xr:uid="{87ACBA34-704A-4D9A-90E8-0F2186311E1D}"/>
    <cellStyle name="Normal 2 2 4 4 5" xfId="24577" xr:uid="{FCA54BFF-ED1D-4B27-8174-7FDC4CBAD6C9}"/>
    <cellStyle name="Normal 2 2 4 4 5 2" xfId="53069" xr:uid="{3941F90D-0CE4-4063-9695-5EAB7BF4CF6C}"/>
    <cellStyle name="Normal 2 2 4 4 6" xfId="18316" xr:uid="{3A5C2ED4-7210-4E3E-88BB-8339BFB4C0C2}"/>
    <cellStyle name="Normal 2 2 4 4 6 2" xfId="47954" xr:uid="{F79425D0-CC98-42F6-B595-47DD400277D7}"/>
    <cellStyle name="Normal 2 2 4 4 7" xfId="32773" xr:uid="{51586E66-5884-4FBE-A4F1-804BD2829DEB}"/>
    <cellStyle name="Normal 2 2 4 5" xfId="2265" xr:uid="{EC5382FC-399D-4EE8-B3B2-990160BEC79D}"/>
    <cellStyle name="Normal 2 2 4 5 2" xfId="26344" xr:uid="{DF0678AB-82BE-43D2-98F9-30EB54CDA4BE}"/>
    <cellStyle name="Normal 2 2 4 5 2 2" xfId="29328" xr:uid="{29D0313F-3CD8-4E19-8A68-E31E0BDCBD84}"/>
    <cellStyle name="Normal 2 2 4 5 2 2 2" xfId="57818" xr:uid="{32985047-370F-4426-8E86-07683524660E}"/>
    <cellStyle name="Normal 2 2 4 5 2 3" xfId="54835" xr:uid="{5C735ADD-86B0-4F79-A9CF-4C915E86970B}"/>
    <cellStyle name="Normal 2 2 4 5 3" xfId="27817" xr:uid="{BA51CCC9-3739-4322-B7C9-AA45167817C5}"/>
    <cellStyle name="Normal 2 2 4 5 3 2" xfId="56307" xr:uid="{5955C6CB-E3DC-4475-8424-C98CB44566A2}"/>
    <cellStyle name="Normal 2 2 4 5 4" xfId="30816" xr:uid="{73455B94-0915-4EA2-877F-74C5537FA89B}"/>
    <cellStyle name="Normal 2 2 4 5 4 2" xfId="59306" xr:uid="{D652C5EA-DFF6-4FD9-92F2-557DD123219B}"/>
    <cellStyle name="Normal 2 2 4 5 5" xfId="24874" xr:uid="{4B8A90C6-D4F8-4477-AD4D-CEC8D4919ABD}"/>
    <cellStyle name="Normal 2 2 4 5 5 2" xfId="53365" xr:uid="{6695F4E1-70DC-4B13-9F3B-B0FC86366ADF}"/>
    <cellStyle name="Normal 2 2 4 5 6" xfId="18317" xr:uid="{979EC8E1-9177-4865-BF36-15E4A7155574}"/>
    <cellStyle name="Normal 2 2 4 5 6 2" xfId="47955" xr:uid="{08FDD92D-B752-4665-B0CB-7E51A50E6321}"/>
    <cellStyle name="Normal 2 2 4 5 7" xfId="33245" xr:uid="{15FC2E64-21CD-416C-9E53-65475FA452E9}"/>
    <cellStyle name="Normal 2 2 4 6" xfId="3445" xr:uid="{9320FE3B-9BC5-4339-96E0-249A4C87C041}"/>
    <cellStyle name="Normal 2 2 4 6 2" xfId="28142" xr:uid="{ADA1649C-330C-4627-8ED7-01ACD2B44B53}"/>
    <cellStyle name="Normal 2 2 4 6 2 2" xfId="56632" xr:uid="{E2718134-EA23-47D5-BB16-7B44F2D54C98}"/>
    <cellStyle name="Normal 2 2 4 6 3" xfId="25175" xr:uid="{BF46DF48-9D97-4074-AB67-ABB772FD2565}"/>
    <cellStyle name="Normal 2 2 4 6 3 2" xfId="53666" xr:uid="{99DCE3EC-D117-4C46-B0A1-E1275531FEE5}"/>
    <cellStyle name="Normal 2 2 4 6 4" xfId="18318" xr:uid="{A4F8205A-D720-486E-96D4-DFFC0E9F6BFB}"/>
    <cellStyle name="Normal 2 2 4 6 4 2" xfId="47956" xr:uid="{E7871667-FE4D-4509-A203-BD275CD607EA}"/>
    <cellStyle name="Normal 2 2 4 7" xfId="896" xr:uid="{67D7D65A-93E0-4C65-8477-6F4FD14D3FBD}"/>
    <cellStyle name="Normal 2 2 4 7 2" xfId="26626" xr:uid="{347416C0-801B-4812-9335-F84CF42C726A}"/>
    <cellStyle name="Normal 2 2 4 7 2 2" xfId="55116" xr:uid="{1D33FAB0-4F76-4CEC-990A-DA4665E5F70B}"/>
    <cellStyle name="Normal 2 2 4 7 3" xfId="20627" xr:uid="{72EC23F6-AE8F-4960-B9E4-5B4785F1E855}"/>
    <cellStyle name="Normal 2 2 4 7 4" xfId="32118" xr:uid="{06A6F69B-D3C2-48AF-827D-DD9A628DC610}"/>
    <cellStyle name="Normal 2 2 4 8" xfId="18311" xr:uid="{5953FA46-EB38-4A5F-A187-F2B74930A193}"/>
    <cellStyle name="Normal 2 2 4 8 2" xfId="29620" xr:uid="{F39EF692-0919-4301-9978-A78EB67C601B}"/>
    <cellStyle name="Normal 2 2 4 8 2 2" xfId="58110" xr:uid="{C4B9CB26-9328-4026-8C24-7F5B11F2ABB6}"/>
    <cellStyle name="Normal 2 2 4 8 3" xfId="47949" xr:uid="{F7C079B8-5EED-4D40-A2A9-6AF310EB01C9}"/>
    <cellStyle name="Normal 2 2 4 9" xfId="4733" xr:uid="{8AEEF4A7-F069-46C5-9B1D-A3321B57E3E6}"/>
    <cellStyle name="Normal 2 2 4 9 2" xfId="23548" xr:uid="{F3D081F0-DEEC-47D7-AB92-1CC9AF47B679}"/>
    <cellStyle name="Normal 2 2 4 9 2 2" xfId="52329" xr:uid="{7FFD4E5E-E87A-489F-97B3-CBC4B328F1A8}"/>
    <cellStyle name="Normal 2 2 5" xfId="189" xr:uid="{0088B1AA-B384-48F8-B083-E85739E95AA8}"/>
    <cellStyle name="Normal 2 2 5 10" xfId="22990" xr:uid="{CDE6DC0B-FC0C-4031-9143-CFE5FD104B84}"/>
    <cellStyle name="Normal 2 2 5 11" xfId="4418" xr:uid="{FD4E78F2-F7B7-4389-A2B3-123E790F36FA}"/>
    <cellStyle name="Normal 2 2 5 12" xfId="31679" xr:uid="{B48A42D7-AF45-4C55-9AFC-804DC32E0007}"/>
    <cellStyle name="Normal 2 2 5 2" xfId="1401" xr:uid="{5D80D1DD-1917-41B6-8DB2-35279530E5B2}"/>
    <cellStyle name="Normal 2 2 5 2 2" xfId="2063" xr:uid="{D9CE0422-740F-44B4-B5A2-27F3FC05D530}"/>
    <cellStyle name="Normal 2 2 5 2 2 2" xfId="3298" xr:uid="{83458496-BF84-43CF-8B23-32805A7EBB40}"/>
    <cellStyle name="Normal 2 2 5 2 2 2 2" xfId="28594" xr:uid="{8709C937-D12C-4A85-B251-0FF4C415E538}"/>
    <cellStyle name="Normal 2 2 5 2 2 2 2 2" xfId="57084" xr:uid="{1CB40D44-E114-4C71-A76F-461DFC6E673D}"/>
    <cellStyle name="Normal 2 2 5 2 2 2 3" xfId="34275" xr:uid="{447634FE-D62A-4E73-AC1D-6A358D994B9C}"/>
    <cellStyle name="Normal 2 2 5 2 2 3" xfId="18321" xr:uid="{D0E5246D-B1EA-4293-8645-1A5D39A43DC1}"/>
    <cellStyle name="Normal 2 2 5 2 2 3 2" xfId="47959" xr:uid="{65265FE7-5A57-48C3-96C7-C5BAB16025E8}"/>
    <cellStyle name="Normal 2 2 5 2 2 4" xfId="25618" xr:uid="{6BB9251D-A943-4640-A981-ECA66992495D}"/>
    <cellStyle name="Normal 2 2 5 2 2 4 2" xfId="54109" xr:uid="{1FE21CBD-BB6C-43F2-BA7F-30A96254E34A}"/>
    <cellStyle name="Normal 2 2 5 2 2 5" xfId="33065" xr:uid="{77935DE4-E9C7-4156-9688-310011BB8D4F}"/>
    <cellStyle name="Normal 2 2 5 2 3" xfId="2694" xr:uid="{C663F88A-CDE6-499F-947D-D431280061A3}"/>
    <cellStyle name="Normal 2 2 5 2 3 2" xfId="27083" xr:uid="{A2FB724D-BD73-4C31-8E9A-98FD828CDD60}"/>
    <cellStyle name="Normal 2 2 5 2 3 2 2" xfId="55573" xr:uid="{1B9A28A5-F3C8-4A81-B6AE-043FAEEEAE68}"/>
    <cellStyle name="Normal 2 2 5 2 3 3" xfId="18322" xr:uid="{01782FE2-CA66-421A-988F-2C95E23A2713}"/>
    <cellStyle name="Normal 2 2 5 2 3 3 2" xfId="47960" xr:uid="{18640F89-E3BE-46DD-AA6C-76C4B7962BA4}"/>
    <cellStyle name="Normal 2 2 5 2 3 4" xfId="33674" xr:uid="{5C00965C-4AD2-4161-B47A-6CA701D45719}"/>
    <cellStyle name="Normal 2 2 5 2 4" xfId="20868" xr:uid="{6DEB388C-3D78-4E58-B52B-9794CC03CA60}"/>
    <cellStyle name="Normal 2 2 5 2 4 2" xfId="30078" xr:uid="{74ED642F-B5B4-4DF3-856C-CA0B785BB15B}"/>
    <cellStyle name="Normal 2 2 5 2 4 2 2" xfId="58568" xr:uid="{1B431504-0833-41C8-AA8E-A027C6C64066}"/>
    <cellStyle name="Normal 2 2 5 2 4 3" xfId="50296" xr:uid="{08C6AA03-686F-46FF-9FB1-1330F6DD1DF1}"/>
    <cellStyle name="Normal 2 2 5 2 5" xfId="18320" xr:uid="{1177BFD8-EC91-4D02-9680-0FAC314A3521}"/>
    <cellStyle name="Normal 2 2 5 2 5 2" xfId="47958" xr:uid="{31C147A2-9084-4F91-9667-993BE3CE4748}"/>
    <cellStyle name="Normal 2 2 5 2 6" xfId="24175" xr:uid="{FD1A65F5-A2F5-4B0B-8D7A-CE22D2958C6F}"/>
    <cellStyle name="Normal 2 2 5 2 6 2" xfId="52688" xr:uid="{3B4B41C4-66A2-4F59-BA13-5E26272EBFD5}"/>
    <cellStyle name="Normal 2 2 5 2 7" xfId="32451" xr:uid="{13052351-883D-49CB-A2B1-63140A916889}"/>
    <cellStyle name="Normal 2 2 5 3" xfId="1773" xr:uid="{7EF8106A-B075-4318-A27E-2D3A19B86805}"/>
    <cellStyle name="Normal 2 2 5 3 2" xfId="2994" xr:uid="{F48EDED5-A6EE-4062-AF6F-1C001C59A5A3}"/>
    <cellStyle name="Normal 2 2 5 3 2 2" xfId="22096" xr:uid="{1CDCFE14-0D7D-4DE2-B6D1-70E6186D1AD0}"/>
    <cellStyle name="Normal 2 2 5 3 2 2 2" xfId="28887" xr:uid="{1A35DF26-F04C-48A4-8AD7-AB35175C89D6}"/>
    <cellStyle name="Normal 2 2 5 3 2 2 2 2" xfId="57377" xr:uid="{D0462052-5470-40C8-B2D7-EF2ECB376355}"/>
    <cellStyle name="Normal 2 2 5 3 2 2 3" xfId="51521" xr:uid="{939C8106-C728-4D80-9E2F-E1B4946D08E4}"/>
    <cellStyle name="Normal 2 2 5 3 2 3" xfId="25905" xr:uid="{87BFA15F-0D3B-40CE-98BA-357BE01CF2AB}"/>
    <cellStyle name="Normal 2 2 5 3 2 3 2" xfId="54396" xr:uid="{9FB21BF0-B6DE-4223-B740-B481CDB200F1}"/>
    <cellStyle name="Normal 2 2 5 3 2 4" xfId="33972" xr:uid="{A730635B-4EEC-4D4D-917C-81727C4E502D}"/>
    <cellStyle name="Normal 2 2 5 3 3" xfId="21112" xr:uid="{E0EAFF73-D07F-488E-AA8F-7BDC261345A7}"/>
    <cellStyle name="Normal 2 2 5 3 3 2" xfId="27376" xr:uid="{731300A4-52AC-48E7-A34E-222D15661B96}"/>
    <cellStyle name="Normal 2 2 5 3 3 2 2" xfId="55866" xr:uid="{0EB8B845-3564-40FE-8CA3-EF5ABB00FA17}"/>
    <cellStyle name="Normal 2 2 5 3 3 3" xfId="50538" xr:uid="{EFDC73F7-BD9E-4A81-80C3-DDCF89946A20}"/>
    <cellStyle name="Normal 2 2 5 3 4" xfId="18323" xr:uid="{8678B1A9-8A70-4228-BC30-9F8BB1E3A6B2}"/>
    <cellStyle name="Normal 2 2 5 3 4 2" xfId="30374" xr:uid="{043F7703-58D8-4FE3-AE3F-4CB05DF332B9}"/>
    <cellStyle name="Normal 2 2 5 3 4 2 2" xfId="58864" xr:uid="{850A5CA9-AF1D-44DB-B444-917C398D9CB1}"/>
    <cellStyle name="Normal 2 2 5 3 4 3" xfId="47961" xr:uid="{EFDB0A1C-D7B0-4E67-97F2-713FC0D534FB}"/>
    <cellStyle name="Normal 2 2 5 3 5" xfId="24461" xr:uid="{72297CC3-1011-47D2-A376-D480E640A062}"/>
    <cellStyle name="Normal 2 2 5 3 5 2" xfId="52953" xr:uid="{FAED5DFE-C28D-44C8-9F2A-AE840166C3D1}"/>
    <cellStyle name="Normal 2 2 5 3 6" xfId="32775" xr:uid="{E06C11D0-016B-4FFC-B443-94F4A800F33B}"/>
    <cellStyle name="Normal 2 2 5 4" xfId="2367" xr:uid="{766698AE-B9B5-4912-A7DC-F15710A869A7}"/>
    <cellStyle name="Normal 2 2 5 4 2" xfId="21597" xr:uid="{80CAFA67-0C3B-4D8D-B0C3-D7B6649BE706}"/>
    <cellStyle name="Normal 2 2 5 4 2 2" xfId="29189" xr:uid="{ECD49C51-3C52-4FEB-99E8-9281EBCA9BC0}"/>
    <cellStyle name="Normal 2 2 5 4 2 2 2" xfId="57679" xr:uid="{CE33AE67-95BF-4ACB-BF8D-8DEE083D8253}"/>
    <cellStyle name="Normal 2 2 5 4 2 3" xfId="26205" xr:uid="{9A9A81A6-7F58-40FC-8B58-CC85A24C699C}"/>
    <cellStyle name="Normal 2 2 5 4 2 3 2" xfId="54696" xr:uid="{CEF1A3DE-6E6E-4764-97B2-3188187274A0}"/>
    <cellStyle name="Normal 2 2 5 4 2 4" xfId="51022" xr:uid="{700C0BF1-ACFA-4440-9525-609F069FF352}"/>
    <cellStyle name="Normal 2 2 5 4 3" xfId="18324" xr:uid="{452E59CE-C416-4E8D-8E39-097C26BFF482}"/>
    <cellStyle name="Normal 2 2 5 4 3 2" xfId="27678" xr:uid="{1079E344-B427-4E5F-9A0B-DD3866326916}"/>
    <cellStyle name="Normal 2 2 5 4 3 2 2" xfId="56168" xr:uid="{12A8BD86-D5FB-41DF-8CE9-64C941FC31F8}"/>
    <cellStyle name="Normal 2 2 5 4 3 3" xfId="47962" xr:uid="{364DB4D9-A134-48E0-ADEF-0B18E471656D}"/>
    <cellStyle name="Normal 2 2 5 4 4" xfId="30677" xr:uid="{DB27E2D2-A760-4EB1-847F-B0F5125954FE}"/>
    <cellStyle name="Normal 2 2 5 4 4 2" xfId="59167" xr:uid="{E8D4439C-BE29-48C4-8250-DD548C793DDB}"/>
    <cellStyle name="Normal 2 2 5 4 5" xfId="24747" xr:uid="{9F278905-E91C-4F93-8C05-D795351DED30}"/>
    <cellStyle name="Normal 2 2 5 4 5 2" xfId="53239" xr:uid="{07C5028C-1DF7-41D4-8586-272785AA4281}"/>
    <cellStyle name="Normal 2 2 5 4 6" xfId="33347" xr:uid="{C956137B-1F69-404E-884E-C42DDBD0D098}"/>
    <cellStyle name="Normal 2 2 5 5" xfId="3396" xr:uid="{80C7E6BE-EA5D-4A11-92A2-BBDF57A5EC3A}"/>
    <cellStyle name="Normal 2 2 5 5 2" xfId="26509" xr:uid="{3F2E0286-30F3-4969-8FE4-88BF187E0A69}"/>
    <cellStyle name="Normal 2 2 5 5 2 2" xfId="29493" xr:uid="{52633446-E603-4B3A-9B91-518F5BEEFE70}"/>
    <cellStyle name="Normal 2 2 5 5 2 2 2" xfId="57983" xr:uid="{17615808-0B08-44CE-A5DF-68CACF99234C}"/>
    <cellStyle name="Normal 2 2 5 5 2 3" xfId="55000" xr:uid="{AB6F0F86-88B4-452F-B008-E7B8BEDA11E6}"/>
    <cellStyle name="Normal 2 2 5 5 3" xfId="27982" xr:uid="{B0C959A3-E25E-47E6-BBEE-6021600FB0CA}"/>
    <cellStyle name="Normal 2 2 5 5 3 2" xfId="56472" xr:uid="{FC8BE415-ADB7-498A-A2E3-A04AC6099E24}"/>
    <cellStyle name="Normal 2 2 5 5 4" xfId="30982" xr:uid="{DDA8B705-3F37-4D27-BBDD-D8E9DA9BA755}"/>
    <cellStyle name="Normal 2 2 5 5 4 2" xfId="59472" xr:uid="{91934D10-D0BE-4E6D-AEEF-0400E52441FD}"/>
    <cellStyle name="Normal 2 2 5 5 5" xfId="25040" xr:uid="{ECE55B23-AC26-474E-842A-CA425B60C0B3}"/>
    <cellStyle name="Normal 2 2 5 5 5 2" xfId="53531" xr:uid="{6BEAF5B1-6D67-4E1C-8A96-85471DC01229}"/>
    <cellStyle name="Normal 2 2 5 5 6" xfId="18325" xr:uid="{D0BF10BA-FDC6-4497-A19F-4D4EF86B7762}"/>
    <cellStyle name="Normal 2 2 5 5 6 2" xfId="47963" xr:uid="{FAB0DED2-4F79-4AEF-BCD6-030066E285B2}"/>
    <cellStyle name="Normal 2 2 5 6" xfId="776" xr:uid="{3323AFDA-7750-4F88-8E3E-B339FD3E7E87}"/>
    <cellStyle name="Normal 2 2 5 6 2" xfId="28307" xr:uid="{4F1A7444-196B-4202-8500-2D1D118B9569}"/>
    <cellStyle name="Normal 2 2 5 6 2 2" xfId="56797" xr:uid="{0253B09F-F609-40B0-A0C5-0ED02988431E}"/>
    <cellStyle name="Normal 2 2 5 6 3" xfId="25341" xr:uid="{82CC9049-46B5-4A3C-8AB2-97F7E69FAF96}"/>
    <cellStyle name="Normal 2 2 5 6 3 2" xfId="53832" xr:uid="{EC02DF12-57BB-46C4-820D-AA1429E6F907}"/>
    <cellStyle name="Normal 2 2 5 6 4" xfId="32023" xr:uid="{72E110C2-251F-4FE9-83A3-2AC672E72F07}"/>
    <cellStyle name="Normal 2 2 5 7" xfId="18319" xr:uid="{A88792E5-F199-46CE-8074-607EF6C42B73}"/>
    <cellStyle name="Normal 2 2 5 7 2" xfId="26792" xr:uid="{595D112A-257F-4506-A831-255108B8A862}"/>
    <cellStyle name="Normal 2 2 5 7 2 2" xfId="55282" xr:uid="{36F4E530-BC64-421B-8240-0F6CFCBED2C9}"/>
    <cellStyle name="Normal 2 2 5 7 3" xfId="47957" xr:uid="{F4A82E29-20A6-4504-ADBB-6A919FE095A7}"/>
    <cellStyle name="Normal 2 2 5 8" xfId="4753" xr:uid="{B16A959B-0E40-41F4-89D2-403D2DBE357E}"/>
    <cellStyle name="Normal 2 2 5 8 2" xfId="29786" xr:uid="{1B33B5C3-1C77-4A0E-9229-5DAF9D0FE5F9}"/>
    <cellStyle name="Normal 2 2 5 8 2 2" xfId="58276" xr:uid="{4E1D6010-8483-460C-91AA-F0939B1FF9AE}"/>
    <cellStyle name="Normal 2 2 5 8 3" xfId="34638" xr:uid="{3194B553-8F83-40E3-A454-902D53C3C683}"/>
    <cellStyle name="Normal 2 2 5 9" xfId="23808" xr:uid="{C1E8ED21-A903-4548-8988-6F5B2A52FC9E}"/>
    <cellStyle name="Normal 2 2 5 9 2" xfId="52440" xr:uid="{7C15D17E-DCEB-45A7-A2B4-5A44E55D4DDA}"/>
    <cellStyle name="Normal 2 2 6" xfId="677" xr:uid="{7875ECA5-8967-400B-8294-4001A7E35D31}"/>
    <cellStyle name="Normal 2 2 6 10" xfId="4507" xr:uid="{3C4783F0-46EF-4478-858E-1845AEF533F8}"/>
    <cellStyle name="Normal 2 2 6 2" xfId="1392" xr:uid="{E5B56D02-127E-4270-B545-F62806AFB51E}"/>
    <cellStyle name="Normal 2 2 6 2 2" xfId="2054" xr:uid="{11A70F78-52CD-471D-BC63-FDE702CC8B6A}"/>
    <cellStyle name="Normal 2 2 6 2 2 2" xfId="3289" xr:uid="{DCA2AEFA-664E-431D-AF93-2BC2744AC2D3}"/>
    <cellStyle name="Normal 2 2 6 2 2 2 2" xfId="28609" xr:uid="{A0D82262-372D-4A33-8457-22BBE98BCCA7}"/>
    <cellStyle name="Normal 2 2 6 2 2 2 2 2" xfId="57099" xr:uid="{E3BFBE39-DBAE-41F8-A532-3D9A789F5358}"/>
    <cellStyle name="Normal 2 2 6 2 2 2 3" xfId="34266" xr:uid="{DA1D3DF7-7D96-4378-92DD-6B962C1C2864}"/>
    <cellStyle name="Normal 2 2 6 2 2 3" xfId="25632" xr:uid="{E75F8C95-DF5C-471E-89B4-E1B997AC2975}"/>
    <cellStyle name="Normal 2 2 6 2 2 3 2" xfId="54123" xr:uid="{45A2EDC3-4073-4A4C-800A-82A9014C96BF}"/>
    <cellStyle name="Normal 2 2 6 2 2 4" xfId="33056" xr:uid="{E089E4DC-61DE-4840-B3EC-616F16F457AC}"/>
    <cellStyle name="Normal 2 2 6 2 3" xfId="2695" xr:uid="{DB92FA34-8F1E-43CA-B08B-0DF6479FF4D0}"/>
    <cellStyle name="Normal 2 2 6 2 3 2" xfId="27098" xr:uid="{53E45BBC-12D2-4578-A640-1FD5385D4D4B}"/>
    <cellStyle name="Normal 2 2 6 2 3 2 2" xfId="55588" xr:uid="{18D493CC-B6A2-4DEE-97CE-8EFF2A96B9AE}"/>
    <cellStyle name="Normal 2 2 6 2 3 3" xfId="33675" xr:uid="{F01C2255-E660-4E5B-81AA-F9719E36F2B3}"/>
    <cellStyle name="Normal 2 2 6 2 4" xfId="18327" xr:uid="{DB6B44FA-1C91-4117-A964-47236AE81563}"/>
    <cellStyle name="Normal 2 2 6 2 4 2" xfId="30093" xr:uid="{C3ADAE42-F793-4D6E-BF73-0A2A30C6AE9D}"/>
    <cellStyle name="Normal 2 2 6 2 4 2 2" xfId="58583" xr:uid="{3D056CAB-DB89-424F-9577-D6CC834DEA19}"/>
    <cellStyle name="Normal 2 2 6 2 4 3" xfId="47965" xr:uid="{7D669774-4FE8-48C1-B404-B24982C97858}"/>
    <cellStyle name="Normal 2 2 6 2 5" xfId="24206" xr:uid="{99E4C8F0-724F-4AB3-8290-8DF70D9E35BE}"/>
    <cellStyle name="Normal 2 2 6 2 5 2" xfId="52703" xr:uid="{FBD4BEDB-FC27-40EB-89C0-FCFEE49DB253}"/>
    <cellStyle name="Normal 2 2 6 2 6" xfId="32442" xr:uid="{21DB5D25-59FE-4E32-9743-D0BD217F42F2}"/>
    <cellStyle name="Normal 2 2 6 3" xfId="1764" xr:uid="{89F2988A-52A9-47CC-9684-93E0C1405DF2}"/>
    <cellStyle name="Normal 2 2 6 3 2" xfId="2985" xr:uid="{E9B912FE-4AF7-45FD-9454-72DAF22D8FE0}"/>
    <cellStyle name="Normal 2 2 6 3 2 2" xfId="22111" xr:uid="{7B09B7C7-6911-4C72-8FDB-8E931688782F}"/>
    <cellStyle name="Normal 2 2 6 3 2 2 2" xfId="28902" xr:uid="{FC11D02E-6029-4BC7-B3D3-64D85F0FF4CB}"/>
    <cellStyle name="Normal 2 2 6 3 2 2 2 2" xfId="57392" xr:uid="{0156FD5F-0ACF-4ECE-AC5B-80C2512A6CE4}"/>
    <cellStyle name="Normal 2 2 6 3 2 2 3" xfId="51536" xr:uid="{AAC5BBC6-1CEF-427A-BC6A-D618D9810C5D}"/>
    <cellStyle name="Normal 2 2 6 3 2 3" xfId="25920" xr:uid="{25CDCE30-C4A7-4074-AB74-17CF0EC2D76B}"/>
    <cellStyle name="Normal 2 2 6 3 2 3 2" xfId="54411" xr:uid="{6F8F527F-9FD3-447C-A91E-0FCAD66F7F79}"/>
    <cellStyle name="Normal 2 2 6 3 2 4" xfId="33963" xr:uid="{7C90EFB5-1335-4D45-8A91-ADA9E34FB114}"/>
    <cellStyle name="Normal 2 2 6 3 3" xfId="21127" xr:uid="{0F03FBD6-1CF9-49E4-B134-E884CFA7DAF6}"/>
    <cellStyle name="Normal 2 2 6 3 3 2" xfId="27391" xr:uid="{D6F49AC9-5431-482F-8322-8E8B1D6ED633}"/>
    <cellStyle name="Normal 2 2 6 3 3 2 2" xfId="55881" xr:uid="{DE3F675A-AB93-45C9-8F6E-C4948E95E22F}"/>
    <cellStyle name="Normal 2 2 6 3 3 3" xfId="50553" xr:uid="{A7601518-6B7F-4164-AD62-7A68B7F76412}"/>
    <cellStyle name="Normal 2 2 6 3 4" xfId="18328" xr:uid="{7D1BBF1B-5FBF-4C12-A81A-1E48087B2E75}"/>
    <cellStyle name="Normal 2 2 6 3 4 2" xfId="30389" xr:uid="{AF45CB7C-374B-4DA6-85CD-4100B811F914}"/>
    <cellStyle name="Normal 2 2 6 3 4 2 2" xfId="58879" xr:uid="{83F82A91-B327-4BF5-A9E2-6650C267CBE7}"/>
    <cellStyle name="Normal 2 2 6 3 4 3" xfId="47966" xr:uid="{5ACD01BE-F05F-4CDF-AF3F-DC6FE048DE8F}"/>
    <cellStyle name="Normal 2 2 6 3 5" xfId="24476" xr:uid="{5A989309-BF11-472E-8618-BDAA7D2E8AB4}"/>
    <cellStyle name="Normal 2 2 6 3 5 2" xfId="52968" xr:uid="{25C566C5-C223-43A2-9318-9A9A84A5BA1F}"/>
    <cellStyle name="Normal 2 2 6 3 6" xfId="32766" xr:uid="{D8C1697C-F06F-4F41-A590-5706BD2A2AB0}"/>
    <cellStyle name="Normal 2 2 6 4" xfId="2377" xr:uid="{F9D010DD-1484-4A15-BCD8-8F6E8AF7B15B}"/>
    <cellStyle name="Normal 2 2 6 4 2" xfId="21612" xr:uid="{E3C9E84E-89C1-47EF-BE52-B06687EFFEC4}"/>
    <cellStyle name="Normal 2 2 6 4 2 2" xfId="29204" xr:uid="{CC1E8D0C-5E65-4EB9-9FAB-56502CA9A639}"/>
    <cellStyle name="Normal 2 2 6 4 2 2 2" xfId="57694" xr:uid="{EBA8EAB4-34C5-4187-86B9-0A673AA9BD9E}"/>
    <cellStyle name="Normal 2 2 6 4 2 3" xfId="26220" xr:uid="{2F92C5AC-3B55-4450-BF61-1CF5DB4B07F2}"/>
    <cellStyle name="Normal 2 2 6 4 2 3 2" xfId="54711" xr:uid="{3F04BD41-E220-4402-9101-418C89B64BE3}"/>
    <cellStyle name="Normal 2 2 6 4 2 4" xfId="51037" xr:uid="{A3F39B18-2CD0-4F0F-9C77-7D6235AF34AE}"/>
    <cellStyle name="Normal 2 2 6 4 3" xfId="27693" xr:uid="{8350C837-B438-4B72-B559-BDE006F53549}"/>
    <cellStyle name="Normal 2 2 6 4 3 2" xfId="56183" xr:uid="{540F79A2-7CD2-4336-8EC0-12A1B2F01E04}"/>
    <cellStyle name="Normal 2 2 6 4 4" xfId="30692" xr:uid="{AD49B499-5E8A-481D-B448-C3D70C8EE441}"/>
    <cellStyle name="Normal 2 2 6 4 4 2" xfId="59182" xr:uid="{7E9BD6EC-527A-449E-8DCB-1758382E2599}"/>
    <cellStyle name="Normal 2 2 6 4 5" xfId="24762" xr:uid="{1C4D9F5C-70E9-4ECA-A140-87A22EA48ADE}"/>
    <cellStyle name="Normal 2 2 6 4 5 2" xfId="53254" xr:uid="{97536955-33CA-4316-96E7-ED3B2F4617EC}"/>
    <cellStyle name="Normal 2 2 6 4 6" xfId="33357" xr:uid="{0F8B6071-6B9D-49B0-9FB8-1F4E5E107F24}"/>
    <cellStyle name="Normal 2 2 6 5" xfId="3386" xr:uid="{4028AFB6-379F-4316-A462-2887C6A01CE7}"/>
    <cellStyle name="Normal 2 2 6 5 2" xfId="26524" xr:uid="{38193E88-07DB-45DD-AABB-F63B1F36946B}"/>
    <cellStyle name="Normal 2 2 6 5 2 2" xfId="29508" xr:uid="{5BF243E5-811A-4DAC-9BB1-243C2BE78C6D}"/>
    <cellStyle name="Normal 2 2 6 5 2 2 2" xfId="57998" xr:uid="{D882BC81-8A00-4081-ACD8-2A5AC27FF1DB}"/>
    <cellStyle name="Normal 2 2 6 5 2 3" xfId="55015" xr:uid="{B3CFADE5-B451-4E76-99C1-7A93A6660866}"/>
    <cellStyle name="Normal 2 2 6 5 3" xfId="27997" xr:uid="{D0BF56B6-5117-4987-8977-29A30736271E}"/>
    <cellStyle name="Normal 2 2 6 5 3 2" xfId="56487" xr:uid="{2D509984-06A8-4CE2-A7D8-7CDAA6E21DCB}"/>
    <cellStyle name="Normal 2 2 6 5 4" xfId="30997" xr:uid="{9A81CA9D-7C38-4300-9F10-2E9CE0D57CF3}"/>
    <cellStyle name="Normal 2 2 6 5 4 2" xfId="59487" xr:uid="{F518AB6B-5A7D-4129-A003-6F9B57641A4E}"/>
    <cellStyle name="Normal 2 2 6 5 5" xfId="25055" xr:uid="{2214EFDA-19ED-4AAB-8CBE-B6F59B640F86}"/>
    <cellStyle name="Normal 2 2 6 5 5 2" xfId="53546" xr:uid="{BA5B8368-481C-4413-AEF4-4EBD4E83D1C6}"/>
    <cellStyle name="Normal 2 2 6 5 6" xfId="20655" xr:uid="{F00C4612-B7EC-45A2-8E55-B3D34BA64A5E}"/>
    <cellStyle name="Normal 2 2 6 5 6 2" xfId="50094" xr:uid="{473D7355-4630-4A00-8115-D49355B77E42}"/>
    <cellStyle name="Normal 2 2 6 6" xfId="788" xr:uid="{2B68CD2E-5523-4738-B0C7-BA44FCE45B65}"/>
    <cellStyle name="Normal 2 2 6 6 2" xfId="28322" xr:uid="{D6A16493-5A81-4948-A945-3A2D68CE9020}"/>
    <cellStyle name="Normal 2 2 6 6 2 2" xfId="56812" xr:uid="{839B2046-6DA0-4883-BC6F-592E14866A41}"/>
    <cellStyle name="Normal 2 2 6 6 3" xfId="25356" xr:uid="{4727882A-85D0-47F7-B9CD-BBF6BD0CE1B2}"/>
    <cellStyle name="Normal 2 2 6 6 3 2" xfId="53847" xr:uid="{B987349A-D2B7-43D9-B898-D25DB6307759}"/>
    <cellStyle name="Normal 2 2 6 6 4" xfId="18326" xr:uid="{111F6893-5E78-407A-B526-F155692ADD19}"/>
    <cellStyle name="Normal 2 2 6 6 4 2" xfId="47964" xr:uid="{529E961A-3237-4D11-9176-0AB088FED98A}"/>
    <cellStyle name="Normal 2 2 6 6 5" xfId="32034" xr:uid="{8260628C-2984-48C8-8010-0BD280891EF9}"/>
    <cellStyle name="Normal 2 2 6 7" xfId="4770" xr:uid="{B7945B3E-1DC5-4AB7-B0BB-FFB26E77154D}"/>
    <cellStyle name="Normal 2 2 6 7 2" xfId="26807" xr:uid="{A446298E-A927-47F3-8983-3888BF24D7FB}"/>
    <cellStyle name="Normal 2 2 6 7 2 2" xfId="55297" xr:uid="{21F869F5-A396-43AB-B9B6-1CE69865B5CF}"/>
    <cellStyle name="Normal 2 2 6 7 3" xfId="34654" xr:uid="{40CCE325-235E-4912-B923-8B6D627B02A7}"/>
    <cellStyle name="Normal 2 2 6 8" xfId="29801" xr:uid="{4FAF9BA4-1F62-466B-8A99-6EDE421CA316}"/>
    <cellStyle name="Normal 2 2 6 8 2" xfId="58291" xr:uid="{B5C8533F-3E9C-4B6D-9C96-FF1F88889192}"/>
    <cellStyle name="Normal 2 2 6 9" xfId="23840" xr:uid="{ABB4A835-A1FC-4848-A7F3-71678D105739}"/>
    <cellStyle name="Normal 2 2 6 9 2" xfId="52455" xr:uid="{1CB02780-3EB3-473B-9635-D2B390856F13}"/>
    <cellStyle name="Normal 2 2 7" xfId="614" xr:uid="{D6F009E6-653F-4016-AEC3-DF98342AF92B}"/>
    <cellStyle name="Normal 2 2 7 10" xfId="23858" xr:uid="{2B5E1B91-656E-4336-82CA-C4B52762DF3C}"/>
    <cellStyle name="Normal 2 2 7 10 2" xfId="52472" xr:uid="{FD95488C-E4FB-4595-9EB8-90189680341C}"/>
    <cellStyle name="Normal 2 2 7 2" xfId="1816" xr:uid="{9493463A-CCF2-4F28-964D-D39EB46A489F}"/>
    <cellStyle name="Normal 2 2 7 2 2" xfId="3050" xr:uid="{F75AB1AC-C80F-48DF-AD2A-4598B7DA3D32}"/>
    <cellStyle name="Normal 2 2 7 2 2 2" xfId="21870" xr:uid="{31CB237A-FF1B-477A-896E-B3AAB46E89A7}"/>
    <cellStyle name="Normal 2 2 7 2 2 2 2" xfId="28642" xr:uid="{8F71C6E4-BCFE-4C8C-A0C9-80E3C0EE41A0}"/>
    <cellStyle name="Normal 2 2 7 2 2 2 2 2" xfId="57132" xr:uid="{7E72AFC1-3DA2-448D-918D-FC06A69DF12D}"/>
    <cellStyle name="Normal 2 2 7 2 2 2 3" xfId="51295" xr:uid="{32077979-0E06-460A-A967-7055B0E75161}"/>
    <cellStyle name="Normal 2 2 7 2 2 3" xfId="25665" xr:uid="{B5815400-7A46-4C2C-A549-0A3AA32C9ED8}"/>
    <cellStyle name="Normal 2 2 7 2 2 3 2" xfId="54156" xr:uid="{5D02BC5D-A33B-4959-83CD-FBF872565687}"/>
    <cellStyle name="Normal 2 2 7 2 2 4" xfId="34027" xr:uid="{3803E5C5-4EAB-4992-8711-6CC101890F0D}"/>
    <cellStyle name="Normal 2 2 7 2 3" xfId="20898" xr:uid="{7127C27B-465F-4F16-8CB5-861503AA0875}"/>
    <cellStyle name="Normal 2 2 7 2 3 2" xfId="27131" xr:uid="{8C4BD82E-A275-4264-8716-98B660628154}"/>
    <cellStyle name="Normal 2 2 7 2 3 2 2" xfId="55621" xr:uid="{B0BA0E3D-00EC-45D1-9DBB-A979418DF4CB}"/>
    <cellStyle name="Normal 2 2 7 2 3 3" xfId="50326" xr:uid="{5594872C-CFA0-404B-94C8-60F900072600}"/>
    <cellStyle name="Normal 2 2 7 2 4" xfId="30126" xr:uid="{D55F613A-9987-4639-A1B6-A197C1E37D20}"/>
    <cellStyle name="Normal 2 2 7 2 4 2" xfId="58616" xr:uid="{8C8F2A47-8F6A-45F4-A2BE-C8704A0811F4}"/>
    <cellStyle name="Normal 2 2 7 2 5" xfId="24227" xr:uid="{45B301FD-3C3A-4BEB-B5B2-2D17BDD21988}"/>
    <cellStyle name="Normal 2 2 7 2 5 2" xfId="52721" xr:uid="{6864CB1A-24DF-41B8-AEB0-E9E3B3E790A4}"/>
    <cellStyle name="Normal 2 2 7 2 6" xfId="32818" xr:uid="{5EEB5B19-FD33-49CA-BBA6-71F26772FD2A}"/>
    <cellStyle name="Normal 2 2 7 3" xfId="2684" xr:uid="{8B088153-27B6-4CBF-AA95-63302105471E}"/>
    <cellStyle name="Normal 2 2 7 3 2" xfId="6041" xr:uid="{66C26196-CE34-4A56-958C-9656E6FB1752}"/>
    <cellStyle name="Normal 2 2 7 3 2 2" xfId="22128" xr:uid="{C4C0D780-14EA-4133-A8BA-7853CA54C9F0}"/>
    <cellStyle name="Normal 2 2 7 3 2 2 2" xfId="28935" xr:uid="{D1BF6BDE-00BF-45A6-8FEA-DB87D8CB7F20}"/>
    <cellStyle name="Normal 2 2 7 3 2 2 2 2" xfId="57425" xr:uid="{7D25E852-2CC0-45FB-B278-BB81BFCD43B5}"/>
    <cellStyle name="Normal 2 2 7 3 2 2 3" xfId="51553" xr:uid="{DA92D55D-30C2-4724-A00D-E0A316FD86CA}"/>
    <cellStyle name="Normal 2 2 7 3 2 3" xfId="25953" xr:uid="{3E3B566C-6159-403C-8F7E-0AEFF9F6F163}"/>
    <cellStyle name="Normal 2 2 7 3 2 3 2" xfId="54444" xr:uid="{4890439C-E4F5-4780-82BF-BF91AD11B2C9}"/>
    <cellStyle name="Normal 2 2 7 3 2 4" xfId="35900" xr:uid="{F292EFD3-5B7B-465B-9043-1CB14615C593}"/>
    <cellStyle name="Normal 2 2 7 3 3" xfId="21144" xr:uid="{AFC42C1D-6277-4B6A-8F66-3D763E3F31D1}"/>
    <cellStyle name="Normal 2 2 7 3 3 2" xfId="27424" xr:uid="{5A186983-DC10-43C2-B11A-EEA49AC1D09B}"/>
    <cellStyle name="Normal 2 2 7 3 3 2 2" xfId="55914" xr:uid="{8F14C2F5-DA14-47CA-882F-192BD833F8B5}"/>
    <cellStyle name="Normal 2 2 7 3 3 3" xfId="50570" xr:uid="{A8A0C611-30E8-4364-9C01-D9904236D8CA}"/>
    <cellStyle name="Normal 2 2 7 3 4" xfId="30422" xr:uid="{645F9958-3F9C-4EDF-8DC5-2E2D6DE4B444}"/>
    <cellStyle name="Normal 2 2 7 3 4 2" xfId="58912" xr:uid="{D3D6279C-175C-4564-BDC0-F1F853654238}"/>
    <cellStyle name="Normal 2 2 7 3 5" xfId="24509" xr:uid="{B0FC3E32-3FF9-44C7-B065-ABB70B997572}"/>
    <cellStyle name="Normal 2 2 7 3 5 2" xfId="53001" xr:uid="{B1D3F005-F28B-4287-8DCC-59958C0C54E8}"/>
    <cellStyle name="Normal 2 2 7 3 6" xfId="33664" xr:uid="{CCECAA2E-746C-40BC-965E-05E58BDC82DC}"/>
    <cellStyle name="Normal 2 2 7 4" xfId="3754" xr:uid="{DD8E4394-B198-44BB-843F-3DFD95129603}"/>
    <cellStyle name="Normal 2 2 7 4 2" xfId="21628" xr:uid="{D0FC9742-FABC-4DE1-A0F4-790FBADBB8E6}"/>
    <cellStyle name="Normal 2 2 7 4 2 2" xfId="29237" xr:uid="{CA806199-0138-49E1-9054-8E93C5B4EE81}"/>
    <cellStyle name="Normal 2 2 7 4 2 2 2" xfId="57727" xr:uid="{CAE6F497-B827-4A00-ABD7-5F2EEDDDE45E}"/>
    <cellStyle name="Normal 2 2 7 4 2 3" xfId="26253" xr:uid="{8A505DDA-D8F5-4D67-9034-7170B6D5A27D}"/>
    <cellStyle name="Normal 2 2 7 4 2 3 2" xfId="54744" xr:uid="{351A6D08-36BE-45F0-BFD7-DBCEEBFA5C0F}"/>
    <cellStyle name="Normal 2 2 7 4 2 4" xfId="51053" xr:uid="{FC296CCD-430C-4741-99B7-FAC4F46291D8}"/>
    <cellStyle name="Normal 2 2 7 4 3" xfId="27726" xr:uid="{566F131A-F5F1-49F0-8B0E-FB6C6F60542F}"/>
    <cellStyle name="Normal 2 2 7 4 3 2" xfId="56216" xr:uid="{790ADA56-93C0-4354-9494-47BF0659041B}"/>
    <cellStyle name="Normal 2 2 7 4 4" xfId="30725" xr:uid="{41E2AB9D-F1BF-4911-B3E7-299C094F6573}"/>
    <cellStyle name="Normal 2 2 7 4 4 2" xfId="59215" xr:uid="{625328A6-156B-41A5-BF7B-A780E82E24BB}"/>
    <cellStyle name="Normal 2 2 7 4 5" xfId="24795" xr:uid="{B3A2ADB7-399C-46B8-A47E-8D4437AAE358}"/>
    <cellStyle name="Normal 2 2 7 4 5 2" xfId="53287" xr:uid="{4150D0A4-FAC9-4D20-86E7-AF99CB9E3A28}"/>
    <cellStyle name="Normal 2 2 7 4 6" xfId="5646" xr:uid="{8EA16BCB-B8B7-44A1-8758-3ABF1048FB01}"/>
    <cellStyle name="Normal 2 2 7 4 6 2" xfId="35505" xr:uid="{2A85505C-E6A9-46BB-BE67-E757E0FE6FC4}"/>
    <cellStyle name="Normal 2 2 7 5" xfId="136" xr:uid="{F469EA86-F316-4C6B-A583-1726DCF3A768}"/>
    <cellStyle name="Normal 2 2 7 5 2" xfId="26557" xr:uid="{403ACD18-F493-492C-9BC8-E52E9907FD33}"/>
    <cellStyle name="Normal 2 2 7 5 2 2" xfId="29541" xr:uid="{20DDA954-CF97-4E0E-A497-DEFDEF814693}"/>
    <cellStyle name="Normal 2 2 7 5 2 2 2" xfId="58031" xr:uid="{2B9D916B-8E30-42BA-A196-ABD818ACD303}"/>
    <cellStyle name="Normal 2 2 7 5 2 3" xfId="55048" xr:uid="{52B56141-8FAD-4BD5-A7F3-D1CA6FFDEEC2}"/>
    <cellStyle name="Normal 2 2 7 5 3" xfId="28030" xr:uid="{1DD006AB-EB36-4312-9CC7-37F4E719FF7E}"/>
    <cellStyle name="Normal 2 2 7 5 3 2" xfId="56520" xr:uid="{F743E58D-E8E3-4FC8-AAE3-579742DDE46D}"/>
    <cellStyle name="Normal 2 2 7 5 4" xfId="31030" xr:uid="{64A31EDB-6377-4FD9-B1F7-CB90E6F86D7B}"/>
    <cellStyle name="Normal 2 2 7 5 4 2" xfId="59520" xr:uid="{44CFC2CF-21BA-4500-B0B9-04485B73F376}"/>
    <cellStyle name="Normal 2 2 7 5 5" xfId="25088" xr:uid="{B7F292B8-5FD5-4C25-A290-1B91D02EC03D}"/>
    <cellStyle name="Normal 2 2 7 5 5 2" xfId="53579" xr:uid="{28CCA4AC-CE3F-41E1-A3EB-C5E0485D6749}"/>
    <cellStyle name="Normal 2 2 7 5 6" xfId="31772" xr:uid="{B43217DA-FE0C-4F88-8754-221FF5F37F0D}"/>
    <cellStyle name="Normal 2 2 7 6" xfId="18329" xr:uid="{F48F86B2-447A-4276-8DBB-EF7175B8D903}"/>
    <cellStyle name="Normal 2 2 7 6 2" xfId="28355" xr:uid="{64313BE4-F3BF-40E2-B10B-3E8F2D1CA0EC}"/>
    <cellStyle name="Normal 2 2 7 6 2 2" xfId="56845" xr:uid="{809979AC-6AA3-4B58-A8C8-243BC7F18626}"/>
    <cellStyle name="Normal 2 2 7 6 3" xfId="25389" xr:uid="{930BCA95-9851-4C49-A394-7D4370AAB802}"/>
    <cellStyle name="Normal 2 2 7 6 3 2" xfId="53880" xr:uid="{77FB09C6-1ACE-4055-A28E-2582D6DA1514}"/>
    <cellStyle name="Normal 2 2 7 6 4" xfId="47967" xr:uid="{0E538EB8-909A-47C1-92C7-6D7023AD85AE}"/>
    <cellStyle name="Normal 2 2 7 7" xfId="26840" xr:uid="{5611921E-D14D-4034-BB4E-4C4FE53C2306}"/>
    <cellStyle name="Normal 2 2 7 7 2" xfId="55330" xr:uid="{125A4375-7F09-4465-86B8-3A6E74B6A7E4}"/>
    <cellStyle name="Normal 2 2 7 8" xfId="29834" xr:uid="{CFBE0FAB-A796-4303-A6FC-E5649B9A08FE}"/>
    <cellStyle name="Normal 2 2 7 8 2" xfId="58324" xr:uid="{BB98209F-6EA3-4211-9D0A-33B462AB8DBD}"/>
    <cellStyle name="Normal 2 2 7 9" xfId="31308" xr:uid="{A4A4DAF7-0408-4EE1-8FBE-305C9A3BB14B}"/>
    <cellStyle name="Normal 2 2 8" xfId="1525" xr:uid="{0747A8D5-CF2F-4131-89BA-6EEE62538D4E}"/>
    <cellStyle name="Normal 2 2 8 10" xfId="23874" xr:uid="{F81793A4-6E75-4A7A-B84A-7DD1AE596252}"/>
    <cellStyle name="Normal 2 2 8 10 2" xfId="52488" xr:uid="{E8CE9951-ED4A-43CF-9C0A-BB7A74D1FB40}"/>
    <cellStyle name="Normal 2 2 8 11" xfId="32527" xr:uid="{88C94951-DC42-47A8-8633-B4AE129ECF86}"/>
    <cellStyle name="Normal 2 2 8 2" xfId="2745" xr:uid="{BA07D45C-D949-4D29-BF46-101C9222EB5D}"/>
    <cellStyle name="Normal 2 2 8 2 2" xfId="5855" xr:uid="{DD3203BA-2717-4C9A-A7A2-344701D0F29D}"/>
    <cellStyle name="Normal 2 2 8 2 2 2" xfId="21890" xr:uid="{1AACCFC5-9E5A-402E-8C04-7B8362626742}"/>
    <cellStyle name="Normal 2 2 8 2 2 2 2" xfId="28658" xr:uid="{70F8A251-E49A-48A2-B29B-AB9389D29298}"/>
    <cellStyle name="Normal 2 2 8 2 2 2 2 2" xfId="57148" xr:uid="{1187B812-B777-4426-A84B-BB83A768EAB4}"/>
    <cellStyle name="Normal 2 2 8 2 2 2 3" xfId="51315" xr:uid="{1F1B01AB-C469-45C6-A68F-0E9A28B2B9C8}"/>
    <cellStyle name="Normal 2 2 8 2 2 3" xfId="25681" xr:uid="{8B3F4163-79C0-4BC0-A2F3-B02BD69A8EC6}"/>
    <cellStyle name="Normal 2 2 8 2 2 3 2" xfId="54172" xr:uid="{EA545B19-9BD6-4403-A3F7-89B5BC2586E9}"/>
    <cellStyle name="Normal 2 2 8 2 2 4" xfId="35714" xr:uid="{D44A8E0B-EC06-4EA2-8544-284A8C76638F}"/>
    <cellStyle name="Normal 2 2 8 2 3" xfId="20918" xr:uid="{F16E38D7-ECAA-40E4-9B52-116C7D2A4448}"/>
    <cellStyle name="Normal 2 2 8 2 3 2" xfId="27147" xr:uid="{FAE532C1-1D1A-4762-8899-4CB1CBBE72E0}"/>
    <cellStyle name="Normal 2 2 8 2 3 2 2" xfId="55637" xr:uid="{B73C5AD7-F50B-4649-975F-BB9E23FE7BE2}"/>
    <cellStyle name="Normal 2 2 8 2 3 3" xfId="50346" xr:uid="{96F0997D-BD01-4BDA-B306-542FD336AE29}"/>
    <cellStyle name="Normal 2 2 8 2 4" xfId="30142" xr:uid="{E26C8111-154D-4EC1-A77D-5D76CF969E2C}"/>
    <cellStyle name="Normal 2 2 8 2 4 2" xfId="58632" xr:uid="{A249449C-502B-427E-81DA-5EE2C6F3ABC0}"/>
    <cellStyle name="Normal 2 2 8 2 5" xfId="24243" xr:uid="{2CC18237-968E-42CB-9DB7-F9F70BF0A6CB}"/>
    <cellStyle name="Normal 2 2 8 2 5 2" xfId="52737" xr:uid="{64A0B3F7-DF0E-484B-B82C-56A54672BDB4}"/>
    <cellStyle name="Normal 2 2 8 2 6" xfId="33724" xr:uid="{DD62A4C1-600C-4C67-B14A-E0EBD449867A}"/>
    <cellStyle name="Normal 2 2 8 3" xfId="5265" xr:uid="{B60BC098-558F-4CE0-9E6D-DFEDB2762649}"/>
    <cellStyle name="Normal 2 2 8 3 2" xfId="6047" xr:uid="{D69AC6EF-36BA-4BD3-9711-83E92CB6290A}"/>
    <cellStyle name="Normal 2 2 8 3 2 2" xfId="22149" xr:uid="{D427A2C8-6D33-418C-A037-7491325BCC2C}"/>
    <cellStyle name="Normal 2 2 8 3 2 2 2" xfId="28951" xr:uid="{7BB9C524-8817-4B9E-A573-71A89C64F0A0}"/>
    <cellStyle name="Normal 2 2 8 3 2 2 2 2" xfId="57441" xr:uid="{933D760D-19DE-4C84-8AAA-303C5F7DFB00}"/>
    <cellStyle name="Normal 2 2 8 3 2 2 3" xfId="51574" xr:uid="{1DA2A2D0-3660-4C52-B945-11966E2FE323}"/>
    <cellStyle name="Normal 2 2 8 3 2 3" xfId="25969" xr:uid="{68A73995-9BB4-490F-90DC-8726B399E392}"/>
    <cellStyle name="Normal 2 2 8 3 2 3 2" xfId="54460" xr:uid="{84D79CB6-CA23-46D8-898F-88816E65699D}"/>
    <cellStyle name="Normal 2 2 8 3 2 4" xfId="35906" xr:uid="{C0611A7E-A30B-403E-9094-32D311B41B55}"/>
    <cellStyle name="Normal 2 2 8 3 3" xfId="21164" xr:uid="{29CD4052-C96D-401B-B139-CCAF50846192}"/>
    <cellStyle name="Normal 2 2 8 3 3 2" xfId="27440" xr:uid="{908A9048-C06C-4209-A027-4E363B884C0B}"/>
    <cellStyle name="Normal 2 2 8 3 3 2 2" xfId="55930" xr:uid="{E449D15D-1515-4165-B388-21632D4BA83E}"/>
    <cellStyle name="Normal 2 2 8 3 3 3" xfId="50590" xr:uid="{FEC67A17-4319-41FA-8BFF-EC278979DB81}"/>
    <cellStyle name="Normal 2 2 8 3 4" xfId="30438" xr:uid="{01860316-B9E9-43B8-9830-C708BAD1D356}"/>
    <cellStyle name="Normal 2 2 8 3 4 2" xfId="58928" xr:uid="{2A8B2CB5-7241-43AF-8BD1-DBBEEF633AA2}"/>
    <cellStyle name="Normal 2 2 8 3 5" xfId="24525" xr:uid="{C3A79519-E8B0-43AC-9E14-20DBF46DE8DD}"/>
    <cellStyle name="Normal 2 2 8 3 5 2" xfId="53017" xr:uid="{F2DEDE17-8748-42F7-9803-130A1AA6F4C1}"/>
    <cellStyle name="Normal 2 2 8 3 6" xfId="35128" xr:uid="{4B8F70C0-FDB1-4EA2-A445-72CD5FC98728}"/>
    <cellStyle name="Normal 2 2 8 4" xfId="5652" xr:uid="{FCEF6CB1-215A-4B97-9993-5418B145C4AA}"/>
    <cellStyle name="Normal 2 2 8 4 2" xfId="21646" xr:uid="{3C7535AF-FDF3-41C8-AFDB-BFE307FBF6DE}"/>
    <cellStyle name="Normal 2 2 8 4 2 2" xfId="29253" xr:uid="{31DE4ECF-9849-4D6B-8A2D-FB1BAE1871DC}"/>
    <cellStyle name="Normal 2 2 8 4 2 2 2" xfId="57743" xr:uid="{9EECC3FD-C90D-4790-B953-29AD7D9B1EA8}"/>
    <cellStyle name="Normal 2 2 8 4 2 3" xfId="26269" xr:uid="{FCB22ED5-01CE-4367-AC6E-C2A646A53956}"/>
    <cellStyle name="Normal 2 2 8 4 2 3 2" xfId="54760" xr:uid="{C4CC5921-440E-438C-BBD4-67E3F097A165}"/>
    <cellStyle name="Normal 2 2 8 4 2 4" xfId="51071" xr:uid="{896BAE4A-CAAC-4919-A51F-877A233CA2BB}"/>
    <cellStyle name="Normal 2 2 8 4 3" xfId="27742" xr:uid="{6039E0FF-34A0-47BA-B3D5-B791B7F79C4A}"/>
    <cellStyle name="Normal 2 2 8 4 3 2" xfId="56232" xr:uid="{25CB8F51-5338-4FA7-84EC-3FD98714BA0F}"/>
    <cellStyle name="Normal 2 2 8 4 4" xfId="30741" xr:uid="{F0F1604C-253A-4725-9D1D-91486DFE2E78}"/>
    <cellStyle name="Normal 2 2 8 4 4 2" xfId="59231" xr:uid="{62E6220C-D40C-4517-BAE9-70EF215B6D16}"/>
    <cellStyle name="Normal 2 2 8 4 5" xfId="24811" xr:uid="{E924416E-060F-4695-8C6F-8595CCFC1B87}"/>
    <cellStyle name="Normal 2 2 8 4 5 2" xfId="53303" xr:uid="{C4BD416B-1313-4102-87DA-A234321D393F}"/>
    <cellStyle name="Normal 2 2 8 4 6" xfId="35511" xr:uid="{E6F6714E-E870-43EF-9F46-7857118B7192}"/>
    <cellStyle name="Normal 2 2 8 5" xfId="20675" xr:uid="{CA69D62E-45F7-4C0A-854C-E528723E6B6F}"/>
    <cellStyle name="Normal 2 2 8 5 2" xfId="26573" xr:uid="{5A44D588-DF79-444F-8D17-A4A9916A3373}"/>
    <cellStyle name="Normal 2 2 8 5 2 2" xfId="29557" xr:uid="{AD45582D-88C3-4E8C-9345-A6C6209BDAA2}"/>
    <cellStyle name="Normal 2 2 8 5 2 2 2" xfId="58047" xr:uid="{54F056E2-B7B2-436F-BE6E-610E47FFFDF0}"/>
    <cellStyle name="Normal 2 2 8 5 2 3" xfId="55064" xr:uid="{95BCFB62-520B-4CB9-AEA2-8B93F3D11EC4}"/>
    <cellStyle name="Normal 2 2 8 5 3" xfId="28046" xr:uid="{998CCCFB-8481-4933-A92A-EB31EA96237E}"/>
    <cellStyle name="Normal 2 2 8 5 3 2" xfId="56536" xr:uid="{EC0DC775-C991-4330-92D1-04C8DF2FE861}"/>
    <cellStyle name="Normal 2 2 8 5 4" xfId="31046" xr:uid="{10E7FD78-E550-48D5-B4C4-F2450920C75D}"/>
    <cellStyle name="Normal 2 2 8 5 4 2" xfId="59536" xr:uid="{EBB8310E-82B3-4DF0-A7A7-FB4DF0F59113}"/>
    <cellStyle name="Normal 2 2 8 5 5" xfId="25104" xr:uid="{26D891A2-9BCA-420F-9300-3350CFC54D2E}"/>
    <cellStyle name="Normal 2 2 8 5 5 2" xfId="53595" xr:uid="{F99B28A3-6E64-4361-854F-6E8763BC2992}"/>
    <cellStyle name="Normal 2 2 8 5 6" xfId="50114" xr:uid="{8D60FEC8-F0B6-46C7-A81F-2D64CCE8CBD9}"/>
    <cellStyle name="Normal 2 2 8 6" xfId="18330" xr:uid="{98A7C9B0-6F5E-44FD-90AC-464E7D3B4FCB}"/>
    <cellStyle name="Normal 2 2 8 6 2" xfId="28371" xr:uid="{B01A4CEB-F657-475A-BA9E-DF8146337E28}"/>
    <cellStyle name="Normal 2 2 8 6 2 2" xfId="56861" xr:uid="{4B03C5F8-2CA1-4AD7-B247-050816E8827A}"/>
    <cellStyle name="Normal 2 2 8 6 3" xfId="25405" xr:uid="{0AA70C8E-085C-4B29-A538-002D15E06DF6}"/>
    <cellStyle name="Normal 2 2 8 6 3 2" xfId="53896" xr:uid="{D538CE93-B34A-4297-91B1-F781F68B1EE5}"/>
    <cellStyle name="Normal 2 2 8 6 4" xfId="47968" xr:uid="{A4790CE7-F88F-44BC-A3E7-D245C4BF4F7E}"/>
    <cellStyle name="Normal 2 2 8 7" xfId="26856" xr:uid="{ED7BBD83-A560-41C4-85DA-3D060BC1CB82}"/>
    <cellStyle name="Normal 2 2 8 7 2" xfId="55346" xr:uid="{659D13BB-28F9-4C12-B15E-0411D21B2BF2}"/>
    <cellStyle name="Normal 2 2 8 8" xfId="29850" xr:uid="{538271CF-7E87-4DA0-8593-35F9517AFFF0}"/>
    <cellStyle name="Normal 2 2 8 8 2" xfId="58340" xr:uid="{23172C91-6323-40F1-A63D-16A3C330271E}"/>
    <cellStyle name="Normal 2 2 8 9" xfId="31260" xr:uid="{28D612B1-54FB-452C-8FE6-D51540469A04}"/>
    <cellStyle name="Normal 2 2 9" xfId="2145" xr:uid="{C6CD052A-A001-4DCA-BAF1-234E3479A326}"/>
    <cellStyle name="Normal 2 2 9 2" xfId="5091" xr:uid="{EEFAC396-7ED2-4AA8-92F7-3CFE683FD495}"/>
    <cellStyle name="Normal 2 2 9 2 2" xfId="5862" xr:uid="{5AAF7694-052F-4900-BDC5-550A2703B58D}"/>
    <cellStyle name="Normal 2 2 9 2 2 2" xfId="21909" xr:uid="{EE21EF4B-CB02-4831-8276-CD3AC15238A2}"/>
    <cellStyle name="Normal 2 2 9 2 2 2 2" xfId="51334" xr:uid="{EC437574-D2C0-432B-BD44-198F623E73B5}"/>
    <cellStyle name="Normal 2 2 9 2 2 3" xfId="28382" xr:uid="{DEED3AF6-50B9-49C3-AA07-EE75BE012540}"/>
    <cellStyle name="Normal 2 2 9 2 2 3 2" xfId="56872" xr:uid="{500436FD-90AC-47DF-A8FC-D3A65E85D3A3}"/>
    <cellStyle name="Normal 2 2 9 2 2 4" xfId="35721" xr:uid="{7851162F-7C12-4503-B9BF-01CA4EBFB6E5}"/>
    <cellStyle name="Normal 2 2 9 2 3" xfId="20936" xr:uid="{79F35155-995B-4077-8E2D-D3CFB650C1DF}"/>
    <cellStyle name="Normal 2 2 9 2 3 2" xfId="50364" xr:uid="{14892236-DDAB-490B-B731-EE1CC9741F24}"/>
    <cellStyle name="Normal 2 2 9 2 4" xfId="25416" xr:uid="{2DDB652E-B6A2-4025-81AA-FDEDFC3EDA03}"/>
    <cellStyle name="Normal 2 2 9 2 4 2" xfId="53907" xr:uid="{9A1201F6-030D-42DE-A907-8C7ED9E9DE24}"/>
    <cellStyle name="Normal 2 2 9 2 5" xfId="34958" xr:uid="{BC2050E9-9F28-45C4-9C4F-F93395A3EA2A}"/>
    <cellStyle name="Normal 2 2 9 3" xfId="5271" xr:uid="{AE31D61B-7643-4C0A-B705-2AD41293E431}"/>
    <cellStyle name="Normal 2 2 9 3 2" xfId="6053" xr:uid="{750B3C1E-276E-43E4-A6CA-5A45C77B82CB}"/>
    <cellStyle name="Normal 2 2 9 3 2 2" xfId="22169" xr:uid="{CD9B7B88-892E-4477-9398-45280ACC699E}"/>
    <cellStyle name="Normal 2 2 9 3 2 2 2" xfId="51594" xr:uid="{5A99A541-13EC-4EDC-8BCF-FC9896C00909}"/>
    <cellStyle name="Normal 2 2 9 3 2 3" xfId="35912" xr:uid="{BC679898-19AD-4994-8887-1D81A1CB7B1F}"/>
    <cellStyle name="Normal 2 2 9 3 3" xfId="21183" xr:uid="{03EE3F30-8546-4A7B-A466-8DB286A78BAB}"/>
    <cellStyle name="Normal 2 2 9 3 3 2" xfId="50609" xr:uid="{975EF4AC-3690-4D84-9D12-CB8C67671C68}"/>
    <cellStyle name="Normal 2 2 9 3 4" xfId="26868" xr:uid="{D0BA29C7-4812-41B8-9D57-9C266A38F846}"/>
    <cellStyle name="Normal 2 2 9 3 4 2" xfId="55358" xr:uid="{98B1750B-2824-47B3-8C9B-B51519632AE2}"/>
    <cellStyle name="Normal 2 2 9 3 5" xfId="35134" xr:uid="{3DCD16B6-FBE2-4054-BF10-5C41880B2A70}"/>
    <cellStyle name="Normal 2 2 9 4" xfId="5657" xr:uid="{E2235EDE-D9F3-4FE0-8596-3514EADD288C}"/>
    <cellStyle name="Normal 2 2 9 4 2" xfId="21663" xr:uid="{393AC086-185C-4547-A810-74EF23DB01B0}"/>
    <cellStyle name="Normal 2 2 9 4 2 2" xfId="51088" xr:uid="{A6A1ED99-7829-4090-A740-DE7F771C38CA}"/>
    <cellStyle name="Normal 2 2 9 4 3" xfId="29861" xr:uid="{6E69779C-8DD6-40EE-8144-A3B1C621FC6A}"/>
    <cellStyle name="Normal 2 2 9 4 3 2" xfId="58351" xr:uid="{607859E7-CE3A-451B-8FDC-8A03141D0543}"/>
    <cellStyle name="Normal 2 2 9 4 4" xfId="35516" xr:uid="{58271D8D-DAEF-4994-9661-C49E4EBF4786}"/>
    <cellStyle name="Normal 2 2 9 5" xfId="20692" xr:uid="{978DD02F-CA4E-4CF7-8346-0D163112FFBF}"/>
    <cellStyle name="Normal 2 2 9 5 2" xfId="50131" xr:uid="{55CACC13-F08A-42B8-9793-188BF3E87596}"/>
    <cellStyle name="Normal 2 2 9 6" xfId="18331" xr:uid="{9578DD6D-D991-4150-A34C-67E3051A665D}"/>
    <cellStyle name="Normal 2 2 9 6 2" xfId="47969" xr:uid="{34944FBB-72D8-42DF-9751-BB99D7CCCCAB}"/>
    <cellStyle name="Normal 2 2 9 7" xfId="23905" xr:uid="{C1D54CEC-C832-4609-9FC7-C57DF0CA3E40}"/>
    <cellStyle name="Normal 2 2 9 7 2" xfId="52498" xr:uid="{AB71E406-39B8-4E39-8200-B0FF4EE62276}"/>
    <cellStyle name="Normal 2 2 9 8" xfId="33129" xr:uid="{1207F603-DB1A-4C9D-8832-AC02FC074F0D}"/>
    <cellStyle name="Normal 2 20" xfId="4576" xr:uid="{E17EB602-9822-476C-BBB1-C240C690BA75}"/>
    <cellStyle name="Normal 2 20 2" xfId="34518" xr:uid="{7A427C29-8E33-45EE-AD8F-320C66F82C62}"/>
    <cellStyle name="Normal 2 21" xfId="4161" xr:uid="{1C11007F-3D22-4E32-AF80-4EB559233F70}"/>
    <cellStyle name="Normal 2 22" xfId="3995" xr:uid="{3F022FCC-523D-45B6-B554-79273D4EDBD1}"/>
    <cellStyle name="Normal 2 23" xfId="53" xr:uid="{0EFD1AB2-622B-4838-837C-B846E443138E}"/>
    <cellStyle name="Normal 2 3" xfId="152" xr:uid="{07635F74-83C9-45BF-B63C-7CAE8E937C47}"/>
    <cellStyle name="Normal 2 3 10" xfId="18332" xr:uid="{9CDFF1D5-3AC4-453B-A855-D82187791FE0}"/>
    <cellStyle name="Normal 2 3 10 2" xfId="47970" xr:uid="{A8A7D424-53A2-4A0C-9DED-B7815BC2DCC9}"/>
    <cellStyle name="Normal 2 3 11" xfId="20454" xr:uid="{1E8F898A-3B1B-4D29-983A-ED88CF77F6E0}"/>
    <cellStyle name="Normal 2 3 12" xfId="6373" xr:uid="{89A2F129-87E4-4E5D-9380-48CF821C8BFD}"/>
    <cellStyle name="Normal 2 3 12 2" xfId="36164" xr:uid="{6036A3CF-C1DA-419F-A6B5-1A951EA970DE}"/>
    <cellStyle name="Normal 2 3 13" xfId="4166" xr:uid="{7D4A5242-A3E1-443D-B7FE-0A8A4DB05113}"/>
    <cellStyle name="Normal 2 3 14" xfId="31601" xr:uid="{5774C9AF-65A8-4A54-8307-9C1D0CE2456C}"/>
    <cellStyle name="Normal 2 3 2" xfId="157" xr:uid="{B25B5937-31BA-42F0-BCB7-2478BA44BB51}"/>
    <cellStyle name="Normal 2 3 2 2" xfId="401" xr:uid="{03959E07-A9FE-4B33-82C8-63BF8DDB4C7C}"/>
    <cellStyle name="Normal 2 3 2 2 2" xfId="1404" xr:uid="{F88E20E8-C926-42E3-B145-516C169D609E}"/>
    <cellStyle name="Normal 2 3 2 2 2 2" xfId="2066" xr:uid="{2303ECF0-7671-4872-988E-D8581943E973}"/>
    <cellStyle name="Normal 2 3 2 2 2 2 2" xfId="3301" xr:uid="{A760F75F-B9C6-426D-9C4D-8B02F36AC048}"/>
    <cellStyle name="Normal 2 3 2 2 2 2 2 2" xfId="34278" xr:uid="{807B65C8-F9FD-4A1D-8E39-C8093A5E82D4}"/>
    <cellStyle name="Normal 2 3 2 2 2 2 3" xfId="23015" xr:uid="{02DB0DF8-1A8C-4377-AA70-78B16C72C5D3}"/>
    <cellStyle name="Normal 2 3 2 2 2 2 4" xfId="33068" xr:uid="{DA8781E0-8828-40CF-B765-55900A63AFEB}"/>
    <cellStyle name="Normal 2 3 2 2 2 3" xfId="2698" xr:uid="{DCA0D543-2115-4CAA-A155-8955DFD80DFA}"/>
    <cellStyle name="Normal 2 3 2 2 2 3 2" xfId="33678" xr:uid="{CB368CB1-1AC0-4BEC-BDE8-F97913992BF7}"/>
    <cellStyle name="Normal 2 3 2 2 2 4" xfId="18335" xr:uid="{FAA9B01D-403A-488B-8F64-EAD999895F53}"/>
    <cellStyle name="Normal 2 3 2 2 2 4 2" xfId="47973" xr:uid="{F3DFA6A0-AF8A-4179-ACEB-895CF35ADD9B}"/>
    <cellStyle name="Normal 2 3 2 2 2 5" xfId="32454" xr:uid="{909D4230-9E83-48D3-98D5-C872961ECE7B}"/>
    <cellStyle name="Normal 2 3 2 2 3" xfId="1776" xr:uid="{7E498B39-A593-448C-B81E-65DD3EE784A5}"/>
    <cellStyle name="Normal 2 3 2 2 3 2" xfId="2997" xr:uid="{E799302D-0358-432B-AE93-0E86A34635A3}"/>
    <cellStyle name="Normal 2 3 2 2 3 2 2" xfId="33975" xr:uid="{C4F10499-EAB5-4858-92F2-7E7F0C179AA7}"/>
    <cellStyle name="Normal 2 3 2 2 3 3" xfId="18336" xr:uid="{32E0129C-07DC-44DE-B422-3AFC257E06C5}"/>
    <cellStyle name="Normal 2 3 2 2 3 3 2" xfId="47974" xr:uid="{1B50DC33-FAAD-47B4-8FE2-FABDD40E92C8}"/>
    <cellStyle name="Normal 2 3 2 2 3 4" xfId="32778" xr:uid="{24ABB0C5-6B22-43C5-82B5-95299C4A0974}"/>
    <cellStyle name="Normal 2 3 2 2 4" xfId="2348" xr:uid="{3AC001C1-E5A0-4D10-9819-DB1A29908940}"/>
    <cellStyle name="Normal 2 3 2 2 4 2" xfId="20628" xr:uid="{4AA9C5B8-5FD3-48A6-BCF1-DD2E559F2D50}"/>
    <cellStyle name="Normal 2 3 2 2 4 3" xfId="33328" xr:uid="{F894C0EF-7A0E-4038-BF74-C7C9D9B0A4AC}"/>
    <cellStyle name="Normal 2 3 2 2 5" xfId="3494" xr:uid="{7F7F708B-842C-4D76-8579-2F5CF35CC404}"/>
    <cellStyle name="Normal 2 3 2 2 5 2" xfId="18334" xr:uid="{064E9C3B-7058-4CB8-8D7A-4B428EE149C6}"/>
    <cellStyle name="Normal 2 3 2 2 5 2 2" xfId="47972" xr:uid="{0A1CCA75-25EC-4A50-B3B4-07929614656D}"/>
    <cellStyle name="Normal 2 3 2 2 6" xfId="767" xr:uid="{12D38FE3-C54C-42BF-AA78-32833EAFEFC9}"/>
    <cellStyle name="Normal 2 3 2 2 6 2" xfId="22956" xr:uid="{48097267-7F1B-43B5-8748-A84CA5FBF3EC}"/>
    <cellStyle name="Normal 2 3 2 2 6 3" xfId="32014" xr:uid="{CD2D4C47-979C-482F-B6F4-521B7E87CD03}"/>
    <cellStyle name="Normal 2 3 2 2 7" xfId="4734" xr:uid="{9284434D-16E4-47AB-9835-ADA33E7C9336}"/>
    <cellStyle name="Normal 2 3 2 2 8" xfId="31714" xr:uid="{9953379B-A6A8-476F-BCE5-4A921918A474}"/>
    <cellStyle name="Normal 2 3 2 3" xfId="1403" xr:uid="{C833DDBC-66B7-4272-BF66-E8DA23DC09F3}"/>
    <cellStyle name="Normal 2 3 2 3 2" xfId="2065" xr:uid="{B10D4E96-7310-4D14-B786-BBE8E7BED32E}"/>
    <cellStyle name="Normal 2 3 2 3 2 2" xfId="3300" xr:uid="{FF08AFC1-F746-40FC-BEEB-8558E00E7166}"/>
    <cellStyle name="Normal 2 3 2 3 2 2 2" xfId="34277" xr:uid="{1104C779-1D05-4DE6-BF55-69DB891AF7F8}"/>
    <cellStyle name="Normal 2 3 2 3 2 3" xfId="23605" xr:uid="{7EA67329-B19B-4977-A8FB-F14FF8AE200A}"/>
    <cellStyle name="Normal 2 3 2 3 2 4" xfId="33067" xr:uid="{AFDF40F1-4EFC-4FD4-BDB0-B4ADE70B6ED1}"/>
    <cellStyle name="Normal 2 3 2 3 3" xfId="2697" xr:uid="{F926944F-B064-4DF8-8E45-52823EC5233B}"/>
    <cellStyle name="Normal 2 3 2 3 3 2" xfId="33677" xr:uid="{F3717183-5496-44DC-B8E4-FBD587E91B76}"/>
    <cellStyle name="Normal 2 3 2 3 4" xfId="18337" xr:uid="{D5BC8844-C7F2-45BA-8F8E-38C9531F1E26}"/>
    <cellStyle name="Normal 2 3 2 3 4 2" xfId="47975" xr:uid="{0E8CEA9F-33B2-40AD-9D7F-CEB5F5260FFF}"/>
    <cellStyle name="Normal 2 3 2 3 5" xfId="31694" xr:uid="{CA6C18C0-AEC5-4DC7-816F-06DD86871966}"/>
    <cellStyle name="Normal 2 3 2 3 6" xfId="32453" xr:uid="{A7F17465-1402-466F-850B-F1F48F1E6FCF}"/>
    <cellStyle name="Normal 2 3 2 4" xfId="1775" xr:uid="{B0D8FEC6-467E-4CD7-84E2-01B5098C250C}"/>
    <cellStyle name="Normal 2 3 2 4 2" xfId="2996" xr:uid="{A4ECC619-E979-495F-B494-3F934DCFAEFD}"/>
    <cellStyle name="Normal 2 3 2 4 2 2" xfId="22940" xr:uid="{E13948B1-90F4-45BC-A7EF-2E7949AADA17}"/>
    <cellStyle name="Normal 2 3 2 4 2 3" xfId="33974" xr:uid="{3194E8AF-F0DE-435C-B7C8-48ACA1028055}"/>
    <cellStyle name="Normal 2 3 2 4 3" xfId="18338" xr:uid="{6C06C3DA-22E1-40B3-91A9-58784844DFDE}"/>
    <cellStyle name="Normal 2 3 2 4 3 2" xfId="47976" xr:uid="{7518263D-C709-4099-9342-BCB76BEBE9ED}"/>
    <cellStyle name="Normal 2 3 2 4 4" xfId="32777" xr:uid="{A3A7546D-9717-4B48-BD98-437F5BEA009F}"/>
    <cellStyle name="Normal 2 3 2 5" xfId="2231" xr:uid="{668074D8-85F6-4333-9C76-F6BC2DCE7EBF}"/>
    <cellStyle name="Normal 2 3 2 5 2" xfId="18339" xr:uid="{CDBD65B5-9E8E-4F7E-9D53-EF65196D1C6D}"/>
    <cellStyle name="Normal 2 3 2 5 2 2" xfId="47977" xr:uid="{D79E2D62-9478-4736-94CE-61CE7F04B6BA}"/>
    <cellStyle name="Normal 2 3 2 5 3" xfId="33213" xr:uid="{462FEE64-02B4-40D0-9C1E-D88076FFA76E}"/>
    <cellStyle name="Normal 2 3 2 6" xfId="3389" xr:uid="{70C9D0BE-2752-455A-8F1F-6A14A6AB5A9D}"/>
    <cellStyle name="Normal 2 3 2 6 2" xfId="20603" xr:uid="{CF9E068C-51EA-4701-AE49-BE1FA1951767}"/>
    <cellStyle name="Normal 2 3 2 7" xfId="872" xr:uid="{ABDCBA85-A902-4D93-AA76-49C39F20C338}"/>
    <cellStyle name="Normal 2 3 2 7 2" xfId="18333" xr:uid="{3C23A543-0129-4C9D-B60D-7767A388C47E}"/>
    <cellStyle name="Normal 2 3 2 7 2 2" xfId="47971" xr:uid="{0450A498-1749-4713-A889-F17624833025}"/>
    <cellStyle name="Normal 2 3 2 7 3" xfId="32102" xr:uid="{6B4A07E6-FED1-4B5E-94B6-4779E869D6BE}"/>
    <cellStyle name="Normal 2 3 2 8" xfId="4231" xr:uid="{3E8E4689-947E-4DDF-8257-57199C40E225}"/>
    <cellStyle name="Normal 2 3 3" xfId="342" xr:uid="{48840A5C-2415-49AB-B987-C56AF282CA3A}"/>
    <cellStyle name="Normal 2 3 3 2" xfId="1405" xr:uid="{7D081936-F8FB-4C3D-A485-EB88DEFAC656}"/>
    <cellStyle name="Normal 2 3 3 2 2" xfId="2067" xr:uid="{C536AB8B-BB9E-4D19-A075-05C735A5D5AD}"/>
    <cellStyle name="Normal 2 3 3 2 2 2" xfId="3302" xr:uid="{CC168C95-D1BC-48B2-ABA0-5700223D05E4}"/>
    <cellStyle name="Normal 2 3 3 2 2 2 2" xfId="24159" xr:uid="{ABFF0F05-6A00-46BE-8E31-C6CB521F4623}"/>
    <cellStyle name="Normal 2 3 3 2 2 2 3" xfId="34279" xr:uid="{9ABBF568-92FC-4055-8D4E-72581D9909B7}"/>
    <cellStyle name="Normal 2 3 3 2 2 3" xfId="18342" xr:uid="{1134155F-57E7-476C-A6E2-82191E6FF471}"/>
    <cellStyle name="Normal 2 3 3 2 2 3 2" xfId="47980" xr:uid="{25ECCA51-5D7A-423A-BE03-2827F3A2C0D0}"/>
    <cellStyle name="Normal 2 3 3 2 2 4" xfId="33069" xr:uid="{1D343902-079E-4C02-9869-9C30DB773D6D}"/>
    <cellStyle name="Normal 2 3 3 2 3" xfId="2699" xr:uid="{96CE4105-89D4-40DB-9FB6-1B1035001ACC}"/>
    <cellStyle name="Normal 2 3 3 2 3 2" xfId="18343" xr:uid="{65827127-5484-4B34-BF89-75726EA82F64}"/>
    <cellStyle name="Normal 2 3 3 2 3 2 2" xfId="47981" xr:uid="{9C765F7F-3435-4DB6-8BFB-4D5E5AB067EA}"/>
    <cellStyle name="Normal 2 3 3 2 3 3" xfId="33679" xr:uid="{6DEBA02A-3255-4428-B2ED-1C522552F288}"/>
    <cellStyle name="Normal 2 3 3 2 4" xfId="23005" xr:uid="{395EDB42-902D-4F6D-9714-64F37A43078A}"/>
    <cellStyle name="Normal 2 3 3 2 5" xfId="18341" xr:uid="{9EFDC0DC-5E80-4759-9FD7-093B9717DD9C}"/>
    <cellStyle name="Normal 2 3 3 2 5 2" xfId="47979" xr:uid="{583C348A-972B-4910-80AE-C340EA373ED6}"/>
    <cellStyle name="Normal 2 3 3 2 6" xfId="31704" xr:uid="{8F069503-4063-4EF1-8D11-B535D88AEFBE}"/>
    <cellStyle name="Normal 2 3 3 2 7" xfId="32455" xr:uid="{6A6F96D8-D13B-42A8-92EC-6F146CEA07E7}"/>
    <cellStyle name="Normal 2 3 3 3" xfId="1777" xr:uid="{60BE7C07-DED9-4EA4-99DF-7A7C087F3CBF}"/>
    <cellStyle name="Normal 2 3 3 3 2" xfId="2998" xr:uid="{C9B419E1-49F7-46C1-95E1-703B1E512B17}"/>
    <cellStyle name="Normal 2 3 3 3 2 2" xfId="23795" xr:uid="{1821E557-BEB0-42D2-9722-39ADC7DE9622}"/>
    <cellStyle name="Normal 2 3 3 3 2 3" xfId="33976" xr:uid="{90810932-D269-4B67-A28C-58EC1D5FD4D3}"/>
    <cellStyle name="Normal 2 3 3 3 3" xfId="18344" xr:uid="{835D7EF4-7EF5-43C2-B755-74E037A26002}"/>
    <cellStyle name="Normal 2 3 3 3 3 2" xfId="47982" xr:uid="{E6F6C1F3-1416-43BC-9BBF-0F068901304B}"/>
    <cellStyle name="Normal 2 3 3 3 4" xfId="32779" xr:uid="{A9A6052D-9BFC-4DD6-8ACE-D6426088F86E}"/>
    <cellStyle name="Normal 2 3 3 4" xfId="2281" xr:uid="{EC88C28E-83D4-4B35-A587-4DCFE9F61C44}"/>
    <cellStyle name="Normal 2 3 3 4 2" xfId="18345" xr:uid="{18FCB869-DC42-4E1A-9C3D-6F4177EBDA47}"/>
    <cellStyle name="Normal 2 3 3 4 2 2" xfId="47983" xr:uid="{C60AAB3A-581C-4A2D-B0B3-EC0994257A34}"/>
    <cellStyle name="Normal 2 3 3 4 3" xfId="33261" xr:uid="{74DF35BD-EAB5-4635-A3A7-8FBDF1EB07B9}"/>
    <cellStyle name="Normal 2 3 3 5" xfId="3446" xr:uid="{A44E7260-83F9-4078-B100-9F2145762E5F}"/>
    <cellStyle name="Normal 2 3 3 5 2" xfId="18346" xr:uid="{7CD90AAE-EA1D-43DE-8DE5-97E61FF2B5AD}"/>
    <cellStyle name="Normal 2 3 3 5 2 2" xfId="47984" xr:uid="{CD77D9A1-DFDF-4FC1-8322-75BBF0223B2B}"/>
    <cellStyle name="Normal 2 3 3 6" xfId="688" xr:uid="{731A30DA-C157-4D33-AE35-7FF40AD32E45}"/>
    <cellStyle name="Normal 2 3 3 6 2" xfId="20641" xr:uid="{530CE04F-51E2-469C-8534-445271CCCABB}"/>
    <cellStyle name="Normal 2 3 3 6 3" xfId="31941" xr:uid="{0A3DAE77-8215-44F7-A2B7-EC3202F735F6}"/>
    <cellStyle name="Normal 2 3 3 7" xfId="18340" xr:uid="{4C4D29F6-552B-4B84-81BA-DD39C050F62F}"/>
    <cellStyle name="Normal 2 3 3 7 2" xfId="47978" xr:uid="{D1F430D4-F561-4498-93BD-84EE7043557B}"/>
    <cellStyle name="Normal 2 3 3 8" xfId="22937" xr:uid="{8CE71B7C-C0E0-4AF6-BB88-E7DF9E2E4DE2}"/>
    <cellStyle name="Normal 2 3 3 9" xfId="4756" xr:uid="{66158B20-8ACA-48D8-9A00-A13E1D4233B0}"/>
    <cellStyle name="Normal 2 3 4" xfId="190" xr:uid="{3154CB45-E5BC-4D95-92F4-FF5E0A62BC4C}"/>
    <cellStyle name="Normal 2 3 4 2" xfId="1402" xr:uid="{45F6525B-2382-4F36-BB0C-FE98B0B56A1E}"/>
    <cellStyle name="Normal 2 3 4 2 2" xfId="2064" xr:uid="{CE5EBB82-8959-4DB6-8542-5F6911A40774}"/>
    <cellStyle name="Normal 2 3 4 2 2 2" xfId="3299" xr:uid="{5CE04CE3-794F-4C8C-8783-13CD50F1DAE5}"/>
    <cellStyle name="Normal 2 3 4 2 2 2 2" xfId="34276" xr:uid="{31B23149-7AEC-4929-82E1-27F32428B9F0}"/>
    <cellStyle name="Normal 2 3 4 2 2 3" xfId="22387" xr:uid="{103C792C-1806-45F9-9E37-88794C740C3D}"/>
    <cellStyle name="Normal 2 3 4 2 2 4" xfId="33066" xr:uid="{97D8C1D7-816C-4A25-B3E2-23DF18893F82}"/>
    <cellStyle name="Normal 2 3 4 2 3" xfId="2700" xr:uid="{818C2FB9-9192-400F-992C-F20405377975}"/>
    <cellStyle name="Normal 2 3 4 2 3 2" xfId="18348" xr:uid="{2260D3C2-1DCC-405B-94E1-D158D5688C6E}"/>
    <cellStyle name="Normal 2 3 4 2 3 2 2" xfId="47986" xr:uid="{94C68F74-0590-4ED9-BF36-59BB2BA5468E}"/>
    <cellStyle name="Normal 2 3 4 2 3 3" xfId="33680" xr:uid="{2CC12B23-7D89-486A-AD90-079CE96313AE}"/>
    <cellStyle name="Normal 2 3 4 2 4" xfId="6282" xr:uid="{67E67C4B-3CA8-4693-82A5-40543F46437D}"/>
    <cellStyle name="Normal 2 3 4 2 5" xfId="32452" xr:uid="{89F67644-3C21-41A1-9DB8-299B0BC22AAA}"/>
    <cellStyle name="Normal 2 3 4 3" xfId="1774" xr:uid="{F7B1F6C5-8123-4E6C-8482-9FF11C0FAE3C}"/>
    <cellStyle name="Normal 2 3 4 3 2" xfId="2995" xr:uid="{3FC0442C-B13B-4F7A-B973-FE83A5476EDB}"/>
    <cellStyle name="Normal 2 3 4 3 2 2" xfId="33973" xr:uid="{E8B75150-A6CF-4C5D-8FC2-CFD58EB60DC6}"/>
    <cellStyle name="Normal 2 3 4 3 3" xfId="18349" xr:uid="{4EA08AC2-F487-4FB8-8811-E4CCFE80F3B8}"/>
    <cellStyle name="Normal 2 3 4 3 3 2" xfId="47987" xr:uid="{E3BBB40E-936A-437B-A82A-066D6CDE052C}"/>
    <cellStyle name="Normal 2 3 4 3 4" xfId="32776" xr:uid="{276EDD3C-5915-4060-A669-866672D97B24}"/>
    <cellStyle name="Normal 2 3 4 4" xfId="2354" xr:uid="{ED3FAE0B-9C3F-40A9-B7A2-4E2F947F2259}"/>
    <cellStyle name="Normal 2 3 4 4 2" xfId="22501" xr:uid="{A37D84AF-0C15-4A62-BB41-AB2FEDAB4F9C}"/>
    <cellStyle name="Normal 2 3 4 4 3" xfId="20792" xr:uid="{FDCBF8F3-8915-4EFD-A812-D66E4F4D602C}"/>
    <cellStyle name="Normal 2 3 4 4 4" xfId="33334" xr:uid="{9313AD97-3763-4AC3-82AD-1977A69030C7}"/>
    <cellStyle name="Normal 2 3 4 5" xfId="3397" xr:uid="{ABF8B209-9035-4894-BEC0-FD1458C9C451}"/>
    <cellStyle name="Normal 2 3 4 5 2" xfId="18347" xr:uid="{776C52F0-3F97-4037-867B-AFA39AE197AA}"/>
    <cellStyle name="Normal 2 3 4 5 2 2" xfId="47985" xr:uid="{56F5F4A0-8ED1-49C2-A023-F2EB761C3B5B}"/>
    <cellStyle name="Normal 2 3 4 6" xfId="663" xr:uid="{23E53E3E-18B0-41EE-ABB8-F2E764456FC4}"/>
    <cellStyle name="Normal 2 3 4 6 2" xfId="22991" xr:uid="{EC88971F-74E1-4BCD-AD44-E0F505F5EB95}"/>
    <cellStyle name="Normal 2 3 4 6 3" xfId="31927" xr:uid="{E92456E8-9688-4A62-A7BD-0F2958195801}"/>
    <cellStyle name="Normal 2 3 4 7" xfId="4934" xr:uid="{D04B7F39-0A35-43F3-83BA-DA41252A60FB}"/>
    <cellStyle name="Normal 2 3 4 8" xfId="31683" xr:uid="{3FA4BEF8-8D80-48AA-89E7-B2C4D96202EA}"/>
    <cellStyle name="Normal 2 3 5" xfId="455" xr:uid="{E449CE2F-610E-43C5-8ED7-4289D957981C}"/>
    <cellStyle name="Normal 2 3 5 2" xfId="1087" xr:uid="{EF933246-0703-4F33-820F-21F88339728C}"/>
    <cellStyle name="Normal 2 3 5 2 2" xfId="3066" xr:uid="{6F614030-1130-4D05-922D-E7206FE1CE73}"/>
    <cellStyle name="Normal 2 3 5 2 2 2" xfId="23113" xr:uid="{0A747795-F1A0-41FF-B697-8610EFCBBA8A}"/>
    <cellStyle name="Normal 2 3 5 2 2 3" xfId="22398" xr:uid="{E8BA46F0-A826-4A91-91D2-E4425E98BEB7}"/>
    <cellStyle name="Normal 2 3 5 2 2 4" xfId="34043" xr:uid="{1A79A6DD-9F62-4249-BDEA-ECB78DC6120A}"/>
    <cellStyle name="Normal 2 3 5 2 3" xfId="3606" xr:uid="{1B471E66-B703-4E45-A794-136957984E2E}"/>
    <cellStyle name="Normal 2 3 5 2 3 2" xfId="22471" xr:uid="{53419369-5327-4DCE-89BF-97EBBF64146B}"/>
    <cellStyle name="Normal 2 3 5 2 3 3" xfId="23458" xr:uid="{5AB9F8C0-777E-4FE7-BD64-3F4771C569A7}"/>
    <cellStyle name="Normal 2 3 5 2 3 4" xfId="20618" xr:uid="{F7AA1449-C37E-4CCB-B7C2-715478C64784}"/>
    <cellStyle name="Normal 2 3 5 2 4" xfId="3684" xr:uid="{A8391DF7-2508-4E62-BAD9-AE1513A0E63E}"/>
    <cellStyle name="Normal 2 3 5 2 4 2" xfId="3869" xr:uid="{1D470D30-BC9F-4980-B207-33326F44A08D}"/>
    <cellStyle name="Normal 2 3 5 2 5" xfId="1831" xr:uid="{24435E3C-194E-4D3C-A823-3CCC82556503}"/>
    <cellStyle name="Normal 2 3 5 2 5 2" xfId="32833" xr:uid="{4E01D903-F2D4-40BD-8331-975AF877D814}"/>
    <cellStyle name="Normal 2 3 5 2 6" xfId="6296" xr:uid="{76C02E65-7013-40B0-92F3-A69F0B68A94C}"/>
    <cellStyle name="Normal 2 3 5 3" xfId="949" xr:uid="{7A62748D-2003-4E98-A9C3-11F292378E0F}"/>
    <cellStyle name="Normal 2 3 5 3 2" xfId="3758" xr:uid="{6E2D910E-0463-4EE5-BFA8-C4E00186DB9F}"/>
    <cellStyle name="Normal 2 3 5 3 3" xfId="2696" xr:uid="{EFE45E47-7DD4-4F94-BB73-34B7430EC593}"/>
    <cellStyle name="Normal 2 3 5 3 3 2" xfId="33676" xr:uid="{C25E4127-74A7-4822-BCC0-841E5446A38C}"/>
    <cellStyle name="Normal 2 3 5 3 4" xfId="18350" xr:uid="{D7FD6FB6-9720-4F6B-AF62-AE41AB4F6653}"/>
    <cellStyle name="Normal 2 3 5 3 4 2" xfId="47988" xr:uid="{A825E135-FD26-4549-BCC9-3A53504CFF6E}"/>
    <cellStyle name="Normal 2 3 5 4" xfId="3512" xr:uid="{2F305B05-E4E9-4062-9E07-C177728EFC54}"/>
    <cellStyle name="Normal 2 3 5 4 2" xfId="31368" xr:uid="{07102D78-341D-4751-AFB5-6E8CEE850D61}"/>
    <cellStyle name="Normal 2 3 5 4 3" xfId="23406" xr:uid="{2BC2C88D-5221-4A7F-A90C-C4D6DBDF72E8}"/>
    <cellStyle name="Normal 2 3 5 5" xfId="1169" xr:uid="{1F971636-17A2-44F1-A5DF-B1F7F83E528E}"/>
    <cellStyle name="Normal 2 3 5 5 2" xfId="23065" xr:uid="{7A91551F-D139-434A-B5AE-E155712A75F1}"/>
    <cellStyle name="Normal 2 3 5 5 3" xfId="32219" xr:uid="{F6C04504-2873-4773-8396-E8901194F8B9}"/>
    <cellStyle name="Normal 2 3 5 6" xfId="4710" xr:uid="{1DCD5EED-1457-46A2-82AF-31C3FC58260A}"/>
    <cellStyle name="Normal 2 3 6" xfId="669" xr:uid="{366937A1-B92C-4A23-AA98-B2D7A68B694C}"/>
    <cellStyle name="Normal 2 3 6 2" xfId="2762" xr:uid="{C09947CE-576A-47C1-AAF1-3B695D7B06C0}"/>
    <cellStyle name="Normal 2 3 6 2 2" xfId="31203" xr:uid="{37803E50-53C3-4FA6-A551-984D5B84B4C2}"/>
    <cellStyle name="Normal 2 3 6 2 3" xfId="18351" xr:uid="{64BCDF3A-F19B-4E10-B40F-2BE0C0BA6236}"/>
    <cellStyle name="Normal 2 3 6 2 3 2" xfId="47989" xr:uid="{5CB8D719-E516-44E0-817B-8E476EA1737B}"/>
    <cellStyle name="Normal 2 3 6 2 4" xfId="33740" xr:uid="{8B5E1E1F-DC67-4321-9975-31B0D38735B6}"/>
    <cellStyle name="Normal 2 3 6 3" xfId="3381" xr:uid="{ED365EE2-00AE-4E51-84A9-9FFF7B3DDA5B}"/>
    <cellStyle name="Normal 2 3 6 3 2" xfId="23488" xr:uid="{66C60062-AD82-4C11-A685-E71D25C9ECB7}"/>
    <cellStyle name="Normal 2 3 6 4" xfId="1541" xr:uid="{01E722C2-3272-4876-A9C0-EDB6F35AFFCD}"/>
    <cellStyle name="Normal 2 3 6 4 2" xfId="32543" xr:uid="{F2284D22-C086-4F75-8CB4-DA5D21C5066E}"/>
    <cellStyle name="Normal 2 3 6 5" xfId="4604" xr:uid="{451D57E5-C290-4E09-8E18-BA41FFD18FD6}"/>
    <cellStyle name="Normal 2 3 7" xfId="655" xr:uid="{12CF9529-10CC-4B2B-9E48-32FD99D379A6}"/>
    <cellStyle name="Normal 2 3 7 2" xfId="31309" xr:uid="{949830DC-86F2-4702-A599-CD0C9FB1C9F7}"/>
    <cellStyle name="Normal 2 3 7 3" xfId="18352" xr:uid="{457827BE-9309-4A8F-AE3F-897772B89476}"/>
    <cellStyle name="Normal 2 3 7 3 2" xfId="47990" xr:uid="{C3C4CECA-797D-4ABD-B483-42AD35F4D838}"/>
    <cellStyle name="Normal 2 3 7 4" xfId="31921" xr:uid="{F7E2BF3A-D5DF-49E1-8ABE-D23150AFA37E}"/>
    <cellStyle name="Normal 2 3 8" xfId="18353" xr:uid="{2B6F22A4-298B-4EF9-9042-940B34E168A1}"/>
    <cellStyle name="Normal 2 3 8 2" xfId="47991" xr:uid="{FAB48A0E-3EBD-49B9-8DD0-E65E03285B7A}"/>
    <cellStyle name="Normal 2 3 9" xfId="20431" xr:uid="{57354EFF-E806-4F8D-A3BC-77B9A3759C3D}"/>
    <cellStyle name="Normal 2 4" xfId="340" xr:uid="{F1AD7B6E-A63B-4742-81DB-42A89C575CA6}"/>
    <cellStyle name="Normal 2 4 10" xfId="18354" xr:uid="{87EC488F-463F-4B0D-A1DE-F8AAC566D88C}"/>
    <cellStyle name="Normal 2 4 10 2" xfId="26300" xr:uid="{C6381C66-CDF5-487D-8237-4463AEC45B01}"/>
    <cellStyle name="Normal 2 4 10 2 2" xfId="29284" xr:uid="{06091D64-A718-43E6-BB9F-41B95272E49C}"/>
    <cellStyle name="Normal 2 4 10 2 2 2" xfId="57774" xr:uid="{27C05352-5E89-4DB4-B217-67B914B8A410}"/>
    <cellStyle name="Normal 2 4 10 2 3" xfId="54791" xr:uid="{C6611669-28EB-46BE-A214-363C96DF0E7F}"/>
    <cellStyle name="Normal 2 4 10 3" xfId="27773" xr:uid="{0DD919B4-9D02-483C-B80B-7107C0536D27}"/>
    <cellStyle name="Normal 2 4 10 3 2" xfId="56263" xr:uid="{9B28C787-9CE1-44EE-BBCB-EC7A90A5561C}"/>
    <cellStyle name="Normal 2 4 10 4" xfId="30772" xr:uid="{4F3FCD37-378B-4299-B62A-0D3E840254BA}"/>
    <cellStyle name="Normal 2 4 10 4 2" xfId="59262" xr:uid="{287043CF-9157-4DF9-B048-CCB325BC32F1}"/>
    <cellStyle name="Normal 2 4 10 5" xfId="24842" xr:uid="{61C94159-5567-4C28-9115-98D6AC1B9B00}"/>
    <cellStyle name="Normal 2 4 10 5 2" xfId="53333" xr:uid="{01751222-A5CB-452F-A4AA-3A31ED3D7164}"/>
    <cellStyle name="Normal 2 4 10 6" xfId="47992" xr:uid="{BFCA72AB-9EA2-4401-9936-21E20C7646AD}"/>
    <cellStyle name="Normal 2 4 11" xfId="25113" xr:uid="{9D74F254-834F-4031-9F5C-195BF077992E}"/>
    <cellStyle name="Normal 2 4 11 2" xfId="28067" xr:uid="{8A465FD5-49C7-43BF-B6C8-E68278B8315D}"/>
    <cellStyle name="Normal 2 4 11 2 2" xfId="56557" xr:uid="{1E839B74-93AA-465C-AF4C-722FFCA34E75}"/>
    <cellStyle name="Normal 2 4 11 3" xfId="53604" xr:uid="{15CCD419-8A2D-4DBB-AD24-19CBBCDF1E02}"/>
    <cellStyle name="Normal 2 4 12" xfId="25144" xr:uid="{0DDD7562-0360-4175-B179-045EDF11C683}"/>
    <cellStyle name="Normal 2 4 12 2" xfId="28098" xr:uid="{DF5C7EE4-D683-496F-9DA6-83C7415860B6}"/>
    <cellStyle name="Normal 2 4 12 2 2" xfId="56588" xr:uid="{333D2BD1-AD52-4AE7-BC4E-F1946ED540DF}"/>
    <cellStyle name="Normal 2 4 12 3" xfId="53635" xr:uid="{4D410A1B-A8F2-4AE5-9714-18D5C1A5BC61}"/>
    <cellStyle name="Normal 2 4 13" xfId="26594" xr:uid="{29C20C90-AA0B-40DD-9893-8D308BE57E29}"/>
    <cellStyle name="Normal 2 4 13 2" xfId="55084" xr:uid="{12C3C9C2-79AF-4755-86D6-AE332A3D9AA1}"/>
    <cellStyle name="Normal 2 4 14" xfId="29576" xr:uid="{B874C58A-EFB8-48C6-AD16-6E7BE756CF9B}"/>
    <cellStyle name="Normal 2 4 14 2" xfId="58066" xr:uid="{C0E7195F-E2B4-45CC-B7C1-3D2CBFB5A43B}"/>
    <cellStyle name="Normal 2 4 15" xfId="23518" xr:uid="{9EDB7763-40AA-43EA-8A25-1EF32CCC95FE}"/>
    <cellStyle name="Normal 2 4 15 2" xfId="52316" xr:uid="{312AD749-51B8-4005-BE53-584BA7AEBEA7}"/>
    <cellStyle name="Normal 2 4 16" xfId="22935" xr:uid="{2A85D307-11C0-487C-9D21-60169B65F841}"/>
    <cellStyle name="Normal 2 4 17" xfId="4229" xr:uid="{FFC6899E-825E-4901-A318-8D5C1C0179ED}"/>
    <cellStyle name="Normal 2 4 18" xfId="31688" xr:uid="{D62C8DCE-BA33-462C-AE93-2BE18F66107D}"/>
    <cellStyle name="Normal 2 4 2" xfId="840" xr:uid="{F1DB0DCB-E267-4D8D-8C0E-3C0E1ED6FA5D}"/>
    <cellStyle name="Normal 2 4 2 10" xfId="23725" xr:uid="{34124675-7DFC-49D6-9DAB-B2833F3F600A}"/>
    <cellStyle name="Normal 2 4 2 10 2" xfId="52424" xr:uid="{C14AB1C9-FB5A-4C3F-9C09-39AF0A352FBA}"/>
    <cellStyle name="Normal 2 4 2 11" xfId="4413" xr:uid="{B3C29C24-6AB7-4B0C-AEDC-783B3618B7E3}"/>
    <cellStyle name="Normal 2 4 2 12" xfId="31708" xr:uid="{150FE3C3-19B3-4DD1-A8CA-4127F1C4ABBD}"/>
    <cellStyle name="Normal 2 4 2 2" xfId="1407" xr:uid="{0824AF5D-7A63-42C7-A88C-D8A7CCDDD734}"/>
    <cellStyle name="Normal 2 4 2 2 2" xfId="2069" xr:uid="{A54CEED9-7375-422C-A97F-A551C6C73442}"/>
    <cellStyle name="Normal 2 4 2 2 2 2" xfId="3304" xr:uid="{0F8B91E0-549B-486B-807D-1562986ECE7F}"/>
    <cellStyle name="Normal 2 4 2 2 2 2 2" xfId="34281" xr:uid="{ED8758BE-423C-4DDE-A701-5BB6744D568A}"/>
    <cellStyle name="Normal 2 4 2 2 2 3" xfId="25599" xr:uid="{1B6A22B4-EEE8-43BC-8682-BE7F909AE6C0}"/>
    <cellStyle name="Normal 2 4 2 2 2 3 2" xfId="54090" xr:uid="{AB20B1CF-4DA4-441C-85ED-0198CF2AD88A}"/>
    <cellStyle name="Normal 2 4 2 2 2 4" xfId="18357" xr:uid="{2CF39FC9-3D4F-4070-AE41-9417BFAEF8D7}"/>
    <cellStyle name="Normal 2 4 2 2 2 4 2" xfId="47995" xr:uid="{256F25F6-BEA8-4C21-8366-635C4BB2DA4F}"/>
    <cellStyle name="Normal 2 4 2 2 2 5" xfId="33071" xr:uid="{CC32952C-B7C4-4C17-BEFE-4330466DF76E}"/>
    <cellStyle name="Normal 2 4 2 2 3" xfId="2349" xr:uid="{DD1777B3-1B4A-40E2-9712-799C8D76A5C9}"/>
    <cellStyle name="Normal 2 4 2 2 3 2" xfId="27062" xr:uid="{3171A923-FEE2-4193-A2F7-D95BE72A7B5E}"/>
    <cellStyle name="Normal 2 4 2 2 3 2 2" xfId="55552" xr:uid="{65DCB333-B1B9-496E-B637-489D96E9F14C}"/>
    <cellStyle name="Normal 2 4 2 2 3 3" xfId="18358" xr:uid="{B27ED906-CCCF-4863-9606-44DCA60CB064}"/>
    <cellStyle name="Normal 2 4 2 2 3 3 2" xfId="47996" xr:uid="{500F5C3E-E5B3-4B27-85C2-3D0D26F0A2A7}"/>
    <cellStyle name="Normal 2 4 2 2 3 4" xfId="33329" xr:uid="{F62CB958-7F9E-4AB2-B227-9E8C52CB01F3}"/>
    <cellStyle name="Normal 2 4 2 2 4" xfId="18356" xr:uid="{A1F23A0F-40C3-4D1E-A7CA-2FAE6056A2EB}"/>
    <cellStyle name="Normal 2 4 2 2 4 2" xfId="30057" xr:uid="{E9B0A498-ADA8-4772-8FDF-DFBB1696AE19}"/>
    <cellStyle name="Normal 2 4 2 2 4 2 2" xfId="58547" xr:uid="{6DF9EBAA-52EA-428F-BFF2-A226EA0150B8}"/>
    <cellStyle name="Normal 2 4 2 2 4 3" xfId="47994" xr:uid="{05F37DCC-87AD-445C-8A25-ED3BAFF8E40D}"/>
    <cellStyle name="Normal 2 4 2 2 5" xfId="24131" xr:uid="{80FFE074-9EFE-4445-B183-967328462FE1}"/>
    <cellStyle name="Normal 2 4 2 2 5 2" xfId="52669" xr:uid="{51EB21E3-9F0B-4FCF-8214-DA75546CE335}"/>
    <cellStyle name="Normal 2 4 2 2 6" xfId="4535" xr:uid="{6079A058-A41E-43A6-89EE-D6AD46DC5B1B}"/>
    <cellStyle name="Normal 2 4 2 2 7" xfId="32457" xr:uid="{60498674-F07B-48D0-B72E-CD64ACAD295B}"/>
    <cellStyle name="Normal 2 4 2 3" xfId="1779" xr:uid="{91E37AC9-C6DF-4ABE-8C69-6BAE734C6109}"/>
    <cellStyle name="Normal 2 4 2 3 2" xfId="3000" xr:uid="{8FEBC9B8-9161-4319-BD5B-61FB92294B20}"/>
    <cellStyle name="Normal 2 4 2 3 2 2" xfId="28866" xr:uid="{07B1EB81-F985-4905-AA91-C92931C1B987}"/>
    <cellStyle name="Normal 2 4 2 3 2 2 2" xfId="57356" xr:uid="{F7F59E26-47E8-43EB-A822-193D32538E92}"/>
    <cellStyle name="Normal 2 4 2 3 2 3" xfId="33978" xr:uid="{3C01C5B6-817E-4DD4-B845-A587BBF37200}"/>
    <cellStyle name="Normal 2 4 2 3 3" xfId="27355" xr:uid="{47FF49BE-9828-4155-93F8-D61D8502EB47}"/>
    <cellStyle name="Normal 2 4 2 3 3 2" xfId="55845" xr:uid="{C72BBB9A-133C-4DAE-AA96-B88732139A7F}"/>
    <cellStyle name="Normal 2 4 2 3 4" xfId="30353" xr:uid="{FD271DBC-AF5E-4C27-B4F2-6CD613E3AD58}"/>
    <cellStyle name="Normal 2 4 2 3 4 2" xfId="58843" xr:uid="{38C5EDAF-8262-419B-92BC-527D0D430B36}"/>
    <cellStyle name="Normal 2 4 2 3 5" xfId="24442" xr:uid="{9B607101-C297-45D4-B8A3-5BCF07139B40}"/>
    <cellStyle name="Normal 2 4 2 3 5 2" xfId="52934" xr:uid="{2FA8B195-5534-448A-B7F8-1608A1217C2E}"/>
    <cellStyle name="Normal 2 4 2 3 6" xfId="18359" xr:uid="{07AEEA42-C1C8-4C99-B476-54F01C0F28D4}"/>
    <cellStyle name="Normal 2 4 2 3 6 2" xfId="47997" xr:uid="{B156B18E-A7F9-4F47-A7FD-F7D7755DF63B}"/>
    <cellStyle name="Normal 2 4 2 3 7" xfId="32781" xr:uid="{D6ED76DD-68AA-4002-B5BC-86F60A488F0F}"/>
    <cellStyle name="Normal 2 4 2 4" xfId="2232" xr:uid="{6A665E30-9C77-490F-96CC-9CEA86A33916}"/>
    <cellStyle name="Normal 2 4 2 4 2" xfId="26179" xr:uid="{84CAA7DB-85FE-44AB-AC7C-83147FC65EDF}"/>
    <cellStyle name="Normal 2 4 2 4 2 2" xfId="29163" xr:uid="{86E765DD-D282-4375-9A34-7213E38FAEFA}"/>
    <cellStyle name="Normal 2 4 2 4 2 2 2" xfId="57653" xr:uid="{18AECC36-C17E-4AF4-9225-FEEE7352F949}"/>
    <cellStyle name="Normal 2 4 2 4 2 3" xfId="54670" xr:uid="{51EC0D1B-2412-46C8-9994-F3F5573A6F6F}"/>
    <cellStyle name="Normal 2 4 2 4 3" xfId="27652" xr:uid="{891310B2-6803-49D9-975E-3A26701B0660}"/>
    <cellStyle name="Normal 2 4 2 4 3 2" xfId="56142" xr:uid="{B9D4F760-444B-4C40-B419-E5339A7ECA54}"/>
    <cellStyle name="Normal 2 4 2 4 4" xfId="30651" xr:uid="{44C547D3-465C-4A20-B409-98DCA45CD999}"/>
    <cellStyle name="Normal 2 4 2 4 4 2" xfId="59141" xr:uid="{765360AF-110C-4017-AD5E-292228CC48B9}"/>
    <cellStyle name="Normal 2 4 2 4 5" xfId="24721" xr:uid="{EFFF38FD-B453-4F9B-A399-3286187D1415}"/>
    <cellStyle name="Normal 2 4 2 4 5 2" xfId="53213" xr:uid="{45D028D4-0578-4CD6-86F1-32B1942152FB}"/>
    <cellStyle name="Normal 2 4 2 4 6" xfId="18360" xr:uid="{2537FBC8-D86E-4614-8629-491FFFC34532}"/>
    <cellStyle name="Normal 2 4 2 4 6 2" xfId="47998" xr:uid="{632FDEEF-3B10-4776-B46E-264EA4A95B6F}"/>
    <cellStyle name="Normal 2 4 2 4 7" xfId="33214" xr:uid="{2C4CD0E5-1A39-4713-9E46-7EC7F2AF9FEF}"/>
    <cellStyle name="Normal 2 4 2 5" xfId="3444" xr:uid="{5F4CD2E5-3BCB-4999-BE28-9753253074DC}"/>
    <cellStyle name="Normal 2 4 2 5 2" xfId="26488" xr:uid="{9DD7A8C1-FB76-45D3-9463-F569024C799E}"/>
    <cellStyle name="Normal 2 4 2 5 2 2" xfId="29472" xr:uid="{21BAE3C4-3210-4820-9437-8CC44BFE0D8A}"/>
    <cellStyle name="Normal 2 4 2 5 2 2 2" xfId="57962" xr:uid="{AE24795A-088B-47A7-8AB6-D9C923D7842C}"/>
    <cellStyle name="Normal 2 4 2 5 2 3" xfId="54979" xr:uid="{FBB91247-514B-42DF-82F7-9C76ECDD87DD}"/>
    <cellStyle name="Normal 2 4 2 5 3" xfId="27961" xr:uid="{D8DB6E34-D9AD-44C3-92D8-DA92B836C723}"/>
    <cellStyle name="Normal 2 4 2 5 3 2" xfId="56451" xr:uid="{BD45F0D5-28E9-430F-9E2E-73B415C52C7B}"/>
    <cellStyle name="Normal 2 4 2 5 4" xfId="30961" xr:uid="{A33E08D5-122A-437F-A63C-4AF8C62E4DF6}"/>
    <cellStyle name="Normal 2 4 2 5 4 2" xfId="59451" xr:uid="{1A57C912-09E2-4D3F-BCDB-918969216281}"/>
    <cellStyle name="Normal 2 4 2 5 5" xfId="25019" xr:uid="{A6413BB0-C1F3-446F-96B3-E32A859BD822}"/>
    <cellStyle name="Normal 2 4 2 5 5 2" xfId="53510" xr:uid="{D8BD5C2A-AC0D-4BFA-A220-39E1B1863469}"/>
    <cellStyle name="Normal 2 4 2 5 6" xfId="18361" xr:uid="{89F68391-6926-4DDF-8D8D-A4C3F0292F8A}"/>
    <cellStyle name="Normal 2 4 2 5 6 2" xfId="47999" xr:uid="{F0C0053A-AE50-46D1-BD62-5A5883EA97A7}"/>
    <cellStyle name="Normal 2 4 2 6" xfId="781" xr:uid="{688929E8-C440-45B9-933B-D0463B7AAA8F}"/>
    <cellStyle name="Normal 2 4 2 6 2" xfId="28286" xr:uid="{1F61584A-7638-4EBF-A463-4131A1CB9229}"/>
    <cellStyle name="Normal 2 4 2 6 2 2" xfId="56776" xr:uid="{AEF11C3F-1DE0-4F99-BCE8-EAB6FE634C59}"/>
    <cellStyle name="Normal 2 4 2 6 3" xfId="25320" xr:uid="{68E42D22-747D-48A1-B41D-8273302AA289}"/>
    <cellStyle name="Normal 2 4 2 6 3 2" xfId="53811" xr:uid="{928837C9-7ADF-4F10-BCAA-C83A0E6CB791}"/>
    <cellStyle name="Normal 2 4 2 6 4" xfId="20721" xr:uid="{46675E20-F673-4CA2-B511-4D4BBE2B30D1}"/>
    <cellStyle name="Normal 2 4 2 6 5" xfId="32027" xr:uid="{9E18BA38-F2B4-4BE2-9447-8CF90D4E7A8F}"/>
    <cellStyle name="Normal 2 4 2 7" xfId="18355" xr:uid="{8B4E0650-EA23-4872-A1DF-656245941D66}"/>
    <cellStyle name="Normal 2 4 2 7 2" xfId="26771" xr:uid="{9C7E06CD-A778-47BE-A2F5-4666656C7767}"/>
    <cellStyle name="Normal 2 4 2 7 2 2" xfId="55261" xr:uid="{62B330B6-F956-4EDD-861C-E94CDCB81C5C}"/>
    <cellStyle name="Normal 2 4 2 7 3" xfId="47993" xr:uid="{C944FD69-4CE7-43AC-9F3D-3F84A75E1200}"/>
    <cellStyle name="Normal 2 4 2 8" xfId="4578" xr:uid="{040C3AB2-C45C-4F52-A4F1-20A535F89AED}"/>
    <cellStyle name="Normal 2 4 2 8 2" xfId="29765" xr:uid="{8F8B4A10-D814-4551-82EB-218E2844DB0E}"/>
    <cellStyle name="Normal 2 4 2 8 2 2" xfId="58255" xr:uid="{5A11B374-AC92-4451-A196-65C584ECCD8B}"/>
    <cellStyle name="Normal 2 4 2 9" xfId="31204" xr:uid="{653F4FCB-58F8-484A-AB2C-A8C035804842}"/>
    <cellStyle name="Normal 2 4 3" xfId="611" xr:uid="{4F259846-28C9-411F-90E1-0FA5E5C48D92}"/>
    <cellStyle name="Normal 2 4 3 10" xfId="4503" xr:uid="{649088A8-64AB-4BBB-81AE-BC0B7EE4629D}"/>
    <cellStyle name="Normal 2 4 3 11" xfId="31884" xr:uid="{A9C98EF6-B15A-4350-B702-1EC0A152DAAF}"/>
    <cellStyle name="Normal 2 4 3 2" xfId="1406" xr:uid="{3B42CF53-2DE0-4F16-98A1-B31E10322242}"/>
    <cellStyle name="Normal 2 4 3 2 2" xfId="2068" xr:uid="{9EBB8379-6DEF-49E8-A7EC-D7091F1946A6}"/>
    <cellStyle name="Normal 2 4 3 2 2 2" xfId="3303" xr:uid="{4F96E5E9-4013-450C-8308-D1C7A9282615}"/>
    <cellStyle name="Normal 2 4 3 2 2 2 2" xfId="34280" xr:uid="{0135A204-4320-427E-B197-DF53467381C3}"/>
    <cellStyle name="Normal 2 4 3 2 2 3" xfId="25610" xr:uid="{CD7D300B-9EE1-4DCE-854D-9F87F8130E34}"/>
    <cellStyle name="Normal 2 4 3 2 2 3 2" xfId="54101" xr:uid="{E65BB9DA-5847-4F5C-B6EB-B25E75FC2EA8}"/>
    <cellStyle name="Normal 2 4 3 2 2 4" xfId="18364" xr:uid="{527B7B1E-D68F-448D-BABA-4C5D0C35CF19}"/>
    <cellStyle name="Normal 2 4 3 2 2 4 2" xfId="48002" xr:uid="{1F960B5E-CDD1-4D32-84E8-F0572C9E0F94}"/>
    <cellStyle name="Normal 2 4 3 2 2 5" xfId="33070" xr:uid="{7D546005-6A6A-48CC-A778-142D47B047B7}"/>
    <cellStyle name="Normal 2 4 3 2 3" xfId="2702" xr:uid="{659F5063-4172-4039-815A-E402F4029559}"/>
    <cellStyle name="Normal 2 4 3 2 3 2" xfId="27074" xr:uid="{FE168DCE-4DEB-4240-83DD-5AE531D3986D}"/>
    <cellStyle name="Normal 2 4 3 2 3 2 2" xfId="55564" xr:uid="{BBD898A4-13A3-4835-A184-B1E88B99849D}"/>
    <cellStyle name="Normal 2 4 3 2 3 3" xfId="18365" xr:uid="{B92EC139-F610-4AFA-9A64-F209F4280034}"/>
    <cellStyle name="Normal 2 4 3 2 3 3 2" xfId="48003" xr:uid="{12886B8A-F82C-466B-8949-F6BFD0D7BB8C}"/>
    <cellStyle name="Normal 2 4 3 2 3 4" xfId="33682" xr:uid="{C9FED97D-F5C5-4655-90BC-AAB365AB5877}"/>
    <cellStyle name="Normal 2 4 3 2 4" xfId="22390" xr:uid="{662E11AE-FC71-4D47-9C38-953EABD6C072}"/>
    <cellStyle name="Normal 2 4 3 2 4 2" xfId="30069" xr:uid="{9755E866-2B8F-4E18-9FFE-D2273B154F16}"/>
    <cellStyle name="Normal 2 4 3 2 4 2 2" xfId="58559" xr:uid="{2BEBAD5E-7EF1-4E3B-B0C5-CBB7AC799E16}"/>
    <cellStyle name="Normal 2 4 3 2 5" xfId="18363" xr:uid="{799E59F2-9787-4D9D-B6A0-E792E0611EE2}"/>
    <cellStyle name="Normal 2 4 3 2 5 2" xfId="48001" xr:uid="{72EFC09D-CAEF-4AFF-9655-D63D5BD849EA}"/>
    <cellStyle name="Normal 2 4 3 2 6" xfId="24152" xr:uid="{33E3D658-57A1-4746-B982-DC6A85810FB6}"/>
    <cellStyle name="Normal 2 4 3 2 6 2" xfId="52680" xr:uid="{588B3058-1187-4178-80CD-76295644C1A1}"/>
    <cellStyle name="Normal 2 4 3 2 7" xfId="4705" xr:uid="{2D8D179C-72F1-43F2-84CA-0152C72D4D32}"/>
    <cellStyle name="Normal 2 4 3 2 8" xfId="32456" xr:uid="{E981A92F-822F-4A10-875D-2DA2B9B95E6E}"/>
    <cellStyle name="Normal 2 4 3 3" xfId="1778" xr:uid="{01144F0F-E723-4E3B-A198-93545F41D9E1}"/>
    <cellStyle name="Normal 2 4 3 3 2" xfId="2999" xr:uid="{AF11A4BA-70A9-4A74-B494-9C60B76573F8}"/>
    <cellStyle name="Normal 2 4 3 3 2 2" xfId="28878" xr:uid="{BBE3AF1D-9517-433B-85A7-6B2B15FE80D1}"/>
    <cellStyle name="Normal 2 4 3 3 2 2 2" xfId="57368" xr:uid="{38C1D588-3C0E-4B96-925C-2955BCB343A7}"/>
    <cellStyle name="Normal 2 4 3 3 2 3" xfId="33977" xr:uid="{36531723-5ED4-4531-B7A1-1167E6BAF9FD}"/>
    <cellStyle name="Normal 2 4 3 3 3" xfId="27367" xr:uid="{2D3622B4-E4EA-4D20-94EA-D61CF2D37B97}"/>
    <cellStyle name="Normal 2 4 3 3 3 2" xfId="55857" xr:uid="{A74CE90C-8B9B-43C7-9FBD-999EF3431355}"/>
    <cellStyle name="Normal 2 4 3 3 4" xfId="30365" xr:uid="{2BBDB7EF-8F93-4137-A573-3A77C1EC2BD5}"/>
    <cellStyle name="Normal 2 4 3 3 4 2" xfId="58855" xr:uid="{5E7C7413-1514-472F-BC59-09B976ADC3C1}"/>
    <cellStyle name="Normal 2 4 3 3 5" xfId="24453" xr:uid="{13C9FB01-FE6D-4CDD-A9BD-9A03FFF5F01C}"/>
    <cellStyle name="Normal 2 4 3 3 5 2" xfId="52945" xr:uid="{AD616B50-72AB-4912-A77C-0F5DF83463D2}"/>
    <cellStyle name="Normal 2 4 3 3 6" xfId="18366" xr:uid="{8F4EBFBB-7C81-4599-BB88-462094E275A3}"/>
    <cellStyle name="Normal 2 4 3 3 6 2" xfId="48004" xr:uid="{B5E5C1AD-00A6-4448-81D0-39BE139DA644}"/>
    <cellStyle name="Normal 2 4 3 3 7" xfId="32780" xr:uid="{C327BA4B-3273-421A-9EE0-37598B12AC8C}"/>
    <cellStyle name="Normal 2 4 3 4" xfId="2251" xr:uid="{0DC7294F-DE5D-477E-A35B-23CC7EC24049}"/>
    <cellStyle name="Normal 2 4 3 4 2" xfId="26191" xr:uid="{34488E54-0419-4447-99B8-BC0340262B8F}"/>
    <cellStyle name="Normal 2 4 3 4 2 2" xfId="29175" xr:uid="{0EC121CF-B7D0-4EA5-90A4-15523EC7BCE9}"/>
    <cellStyle name="Normal 2 4 3 4 2 2 2" xfId="57665" xr:uid="{CD79D5CE-C7E8-4C51-B714-1A0A8170836B}"/>
    <cellStyle name="Normal 2 4 3 4 2 3" xfId="54682" xr:uid="{54153DE0-C0C4-4C63-B1A1-08F63CD0EA17}"/>
    <cellStyle name="Normal 2 4 3 4 3" xfId="27664" xr:uid="{95749E47-BA11-4E00-B7F2-363DD18F3D76}"/>
    <cellStyle name="Normal 2 4 3 4 3 2" xfId="56154" xr:uid="{D929287A-743C-4537-9792-4931533D7A46}"/>
    <cellStyle name="Normal 2 4 3 4 4" xfId="30663" xr:uid="{9E73C2E9-4964-4A6A-96CC-4702B42AB18A}"/>
    <cellStyle name="Normal 2 4 3 4 4 2" xfId="59153" xr:uid="{9FA207E4-83D1-42E7-B756-C6C644E3DFD5}"/>
    <cellStyle name="Normal 2 4 3 4 5" xfId="24733" xr:uid="{BD55397E-CB08-494B-8FF2-DE1EA9F9EC9E}"/>
    <cellStyle name="Normal 2 4 3 4 5 2" xfId="53225" xr:uid="{C784A24D-6804-469A-B664-BE26073057EF}"/>
    <cellStyle name="Normal 2 4 3 4 6" xfId="18367" xr:uid="{4DAE364A-C4FB-49CF-A910-1FA674403922}"/>
    <cellStyle name="Normal 2 4 3 4 6 2" xfId="48005" xr:uid="{79DA6340-5C2A-446D-853F-3DB93BEB0EF1}"/>
    <cellStyle name="Normal 2 4 3 4 7" xfId="33231" xr:uid="{7252AB9C-1AEB-4557-B0F3-17B1B9A71CBD}"/>
    <cellStyle name="Normal 2 4 3 5" xfId="18368" xr:uid="{A8B0C56C-F49E-4D5E-A1F3-3CC49F3712B8}"/>
    <cellStyle name="Normal 2 4 3 5 2" xfId="26500" xr:uid="{F34D9D50-A5F9-455D-AF67-BB5C36783EB8}"/>
    <cellStyle name="Normal 2 4 3 5 2 2" xfId="29484" xr:uid="{2A4B2919-8D79-4C33-ADCB-DB22476AAFE8}"/>
    <cellStyle name="Normal 2 4 3 5 2 2 2" xfId="57974" xr:uid="{36866499-0EB3-482D-92E3-EAD9535376E9}"/>
    <cellStyle name="Normal 2 4 3 5 2 3" xfId="54991" xr:uid="{910D251D-1184-4542-8E4E-1170C75D8734}"/>
    <cellStyle name="Normal 2 4 3 5 3" xfId="27973" xr:uid="{EECEDB06-FF52-4209-BFFB-798BD028332E}"/>
    <cellStyle name="Normal 2 4 3 5 3 2" xfId="56463" xr:uid="{B2F5AF2B-7AAB-45A2-8841-6BD1A276E500}"/>
    <cellStyle name="Normal 2 4 3 5 4" xfId="30973" xr:uid="{63F8A36A-4E27-4A96-BD99-1DFB02C36834}"/>
    <cellStyle name="Normal 2 4 3 5 4 2" xfId="59463" xr:uid="{CE974282-B9B4-4AD2-AF61-6E663DAE8F05}"/>
    <cellStyle name="Normal 2 4 3 5 5" xfId="25031" xr:uid="{83530259-0848-4BD0-8D49-C864FEB64169}"/>
    <cellStyle name="Normal 2 4 3 5 5 2" xfId="53522" xr:uid="{6AB17A47-DC09-4398-8484-523831519F3C}"/>
    <cellStyle name="Normal 2 4 3 5 6" xfId="48006" xr:uid="{7EB6BD4B-4131-4256-B441-960ED5A16BEE}"/>
    <cellStyle name="Normal 2 4 3 6" xfId="20715" xr:uid="{155E0898-A18F-49AA-B789-E92856542298}"/>
    <cellStyle name="Normal 2 4 3 6 2" xfId="22509" xr:uid="{1A82FFFE-E399-443F-A101-B82A06D5063F}"/>
    <cellStyle name="Normal 2 4 3 6 2 2" xfId="28298" xr:uid="{D5BCD8FC-999F-4E4F-83FC-322EDF5B93BF}"/>
    <cellStyle name="Normal 2 4 3 6 2 2 2" xfId="56788" xr:uid="{3AE3DD81-A4E7-429B-BD8A-86F7C9CD5F32}"/>
    <cellStyle name="Normal 2 4 3 6 3" xfId="25332" xr:uid="{8E933DDB-C1E4-41AD-828C-BFE8A7846DEA}"/>
    <cellStyle name="Normal 2 4 3 6 3 2" xfId="53823" xr:uid="{07412C36-9998-431E-B963-F50590B3C480}"/>
    <cellStyle name="Normal 2 4 3 7" xfId="18362" xr:uid="{D4E98902-3A77-46D1-9E94-900AE1DD4233}"/>
    <cellStyle name="Normal 2 4 3 7 2" xfId="26783" xr:uid="{592084F7-3ECF-43F1-A5DA-A1ABF7B416F8}"/>
    <cellStyle name="Normal 2 4 3 7 2 2" xfId="55273" xr:uid="{0E6833F7-F0A7-41B4-8EC7-0A5270AD8A5B}"/>
    <cellStyle name="Normal 2 4 3 7 3" xfId="48000" xr:uid="{1F192194-FAF3-47B4-9756-46744A42923E}"/>
    <cellStyle name="Normal 2 4 3 8" xfId="4847" xr:uid="{AEBB726D-0FC5-4D61-BACC-6F82E9AEA9F6}"/>
    <cellStyle name="Normal 2 4 3 8 2" xfId="29777" xr:uid="{E7A60C60-2867-4241-BE69-582C2A65E9AE}"/>
    <cellStyle name="Normal 2 4 3 8 2 2" xfId="58267" xr:uid="{CD4535C8-B42E-40E5-B56D-26C346948536}"/>
    <cellStyle name="Normal 2 4 3 9" xfId="23739" xr:uid="{1F4ADAC1-F84D-405E-98D2-CD5A7BFBC114}"/>
    <cellStyle name="Normal 2 4 3 9 2" xfId="52434" xr:uid="{3AB34C13-F9AB-49FA-A915-796EDAFDCEA3}"/>
    <cellStyle name="Normal 2 4 4" xfId="128" xr:uid="{E2556F6D-B125-40F4-9922-AD15D3BAC207}"/>
    <cellStyle name="Normal 2 4 4 10" xfId="4525" xr:uid="{D30736D1-0F4C-4AFF-8155-AC7737E0DF94}"/>
    <cellStyle name="Normal 2 4 4 11" xfId="31764" xr:uid="{D549FAB3-6564-400B-B5DD-1355552E2B92}"/>
    <cellStyle name="Normal 2 4 4 2" xfId="1802" xr:uid="{5073C52C-3550-4770-AB52-ADA90B933F74}"/>
    <cellStyle name="Normal 2 4 4 2 2" xfId="3036" xr:uid="{3871672F-DA85-4BA8-BB5A-773F89C2705B}"/>
    <cellStyle name="Normal 2 4 4 2 2 2" xfId="28600" xr:uid="{C3AC622A-6822-4212-AC32-22A86E128C62}"/>
    <cellStyle name="Normal 2 4 4 2 2 2 2" xfId="57090" xr:uid="{790FBECE-34AC-4D61-BA6B-4291A48AA159}"/>
    <cellStyle name="Normal 2 4 4 2 2 3" xfId="34013" xr:uid="{79049362-5595-43ED-BB97-46E674728ED7}"/>
    <cellStyle name="Normal 2 4 4 2 3" xfId="27089" xr:uid="{C838B6E8-6AE2-42D4-A1E0-F5551A4BDD59}"/>
    <cellStyle name="Normal 2 4 4 2 3 2" xfId="55579" xr:uid="{8735E4E4-621F-46B1-B98C-05FFB96E666E}"/>
    <cellStyle name="Normal 2 4 4 2 4" xfId="30084" xr:uid="{F8DFB22C-3AB0-438E-9733-FB7761DCE469}"/>
    <cellStyle name="Normal 2 4 4 2 4 2" xfId="58574" xr:uid="{E1478605-B26E-4D5C-9CFB-58856E606164}"/>
    <cellStyle name="Normal 2 4 4 2 5" xfId="24194" xr:uid="{1256EA02-9BA5-4D2D-A9EB-DA8E4F5D1B08}"/>
    <cellStyle name="Normal 2 4 4 2 5 2" xfId="52694" xr:uid="{4FA8B427-82E6-4F1B-9A70-218AF4366F82}"/>
    <cellStyle name="Normal 2 4 4 2 6" xfId="18370" xr:uid="{CBD7F754-0F2A-46AA-B3D3-82F1230D3F3F}"/>
    <cellStyle name="Normal 2 4 4 2 6 2" xfId="48008" xr:uid="{E752CF59-716F-4B52-82C2-10DA93D9C88F}"/>
    <cellStyle name="Normal 2 4 4 2 7" xfId="32804" xr:uid="{31176925-5F12-4981-921D-BB50ACA7D549}"/>
    <cellStyle name="Normal 2 4 4 3" xfId="2701" xr:uid="{BC892F16-1FF9-4E38-AF4D-F6D32A28BDBA}"/>
    <cellStyle name="Normal 2 4 4 3 2" xfId="25911" xr:uid="{229E7F54-9A37-439A-BAA7-915BF90C488E}"/>
    <cellStyle name="Normal 2 4 4 3 2 2" xfId="28893" xr:uid="{63AAAB96-E840-4E8C-8AEB-CFB0C5DD8466}"/>
    <cellStyle name="Normal 2 4 4 3 2 2 2" xfId="57383" xr:uid="{D797671F-5F84-4316-B29E-CA0019636CF8}"/>
    <cellStyle name="Normal 2 4 4 3 2 3" xfId="54402" xr:uid="{2FA00F45-2A65-4FD5-B377-2734D9774CFB}"/>
    <cellStyle name="Normal 2 4 4 3 3" xfId="27382" xr:uid="{F8DEEA0C-E578-4A75-B5A6-709850AE42D6}"/>
    <cellStyle name="Normal 2 4 4 3 3 2" xfId="55872" xr:uid="{2B513386-F639-4DD4-BAA0-0E441E5E3693}"/>
    <cellStyle name="Normal 2 4 4 3 4" xfId="30380" xr:uid="{EDB92FEB-78BD-4291-89DA-C8E46B19B1A2}"/>
    <cellStyle name="Normal 2 4 4 3 4 2" xfId="58870" xr:uid="{33692CB0-1141-413D-86C3-5803A84A04F5}"/>
    <cellStyle name="Normal 2 4 4 3 5" xfId="24467" xr:uid="{FA17314F-9BFF-428D-94D2-06A18EA07015}"/>
    <cellStyle name="Normal 2 4 4 3 5 2" xfId="52959" xr:uid="{20355C5E-66DB-4672-A074-1BCE9B2B3271}"/>
    <cellStyle name="Normal 2 4 4 3 6" xfId="18371" xr:uid="{836EB6CA-9F0E-4337-86B5-E2F3DDCF3B93}"/>
    <cellStyle name="Normal 2 4 4 3 6 2" xfId="48009" xr:uid="{15309D7F-40F5-4C99-B4AD-353A20231D6F}"/>
    <cellStyle name="Normal 2 4 4 3 7" xfId="33681" xr:uid="{84E7B960-737F-4281-AA65-E1F0777B87C1}"/>
    <cellStyle name="Normal 2 4 4 4" xfId="18369" xr:uid="{31329B3E-BD53-4157-8ABC-DE211F6D3C68}"/>
    <cellStyle name="Normal 2 4 4 4 2" xfId="26211" xr:uid="{24D29A5B-C3CB-4082-9120-FA2C742DE4CA}"/>
    <cellStyle name="Normal 2 4 4 4 2 2" xfId="29195" xr:uid="{67557A6C-5474-4348-B22A-BC48ECE6D1FB}"/>
    <cellStyle name="Normal 2 4 4 4 2 2 2" xfId="57685" xr:uid="{0C0537A1-F273-4082-9663-CF8D91C5B494}"/>
    <cellStyle name="Normal 2 4 4 4 2 3" xfId="54702" xr:uid="{0B39EA8C-2805-4D94-ADE3-5A1DC2DE126A}"/>
    <cellStyle name="Normal 2 4 4 4 3" xfId="27684" xr:uid="{5E2C0B6E-8E87-420E-A2EE-997FA87671AB}"/>
    <cellStyle name="Normal 2 4 4 4 3 2" xfId="56174" xr:uid="{ACB8EF5E-083C-44AF-89F9-B57195F590FB}"/>
    <cellStyle name="Normal 2 4 4 4 4" xfId="30683" xr:uid="{9751DBAC-D137-4F98-9920-5203F5C090B7}"/>
    <cellStyle name="Normal 2 4 4 4 4 2" xfId="59173" xr:uid="{7B2D1AE3-3B80-4A74-8321-D622EB06C041}"/>
    <cellStyle name="Normal 2 4 4 4 5" xfId="24753" xr:uid="{3CC56661-58C0-49F0-82F9-1DB25FBCC606}"/>
    <cellStyle name="Normal 2 4 4 4 5 2" xfId="53245" xr:uid="{8F7C7D75-43F5-4F8F-BE59-470659D9C630}"/>
    <cellStyle name="Normal 2 4 4 4 6" xfId="48007" xr:uid="{5EEE5FB3-47D4-4217-8EB8-3EF5CC1FA322}"/>
    <cellStyle name="Normal 2 4 4 5" xfId="4686" xr:uid="{5B89EAF5-24BE-40C0-AB87-7B9F351E16CE}"/>
    <cellStyle name="Normal 2 4 4 5 2" xfId="26515" xr:uid="{3329D4A3-313C-4D9E-8389-BBC9865F3550}"/>
    <cellStyle name="Normal 2 4 4 5 2 2" xfId="29499" xr:uid="{137367E8-A0BF-49D1-8DB3-D333ABB59110}"/>
    <cellStyle name="Normal 2 4 4 5 2 2 2" xfId="57989" xr:uid="{E9EDEA64-455D-4840-9009-DF56D0AF799E}"/>
    <cellStyle name="Normal 2 4 4 5 2 3" xfId="55006" xr:uid="{5DCB487B-563A-422E-8292-6B89078F42B5}"/>
    <cellStyle name="Normal 2 4 4 5 3" xfId="27988" xr:uid="{976E3547-524B-41AB-BDCE-EBEE787319A9}"/>
    <cellStyle name="Normal 2 4 4 5 3 2" xfId="56478" xr:uid="{2377FEF8-4013-45FC-B2C8-86E242AFB55E}"/>
    <cellStyle name="Normal 2 4 4 5 4" xfId="30988" xr:uid="{944AE499-2605-44C0-8282-AF2DF000A9B4}"/>
    <cellStyle name="Normal 2 4 4 5 4 2" xfId="59478" xr:uid="{3C255CBA-00B7-47E2-A62E-76DB175DCDB5}"/>
    <cellStyle name="Normal 2 4 4 5 5" xfId="25046" xr:uid="{BB97D01E-B5AD-42B8-92FC-5CFDA6204992}"/>
    <cellStyle name="Normal 2 4 4 5 5 2" xfId="53537" xr:uid="{962122BE-F77C-4CB1-93E1-C21FAF031398}"/>
    <cellStyle name="Normal 2 4 4 6" xfId="25347" xr:uid="{58F9278F-79E8-4F23-AFE8-FE4F09CD2675}"/>
    <cellStyle name="Normal 2 4 4 6 2" xfId="28313" xr:uid="{FCF396C3-CF58-4F81-AB05-F6E4DA2B471E}"/>
    <cellStyle name="Normal 2 4 4 6 2 2" xfId="56803" xr:uid="{A727128B-7D6D-4BD0-AB0A-78C03C53951E}"/>
    <cellStyle name="Normal 2 4 4 6 3" xfId="53838" xr:uid="{EE91058C-28F8-45FC-B86C-19FA1D90B5B3}"/>
    <cellStyle name="Normal 2 4 4 7" xfId="26798" xr:uid="{52DA0512-3D21-4334-A23C-AB3C07636D16}"/>
    <cellStyle name="Normal 2 4 4 7 2" xfId="55288" xr:uid="{ED9A4BEF-7F04-402C-AEBC-C295C2100392}"/>
    <cellStyle name="Normal 2 4 4 8" xfId="29792" xr:uid="{E601B563-A35C-4289-BD33-7DBC9CCA11E6}"/>
    <cellStyle name="Normal 2 4 4 8 2" xfId="58282" xr:uid="{6BB7722D-00E1-413E-8BB5-CBD697211FE1}"/>
    <cellStyle name="Normal 2 4 4 9" xfId="23828" xr:uid="{08919D8E-CE68-4875-A047-71FF5264EF1E}"/>
    <cellStyle name="Normal 2 4 4 9 2" xfId="52446" xr:uid="{4B95D1EF-A80B-4185-8BE6-BBF680C25068}"/>
    <cellStyle name="Normal 2 4 5" xfId="1511" xr:uid="{80EEAB8B-84C6-4B3D-BB79-84B78E407479}"/>
    <cellStyle name="Normal 2 4 5 10" xfId="18372" xr:uid="{F9CFEDB2-B668-4603-BBDC-9B1633A235F5}"/>
    <cellStyle name="Normal 2 4 5 10 2" xfId="48010" xr:uid="{498F110C-909D-47A0-85CC-7BF9CDC3C4A9}"/>
    <cellStyle name="Normal 2 4 5 11" xfId="32513" xr:uid="{638D63A1-6695-4BDD-9B2E-0BD9CFFA987A}"/>
    <cellStyle name="Normal 2 4 5 2" xfId="2731" xr:uid="{915749D9-2D3B-4874-9FD3-D8626B8B91BC}"/>
    <cellStyle name="Normal 2 4 5 2 2" xfId="25647" xr:uid="{B3DCE072-4F12-4FEB-BE4D-0FADF4577A3C}"/>
    <cellStyle name="Normal 2 4 5 2 2 2" xfId="28624" xr:uid="{B66D55AD-0C25-41F7-9D52-9F1DD780EB33}"/>
    <cellStyle name="Normal 2 4 5 2 2 2 2" xfId="57114" xr:uid="{30AFAA3F-8D37-4E29-B4D0-B90431EDF2B3}"/>
    <cellStyle name="Normal 2 4 5 2 2 3" xfId="54138" xr:uid="{B5523F3D-8C07-4E83-8A11-0DBAA290B8B5}"/>
    <cellStyle name="Normal 2 4 5 2 3" xfId="27113" xr:uid="{13EAAC90-4888-4FC8-AD41-F470F1B08049}"/>
    <cellStyle name="Normal 2 4 5 2 3 2" xfId="55603" xr:uid="{1D189138-FDF7-4B82-A590-43BF1F66067B}"/>
    <cellStyle name="Normal 2 4 5 2 4" xfId="30108" xr:uid="{63F934FF-C531-4720-BC64-B12F6A877580}"/>
    <cellStyle name="Normal 2 4 5 2 4 2" xfId="58598" xr:uid="{AFD4002D-D095-4360-9F88-01C01A5A1B2B}"/>
    <cellStyle name="Normal 2 4 5 2 5" xfId="33710" xr:uid="{323E5840-2814-4001-A5F0-A8DF56F63D8B}"/>
    <cellStyle name="Normal 2 4 5 3" xfId="24491" xr:uid="{6FDD2211-CA65-46B1-A0F3-4F62F54814C2}"/>
    <cellStyle name="Normal 2 4 5 3 2" xfId="25935" xr:uid="{D4F2C6D6-2F4A-4CDE-9759-C36EA8ADCC10}"/>
    <cellStyle name="Normal 2 4 5 3 2 2" xfId="28917" xr:uid="{9461AEED-74B1-4D7B-99A0-EA323D7A3A63}"/>
    <cellStyle name="Normal 2 4 5 3 2 2 2" xfId="57407" xr:uid="{C0FC4362-E7C7-4016-9EA2-7B7402683F56}"/>
    <cellStyle name="Normal 2 4 5 3 2 3" xfId="54426" xr:uid="{93B2B194-9257-45E1-B41F-B81BC1D159A5}"/>
    <cellStyle name="Normal 2 4 5 3 3" xfId="27406" xr:uid="{05477EB7-7164-4532-82E3-DD84A8C5DB05}"/>
    <cellStyle name="Normal 2 4 5 3 3 2" xfId="55896" xr:uid="{AECCC708-E35F-49EB-B7B8-7B6782AD890C}"/>
    <cellStyle name="Normal 2 4 5 3 4" xfId="30404" xr:uid="{EB0D3100-7A8C-41B1-9173-76AA3F95483B}"/>
    <cellStyle name="Normal 2 4 5 3 4 2" xfId="58894" xr:uid="{377A0F50-1D0A-430F-9B98-4710347ED48E}"/>
    <cellStyle name="Normal 2 4 5 3 5" xfId="52983" xr:uid="{6543E113-3382-46FB-B622-C298A15C1C8F}"/>
    <cellStyle name="Normal 2 4 5 4" xfId="24777" xr:uid="{4E8130FC-9725-4179-9F32-204A86400F5D}"/>
    <cellStyle name="Normal 2 4 5 4 2" xfId="26235" xr:uid="{97529780-16B7-407B-969B-77541AF31543}"/>
    <cellStyle name="Normal 2 4 5 4 2 2" xfId="29219" xr:uid="{550FAECA-5D9A-4128-A370-F377BB2195C8}"/>
    <cellStyle name="Normal 2 4 5 4 2 2 2" xfId="57709" xr:uid="{5C02105D-236B-4DB0-98B3-9FEE9B1071EC}"/>
    <cellStyle name="Normal 2 4 5 4 2 3" xfId="54726" xr:uid="{08ABBA97-5EAD-4ADD-815B-45B32DB5197E}"/>
    <cellStyle name="Normal 2 4 5 4 3" xfId="27708" xr:uid="{7FF77C26-EC51-483D-A924-2DAAE3B75DA2}"/>
    <cellStyle name="Normal 2 4 5 4 3 2" xfId="56198" xr:uid="{AD11981F-3D95-43F2-AC9F-6662B6FD7CFC}"/>
    <cellStyle name="Normal 2 4 5 4 4" xfId="30707" xr:uid="{A5A37EE7-2118-4926-A8B4-90C7702FABEE}"/>
    <cellStyle name="Normal 2 4 5 4 4 2" xfId="59197" xr:uid="{C60A6B84-A892-492C-81DB-027A65275898}"/>
    <cellStyle name="Normal 2 4 5 4 5" xfId="53269" xr:uid="{838F5E0B-6532-4141-9444-85890B918241}"/>
    <cellStyle name="Normal 2 4 5 5" xfId="25070" xr:uid="{68892121-7062-4D52-8F8F-3FAFB9F3291F}"/>
    <cellStyle name="Normal 2 4 5 5 2" xfId="26539" xr:uid="{1E67928B-EFDE-4F69-8152-C2CB5375DCB7}"/>
    <cellStyle name="Normal 2 4 5 5 2 2" xfId="29523" xr:uid="{7B96D267-9556-4209-8340-8E4339830080}"/>
    <cellStyle name="Normal 2 4 5 5 2 2 2" xfId="58013" xr:uid="{DC19228F-63E9-4806-8F89-0C2A4EF60F47}"/>
    <cellStyle name="Normal 2 4 5 5 2 3" xfId="55030" xr:uid="{1D665A4B-7485-420E-8A2E-AAB86084B559}"/>
    <cellStyle name="Normal 2 4 5 5 3" xfId="28012" xr:uid="{2314F931-355A-46C1-B5D4-ACCEBEB3B11F}"/>
    <cellStyle name="Normal 2 4 5 5 3 2" xfId="56502" xr:uid="{920648D7-FCD7-473D-B8EA-FD1C75EAB04B}"/>
    <cellStyle name="Normal 2 4 5 5 4" xfId="31012" xr:uid="{EB7D9164-46D8-4326-87E1-587A4E4E149A}"/>
    <cellStyle name="Normal 2 4 5 5 4 2" xfId="59502" xr:uid="{A6647F52-AEAE-498E-BD93-ABA95B47F518}"/>
    <cellStyle name="Normal 2 4 5 5 5" xfId="53561" xr:uid="{F085E428-5BA3-407F-AD39-3A9AF5ECF981}"/>
    <cellStyle name="Normal 2 4 5 6" xfId="25371" xr:uid="{0D348006-3399-4490-8F0E-CDCD5C440E08}"/>
    <cellStyle name="Normal 2 4 5 6 2" xfId="28337" xr:uid="{5EADD6EA-7644-467A-8A7C-4C63602B03BE}"/>
    <cellStyle name="Normal 2 4 5 6 2 2" xfId="56827" xr:uid="{C853D811-BF0D-4530-9E57-CA5C8F36D43A}"/>
    <cellStyle name="Normal 2 4 5 6 3" xfId="53862" xr:uid="{7F287660-9A8E-41D6-9234-1CAE29F8D232}"/>
    <cellStyle name="Normal 2 4 5 7" xfId="26822" xr:uid="{1D7ACF06-F962-410C-A30F-5B783BB2A6A9}"/>
    <cellStyle name="Normal 2 4 5 7 2" xfId="55312" xr:uid="{F6E15D8C-9481-427D-8C35-087E6BC11707}"/>
    <cellStyle name="Normal 2 4 5 8" xfId="29816" xr:uid="{AD65394E-279F-4AFC-B769-B7E78076910E}"/>
    <cellStyle name="Normal 2 4 5 8 2" xfId="58306" xr:uid="{28B501B2-DA61-4CF5-B577-2A7EEFC73EBE}"/>
    <cellStyle name="Normal 2 4 5 9" xfId="23848" xr:uid="{FCC9F4A3-1C7E-4F10-989E-162FABADF828}"/>
    <cellStyle name="Normal 2 4 5 9 2" xfId="52462" xr:uid="{F732AA87-6A5A-4A47-92CC-64454074B440}"/>
    <cellStyle name="Normal 2 4 6" xfId="2131" xr:uid="{3FAF8C8B-1658-4BCB-88A0-A7D53043440B}"/>
    <cellStyle name="Normal 2 4 6 10" xfId="18373" xr:uid="{A96DF003-F03B-408C-A952-0725A2F95D8E}"/>
    <cellStyle name="Normal 2 4 6 10 2" xfId="48011" xr:uid="{49A8789C-FFE5-4442-AA7D-BCD3BB823272}"/>
    <cellStyle name="Normal 2 4 6 11" xfId="33115" xr:uid="{225862DD-91EA-4BC2-99EE-0945A5B5B2D0}"/>
    <cellStyle name="Normal 2 4 6 2" xfId="24234" xr:uid="{871ED687-840C-4DB7-A659-B7E0BFA1D859}"/>
    <cellStyle name="Normal 2 4 6 2 2" xfId="25672" xr:uid="{8E21B0B8-DB5E-402F-BE78-8816FD359A34}"/>
    <cellStyle name="Normal 2 4 6 2 2 2" xfId="28649" xr:uid="{93AD067D-8E33-4383-AA4E-EB5B2AB8F03E}"/>
    <cellStyle name="Normal 2 4 6 2 2 2 2" xfId="57139" xr:uid="{1A8E87E6-67D5-4650-8496-0A1E9257E179}"/>
    <cellStyle name="Normal 2 4 6 2 2 3" xfId="54163" xr:uid="{452A9F6F-0526-4F3E-9411-1D55CF273B52}"/>
    <cellStyle name="Normal 2 4 6 2 3" xfId="27138" xr:uid="{E9B7A16B-84BC-4758-B523-A534BBE3D1E6}"/>
    <cellStyle name="Normal 2 4 6 2 3 2" xfId="55628" xr:uid="{D57BDFAA-FB3B-4C94-8DCA-614C300BEE8A}"/>
    <cellStyle name="Normal 2 4 6 2 4" xfId="30133" xr:uid="{53343758-5C04-471E-BBD8-5654C5CCF9E7}"/>
    <cellStyle name="Normal 2 4 6 2 4 2" xfId="58623" xr:uid="{8DF035C0-FF0B-4422-B0A7-78F2D65724C6}"/>
    <cellStyle name="Normal 2 4 6 2 5" xfId="52728" xr:uid="{B91732D4-08DD-4CE1-BFFE-D8C2D46406CD}"/>
    <cellStyle name="Normal 2 4 6 3" xfId="24516" xr:uid="{0DAA9F8C-9718-4AAC-8FC8-E0DE2E322C69}"/>
    <cellStyle name="Normal 2 4 6 3 2" xfId="25960" xr:uid="{20A8F1A8-23E3-42AA-BA76-B74F60D9308C}"/>
    <cellStyle name="Normal 2 4 6 3 2 2" xfId="28942" xr:uid="{478E3351-E332-4757-A86E-2D3482BEAD76}"/>
    <cellStyle name="Normal 2 4 6 3 2 2 2" xfId="57432" xr:uid="{E15A8467-54FE-4EE1-A869-10C0E68E41F1}"/>
    <cellStyle name="Normal 2 4 6 3 2 3" xfId="54451" xr:uid="{509BC780-58AC-45BD-9149-F6FD1B37BDE0}"/>
    <cellStyle name="Normal 2 4 6 3 3" xfId="27431" xr:uid="{D276BB4A-A2F8-43BA-9A64-088FD740E2C2}"/>
    <cellStyle name="Normal 2 4 6 3 3 2" xfId="55921" xr:uid="{F0766371-DF08-401F-92B0-62D82DD9E294}"/>
    <cellStyle name="Normal 2 4 6 3 4" xfId="30429" xr:uid="{11C4925F-C136-49A1-9362-3E6E200D9090}"/>
    <cellStyle name="Normal 2 4 6 3 4 2" xfId="58919" xr:uid="{DE247178-BEEE-4E81-95BB-7DE5089C1BC5}"/>
    <cellStyle name="Normal 2 4 6 3 5" xfId="53008" xr:uid="{B360D21E-72D3-4738-B6CB-9D387143C34F}"/>
    <cellStyle name="Normal 2 4 6 4" xfId="24802" xr:uid="{CAFEFD11-EFD4-44B9-8E87-23203F5D7247}"/>
    <cellStyle name="Normal 2 4 6 4 2" xfId="26260" xr:uid="{283A8FFF-D506-4C0B-9AEC-76BCC5006CFC}"/>
    <cellStyle name="Normal 2 4 6 4 2 2" xfId="29244" xr:uid="{6258F0E0-43BF-415C-9E58-5D22B3502335}"/>
    <cellStyle name="Normal 2 4 6 4 2 2 2" xfId="57734" xr:uid="{F69B21F2-635E-4867-8CA2-27B6E67F1DA0}"/>
    <cellStyle name="Normal 2 4 6 4 2 3" xfId="54751" xr:uid="{5E6B8A3B-4144-426E-A626-9FD2079CCF3D}"/>
    <cellStyle name="Normal 2 4 6 4 3" xfId="27733" xr:uid="{BD352DDF-EB16-459B-B91C-F413C6E0F686}"/>
    <cellStyle name="Normal 2 4 6 4 3 2" xfId="56223" xr:uid="{61C8DCFE-5083-43AC-B9A1-1AED15B640D7}"/>
    <cellStyle name="Normal 2 4 6 4 4" xfId="30732" xr:uid="{66381B84-C6D4-4E8F-B37C-6C835BF48236}"/>
    <cellStyle name="Normal 2 4 6 4 4 2" xfId="59222" xr:uid="{C2FA1C3B-C429-48B3-9385-FCDD41D7E25F}"/>
    <cellStyle name="Normal 2 4 6 4 5" xfId="53294" xr:uid="{DFFE9326-BEDC-49F4-A4D4-52EE164D708B}"/>
    <cellStyle name="Normal 2 4 6 5" xfId="25095" xr:uid="{DD295814-0718-413F-954A-75BAB9E931D6}"/>
    <cellStyle name="Normal 2 4 6 5 2" xfId="26564" xr:uid="{312B68C1-4E7C-4A00-88DF-8E183D09F0D2}"/>
    <cellStyle name="Normal 2 4 6 5 2 2" xfId="29548" xr:uid="{6DC20321-A257-4D3D-932C-872A4BADEFBF}"/>
    <cellStyle name="Normal 2 4 6 5 2 2 2" xfId="58038" xr:uid="{C4CDF7F1-2915-468E-B3FE-79F7C11291B0}"/>
    <cellStyle name="Normal 2 4 6 5 2 3" xfId="55055" xr:uid="{3ECB0B05-AB89-44D7-9588-509F0FFCA68C}"/>
    <cellStyle name="Normal 2 4 6 5 3" xfId="28037" xr:uid="{1EB21478-E9D9-4BB5-B6A3-F78685BE3FDF}"/>
    <cellStyle name="Normal 2 4 6 5 3 2" xfId="56527" xr:uid="{ABC8AAFE-5846-4B2E-865A-7F836B43C9E8}"/>
    <cellStyle name="Normal 2 4 6 5 4" xfId="31037" xr:uid="{AB18FE86-3EB6-4202-938C-72E0944C6BB7}"/>
    <cellStyle name="Normal 2 4 6 5 4 2" xfId="59527" xr:uid="{2C5E4F45-3483-4589-8298-D0525E9CD30E}"/>
    <cellStyle name="Normal 2 4 6 5 5" xfId="53586" xr:uid="{18BD5275-EC2E-4FC0-8A21-42F8DAB5D5B7}"/>
    <cellStyle name="Normal 2 4 6 6" xfId="25396" xr:uid="{3209E988-5649-4648-8FDA-4015092008AB}"/>
    <cellStyle name="Normal 2 4 6 6 2" xfId="28362" xr:uid="{9EAC10D0-C6D6-42CC-8219-C91C755D2B31}"/>
    <cellStyle name="Normal 2 4 6 6 2 2" xfId="56852" xr:uid="{F3432F70-2598-4938-BCCD-612EB5F89E80}"/>
    <cellStyle name="Normal 2 4 6 6 3" xfId="53887" xr:uid="{8D81448C-87CE-46FF-8B58-9A2DF34F83D9}"/>
    <cellStyle name="Normal 2 4 6 7" xfId="26847" xr:uid="{9961E710-79C3-44C0-AF36-0466B2F31CCB}"/>
    <cellStyle name="Normal 2 4 6 7 2" xfId="55337" xr:uid="{30B4A581-4842-4076-8EBB-FDF7037C36D1}"/>
    <cellStyle name="Normal 2 4 6 8" xfId="29841" xr:uid="{7C234248-69A8-4BE0-B73E-261CC5C39508}"/>
    <cellStyle name="Normal 2 4 6 8 2" xfId="58331" xr:uid="{36F0E8F9-5743-41D7-8607-C4B50947BB02}"/>
    <cellStyle name="Normal 2 4 6 9" xfId="23865" xr:uid="{71DB75B2-0933-4C79-9C60-8906CDC32BFB}"/>
    <cellStyle name="Normal 2 4 6 9 2" xfId="52479" xr:uid="{1114D664-A6D8-4831-BB84-1B1B647E6E68}"/>
    <cellStyle name="Normal 2 4 7" xfId="18374" xr:uid="{12D15216-0949-4B5E-9F89-B4954760D119}"/>
    <cellStyle name="Normal 2 4 7 2" xfId="25424" xr:uid="{721CD5C1-F685-4018-B273-278A1B31703C}"/>
    <cellStyle name="Normal 2 4 7 2 2" xfId="28390" xr:uid="{E8CAF995-49B1-4809-AAD9-397B38316288}"/>
    <cellStyle name="Normal 2 4 7 2 2 2" xfId="56880" xr:uid="{40C81297-70ED-4CB4-94C9-F18C18D85313}"/>
    <cellStyle name="Normal 2 4 7 2 3" xfId="53915" xr:uid="{31C62BEA-5FEE-4272-8D96-67D62723BFFC}"/>
    <cellStyle name="Normal 2 4 7 3" xfId="26876" xr:uid="{3F009440-8235-480D-A115-0AA031C81C6A}"/>
    <cellStyle name="Normal 2 4 7 3 2" xfId="55366" xr:uid="{03E41A9A-E67E-4151-B0B4-56F46F9E00A8}"/>
    <cellStyle name="Normal 2 4 7 4" xfId="29869" xr:uid="{7047495A-232C-4956-A5C6-7BAA5C3C2004}"/>
    <cellStyle name="Normal 2 4 7 4 2" xfId="58359" xr:uid="{BECCB4E6-FB7F-458B-95E4-00AEB20DBA9F}"/>
    <cellStyle name="Normal 2 4 7 5" xfId="23922" xr:uid="{DAC90CA1-B2B1-4051-923D-920F38BEB64B}"/>
    <cellStyle name="Normal 2 4 7 5 2" xfId="52505" xr:uid="{6BBC0EE0-9FB3-4027-8150-A6F3FCA3B69F}"/>
    <cellStyle name="Normal 2 4 7 6" xfId="48012" xr:uid="{63C4CAF3-CC0C-4A04-AD4F-A14C656A07E0}"/>
    <cellStyle name="Normal 2 4 8" xfId="20400" xr:uid="{9D87CA7D-5F59-4693-B16E-ADFAC421BA9C}"/>
    <cellStyle name="Normal 2 4 8 2" xfId="25702" xr:uid="{190D7542-10A8-4567-AD7B-603387895380}"/>
    <cellStyle name="Normal 2 4 8 2 2" xfId="28680" xr:uid="{75E3923F-6A4B-439E-AF62-23A0A0B854A1}"/>
    <cellStyle name="Normal 2 4 8 2 2 2" xfId="57170" xr:uid="{9C068E4A-6753-4A91-906E-001C1604FA49}"/>
    <cellStyle name="Normal 2 4 8 2 3" xfId="54193" xr:uid="{404CA141-0246-473E-9A2B-3E313D998ECF}"/>
    <cellStyle name="Normal 2 4 8 3" xfId="27169" xr:uid="{4CFADBE8-4462-4A63-BD46-E61C16F82634}"/>
    <cellStyle name="Normal 2 4 8 3 2" xfId="55659" xr:uid="{DA805D04-4724-488F-A99A-FDBA4A0C6E68}"/>
    <cellStyle name="Normal 2 4 8 4" xfId="30164" xr:uid="{EED52A63-E072-494C-8E45-97A2C66FD144}"/>
    <cellStyle name="Normal 2 4 8 4 2" xfId="58654" xr:uid="{7457F0B3-A439-4EB5-85AA-4C38AA4C09C4}"/>
    <cellStyle name="Normal 2 4 8 5" xfId="24266" xr:uid="{6CC46909-6C83-452B-B9AD-863838067D83}"/>
    <cellStyle name="Normal 2 4 8 5 2" xfId="52758" xr:uid="{039E0747-DC85-42AA-9722-5C307A0C6E31}"/>
    <cellStyle name="Normal 2 4 8 6" xfId="49968" xr:uid="{D8D60F80-0963-4E95-8B1C-A12FC9A0261B}"/>
    <cellStyle name="Normal 2 4 9" xfId="20614" xr:uid="{9750CF92-7BB0-4AD0-B577-87188B6CBB5B}"/>
    <cellStyle name="Normal 2 4 9 2" xfId="25991" xr:uid="{AA21841F-E5C0-469A-BEF7-CF7FE7552273}"/>
    <cellStyle name="Normal 2 4 9 2 2" xfId="28973" xr:uid="{E1B16D2F-2BD6-4816-9AE1-08BBD063D582}"/>
    <cellStyle name="Normal 2 4 9 2 2 2" xfId="57463" xr:uid="{04592B7E-B6C8-4BBD-AECD-5EB49E7BD7EE}"/>
    <cellStyle name="Normal 2 4 9 2 3" xfId="54482" xr:uid="{53227A23-E836-477C-8D0F-14894E5B0DD9}"/>
    <cellStyle name="Normal 2 4 9 3" xfId="27462" xr:uid="{00100FBE-710D-401A-8634-31405857F7D0}"/>
    <cellStyle name="Normal 2 4 9 3 2" xfId="55952" xr:uid="{633B0199-23B7-4AFA-B811-545182EA6F90}"/>
    <cellStyle name="Normal 2 4 9 4" xfId="30460" xr:uid="{7FE07296-E68C-468C-BA22-A0BDBD0AF5F0}"/>
    <cellStyle name="Normal 2 4 9 4 2" xfId="58950" xr:uid="{8E978D5A-6CEF-457F-975E-723372C23C63}"/>
    <cellStyle name="Normal 2 4 9 5" xfId="24545" xr:uid="{1E13D85B-B930-4094-9E76-18EC3873F8B3}"/>
    <cellStyle name="Normal 2 4 9 5 2" xfId="53037" xr:uid="{D01091A7-D023-4148-9223-1FA0E5353A5E}"/>
    <cellStyle name="Normal 2 5" xfId="386" xr:uid="{6540397A-3934-4E10-B520-2870985657E8}"/>
    <cellStyle name="Normal 2 5 10" xfId="18375" xr:uid="{1A60B408-C5B9-4940-8937-B2970C27F14C}"/>
    <cellStyle name="Normal 2 5 10 2" xfId="48013" xr:uid="{10234A85-01A1-4545-A8AA-91BF51D8E492}"/>
    <cellStyle name="Normal 2 5 11" xfId="4845" xr:uid="{30BE9DB7-140F-4A05-80BB-654C19CB01CD}"/>
    <cellStyle name="Normal 2 5 11 2" xfId="34726" xr:uid="{198215AF-1AF0-4203-BDEC-69EF7545ED5D}"/>
    <cellStyle name="Normal 2 5 12" xfId="4299" xr:uid="{D52D15A2-CA3A-47B7-B36B-CF32DCFB9192}"/>
    <cellStyle name="Normal 2 5 13" xfId="31698" xr:uid="{55F5B71B-AE46-47DB-AE52-D00585DB3F7E}"/>
    <cellStyle name="Normal 2 5 14" xfId="31868" xr:uid="{8C39D66E-443A-4646-A71D-B428F0600389}"/>
    <cellStyle name="Normal 2 5 2" xfId="764" xr:uid="{6FF8B7A3-4F55-4047-A871-97CDB5746BAA}"/>
    <cellStyle name="Normal 2 5 2 10" xfId="32013" xr:uid="{970AE207-81F5-48A7-B10E-B95F160DCEBE}"/>
    <cellStyle name="Normal 2 5 2 2" xfId="1409" xr:uid="{3BB536B8-4738-44C1-A157-87D220CD23ED}"/>
    <cellStyle name="Normal 2 5 2 2 2" xfId="2071" xr:uid="{420E4E21-56BD-4E92-A3DF-9836A0D3A491}"/>
    <cellStyle name="Normal 2 5 2 2 2 2" xfId="3306" xr:uid="{A0273C3B-84F1-4D6D-BF3D-7700C9D524FE}"/>
    <cellStyle name="Normal 2 5 2 2 2 2 2" xfId="34283" xr:uid="{65AD2C50-24F5-41FD-BB6E-27CC686448D3}"/>
    <cellStyle name="Normal 2 5 2 2 2 3" xfId="18378" xr:uid="{DC3B7C88-7148-49C7-B0B6-F1B026C1ABC0}"/>
    <cellStyle name="Normal 2 5 2 2 2 3 2" xfId="48016" xr:uid="{6D6C47A9-6DFA-4AAF-B79E-E4EAC0C8BE27}"/>
    <cellStyle name="Normal 2 5 2 2 2 4" xfId="33073" xr:uid="{2B06CC95-8123-45ED-8D7B-38C5DAB58698}"/>
    <cellStyle name="Normal 2 5 2 2 3" xfId="2704" xr:uid="{1E386A8C-79DC-4FDB-B760-379800671F16}"/>
    <cellStyle name="Normal 2 5 2 2 3 2" xfId="18379" xr:uid="{B9E64D8E-991E-4F9C-A1BB-988E0CE43877}"/>
    <cellStyle name="Normal 2 5 2 2 3 2 2" xfId="48017" xr:uid="{B72FA105-9E58-4953-9743-E5C0B72562B3}"/>
    <cellStyle name="Normal 2 5 2 2 3 3" xfId="33684" xr:uid="{788F7705-2FEB-4434-AD2F-3423D64537FA}"/>
    <cellStyle name="Normal 2 5 2 2 4" xfId="21888" xr:uid="{CCA013AE-90AE-4D8F-98B2-6A4DBDEFFF30}"/>
    <cellStyle name="Normal 2 5 2 2 4 2" xfId="51313" xr:uid="{07DCE51B-A046-4108-A4D2-5B09515187D2}"/>
    <cellStyle name="Normal 2 5 2 2 5" xfId="18377" xr:uid="{FE93B8FB-C77C-4346-9872-33EEF458F7E7}"/>
    <cellStyle name="Normal 2 5 2 2 5 2" xfId="48015" xr:uid="{A062C678-CFE7-4FD5-9E29-92CD99E82E69}"/>
    <cellStyle name="Normal 2 5 2 2 6" xfId="23884" xr:uid="{74114A5F-B1F4-493E-A381-4F3464F682B7}"/>
    <cellStyle name="Normal 2 5 2 2 7" xfId="32459" xr:uid="{30113C9D-DE3D-4EE0-BD4E-EF441A455F8A}"/>
    <cellStyle name="Normal 2 5 2 3" xfId="1781" xr:uid="{7A1EF308-38B1-4DDF-AE5A-05E0491AE0CC}"/>
    <cellStyle name="Normal 2 5 2 3 2" xfId="3002" xr:uid="{68373692-1CCE-4CB6-A5BA-FC79DD228BE8}"/>
    <cellStyle name="Normal 2 5 2 3 2 2" xfId="31284" xr:uid="{6307BCA6-B227-4177-83C1-418E9AE48374}"/>
    <cellStyle name="Normal 2 5 2 3 2 3" xfId="33980" xr:uid="{776DA6C7-C757-45AE-BF10-D0582182C22F}"/>
    <cellStyle name="Normal 2 5 2 3 3" xfId="18380" xr:uid="{350D6A6B-2602-48D8-952E-C3E1EBAAC532}"/>
    <cellStyle name="Normal 2 5 2 3 3 2" xfId="48018" xr:uid="{BCD14740-90C5-4B52-9D26-D6ED6486A7B5}"/>
    <cellStyle name="Normal 2 5 2 3 4" xfId="32783" xr:uid="{90BBEE1E-583C-41C6-BBC2-373583D69877}"/>
    <cellStyle name="Normal 2 5 2 4" xfId="2345" xr:uid="{16D2A230-6FC3-4208-AA71-ACDA3467144D}"/>
    <cellStyle name="Normal 2 5 2 4 2" xfId="23157" xr:uid="{C29B70B0-62FF-40B1-B0AE-510B2A855A8D}"/>
    <cellStyle name="Normal 2 5 2 4 2 2" xfId="52221" xr:uid="{D7D9FF7D-B5D9-4C57-945F-C8AB9505E567}"/>
    <cellStyle name="Normal 2 5 2 4 3" xfId="18381" xr:uid="{B5FD35B2-ACFB-4345-B49C-2E1AD5871D74}"/>
    <cellStyle name="Normal 2 5 2 4 3 2" xfId="48019" xr:uid="{9914FA1F-E6EC-4A1D-8AE0-86BB08F0F387}"/>
    <cellStyle name="Normal 2 5 2 4 4" xfId="33325" xr:uid="{5CCC5757-6307-464F-8B21-21D1BA28F4FC}"/>
    <cellStyle name="Normal 2 5 2 5" xfId="18382" xr:uid="{5E536872-0821-4F4C-9F39-F8075846FDEA}"/>
    <cellStyle name="Normal 2 5 2 5 2" xfId="48020" xr:uid="{C81A3A0F-AE59-4E6B-B9D2-644DE2A41611}"/>
    <cellStyle name="Normal 2 5 2 6" xfId="20916" xr:uid="{4CE3C406-6B52-47E9-8DD1-F6D7A2BB66BA}"/>
    <cellStyle name="Normal 2 5 2 6 2" xfId="50344" xr:uid="{5A114422-89E1-4BC6-947B-919A7CE65228}"/>
    <cellStyle name="Normal 2 5 2 7" xfId="18376" xr:uid="{7D1035B3-8736-4950-957A-6A1972610080}"/>
    <cellStyle name="Normal 2 5 2 7 2" xfId="48014" xr:uid="{D48C9552-0EC1-49B7-B673-0A1E57635A03}"/>
    <cellStyle name="Normal 2 5 2 8" xfId="5071" xr:uid="{AA2271B6-EF4F-4E30-A858-66A89BF51EDD}"/>
    <cellStyle name="Normal 2 5 2 8 2" xfId="34938" xr:uid="{3BD90FD7-B8DB-45C3-A4EF-43ED8C1A92A6}"/>
    <cellStyle name="Normal 2 5 2 9" xfId="4469" xr:uid="{B1044661-23C1-4DBE-8B57-7DFF4ED5AB24}"/>
    <cellStyle name="Normal 2 5 3" xfId="1408" xr:uid="{26D536EA-E3F3-4545-851D-A498E448F66F}"/>
    <cellStyle name="Normal 2 5 3 2" xfId="2070" xr:uid="{7BAEA64B-319E-4BBB-B1F0-227890D4A0EF}"/>
    <cellStyle name="Normal 2 5 3 2 2" xfId="3305" xr:uid="{A3F1E4D0-2E3E-436F-9F06-F9614FA2147B}"/>
    <cellStyle name="Normal 2 5 3 2 2 2" xfId="18385" xr:uid="{4D6C94B2-DAE3-4F97-8A0B-625F3EA86C86}"/>
    <cellStyle name="Normal 2 5 3 2 2 2 2" xfId="48023" xr:uid="{655E61A9-268D-4EDB-988D-C034457219DD}"/>
    <cellStyle name="Normal 2 5 3 2 2 3" xfId="34282" xr:uid="{938ABC4B-2E10-4FEF-ACE3-B6DE06E8C647}"/>
    <cellStyle name="Normal 2 5 3 2 3" xfId="18386" xr:uid="{C868EE76-FBEA-47CA-A183-1ED11213E2BD}"/>
    <cellStyle name="Normal 2 5 3 2 3 2" xfId="48024" xr:uid="{EF8CDE70-85B1-4263-BE46-CE1D357829B1}"/>
    <cellStyle name="Normal 2 5 3 2 4" xfId="22147" xr:uid="{57F2152F-C9EC-4851-AA25-7A2036ADBFAA}"/>
    <cellStyle name="Normal 2 5 3 2 4 2" xfId="51572" xr:uid="{7CF2189F-F822-4CB4-9CA1-9A75F1DC7B62}"/>
    <cellStyle name="Normal 2 5 3 2 5" xfId="18384" xr:uid="{AA2EB7E7-9A4B-47F7-873C-97361F3C40E7}"/>
    <cellStyle name="Normal 2 5 3 2 5 2" xfId="48022" xr:uid="{B0AF51CF-B473-426F-9B22-1C3F4CAA63E0}"/>
    <cellStyle name="Normal 2 5 3 2 6" xfId="33072" xr:uid="{8AFFEF97-9CD3-447D-9D13-9D2BC6E8940D}"/>
    <cellStyle name="Normal 2 5 3 3" xfId="2703" xr:uid="{3045D2D5-86D0-4DB0-9E4B-764466AEDA61}"/>
    <cellStyle name="Normal 2 5 3 3 2" xfId="18387" xr:uid="{D51CCC68-B3AA-404D-B394-4E4C1B9A3AF6}"/>
    <cellStyle name="Normal 2 5 3 3 2 2" xfId="48025" xr:uid="{B44B8AAF-8F54-41E9-A6DA-E2323DAB28FD}"/>
    <cellStyle name="Normal 2 5 3 3 3" xfId="33683" xr:uid="{A1F32145-EA51-4A38-8293-912BB4D63F71}"/>
    <cellStyle name="Normal 2 5 3 4" xfId="18388" xr:uid="{DB47FB4F-6629-4115-AFA8-3BDCB5183F4E}"/>
    <cellStyle name="Normal 2 5 3 4 2" xfId="48026" xr:uid="{9161D3D1-F4F0-4062-A6C0-1DE58EB70BC8}"/>
    <cellStyle name="Normal 2 5 3 5" xfId="18389" xr:uid="{DFAADB6B-7085-42C2-ABE9-F319B4A68CA5}"/>
    <cellStyle name="Normal 2 5 3 5 2" xfId="48027" xr:uid="{D28694C9-DA9C-4D32-A0CC-EC166165CB3F}"/>
    <cellStyle name="Normal 2 5 3 6" xfId="21162" xr:uid="{2C44A45F-7C1E-4FA4-BE4A-68B09E88F377}"/>
    <cellStyle name="Normal 2 5 3 6 2" xfId="50588" xr:uid="{EC37734A-9D64-40D0-A849-5D7B1F903252}"/>
    <cellStyle name="Normal 2 5 3 7" xfId="18383" xr:uid="{F055FA3F-B3F8-4F80-B9C7-DEB151A22545}"/>
    <cellStyle name="Normal 2 5 3 7 2" xfId="48021" xr:uid="{39644413-DC4B-4B75-BD62-B6CD559C20B1}"/>
    <cellStyle name="Normal 2 5 3 8" xfId="23491" xr:uid="{54948E15-6DE9-4B81-B3A7-DBCEC506C638}"/>
    <cellStyle name="Normal 2 5 3 9" xfId="32458" xr:uid="{36134F77-FCE8-430C-ACF2-DC318607EA3C}"/>
    <cellStyle name="Normal 2 5 4" xfId="1780" xr:uid="{8930613F-B9AE-4A73-A318-9D4C9354ED32}"/>
    <cellStyle name="Normal 2 5 4 2" xfId="3001" xr:uid="{796C5F04-2369-416D-883E-8FE162FCA52E}"/>
    <cellStyle name="Normal 2 5 4 2 2" xfId="18391" xr:uid="{7189CE96-AE7A-4C73-B25A-B53B1B2C5AA5}"/>
    <cellStyle name="Normal 2 5 4 2 2 2" xfId="48029" xr:uid="{474526C6-5B30-4509-9DD7-B194632B60E8}"/>
    <cellStyle name="Normal 2 5 4 2 3" xfId="33979" xr:uid="{7672830D-CBF4-40E7-8AB6-36F08EBCB4A1}"/>
    <cellStyle name="Normal 2 5 4 3" xfId="18392" xr:uid="{66DDA3FD-57E8-460F-BEF1-7B5BD2C7001B}"/>
    <cellStyle name="Normal 2 5 4 3 2" xfId="48030" xr:uid="{F8E11043-0F0F-425A-A891-872F4905C346}"/>
    <cellStyle name="Normal 2 5 4 4" xfId="21683" xr:uid="{09ED05AA-86E9-4F18-9584-4D3F99126E5D}"/>
    <cellStyle name="Normal 2 5 4 4 2" xfId="51108" xr:uid="{1DBA62CC-D65E-48DB-9C32-7F957A64BB85}"/>
    <cellStyle name="Normal 2 5 4 5" xfId="18390" xr:uid="{6261BE4D-CE98-48E6-9A3A-6A7F883B1568}"/>
    <cellStyle name="Normal 2 5 4 5 2" xfId="48028" xr:uid="{1F0221D6-8443-4D91-B48E-E23FCC093E93}"/>
    <cellStyle name="Normal 2 5 4 6" xfId="31333" xr:uid="{0A655CFF-C795-4BDB-9423-FAC6BC286203}"/>
    <cellStyle name="Normal 2 5 4 6 2" xfId="59645" xr:uid="{05120192-1E3E-47B6-A024-23465552F7AE}"/>
    <cellStyle name="Normal 2 5 4 7" xfId="32782" xr:uid="{4D38F680-EC13-4037-ABD0-D47F8EFA880F}"/>
    <cellStyle name="Normal 2 5 5" xfId="2228" xr:uid="{1879DFE6-C1A2-4F55-8288-D0E3DD94E8A7}"/>
    <cellStyle name="Normal 2 5 5 2" xfId="31262" xr:uid="{172B641E-4BD3-484E-B070-3047A14CE723}"/>
    <cellStyle name="Normal 2 5 5 3" xfId="18393" xr:uid="{5FC61FFC-1397-4A5A-A923-78756C20DDC5}"/>
    <cellStyle name="Normal 2 5 5 3 2" xfId="48031" xr:uid="{56120D4A-4BF6-423F-B368-4CA137DC3919}"/>
    <cellStyle name="Normal 2 5 5 4" xfId="33210" xr:uid="{1F3D6946-B60E-4E1C-B092-E8841CFAE4F9}"/>
    <cellStyle name="Normal 2 5 6" xfId="18394" xr:uid="{4F4DFF02-C33F-4BC1-8551-DF0939269560}"/>
    <cellStyle name="Normal 2 5 6 2" xfId="22946" xr:uid="{E4745A5E-1027-407C-AA4D-AB339E5BD960}"/>
    <cellStyle name="Normal 2 5 6 2 2" xfId="52167" xr:uid="{D23EFE0D-A4CB-48D8-9472-0EFA4B211351}"/>
    <cellStyle name="Normal 2 5 6 3" xfId="48032" xr:uid="{7B7E3548-3705-4DF9-9BE7-CCD3A509BE35}"/>
    <cellStyle name="Normal 2 5 7" xfId="18395" xr:uid="{FE3CD123-EBB5-48E1-9A75-871B80F841C8}"/>
    <cellStyle name="Normal 2 5 7 2" xfId="48033" xr:uid="{BC8E4F8A-2497-4D9A-82EA-045E6CF112A1}"/>
    <cellStyle name="Normal 2 5 8" xfId="20445" xr:uid="{84DFC57D-3546-4977-B9B2-4047DBF509FA}"/>
    <cellStyle name="Normal 2 5 9" xfId="20713" xr:uid="{3F20C623-68D5-489F-AFBA-57C8698CC981}"/>
    <cellStyle name="Normal 2 5 9 2" xfId="50149" xr:uid="{46A97F79-9C8A-4E80-8D15-F4EB0C89F6A6}"/>
    <cellStyle name="Normal 2 6" xfId="187" xr:uid="{0F60CA82-3FA0-469C-BD76-17D2C2B643C2}"/>
    <cellStyle name="Normal 2 6 10" xfId="4509" xr:uid="{5E11FB12-6526-4FA8-8D38-65B30874DD9C}"/>
    <cellStyle name="Normal 2 6 11" xfId="31677" xr:uid="{8419B0AA-F889-4ED4-8770-0847091BBFCE}"/>
    <cellStyle name="Normal 2 6 2" xfId="871" xr:uid="{C1AC41F3-6E79-4ADA-8EAC-9BC5B9B825E7}"/>
    <cellStyle name="Normal 2 6 2 2" xfId="1411" xr:uid="{0A9643B4-1AD4-43EE-8790-1FE27DE4DAAC}"/>
    <cellStyle name="Normal 2 6 2 2 2" xfId="2073" xr:uid="{9D116FCC-4DE0-4E20-BB29-E9B9FB73D496}"/>
    <cellStyle name="Normal 2 6 2 2 2 2" xfId="3308" xr:uid="{34F0E8FB-50D5-4E3B-A3DF-2D066BCB785E}"/>
    <cellStyle name="Normal 2 6 2 2 2 2 2" xfId="34285" xr:uid="{C7FC7E18-9315-4459-B760-26943FC23713}"/>
    <cellStyle name="Normal 2 6 2 2 2 3" xfId="33075" xr:uid="{23450D57-BAB7-4BE8-B7B0-5C818C22BDCC}"/>
    <cellStyle name="Normal 2 6 2 2 3" xfId="2706" xr:uid="{B597AB18-26CA-4E61-9A10-D3B80C513921}"/>
    <cellStyle name="Normal 2 6 2 2 3 2" xfId="18398" xr:uid="{61606D6B-A349-4BA0-972A-271CB3F77F76}"/>
    <cellStyle name="Normal 2 6 2 2 3 2 2" xfId="48036" xr:uid="{A6636FF3-E34B-43CD-8CAD-AF595DCB1401}"/>
    <cellStyle name="Normal 2 6 2 2 3 3" xfId="33686" xr:uid="{9F20E404-061C-415B-BFC1-415ADA8EE816}"/>
    <cellStyle name="Normal 2 6 2 2 4" xfId="28373" xr:uid="{35EA2D36-16C6-473C-A31C-58B31EE71DBE}"/>
    <cellStyle name="Normal 2 6 2 2 4 2" xfId="56863" xr:uid="{EB29DD66-A617-4E4E-A06B-B1A1427339FF}"/>
    <cellStyle name="Normal 2 6 2 2 5" xfId="32461" xr:uid="{62B4ECAA-5299-4D86-8414-ABEEEA5AC92B}"/>
    <cellStyle name="Normal 2 6 2 3" xfId="1783" xr:uid="{59B3A379-6C53-430A-921F-95AAAEB91182}"/>
    <cellStyle name="Normal 2 6 2 3 2" xfId="3004" xr:uid="{0728E0B3-8192-4A31-8DC9-25279F2767FF}"/>
    <cellStyle name="Normal 2 6 2 3 2 2" xfId="31206" xr:uid="{A7095C97-F7BF-48D1-9F45-F2E4B432F4E2}"/>
    <cellStyle name="Normal 2 6 2 3 2 3" xfId="33982" xr:uid="{07B84D17-254A-4B6C-8880-898667E44537}"/>
    <cellStyle name="Normal 2 6 2 3 3" xfId="18399" xr:uid="{C2AB029F-E4EF-4C36-88AC-58615765DCD4}"/>
    <cellStyle name="Normal 2 6 2 3 3 2" xfId="48037" xr:uid="{2AEE8013-F372-4272-A8EF-6C04937EE210}"/>
    <cellStyle name="Normal 2 6 2 3 4" xfId="32785" xr:uid="{BDADBA00-5CCA-43CF-A4A0-8170B153F486}"/>
    <cellStyle name="Normal 2 6 2 4" xfId="2408" xr:uid="{3715483F-FB14-4704-9B13-9FB48A890092}"/>
    <cellStyle name="Normal 2 6 2 4 2" xfId="33388" xr:uid="{B7C0DCFC-EE7D-41F4-944C-A26F8ED43F26}"/>
    <cellStyle name="Normal 2 6 2 5" xfId="18397" xr:uid="{86480AF3-6780-40FC-A215-2E6B147A0057}"/>
    <cellStyle name="Normal 2 6 2 5 2" xfId="48035" xr:uid="{BEA601D8-5FD1-4B01-9B79-1C556642B37E}"/>
    <cellStyle name="Normal 2 6 2 6" xfId="25407" xr:uid="{1FB0BD45-4DA0-45BD-9790-DA2E80C02223}"/>
    <cellStyle name="Normal 2 6 2 6 2" xfId="53898" xr:uid="{2A59C877-9087-4D90-866B-D0370875BFC2}"/>
    <cellStyle name="Normal 2 6 2 7" xfId="32101" xr:uid="{3BDF425D-39A8-44D5-AA2E-B54B2E3F8E85}"/>
    <cellStyle name="Normal 2 6 3" xfId="1410" xr:uid="{6D71E040-B1A5-44F3-8A59-DC15EC1431AE}"/>
    <cellStyle name="Normal 2 6 3 2" xfId="2072" xr:uid="{F028805E-F741-43FB-BCE9-CF1404178D30}"/>
    <cellStyle name="Normal 2 6 3 2 2" xfId="3307" xr:uid="{55CC714B-B92E-4579-B24F-077A9C784592}"/>
    <cellStyle name="Normal 2 6 3 2 2 2" xfId="34284" xr:uid="{D355EE77-F79B-4EE9-AF3D-B7043ED94D42}"/>
    <cellStyle name="Normal 2 6 3 2 3" xfId="31347" xr:uid="{BB771C8E-42CB-4944-AC99-EF524F6F360F}"/>
    <cellStyle name="Normal 2 6 3 2 4" xfId="33074" xr:uid="{393B4C60-321D-4ECE-BE89-79793D9B6EBE}"/>
    <cellStyle name="Normal 2 6 3 3" xfId="2705" xr:uid="{E604BA28-9091-4512-8BEF-2001664255F0}"/>
    <cellStyle name="Normal 2 6 3 3 2" xfId="31396" xr:uid="{2BC1DA92-7D91-4023-AD6E-AB56AA1DE87B}"/>
    <cellStyle name="Normal 2 6 3 3 3" xfId="33685" xr:uid="{0346FF22-3EDE-45E8-AEBF-35344FE35667}"/>
    <cellStyle name="Normal 2 6 3 4" xfId="18400" xr:uid="{2EC31D1A-F9A1-466E-8316-1B280A44EFD9}"/>
    <cellStyle name="Normal 2 6 3 4 2" xfId="31205" xr:uid="{DECF9252-87DC-42C7-B7DA-B37E10BC79C8}"/>
    <cellStyle name="Normal 2 6 3 4 3" xfId="48038" xr:uid="{D242CCEF-E602-49B8-8FAC-0C77A2EF6E7C}"/>
    <cellStyle name="Normal 2 6 3 5" xfId="26858" xr:uid="{8075744C-7356-4C3C-809F-794871B563FF}"/>
    <cellStyle name="Normal 2 6 3 5 2" xfId="55348" xr:uid="{7D3F21C5-65BA-4D10-B061-C9B372B3AE23}"/>
    <cellStyle name="Normal 2 6 3 6" xfId="32460" xr:uid="{36F522EF-B787-4E9E-BDFC-FEF437297382}"/>
    <cellStyle name="Normal 2 6 4" xfId="1782" xr:uid="{4B0BD3C5-30E9-45F6-BAA9-C1C84D7B478F}"/>
    <cellStyle name="Normal 2 6 4 2" xfId="3003" xr:uid="{244B4A33-E00D-4D0B-8041-31C3525AFAEB}"/>
    <cellStyle name="Normal 2 6 4 2 2" xfId="33981" xr:uid="{1F334E1A-1DCC-48D2-B292-BDF1237845C6}"/>
    <cellStyle name="Normal 2 6 4 3" xfId="18401" xr:uid="{00E038F6-3B03-4C19-9E50-D7C3743BCA76}"/>
    <cellStyle name="Normal 2 6 4 3 2" xfId="48039" xr:uid="{177351BB-85C9-4BE2-B3CF-F7FB74CFA88E}"/>
    <cellStyle name="Normal 2 6 4 4" xfId="29852" xr:uid="{D61E7A30-5FC9-46C2-BD3B-C263C801A750}"/>
    <cellStyle name="Normal 2 6 4 4 2" xfId="58342" xr:uid="{DEB6383F-C3BF-43AB-9861-C8DD3422E5A3}"/>
    <cellStyle name="Normal 2 6 4 5" xfId="32784" xr:uid="{75C3A6A7-986C-42BB-BBB3-BD3ED47C1A73}"/>
    <cellStyle name="Normal 2 6 5" xfId="2096" xr:uid="{A60B0B68-E026-4A8F-ADCD-DE8DE291E6F8}"/>
    <cellStyle name="Normal 2 6 5 2" xfId="23877" xr:uid="{6DD582CB-CCDC-432D-BB1B-93B38A8D012D}"/>
    <cellStyle name="Normal 2 6 5 2 2" xfId="52490" xr:uid="{0E9D867D-327E-4FBD-8904-86481F2CD250}"/>
    <cellStyle name="Normal 2 6 5 3" xfId="18402" xr:uid="{C57CB692-574E-470C-BC34-327D801DE369}"/>
    <cellStyle name="Normal 2 6 5 3 2" xfId="48040" xr:uid="{75EB1F8A-BFDD-44D6-A7B8-E3A28A48B86D}"/>
    <cellStyle name="Normal 2 6 6" xfId="2382" xr:uid="{96A20CC9-79ED-4552-91B5-4381D9B613B8}"/>
    <cellStyle name="Normal 2 6 6 2" xfId="22989" xr:uid="{547164F6-3AA6-4AAF-8C2F-3F865EF9265A}"/>
    <cellStyle name="Normal 2 6 6 3" xfId="18403" xr:uid="{ADC67333-F601-4FD4-9934-5757BDD07DA0}"/>
    <cellStyle name="Normal 2 6 6 3 2" xfId="48041" xr:uid="{AA01CE14-2348-41D6-AB9D-9ECAE54F5B07}"/>
    <cellStyle name="Normal 2 6 6 4" xfId="33362" xr:uid="{59EF0BB7-BA41-4DB1-862D-98B92A79457A}"/>
    <cellStyle name="Normal 2 6 7" xfId="695" xr:uid="{893EECB8-B3F7-4DCD-9A05-1210277ADD88}"/>
    <cellStyle name="Normal 2 6 7 2" xfId="31948" xr:uid="{9FB254F7-3044-4CEC-987E-1BA7C488357C}"/>
    <cellStyle name="Normal 2 6 8" xfId="18396" xr:uid="{2BB862CE-C0F3-4265-BAA2-164AED71D4A2}"/>
    <cellStyle name="Normal 2 6 8 2" xfId="48034" xr:uid="{71870614-CE06-4231-9AFD-53C84C08DBEF}"/>
    <cellStyle name="Normal 2 6 9" xfId="4870" xr:uid="{4452E228-87D9-44F0-BBA0-5BA56D016A32}"/>
    <cellStyle name="Normal 2 6 9 2" xfId="34749" xr:uid="{F330F6E4-3F07-4A0C-A92E-D2A16B9D0CB3}"/>
    <cellStyle name="Normal 2 7" xfId="150" xr:uid="{DE2E175A-355B-478B-AA8A-9A13E26C62AB}"/>
    <cellStyle name="Normal 2 7 2" xfId="469" xr:uid="{749F1658-C655-41C0-A455-0865E59C3963}"/>
    <cellStyle name="Normal 2 7 2 2" xfId="5923" xr:uid="{44D94A4F-D806-4E32-920A-1EC051A54400}"/>
    <cellStyle name="Normal 2 7 2 2 2" xfId="21971" xr:uid="{91D4DE00-5AAB-48DC-AC2E-D1BD717BD0A1}"/>
    <cellStyle name="Normal 2 7 2 2 2 2" xfId="51396" xr:uid="{D9CDCF41-21CF-4818-8B33-7F79D0B82D7C}"/>
    <cellStyle name="Normal 2 7 2 2 3" xfId="18406" xr:uid="{D22576EF-36FD-4456-B7B1-F4B3BAFB5E62}"/>
    <cellStyle name="Normal 2 7 2 2 3 2" xfId="48044" xr:uid="{7C33000C-6C6B-4A0F-AD5C-916D0775E815}"/>
    <cellStyle name="Normal 2 7 2 2 4" xfId="28662" xr:uid="{4FF50C0A-25DE-455A-AC7E-C766547379BD}"/>
    <cellStyle name="Normal 2 7 2 2 4 2" xfId="57152" xr:uid="{49E03289-B849-44D3-B519-026DC51E05A7}"/>
    <cellStyle name="Normal 2 7 2 2 5" xfId="35782" xr:uid="{C66EA338-2C7E-410D-A5CC-C332422C7B87}"/>
    <cellStyle name="Normal 2 7 2 3" xfId="18407" xr:uid="{8D573875-AB39-4C11-813F-727CD6454090}"/>
    <cellStyle name="Normal 2 7 2 3 2" xfId="25685" xr:uid="{1353F043-E065-4591-8090-1F5A992FAB93}"/>
    <cellStyle name="Normal 2 7 2 3 2 2" xfId="54176" xr:uid="{1C93060A-C9C8-4E84-84D6-BDA7E0BBF80A}"/>
    <cellStyle name="Normal 2 7 2 3 3" xfId="48045" xr:uid="{4E6BE2DA-8BA2-4C0B-BEDA-9F9CC8BE07B7}"/>
    <cellStyle name="Normal 2 7 2 4" xfId="20999" xr:uid="{ED664259-DA07-40D8-A621-50FD03648694}"/>
    <cellStyle name="Normal 2 7 2 4 2" xfId="50425" xr:uid="{BB257238-0903-46BE-B0BA-2F99FB5A39EE}"/>
    <cellStyle name="Normal 2 7 2 5" xfId="18405" xr:uid="{926177D6-3130-4BA4-81AC-61711BBCE69B}"/>
    <cellStyle name="Normal 2 7 2 5 2" xfId="48043" xr:uid="{876EC5D6-06F5-46E0-B6E4-64F5FF320D76}"/>
    <cellStyle name="Normal 2 7 2 6" xfId="23076" xr:uid="{8254F111-4F1B-42EE-81F2-99B259153754}"/>
    <cellStyle name="Normal 2 7 2 7" xfId="5139" xr:uid="{A4CED1EA-2177-4D79-B903-EE8F6AD6D4C0}"/>
    <cellStyle name="Normal 2 7 2 7 2" xfId="35002" xr:uid="{21346CD6-9134-4FF6-8199-859E90179C14}"/>
    <cellStyle name="Normal 2 7 3" xfId="5331" xr:uid="{7850BBFE-4082-4F9B-A2F2-43703AF49FD4}"/>
    <cellStyle name="Normal 2 7 3 2" xfId="6115" xr:uid="{2BAE5FE6-CD2F-433D-8B54-76B95F9C8D86}"/>
    <cellStyle name="Normal 2 7 3 2 2" xfId="22233" xr:uid="{C3B29694-0651-4F95-B78D-3B38318F6D59}"/>
    <cellStyle name="Normal 2 7 3 2 2 2" xfId="51658" xr:uid="{03E005CD-EA90-4B6D-BD4F-7E27593A21FB}"/>
    <cellStyle name="Normal 2 7 3 2 3" xfId="23104" xr:uid="{2EC3BB82-8D04-42A7-BA87-6F8316EB09F6}"/>
    <cellStyle name="Normal 2 7 3 2 4" xfId="35974" xr:uid="{C702AF12-1A6A-440B-AAD8-133BF498A51E}"/>
    <cellStyle name="Normal 2 7 3 3" xfId="21246" xr:uid="{DCA18620-B38F-48F9-9193-218298DFEA44}"/>
    <cellStyle name="Normal 2 7 3 3 2" xfId="31370" xr:uid="{80B4B3D6-37A1-4DEE-9D41-BA95E8563818}"/>
    <cellStyle name="Normal 2 7 3 3 3" xfId="27151" xr:uid="{0AA0C389-EFB3-40D3-8917-796CB837E248}"/>
    <cellStyle name="Normal 2 7 3 3 3 2" xfId="55641" xr:uid="{D0659AC3-5CAF-45A7-8A73-BA59C0E1C068}"/>
    <cellStyle name="Normal 2 7 3 3 4" xfId="50672" xr:uid="{BC9D9FF5-AC88-4AD2-8C2B-F1C4D6B61849}"/>
    <cellStyle name="Normal 2 7 3 4" xfId="18408" xr:uid="{EFF65E8B-C94B-4D26-8515-6715B481E1EB}"/>
    <cellStyle name="Normal 2 7 3 4 2" xfId="48046" xr:uid="{B46C057A-F37A-49C9-B369-EAA61029BD33}"/>
    <cellStyle name="Normal 2 7 3 5" xfId="23079" xr:uid="{7CA1CDB3-AD73-4686-80FB-82C94F4D5EAC}"/>
    <cellStyle name="Normal 2 7 3 6" xfId="35194" xr:uid="{E0FE0012-B0F6-4223-8F8B-05C87BA5577C}"/>
    <cellStyle name="Normal 2 7 4" xfId="5720" xr:uid="{1AA614B1-9404-4939-B129-D09232752D9D}"/>
    <cellStyle name="Normal 2 7 4 2" xfId="21730" xr:uid="{163A665F-3320-4558-A21D-23F23A7AFB19}"/>
    <cellStyle name="Normal 2 7 4 2 2" xfId="51155" xr:uid="{5D88C6B1-12FB-441B-85C5-2A6E6CF05669}"/>
    <cellStyle name="Normal 2 7 4 3" xfId="18409" xr:uid="{CA3FEFC6-3751-4DD8-A2B8-F66E337DBA1A}"/>
    <cellStyle name="Normal 2 7 4 3 2" xfId="48047" xr:uid="{30E268F4-ED8B-4505-8F9F-6243778A2B81}"/>
    <cellStyle name="Normal 2 7 4 4" xfId="30146" xr:uid="{7A9F8503-5A8A-43E4-8A57-0F22ED13D7B0}"/>
    <cellStyle name="Normal 2 7 4 4 2" xfId="58636" xr:uid="{89F54717-A9CB-4138-BD5B-DF99105638B1}"/>
    <cellStyle name="Normal 2 7 4 5" xfId="35579" xr:uid="{5CA4481F-F33E-4697-9532-AAAECBAC80EB}"/>
    <cellStyle name="Normal 2 7 5" xfId="18410" xr:uid="{EAC0ECA5-79A6-48AF-B1DE-F0FAE5A11244}"/>
    <cellStyle name="Normal 2 7 5 2" xfId="24249" xr:uid="{6481254F-A7EE-4D72-A421-C76B0751F2AD}"/>
    <cellStyle name="Normal 2 7 5 2 2" xfId="52741" xr:uid="{936E735B-F5E0-4F08-BA57-FE86C82CBE46}"/>
    <cellStyle name="Normal 2 7 5 3" xfId="48048" xr:uid="{F6566C8C-DB24-4350-9CD8-A498BF462DA5}"/>
    <cellStyle name="Normal 2 7 6" xfId="20757" xr:uid="{FE3BFD99-D945-4D6D-9F02-2220BD1EDA55}"/>
    <cellStyle name="Normal 2 7 6 2" xfId="50189" xr:uid="{83AB0B97-6D0E-4798-BC94-6D5A1BD9EBD9}"/>
    <cellStyle name="Normal 2 7 7" xfId="18404" xr:uid="{4C1C198E-F387-4BD2-B518-9F7AE5C58B39}"/>
    <cellStyle name="Normal 2 7 7 2" xfId="48042" xr:uid="{BF01C487-2B6C-4603-B525-658F4BFE4C1E}"/>
    <cellStyle name="Normal 2 7 8" xfId="23060" xr:uid="{045EAC1F-51FE-47C6-BC8C-59BFF24BC5DB}"/>
    <cellStyle name="Normal 2 7 9" xfId="4891" xr:uid="{ACD79A89-F211-44D3-AE18-78F8A2BDE58E}"/>
    <cellStyle name="Normal 2 7 9 2" xfId="34770" xr:uid="{5DA79322-A6CB-498B-96F8-05FB20D06B9C}"/>
    <cellStyle name="Normal 2 8" xfId="600" xr:uid="{51C5CC29-F5CE-4680-B772-3C41EE386B7F}"/>
    <cellStyle name="Normal 2 8 2" xfId="3364" xr:uid="{194D8104-F3E7-4F70-B136-69C6BFA81EDA}"/>
    <cellStyle name="Normal 2 8 2 2" xfId="21753" xr:uid="{00A3F8AD-6E6F-4D33-B4AE-E099BA985752}"/>
    <cellStyle name="Normal 2 8 2 2 2" xfId="28952" xr:uid="{3C5E2A2E-62DB-47F9-B98C-AD7A02EDCB5B}"/>
    <cellStyle name="Normal 2 8 2 2 2 2" xfId="57442" xr:uid="{F734783B-5D2A-4DAC-B3C6-79A69059BFA6}"/>
    <cellStyle name="Normal 2 8 2 2 3" xfId="51178" xr:uid="{6F07D5E7-4152-4CBF-ADF5-0D0ED320FC62}"/>
    <cellStyle name="Normal 2 8 2 3" xfId="18412" xr:uid="{8784658E-BD57-4838-870D-C46D4EF78484}"/>
    <cellStyle name="Normal 2 8 2 3 2" xfId="25970" xr:uid="{55D72728-CFE0-4448-9F08-7DC0925DEC70}"/>
    <cellStyle name="Normal 2 8 2 3 2 2" xfId="54461" xr:uid="{25191BDC-6182-4C9A-89D6-7A0E376952F2}"/>
    <cellStyle name="Normal 2 8 2 3 3" xfId="48050" xr:uid="{62B74B68-A6F0-4A32-B6E3-9CCFE044CFF3}"/>
    <cellStyle name="Normal 2 8 2 4" xfId="23110" xr:uid="{C869573B-F536-4F9D-86EF-B0FD003A8D1C}"/>
    <cellStyle name="Normal 2 8 2 5" xfId="5744" xr:uid="{4E3D0946-A255-4A3E-AAA7-01A2DCBB0A42}"/>
    <cellStyle name="Normal 2 8 2 5 2" xfId="35603" xr:uid="{45F51256-8120-4189-8DC0-E0ECB3748D08}"/>
    <cellStyle name="Normal 2 8 3" xfId="2119" xr:uid="{F2DDF761-BFD6-48C1-A7D8-263194A6E273}"/>
    <cellStyle name="Normal 2 8 3 2" xfId="27441" xr:uid="{57EEF939-95DE-4296-BC68-8D0A5BA55357}"/>
    <cellStyle name="Normal 2 8 3 2 2" xfId="55931" xr:uid="{81577701-33AC-411A-973F-9D2413D6460C}"/>
    <cellStyle name="Normal 2 8 3 3" xfId="23465" xr:uid="{15C17086-DD8B-429D-A1C6-7E52E30355E5}"/>
    <cellStyle name="Normal 2 8 3 4" xfId="18413" xr:uid="{DBAAC669-BF9E-4509-9185-7A7E6C09026D}"/>
    <cellStyle name="Normal 2 8 3 4 2" xfId="48051" xr:uid="{32558194-05E6-445E-9A71-0483BA6BE546}"/>
    <cellStyle name="Normal 2 8 4" xfId="18414" xr:uid="{88FAEFE1-3918-4C84-8850-0BB1EBC31080}"/>
    <cellStyle name="Normal 2 8 4 2" xfId="30439" xr:uid="{F1950B41-ED1E-46AD-8A08-5AF4101C94A4}"/>
    <cellStyle name="Normal 2 8 4 2 2" xfId="58929" xr:uid="{2A1C35AD-C638-44FB-BB06-43706B17A16E}"/>
    <cellStyle name="Normal 2 8 4 3" xfId="48052" xr:uid="{3118812C-4CA2-4850-AD77-5D8F525B5460}"/>
    <cellStyle name="Normal 2 8 5" xfId="20778" xr:uid="{C19A04E4-7B91-4D28-9226-B2943B34801D}"/>
    <cellStyle name="Normal 2 8 5 2" xfId="24526" xr:uid="{03B1203F-0F4F-4D6A-8207-F22CB985D328}"/>
    <cellStyle name="Normal 2 8 5 2 2" xfId="53018" xr:uid="{EFD5FDEC-5449-49CE-AF71-A8F160E5AC95}"/>
    <cellStyle name="Normal 2 8 5 3" xfId="50209" xr:uid="{EDB36FB5-F508-4E92-97C5-6F7BFF210700}"/>
    <cellStyle name="Normal 2 8 6" xfId="18411" xr:uid="{2B7DB91A-2A47-4992-8CAC-B00D09EC9100}"/>
    <cellStyle name="Normal 2 8 6 2" xfId="48049" xr:uid="{51A3679B-799B-47CD-A7C7-92CE46A6A820}"/>
    <cellStyle name="Normal 2 8 7" xfId="23058" xr:uid="{0E04DE65-616D-4DC0-81ED-6684FD200B04}"/>
    <cellStyle name="Normal 2 8 8" xfId="4915" xr:uid="{9DB80DAD-D695-49C3-A1FA-F065DC41177B}"/>
    <cellStyle name="Normal 2 8 8 2" xfId="34792" xr:uid="{DFC2AE03-A96C-4488-B583-A0DC85ECE20F}"/>
    <cellStyle name="Normal 2 9" xfId="596" xr:uid="{DC6C776B-8109-4332-89F4-E4E8C36B9A19}"/>
    <cellStyle name="Normal 2 9 2" xfId="3362" xr:uid="{527FFBA3-CD34-49B6-9292-3815005D571D}"/>
    <cellStyle name="Normal 2 9 2 2" xfId="21994" xr:uid="{F0FFE1B5-A2CB-430E-B4DB-8451FF87709B}"/>
    <cellStyle name="Normal 2 9 2 2 2" xfId="29266" xr:uid="{C07F7388-5CD4-4AF5-A70A-EAC2370CCDE3}"/>
    <cellStyle name="Normal 2 9 2 2 2 2" xfId="57756" xr:uid="{916BA716-CDA1-462E-A9E6-ACD1F77645E8}"/>
    <cellStyle name="Normal 2 9 2 2 3" xfId="51419" xr:uid="{956EF02F-FE36-4BC2-8E39-F3D91D1ABF0C}"/>
    <cellStyle name="Normal 2 9 2 3" xfId="26282" xr:uid="{7DDDE999-8B06-48C9-954F-AC14FC09E557}"/>
    <cellStyle name="Normal 2 9 2 3 2" xfId="54773" xr:uid="{D10BE3F9-297E-4672-AA3E-7DD76E784EA2}"/>
    <cellStyle name="Normal 2 9 2 4" xfId="5947" xr:uid="{34919E0C-6E58-4D05-A221-0550F98B77E5}"/>
    <cellStyle name="Normal 2 9 2 4 2" xfId="35806" xr:uid="{BFFCCED4-8016-4953-BF08-FAB614418597}"/>
    <cellStyle name="Normal 2 9 3" xfId="3676" xr:uid="{ABD79390-363D-4551-8147-C32CD8F94276}"/>
    <cellStyle name="Normal 2 9 3 2" xfId="3862" xr:uid="{46C8B6BA-8C12-4FA2-990B-00D4B49780E1}"/>
    <cellStyle name="Normal 2 9 3 2 2" xfId="27755" xr:uid="{A7E30EDB-2183-4812-B599-6CBFE9957570}"/>
    <cellStyle name="Normal 2 9 3 2 2 2" xfId="56245" xr:uid="{CA836EA2-96F0-40B9-8BC6-1ABD947D4A8A}"/>
    <cellStyle name="Normal 2 9 3 3" xfId="21022" xr:uid="{6E5547A0-D7D1-4FB9-B616-788D8846233E}"/>
    <cellStyle name="Normal 2 9 3 3 2" xfId="50448" xr:uid="{D0A28D88-9277-4F55-9658-239C36591627}"/>
    <cellStyle name="Normal 2 9 4" xfId="1451" xr:uid="{C6B57354-F231-4B82-BFD5-C7987C998955}"/>
    <cellStyle name="Normal 2 9 4 2" xfId="30754" xr:uid="{EBA866D9-8620-4752-9052-3F0D239B841F}"/>
    <cellStyle name="Normal 2 9 4 2 2" xfId="59244" xr:uid="{AC257F3D-3B6C-4672-BEEF-950464E0259C}"/>
    <cellStyle name="Normal 2 9 4 3" xfId="18415" xr:uid="{8A0F035D-BDC0-4004-9A9E-980E14B93A56}"/>
    <cellStyle name="Normal 2 9 4 3 2" xfId="48053" xr:uid="{FCB94E54-0795-4390-A416-8D558C2DE9DA}"/>
    <cellStyle name="Normal 2 9 5" xfId="24825" xr:uid="{7C7AAAF5-875E-48F5-B1A5-E11613DE04B5}"/>
    <cellStyle name="Normal 2 9 5 2" xfId="53316" xr:uid="{ACAE876E-036C-450A-8C97-6D7BA1D9C4FF}"/>
    <cellStyle name="Normal 2 9 6" xfId="23088" xr:uid="{A5D2A030-9906-4109-8A82-82BBD1785B92}"/>
    <cellStyle name="Normal 2 9 7" xfId="5161" xr:uid="{7225D793-B231-4EEF-86CF-68C6D61AF70D}"/>
    <cellStyle name="Normal 2 9 7 2" xfId="35024" xr:uid="{7ADF75FB-C310-4250-B506-B728707EC59B}"/>
    <cellStyle name="Normal 20" xfId="203" xr:uid="{7A4B9F80-A081-4E4A-A8B9-F261A36EA6BA}"/>
    <cellStyle name="Normal 20 10" xfId="4615" xr:uid="{48772825-BC40-4B6F-801A-63A234813200}"/>
    <cellStyle name="Normal 20 10 2" xfId="26605" xr:uid="{79100416-DB70-48F2-B2B4-419F07C04C55}"/>
    <cellStyle name="Normal 20 10 2 2" xfId="55095" xr:uid="{8470218C-0CBB-4EE9-A62C-A5D5EB91A6FB}"/>
    <cellStyle name="Normal 20 10 3" xfId="34552" xr:uid="{59D4D44F-B156-4F4B-829C-BD5BCD7BCFC9}"/>
    <cellStyle name="Normal 20 11" xfId="29587" xr:uid="{E5F23C46-68FB-467D-9C75-00943E2EB6F4}"/>
    <cellStyle name="Normal 20 11 2" xfId="58077" xr:uid="{BD348D07-0874-4899-9C82-32BCF0AEB7C8}"/>
    <cellStyle name="Normal 20 12" xfId="22595" xr:uid="{3C502A79-B01C-4011-BFC6-17EC7A490331}"/>
    <cellStyle name="Normal 20 12 2" xfId="51880" xr:uid="{77F6755E-C74E-4D31-814E-9996E7DF2418}"/>
    <cellStyle name="Normal 20 13" xfId="31807" xr:uid="{D1158DAF-4F80-41A0-8088-A0503EBCAC71}"/>
    <cellStyle name="Normal 20 2" xfId="3363" xr:uid="{DD9922A4-2309-4F51-A2C0-88522FD350A5}"/>
    <cellStyle name="Normal 20 2 10" xfId="23158" xr:uid="{669FA81D-F926-42D7-AF23-ABAB148E9180}"/>
    <cellStyle name="Normal 20 2 10 2" xfId="52222" xr:uid="{AA1FA154-6864-4D48-BA1B-118240E03E26}"/>
    <cellStyle name="Normal 20 2 2" xfId="3507" xr:uid="{41E0875D-2D64-44AD-851E-90F76D5CABF3}"/>
    <cellStyle name="Normal 20 2 2 2" xfId="5787" xr:uid="{9C5F8504-AF4B-468F-AAEE-4B876020E523}"/>
    <cellStyle name="Normal 20 2 2 2 2" xfId="21786" xr:uid="{0B7FA09E-0F7D-4198-A740-B682871F71A3}"/>
    <cellStyle name="Normal 20 2 2 2 2 2" xfId="28528" xr:uid="{0AF64D1A-127D-48AB-8029-944E121CFA03}"/>
    <cellStyle name="Normal 20 2 2 2 2 2 2" xfId="57018" xr:uid="{DF92B7C6-8ED5-41BD-B9D5-36DDBE38D94F}"/>
    <cellStyle name="Normal 20 2 2 2 2 3" xfId="25553" xr:uid="{D87E613B-AC4D-4B1E-8F6C-32059040383D}"/>
    <cellStyle name="Normal 20 2 2 2 2 3 2" xfId="54044" xr:uid="{940BBCCC-B8EE-46BE-8FD2-726C7D76AD60}"/>
    <cellStyle name="Normal 20 2 2 2 2 4" xfId="51211" xr:uid="{69ECAB0C-0276-41A8-831E-8CDBFD11677E}"/>
    <cellStyle name="Normal 20 2 2 2 3" xfId="18419" xr:uid="{1E140F1A-9C74-4416-88AD-0942806F33E0}"/>
    <cellStyle name="Normal 20 2 2 2 3 2" xfId="27014" xr:uid="{D333654E-5B4E-44E5-9D4B-F5492C392179}"/>
    <cellStyle name="Normal 20 2 2 2 3 2 2" xfId="55504" xr:uid="{9A77746B-23BA-4CDE-9A1B-749796AF01B2}"/>
    <cellStyle name="Normal 20 2 2 2 3 3" xfId="48057" xr:uid="{1C6FC922-7630-4E8B-B071-A12E73A54B1A}"/>
    <cellStyle name="Normal 20 2 2 2 4" xfId="30009" xr:uid="{80BFAA74-4735-4D6B-83D0-AE2FF167AAD6}"/>
    <cellStyle name="Normal 20 2 2 2 4 2" xfId="58499" xr:uid="{FBD4E8D4-7048-4589-B1E3-8580B90CEFD6}"/>
    <cellStyle name="Normal 20 2 2 2 5" xfId="24082" xr:uid="{65437550-4654-4021-9836-B98C0A296DB8}"/>
    <cellStyle name="Normal 20 2 2 2 5 2" xfId="52623" xr:uid="{4D3B8653-9BA3-44A2-803D-A744AF838B98}"/>
    <cellStyle name="Normal 20 2 2 2 6" xfId="35646" xr:uid="{3760DCAB-A295-46EF-BD73-49A8F95720A6}"/>
    <cellStyle name="Normal 20 2 2 3" xfId="18420" xr:uid="{AE440C8C-60D2-4801-902F-B398C4EACC0B}"/>
    <cellStyle name="Normal 20 2 2 3 2" xfId="25840" xr:uid="{A035F05D-F2BF-4324-9BD0-D7E8438E8D05}"/>
    <cellStyle name="Normal 20 2 2 3 2 2" xfId="28818" xr:uid="{BB30CE6A-7273-46CC-BC6A-FC0385F6210C}"/>
    <cellStyle name="Normal 20 2 2 3 2 2 2" xfId="57308" xr:uid="{D7B68C3D-5AF8-4257-8FAF-D363CA715ABE}"/>
    <cellStyle name="Normal 20 2 2 3 2 3" xfId="54331" xr:uid="{13BE86F3-F695-49EF-9C16-6FCD6FD10BF8}"/>
    <cellStyle name="Normal 20 2 2 3 3" xfId="27307" xr:uid="{FCC41F45-114A-4E50-91CA-CD9F3DF04783}"/>
    <cellStyle name="Normal 20 2 2 3 3 2" xfId="55797" xr:uid="{66EC63CF-C25F-4452-A565-7D44676647C8}"/>
    <cellStyle name="Normal 20 2 2 3 4" xfId="30305" xr:uid="{D8020A47-9313-406A-932C-1E6EA0A88244}"/>
    <cellStyle name="Normal 20 2 2 3 4 2" xfId="58795" xr:uid="{BD6365B9-5A2B-446D-B1CF-DCDF74F94DBE}"/>
    <cellStyle name="Normal 20 2 2 3 5" xfId="24395" xr:uid="{6DD2FBA1-ADFB-4788-B1EB-F41B14D140BB}"/>
    <cellStyle name="Normal 20 2 2 3 5 2" xfId="52887" xr:uid="{C6D77C63-57DB-4E9D-823A-B5F2A3A36149}"/>
    <cellStyle name="Normal 20 2 2 3 6" xfId="48058" xr:uid="{9EBFA011-BDAC-469A-BF37-8B598386D94E}"/>
    <cellStyle name="Normal 20 2 2 4" xfId="20605" xr:uid="{E3B61C76-8202-47D5-B8B3-608D287D1281}"/>
    <cellStyle name="Normal 20 2 2 4 2" xfId="26131" xr:uid="{6CDDDDDF-AB05-478F-9E5A-06E9FB2EA609}"/>
    <cellStyle name="Normal 20 2 2 4 2 2" xfId="29115" xr:uid="{BD51E285-4EF5-45EE-A2CD-FEF1C62FB413}"/>
    <cellStyle name="Normal 20 2 2 4 2 2 2" xfId="57605" xr:uid="{5A47EEE0-CA90-4713-8656-B324AEB2E85C}"/>
    <cellStyle name="Normal 20 2 2 4 2 3" xfId="54622" xr:uid="{BE430E23-1E28-4AF6-949E-48E5CA3C2C7C}"/>
    <cellStyle name="Normal 20 2 2 4 3" xfId="27604" xr:uid="{5AC0E3BB-EA8F-4DB5-A24F-C447665729D5}"/>
    <cellStyle name="Normal 20 2 2 4 3 2" xfId="56094" xr:uid="{412D18E3-4E8F-4B61-A512-27D513D5C581}"/>
    <cellStyle name="Normal 20 2 2 4 4" xfId="30603" xr:uid="{F629B943-49BD-41DF-B4B7-74E098E0B626}"/>
    <cellStyle name="Normal 20 2 2 4 4 2" xfId="59093" xr:uid="{A74EDC9E-B7BA-4934-9F74-5C688EFCB77C}"/>
    <cellStyle name="Normal 20 2 2 4 5" xfId="24674" xr:uid="{D277793E-D6E5-440E-ACB1-D5D7BD621CEA}"/>
    <cellStyle name="Normal 20 2 2 4 5 2" xfId="53166" xr:uid="{25687BE8-3926-46D7-9152-2F24DA457D22}"/>
    <cellStyle name="Normal 20 2 2 5" xfId="18418" xr:uid="{1E2ECC3C-B409-451C-8E40-9F5FBFFFBD59}"/>
    <cellStyle name="Normal 20 2 2 5 2" xfId="26440" xr:uid="{8AACB157-9658-4B21-9B79-F6115CE9F611}"/>
    <cellStyle name="Normal 20 2 2 5 2 2" xfId="29424" xr:uid="{4BE8C75D-5007-4DF4-AD6A-A0057A920BDB}"/>
    <cellStyle name="Normal 20 2 2 5 2 2 2" xfId="57914" xr:uid="{DD95E174-EE4D-445B-B478-73C9110A4A72}"/>
    <cellStyle name="Normal 20 2 2 5 2 3" xfId="54931" xr:uid="{52929E12-9418-41F4-8484-3CDAB3219543}"/>
    <cellStyle name="Normal 20 2 2 5 3" xfId="27913" xr:uid="{41F46378-E6E5-4BC5-9D96-47DDE9B82544}"/>
    <cellStyle name="Normal 20 2 2 5 3 2" xfId="56403" xr:uid="{7560D4D9-3D96-49CB-956A-C07EA316A7A9}"/>
    <cellStyle name="Normal 20 2 2 5 4" xfId="30913" xr:uid="{503E6B93-8D4B-442A-950C-9293C6A8670B}"/>
    <cellStyle name="Normal 20 2 2 5 4 2" xfId="59403" xr:uid="{B9E2A4CF-1930-4295-AC6D-DF42BC677290}"/>
    <cellStyle name="Normal 20 2 2 5 5" xfId="24971" xr:uid="{A9F544C4-78D1-44C7-BA77-C76FC42C1DD3}"/>
    <cellStyle name="Normal 20 2 2 5 5 2" xfId="53462" xr:uid="{67B8CE80-1C09-45B5-992E-00EA429F6D2C}"/>
    <cellStyle name="Normal 20 2 2 5 6" xfId="48056" xr:uid="{25AC6D1E-0A34-4A85-BB03-4441726C17A8}"/>
    <cellStyle name="Normal 20 2 2 6" xfId="25272" xr:uid="{A85A00F8-85EE-4DEA-914C-0E265007119A}"/>
    <cellStyle name="Normal 20 2 2 6 2" xfId="28238" xr:uid="{64BFDE92-FE32-44DE-A779-EF322F804543}"/>
    <cellStyle name="Normal 20 2 2 6 2 2" xfId="56728" xr:uid="{7E6429BA-D3C7-48BE-9AC9-402EEF654F82}"/>
    <cellStyle name="Normal 20 2 2 6 3" xfId="53763" xr:uid="{54786B6F-E197-4798-8E64-EBE12204AF44}"/>
    <cellStyle name="Normal 20 2 2 7" xfId="26723" xr:uid="{41FB58E3-2AE4-4F0F-B28A-E9CF8B217735}"/>
    <cellStyle name="Normal 20 2 2 7 2" xfId="55213" xr:uid="{C34B1C4B-DD1E-4B8E-94A6-98208B920B0F}"/>
    <cellStyle name="Normal 20 2 2 8" xfId="29717" xr:uid="{40A84609-1545-49A2-8318-127FA23A447F}"/>
    <cellStyle name="Normal 20 2 2 8 2" xfId="58207" xr:uid="{631DEF0B-E567-4388-9C24-7270ED3D3C0C}"/>
    <cellStyle name="Normal 20 2 2 9" xfId="23679" xr:uid="{BAD769A8-AD4B-4444-BF0A-44BAB7D67C68}"/>
    <cellStyle name="Normal 20 2 2 9 2" xfId="52381" xr:uid="{D6FDE5DC-6D89-4303-B68F-70B294EF29E7}"/>
    <cellStyle name="Normal 20 2 3" xfId="4967" xr:uid="{847C7AFE-F331-4B82-A774-D934886CD314}"/>
    <cellStyle name="Normal 20 2 3 2" xfId="20813" xr:uid="{2F5CD818-E695-44D6-895E-1C72FF5AEC88}"/>
    <cellStyle name="Normal 20 2 3 2 2" xfId="28461" xr:uid="{67EAF0AB-6DF0-4DFE-A5F9-BD96C65F2AAC}"/>
    <cellStyle name="Normal 20 2 3 2 2 2" xfId="56951" xr:uid="{3ABF17CF-B2A8-4147-BC69-4416F34F7D3B}"/>
    <cellStyle name="Normal 20 2 3 2 3" xfId="25484" xr:uid="{7FB363E8-2915-4166-8C29-B46583D98F10}"/>
    <cellStyle name="Normal 20 2 3 2 3 2" xfId="53975" xr:uid="{98373F3B-0D84-410C-AEF2-13ED79DFC642}"/>
    <cellStyle name="Normal 20 2 3 2 4" xfId="50241" xr:uid="{3F6656EE-F656-4301-A7A2-FBACFE9B9BC5}"/>
    <cellStyle name="Normal 20 2 3 3" xfId="18421" xr:uid="{753012CA-B715-413B-92AE-A26E9145CC95}"/>
    <cellStyle name="Normal 20 2 3 3 2" xfId="26947" xr:uid="{C6D1B99F-B335-4AE7-BB5B-E25DAD5D6A4F}"/>
    <cellStyle name="Normal 20 2 3 3 2 2" xfId="55437" xr:uid="{B0AA1894-E3D9-49ED-82BE-A2909B080251}"/>
    <cellStyle name="Normal 20 2 3 3 3" xfId="48059" xr:uid="{DC7D6212-D00F-4084-81B3-8FB4DE0523BD}"/>
    <cellStyle name="Normal 20 2 3 4" xfId="29941" xr:uid="{E8DCE0AA-430F-4776-B68D-9B8FCFFA23B7}"/>
    <cellStyle name="Normal 20 2 3 4 2" xfId="58431" xr:uid="{17F05F9B-C306-4B98-B7B9-C58725260756}"/>
    <cellStyle name="Normal 20 2 3 5" xfId="24003" xr:uid="{3ADD596F-D76C-41FB-A46B-27D7E0716525}"/>
    <cellStyle name="Normal 20 2 3 5 2" xfId="52566" xr:uid="{5DEFFA78-75E6-4861-BB82-6AF08AB25324}"/>
    <cellStyle name="Normal 20 2 3 6" xfId="34836" xr:uid="{8CBED010-4D36-407B-A683-14B75B8F6A31}"/>
    <cellStyle name="Normal 20 2 4" xfId="18422" xr:uid="{54FDBC3A-C788-449D-B799-B753953749FB}"/>
    <cellStyle name="Normal 20 2 4 2" xfId="25771" xr:uid="{6777FC5B-1DA6-4DE0-8FBD-1AFCCEEADF1F}"/>
    <cellStyle name="Normal 20 2 4 2 2" xfId="28750" xr:uid="{A6A62471-58CC-452A-B47A-C03FA0E5F641}"/>
    <cellStyle name="Normal 20 2 4 2 2 2" xfId="57240" xr:uid="{1ACA2301-DB48-4C7E-A020-01E4250FD956}"/>
    <cellStyle name="Normal 20 2 4 2 3" xfId="54262" xr:uid="{6532D237-7370-45DA-96CD-49EDEDA01D77}"/>
    <cellStyle name="Normal 20 2 4 3" xfId="27239" xr:uid="{73144D48-2BCA-488C-BCD9-1C0CD41199E5}"/>
    <cellStyle name="Normal 20 2 4 3 2" xfId="55729" xr:uid="{30E73DBA-96F6-4301-BC66-C2352C8CF1E1}"/>
    <cellStyle name="Normal 20 2 4 4" xfId="30236" xr:uid="{3EFE729F-593A-48D1-AECD-16CCB3933B2C}"/>
    <cellStyle name="Normal 20 2 4 4 2" xfId="58726" xr:uid="{EAD21020-4F76-4767-9FA0-8B38F7153E10}"/>
    <cellStyle name="Normal 20 2 4 5" xfId="24326" xr:uid="{9AC93CE8-59A8-4560-9366-EDBA570D297B}"/>
    <cellStyle name="Normal 20 2 4 5 2" xfId="52818" xr:uid="{E448C407-BB87-4C1E-9850-13A85E143E52}"/>
    <cellStyle name="Normal 20 2 4 6" xfId="48060" xr:uid="{F0AABE23-8BCE-40D6-84FE-420EA870BE78}"/>
    <cellStyle name="Normal 20 2 5" xfId="18423" xr:uid="{CE5BB78C-25A8-46EB-B717-EF036D4F84D3}"/>
    <cellStyle name="Normal 20 2 5 2" xfId="26062" xr:uid="{39CBC6D3-141B-4394-B451-ABAA25AA0401}"/>
    <cellStyle name="Normal 20 2 5 2 2" xfId="29046" xr:uid="{5F6E5B0F-F80C-4D27-ADED-DC006746EC93}"/>
    <cellStyle name="Normal 20 2 5 2 2 2" xfId="57536" xr:uid="{2A6285C2-C34C-4713-8691-CB6F1D1D2468}"/>
    <cellStyle name="Normal 20 2 5 2 3" xfId="54553" xr:uid="{BF69908B-40D3-487B-924D-C6665DA7ED48}"/>
    <cellStyle name="Normal 20 2 5 3" xfId="27535" xr:uid="{0968AAFF-19F5-43C8-9DE2-98EDA816B584}"/>
    <cellStyle name="Normal 20 2 5 3 2" xfId="56025" xr:uid="{57A0499F-E9E0-4D92-971D-199C788FCFAE}"/>
    <cellStyle name="Normal 20 2 5 4" xfId="30533" xr:uid="{983765A5-2684-4BA9-BA0D-92193862F66D}"/>
    <cellStyle name="Normal 20 2 5 4 2" xfId="59023" xr:uid="{E15C355E-E376-4DE7-A111-6FB980AC8578}"/>
    <cellStyle name="Normal 20 2 5 5" xfId="24605" xr:uid="{63F80617-2570-49DD-A765-3BBA15C3C7CA}"/>
    <cellStyle name="Normal 20 2 5 5 2" xfId="53097" xr:uid="{0A663AE8-675C-4803-81BA-2B5D5A0B3DAE}"/>
    <cellStyle name="Normal 20 2 5 6" xfId="48061" xr:uid="{252AF61A-3ADA-415F-9505-FA6B3DC45C02}"/>
    <cellStyle name="Normal 20 2 6" xfId="20569" xr:uid="{238A938C-D23F-473E-8E3B-6549C78AD11E}"/>
    <cellStyle name="Normal 20 2 6 2" xfId="22519" xr:uid="{937413D5-7F0F-4A17-8396-C78044FE3AAF}"/>
    <cellStyle name="Normal 20 2 6 2 2" xfId="29356" xr:uid="{C8AA776A-BDF1-4C9F-B61F-DD405806526A}"/>
    <cellStyle name="Normal 20 2 6 2 2 2" xfId="57846" xr:uid="{BE4E1BF5-6600-4F6C-B93D-0982C2C65333}"/>
    <cellStyle name="Normal 20 2 6 2 3" xfId="26372" xr:uid="{FAEAA70A-C782-40A0-A0BE-86B4F659EC23}"/>
    <cellStyle name="Normal 20 2 6 2 3 2" xfId="54863" xr:uid="{A6565EBF-D26F-4334-88C7-F0F6F3D6A00B}"/>
    <cellStyle name="Normal 20 2 6 3" xfId="27845" xr:uid="{358B1A26-4DDC-4022-B517-7EE9D384D0E3}"/>
    <cellStyle name="Normal 20 2 6 3 2" xfId="56335" xr:uid="{3AE53C17-1782-4E28-90D6-6ACA62C18F92}"/>
    <cellStyle name="Normal 20 2 6 4" xfId="30844" xr:uid="{935150CF-F6E9-478B-BF6F-8C81A6B87626}"/>
    <cellStyle name="Normal 20 2 6 4 2" xfId="59334" xr:uid="{F0C7E4C7-D71F-4F25-AC07-D63062B29419}"/>
    <cellStyle name="Normal 20 2 6 5" xfId="24902" xr:uid="{2929F2C4-5C50-4714-8ED8-084CA8956131}"/>
    <cellStyle name="Normal 20 2 6 5 2" xfId="53393" xr:uid="{17C312BB-7174-4156-A595-9833CCC0C5A1}"/>
    <cellStyle name="Normal 20 2 7" xfId="18417" xr:uid="{0B288379-3540-4162-8B41-ED5981F67D8A}"/>
    <cellStyle name="Normal 20 2 7 2" xfId="28170" xr:uid="{A21808A2-EF84-4412-A648-68896F2ABAEE}"/>
    <cellStyle name="Normal 20 2 7 2 2" xfId="56660" xr:uid="{BE9C1303-E460-40A9-81ED-C1BDD31E2B8A}"/>
    <cellStyle name="Normal 20 2 7 3" xfId="25203" xr:uid="{67C40E8E-2F91-44E8-AED7-12D975C04D96}"/>
    <cellStyle name="Normal 20 2 7 3 2" xfId="53694" xr:uid="{B917090D-25A5-41FD-8FAC-675A01BD8A82}"/>
    <cellStyle name="Normal 20 2 7 4" xfId="48055" xr:uid="{847785A0-0C2E-41BC-84C8-BF3FF7FE290A}"/>
    <cellStyle name="Normal 20 2 8" xfId="26654" xr:uid="{F89EED97-06B6-46A6-82BF-C6A2D8530859}"/>
    <cellStyle name="Normal 20 2 8 2" xfId="55144" xr:uid="{84F984F9-70AA-43BE-8F48-94CBFCE19346}"/>
    <cellStyle name="Normal 20 2 9" xfId="29648" xr:uid="{223344D4-E6F5-4AAA-AD6B-B29BAF38445F}"/>
    <cellStyle name="Normal 20 2 9 2" xfId="58138" xr:uid="{A62E5926-E246-44FB-9989-819EFD2216DD}"/>
    <cellStyle name="Normal 20 3" xfId="3377" xr:uid="{189F9401-64D1-4F8C-9264-97F3CB97F66C}"/>
    <cellStyle name="Normal 20 3 2" xfId="3450" xr:uid="{F366016F-98AC-4901-9849-C6E4EFBA670E}"/>
    <cellStyle name="Normal 20 3 2 2" xfId="18426" xr:uid="{E8ACEF92-7A2C-4E0D-9D5F-88C76FC77763}"/>
    <cellStyle name="Normal 20 3 2 2 2" xfId="28502" xr:uid="{B916AF99-E0DC-45BD-9ED6-51C7C7230F9F}"/>
    <cellStyle name="Normal 20 3 2 2 2 2" xfId="56992" xr:uid="{C6DF5DAE-754C-4FE7-8D50-FDFA12BCBFD3}"/>
    <cellStyle name="Normal 20 3 2 2 3" xfId="25527" xr:uid="{955E7AC5-DA35-4654-90BB-B49B04B7FCF3}"/>
    <cellStyle name="Normal 20 3 2 2 3 2" xfId="54018" xr:uid="{4F0A1C51-B87C-47C0-9A30-69D9A254384E}"/>
    <cellStyle name="Normal 20 3 2 2 4" xfId="48064" xr:uid="{6EBBE567-2B18-4DA9-A2DF-4E00B658DF03}"/>
    <cellStyle name="Normal 20 3 2 3" xfId="18427" xr:uid="{32B46918-4E21-4E70-8B6A-C949B16346D1}"/>
    <cellStyle name="Normal 20 3 2 3 2" xfId="26988" xr:uid="{13518BB1-3C4A-48F6-832E-C9039855BAF2}"/>
    <cellStyle name="Normal 20 3 2 3 2 2" xfId="55478" xr:uid="{0E7BAADB-672A-43C1-8899-E65B5243F3EA}"/>
    <cellStyle name="Normal 20 3 2 3 3" xfId="48065" xr:uid="{D77D06FB-D111-487C-AD78-D81B277882CC}"/>
    <cellStyle name="Normal 20 3 2 4" xfId="22039" xr:uid="{C92BAF90-94D7-45E5-8E99-76D1F0662152}"/>
    <cellStyle name="Normal 20 3 2 4 2" xfId="29983" xr:uid="{F30C03BC-22A3-457F-BE40-F40447E59849}"/>
    <cellStyle name="Normal 20 3 2 4 2 2" xfId="58473" xr:uid="{8087584E-2374-4753-BAFB-0ABA90C56BA2}"/>
    <cellStyle name="Normal 20 3 2 4 3" xfId="51464" xr:uid="{FA8B86F6-0BEF-4AA0-8A22-B568FF084362}"/>
    <cellStyle name="Normal 20 3 2 5" xfId="18425" xr:uid="{FCA8A22B-4E03-47AF-9AB0-F9FBD0D5EEBD}"/>
    <cellStyle name="Normal 20 3 2 5 2" xfId="48063" xr:uid="{6CE5426B-E2BD-4118-83BF-B705F322FE6B}"/>
    <cellStyle name="Normal 20 3 2 6" xfId="24056" xr:uid="{74FE97F0-23DB-44EF-9543-52E275D5849B}"/>
    <cellStyle name="Normal 20 3 2 6 2" xfId="52597" xr:uid="{A37F0B2F-479E-4C0F-A0EC-78A572887016}"/>
    <cellStyle name="Normal 20 3 2 7" xfId="5980" xr:uid="{571798CB-BC12-46C0-AE33-70A4AD1A5332}"/>
    <cellStyle name="Normal 20 3 2 7 2" xfId="35839" xr:uid="{95FDE593-5AD1-458D-8A90-F30B74BD1257}"/>
    <cellStyle name="Normal 20 3 3" xfId="5199" xr:uid="{504B8877-2204-494B-A46C-C7B906237595}"/>
    <cellStyle name="Normal 20 3 3 2" xfId="21055" xr:uid="{928D1E93-B667-4A6F-8692-3616A3938D63}"/>
    <cellStyle name="Normal 20 3 3 2 2" xfId="28792" xr:uid="{5D6B85C2-22F2-4AE3-9235-C49DC03B129F}"/>
    <cellStyle name="Normal 20 3 3 2 2 2" xfId="57282" xr:uid="{BF9A4C00-0DA4-41CA-BA50-88165E8E9D63}"/>
    <cellStyle name="Normal 20 3 3 2 3" xfId="25814" xr:uid="{BCB9064C-BC1E-4B67-B720-F20467FDD3BB}"/>
    <cellStyle name="Normal 20 3 3 2 3 2" xfId="54305" xr:uid="{D9653048-9594-4876-B86F-AD8DECE304F6}"/>
    <cellStyle name="Normal 20 3 3 2 4" xfId="50481" xr:uid="{AD38D022-A0D2-4CA0-A85E-D60D2F0C22A1}"/>
    <cellStyle name="Normal 20 3 3 3" xfId="18428" xr:uid="{871051F6-A11A-4C79-8AF2-EF8DEBC3B371}"/>
    <cellStyle name="Normal 20 3 3 3 2" xfId="27281" xr:uid="{E25C4809-2408-4F8E-BC6C-A226B06719E0}"/>
    <cellStyle name="Normal 20 3 3 3 2 2" xfId="55771" xr:uid="{840AD93E-86D1-42C2-8258-58AC17958159}"/>
    <cellStyle name="Normal 20 3 3 3 3" xfId="48066" xr:uid="{FC45DA00-C399-4C04-8569-EAE4FCC81985}"/>
    <cellStyle name="Normal 20 3 3 4" xfId="30279" xr:uid="{377D43D8-812A-43A8-9778-604C83E00292}"/>
    <cellStyle name="Normal 20 3 3 4 2" xfId="58769" xr:uid="{28ED1EBA-2E83-4AAB-8262-132A9A31E566}"/>
    <cellStyle name="Normal 20 3 3 5" xfId="24369" xr:uid="{CCF8FED1-069C-4570-998A-D235962B3205}"/>
    <cellStyle name="Normal 20 3 3 5 2" xfId="52861" xr:uid="{ED6049C2-DFBF-47E5-B018-8B03F42D6DD7}"/>
    <cellStyle name="Normal 20 3 3 6" xfId="35062" xr:uid="{E540F80E-40BC-4A23-A6A5-10C0D55AF590}"/>
    <cellStyle name="Normal 20 3 4" xfId="18429" xr:uid="{A93DB0CE-3C3E-4EBB-9833-9718C548CBAD}"/>
    <cellStyle name="Normal 20 3 4 2" xfId="26105" xr:uid="{BF0537AF-9E73-4583-A93B-AEADD9854CF3}"/>
    <cellStyle name="Normal 20 3 4 2 2" xfId="29089" xr:uid="{0F4E5BCC-B173-46A2-951B-12CEFC008854}"/>
    <cellStyle name="Normal 20 3 4 2 2 2" xfId="57579" xr:uid="{389142C3-4F18-4FC1-BD1C-15E895C0A7B9}"/>
    <cellStyle name="Normal 20 3 4 2 3" xfId="54596" xr:uid="{10CBCE1A-49B9-4CBF-B881-A8C623E51312}"/>
    <cellStyle name="Normal 20 3 4 3" xfId="27578" xr:uid="{9B8168D1-49A7-449C-A40C-2D6F46BE4D56}"/>
    <cellStyle name="Normal 20 3 4 3 2" xfId="56068" xr:uid="{3C46F198-EC8A-4866-9EFF-547404FE5765}"/>
    <cellStyle name="Normal 20 3 4 4" xfId="30577" xr:uid="{EDD55C87-B3EA-442C-9DF1-749FEE99CECB}"/>
    <cellStyle name="Normal 20 3 4 4 2" xfId="59067" xr:uid="{A2007013-8408-4DCD-B960-602FDEC18B2A}"/>
    <cellStyle name="Normal 20 3 4 5" xfId="24648" xr:uid="{27696EBF-E262-4356-9D88-2FDD8515CB24}"/>
    <cellStyle name="Normal 20 3 4 5 2" xfId="53140" xr:uid="{EC428271-B96F-4451-9E54-24D6EC0306AD}"/>
    <cellStyle name="Normal 20 3 4 6" xfId="48067" xr:uid="{308B5B5B-40A0-4368-8F83-3E6F2A17B7E6}"/>
    <cellStyle name="Normal 20 3 5" xfId="18430" xr:uid="{94819D51-A096-4434-8804-32827196475F}"/>
    <cellStyle name="Normal 20 3 5 2" xfId="26414" xr:uid="{B261802B-3CB3-44DD-AB76-C67B2642BAD0}"/>
    <cellStyle name="Normal 20 3 5 2 2" xfId="29398" xr:uid="{57739C3E-E4FE-4A87-B31D-FA992B0DCD95}"/>
    <cellStyle name="Normal 20 3 5 2 2 2" xfId="57888" xr:uid="{F0478486-180C-425A-AA6E-2AAA808B77B6}"/>
    <cellStyle name="Normal 20 3 5 2 3" xfId="54905" xr:uid="{1B66A355-8439-40EF-8E5A-2DFF877EBBC7}"/>
    <cellStyle name="Normal 20 3 5 3" xfId="27887" xr:uid="{36D6B5F2-1112-4C57-9AAD-6CCFDE8CA5B4}"/>
    <cellStyle name="Normal 20 3 5 3 2" xfId="56377" xr:uid="{DC202AC6-E442-4487-B4AD-323132E21950}"/>
    <cellStyle name="Normal 20 3 5 4" xfId="30887" xr:uid="{6E508E79-E1BD-48F4-ADD1-28F13A57365E}"/>
    <cellStyle name="Normal 20 3 5 4 2" xfId="59377" xr:uid="{165BFEDB-AB7E-45AE-B3CA-0F1DA45C817B}"/>
    <cellStyle name="Normal 20 3 5 5" xfId="24945" xr:uid="{EB9EA6E2-B208-4935-BE1E-E148CD4FB6A9}"/>
    <cellStyle name="Normal 20 3 5 5 2" xfId="53436" xr:uid="{D31526F0-CAC7-4C7A-AAAE-5D02551D2947}"/>
    <cellStyle name="Normal 20 3 5 6" xfId="48068" xr:uid="{C6BD73AB-A520-4471-8DE8-763D54059754}"/>
    <cellStyle name="Normal 20 3 6" xfId="20561" xr:uid="{AC514E36-D36F-49BD-A500-F84036BB88A0}"/>
    <cellStyle name="Normal 20 3 6 2" xfId="28212" xr:uid="{4FCFFE25-12E0-4B7D-9766-6C1EFACCE8AC}"/>
    <cellStyle name="Normal 20 3 6 2 2" xfId="56702" xr:uid="{20A611E8-15A0-4CD8-B5FE-6410058835F4}"/>
    <cellStyle name="Normal 20 3 6 3" xfId="25246" xr:uid="{109D6679-AD68-447F-829C-834B61039CB3}"/>
    <cellStyle name="Normal 20 3 6 3 2" xfId="53737" xr:uid="{E6591FC1-5DE7-4A38-93EC-779F24DD05DF}"/>
    <cellStyle name="Normal 20 3 7" xfId="18424" xr:uid="{8FFD9F3C-3D60-4912-95C1-299B11760BFA}"/>
    <cellStyle name="Normal 20 3 7 2" xfId="26697" xr:uid="{CA0F7F76-3165-4E0B-A651-9BC724BEA509}"/>
    <cellStyle name="Normal 20 3 7 2 2" xfId="55187" xr:uid="{5B3F3A17-34CE-46F6-A142-6F2B050C183D}"/>
    <cellStyle name="Normal 20 3 7 3" xfId="48062" xr:uid="{6DE91212-F2E9-4B94-B4AC-C56BD7BA6CB9}"/>
    <cellStyle name="Normal 20 3 8" xfId="29691" xr:uid="{908D729F-6BB9-4FC9-87C8-557F8ED12457}"/>
    <cellStyle name="Normal 20 3 8 2" xfId="58181" xr:uid="{9C226FF5-575C-4018-9468-3DE544D7D88F}"/>
    <cellStyle name="Normal 20 3 9" xfId="23666" xr:uid="{9D449968-6228-4D06-8D48-4220AE446CA7}"/>
    <cellStyle name="Normal 20 3 9 2" xfId="52368" xr:uid="{BE5C14A4-F692-486D-A8E4-D0F10F56A80C}"/>
    <cellStyle name="Normal 20 4" xfId="3341" xr:uid="{12311BE6-C149-4B26-ACD2-14E8F4AC63AE}"/>
    <cellStyle name="Normal 20 4 10" xfId="34307" xr:uid="{1B5359D0-8706-4F68-8034-480B6E33D5C4}"/>
    <cellStyle name="Normal 20 4 2" xfId="18432" xr:uid="{59E8C774-5528-4EF5-9C29-D20770082196}"/>
    <cellStyle name="Normal 20 4 2 2" xfId="25457" xr:uid="{BAD334FC-443E-4C31-8BE3-8CFEA8020FBB}"/>
    <cellStyle name="Normal 20 4 2 2 2" xfId="28434" xr:uid="{6DEC62D1-1482-422E-B7EA-40D3058623F1}"/>
    <cellStyle name="Normal 20 4 2 2 2 2" xfId="56924" xr:uid="{BBAEB98B-496B-4EEF-A450-B67277E4A400}"/>
    <cellStyle name="Normal 20 4 2 2 3" xfId="53948" xr:uid="{266C873C-E222-4B60-9DBC-C57640234917}"/>
    <cellStyle name="Normal 20 4 2 3" xfId="26920" xr:uid="{DF5FF7D9-8B78-49AA-A589-215D755138A0}"/>
    <cellStyle name="Normal 20 4 2 3 2" xfId="55410" xr:uid="{81E287A9-F243-42C9-8D38-560B16489391}"/>
    <cellStyle name="Normal 20 4 2 4" xfId="29914" xr:uid="{716CA782-4DC2-40D9-9C1B-5D8827E6CBD8}"/>
    <cellStyle name="Normal 20 4 2 4 2" xfId="58404" xr:uid="{018FA2BF-39A2-4783-883E-21E4B411B2CE}"/>
    <cellStyle name="Normal 20 4 2 5" xfId="23975" xr:uid="{A07BBB4C-3292-4099-8C12-CA98D7D379A4}"/>
    <cellStyle name="Normal 20 4 2 5 2" xfId="52539" xr:uid="{E2D3581A-5AF3-4D3B-9E4D-218D614A85E1}"/>
    <cellStyle name="Normal 20 4 2 6" xfId="48070" xr:uid="{A5F123BD-60A9-4273-981A-855A99BA9223}"/>
    <cellStyle name="Normal 20 4 3" xfId="18433" xr:uid="{3FB394CD-6830-464B-AA12-D7724A8C099D}"/>
    <cellStyle name="Normal 20 4 3 2" xfId="25745" xr:uid="{A59E124B-3D62-4B4E-819B-FFB30F5D47CF}"/>
    <cellStyle name="Normal 20 4 3 2 2" xfId="28724" xr:uid="{3BEE7C1F-5413-4D2A-AE20-D305FCE3D2FB}"/>
    <cellStyle name="Normal 20 4 3 2 2 2" xfId="57214" xr:uid="{3FB5FA2F-1EAB-4034-878E-0A8291AE5E66}"/>
    <cellStyle name="Normal 20 4 3 2 3" xfId="54236" xr:uid="{13B9B7CF-F60F-4E53-AC6D-E8D8E5B4D643}"/>
    <cellStyle name="Normal 20 4 3 3" xfId="27213" xr:uid="{2D5C8057-B3B4-4122-9051-5D681625DB49}"/>
    <cellStyle name="Normal 20 4 3 3 2" xfId="55703" xr:uid="{5C46413E-4FFC-4FBD-98D6-83F283E3BEC0}"/>
    <cellStyle name="Normal 20 4 3 4" xfId="30210" xr:uid="{D95F5795-CD6F-46CB-9A82-EB2AAB00164A}"/>
    <cellStyle name="Normal 20 4 3 4 2" xfId="58700" xr:uid="{7DF31A47-E054-4937-8374-3ADD7AA8F06B}"/>
    <cellStyle name="Normal 20 4 3 5" xfId="24300" xr:uid="{E3087890-F2F4-4523-B0FA-2ADAE18B7830}"/>
    <cellStyle name="Normal 20 4 3 5 2" xfId="52792" xr:uid="{4FA05BF5-2B0C-4B58-BFC4-83B0923D66A6}"/>
    <cellStyle name="Normal 20 4 3 6" xfId="48071" xr:uid="{D726915A-F62C-45CB-93E7-73F611B7180C}"/>
    <cellStyle name="Normal 20 4 4" xfId="21540" xr:uid="{3279723E-29DD-4F04-833A-6B4DA0BC1B26}"/>
    <cellStyle name="Normal 20 4 4 2" xfId="26036" xr:uid="{1EC8367C-6A7D-4FC1-9D51-6F46FEC71B45}"/>
    <cellStyle name="Normal 20 4 4 2 2" xfId="29020" xr:uid="{2652D7E4-6E00-4FAE-9B7C-A846A5DB0323}"/>
    <cellStyle name="Normal 20 4 4 2 2 2" xfId="57510" xr:uid="{5F366F02-1F10-4F35-9F66-437765846949}"/>
    <cellStyle name="Normal 20 4 4 2 3" xfId="54527" xr:uid="{7014A404-C397-43B3-AE89-6C5E70AA54DC}"/>
    <cellStyle name="Normal 20 4 4 3" xfId="27509" xr:uid="{E947236A-4E58-4278-8741-0191294FE16C}"/>
    <cellStyle name="Normal 20 4 4 3 2" xfId="55999" xr:uid="{A2D50B3E-F348-41D6-9DAF-D8FD2A54D25F}"/>
    <cellStyle name="Normal 20 4 4 4" xfId="30507" xr:uid="{2FA2F6C9-96FA-41C2-B087-D53B1D3EE901}"/>
    <cellStyle name="Normal 20 4 4 4 2" xfId="58997" xr:uid="{B87ADCD0-551F-41E8-854C-B9419A1EC8E2}"/>
    <cellStyle name="Normal 20 4 4 5" xfId="24579" xr:uid="{48283129-250E-463F-AB4D-2A051E5FD08E}"/>
    <cellStyle name="Normal 20 4 4 5 2" xfId="53071" xr:uid="{6CFD2A6D-ABAE-4566-A222-F6772131FDE7}"/>
    <cellStyle name="Normal 20 4 4 6" xfId="50965" xr:uid="{DFBA176E-875D-4BE0-B340-DAFE1A8442E0}"/>
    <cellStyle name="Normal 20 4 5" xfId="18431" xr:uid="{82F807DC-02B5-4C7A-8189-E063BB0E10D4}"/>
    <cellStyle name="Normal 20 4 5 2" xfId="26346" xr:uid="{44A6A40D-7162-404F-9A04-0BAE6218BC5B}"/>
    <cellStyle name="Normal 20 4 5 2 2" xfId="29330" xr:uid="{58115891-5C43-48A7-8C4A-1E325A075B39}"/>
    <cellStyle name="Normal 20 4 5 2 2 2" xfId="57820" xr:uid="{3872D271-65F4-4BBB-9E8A-B90655CACBCB}"/>
    <cellStyle name="Normal 20 4 5 2 3" xfId="54837" xr:uid="{44E6BF35-39D5-4308-BF06-328E0409D356}"/>
    <cellStyle name="Normal 20 4 5 3" xfId="27819" xr:uid="{FD27A854-0DE7-4933-8802-981AB678CAB6}"/>
    <cellStyle name="Normal 20 4 5 3 2" xfId="56309" xr:uid="{BC16039B-D2C7-4BE9-8C74-35C8F76609C7}"/>
    <cellStyle name="Normal 20 4 5 4" xfId="30818" xr:uid="{A4CF2853-DD81-4584-9F95-58E7CBE2CEA0}"/>
    <cellStyle name="Normal 20 4 5 4 2" xfId="59308" xr:uid="{6EE625B9-1CFD-49E2-A86C-F131D4D009F8}"/>
    <cellStyle name="Normal 20 4 5 5" xfId="24876" xr:uid="{C967ED0B-1352-48D5-880E-7A8FDEBB64EE}"/>
    <cellStyle name="Normal 20 4 5 5 2" xfId="53367" xr:uid="{933ADF89-396F-4ABF-A642-9E591CC4A5C3}"/>
    <cellStyle name="Normal 20 4 5 6" xfId="48069" xr:uid="{CF38F376-DE51-4357-A7D1-47ACDE6D4F17}"/>
    <cellStyle name="Normal 20 4 6" xfId="25177" xr:uid="{9D8C68E1-4A61-47D8-9310-F4103F0246DF}"/>
    <cellStyle name="Normal 20 4 6 2" xfId="28144" xr:uid="{ACFCF689-5B53-4BB3-914E-75772AEDAD48}"/>
    <cellStyle name="Normal 20 4 6 2 2" xfId="56634" xr:uid="{51BC0FCE-9F34-4290-9341-F2F34DC5A23B}"/>
    <cellStyle name="Normal 20 4 6 3" xfId="53668" xr:uid="{71654704-E53F-419D-B688-111411C1BFAA}"/>
    <cellStyle name="Normal 20 4 7" xfId="26628" xr:uid="{B0EA07F7-806F-4545-B989-8EB2BAD40FE4}"/>
    <cellStyle name="Normal 20 4 7 2" xfId="55118" xr:uid="{EB335813-110F-45B0-8F90-3C66E246F38A}"/>
    <cellStyle name="Normal 20 4 8" xfId="29622" xr:uid="{A1971D2D-91A5-4C1F-BAD8-9270DDEC3F9B}"/>
    <cellStyle name="Normal 20 4 8 2" xfId="58112" xr:uid="{114A7EF4-C3A0-4BCE-ACD3-FDB3C91BA809}"/>
    <cellStyle name="Normal 20 4 9" xfId="23549" xr:uid="{438418C0-C08C-4537-BD18-71A4743CE4A0}"/>
    <cellStyle name="Normal 20 4 9 2" xfId="52330" xr:uid="{02FC98FC-9653-483D-97A0-B72B4862E43B}"/>
    <cellStyle name="Normal 20 5" xfId="3757" xr:uid="{081F6FFA-DBB2-4A8D-AF3D-1CD5691B9CCF}"/>
    <cellStyle name="Normal 20 5 2" xfId="25434" xr:uid="{AD569AAE-2DA3-4CEF-A0E0-E57BADDE0848}"/>
    <cellStyle name="Normal 20 5 2 2" xfId="28400" xr:uid="{D1BFD06E-5A8D-4469-8B51-2B68FDFD78B2}"/>
    <cellStyle name="Normal 20 5 2 2 2" xfId="56890" xr:uid="{BDB7A990-11FF-4D8B-A34B-2A15516CCBC9}"/>
    <cellStyle name="Normal 20 5 2 3" xfId="53925" xr:uid="{E853E97E-C754-473B-9D7B-F989F2B46066}"/>
    <cellStyle name="Normal 20 5 3" xfId="26886" xr:uid="{D9ADDD4E-3FD4-40A4-9845-D51472671178}"/>
    <cellStyle name="Normal 20 5 3 2" xfId="55376" xr:uid="{62E3D0C1-5065-469C-90CA-4D9B000F256B}"/>
    <cellStyle name="Normal 20 5 4" xfId="29879" xr:uid="{FFA1923A-1F1D-4DC8-A45D-A7C757670C82}"/>
    <cellStyle name="Normal 20 5 4 2" xfId="58369" xr:uid="{6C3995B2-A990-495C-B3A9-73C96A4DAA38}"/>
    <cellStyle name="Normal 20 5 5" xfId="23934" xr:uid="{8BE58F87-B46D-4F75-B9A5-EA32369B7869}"/>
    <cellStyle name="Normal 20 5 5 2" xfId="52515" xr:uid="{0B5AD86E-B4E9-46E9-BEE1-461DAE5E9973}"/>
    <cellStyle name="Normal 20 5 6" xfId="18434" xr:uid="{5C41AE5C-92D1-498C-AAA1-0EA697ACCB7A}"/>
    <cellStyle name="Normal 20 5 6 2" xfId="48072" xr:uid="{15F013E4-22E7-4BC7-B36C-45E141B3280D}"/>
    <cellStyle name="Normal 20 6" xfId="18435" xr:uid="{1D29741F-99A7-4072-A829-F57D89B99312}"/>
    <cellStyle name="Normal 20 6 2" xfId="25711" xr:uid="{D5E03DBD-AFD6-4EE0-BAB6-6D0E294C09AA}"/>
    <cellStyle name="Normal 20 6 2 2" xfId="28690" xr:uid="{8D0415C9-1880-4481-BDD8-B16E2CE02CC0}"/>
    <cellStyle name="Normal 20 6 2 2 2" xfId="57180" xr:uid="{F149C3DF-AF22-4C0A-955C-EBD22778360F}"/>
    <cellStyle name="Normal 20 6 2 3" xfId="54202" xr:uid="{B66D7917-DC1E-4284-AE65-CED283F62277}"/>
    <cellStyle name="Normal 20 6 3" xfId="27179" xr:uid="{7008999A-7A45-416C-A57B-6822BE6404F8}"/>
    <cellStyle name="Normal 20 6 3 2" xfId="55669" xr:uid="{5AB06022-1905-4153-AE14-54ED1C16B99C}"/>
    <cellStyle name="Normal 20 6 4" xfId="30175" xr:uid="{7FE71C08-476B-4AB5-B0E7-6B1955E48204}"/>
    <cellStyle name="Normal 20 6 4 2" xfId="58665" xr:uid="{710C19AD-EEBD-4B36-96A7-1CFF894A2409}"/>
    <cellStyle name="Normal 20 6 5" xfId="24277" xr:uid="{EA42B211-689D-4519-BEBC-715CEF12DE6C}"/>
    <cellStyle name="Normal 20 6 5 2" xfId="52769" xr:uid="{17A94674-1710-4ECE-BE6F-DB3005BF6E62}"/>
    <cellStyle name="Normal 20 6 6" xfId="48073" xr:uid="{F2056CBE-7C77-4266-B611-7FD8BF11CDC7}"/>
    <cellStyle name="Normal 20 7" xfId="18436" xr:uid="{D853A599-9D2F-4EC1-98B4-440D886BF0CA}"/>
    <cellStyle name="Normal 20 7 2" xfId="26001" xr:uid="{7E453D1B-91C2-4A6B-B155-86973FBCF533}"/>
    <cellStyle name="Normal 20 7 2 2" xfId="28984" xr:uid="{B51F25D8-11A0-4CC6-BCBB-88E966C48398}"/>
    <cellStyle name="Normal 20 7 2 2 2" xfId="57474" xr:uid="{1944261E-B16C-4413-B82F-716BD6152F66}"/>
    <cellStyle name="Normal 20 7 2 3" xfId="54492" xr:uid="{35F15990-83FF-4BAE-AD0D-847551199E17}"/>
    <cellStyle name="Normal 20 7 3" xfId="27473" xr:uid="{B2347BDF-1A04-4ABC-9372-2B150FB4278F}"/>
    <cellStyle name="Normal 20 7 3 2" xfId="55963" xr:uid="{78EF9442-1217-429A-B141-B166450EB35D}"/>
    <cellStyle name="Normal 20 7 4" xfId="30471" xr:uid="{A1B846A5-0803-410C-AE2D-9C513C053E7B}"/>
    <cellStyle name="Normal 20 7 4 2" xfId="58961" xr:uid="{F917FD93-7380-435C-96A4-CBF5623E4414}"/>
    <cellStyle name="Normal 20 7 5" xfId="24555" xr:uid="{6899A3AE-61B7-4D28-B20B-B718D80C9069}"/>
    <cellStyle name="Normal 20 7 5 2" xfId="53047" xr:uid="{3AF70EB1-AEE5-4D11-AB38-307FA40A9828}"/>
    <cellStyle name="Normal 20 7 6" xfId="48074" xr:uid="{D8BC29AD-6E96-404D-AA5D-44838703FADF}"/>
    <cellStyle name="Normal 20 8" xfId="20465" xr:uid="{5985883A-18F2-4D7C-82E7-D4A77F97022A}"/>
    <cellStyle name="Normal 20 8 2" xfId="26311" xr:uid="{2E343A82-1447-4EF2-BE26-5E20EBD6F81E}"/>
    <cellStyle name="Normal 20 8 2 2" xfId="29295" xr:uid="{7B6E226F-819D-4C02-970F-D0EB129E4330}"/>
    <cellStyle name="Normal 20 8 2 2 2" xfId="57785" xr:uid="{CA073969-3D45-4C0E-9EFF-315029BFE02C}"/>
    <cellStyle name="Normal 20 8 2 3" xfId="54802" xr:uid="{2EBED99D-77EF-4274-8752-9C0C1B814BE9}"/>
    <cellStyle name="Normal 20 8 3" xfId="27784" xr:uid="{44B25A3A-1242-46D6-B57F-B7579474331C}"/>
    <cellStyle name="Normal 20 8 3 2" xfId="56274" xr:uid="{C3AF7327-56AA-4B28-B492-8BABBFA8CF0A}"/>
    <cellStyle name="Normal 20 8 4" xfId="30783" xr:uid="{5E8A819F-3938-46DE-A503-4BB50D508CDA}"/>
    <cellStyle name="Normal 20 8 4 2" xfId="59273" xr:uid="{EF84FFD0-AB46-474F-B3C4-32569B72B7D5}"/>
    <cellStyle name="Normal 20 8 5" xfId="24853" xr:uid="{B4E7B4C9-9959-4452-8D28-35191F326AD6}"/>
    <cellStyle name="Normal 20 8 5 2" xfId="53344" xr:uid="{482A5D7B-2225-4734-9704-9E301106D651}"/>
    <cellStyle name="Normal 20 8 6" xfId="50016" xr:uid="{802D4B98-73CC-449F-AC8E-14DD6A69BC4B}"/>
    <cellStyle name="Normal 20 9" xfId="18416" xr:uid="{91BEF7F2-617A-4D3A-A56B-CCD9A434E596}"/>
    <cellStyle name="Normal 20 9 2" xfId="28109" xr:uid="{22E32509-CA96-46D5-A361-BAA0170F139D}"/>
    <cellStyle name="Normal 20 9 2 2" xfId="56599" xr:uid="{CC468867-45AB-401B-AB69-64DDDB736B6D}"/>
    <cellStyle name="Normal 20 9 3" xfId="25154" xr:uid="{79EABBB3-B96D-4ADE-B89B-01FC5C233299}"/>
    <cellStyle name="Normal 20 9 3 2" xfId="53645" xr:uid="{CCDB7FA4-5F94-4FB9-AB0D-922ED13B7005}"/>
    <cellStyle name="Normal 20 9 4" xfId="48054" xr:uid="{1F0024A2-0CE0-42A0-B46C-F78E71F372B4}"/>
    <cellStyle name="Normal 200" xfId="575" xr:uid="{AF627674-518F-4E24-8D52-0A706403EBFB}"/>
    <cellStyle name="Normal 200 2" xfId="1140" xr:uid="{8C858A34-E4C0-4CBA-8741-71EA8D5E5B35}"/>
    <cellStyle name="Normal 200 2 2" xfId="3737" xr:uid="{049C7123-FB64-4A1F-B4C0-2D45B33590FA}"/>
    <cellStyle name="Normal 200 2 2 2" xfId="3922" xr:uid="{2F4DD573-4FC3-4DE5-97A2-9DAF362B5BEE}"/>
    <cellStyle name="Normal 200 2 3" xfId="3658" xr:uid="{F091DA0A-B628-4531-9955-16BBB5928575}"/>
    <cellStyle name="Normal 200 3" xfId="1063" xr:uid="{7CE1B0D5-2609-459B-B64E-4D60F6443429}"/>
    <cellStyle name="Normal 200 4" xfId="23425" xr:uid="{918AB519-5ECA-4D78-81EE-0DABC59331CF}"/>
    <cellStyle name="Normal 201" xfId="576" xr:uid="{8E5162B3-FF4B-4AF7-87C3-5860EA7AB167}"/>
    <cellStyle name="Normal 201 2" xfId="1141" xr:uid="{BAE19905-E2DC-4866-9E30-1C13442DA47D}"/>
    <cellStyle name="Normal 201 2 2" xfId="3738" xr:uid="{09B78A0A-60A3-440C-9861-39D787F6B3E0}"/>
    <cellStyle name="Normal 201 2 2 2" xfId="3923" xr:uid="{D8AF7E9E-9508-49C6-BCAA-C42B0A1AEDF5}"/>
    <cellStyle name="Normal 201 2 3" xfId="3659" xr:uid="{7073DBAC-724F-4F8E-9D36-BF1D3F66FE65}"/>
    <cellStyle name="Normal 201 3" xfId="1064" xr:uid="{BBC08818-A9A8-43A8-A409-601075188A1D}"/>
    <cellStyle name="Normal 201 4" xfId="23431" xr:uid="{B843F006-EB96-49B5-8B45-FA5109BB9DFB}"/>
    <cellStyle name="Normal 202" xfId="577" xr:uid="{AAC46093-439A-4D3F-8646-2F28E202826C}"/>
    <cellStyle name="Normal 202 2" xfId="1142" xr:uid="{8E1378D8-41F3-48EE-B2FA-1C47AF7D72C4}"/>
    <cellStyle name="Normal 202 2 2" xfId="3739" xr:uid="{54972BA4-7049-45CD-8682-8DFCF76DDF0B}"/>
    <cellStyle name="Normal 202 2 2 2" xfId="3924" xr:uid="{0A69CEE8-61BE-4DA8-B157-8BDC0E14E848}"/>
    <cellStyle name="Normal 202 2 3" xfId="3660" xr:uid="{2A63E29B-1B7A-4119-B98C-CDEC87545127}"/>
    <cellStyle name="Normal 202 3" xfId="1065" xr:uid="{7701196B-FF49-447A-AB4A-53FFEADFD4A4}"/>
    <cellStyle name="Normal 202 4" xfId="23463" xr:uid="{45B1CE86-CC6A-4463-AEDF-22497528948C}"/>
    <cellStyle name="Normal 203" xfId="578" xr:uid="{CE43660F-6BD1-41FC-B4A0-4DAA47D057DC}"/>
    <cellStyle name="Normal 203 2" xfId="1143" xr:uid="{4C0F4144-F79B-49F9-8B28-8B658F38AE7E}"/>
    <cellStyle name="Normal 203 2 2" xfId="3740" xr:uid="{26C80A52-6F48-4AF6-9B7A-380DE2250F9F}"/>
    <cellStyle name="Normal 203 2 2 2" xfId="3925" xr:uid="{9C81632C-744F-45D8-9C36-5E393332E1A6}"/>
    <cellStyle name="Normal 203 2 3" xfId="3661" xr:uid="{F1888454-68A9-40E7-A534-0D397E4A74D4}"/>
    <cellStyle name="Normal 203 3" xfId="1066" xr:uid="{45995945-4625-4D54-B288-FAC8A191A1E5}"/>
    <cellStyle name="Normal 203 4" xfId="23459" xr:uid="{E6146A35-C9B7-4378-A965-2B613FFBD70B}"/>
    <cellStyle name="Normal 204" xfId="579" xr:uid="{F8CDCCF0-D5E1-43A7-A6BD-E02DDD939DE5}"/>
    <cellStyle name="Normal 204 2" xfId="1144" xr:uid="{91110BEC-D986-4174-AE9F-1C41DDAB55CE}"/>
    <cellStyle name="Normal 204 2 2" xfId="3741" xr:uid="{9CE6FB08-7BD2-4DCA-82E2-B0C35BC6C312}"/>
    <cellStyle name="Normal 204 2 2 2" xfId="3926" xr:uid="{95B05997-9967-494F-A9C0-EA47FBF76632}"/>
    <cellStyle name="Normal 204 2 3" xfId="3662" xr:uid="{A78582C6-80C0-4E7A-BD44-E47ABAB67D64}"/>
    <cellStyle name="Normal 204 3" xfId="1067" xr:uid="{7283DF99-095C-49B4-A3D8-272B8AAA0FB0}"/>
    <cellStyle name="Normal 204 4" xfId="23396" xr:uid="{C8732674-01CC-47CC-AF62-198247F937FB}"/>
    <cellStyle name="Normal 205" xfId="580" xr:uid="{D178BE59-352B-4888-B259-5614B11B4930}"/>
    <cellStyle name="Normal 205 2" xfId="1145" xr:uid="{B3F92143-20AB-41AB-80F7-018372A99041}"/>
    <cellStyle name="Normal 205 2 2" xfId="3742" xr:uid="{256FC2C3-2CF9-444F-8F09-744D9D730137}"/>
    <cellStyle name="Normal 205 2 2 2" xfId="3927" xr:uid="{0E0D0D64-10C5-475B-9FBF-E56A6DAD4377}"/>
    <cellStyle name="Normal 205 2 3" xfId="3663" xr:uid="{750CF047-422F-4492-9345-6429A115BC9C}"/>
    <cellStyle name="Normal 205 3" xfId="1068" xr:uid="{DF7C9C2C-1162-423A-8824-BDA82221954E}"/>
    <cellStyle name="Normal 205 4" xfId="23392" xr:uid="{1FD4582A-0868-42F2-9A10-87D74A1B1A82}"/>
    <cellStyle name="Normal 206" xfId="581" xr:uid="{CD9D0A7E-2661-4EC8-9BB0-B693DC251E21}"/>
    <cellStyle name="Normal 206 2" xfId="1146" xr:uid="{4279165B-B57D-4AE0-BBA9-F281854E5613}"/>
    <cellStyle name="Normal 206 2 2" xfId="3743" xr:uid="{E66CE3C3-054F-4A40-853A-0D206457847E}"/>
    <cellStyle name="Normal 206 2 2 2" xfId="3928" xr:uid="{55E371BC-9EB4-4F47-A4BD-79F4515AB8FD}"/>
    <cellStyle name="Normal 206 2 3" xfId="3664" xr:uid="{5F365C81-F144-4EDE-A18B-785899963F63}"/>
    <cellStyle name="Normal 206 3" xfId="1069" xr:uid="{1652BC7A-5758-4FC7-B7E0-6F55F5565EBD}"/>
    <cellStyle name="Normal 206 4" xfId="23385" xr:uid="{6B3A0EE4-7AE3-4285-8581-F66820887A35}"/>
    <cellStyle name="Normal 207" xfId="582" xr:uid="{4A0D1402-47D6-4CEB-A555-43BB9DD1E5E6}"/>
    <cellStyle name="Normal 207 2" xfId="1147" xr:uid="{A71E1D1C-F8A1-46B5-BDEB-70FD17FEF1F6}"/>
    <cellStyle name="Normal 207 2 2" xfId="3744" xr:uid="{13AC06C5-FFD5-4E59-BBF9-99E01698F9E4}"/>
    <cellStyle name="Normal 207 2 2 2" xfId="3929" xr:uid="{BEC26EDB-D519-4EE0-B431-974588469A4C}"/>
    <cellStyle name="Normal 207 2 3" xfId="3665" xr:uid="{09CE264D-39CD-4C0E-BCFA-DC230828EFEC}"/>
    <cellStyle name="Normal 207 3" xfId="1070" xr:uid="{064266F4-6A13-4F18-95C1-04644D02A377}"/>
    <cellStyle name="Normal 207 4" xfId="23442" xr:uid="{FC4187FB-692D-4DE0-947B-5F96FC0E12AD}"/>
    <cellStyle name="Normal 208" xfId="583" xr:uid="{9F26B6CB-D324-443B-B842-A828A52C56A9}"/>
    <cellStyle name="Normal 208 2" xfId="1148" xr:uid="{459AB5AE-2A4A-4AE8-B5C2-CC43EF5C41C0}"/>
    <cellStyle name="Normal 208 2 2" xfId="3745" xr:uid="{20375C5F-62C7-4D70-A417-E7FB8B594D7D}"/>
    <cellStyle name="Normal 208 2 2 2" xfId="3930" xr:uid="{F47A93E2-DDFA-45D3-9828-3B568868DBBD}"/>
    <cellStyle name="Normal 208 2 3" xfId="3666" xr:uid="{A4703277-9A2A-4749-9B69-656E056EB8D5}"/>
    <cellStyle name="Normal 208 3" xfId="1071" xr:uid="{894D3C87-4A25-4FAC-80BD-9A57B31295AC}"/>
    <cellStyle name="Normal 208 4" xfId="23441" xr:uid="{0885BB2E-EEA3-4308-BB88-B16BE621A48B}"/>
    <cellStyle name="Normal 209" xfId="584" xr:uid="{EF64E5EF-71AD-4A37-9DA1-A76EAA6FA21C}"/>
    <cellStyle name="Normal 209 2" xfId="1149" xr:uid="{3DF85D13-2DC3-45EC-B35E-E3D2537E8184}"/>
    <cellStyle name="Normal 209 2 2" xfId="3746" xr:uid="{1CD76287-CE81-4023-863B-35D6F0CEEA13}"/>
    <cellStyle name="Normal 209 2 2 2" xfId="3931" xr:uid="{71A638E3-53A5-4F60-8B05-8EA7BB50F05B}"/>
    <cellStyle name="Normal 209 2 3" xfId="3667" xr:uid="{DA0C7A74-8517-4348-9E98-A5D346E498DB}"/>
    <cellStyle name="Normal 209 3" xfId="1072" xr:uid="{60AC9042-EB2A-46F7-BC4B-133EAC2B133A}"/>
    <cellStyle name="Normal 209 4" xfId="23405" xr:uid="{9E902739-CA63-4C74-9983-2F66728A2189}"/>
    <cellStyle name="Normal 21" xfId="204" xr:uid="{7FAEC1F9-71E8-40AF-BC36-B80BED0BEF32}"/>
    <cellStyle name="Normal 21 10" xfId="29575" xr:uid="{B4927903-2089-4570-8528-A048696DCC50}"/>
    <cellStyle name="Normal 21 10 2" xfId="58065" xr:uid="{7ADFC649-EB22-4C49-9433-D36FA537454E}"/>
    <cellStyle name="Normal 21 11" xfId="22596" xr:uid="{735AC1E4-F298-4F59-A24C-9D124EDFCA7A}"/>
    <cellStyle name="Normal 21 11 2" xfId="51881" xr:uid="{33ED396A-D1F0-421E-B9FB-61D70AD9737E}"/>
    <cellStyle name="Normal 21 12" xfId="31808" xr:uid="{A376F701-AAEF-4A34-822C-5250FE7B34EF}"/>
    <cellStyle name="Normal 21 2" xfId="3414" xr:uid="{F575AB34-8D78-407D-85FE-BC4289238021}"/>
    <cellStyle name="Normal 21 2 10" xfId="23159" xr:uid="{8CD4C535-42F4-4855-B2BB-1EE0FE200777}"/>
    <cellStyle name="Normal 21 2 10 2" xfId="52223" xr:uid="{3E45F4B2-637B-4BBE-8244-B46B098D20A2}"/>
    <cellStyle name="Normal 21 2 2" xfId="3413" xr:uid="{3E1B6030-5CB1-4587-AB1C-A2322429CEB0}"/>
    <cellStyle name="Normal 21 2 2 2" xfId="5788" xr:uid="{CE3BCEA9-3B89-4D71-A4E5-7BA791BAA339}"/>
    <cellStyle name="Normal 21 2 2 2 2" xfId="21787" xr:uid="{AC1DD4C3-5869-49D7-99E7-DD5BF8899C26}"/>
    <cellStyle name="Normal 21 2 2 2 2 2" xfId="28529" xr:uid="{D6268F14-3FED-409E-AC19-C0E94ADDD92B}"/>
    <cellStyle name="Normal 21 2 2 2 2 2 2" xfId="57019" xr:uid="{B2DC4BF8-5693-4AEA-8A4D-DC6F7C9A25D7}"/>
    <cellStyle name="Normal 21 2 2 2 2 3" xfId="25554" xr:uid="{98C58412-AB2C-4B7D-A3FA-BDD098F152C2}"/>
    <cellStyle name="Normal 21 2 2 2 2 3 2" xfId="54045" xr:uid="{A66EF918-C37C-4479-9553-8B99FD80D636}"/>
    <cellStyle name="Normal 21 2 2 2 2 4" xfId="51212" xr:uid="{1DF118E9-D184-463C-AF88-1B8E16282475}"/>
    <cellStyle name="Normal 21 2 2 2 3" xfId="27015" xr:uid="{802EED6D-6F2B-4323-B673-908482F24B8B}"/>
    <cellStyle name="Normal 21 2 2 2 3 2" xfId="55505" xr:uid="{8F2B4DF4-526F-4567-AAA8-BF5B62372527}"/>
    <cellStyle name="Normal 21 2 2 2 4" xfId="30010" xr:uid="{C3C4387E-ADB9-4043-9F99-C5DB8344A748}"/>
    <cellStyle name="Normal 21 2 2 2 4 2" xfId="58500" xr:uid="{1D9AB51C-BE9C-42A8-8881-16A83246F0AF}"/>
    <cellStyle name="Normal 21 2 2 2 5" xfId="24083" xr:uid="{41F0E58E-0670-4326-8160-AD4E27B1E128}"/>
    <cellStyle name="Normal 21 2 2 2 5 2" xfId="52624" xr:uid="{9376A19D-E330-4E4B-87D9-EB45DF2BD0BD}"/>
    <cellStyle name="Normal 21 2 2 2 6" xfId="35647" xr:uid="{18C8C0D6-E19B-4E6A-BE8B-CE16C40FCBDD}"/>
    <cellStyle name="Normal 21 2 2 3" xfId="20606" xr:uid="{C339638E-E848-4681-A13E-A6B9F3D67025}"/>
    <cellStyle name="Normal 21 2 2 3 2" xfId="25841" xr:uid="{22946596-183C-43B2-B809-E805EC26164D}"/>
    <cellStyle name="Normal 21 2 2 3 2 2" xfId="28819" xr:uid="{A54B36B7-5524-4D67-B815-EF7D12471138}"/>
    <cellStyle name="Normal 21 2 2 3 2 2 2" xfId="57309" xr:uid="{93C7DD60-7F49-4932-A037-14ECC66499E6}"/>
    <cellStyle name="Normal 21 2 2 3 2 3" xfId="54332" xr:uid="{2C4F9793-AC66-4D7D-9830-0EDE37DBC585}"/>
    <cellStyle name="Normal 21 2 2 3 3" xfId="27308" xr:uid="{0F5639AB-06F8-4693-8F4E-959BBA50B218}"/>
    <cellStyle name="Normal 21 2 2 3 3 2" xfId="55798" xr:uid="{EE1C0B98-CA2E-4F3D-B18D-69C817C8A919}"/>
    <cellStyle name="Normal 21 2 2 3 4" xfId="30306" xr:uid="{4D233BA0-3794-40E8-9186-269F436E5BF4}"/>
    <cellStyle name="Normal 21 2 2 3 4 2" xfId="58796" xr:uid="{4ADAD0CC-F63D-41E7-96AB-84B5E76B09DC}"/>
    <cellStyle name="Normal 21 2 2 3 5" xfId="24396" xr:uid="{B986B781-EBA4-472E-B63B-95DD8BF1514A}"/>
    <cellStyle name="Normal 21 2 2 3 5 2" xfId="52888" xr:uid="{141AF6BA-C3D3-4291-8D14-952955B4FBBB}"/>
    <cellStyle name="Normal 21 2 2 4" xfId="18439" xr:uid="{F5DC1A28-E78C-43CF-997F-08E6A5213793}"/>
    <cellStyle name="Normal 21 2 2 4 2" xfId="26132" xr:uid="{1748B533-ACB0-4EF7-8466-B59F02B3B363}"/>
    <cellStyle name="Normal 21 2 2 4 2 2" xfId="29116" xr:uid="{9FF8E580-EB55-43EB-B827-7D8A9D8D66C4}"/>
    <cellStyle name="Normal 21 2 2 4 2 2 2" xfId="57606" xr:uid="{6A68AE2E-6516-4A2E-8BC2-F8763C21567D}"/>
    <cellStyle name="Normal 21 2 2 4 2 3" xfId="54623" xr:uid="{3FCC4436-4B42-4A4B-AD10-69565ECFEC4F}"/>
    <cellStyle name="Normal 21 2 2 4 3" xfId="27605" xr:uid="{CA4C537E-9EB4-41F3-9770-BC33196634C6}"/>
    <cellStyle name="Normal 21 2 2 4 3 2" xfId="56095" xr:uid="{F732A507-455A-4662-A841-71B08F5D154A}"/>
    <cellStyle name="Normal 21 2 2 4 4" xfId="30604" xr:uid="{6C6820D6-6225-4DEE-8E5D-64A27016CF15}"/>
    <cellStyle name="Normal 21 2 2 4 4 2" xfId="59094" xr:uid="{5DD129CA-9A8A-4A36-8B78-CB09A711CBD7}"/>
    <cellStyle name="Normal 21 2 2 4 5" xfId="24675" xr:uid="{18208721-0BDE-4B7B-A2AA-7D09550235CE}"/>
    <cellStyle name="Normal 21 2 2 4 5 2" xfId="53167" xr:uid="{84D0799D-4F45-4986-92B2-BF452EFE0468}"/>
    <cellStyle name="Normal 21 2 2 4 6" xfId="48077" xr:uid="{6A47ED82-7899-44EE-8E4D-BD47EE828865}"/>
    <cellStyle name="Normal 21 2 2 5" xfId="24972" xr:uid="{DA0A89E3-AA9A-4F81-A5DF-E278FDAF414C}"/>
    <cellStyle name="Normal 21 2 2 5 2" xfId="26441" xr:uid="{6028A512-974A-4345-A369-078CECFCA341}"/>
    <cellStyle name="Normal 21 2 2 5 2 2" xfId="29425" xr:uid="{9CE9196F-4767-4CC5-9BDC-AC371C0EF5A5}"/>
    <cellStyle name="Normal 21 2 2 5 2 2 2" xfId="57915" xr:uid="{9274529F-3ED0-4DC4-AF31-D496551316AC}"/>
    <cellStyle name="Normal 21 2 2 5 2 3" xfId="54932" xr:uid="{27400375-78B6-43D5-B178-86E1A99F9247}"/>
    <cellStyle name="Normal 21 2 2 5 3" xfId="27914" xr:uid="{D9806466-1843-46A2-B70B-996A87D5EDF3}"/>
    <cellStyle name="Normal 21 2 2 5 3 2" xfId="56404" xr:uid="{48CB4484-1C34-413F-B22A-93033E29EC03}"/>
    <cellStyle name="Normal 21 2 2 5 4" xfId="30914" xr:uid="{449D36D0-1F4A-4356-8211-E9898F7FE0BE}"/>
    <cellStyle name="Normal 21 2 2 5 4 2" xfId="59404" xr:uid="{6C790B42-542E-4331-9282-DAB8FE4156F3}"/>
    <cellStyle name="Normal 21 2 2 5 5" xfId="53463" xr:uid="{7214D2B2-A45D-4E4B-BAF8-69A12C0E8C59}"/>
    <cellStyle name="Normal 21 2 2 6" xfId="25273" xr:uid="{E06DD066-AAB9-497D-AF20-8263904AC69C}"/>
    <cellStyle name="Normal 21 2 2 6 2" xfId="28239" xr:uid="{9CE36CE5-A98A-4974-950A-B5DFC9494C4F}"/>
    <cellStyle name="Normal 21 2 2 6 2 2" xfId="56729" xr:uid="{FD5E19C5-1A20-493B-BCE5-182FD0D82DC5}"/>
    <cellStyle name="Normal 21 2 2 6 3" xfId="53764" xr:uid="{359B396C-8833-4071-89AF-92EA94E8057F}"/>
    <cellStyle name="Normal 21 2 2 7" xfId="26724" xr:uid="{0C634385-7036-490E-80EA-88F5454DF9DE}"/>
    <cellStyle name="Normal 21 2 2 7 2" xfId="55214" xr:uid="{66690AF3-18EA-45A3-A6CB-EDD713908654}"/>
    <cellStyle name="Normal 21 2 2 8" xfId="29718" xr:uid="{E8ED4452-CCD7-4ADB-8CDD-9FB48E2FEA0C}"/>
    <cellStyle name="Normal 21 2 2 8 2" xfId="58208" xr:uid="{3D41E27E-25ED-42DF-8C7A-5C78EBB913B7}"/>
    <cellStyle name="Normal 21 2 2 9" xfId="23680" xr:uid="{A7C4316A-0880-4DFF-8345-24ED9722C6A4}"/>
    <cellStyle name="Normal 21 2 2 9 2" xfId="52382" xr:uid="{09E405C9-44DB-478F-9245-8AF35071E353}"/>
    <cellStyle name="Normal 21 2 3" xfId="4968" xr:uid="{732C1543-4A8C-4128-8677-FFD96C7FCD5D}"/>
    <cellStyle name="Normal 21 2 3 2" xfId="20814" xr:uid="{9925D12D-5F18-45D8-90F8-4B7BA40EA4C8}"/>
    <cellStyle name="Normal 21 2 3 2 2" xfId="28462" xr:uid="{F9E16DB6-AC8A-43FE-A899-B5FA2EA9816A}"/>
    <cellStyle name="Normal 21 2 3 2 2 2" xfId="56952" xr:uid="{8DC835C9-20A4-4740-9622-D96DE3AC7146}"/>
    <cellStyle name="Normal 21 2 3 2 3" xfId="25485" xr:uid="{CB7189CB-B8F4-4F4C-BB94-0863AE96EC7B}"/>
    <cellStyle name="Normal 21 2 3 2 3 2" xfId="53976" xr:uid="{CB506C5F-FA5C-4E86-819B-50BA5D4D2303}"/>
    <cellStyle name="Normal 21 2 3 2 4" xfId="50242" xr:uid="{C26F41A8-D616-44DC-9A68-BE7F351AF11E}"/>
    <cellStyle name="Normal 21 2 3 3" xfId="26948" xr:uid="{514D0038-B485-42A0-937F-374C7DF1020C}"/>
    <cellStyle name="Normal 21 2 3 3 2" xfId="55438" xr:uid="{53B6C753-53BE-44FF-9590-0092D24E424B}"/>
    <cellStyle name="Normal 21 2 3 4" xfId="29942" xr:uid="{561D5E80-8DF4-4069-A61D-6D7C964F421F}"/>
    <cellStyle name="Normal 21 2 3 4 2" xfId="58432" xr:uid="{003AA3E2-2A9D-4E1F-BB02-BD8AD7FDF5DF}"/>
    <cellStyle name="Normal 21 2 3 5" xfId="24004" xr:uid="{14DB3A0E-88F0-498D-8A86-C5FD82A5E08E}"/>
    <cellStyle name="Normal 21 2 3 5 2" xfId="52567" xr:uid="{DCF900A3-991C-47C4-9C9E-D4207520806B}"/>
    <cellStyle name="Normal 21 2 3 6" xfId="34837" xr:uid="{9EFFA4B4-1DBC-4F2B-9153-80FF24CFFB83}"/>
    <cellStyle name="Normal 21 2 4" xfId="20570" xr:uid="{DD3D73DE-D106-4B36-91BB-1459EE2449B7}"/>
    <cellStyle name="Normal 21 2 4 2" xfId="22457" xr:uid="{5759BF84-5111-48EF-938E-56D931B8D177}"/>
    <cellStyle name="Normal 21 2 4 2 2" xfId="28751" xr:uid="{F1B5C9DE-416C-433F-A99C-D5D960046195}"/>
    <cellStyle name="Normal 21 2 4 2 2 2" xfId="57241" xr:uid="{56C42B07-52F5-4BCD-8A83-A315CE399AAA}"/>
    <cellStyle name="Normal 21 2 4 2 3" xfId="25772" xr:uid="{EA9EDA08-F7DD-436B-935C-623975248C39}"/>
    <cellStyle name="Normal 21 2 4 2 3 2" xfId="54263" xr:uid="{A1988F37-15AF-49E0-9C24-233FF241E462}"/>
    <cellStyle name="Normal 21 2 4 3" xfId="27240" xr:uid="{69071EC7-A2F0-454A-BE05-BF4BBA318F94}"/>
    <cellStyle name="Normal 21 2 4 3 2" xfId="55730" xr:uid="{AF10CA58-166F-4FBE-B258-D89AA14BF0C4}"/>
    <cellStyle name="Normal 21 2 4 4" xfId="30237" xr:uid="{74CFC0DB-6AAE-44DF-849B-595A910118C0}"/>
    <cellStyle name="Normal 21 2 4 4 2" xfId="58727" xr:uid="{6FEEE8B3-BA14-4CA2-A746-436A02C249D9}"/>
    <cellStyle name="Normal 21 2 4 5" xfId="24327" xr:uid="{CAC05358-7AFB-42EB-A2D3-B33F8569CD91}"/>
    <cellStyle name="Normal 21 2 4 5 2" xfId="52819" xr:uid="{87BED09D-0862-4727-AF10-E895C0E946E7}"/>
    <cellStyle name="Normal 21 2 5" xfId="18438" xr:uid="{7B1F53A9-4528-44CD-B31B-484F0C0DC6A2}"/>
    <cellStyle name="Normal 21 2 5 2" xfId="26063" xr:uid="{1102C8A3-2E6A-4DD1-85DC-7CC17A90B16B}"/>
    <cellStyle name="Normal 21 2 5 2 2" xfId="29047" xr:uid="{771A9ECE-654B-46FB-B493-72A3D76827ED}"/>
    <cellStyle name="Normal 21 2 5 2 2 2" xfId="57537" xr:uid="{5F554E75-F1E1-48C7-911F-12323881D9CC}"/>
    <cellStyle name="Normal 21 2 5 2 3" xfId="54554" xr:uid="{D24992E4-3C31-48B8-ADD5-113586A8A494}"/>
    <cellStyle name="Normal 21 2 5 3" xfId="27536" xr:uid="{2B63A5CB-A73A-41FA-9059-64063486AAD9}"/>
    <cellStyle name="Normal 21 2 5 3 2" xfId="56026" xr:uid="{5A467340-60EC-4A1F-8438-E616A9FB3EDF}"/>
    <cellStyle name="Normal 21 2 5 4" xfId="30534" xr:uid="{DA8D60C4-C0F0-4747-9B91-D65F017C179A}"/>
    <cellStyle name="Normal 21 2 5 4 2" xfId="59024" xr:uid="{ECD4DAC4-ED3E-450F-ADC1-A177C113367D}"/>
    <cellStyle name="Normal 21 2 5 5" xfId="24606" xr:uid="{C7BE76D3-FA56-4A4D-BF5F-DD3C33D7A7AE}"/>
    <cellStyle name="Normal 21 2 5 5 2" xfId="53098" xr:uid="{3E3F09E6-C6FE-4AC8-9379-D3B92D4652B3}"/>
    <cellStyle name="Normal 21 2 5 6" xfId="48076" xr:uid="{B6D8E71F-FC0E-48E5-ADB3-A17CBCF83D27}"/>
    <cellStyle name="Normal 21 2 6" xfId="24903" xr:uid="{FC5FF30A-F8C6-4795-8AE7-DB40E30E0F3D}"/>
    <cellStyle name="Normal 21 2 6 2" xfId="26373" xr:uid="{14EC6A37-8656-4760-A2C0-6DDC3535093B}"/>
    <cellStyle name="Normal 21 2 6 2 2" xfId="29357" xr:uid="{AF93A635-71BE-424A-B758-A40F3DBAB9E2}"/>
    <cellStyle name="Normal 21 2 6 2 2 2" xfId="57847" xr:uid="{202CB42C-29AB-4FF5-A9D8-8BA0D1463679}"/>
    <cellStyle name="Normal 21 2 6 2 3" xfId="54864" xr:uid="{37BAECB6-2D19-4FDF-9F7F-A35062A01DD1}"/>
    <cellStyle name="Normal 21 2 6 3" xfId="27846" xr:uid="{0AA72F33-FADD-4FC7-BD8B-1EC3D2B59858}"/>
    <cellStyle name="Normal 21 2 6 3 2" xfId="56336" xr:uid="{E4685693-1E9E-4C65-9A66-C8E556F2FE28}"/>
    <cellStyle name="Normal 21 2 6 4" xfId="30845" xr:uid="{6E4E0F86-604B-49C4-A6BB-51F228CE42A8}"/>
    <cellStyle name="Normal 21 2 6 4 2" xfId="59335" xr:uid="{8EB07733-8C33-4814-8DB1-3E8C8AB75722}"/>
    <cellStyle name="Normal 21 2 6 5" xfId="53394" xr:uid="{6C8CDC02-2DD6-483F-B7BB-BDFAE7DEB20B}"/>
    <cellStyle name="Normal 21 2 7" xfId="25204" xr:uid="{64314E60-3496-4DCF-9449-17285C7E0EBD}"/>
    <cellStyle name="Normal 21 2 7 2" xfId="28171" xr:uid="{5DA72F0F-691A-43A7-BEE8-B8B0AC7ABEDA}"/>
    <cellStyle name="Normal 21 2 7 2 2" xfId="56661" xr:uid="{6C7CFADF-E319-4449-AC00-9CE1E34A89BE}"/>
    <cellStyle name="Normal 21 2 7 3" xfId="53695" xr:uid="{F4479D9E-2CE9-48D7-AD73-2E283921EB56}"/>
    <cellStyle name="Normal 21 2 8" xfId="26655" xr:uid="{B3A708C4-D527-47E9-A521-5EB8F47FE10D}"/>
    <cellStyle name="Normal 21 2 8 2" xfId="55145" xr:uid="{57BB446C-049B-4906-B602-64CCBE67A463}"/>
    <cellStyle name="Normal 21 2 9" xfId="29649" xr:uid="{DA4CA552-F7DF-4BF8-B9FC-F948058E0AF8}"/>
    <cellStyle name="Normal 21 2 9 2" xfId="58139" xr:uid="{70A21792-7160-4E74-8532-A2932CCE09EF}"/>
    <cellStyle name="Normal 21 3" xfId="3412" xr:uid="{A0CD9C31-06A4-49F5-B2E4-68D332D686AC}"/>
    <cellStyle name="Normal 21 3 2" xfId="3411" xr:uid="{89BD6A47-EF92-4271-A337-B06C52B5DACF}"/>
    <cellStyle name="Normal 21 3 2 2" xfId="22040" xr:uid="{68AAD5A0-9644-4600-8D46-13B39BA3050D}"/>
    <cellStyle name="Normal 21 3 2 2 2" xfId="51465" xr:uid="{942B3822-2502-4BD2-BC38-83795A4465B0}"/>
    <cellStyle name="Normal 21 3 2 3" xfId="5981" xr:uid="{0A90DAD5-E0CC-4EEC-A267-3595BE6541A2}"/>
    <cellStyle name="Normal 21 3 2 3 2" xfId="35840" xr:uid="{17F7B1EE-1485-454A-8AEB-52E7AE1815CB}"/>
    <cellStyle name="Normal 21 3 3" xfId="5200" xr:uid="{91A1B0A0-5757-4CE1-8718-6CECE6BCB394}"/>
    <cellStyle name="Normal 21 3 3 2" xfId="21056" xr:uid="{64EA5275-2E78-4ED0-A045-EC4693875F9F}"/>
    <cellStyle name="Normal 21 3 3 2 2" xfId="50482" xr:uid="{E9BA44DD-1078-4149-8CB2-ED9EC81EA3F6}"/>
    <cellStyle name="Normal 21 3 3 3" xfId="35063" xr:uid="{2C0D0497-1E47-4AE7-8A7E-D703B644B896}"/>
    <cellStyle name="Normal 21 3 4" xfId="20562" xr:uid="{43483A5F-A8ED-4E33-B425-803AAAA75179}"/>
    <cellStyle name="Normal 21 3 5" xfId="18440" xr:uid="{FF47368D-D18D-47DF-8515-1C6501A5C3C0}"/>
    <cellStyle name="Normal 21 3 5 2" xfId="48078" xr:uid="{740B981F-A8A7-4860-B3CC-8A889AAF464C}"/>
    <cellStyle name="Normal 21 3 6" xfId="23552" xr:uid="{24DF8BA1-9E13-49A5-B09B-560342A9BB23}"/>
    <cellStyle name="Normal 21 4" xfId="680" xr:uid="{72BAC901-7C5A-4DCF-8C59-192C5095ECD6}"/>
    <cellStyle name="Normal 21 4 2" xfId="21541" xr:uid="{2BD35DFA-1C08-4B11-8AC1-8B869954EDA1}"/>
    <cellStyle name="Normal 21 4 2 2" xfId="28389" xr:uid="{C72AAD1C-2671-420B-8400-D0E05C7926FC}"/>
    <cellStyle name="Normal 21 4 2 2 2" xfId="56879" xr:uid="{3D6B6943-D350-4573-BB69-E3E245DC9A43}"/>
    <cellStyle name="Normal 21 4 2 3" xfId="25423" xr:uid="{167E0F87-2B1F-4041-9310-5074D9448239}"/>
    <cellStyle name="Normal 21 4 2 3 2" xfId="53914" xr:uid="{29170F17-3007-430E-8126-1E0E3B1CF1EF}"/>
    <cellStyle name="Normal 21 4 2 4" xfId="50966" xr:uid="{F1A8317D-B25F-4B15-BF52-512EB9D076EB}"/>
    <cellStyle name="Normal 21 4 3" xfId="18441" xr:uid="{2965A4B5-2B40-4986-BF7D-52FF1A9F65DB}"/>
    <cellStyle name="Normal 21 4 3 2" xfId="26875" xr:uid="{A65E0C12-372D-4CC7-A47A-06012CE955A9}"/>
    <cellStyle name="Normal 21 4 3 2 2" xfId="55365" xr:uid="{88CFD412-21D9-440C-84D1-63DB11F3EAF0}"/>
    <cellStyle name="Normal 21 4 3 3" xfId="48079" xr:uid="{636DB597-615A-4DDC-A198-130833D2764F}"/>
    <cellStyle name="Normal 21 4 4" xfId="29868" xr:uid="{26C1F607-C4B1-47B7-A28B-480E0E6E4FE7}"/>
    <cellStyle name="Normal 21 4 4 2" xfId="58358" xr:uid="{4BECB5C6-3CF2-47D9-8091-DE00EC0C9BE5}"/>
    <cellStyle name="Normal 21 4 5" xfId="23921" xr:uid="{A98247C8-0458-437A-A764-08983863CBC2}"/>
    <cellStyle name="Normal 21 4 5 2" xfId="52504" xr:uid="{6DA566B7-193C-4A6F-A3BB-2830A656D006}"/>
    <cellStyle name="Normal 21 4 6" xfId="31934" xr:uid="{8A8B6AC7-CB02-44CA-B5AA-423C5AD0F55D}"/>
    <cellStyle name="Normal 21 5" xfId="3415" xr:uid="{B7AC4480-2724-40A3-A72B-C2FBB42A3288}"/>
    <cellStyle name="Normal 21 5 2" xfId="25701" xr:uid="{A2C8B65A-5F0C-4AEC-9901-2C9F590E99D2}"/>
    <cellStyle name="Normal 21 5 2 2" xfId="28679" xr:uid="{278171DB-6637-4821-BB56-B9A8197125F7}"/>
    <cellStyle name="Normal 21 5 2 2 2" xfId="57169" xr:uid="{79FC9D19-A776-4D36-AAE6-E8F32DC4D0BC}"/>
    <cellStyle name="Normal 21 5 2 3" xfId="54192" xr:uid="{9A5E9EE7-3A71-47B1-8C8F-DD95CFDB4BD9}"/>
    <cellStyle name="Normal 21 5 3" xfId="27168" xr:uid="{7871744F-079F-41E5-9871-50FE679F252F}"/>
    <cellStyle name="Normal 21 5 3 2" xfId="55658" xr:uid="{0236A4C3-A7FC-4A83-BCA6-E077AA263947}"/>
    <cellStyle name="Normal 21 5 4" xfId="30163" xr:uid="{FA7DA3B0-EFB4-4F39-B579-68235D41C56F}"/>
    <cellStyle name="Normal 21 5 4 2" xfId="58653" xr:uid="{3EB99776-FBFE-4382-AB2D-72D4C471F6E7}"/>
    <cellStyle name="Normal 21 5 5" xfId="24265" xr:uid="{C3CAAB1C-1F2A-4AB5-AB42-66C4CFFECA89}"/>
    <cellStyle name="Normal 21 5 5 2" xfId="52757" xr:uid="{A5ACEF40-F015-4DFC-80D8-8D318CB1C57C}"/>
    <cellStyle name="Normal 21 5 6" xfId="18442" xr:uid="{0BD1ADA1-ECA6-4D0A-94A4-70D557E47CD7}"/>
    <cellStyle name="Normal 21 5 6 2" xfId="48080" xr:uid="{954A6745-9DBB-4F32-8B20-779E84CDF9C5}"/>
    <cellStyle name="Normal 21 6" xfId="20466" xr:uid="{F268A565-DB2A-48BC-A166-C35A832565E5}"/>
    <cellStyle name="Normal 21 6 2" xfId="25990" xr:uid="{B7785F73-B139-4EF2-BC2A-DB06A8F86D19}"/>
    <cellStyle name="Normal 21 6 2 2" xfId="28972" xr:uid="{60E86C04-0F01-48A9-9E3D-77278503A47A}"/>
    <cellStyle name="Normal 21 6 2 2 2" xfId="57462" xr:uid="{B5E794D4-040E-48D9-8750-97E155CDC50B}"/>
    <cellStyle name="Normal 21 6 2 3" xfId="54481" xr:uid="{9E8D3734-CE80-4861-AED9-41987EB801BE}"/>
    <cellStyle name="Normal 21 6 3" xfId="27461" xr:uid="{C171CAFC-F268-44BC-ACC3-6E5E2238C378}"/>
    <cellStyle name="Normal 21 6 3 2" xfId="55951" xr:uid="{BC98D80C-09EB-43C9-8D68-DE42FB101051}"/>
    <cellStyle name="Normal 21 6 4" xfId="30459" xr:uid="{174DF24A-16CB-4799-9A53-0E136C4D423A}"/>
    <cellStyle name="Normal 21 6 4 2" xfId="58949" xr:uid="{B6363570-ABEA-403F-9A86-99727C2D5F7E}"/>
    <cellStyle name="Normal 21 6 5" xfId="24544" xr:uid="{5FADDB48-F379-49AB-A1DC-CAD6342CCA19}"/>
    <cellStyle name="Normal 21 6 5 2" xfId="53036" xr:uid="{56C1AE75-D14E-44A6-A37F-BEAE5D6EDC1E}"/>
    <cellStyle name="Normal 21 6 6" xfId="50017" xr:uid="{7FF8B25D-1EC2-4260-9F10-3FBF50359A83}"/>
    <cellStyle name="Normal 21 7" xfId="18437" xr:uid="{F91703BB-E965-46DA-9DF0-004AAB171EAA}"/>
    <cellStyle name="Normal 21 7 2" xfId="26299" xr:uid="{1F734F20-B4B1-4389-AE35-321B2B9B7973}"/>
    <cellStyle name="Normal 21 7 2 2" xfId="29283" xr:uid="{4E2F4CBA-3B54-445C-8F09-02AC997E9E37}"/>
    <cellStyle name="Normal 21 7 2 2 2" xfId="57773" xr:uid="{29FD474C-91D7-43D9-B0A1-4B859A1A3FF4}"/>
    <cellStyle name="Normal 21 7 2 3" xfId="54790" xr:uid="{567C223F-D277-41F0-A3C9-9D2FBD09D637}"/>
    <cellStyle name="Normal 21 7 3" xfId="27772" xr:uid="{FFDB11AE-8A7C-4643-8DE4-5A5620EF23AF}"/>
    <cellStyle name="Normal 21 7 3 2" xfId="56262" xr:uid="{A359E2F8-F1FE-42F0-BAE2-0607579AF791}"/>
    <cellStyle name="Normal 21 7 4" xfId="30771" xr:uid="{D182E85A-78FF-4530-9DE8-01310FB31E4A}"/>
    <cellStyle name="Normal 21 7 4 2" xfId="59261" xr:uid="{3C233164-8133-402E-8571-81B127311F81}"/>
    <cellStyle name="Normal 21 7 5" xfId="24841" xr:uid="{BDA52F50-C6E8-4885-9A35-A42612702954}"/>
    <cellStyle name="Normal 21 7 5 2" xfId="53332" xr:uid="{90802558-0157-4211-B0D5-62659E915DC5}"/>
    <cellStyle name="Normal 21 7 6" xfId="48075" xr:uid="{6758BF06-1B9A-4923-BCD2-CE8BBC248F52}"/>
    <cellStyle name="Normal 21 8" xfId="4616" xr:uid="{5F4E96C1-C6A2-4F63-8A4C-8E247E31AFF0}"/>
    <cellStyle name="Normal 21 8 2" xfId="28097" xr:uid="{253B3FF4-3434-4531-B190-56169498B660}"/>
    <cellStyle name="Normal 21 8 2 2" xfId="56587" xr:uid="{950A4803-852E-4409-AF90-9E4F1AEBACBB}"/>
    <cellStyle name="Normal 21 8 3" xfId="25143" xr:uid="{F2E657E0-E837-4E7A-AF08-E03EEA757B1E}"/>
    <cellStyle name="Normal 21 8 3 2" xfId="53634" xr:uid="{64E9375B-944C-44BC-9654-4FDC04C63214}"/>
    <cellStyle name="Normal 21 8 4" xfId="34553" xr:uid="{B2A475D9-C04B-4D72-82C1-39A2B061CF1C}"/>
    <cellStyle name="Normal 21 9" xfId="26593" xr:uid="{97A937F2-C514-4384-9BB7-9548233CB0BC}"/>
    <cellStyle name="Normal 21 9 2" xfId="55083" xr:uid="{57C9E7A1-438B-4B61-857B-50B939BAE0E6}"/>
    <cellStyle name="Normal 210" xfId="585" xr:uid="{29081D25-C24D-4737-91F6-5185411EDC3A}"/>
    <cellStyle name="Normal 210 2" xfId="1150" xr:uid="{7DF94ACC-E264-4C1C-AE05-504B66F00D0B}"/>
    <cellStyle name="Normal 210 2 2" xfId="3747" xr:uid="{6991A870-C661-474E-A91C-5C45C2A6C6BE}"/>
    <cellStyle name="Normal 210 2 2 2" xfId="3932" xr:uid="{57E1D0D8-CD3A-4184-BA93-7157EF9D5996}"/>
    <cellStyle name="Normal 210 2 3" xfId="3668" xr:uid="{5636C549-C12E-4715-9BFE-323A295B0AD9}"/>
    <cellStyle name="Normal 210 3" xfId="1073" xr:uid="{3E4DC5FB-590F-4EE6-9B30-55471B3C79CC}"/>
    <cellStyle name="Normal 210 4" xfId="23437" xr:uid="{DEE16B54-12D5-4FFE-8D2D-0B2CB16B261B}"/>
    <cellStyle name="Normal 211" xfId="586" xr:uid="{6DB80612-F0F2-4503-90D0-7DF490F8732A}"/>
    <cellStyle name="Normal 211 2" xfId="1151" xr:uid="{35924861-141C-4A38-BAF4-741A4DCAD1F5}"/>
    <cellStyle name="Normal 211 2 2" xfId="3748" xr:uid="{91AD5EF2-9DC7-4117-846F-4F6E19E2D010}"/>
    <cellStyle name="Normal 211 2 2 2" xfId="3933" xr:uid="{FCD0444B-BF89-4E99-992D-D3117CF0A1A9}"/>
    <cellStyle name="Normal 211 2 3" xfId="3669" xr:uid="{2F14B503-8FB6-4936-8DFE-81B53B9080E2}"/>
    <cellStyle name="Normal 211 3" xfId="1074" xr:uid="{8BF0485B-D656-450C-9B3E-FE7A0951F755}"/>
    <cellStyle name="Normal 211 4" xfId="23449" xr:uid="{59894168-A367-4034-B96D-8197792E79BB}"/>
    <cellStyle name="Normal 212" xfId="587" xr:uid="{1C2A5D6E-4205-4BBB-8F8B-11457415B783}"/>
    <cellStyle name="Normal 212 2" xfId="1152" xr:uid="{29610A76-5720-4289-920F-D1F782DBC7C1}"/>
    <cellStyle name="Normal 212 2 2" xfId="3749" xr:uid="{EE3ACAFB-FFA4-4AC3-8425-4589CFE0E672}"/>
    <cellStyle name="Normal 212 2 2 2" xfId="3934" xr:uid="{98D43385-2AA4-42B2-ABDF-E0ADEBB3354B}"/>
    <cellStyle name="Normal 212 2 3" xfId="3670" xr:uid="{32819D5E-7031-4BA5-93D1-DAA76ECB2FF5}"/>
    <cellStyle name="Normal 212 3" xfId="1075" xr:uid="{B006F668-2FF7-401D-B2E4-5D8DD69DF33F}"/>
    <cellStyle name="Normal 212 4" xfId="23433" xr:uid="{61FAD2E1-4E5A-448C-8431-5F3EE6ED0DE8}"/>
    <cellStyle name="Normal 213" xfId="588" xr:uid="{B038DC98-B306-49A5-B879-A077B4ED58F0}"/>
    <cellStyle name="Normal 213 2" xfId="1153" xr:uid="{979E3B08-7792-4D50-A1A8-E975F9298DC4}"/>
    <cellStyle name="Normal 213 2 2" xfId="3750" xr:uid="{AD79CD8C-B153-4EB0-9B79-D1B33E9F837C}"/>
    <cellStyle name="Normal 213 2 2 2" xfId="3935" xr:uid="{6FFDA607-40E8-42D7-8DD5-28D92264C54E}"/>
    <cellStyle name="Normal 213 2 3" xfId="3671" xr:uid="{2C2F2DD5-AEEB-4E8E-9320-44AB9A3F105C}"/>
    <cellStyle name="Normal 213 3" xfId="1076" xr:uid="{377F6012-6325-4842-9EFE-40DEEB5A95D0}"/>
    <cellStyle name="Normal 213 4" xfId="23461" xr:uid="{299E147A-0E12-4756-A4C6-87F331DA9247}"/>
    <cellStyle name="Normal 214" xfId="589" xr:uid="{D93062AF-CCA9-43F7-AA04-D87E25DC8019}"/>
    <cellStyle name="Normal 214 2" xfId="1154" xr:uid="{3062C90A-08D4-474A-8498-FD95AFDA5B2C}"/>
    <cellStyle name="Normal 214 2 2" xfId="3751" xr:uid="{447C7B71-0DE4-4457-A91D-EDAA41826DB2}"/>
    <cellStyle name="Normal 214 2 2 2" xfId="3936" xr:uid="{86C6B667-7207-49DA-B751-2D7A38BADCED}"/>
    <cellStyle name="Normal 214 2 3" xfId="3672" xr:uid="{4A7D65BF-15D1-4267-990B-1084C3387833}"/>
    <cellStyle name="Normal 214 3" xfId="1077" xr:uid="{93C745DD-4BCA-4FFD-A818-5648147201B5}"/>
    <cellStyle name="Normal 214 4" xfId="23450" xr:uid="{8BD37036-7485-419F-874C-62682309645D}"/>
    <cellStyle name="Normal 215" xfId="590" xr:uid="{CBB7156C-261D-48A5-A64D-E61BC21C814B}"/>
    <cellStyle name="Normal 215 2" xfId="1155" xr:uid="{F465A11E-0B5B-4FB7-9209-937CCE9DF4C0}"/>
    <cellStyle name="Normal 215 2 2" xfId="3752" xr:uid="{1FD71DD0-CF1C-4771-B63A-BDF98E07B2BE}"/>
    <cellStyle name="Normal 215 2 2 2" xfId="3937" xr:uid="{2D8B0687-2D20-4009-A161-25EBD414F3BB}"/>
    <cellStyle name="Normal 215 2 3" xfId="3673" xr:uid="{D051B7EF-3FE9-4D04-89D5-B7D1670F358C}"/>
    <cellStyle name="Normal 215 3" xfId="1078" xr:uid="{375AC347-3930-4363-96D7-7E1568F362C6}"/>
    <cellStyle name="Normal 215 4" xfId="23412" xr:uid="{A4B95799-4FE0-4690-974D-8860974A4064}"/>
    <cellStyle name="Normal 216" xfId="591" xr:uid="{75D5F10E-C33A-48B8-B126-E4332C3EAE32}"/>
    <cellStyle name="Normal 217" xfId="592" xr:uid="{C96160C9-9FB7-4D6D-BCDB-3A7448757146}"/>
    <cellStyle name="Normal 218" xfId="3940" xr:uid="{4ECFBE55-9291-4930-8632-4D2D0EF35CB8}"/>
    <cellStyle name="Normal 218 2" xfId="23160" xr:uid="{A776C27E-4657-4E68-8E34-31C89D6C5075}"/>
    <cellStyle name="Normal 218 2 2" xfId="52224" xr:uid="{5E82B196-D2F3-4108-9A7F-8058ACCAF1F5}"/>
    <cellStyle name="Normal 218 3" xfId="23081" xr:uid="{C78C5223-263D-48FA-9BC4-1C6B13B4CF7C}"/>
    <cellStyle name="Normal 218 3 2" xfId="52183" xr:uid="{13CDA7BA-8563-44E0-A8B5-819ADD9BB215}"/>
    <cellStyle name="Normal 219" xfId="3941" xr:uid="{30C622F9-B0A8-471F-AABD-E42A07C853F1}"/>
    <cellStyle name="Normal 219 2" xfId="23161" xr:uid="{EF6BC7A5-75B2-4A5E-8708-CCDB0297EBA3}"/>
    <cellStyle name="Normal 219 2 2" xfId="52225" xr:uid="{E97CD70A-CFED-4606-A3DA-2EC2DAEBC3B3}"/>
    <cellStyle name="Normal 219 3" xfId="23082" xr:uid="{D497B153-5CC7-4ECD-9A28-A7114B17BE55}"/>
    <cellStyle name="Normal 219 3 2" xfId="52184" xr:uid="{8C365226-2474-4757-8791-2013E7E33005}"/>
    <cellStyle name="Normal 22" xfId="205" xr:uid="{4D6EC81A-1713-476E-83C7-586B51DE561D}"/>
    <cellStyle name="Normal 22 10" xfId="26614" xr:uid="{F0A6F7BD-9ADC-42ED-8E4A-52361643C667}"/>
    <cellStyle name="Normal 22 10 2" xfId="55104" xr:uid="{EA81597E-5CFA-45BA-95E5-4EE7DD86FD23}"/>
    <cellStyle name="Normal 22 11" xfId="29596" xr:uid="{5887EEF9-77E3-4980-B952-D2776035FC4C}"/>
    <cellStyle name="Normal 22 11 2" xfId="58086" xr:uid="{3264CF4D-C093-42C4-9568-0023A428412F}"/>
    <cellStyle name="Normal 22 12" xfId="22597" xr:uid="{9BF3ACF6-1A39-4D3D-AE71-2960847081FD}"/>
    <cellStyle name="Normal 22 12 2" xfId="51882" xr:uid="{089B39DA-A282-45D3-BBAE-8F000111F1E0}"/>
    <cellStyle name="Normal 22 13" xfId="31809" xr:uid="{64B26D85-DD0A-4288-9BAB-73245044B510}"/>
    <cellStyle name="Normal 22 2" xfId="3409" xr:uid="{2FAE2009-9B91-40F6-BB3A-203EE4E66DEB}"/>
    <cellStyle name="Normal 22 2 2" xfId="3408" xr:uid="{AA1CC593-D7D2-409F-964C-A64B51605292}"/>
    <cellStyle name="Normal 22 2 2 2" xfId="5789" xr:uid="{22F88C92-B744-4E08-870D-68E6A7608569}"/>
    <cellStyle name="Normal 22 2 2 2 2" xfId="21788" xr:uid="{6D42A0BE-70EC-46C1-818A-6E9D1EBA0A88}"/>
    <cellStyle name="Normal 22 2 2 2 2 2" xfId="51213" xr:uid="{81EA54BC-3237-4400-BBC2-2401788CA9F4}"/>
    <cellStyle name="Normal 22 2 2 2 3" xfId="35648" xr:uid="{94617C1B-9843-4971-879B-A42F4790CAE7}"/>
    <cellStyle name="Normal 22 2 2 3" xfId="20601" xr:uid="{6BA345C7-A4FA-489A-B73E-446473EEB302}"/>
    <cellStyle name="Normal 22 2 2 4" xfId="18445" xr:uid="{32E4AEF0-E333-4277-94DE-A5F0EEADE715}"/>
    <cellStyle name="Normal 22 2 2 4 2" xfId="48083" xr:uid="{69E752B5-C847-465E-8727-2AF454313114}"/>
    <cellStyle name="Normal 22 2 3" xfId="4969" xr:uid="{D4E5D24B-2A24-446C-86D7-9CA80195459E}"/>
    <cellStyle name="Normal 22 2 3 2" xfId="20815" xr:uid="{97A3611B-AA34-4D52-BE3C-333C372A3130}"/>
    <cellStyle name="Normal 22 2 3 2 2" xfId="50243" xr:uid="{11A94E4C-2A13-434D-A761-985ECF69D59A}"/>
    <cellStyle name="Normal 22 2 3 3" xfId="18446" xr:uid="{22BC116C-6618-4852-BD42-2F7E2DFEC325}"/>
    <cellStyle name="Normal 22 2 3 3 2" xfId="48084" xr:uid="{DCF62050-D15F-4C9D-993F-E4A542080F91}"/>
    <cellStyle name="Normal 22 2 3 4" xfId="23606" xr:uid="{33A4D1A4-8D5E-4B60-A090-9227B5936B96}"/>
    <cellStyle name="Normal 22 2 3 5" xfId="34838" xr:uid="{A5B740D9-255D-4B1D-A6F2-6F9A64F12B08}"/>
    <cellStyle name="Normal 22 2 4" xfId="20571" xr:uid="{2273060E-872B-4E4D-A682-510D9502305A}"/>
    <cellStyle name="Normal 22 2 4 2" xfId="22491" xr:uid="{C3D20D6F-B5F0-4DA3-B58D-444B354504E8}"/>
    <cellStyle name="Normal 22 2 5" xfId="18444" xr:uid="{978B5406-EB6B-45EF-83F0-B153C521130E}"/>
    <cellStyle name="Normal 22 2 5 2" xfId="48082" xr:uid="{4B8D85CB-DE7B-43D6-A004-ED1D3307D7E1}"/>
    <cellStyle name="Normal 22 2 6" xfId="23162" xr:uid="{812510FE-38AC-42A0-9DB8-401D53D08713}"/>
    <cellStyle name="Normal 22 2 6 2" xfId="52226" xr:uid="{820637A2-F7EE-4E01-9790-D711F60A292A}"/>
    <cellStyle name="Normal 22 3" xfId="3599" xr:uid="{A7794C2C-9487-4821-B135-C36EA0B1B3D6}"/>
    <cellStyle name="Normal 22 3 2" xfId="3598" xr:uid="{F1D7E03F-42C2-4CB8-B027-5140EEAD7756}"/>
    <cellStyle name="Normal 22 3 2 2" xfId="22041" xr:uid="{A4C1B167-10F6-46D1-8FB1-B9DFBA274C69}"/>
    <cellStyle name="Normal 22 3 2 2 2" xfId="51466" xr:uid="{60D26F65-0091-4E94-935A-DCD47871A403}"/>
    <cellStyle name="Normal 22 3 2 3" xfId="5982" xr:uid="{067D6FD0-5D89-4245-BCFA-94F7C6E63847}"/>
    <cellStyle name="Normal 22 3 2 3 2" xfId="35841" xr:uid="{16A157DF-22B9-4C84-86B5-1B5D6DEA1ED1}"/>
    <cellStyle name="Normal 22 3 3" xfId="5201" xr:uid="{29664867-4C2C-4C47-B0D5-F3ECEBD06FD6}"/>
    <cellStyle name="Normal 22 3 3 2" xfId="21057" xr:uid="{17D166B4-0C54-45EC-B775-EB77BA90CC8C}"/>
    <cellStyle name="Normal 22 3 3 2 2" xfId="50483" xr:uid="{6C192FEF-D9A9-4D5C-8179-D53FE37200C3}"/>
    <cellStyle name="Normal 22 3 3 3" xfId="35064" xr:uid="{CD16B913-6AF3-4B66-8AED-086CDA179E7D}"/>
    <cellStyle name="Normal 22 3 4" xfId="20563" xr:uid="{65B7E43E-27B3-4D9C-8C68-D79F16DFC468}"/>
    <cellStyle name="Normal 22 3 5" xfId="18447" xr:uid="{D4DCF067-57AF-45D6-B0D8-D01B31E9C4E5}"/>
    <cellStyle name="Normal 22 3 5 2" xfId="48085" xr:uid="{50CEAD4C-7307-40B9-82E4-A6EE320EF30B}"/>
    <cellStyle name="Normal 22 3 6" xfId="23553" xr:uid="{598B4AAA-0986-4FA5-86BA-79F0CD73F37F}"/>
    <cellStyle name="Normal 22 4" xfId="795" xr:uid="{281AE452-99A7-4C30-B30C-D3C7E6AFF641}"/>
    <cellStyle name="Normal 22 4 10" xfId="32040" xr:uid="{FD73BB63-7F82-4E55-A19E-48BF6E39487C}"/>
    <cellStyle name="Normal 22 4 2" xfId="21542" xr:uid="{C0687CDA-0BFA-4809-8C64-295E9014D26C}"/>
    <cellStyle name="Normal 22 4 2 2" xfId="25455" xr:uid="{70E307AC-37AE-44CC-BBFF-10A2BCB6B40A}"/>
    <cellStyle name="Normal 22 4 2 2 2" xfId="28433" xr:uid="{FFEAC811-7388-4BBC-9960-31AC0CA8621A}"/>
    <cellStyle name="Normal 22 4 2 2 2 2" xfId="56923" xr:uid="{9537E2C8-E320-4024-887A-E4B5CC2E5693}"/>
    <cellStyle name="Normal 22 4 2 2 3" xfId="53946" xr:uid="{57CEF172-6E96-40BA-93B4-8F85371FA40F}"/>
    <cellStyle name="Normal 22 4 2 3" xfId="26919" xr:uid="{C0517ACA-3D03-4DF3-AA90-1016681FC0C8}"/>
    <cellStyle name="Normal 22 4 2 3 2" xfId="55409" xr:uid="{93A8A109-B755-405C-A870-BAF68C91F992}"/>
    <cellStyle name="Normal 22 4 2 4" xfId="29912" xr:uid="{ADDB70E1-7E67-4AD6-9FA1-6D44BBB19B5E}"/>
    <cellStyle name="Normal 22 4 2 4 2" xfId="58402" xr:uid="{99103CDE-E033-40D9-A2A7-0A290DE7BC0D}"/>
    <cellStyle name="Normal 22 4 2 5" xfId="23967" xr:uid="{7BD956F9-C287-46B9-8DFC-79F0F79CF842}"/>
    <cellStyle name="Normal 22 4 2 5 2" xfId="52536" xr:uid="{AED0DA20-6C78-4936-851C-8131164D04D0}"/>
    <cellStyle name="Normal 22 4 2 6" xfId="50967" xr:uid="{D2A732BF-EE4F-40FA-902D-72AC4A978AA1}"/>
    <cellStyle name="Normal 22 4 3" xfId="18448" xr:uid="{65A15E6C-C56C-4B5E-84E3-11EBBFBC553C}"/>
    <cellStyle name="Normal 22 4 3 2" xfId="25743" xr:uid="{F1F63FA1-9A3C-483F-AD44-C119F53E67E5}"/>
    <cellStyle name="Normal 22 4 3 2 2" xfId="28722" xr:uid="{308E7032-2A3C-4072-A5A4-853A97E538C5}"/>
    <cellStyle name="Normal 22 4 3 2 2 2" xfId="57212" xr:uid="{2E714056-447C-4F8A-83AF-5B4C03C1C424}"/>
    <cellStyle name="Normal 22 4 3 2 3" xfId="54234" xr:uid="{E6CF7206-9399-48CF-B087-5ED926170417}"/>
    <cellStyle name="Normal 22 4 3 3" xfId="27211" xr:uid="{CDF01C51-0DED-4F82-A968-54B1B56F26DB}"/>
    <cellStyle name="Normal 22 4 3 3 2" xfId="55701" xr:uid="{8FF13D08-3EB0-40A9-8E46-FB5F59DBCB87}"/>
    <cellStyle name="Normal 22 4 3 4" xfId="30207" xr:uid="{135085BF-0A01-4E11-B15A-05D4F16FA076}"/>
    <cellStyle name="Normal 22 4 3 4 2" xfId="58697" xr:uid="{32794499-1741-4FFF-B881-0607F52018DE}"/>
    <cellStyle name="Normal 22 4 3 5" xfId="24297" xr:uid="{AD1A90F9-CEAB-4EE8-97C6-3CEE460F0AC5}"/>
    <cellStyle name="Normal 22 4 3 5 2" xfId="52789" xr:uid="{08D14440-0085-45BE-8A4B-CE32B92C4533}"/>
    <cellStyle name="Normal 22 4 3 6" xfId="48086" xr:uid="{A73EDC5A-A652-48D9-8834-8769A8030907}"/>
    <cellStyle name="Normal 22 4 4" xfId="24576" xr:uid="{CF5ADDAC-8E48-41A4-8E7A-56BF295179FF}"/>
    <cellStyle name="Normal 22 4 4 2" xfId="26034" xr:uid="{BD3EA7E9-4E2E-4313-BFFA-F66CD00B2E11}"/>
    <cellStyle name="Normal 22 4 4 2 2" xfId="29017" xr:uid="{5501562A-50E2-4C49-8791-2DE66EB98950}"/>
    <cellStyle name="Normal 22 4 4 2 2 2" xfId="57507" xr:uid="{14E282CC-7F3A-4F1F-B5A6-C37BD07EA305}"/>
    <cellStyle name="Normal 22 4 4 2 3" xfId="54525" xr:uid="{D629C0BB-AF82-47C8-A448-41E0EB4413FA}"/>
    <cellStyle name="Normal 22 4 4 3" xfId="27506" xr:uid="{15B82A69-F873-446A-A75A-BE294CBEC5BC}"/>
    <cellStyle name="Normal 22 4 4 3 2" xfId="55996" xr:uid="{F9ED329F-0798-440B-ADAD-F67CAAF65DC0}"/>
    <cellStyle name="Normal 22 4 4 4" xfId="30504" xr:uid="{303B6979-29BC-4A31-BCAD-669E5EC3810F}"/>
    <cellStyle name="Normal 22 4 4 4 2" xfId="58994" xr:uid="{B21FBBD4-045D-4F63-9018-982820A4252B}"/>
    <cellStyle name="Normal 22 4 4 5" xfId="53068" xr:uid="{F4D5C2ED-01E2-40A0-BF18-CC1FD18B0A42}"/>
    <cellStyle name="Normal 22 4 5" xfId="24873" xr:uid="{4FD44263-FEA3-4AE3-A869-D0F5470B46AB}"/>
    <cellStyle name="Normal 22 4 5 2" xfId="26343" xr:uid="{028FDCC3-65FD-48E2-9C77-9F1406052DBC}"/>
    <cellStyle name="Normal 22 4 5 2 2" xfId="29327" xr:uid="{1495AA0E-D936-4E2D-8134-C36B3FF56F72}"/>
    <cellStyle name="Normal 22 4 5 2 2 2" xfId="57817" xr:uid="{B01CDA53-021F-4F95-A912-00BCF7B99CD8}"/>
    <cellStyle name="Normal 22 4 5 2 3" xfId="54834" xr:uid="{FA20E559-A1CC-4ADF-B472-60AB307BB3FD}"/>
    <cellStyle name="Normal 22 4 5 3" xfId="27816" xr:uid="{B7608AD7-9013-409B-A08F-BD7AF8BCE8FE}"/>
    <cellStyle name="Normal 22 4 5 3 2" xfId="56306" xr:uid="{B8B0D96A-5312-4818-897C-48B70016132A}"/>
    <cellStyle name="Normal 22 4 5 4" xfId="30815" xr:uid="{2E882053-3362-4578-9ADD-9E45AA169550}"/>
    <cellStyle name="Normal 22 4 5 4 2" xfId="59305" xr:uid="{FAEE6663-769B-4F7B-8F71-26E63D3A2F80}"/>
    <cellStyle name="Normal 22 4 5 5" xfId="53364" xr:uid="{AF6D6BDF-CFE1-4EA5-B6F7-C6A8B0004721}"/>
    <cellStyle name="Normal 22 4 6" xfId="25174" xr:uid="{2B3E5FDF-2159-48A2-A277-0CF04CA47492}"/>
    <cellStyle name="Normal 22 4 6 2" xfId="28141" xr:uid="{B83D2466-4BFE-4D31-A3FF-525390836DDE}"/>
    <cellStyle name="Normal 22 4 6 2 2" xfId="56631" xr:uid="{9E30D6E5-C680-4E43-B4C8-122C54F0B6D2}"/>
    <cellStyle name="Normal 22 4 6 3" xfId="53665" xr:uid="{872FB2D9-7EA3-4477-9590-4B537E7BC3DE}"/>
    <cellStyle name="Normal 22 4 7" xfId="26625" xr:uid="{D54C4287-49D3-4CFE-9B7A-A1669C744DCC}"/>
    <cellStyle name="Normal 22 4 7 2" xfId="55115" xr:uid="{B26632A5-B190-43E5-8FCB-D43407416F6E}"/>
    <cellStyle name="Normal 22 4 8" xfId="29619" xr:uid="{D90C9AF2-F762-422E-84DD-675B68677F30}"/>
    <cellStyle name="Normal 22 4 8 2" xfId="58109" xr:uid="{2BC5031E-E7E2-4835-9EB4-AA1700442D5D}"/>
    <cellStyle name="Normal 22 4 9" xfId="23544" xr:uid="{32FAC91D-B5D7-4F7D-ACA9-2376B32D8D5F}"/>
    <cellStyle name="Normal 22 4 9 2" xfId="52328" xr:uid="{DED15890-82E6-49F6-8B70-AC05AB1892BB}"/>
    <cellStyle name="Normal 22 5" xfId="3410" xr:uid="{A95E4DDD-A544-4250-B5FB-5FC9111DC95D}"/>
    <cellStyle name="Normal 22 5 2" xfId="25443" xr:uid="{3EC233BE-4DDE-41C9-97EB-9805B095A274}"/>
    <cellStyle name="Normal 22 5 2 2" xfId="28409" xr:uid="{D9895549-90A8-42D0-9986-EA459ED5B348}"/>
    <cellStyle name="Normal 22 5 2 2 2" xfId="56899" xr:uid="{16F83070-3D2E-49A6-AE65-658075F71057}"/>
    <cellStyle name="Normal 22 5 2 3" xfId="53934" xr:uid="{003ABEE4-5A24-4A56-9D81-1C4EE723DA3C}"/>
    <cellStyle name="Normal 22 5 3" xfId="26895" xr:uid="{786B5FBA-DF15-4A8F-845E-0164B368C64E}"/>
    <cellStyle name="Normal 22 5 3 2" xfId="55385" xr:uid="{754B387E-D30B-434C-8F7E-17EF6B5056F4}"/>
    <cellStyle name="Normal 22 5 4" xfId="29888" xr:uid="{2BF9D656-C6D9-48C4-80B6-9210CEBB9FE0}"/>
    <cellStyle name="Normal 22 5 4 2" xfId="58378" xr:uid="{D7B030DE-21C3-4EF6-854D-6539B8CAEEFD}"/>
    <cellStyle name="Normal 22 5 5" xfId="23943" xr:uid="{9F26D5D0-4D88-4592-BC39-C6624001FC1F}"/>
    <cellStyle name="Normal 22 5 5 2" xfId="52524" xr:uid="{4AEFD9EC-AD51-4A47-A11B-E120D54F96B8}"/>
    <cellStyle name="Normal 22 5 6" xfId="18449" xr:uid="{0023B652-69EA-4AD5-B44B-851557CBFE4B}"/>
    <cellStyle name="Normal 22 5 6 2" xfId="48087" xr:uid="{097FABAC-9E79-4002-BDDE-F5E9214B57F5}"/>
    <cellStyle name="Normal 22 6" xfId="18450" xr:uid="{A3AE0138-D920-486E-8620-9FC5F0531345}"/>
    <cellStyle name="Normal 22 6 2" xfId="25720" xr:uid="{42F3BD94-5DD7-4429-9B88-EB47C9FE9FF4}"/>
    <cellStyle name="Normal 22 6 2 2" xfId="28699" xr:uid="{0B814D6B-B83C-4F68-BBF4-B2F77AD0FC1B}"/>
    <cellStyle name="Normal 22 6 2 2 2" xfId="57189" xr:uid="{A061334A-2F32-46C2-BC6C-BCCF99488546}"/>
    <cellStyle name="Normal 22 6 2 3" xfId="54211" xr:uid="{0C753B1F-10B1-4603-B3CF-EEFB0B89A776}"/>
    <cellStyle name="Normal 22 6 3" xfId="27188" xr:uid="{3EDB12EB-404B-41F1-9591-E39DB3117436}"/>
    <cellStyle name="Normal 22 6 3 2" xfId="55678" xr:uid="{E0F3AD98-02AF-4C2A-A01A-80164E4B8E18}"/>
    <cellStyle name="Normal 22 6 4" xfId="30184" xr:uid="{E1937CD1-0A12-4368-9BB1-CB25CD68327C}"/>
    <cellStyle name="Normal 22 6 4 2" xfId="58674" xr:uid="{8FC2BAC0-DB15-49A8-A6D8-6285C863C1E8}"/>
    <cellStyle name="Normal 22 6 5" xfId="24286" xr:uid="{2F47348A-99C8-4510-9030-BDF5EB69C33A}"/>
    <cellStyle name="Normal 22 6 5 2" xfId="52778" xr:uid="{91B0DBCE-A426-4D7C-BFB7-5EF885754EB5}"/>
    <cellStyle name="Normal 22 6 6" xfId="48088" xr:uid="{7CCD85B5-B161-42CB-8277-8F987C04DD0B}"/>
    <cellStyle name="Normal 22 7" xfId="20467" xr:uid="{5B217C82-B594-4E7B-8609-EA449FB82234}"/>
    <cellStyle name="Normal 22 7 2" xfId="26010" xr:uid="{6BD0953E-454D-4511-BA72-B7F5DAC05AB1}"/>
    <cellStyle name="Normal 22 7 2 2" xfId="28993" xr:uid="{038674EB-4DB2-45FA-82D6-9FDE6DB8B92E}"/>
    <cellStyle name="Normal 22 7 2 2 2" xfId="57483" xr:uid="{B92FD055-A3E3-4FBA-AEC2-555E276D12F5}"/>
    <cellStyle name="Normal 22 7 2 3" xfId="54501" xr:uid="{CA20D6B0-8599-475C-9273-06A3C50291E0}"/>
    <cellStyle name="Normal 22 7 3" xfId="27482" xr:uid="{55C696FD-8E33-4E14-BBCB-2D665DBD54E8}"/>
    <cellStyle name="Normal 22 7 3 2" xfId="55972" xr:uid="{42384850-8DD5-471D-B1D1-C5D13EB0C8FA}"/>
    <cellStyle name="Normal 22 7 4" xfId="30480" xr:uid="{D098457E-1E2E-4E20-A9BA-CC58B0B9AB41}"/>
    <cellStyle name="Normal 22 7 4 2" xfId="58970" xr:uid="{B9C1463E-E992-49E8-A24E-A46616C69AFA}"/>
    <cellStyle name="Normal 22 7 5" xfId="24564" xr:uid="{B1B26D9D-BC79-41D5-8380-A3D79FA18121}"/>
    <cellStyle name="Normal 22 7 5 2" xfId="53056" xr:uid="{739D8B33-4640-44BC-9D27-6466DB2E9A2F}"/>
    <cellStyle name="Normal 22 7 6" xfId="50018" xr:uid="{32AC4B31-B2F7-416E-A1A9-36E4A9D545B7}"/>
    <cellStyle name="Normal 22 8" xfId="18443" xr:uid="{30B6F526-FBCD-41B2-B5ED-3E10ED0A4AEB}"/>
    <cellStyle name="Normal 22 8 2" xfId="26320" xr:uid="{720CFAD8-DD2B-4541-A5F8-64CCDE156886}"/>
    <cellStyle name="Normal 22 8 2 2" xfId="29304" xr:uid="{5CA28136-EF76-4864-BE59-3D6F41E774F0}"/>
    <cellStyle name="Normal 22 8 2 2 2" xfId="57794" xr:uid="{CAC1F0B9-7348-4594-83AA-2F5BEDF95EAE}"/>
    <cellStyle name="Normal 22 8 2 3" xfId="54811" xr:uid="{8C58C455-D68A-4DA2-81F3-B121A1DA72B1}"/>
    <cellStyle name="Normal 22 8 3" xfId="27793" xr:uid="{2A47F5A0-6572-43D0-A22D-B569CFC8D831}"/>
    <cellStyle name="Normal 22 8 3 2" xfId="56283" xr:uid="{9E64F301-5228-4CFF-8ADB-266D34F5D1F7}"/>
    <cellStyle name="Normal 22 8 4" xfId="30792" xr:uid="{4171429D-435E-4E33-9AA2-CFEBED9FDD97}"/>
    <cellStyle name="Normal 22 8 4 2" xfId="59282" xr:uid="{C33DC8C4-37DB-43F3-A2B1-9911FA3C3F4D}"/>
    <cellStyle name="Normal 22 8 5" xfId="24862" xr:uid="{87025B4D-EE55-458B-88D9-F4DAAECF42CE}"/>
    <cellStyle name="Normal 22 8 5 2" xfId="53353" xr:uid="{3CA3875C-9A92-4534-966F-4548A7F72646}"/>
    <cellStyle name="Normal 22 8 6" xfId="48081" xr:uid="{629673FF-C5A1-4E3E-82D9-6E40E486BEE0}"/>
    <cellStyle name="Normal 22 9" xfId="4617" xr:uid="{7A6281B0-012E-4E94-B307-9824B305C16B}"/>
    <cellStyle name="Normal 22 9 2" xfId="28118" xr:uid="{562C9559-45A5-4862-9B83-49B27F8AFCE5}"/>
    <cellStyle name="Normal 22 9 2 2" xfId="56608" xr:uid="{265BA6C1-3C65-4B87-B8A7-8C1E3D361913}"/>
    <cellStyle name="Normal 22 9 3" xfId="25163" xr:uid="{AE031A73-CDED-4A97-A83B-93F060DA307B}"/>
    <cellStyle name="Normal 22 9 3 2" xfId="53654" xr:uid="{633636D1-57CD-4453-A120-E43488A94176}"/>
    <cellStyle name="Normal 22 9 4" xfId="34554" xr:uid="{FD392472-F770-4672-B82D-D628D08CE2C1}"/>
    <cellStyle name="Normal 220" xfId="3942" xr:uid="{8E98ED16-AAAC-4DB5-BBBE-FC4C0650DFD0}"/>
    <cellStyle name="Normal 220 2" xfId="23163" xr:uid="{18533F80-4145-4E13-B077-9559E9EABDDD}"/>
    <cellStyle name="Normal 220 2 2" xfId="52227" xr:uid="{5481501E-BDBF-4878-AFA5-EAD221635193}"/>
    <cellStyle name="Normal 220 3" xfId="23100" xr:uid="{548F2378-73E8-45A2-9B90-36164AAE4E7D}"/>
    <cellStyle name="Normal 220 3 2" xfId="52189" xr:uid="{3BD1B0CB-C7D5-4939-AF76-E55FD8F23845}"/>
    <cellStyle name="Normal 221" xfId="3943" xr:uid="{9F9677E3-AC57-4456-BCE7-C367FB975EBE}"/>
    <cellStyle name="Normal 221 2" xfId="23109" xr:uid="{1E0DEF29-A189-4648-9D3A-628C1AAB73D2}"/>
    <cellStyle name="Normal 221 3" xfId="31381" xr:uid="{F65EE7CC-334B-4A58-A234-F15392D37B3E}"/>
    <cellStyle name="Normal 221 4" xfId="23080" xr:uid="{26FAB2AB-99B7-4BED-9BC5-9DF9FCA4AEA9}"/>
    <cellStyle name="Normal 222" xfId="3944" xr:uid="{55DA3D0D-DC4F-4236-8B28-F90A28E0D637}"/>
    <cellStyle name="Normal 222 2" xfId="23119" xr:uid="{9A0D65EE-E621-49EF-9519-AF20F9C3DCDC}"/>
    <cellStyle name="Normal 222 3" xfId="31382" xr:uid="{9E063C11-2DC4-42BE-BA75-7022CF8A832B}"/>
    <cellStyle name="Normal 222 4" xfId="23083" xr:uid="{8EE8E7E9-B1AE-4D72-9663-DD8A5C342BC5}"/>
    <cellStyle name="Normal 223" xfId="3945" xr:uid="{FA464078-2E88-4D27-8A33-BDC2FEAF517F}"/>
    <cellStyle name="Normal 223 2" xfId="23120" xr:uid="{2A639E7C-BF7D-45C1-A7AA-427EBC082162}"/>
    <cellStyle name="Normal 223 3" xfId="31383" xr:uid="{7C412914-F90D-4EE3-A258-D691B8BE075A}"/>
    <cellStyle name="Normal 223 4" xfId="23084" xr:uid="{2B708063-358E-450E-A4F6-3F5F762E34B9}"/>
    <cellStyle name="Normal 224" xfId="3946" xr:uid="{9EAA1603-5399-48A9-976A-A991094620D6}"/>
    <cellStyle name="Normal 224 2" xfId="23121" xr:uid="{D1463FB0-EF26-46FF-AB9E-D56EC3B5AF01}"/>
    <cellStyle name="Normal 224 3" xfId="31384" xr:uid="{62D434A0-05C9-48A6-A87E-1111615813C2}"/>
    <cellStyle name="Normal 224 4" xfId="23086" xr:uid="{FA208228-49D5-43DE-BBA8-63211EDFAEE4}"/>
    <cellStyle name="Normal 225" xfId="3947" xr:uid="{20A40709-E8D0-42C0-8CCB-8CBF66C470B2}"/>
    <cellStyle name="Normal 225 2" xfId="23122" xr:uid="{120FD46B-DF51-42CB-A690-0D1CD8392D6B}"/>
    <cellStyle name="Normal 226" xfId="3948" xr:uid="{4B1F8419-2D45-4DFB-A629-8F7A128AD296}"/>
    <cellStyle name="Normal 226 2" xfId="23123" xr:uid="{A92A6543-1EBE-46CD-98E0-F0D314922F6E}"/>
    <cellStyle name="Normal 227" xfId="3949" xr:uid="{B6371B18-7115-4EFA-8B7E-BE17297AACB5}"/>
    <cellStyle name="Normal 227 2" xfId="23125" xr:uid="{39CA06E5-64C1-4054-8E57-DDC4683AF6C5}"/>
    <cellStyle name="Normal 228" xfId="3950" xr:uid="{29FD8396-888F-4B2D-9202-E30E9C83B5D0}"/>
    <cellStyle name="Normal 228 2" xfId="23235" xr:uid="{90CC058E-7027-4816-832E-E82D7E239DB2}"/>
    <cellStyle name="Normal 229" xfId="3951" xr:uid="{A16E98E4-1B7D-4502-BB50-1649C016AF51}"/>
    <cellStyle name="Normal 229 2" xfId="23238" xr:uid="{5CAC06B4-D4D0-48ED-98E9-C0FFEFA04E5F}"/>
    <cellStyle name="Normal 23" xfId="206" xr:uid="{4F5EA43E-A951-4BC5-91DC-3109489ABA71}"/>
    <cellStyle name="Normal 23 10" xfId="26615" xr:uid="{7C9B3FCE-4127-43D2-8A2F-5318E22E88E7}"/>
    <cellStyle name="Normal 23 10 2" xfId="55105" xr:uid="{E59D8DA2-11F3-4D3C-B92C-261D478D1EAD}"/>
    <cellStyle name="Normal 23 11" xfId="29597" xr:uid="{706AA468-1C9C-45B5-A28F-49596CF260D2}"/>
    <cellStyle name="Normal 23 11 2" xfId="58087" xr:uid="{3A077193-2DB2-414E-9E67-0412CC8459B2}"/>
    <cellStyle name="Normal 23 12" xfId="22598" xr:uid="{BA31A36D-FABB-4E5B-A8CA-ADEB8586E066}"/>
    <cellStyle name="Normal 23 12 2" xfId="51883" xr:uid="{130754D4-E90B-4248-AA12-A7B72069EA9A}"/>
    <cellStyle name="Normal 23 13" xfId="31810" xr:uid="{1AD1122F-BB12-41DD-924C-4497CDECA7E1}"/>
    <cellStyle name="Normal 23 2" xfId="3597" xr:uid="{13C54E53-CCD0-4A89-BE33-147B2D0FEAC5}"/>
    <cellStyle name="Normal 23 2 2" xfId="3822" xr:uid="{8EE5A755-6B14-4E4D-A1BE-3584A9F5FE92}"/>
    <cellStyle name="Normal 23 2 2 2" xfId="5790" xr:uid="{88211F97-89A9-4B96-9A4C-EAD077D4C455}"/>
    <cellStyle name="Normal 23 2 2 2 2" xfId="21789" xr:uid="{5BD5EF8C-A06D-4B91-8C07-22A8A10CC7AD}"/>
    <cellStyle name="Normal 23 2 2 2 2 2" xfId="51214" xr:uid="{95187F93-6E0C-4D0D-9B12-792E9BCEC0FC}"/>
    <cellStyle name="Normal 23 2 2 2 3" xfId="35649" xr:uid="{734C1806-3A84-4CC3-99C3-E465565334CB}"/>
    <cellStyle name="Normal 23 2 3" xfId="4970" xr:uid="{444C2379-0DBD-458F-93F4-BE9E4BC2AA26}"/>
    <cellStyle name="Normal 23 2 3 2" xfId="20816" xr:uid="{A814C41A-036F-438D-BDB1-791A8FE38872}"/>
    <cellStyle name="Normal 23 2 3 2 2" xfId="50244" xr:uid="{5AD23A11-4B19-4630-B6C0-91D1A7E3137C}"/>
    <cellStyle name="Normal 23 2 3 3" xfId="23607" xr:uid="{B8293947-B355-415F-A3B9-F0188C083AE5}"/>
    <cellStyle name="Normal 23 2 3 4" xfId="34839" xr:uid="{F7524F5F-A104-4C76-94D0-EF2928C8F5B5}"/>
    <cellStyle name="Normal 23 2 4" xfId="20572" xr:uid="{A03DB1E2-1D17-417E-A9EB-CF228B816009}"/>
    <cellStyle name="Normal 23 2 4 2" xfId="22456" xr:uid="{EAAC32E5-B078-4A24-A4AD-1CB44D5C03A1}"/>
    <cellStyle name="Normal 23 2 5" xfId="18452" xr:uid="{759F5E00-A311-4603-BEE4-A7C3C14BA499}"/>
    <cellStyle name="Normal 23 2 5 2" xfId="48090" xr:uid="{75A7C90E-A966-435C-A3D3-68DEACB0596B}"/>
    <cellStyle name="Normal 23 2 6" xfId="23164" xr:uid="{D8996C38-5458-4B9A-950D-995C01B77743}"/>
    <cellStyle name="Normal 23 2 6 2" xfId="52228" xr:uid="{21227A19-2DF8-4B5E-8F71-181E4C3F323A}"/>
    <cellStyle name="Normal 23 3" xfId="3596" xr:uid="{FF0277AB-67B2-459A-B975-3AD651574BC6}"/>
    <cellStyle name="Normal 23 3 2" xfId="3821" xr:uid="{4AD62ED1-F738-4E6B-AF30-1543DF8F1922}"/>
    <cellStyle name="Normal 23 3 2 2" xfId="22042" xr:uid="{9B8B7604-8532-4B28-A74D-BCDFA7598DF7}"/>
    <cellStyle name="Normal 23 3 2 2 2" xfId="51467" xr:uid="{31CAAAD9-6B92-4483-9202-B3B0A9161A1C}"/>
    <cellStyle name="Normal 23 3 2 3" xfId="5983" xr:uid="{C7B2ADF3-ED62-4C05-8C91-D4EFCF3CF0BE}"/>
    <cellStyle name="Normal 23 3 2 3 2" xfId="35842" xr:uid="{68F735CF-851C-43A3-BF3B-9B0DFAEE3A28}"/>
    <cellStyle name="Normal 23 3 3" xfId="5202" xr:uid="{DE8BDED2-FBBF-4D04-8125-F74387CDB568}"/>
    <cellStyle name="Normal 23 3 3 2" xfId="21058" xr:uid="{FE31A0DA-A23F-4786-B678-6D7C2BF11319}"/>
    <cellStyle name="Normal 23 3 3 2 2" xfId="50484" xr:uid="{34ADDA2C-DE81-43FB-A9BE-789B2FD48E53}"/>
    <cellStyle name="Normal 23 3 3 3" xfId="35065" xr:uid="{96C3470A-57E3-45E5-958F-8B459BDEDD2A}"/>
    <cellStyle name="Normal 23 3 4" xfId="20564" xr:uid="{82DDE1E2-76E4-4908-948A-2D1A5B5897C4}"/>
    <cellStyle name="Normal 23 3 5" xfId="18453" xr:uid="{675EBC4D-6449-4E7B-8824-2372FF060FF1}"/>
    <cellStyle name="Normal 23 3 5 2" xfId="48091" xr:uid="{E593A3C3-2D0F-4455-9054-B16D0EBD20FE}"/>
    <cellStyle name="Normal 23 3 6" xfId="23595" xr:uid="{0077C918-DDE3-4073-AA91-BA22D5B660BE}"/>
    <cellStyle name="Normal 23 4" xfId="134" xr:uid="{76A9F403-9808-47C3-BD52-6243DC452628}"/>
    <cellStyle name="Normal 23 4 10" xfId="31770" xr:uid="{5E86C818-8CD5-4C68-AF4E-050425D2CDA0}"/>
    <cellStyle name="Normal 23 4 2" xfId="21543" xr:uid="{936F609E-30B7-41CB-A75F-D8B5CF0180E3}"/>
    <cellStyle name="Normal 23 4 2 2" xfId="25584" xr:uid="{00713722-0966-41CB-9FC3-A2E71F46F428}"/>
    <cellStyle name="Normal 23 4 2 2 2" xfId="28560" xr:uid="{D93448F7-07BD-4FCF-A796-3F00E838306A}"/>
    <cellStyle name="Normal 23 4 2 2 2 2" xfId="57050" xr:uid="{94714CA1-2BD7-4D4F-B771-1619C565CC36}"/>
    <cellStyle name="Normal 23 4 2 2 3" xfId="54075" xr:uid="{B9B3FD29-23AD-4C54-A503-79B6964D0537}"/>
    <cellStyle name="Normal 23 4 2 3" xfId="27046" xr:uid="{FDE2F337-7AB2-434A-A5FF-6AD7DBC73447}"/>
    <cellStyle name="Normal 23 4 2 3 2" xfId="55536" xr:uid="{6795D685-3721-44BE-A4E8-41E264B5E315}"/>
    <cellStyle name="Normal 23 4 2 4" xfId="30041" xr:uid="{84BB8AD8-B488-4D98-B3B5-83F0FC4C1430}"/>
    <cellStyle name="Normal 23 4 2 4 2" xfId="58531" xr:uid="{CB89EE10-A2DC-458D-AB40-011B2A7F29D3}"/>
    <cellStyle name="Normal 23 4 2 5" xfId="24114" xr:uid="{B902EA5F-B9F2-4DE7-A427-43BD8F358E8F}"/>
    <cellStyle name="Normal 23 4 2 5 2" xfId="52654" xr:uid="{3AF0AFE0-33F2-4373-9B3A-32CFA04715EA}"/>
    <cellStyle name="Normal 23 4 2 6" xfId="50968" xr:uid="{F7EF9554-69C9-44DD-AF28-7E1C75588897}"/>
    <cellStyle name="Normal 23 4 3" xfId="18454" xr:uid="{80766D89-9B31-438C-9F33-0AF0E7160C93}"/>
    <cellStyle name="Normal 23 4 3 2" xfId="25872" xr:uid="{F154434F-8DA1-43FD-8B3D-435113279E19}"/>
    <cellStyle name="Normal 23 4 3 2 2" xfId="28850" xr:uid="{1ED2E03A-D972-422A-9CC3-54003A7542BD}"/>
    <cellStyle name="Normal 23 4 3 2 2 2" xfId="57340" xr:uid="{12F3E1F1-AA7E-4BF4-8CA3-55BC31BAB42F}"/>
    <cellStyle name="Normal 23 4 3 2 3" xfId="54363" xr:uid="{B5F3FA4B-874A-4D07-90B4-63D2520E9BE5}"/>
    <cellStyle name="Normal 23 4 3 3" xfId="27339" xr:uid="{E5D471F6-D424-46E9-A542-D01043C77256}"/>
    <cellStyle name="Normal 23 4 3 3 2" xfId="55829" xr:uid="{7D53E8B4-6332-4D1D-B02B-89464D9456C7}"/>
    <cellStyle name="Normal 23 4 3 4" xfId="30337" xr:uid="{20F3FD3E-1207-4AA6-BF48-8AC18F69DAE6}"/>
    <cellStyle name="Normal 23 4 3 4 2" xfId="58827" xr:uid="{25045618-F2D5-49A2-AD84-778242476D9A}"/>
    <cellStyle name="Normal 23 4 3 5" xfId="24426" xr:uid="{1F058D4C-DA76-4186-8D7B-6F68CBA3BA28}"/>
    <cellStyle name="Normal 23 4 3 5 2" xfId="52918" xr:uid="{0C425EC9-7358-4DE6-9F42-A6FDC50FA873}"/>
    <cellStyle name="Normal 23 4 3 6" xfId="48092" xr:uid="{3B22E07A-5B1D-40E5-AEFF-BD91ED2676B2}"/>
    <cellStyle name="Normal 23 4 4" xfId="24706" xr:uid="{88121EB2-208E-4618-AB86-79E6A5F8F9F8}"/>
    <cellStyle name="Normal 23 4 4 2" xfId="26163" xr:uid="{3872E898-A1FD-430B-8752-9D7781F81336}"/>
    <cellStyle name="Normal 23 4 4 2 2" xfId="29147" xr:uid="{BA575C13-E5FD-4364-A450-914073838394}"/>
    <cellStyle name="Normal 23 4 4 2 2 2" xfId="57637" xr:uid="{932D8DDC-50D6-458E-B857-03D2AE8BF220}"/>
    <cellStyle name="Normal 23 4 4 2 3" xfId="54654" xr:uid="{57381B65-E1E9-43E2-95F4-B66148CE0011}"/>
    <cellStyle name="Normal 23 4 4 3" xfId="27636" xr:uid="{E6A8035C-9CEC-4423-B6B7-BAABBE53EE62}"/>
    <cellStyle name="Normal 23 4 4 3 2" xfId="56126" xr:uid="{0B085E70-4E2B-4AEC-8268-F29D1A185EDE}"/>
    <cellStyle name="Normal 23 4 4 4" xfId="30635" xr:uid="{CA959A16-F662-442E-ACFD-BF691CCDE3EB}"/>
    <cellStyle name="Normal 23 4 4 4 2" xfId="59125" xr:uid="{9E9633D8-BA69-443E-AD14-A9A5EEF9762F}"/>
    <cellStyle name="Normal 23 4 4 5" xfId="53198" xr:uid="{529FAE4C-D564-4707-925F-025A2B5DB3FC}"/>
    <cellStyle name="Normal 23 4 5" xfId="25003" xr:uid="{757FD2D2-76D3-4714-AF38-CCA2D12999D1}"/>
    <cellStyle name="Normal 23 4 5 2" xfId="26472" xr:uid="{2AB92A15-2698-4DE7-A0BA-9757365B0069}"/>
    <cellStyle name="Normal 23 4 5 2 2" xfId="29456" xr:uid="{F4B8BB06-2CB6-4159-8405-FD33935788A3}"/>
    <cellStyle name="Normal 23 4 5 2 2 2" xfId="57946" xr:uid="{37F7CD3B-F0E0-475D-A012-1AA1FBE97425}"/>
    <cellStyle name="Normal 23 4 5 2 3" xfId="54963" xr:uid="{8FAECBBC-9B77-415E-A076-095B960734D8}"/>
    <cellStyle name="Normal 23 4 5 3" xfId="27945" xr:uid="{92F5CA41-85F1-44DE-A85B-A7AA2AD7D215}"/>
    <cellStyle name="Normal 23 4 5 3 2" xfId="56435" xr:uid="{A8B0063E-AAEC-498B-9E02-6C89FFED283B}"/>
    <cellStyle name="Normal 23 4 5 4" xfId="30945" xr:uid="{DC37DBB4-4D73-4899-A665-1E706ACF0B3D}"/>
    <cellStyle name="Normal 23 4 5 4 2" xfId="59435" xr:uid="{D391CF68-559E-40F7-81C6-22AD6636EF66}"/>
    <cellStyle name="Normal 23 4 5 5" xfId="53494" xr:uid="{71F5D08B-EA91-43C9-A384-1C1043B53BE4}"/>
    <cellStyle name="Normal 23 4 6" xfId="25304" xr:uid="{CA99595E-B6FB-4B19-8E76-17603B4CBF16}"/>
    <cellStyle name="Normal 23 4 6 2" xfId="28270" xr:uid="{5F171AA9-AEE9-4EE8-B61B-E3FDA832E5C8}"/>
    <cellStyle name="Normal 23 4 6 2 2" xfId="56760" xr:uid="{41AE729F-147D-4287-9A96-C96DFDEE0B25}"/>
    <cellStyle name="Normal 23 4 6 3" xfId="53795" xr:uid="{1565DC87-0EB8-478B-9651-A6B62B486861}"/>
    <cellStyle name="Normal 23 4 7" xfId="26755" xr:uid="{F574C7AF-2172-4596-B322-46DF0C19C775}"/>
    <cellStyle name="Normal 23 4 7 2" xfId="55245" xr:uid="{A8A1337E-1614-4BBD-8D45-DCFD32F3ABD3}"/>
    <cellStyle name="Normal 23 4 8" xfId="29749" xr:uid="{7FECE53E-FEED-407D-807E-3426B431215B}"/>
    <cellStyle name="Normal 23 4 8 2" xfId="58239" xr:uid="{AE778DE8-D2A3-4274-AE32-CDD452FA8E66}"/>
    <cellStyle name="Normal 23 4 9" xfId="23709" xr:uid="{4B2CEC67-7DD1-4750-A8B4-1A841F3AA3A4}"/>
    <cellStyle name="Normal 23 4 9 2" xfId="52410" xr:uid="{C9A77257-9DE4-4813-AB7D-3ABD9BC1316B}"/>
    <cellStyle name="Normal 23 5" xfId="3823" xr:uid="{9A1DE72E-2AD5-455D-B783-6FD8C5E669BD}"/>
    <cellStyle name="Normal 23 5 2" xfId="25444" xr:uid="{FCD133B5-5ED2-4C74-8551-A0D9FD30CD88}"/>
    <cellStyle name="Normal 23 5 2 2" xfId="28410" xr:uid="{49E0083C-13EC-441E-95CF-1FABAA8ACABC}"/>
    <cellStyle name="Normal 23 5 2 2 2" xfId="56900" xr:uid="{16A7061E-FC8A-4509-A609-8800701286A7}"/>
    <cellStyle name="Normal 23 5 2 3" xfId="53935" xr:uid="{E326BD1B-D578-452C-8D36-B8F84335DD00}"/>
    <cellStyle name="Normal 23 5 3" xfId="26896" xr:uid="{C0385E33-1DFD-4CD6-BBE4-CB9D0B3BF017}"/>
    <cellStyle name="Normal 23 5 3 2" xfId="55386" xr:uid="{183DF337-EC1E-401C-9A09-D1F4877EF2C9}"/>
    <cellStyle name="Normal 23 5 4" xfId="29889" xr:uid="{8C8F0A7E-9122-4503-857B-189A0A9BB377}"/>
    <cellStyle name="Normal 23 5 4 2" xfId="58379" xr:uid="{8DD8AB61-B440-47E4-B716-4BBBDAADFD06}"/>
    <cellStyle name="Normal 23 5 5" xfId="23944" xr:uid="{63C8E991-8CE6-4A11-8039-ACA25BFA34D4}"/>
    <cellStyle name="Normal 23 5 5 2" xfId="52525" xr:uid="{789C9CDD-C271-4722-8951-407B86341CEB}"/>
    <cellStyle name="Normal 23 5 6" xfId="20468" xr:uid="{4BA71B0A-F699-4700-8063-3283A6C96D46}"/>
    <cellStyle name="Normal 23 5 6 2" xfId="50019" xr:uid="{CBBAE3FD-75A2-42A9-9360-AA34AFBF6341}"/>
    <cellStyle name="Normal 23 6" xfId="18451" xr:uid="{0421019B-7500-4B53-865B-42F7BAC5E040}"/>
    <cellStyle name="Normal 23 6 2" xfId="25721" xr:uid="{82F74BFB-475B-4541-84FB-9CF548C2C380}"/>
    <cellStyle name="Normal 23 6 2 2" xfId="28700" xr:uid="{C06EAAB5-7D91-4357-998E-B03E3E389068}"/>
    <cellStyle name="Normal 23 6 2 2 2" xfId="57190" xr:uid="{B3E3722F-814A-4905-BBAF-84F9C945421C}"/>
    <cellStyle name="Normal 23 6 2 3" xfId="54212" xr:uid="{A4FF4ED8-F121-4323-8E59-F8FB2EF86B33}"/>
    <cellStyle name="Normal 23 6 3" xfId="27189" xr:uid="{5AA056D3-6C01-48FC-A2A1-D012C6329FE6}"/>
    <cellStyle name="Normal 23 6 3 2" xfId="55679" xr:uid="{9E6EDBD0-5C64-473F-B8CE-812CE08D4DA9}"/>
    <cellStyle name="Normal 23 6 4" xfId="30185" xr:uid="{BE830A5B-9AC7-4746-AA11-A471888CDBB2}"/>
    <cellStyle name="Normal 23 6 4 2" xfId="58675" xr:uid="{5CA40EBF-B7EA-4D01-BE64-F25059604E2A}"/>
    <cellStyle name="Normal 23 6 5" xfId="24287" xr:uid="{7100C1A5-FBD1-4F89-BEB6-1CAEEBA50F83}"/>
    <cellStyle name="Normal 23 6 5 2" xfId="52779" xr:uid="{EF8F08C8-19BE-473A-A66C-7846DF07DE52}"/>
    <cellStyle name="Normal 23 6 6" xfId="48089" xr:uid="{3EBE9D71-45D7-45F6-B59E-1A86EA348A5B}"/>
    <cellStyle name="Normal 23 7" xfId="4618" xr:uid="{60EBABEB-4D5E-4EC2-81A0-4C833D3235F8}"/>
    <cellStyle name="Normal 23 7 2" xfId="26011" xr:uid="{99C2CFE6-E6BF-45AB-926B-37C79910EDF7}"/>
    <cellStyle name="Normal 23 7 2 2" xfId="28994" xr:uid="{7CBF5C99-0AD4-4665-B904-1961CAF92BE6}"/>
    <cellStyle name="Normal 23 7 2 2 2" xfId="57484" xr:uid="{1FAD3510-3170-432A-98C3-62706ADCBF79}"/>
    <cellStyle name="Normal 23 7 2 3" xfId="54502" xr:uid="{9A3620DA-D50A-40F0-9D50-2AA4DE36DB9D}"/>
    <cellStyle name="Normal 23 7 3" xfId="27483" xr:uid="{D9382821-A61E-44AA-843B-8F1997694FB0}"/>
    <cellStyle name="Normal 23 7 3 2" xfId="55973" xr:uid="{A3DE2775-A271-4397-8213-493F2A17E3CA}"/>
    <cellStyle name="Normal 23 7 4" xfId="30481" xr:uid="{527F0A5B-0996-439E-B1E2-810E9317D09D}"/>
    <cellStyle name="Normal 23 7 4 2" xfId="58971" xr:uid="{4F03802E-78A2-4845-9BC5-CE7C4587C165}"/>
    <cellStyle name="Normal 23 7 5" xfId="24565" xr:uid="{7AF61006-72D8-4F4D-B9CF-883363E0B262}"/>
    <cellStyle name="Normal 23 7 5 2" xfId="53057" xr:uid="{66C75137-AF66-472C-ABEC-B82C438BF7F0}"/>
    <cellStyle name="Normal 23 7 6" xfId="34555" xr:uid="{A4ADA4D9-4A5B-4BEC-90EC-4BB2CEB94056}"/>
    <cellStyle name="Normal 23 8" xfId="24863" xr:uid="{92D7FD15-92E2-41FB-8E92-872D45FEC7B7}"/>
    <cellStyle name="Normal 23 8 2" xfId="26321" xr:uid="{F9F31668-DC7B-4797-918E-4892F577677C}"/>
    <cellStyle name="Normal 23 8 2 2" xfId="29305" xr:uid="{12F73C36-1EA4-401D-87A4-DF322B992BD2}"/>
    <cellStyle name="Normal 23 8 2 2 2" xfId="57795" xr:uid="{5ABE5814-A371-47D3-9940-25E949DE0B3D}"/>
    <cellStyle name="Normal 23 8 2 3" xfId="54812" xr:uid="{6743C53E-3245-46E8-B0D0-36B2547D54AA}"/>
    <cellStyle name="Normal 23 8 3" xfId="27794" xr:uid="{0CE4A7F8-2A1C-4B69-8C6E-C6DDE391EFF6}"/>
    <cellStyle name="Normal 23 8 3 2" xfId="56284" xr:uid="{93068352-4A04-4123-B6A1-71B17846286F}"/>
    <cellStyle name="Normal 23 8 4" xfId="30793" xr:uid="{A6827EEC-4387-4F34-BA68-2AD723E3895F}"/>
    <cellStyle name="Normal 23 8 4 2" xfId="59283" xr:uid="{AF918C32-EBE3-446B-83EE-85E57BCF7088}"/>
    <cellStyle name="Normal 23 8 5" xfId="53354" xr:uid="{EF5D7564-3617-49DF-A6FE-22F0F6A41B20}"/>
    <cellStyle name="Normal 23 9" xfId="25164" xr:uid="{C230E502-177E-4D23-A755-B1E76605123A}"/>
    <cellStyle name="Normal 23 9 2" xfId="28119" xr:uid="{8F342745-E4C1-415D-A87F-0109287B3DB1}"/>
    <cellStyle name="Normal 23 9 2 2" xfId="56609" xr:uid="{85D759D6-B5BC-4E2C-800E-CB803CB810F5}"/>
    <cellStyle name="Normal 23 9 3" xfId="53655" xr:uid="{647EB28B-735A-46A7-BE6E-289DC8C05D80}"/>
    <cellStyle name="Normal 230" xfId="3952" xr:uid="{3CB9294A-2CE4-4225-B133-C6DEAC250DAD}"/>
    <cellStyle name="Normal 230 2" xfId="23356" xr:uid="{EFFA2150-26EF-46C8-B170-4D3D5A304B07}"/>
    <cellStyle name="Normal 230 3" xfId="31385" xr:uid="{75315E53-7F30-40EE-945D-8CC3597FADA4}"/>
    <cellStyle name="Normal 230 4" xfId="23101" xr:uid="{57183398-79C0-4B85-AAF9-35B1615C8AB4}"/>
    <cellStyle name="Normal 231" xfId="3953" xr:uid="{2CAA6A30-728B-4239-A309-D86C858C1726}"/>
    <cellStyle name="Normal 231 2" xfId="23358" xr:uid="{B149D0AE-FCB2-4C8E-A9B4-8FE7C9446442}"/>
    <cellStyle name="Normal 231 3" xfId="31386" xr:uid="{A5CDEE50-8163-4F64-8B67-B7A948FEB33C}"/>
    <cellStyle name="Normal 231 4" xfId="23102" xr:uid="{CFCC440F-CB71-4DB6-A525-35B4A4F91D10}"/>
    <cellStyle name="Normal 232" xfId="3954" xr:uid="{BB6F3C42-D501-4243-92A6-1019ACBB6EB4}"/>
    <cellStyle name="Normal 232 2" xfId="23105" xr:uid="{8787ED07-7BC1-49FA-8B79-4C367EDEAF1C}"/>
    <cellStyle name="Normal 233" xfId="3955" xr:uid="{2DB3D973-F1C4-453C-922C-64BC20625FF8}"/>
    <cellStyle name="Normal 233 2" xfId="23384" xr:uid="{4D79D88A-0B3B-4AE8-BF52-87967E4649FA}"/>
    <cellStyle name="Normal 233 3" xfId="23359" xr:uid="{7357692B-7DD3-4003-9C13-50F52A6FD394}"/>
    <cellStyle name="Normal 233 3 2" xfId="31389" xr:uid="{C437C59E-723F-4080-AA02-B978AB046306}"/>
    <cellStyle name="Normal 233 4" xfId="23240" xr:uid="{A27F551B-DDDF-4189-9224-1375AF6B4E75}"/>
    <cellStyle name="Normal 234" xfId="3956" xr:uid="{DFFCD6C6-969A-436A-A5FB-5A5E6F360E69}"/>
    <cellStyle name="Normal 234 2" xfId="23388" xr:uid="{37B737E5-BA98-4CA5-A458-BA9EBF634677}"/>
    <cellStyle name="Normal 234 3" xfId="23361" xr:uid="{B6AD0D2D-4BB8-40D9-9B8D-F966504F67B5}"/>
    <cellStyle name="Normal 234 3 2" xfId="31391" xr:uid="{A8B537E5-FE05-4B55-8E08-89BBDE0A8134}"/>
    <cellStyle name="Normal 234 4" xfId="23242" xr:uid="{16523D58-3160-436E-8416-7E29DAAE5A9F}"/>
    <cellStyle name="Normal 235" xfId="3957" xr:uid="{AF5BFFBD-BECB-4B1C-9008-B63B42FE0C76}"/>
    <cellStyle name="Normal 235 2" xfId="23244" xr:uid="{81F3DC64-403D-4A18-B7DC-0550925E646F}"/>
    <cellStyle name="Normal 236" xfId="3958" xr:uid="{DDDE85A9-62AE-4D49-9D40-B3C6C3980FDA}"/>
    <cellStyle name="Normal 236 2" xfId="23247" xr:uid="{E3F3848A-6AE3-445B-B14A-97030263B53B}"/>
    <cellStyle name="Normal 237" xfId="3959" xr:uid="{B9AE3B5C-5C7E-4CCC-9C21-77384B6E0602}"/>
    <cellStyle name="Normal 237 2" xfId="23370" xr:uid="{7CDD497F-DF3D-418C-BAB5-3FD51F1547A1}"/>
    <cellStyle name="Normal 237 3" xfId="31393" xr:uid="{B80BEC4E-E8E7-4354-B3A9-394FC3D1DE1B}"/>
    <cellStyle name="Normal 237 4" xfId="23248" xr:uid="{61EDDC78-AC30-49E6-8A81-8852D3D2B0A2}"/>
    <cellStyle name="Normal 238" xfId="3960" xr:uid="{DD1681AE-B64B-4FA1-B367-C9C53805224C}"/>
    <cellStyle name="Normal 238 2" xfId="31121" xr:uid="{0B1BE915-2159-4E30-8CBF-22473C0B03BF}"/>
    <cellStyle name="Normal 238 3" xfId="23371" xr:uid="{CF422770-D6D9-4BDF-9A77-CDF1637F2BDC}"/>
    <cellStyle name="Normal 239" xfId="3961" xr:uid="{11395309-BC8A-4EF2-BC3C-3D9122041BB5}"/>
    <cellStyle name="Normal 239 2" xfId="31244" xr:uid="{69A0960F-5049-4203-A415-B2A8964E9B4E}"/>
    <cellStyle name="Normal 239 3" xfId="23372" xr:uid="{6D5D4C83-310C-4572-A74A-6B2276279049}"/>
    <cellStyle name="Normal 24" xfId="207" xr:uid="{A073EB34-4350-46D5-B18B-BC80509ABD8E}"/>
    <cellStyle name="Normal 24 10" xfId="26611" xr:uid="{D1B267B2-8445-40B5-BD22-F0040B97F10E}"/>
    <cellStyle name="Normal 24 10 2" xfId="55101" xr:uid="{CB218C4A-EE5E-4057-A652-DF0840067613}"/>
    <cellStyle name="Normal 24 11" xfId="29593" xr:uid="{0A1622A0-CB4D-4FA4-89F3-E33E26B3E1AC}"/>
    <cellStyle name="Normal 24 11 2" xfId="58083" xr:uid="{D138E01A-3792-4257-9B3F-BD418A841FED}"/>
    <cellStyle name="Normal 24 12" xfId="22599" xr:uid="{B62298FD-3C6B-4138-A688-793A866AC28B}"/>
    <cellStyle name="Normal 24 12 2" xfId="51884" xr:uid="{7BA86E50-E14C-4EF4-8048-87853FA3E96A}"/>
    <cellStyle name="Normal 24 13" xfId="31811" xr:uid="{1A65F027-B3E2-47B1-9EB5-0101E3ECBAE9}"/>
    <cellStyle name="Normal 24 2" xfId="3820" xr:uid="{1C622ACE-BC89-4B38-AE84-0A7DFAEE439A}"/>
    <cellStyle name="Normal 24 2 2" xfId="3594" xr:uid="{DFCCAA23-9959-4A3F-9088-C0D39DF58301}"/>
    <cellStyle name="Normal 24 2 2 2" xfId="5791" xr:uid="{19D1CA05-7302-4A33-95F5-48F641D66BF4}"/>
    <cellStyle name="Normal 24 2 2 2 2" xfId="21790" xr:uid="{25DD92B7-513A-4E73-9D2E-C0C6776FADA1}"/>
    <cellStyle name="Normal 24 2 2 2 2 2" xfId="51215" xr:uid="{AFDD13E9-8545-462D-9451-56ECE725E24E}"/>
    <cellStyle name="Normal 24 2 2 2 3" xfId="35650" xr:uid="{08778FAB-DB89-4602-93E5-6D3B606DFFA9}"/>
    <cellStyle name="Normal 24 2 3" xfId="4971" xr:uid="{27B16CD5-2893-4546-AECE-B0BE3AD87E3A}"/>
    <cellStyle name="Normal 24 2 3 2" xfId="20817" xr:uid="{A1A03F91-8566-4C8C-97C1-07D409D5A7C5}"/>
    <cellStyle name="Normal 24 2 3 2 2" xfId="50245" xr:uid="{766054D8-3AE0-412A-8064-C61AE37F86BC}"/>
    <cellStyle name="Normal 24 2 3 3" xfId="23608" xr:uid="{8694E028-D65E-459A-8A52-BAEC39A7DAAF}"/>
    <cellStyle name="Normal 24 2 3 4" xfId="34840" xr:uid="{C3BD18AB-051B-4DCA-AFAC-7E4C499A31CA}"/>
    <cellStyle name="Normal 24 2 4" xfId="20573" xr:uid="{AA64D9C7-B969-4F0D-AA75-A17836D7CF23}"/>
    <cellStyle name="Normal 24 2 4 2" xfId="22455" xr:uid="{395A7859-E7C6-49AA-810C-289EBD75594B}"/>
    <cellStyle name="Normal 24 2 5" xfId="18456" xr:uid="{CF80D671-8253-4FC8-9783-95F224E649A0}"/>
    <cellStyle name="Normal 24 2 5 2" xfId="48094" xr:uid="{AAEA2A6F-89C1-46AD-A167-44694C7F7FD3}"/>
    <cellStyle name="Normal 24 2 6" xfId="23165" xr:uid="{559F1833-2805-4042-90CC-1DCA683563E4}"/>
    <cellStyle name="Normal 24 2 6 2" xfId="52229" xr:uid="{AB70BDE3-A015-44BB-B3EB-BFCD180C5DBA}"/>
    <cellStyle name="Normal 24 3" xfId="3819" xr:uid="{ACDE557E-8AB4-40CD-B11E-5A824F2D6667}"/>
    <cellStyle name="Normal 24 3 2" xfId="3593" xr:uid="{E53902A5-3EB9-4645-9295-B8656A460657}"/>
    <cellStyle name="Normal 24 3 2 2" xfId="22043" xr:uid="{D04E445A-FDDC-4829-9D87-B13EC54DF91C}"/>
    <cellStyle name="Normal 24 3 2 2 2" xfId="51468" xr:uid="{3809BB3E-4984-47A0-88B8-F15EBC087EC4}"/>
    <cellStyle name="Normal 24 3 2 3" xfId="5984" xr:uid="{BC6190E9-D359-40C1-AE26-6C9AF788F6AE}"/>
    <cellStyle name="Normal 24 3 2 3 2" xfId="35843" xr:uid="{758B91D8-6E30-4C9E-B6E6-A4A9EB60BB26}"/>
    <cellStyle name="Normal 24 3 3" xfId="5203" xr:uid="{E33F8F62-10D0-4E5A-A7E8-70D42AB96D7B}"/>
    <cellStyle name="Normal 24 3 3 2" xfId="21059" xr:uid="{7454FC1C-B97C-48B6-BA5C-B768D5D1819E}"/>
    <cellStyle name="Normal 24 3 3 2 2" xfId="50485" xr:uid="{212DC719-BC34-452B-BB9E-9EC51AC6DBBF}"/>
    <cellStyle name="Normal 24 3 3 3" xfId="35066" xr:uid="{99FC20FF-03FF-4FC2-A025-6EB3F630475F}"/>
    <cellStyle name="Normal 24 3 4" xfId="23594" xr:uid="{DE8DC69B-D8CA-4077-BFF1-9497D561E3CA}"/>
    <cellStyle name="Normal 24 4" xfId="3359" xr:uid="{2503D540-6A2C-4E83-9C97-45A3AE992D6E}"/>
    <cellStyle name="Normal 24 4 10" xfId="34324" xr:uid="{008DDC57-1A50-4648-93AE-BEEE5B6502CB}"/>
    <cellStyle name="Normal 24 4 2" xfId="21544" xr:uid="{3A9723D8-CDFE-41AD-BFD7-28156E46342E}"/>
    <cellStyle name="Normal 24 4 2 2" xfId="25453" xr:uid="{BE760B43-AE0B-4C49-AE10-2F996145C826}"/>
    <cellStyle name="Normal 24 4 2 2 2" xfId="28431" xr:uid="{C022BB50-E417-4CFC-8D03-6FF09EA7D8D1}"/>
    <cellStyle name="Normal 24 4 2 2 2 2" xfId="56921" xr:uid="{8820985D-8373-48F1-B26C-F2822499205E}"/>
    <cellStyle name="Normal 24 4 2 2 3" xfId="53944" xr:uid="{FF302731-D108-4AE9-987E-46D670A294D0}"/>
    <cellStyle name="Normal 24 4 2 3" xfId="26917" xr:uid="{DD208176-5743-485E-857F-1B4A2298DF53}"/>
    <cellStyle name="Normal 24 4 2 3 2" xfId="55407" xr:uid="{AB860320-8019-471E-BBB5-E0826EC239EA}"/>
    <cellStyle name="Normal 24 4 2 4" xfId="29910" xr:uid="{CA3B333D-6330-470D-B185-1F24EFF59111}"/>
    <cellStyle name="Normal 24 4 2 4 2" xfId="58400" xr:uid="{7D48467B-F309-44DB-AD29-6135B16B3525}"/>
    <cellStyle name="Normal 24 4 2 5" xfId="23965" xr:uid="{746B9D33-9689-497D-A583-13B26A0D0807}"/>
    <cellStyle name="Normal 24 4 2 5 2" xfId="52534" xr:uid="{F188E767-06E3-478A-8FAD-39D46E55200A}"/>
    <cellStyle name="Normal 24 4 2 6" xfId="50969" xr:uid="{C20BBC46-2982-4762-B646-048901293554}"/>
    <cellStyle name="Normal 24 4 3" xfId="24295" xr:uid="{9C4A43F7-8F70-455D-9C29-A1DA5150C440}"/>
    <cellStyle name="Normal 24 4 3 2" xfId="25741" xr:uid="{50D8C372-76EC-4887-8841-4B6DD4AD1E64}"/>
    <cellStyle name="Normal 24 4 3 2 2" xfId="28720" xr:uid="{1178D7C7-B5C1-40E1-8DDB-7FFDAC7CA9E7}"/>
    <cellStyle name="Normal 24 4 3 2 2 2" xfId="57210" xr:uid="{32A5A38C-B58B-4A11-A2A4-1F9DE59D25BD}"/>
    <cellStyle name="Normal 24 4 3 2 3" xfId="54232" xr:uid="{3ECD9643-4063-4072-A9DF-AB05721C7DD3}"/>
    <cellStyle name="Normal 24 4 3 3" xfId="27209" xr:uid="{3ABFE6CC-D108-4E13-86DE-3DDF99CA8BD3}"/>
    <cellStyle name="Normal 24 4 3 3 2" xfId="55699" xr:uid="{AA5EDF15-A671-415C-B711-B1A62F57E0E5}"/>
    <cellStyle name="Normal 24 4 3 4" xfId="30205" xr:uid="{3FBFF338-8085-4A24-89AD-44E7F119C1A4}"/>
    <cellStyle name="Normal 24 4 3 4 2" xfId="58695" xr:uid="{40F5F76A-278C-4272-B402-126E6DE94150}"/>
    <cellStyle name="Normal 24 4 3 5" xfId="52787" xr:uid="{CA3ADA9B-2D3A-45F4-948A-BDF42CF06FB0}"/>
    <cellStyle name="Normal 24 4 4" xfId="24574" xr:uid="{F9E4791F-E59C-46A3-89A2-3D5B1A8F3581}"/>
    <cellStyle name="Normal 24 4 4 2" xfId="26032" xr:uid="{8FA15102-9D34-4889-BDE4-4FDC705ED609}"/>
    <cellStyle name="Normal 24 4 4 2 2" xfId="29015" xr:uid="{3E5FFE0A-2FC6-449A-96AE-FDAC233B4958}"/>
    <cellStyle name="Normal 24 4 4 2 2 2" xfId="57505" xr:uid="{5F0137DE-DB34-4FA0-B00B-8AE19866B6DD}"/>
    <cellStyle name="Normal 24 4 4 2 3" xfId="54523" xr:uid="{A8813509-052F-4E1A-A043-C2C8737472AC}"/>
    <cellStyle name="Normal 24 4 4 3" xfId="27504" xr:uid="{0FC9B3E4-DCDB-4AAC-A08F-7D2D1D830CC2}"/>
    <cellStyle name="Normal 24 4 4 3 2" xfId="55994" xr:uid="{8BC116DC-EEF0-45C9-ABF6-2E369426C91F}"/>
    <cellStyle name="Normal 24 4 4 4" xfId="30502" xr:uid="{505B00F5-A2B9-44C2-A45B-FFCA7FE38C61}"/>
    <cellStyle name="Normal 24 4 4 4 2" xfId="58992" xr:uid="{6677AEB5-6CFA-49F3-ABC2-713C552AF3A9}"/>
    <cellStyle name="Normal 24 4 4 5" xfId="53066" xr:uid="{73F7CCBA-2071-40B7-A1B7-356DD90288C8}"/>
    <cellStyle name="Normal 24 4 5" xfId="24871" xr:uid="{209D3C08-A87B-42D6-A2DD-F0F459A47E9B}"/>
    <cellStyle name="Normal 24 4 5 2" xfId="26341" xr:uid="{B436055D-AF40-47CA-B3FD-1FA58F08A9E1}"/>
    <cellStyle name="Normal 24 4 5 2 2" xfId="29325" xr:uid="{54A9A36E-B39F-40CE-9AFF-0B87154C4DA2}"/>
    <cellStyle name="Normal 24 4 5 2 2 2" xfId="57815" xr:uid="{566DBEA6-6E40-4EF6-9A4A-EA604D033613}"/>
    <cellStyle name="Normal 24 4 5 2 3" xfId="54832" xr:uid="{C7AFD8DF-D5A5-488C-A715-7EE6EEBFE0A0}"/>
    <cellStyle name="Normal 24 4 5 3" xfId="27814" xr:uid="{3676E872-FBC7-4919-B935-509BB5C999D7}"/>
    <cellStyle name="Normal 24 4 5 3 2" xfId="56304" xr:uid="{39B07E3D-F553-4FA6-806F-1753DAF6FC01}"/>
    <cellStyle name="Normal 24 4 5 4" xfId="30813" xr:uid="{317912D5-9C1E-4E9B-9084-82169B931767}"/>
    <cellStyle name="Normal 24 4 5 4 2" xfId="59303" xr:uid="{D50F26FC-B7E1-4090-B0B2-BBEDF4DF8D84}"/>
    <cellStyle name="Normal 24 4 5 5" xfId="53362" xr:uid="{FDB5B87D-04E5-467D-8FA8-6EFECDC38918}"/>
    <cellStyle name="Normal 24 4 6" xfId="25172" xr:uid="{B48B5CAA-A43C-4B5A-B374-C0AC5B90E6E8}"/>
    <cellStyle name="Normal 24 4 6 2" xfId="28139" xr:uid="{09E05C5A-FDBC-4B0F-AABF-5BC6763FD45A}"/>
    <cellStyle name="Normal 24 4 6 2 2" xfId="56629" xr:uid="{36C68699-9729-4F86-AD88-5A706E036C76}"/>
    <cellStyle name="Normal 24 4 6 3" xfId="53663" xr:uid="{1DAF0791-906A-40B9-B643-C5289EA7C5D4}"/>
    <cellStyle name="Normal 24 4 7" xfId="26623" xr:uid="{DB169A17-A127-40C1-9367-A14616E13541}"/>
    <cellStyle name="Normal 24 4 7 2" xfId="55113" xr:uid="{3BEC62AC-248A-4942-9C41-8FFDE2ECECF4}"/>
    <cellStyle name="Normal 24 4 8" xfId="29617" xr:uid="{A6FC9E30-4FE3-49E5-90B0-8E8EC1F54B2A}"/>
    <cellStyle name="Normal 24 4 8 2" xfId="58107" xr:uid="{58398203-F217-4A55-A6F0-D565D219A64B}"/>
    <cellStyle name="Normal 24 4 9" xfId="23542" xr:uid="{DFFCE45A-9827-4C0A-8DD9-D76CE58A60AE}"/>
    <cellStyle name="Normal 24 4 9 2" xfId="52326" xr:uid="{F2C6E554-B21C-4699-B90C-DC58B262F852}"/>
    <cellStyle name="Normal 24 5" xfId="3595" xr:uid="{56AECC2E-DDF9-4543-B3BB-1F7C27641074}"/>
    <cellStyle name="Normal 24 5 2" xfId="25440" xr:uid="{B08C64D3-30D7-42F1-A36B-460313D1F774}"/>
    <cellStyle name="Normal 24 5 2 2" xfId="28406" xr:uid="{3C1D9647-3EF6-45B5-9720-DBEAB2B270DA}"/>
    <cellStyle name="Normal 24 5 2 2 2" xfId="56896" xr:uid="{578056F8-479E-4D28-8A09-9B48F47C0F4A}"/>
    <cellStyle name="Normal 24 5 2 3" xfId="53931" xr:uid="{7A7725DF-9BBF-4999-9E89-CF0931D5686C}"/>
    <cellStyle name="Normal 24 5 3" xfId="26892" xr:uid="{3A099E4B-CA26-4B97-8CFB-8EF080C78FC9}"/>
    <cellStyle name="Normal 24 5 3 2" xfId="55382" xr:uid="{567269B2-857B-483C-8CD2-A4053419915D}"/>
    <cellStyle name="Normal 24 5 4" xfId="29885" xr:uid="{F7BD1E22-3D4F-4503-99B5-D79FEC93AAA9}"/>
    <cellStyle name="Normal 24 5 4 2" xfId="58375" xr:uid="{BB4B4483-4BD7-46C7-A0F8-4D6206E79C2C}"/>
    <cellStyle name="Normal 24 5 5" xfId="23940" xr:uid="{7CAB685A-3AF7-4A93-9010-30FEDC07F9C9}"/>
    <cellStyle name="Normal 24 5 5 2" xfId="52521" xr:uid="{81BFB776-C260-4B03-A16B-6EEB7270E7A8}"/>
    <cellStyle name="Normal 24 5 6" xfId="20469" xr:uid="{81F123F6-D8CD-4BCF-86BF-27A97AF096C7}"/>
    <cellStyle name="Normal 24 5 6 2" xfId="50020" xr:uid="{EEA0C3FA-CE99-47AF-8479-85EB96C91FD8}"/>
    <cellStyle name="Normal 24 6" xfId="18455" xr:uid="{076B1A19-4128-4169-9613-30598447C2EF}"/>
    <cellStyle name="Normal 24 6 2" xfId="25717" xr:uid="{469B9C89-AB1D-46B1-8706-A95BE9247727}"/>
    <cellStyle name="Normal 24 6 2 2" xfId="28696" xr:uid="{4EC1D15D-AB78-4865-AD7D-68754446AA01}"/>
    <cellStyle name="Normal 24 6 2 2 2" xfId="57186" xr:uid="{1936025C-62EA-4784-BAD1-CFB36D581D86}"/>
    <cellStyle name="Normal 24 6 2 3" xfId="54208" xr:uid="{F8667EB0-9D15-4317-8823-BC0B141A5B27}"/>
    <cellStyle name="Normal 24 6 3" xfId="27185" xr:uid="{EF614AEC-5FE5-4A69-890B-BBE93DCD3D1A}"/>
    <cellStyle name="Normal 24 6 3 2" xfId="55675" xr:uid="{B9142411-7BBB-4BA9-BA7B-924E81A70B11}"/>
    <cellStyle name="Normal 24 6 4" xfId="30181" xr:uid="{92E31ED2-93F3-4955-8A9C-59331ADA14D3}"/>
    <cellStyle name="Normal 24 6 4 2" xfId="58671" xr:uid="{C588BA5B-C2BD-4FBC-A4B6-9E2E1DD8CC75}"/>
    <cellStyle name="Normal 24 6 5" xfId="24283" xr:uid="{2BEC3D9C-B4D3-43B4-B520-22208D75F509}"/>
    <cellStyle name="Normal 24 6 5 2" xfId="52775" xr:uid="{9F5E1AAD-910C-4924-836E-F7A4BF60E897}"/>
    <cellStyle name="Normal 24 6 6" xfId="48093" xr:uid="{C7CFC135-3014-405D-B168-594905C2F15E}"/>
    <cellStyle name="Normal 24 7" xfId="4619" xr:uid="{D9659B8D-39FE-4F2E-A8FB-28683D2ACB5A}"/>
    <cellStyle name="Normal 24 7 2" xfId="26007" xr:uid="{0745C5E3-921B-4AC6-B279-1EB75F6D871F}"/>
    <cellStyle name="Normal 24 7 2 2" xfId="28990" xr:uid="{DD93C363-4A9C-4DAB-92DC-753CB649A5C1}"/>
    <cellStyle name="Normal 24 7 2 2 2" xfId="57480" xr:uid="{13DFC5C9-60E6-4785-ABF4-5491EA5EA2FA}"/>
    <cellStyle name="Normal 24 7 2 3" xfId="54498" xr:uid="{B56A8435-5D8B-4FE9-AE38-39EB47D3BFBF}"/>
    <cellStyle name="Normal 24 7 3" xfId="27479" xr:uid="{2C05FBB6-65B5-40C3-AB2F-ABD2A1D696CB}"/>
    <cellStyle name="Normal 24 7 3 2" xfId="55969" xr:uid="{2F823C1F-0861-4582-85DB-90D6D7B40BC8}"/>
    <cellStyle name="Normal 24 7 4" xfId="30477" xr:uid="{70457241-1FC9-48A5-AA29-940AB49E7BB2}"/>
    <cellStyle name="Normal 24 7 4 2" xfId="58967" xr:uid="{504CC176-4A43-4885-9F4B-F0574FCA1BB0}"/>
    <cellStyle name="Normal 24 7 5" xfId="24561" xr:uid="{8494CC5F-9AC6-45B5-9E62-3C47CA32D440}"/>
    <cellStyle name="Normal 24 7 5 2" xfId="53053" xr:uid="{88D2A6DB-EC44-40E6-9B97-C9AC3B842CEC}"/>
    <cellStyle name="Normal 24 7 6" xfId="34556" xr:uid="{F2080F9F-F00C-4552-BB3C-3C31C6CD1676}"/>
    <cellStyle name="Normal 24 8" xfId="24859" xr:uid="{1236B24D-BD7E-4EE0-95D9-51BE03EECF64}"/>
    <cellStyle name="Normal 24 8 2" xfId="26317" xr:uid="{F3F6B765-C4BA-4E1A-A411-2A5FFB3BF967}"/>
    <cellStyle name="Normal 24 8 2 2" xfId="29301" xr:uid="{65243200-9B8E-4382-9E38-AF0F04C2E3C0}"/>
    <cellStyle name="Normal 24 8 2 2 2" xfId="57791" xr:uid="{7F15085B-6715-4374-BB0D-98F4F7E112B9}"/>
    <cellStyle name="Normal 24 8 2 3" xfId="54808" xr:uid="{45A3965D-C858-4EAA-B5FA-501E7B6CF0EB}"/>
    <cellStyle name="Normal 24 8 3" xfId="27790" xr:uid="{C1043B44-6585-40B6-A745-11EDCB7267EB}"/>
    <cellStyle name="Normal 24 8 3 2" xfId="56280" xr:uid="{5C7BCE0A-5C82-4A54-8A47-8FBCDF417151}"/>
    <cellStyle name="Normal 24 8 4" xfId="30789" xr:uid="{E091EC4A-EC3C-4E52-9859-5DDCC65BE44F}"/>
    <cellStyle name="Normal 24 8 4 2" xfId="59279" xr:uid="{BE79930E-642C-4594-B74C-93585B508A4B}"/>
    <cellStyle name="Normal 24 8 5" xfId="53350" xr:uid="{A10A7054-05F3-4DC5-B765-8E5EC8F538DA}"/>
    <cellStyle name="Normal 24 9" xfId="25160" xr:uid="{3804F0BD-54FE-47BA-9842-A66EF91B0750}"/>
    <cellStyle name="Normal 24 9 2" xfId="28115" xr:uid="{30218536-1821-4D91-BF80-EDB2F277B9DF}"/>
    <cellStyle name="Normal 24 9 2 2" xfId="56605" xr:uid="{CCC8CD70-3AAD-440D-8F74-01E737C629AF}"/>
    <cellStyle name="Normal 24 9 3" xfId="53651" xr:uid="{70F52BFE-48B6-4D4E-8CE4-67C16EC498A9}"/>
    <cellStyle name="Normal 240" xfId="3962" xr:uid="{8A7EF8B2-9AC6-4BFD-9538-D8A2EFB51CF0}"/>
    <cellStyle name="Normal 240 2" xfId="31245" xr:uid="{EA702080-CC59-491E-A0F2-05706FABA3BF}"/>
    <cellStyle name="Normal 240 3" xfId="23373" xr:uid="{383FE490-9093-40CD-9EF2-A084A59569DC}"/>
    <cellStyle name="Normal 241" xfId="3963" xr:uid="{2E350EF0-A8F6-4CEA-B865-624C862484D4}"/>
    <cellStyle name="Normal 241 2" xfId="23374" xr:uid="{63AF5611-A467-4B29-962C-8973BD2C67EB}"/>
    <cellStyle name="Normal 242" xfId="3964" xr:uid="{C565B763-788B-4811-9E37-ADF9C3622464}"/>
    <cellStyle name="Normal 242 2" xfId="23375" xr:uid="{05BFEE64-EF32-4160-9A54-4D7FB86147BA}"/>
    <cellStyle name="Normal 243" xfId="3965" xr:uid="{DD5C6E6F-E444-4659-A0E8-02B5D8090D66}"/>
    <cellStyle name="Normal 243 2" xfId="23376" xr:uid="{77AC48D3-EA22-4BF5-B694-62C00EF2949F}"/>
    <cellStyle name="Normal 244" xfId="3966" xr:uid="{EDBF2E58-7486-4A43-8079-CB353EBDEDFA}"/>
    <cellStyle name="Normal 244 2" xfId="23266" xr:uid="{25FAC232-4EC1-4A20-88DF-B6D1CDFA2B0C}"/>
    <cellStyle name="Normal 245" xfId="3967" xr:uid="{3FD1C66A-FAEA-44AF-A488-12B4A88FFDD5}"/>
    <cellStyle name="Normal 246" xfId="3968" xr:uid="{A67B0495-BEF6-4509-A08F-BEB3E01F1A3D}"/>
    <cellStyle name="Normal 247" xfId="3969" xr:uid="{BC5457A2-7E7D-4685-80CC-2A2A52CB26C3}"/>
    <cellStyle name="Normal 247 2" xfId="23380" xr:uid="{250218B5-0EB3-4CA8-856B-DA020717CC99}"/>
    <cellStyle name="Normal 248" xfId="3970" xr:uid="{6A8C4ACB-EB31-4768-87F3-5324A713A658}"/>
    <cellStyle name="Normal 249" xfId="3971" xr:uid="{C106D5B3-9993-4BA8-A582-19CC5AFB9273}"/>
    <cellStyle name="Normal 25" xfId="208" xr:uid="{58823F5A-2B7C-4B3D-931E-20EB067349D6}"/>
    <cellStyle name="Normal 25 10" xfId="29589" xr:uid="{AB2B31FA-BC7F-4F3D-9307-7816F3D85176}"/>
    <cellStyle name="Normal 25 10 2" xfId="58079" xr:uid="{03D009D6-CDEA-42F8-903B-7981539C06AA}"/>
    <cellStyle name="Normal 25 11" xfId="22600" xr:uid="{B2809141-7088-474F-8E9E-08F3A4D12E3C}"/>
    <cellStyle name="Normal 25 11 2" xfId="51885" xr:uid="{9448D862-A983-46F6-9181-AEC1CB967FFF}"/>
    <cellStyle name="Normal 25 12" xfId="31812" xr:uid="{005ADE40-AEBD-44C3-B6DA-0C2FA1BFADB5}"/>
    <cellStyle name="Normal 25 2" xfId="3592" xr:uid="{D756C61F-EE7F-4250-9B0F-AD9D4803EDEE}"/>
    <cellStyle name="Normal 25 2 2" xfId="3407" xr:uid="{1388721B-B485-4857-9489-07C4773B0805}"/>
    <cellStyle name="Normal 25 2 2 2" xfId="5792" xr:uid="{9632363F-75D8-49C0-9D93-963064A4B2A5}"/>
    <cellStyle name="Normal 25 2 2 2 2" xfId="21791" xr:uid="{078F4C79-FFB2-4A38-B322-89106DFE9A65}"/>
    <cellStyle name="Normal 25 2 2 2 2 2" xfId="51216" xr:uid="{E9ADD28D-4B94-4CE0-822E-13325B807B0B}"/>
    <cellStyle name="Normal 25 2 2 2 3" xfId="35651" xr:uid="{18D9CFAF-7422-407B-BB38-7E016128DEB1}"/>
    <cellStyle name="Normal 25 2 3" xfId="4972" xr:uid="{6B574256-DFF0-4BFB-A19B-73B104F352E1}"/>
    <cellStyle name="Normal 25 2 3 2" xfId="20818" xr:uid="{173FCACC-51CD-4AF6-98A6-37479D0637A5}"/>
    <cellStyle name="Normal 25 2 3 2 2" xfId="50246" xr:uid="{6A762F40-77E5-4298-93E0-56687E97CB5D}"/>
    <cellStyle name="Normal 25 2 3 3" xfId="23609" xr:uid="{3CE23289-5E2A-4DCB-8457-6FA6C6819BE7}"/>
    <cellStyle name="Normal 25 2 3 4" xfId="34841" xr:uid="{577D7E1D-782F-44DB-8822-881900FD0DA5}"/>
    <cellStyle name="Normal 25 2 4" xfId="20574" xr:uid="{E7499A19-1420-46DF-8062-03E59F370D1A}"/>
    <cellStyle name="Normal 25 2 4 2" xfId="4562" xr:uid="{91B0A570-2797-4346-B466-172AC34CC7B0}"/>
    <cellStyle name="Normal 25 2 5" xfId="18458" xr:uid="{AFA54C4B-05E3-4065-9FF8-3B3B20E2FCEF}"/>
    <cellStyle name="Normal 25 2 5 2" xfId="48096" xr:uid="{D1FDC4F8-9763-4270-82B5-8815A2EE3958}"/>
    <cellStyle name="Normal 25 2 6" xfId="23166" xr:uid="{1B40781C-E766-4C50-AEEF-A12524602707}"/>
    <cellStyle name="Normal 25 2 6 2" xfId="52230" xr:uid="{40C46341-4FA9-48FB-9C6D-29A160FD482C}"/>
    <cellStyle name="Normal 25 3" xfId="3817" xr:uid="{36085CD9-6852-4897-ACF4-CD6B67A5CEFD}"/>
    <cellStyle name="Normal 25 3 2" xfId="3591" xr:uid="{40D1E975-AF70-435D-AF83-0098A85BA1BD}"/>
    <cellStyle name="Normal 25 3 2 2" xfId="22044" xr:uid="{F722AB63-85BB-4CCF-9A00-83483389F757}"/>
    <cellStyle name="Normal 25 3 2 2 2" xfId="28571" xr:uid="{20DC2EC1-4F1B-4539-8FEE-379B1BD8BE6E}"/>
    <cellStyle name="Normal 25 3 2 2 2 2" xfId="57061" xr:uid="{D52CBCAF-13C4-4397-AEB4-AD257001BE30}"/>
    <cellStyle name="Normal 25 3 2 2 3" xfId="25595" xr:uid="{8689124B-BA94-462C-96AD-50737A93545D}"/>
    <cellStyle name="Normal 25 3 2 2 3 2" xfId="54086" xr:uid="{682C4107-111F-4AAA-A0C7-9B451AF526EB}"/>
    <cellStyle name="Normal 25 3 2 2 4" xfId="51469" xr:uid="{4D6AA324-153A-46C5-92B2-7531F9578592}"/>
    <cellStyle name="Normal 25 3 2 3" xfId="27057" xr:uid="{22ACE8A8-4D58-402E-B661-9DF1C143EAC4}"/>
    <cellStyle name="Normal 25 3 2 3 2" xfId="55547" xr:uid="{1EA90C14-9590-4E5F-8847-C0EEA4B1E821}"/>
    <cellStyle name="Normal 25 3 2 4" xfId="30052" xr:uid="{56DD6DFA-B2CA-4AE8-97EC-154AB47B7A34}"/>
    <cellStyle name="Normal 25 3 2 4 2" xfId="58542" xr:uid="{97B26902-DA44-48C6-8BAF-55FA03B5858C}"/>
    <cellStyle name="Normal 25 3 2 5" xfId="24126" xr:uid="{FEA7948C-948C-4540-A1DD-013037698261}"/>
    <cellStyle name="Normal 25 3 2 5 2" xfId="52664" xr:uid="{1B520CDC-5C7B-4001-9487-33550E6971D9}"/>
    <cellStyle name="Normal 25 3 2 6" xfId="5985" xr:uid="{61E8C255-BC53-4D68-9FDA-AF5D0D2B2E96}"/>
    <cellStyle name="Normal 25 3 2 6 2" xfId="35844" xr:uid="{1B84D5A8-D4AF-4C2D-865C-81D48E89386E}"/>
    <cellStyle name="Normal 25 3 3" xfId="5204" xr:uid="{9B4DD2BE-2C6E-43F9-833C-10349D9F04A0}"/>
    <cellStyle name="Normal 25 3 3 2" xfId="21060" xr:uid="{0D1A75DB-9289-41C7-BEA6-8FCB7403E6BD}"/>
    <cellStyle name="Normal 25 3 3 2 2" xfId="28861" xr:uid="{4706D472-300A-496B-B358-21117855A456}"/>
    <cellStyle name="Normal 25 3 3 2 2 2" xfId="57351" xr:uid="{9DE96435-60B5-49F8-A565-2EDFFE8D50B9}"/>
    <cellStyle name="Normal 25 3 3 2 3" xfId="25883" xr:uid="{175799F1-CFF8-412E-8A6E-0A0AED024210}"/>
    <cellStyle name="Normal 25 3 3 2 3 2" xfId="54374" xr:uid="{E79C8836-E914-4E2E-A2FA-108F0F0CC7D2}"/>
    <cellStyle name="Normal 25 3 3 2 4" xfId="50486" xr:uid="{F53E3343-642B-4C9C-A35C-921F1777E457}"/>
    <cellStyle name="Normal 25 3 3 3" xfId="27350" xr:uid="{71F9E67D-46B5-40EF-B7A3-EF26C7158EC4}"/>
    <cellStyle name="Normal 25 3 3 3 2" xfId="55840" xr:uid="{9643C085-5542-4C57-BDF1-BDBB4111572E}"/>
    <cellStyle name="Normal 25 3 3 4" xfId="30348" xr:uid="{DB1EB77E-1C10-4A82-AF28-15EF47A70601}"/>
    <cellStyle name="Normal 25 3 3 4 2" xfId="58838" xr:uid="{EAD3DD13-3F31-4ABF-9B30-3EE36489A76B}"/>
    <cellStyle name="Normal 25 3 3 5" xfId="24437" xr:uid="{FBDBBAA4-A7D1-4772-A8B7-EACC2B43D965}"/>
    <cellStyle name="Normal 25 3 3 5 2" xfId="52929" xr:uid="{14964923-61CE-4024-B667-4F1AAB0AF3F1}"/>
    <cellStyle name="Normal 25 3 3 6" xfId="35067" xr:uid="{6B107E1A-974B-4C20-B71E-EF081C18F28B}"/>
    <cellStyle name="Normal 25 3 4" xfId="24717" xr:uid="{551C0429-A249-40B6-83E0-A80867389B6D}"/>
    <cellStyle name="Normal 25 3 4 2" xfId="26174" xr:uid="{0F9C4FE3-6336-4AB6-802C-94FDFB1BECCD}"/>
    <cellStyle name="Normal 25 3 4 2 2" xfId="29158" xr:uid="{D2F15208-64CE-4E7A-B3A5-474A58612F10}"/>
    <cellStyle name="Normal 25 3 4 2 2 2" xfId="57648" xr:uid="{5495D759-D79A-4848-9136-7A21E33A6462}"/>
    <cellStyle name="Normal 25 3 4 2 3" xfId="54665" xr:uid="{5FE7CA26-3762-4363-A22D-FEFA9CA409A9}"/>
    <cellStyle name="Normal 25 3 4 3" xfId="27647" xr:uid="{971CEB2E-C4CB-45CF-BF9B-608CFF9CC624}"/>
    <cellStyle name="Normal 25 3 4 3 2" xfId="56137" xr:uid="{D22B7B6F-8644-4F71-9BC5-E29848330C3B}"/>
    <cellStyle name="Normal 25 3 4 4" xfId="30646" xr:uid="{2356B4E1-531F-474A-97EC-05394852F900}"/>
    <cellStyle name="Normal 25 3 4 4 2" xfId="59136" xr:uid="{930192C9-AD25-4E6C-9AFB-5B1852977D0A}"/>
    <cellStyle name="Normal 25 3 4 5" xfId="53209" xr:uid="{6DCE26F8-9C4D-4D02-B178-BEAA08A2ADFB}"/>
    <cellStyle name="Normal 25 3 5" xfId="25014" xr:uid="{783744FD-A6E1-4E45-9DCF-2A4C13448C03}"/>
    <cellStyle name="Normal 25 3 5 2" xfId="26483" xr:uid="{34E3CE7F-271D-49AA-B5D1-C00D52F49B6C}"/>
    <cellStyle name="Normal 25 3 5 2 2" xfId="29467" xr:uid="{F6305346-3A24-4FE9-AFA7-1D6C1AE7FDB1}"/>
    <cellStyle name="Normal 25 3 5 2 2 2" xfId="57957" xr:uid="{43D02279-E03F-4457-A8B7-DFCA10265420}"/>
    <cellStyle name="Normal 25 3 5 2 3" xfId="54974" xr:uid="{A0C75D61-DC30-43EB-8E9A-ED526FC7AFFF}"/>
    <cellStyle name="Normal 25 3 5 3" xfId="27956" xr:uid="{6B28DAFE-7A67-44F1-B3E7-E7576169038E}"/>
    <cellStyle name="Normal 25 3 5 3 2" xfId="56446" xr:uid="{793CC27E-434F-4B6B-B6C6-C9386B12A7DF}"/>
    <cellStyle name="Normal 25 3 5 4" xfId="30956" xr:uid="{C631FBE8-444F-44A7-A96B-C34832F1855D}"/>
    <cellStyle name="Normal 25 3 5 4 2" xfId="59446" xr:uid="{5EDDF401-3C4D-4648-9FE1-37EAFA174BBE}"/>
    <cellStyle name="Normal 25 3 5 5" xfId="53505" xr:uid="{E9EFDA6A-6FC5-4D58-9736-F9FBC381FCA8}"/>
    <cellStyle name="Normal 25 3 6" xfId="25315" xr:uid="{FF201A23-9F69-4EA9-B818-105A0FED2574}"/>
    <cellStyle name="Normal 25 3 6 2" xfId="28281" xr:uid="{8F0D089F-7AB2-40D4-8C54-8AC1BE67F980}"/>
    <cellStyle name="Normal 25 3 6 2 2" xfId="56771" xr:uid="{781BBDA9-32E2-4E6C-9541-B7E33ADF1348}"/>
    <cellStyle name="Normal 25 3 6 3" xfId="53806" xr:uid="{2F7F9F43-E57B-4C67-B577-D8E9A889FFAB}"/>
    <cellStyle name="Normal 25 3 7" xfId="26766" xr:uid="{396282BA-27D5-4314-8C7D-7E1944B4BA38}"/>
    <cellStyle name="Normal 25 3 7 2" xfId="55256" xr:uid="{259CA083-6FDE-433D-AE03-BE2D0024E52A}"/>
    <cellStyle name="Normal 25 3 8" xfId="29760" xr:uid="{E01E079D-EC65-4C20-AFD1-FEBDA1938AAF}"/>
    <cellStyle name="Normal 25 3 8 2" xfId="58250" xr:uid="{34D01723-D545-488A-908B-FDA9F6DBA10A}"/>
    <cellStyle name="Normal 25 3 9" xfId="23720" xr:uid="{305E3274-361D-482D-8D8B-5BC95EC69A45}"/>
    <cellStyle name="Normal 25 3 9 2" xfId="52419" xr:uid="{8B5FAE61-407A-463E-8AF3-7D1B7C938045}"/>
    <cellStyle name="Normal 25 4" xfId="597" xr:uid="{FE5D7D63-E07F-4C6C-86A9-A29377AA0816}"/>
    <cellStyle name="Normal 25 4 2" xfId="21545" xr:uid="{C44FB744-FB32-41EF-A14D-1F0948BB5AF4}"/>
    <cellStyle name="Normal 25 4 2 2" xfId="28402" xr:uid="{BB9A4A17-5F00-47E6-BCC7-1CB706B01D77}"/>
    <cellStyle name="Normal 25 4 2 2 2" xfId="56892" xr:uid="{3DAF5462-C277-4616-8263-15F13EE2F542}"/>
    <cellStyle name="Normal 25 4 2 3" xfId="25436" xr:uid="{38CAF566-D7AC-487B-8F49-90FC144509C9}"/>
    <cellStyle name="Normal 25 4 2 3 2" xfId="53927" xr:uid="{33D7A3BB-A77A-41EE-965A-0AFE6716315A}"/>
    <cellStyle name="Normal 25 4 2 4" xfId="50970" xr:uid="{9C156507-2E8F-4BD2-9C2F-088778131D8A}"/>
    <cellStyle name="Normal 25 4 3" xfId="26888" xr:uid="{FA16F669-CD19-4F85-BEDA-5349052C71A6}"/>
    <cellStyle name="Normal 25 4 3 2" xfId="55378" xr:uid="{3C5A430E-27FF-4828-80C6-FED537BD3083}"/>
    <cellStyle name="Normal 25 4 4" xfId="29881" xr:uid="{112C77A5-13E2-4EA0-84A9-59D1C05140BD}"/>
    <cellStyle name="Normal 25 4 4 2" xfId="58371" xr:uid="{F97A38A3-DCE5-48ED-ABC7-115A77E79A7A}"/>
    <cellStyle name="Normal 25 4 5" xfId="23936" xr:uid="{97C77433-26C3-4988-99B8-380B8451E3C2}"/>
    <cellStyle name="Normal 25 4 5 2" xfId="52517" xr:uid="{6AE0940B-02C6-41BF-A5E8-348C6B3684EF}"/>
    <cellStyle name="Normal 25 4 6" xfId="31878" xr:uid="{3133D5F9-D0BB-4D14-BA82-620ADBBCE2B3}"/>
    <cellStyle name="Normal 25 5" xfId="3818" xr:uid="{A7A1092F-6202-430F-8EB4-1AC6BEFA1F44}"/>
    <cellStyle name="Normal 25 5 2" xfId="25713" xr:uid="{5A96CEF5-2AF0-481A-AF77-CD6380F64969}"/>
    <cellStyle name="Normal 25 5 2 2" xfId="28692" xr:uid="{8EF34D1E-B576-4FA1-8C8E-40F5F2D2C867}"/>
    <cellStyle name="Normal 25 5 2 2 2" xfId="57182" xr:uid="{39CCA185-D8AE-4A68-A34B-C7A5C0F542A0}"/>
    <cellStyle name="Normal 25 5 2 3" xfId="54204" xr:uid="{B2C3C934-6A00-4BB5-AFCE-4AF91594132F}"/>
    <cellStyle name="Normal 25 5 3" xfId="27181" xr:uid="{5EFCF1FF-349E-4D97-A960-9B444F0F4474}"/>
    <cellStyle name="Normal 25 5 3 2" xfId="55671" xr:uid="{1FF7A5C1-A514-4272-A5DA-8E46669E91CD}"/>
    <cellStyle name="Normal 25 5 4" xfId="30177" xr:uid="{85B4FE92-318E-452D-8279-EF088CCFB38B}"/>
    <cellStyle name="Normal 25 5 4 2" xfId="58667" xr:uid="{416026C3-1286-42CE-BDCA-F091DBDF9212}"/>
    <cellStyle name="Normal 25 5 5" xfId="24279" xr:uid="{00DBE679-EB87-4A1A-AFD6-B7512C285042}"/>
    <cellStyle name="Normal 25 5 5 2" xfId="52771" xr:uid="{FB397D1E-7585-44EA-9C3D-FC9A9B0F1959}"/>
    <cellStyle name="Normal 25 5 6" xfId="20470" xr:uid="{C7355BD1-B0B8-4B4B-8C70-AD8DBAB872D5}"/>
    <cellStyle name="Normal 25 5 6 2" xfId="50021" xr:uid="{04AFC51A-1221-49AD-B904-4C892934753F}"/>
    <cellStyle name="Normal 25 6" xfId="18457" xr:uid="{C3BB1009-00C2-425A-8191-791DED404402}"/>
    <cellStyle name="Normal 25 6 2" xfId="26003" xr:uid="{6E1AF973-D0FE-4988-9314-5DCF46D1715C}"/>
    <cellStyle name="Normal 25 6 2 2" xfId="28986" xr:uid="{DA9B46D8-5330-4AFE-A335-63EA7596809F}"/>
    <cellStyle name="Normal 25 6 2 2 2" xfId="57476" xr:uid="{61925491-473C-4B08-BCB3-E74FF3FFDFA3}"/>
    <cellStyle name="Normal 25 6 2 3" xfId="54494" xr:uid="{11AA8B04-4824-4019-9679-E7EE37C21240}"/>
    <cellStyle name="Normal 25 6 3" xfId="27475" xr:uid="{13DCAD61-B780-4EF4-BA07-C10C4CD6878B}"/>
    <cellStyle name="Normal 25 6 3 2" xfId="55965" xr:uid="{3D962285-B7F4-464A-A3EE-F3CE51D8E818}"/>
    <cellStyle name="Normal 25 6 4" xfId="30473" xr:uid="{C3A1ED17-B49A-4853-A8C4-C2B1C6B2EF5B}"/>
    <cellStyle name="Normal 25 6 4 2" xfId="58963" xr:uid="{4B15CE16-E1A7-4FD4-91A3-01C46E8AFEDB}"/>
    <cellStyle name="Normal 25 6 5" xfId="24557" xr:uid="{0056AEE3-CE05-4B68-80C8-B9D708998510}"/>
    <cellStyle name="Normal 25 6 5 2" xfId="53049" xr:uid="{3741D759-20D6-4429-9B29-04C7691A67AE}"/>
    <cellStyle name="Normal 25 6 6" xfId="48095" xr:uid="{B7F73168-B185-4126-A7F0-EA6DE6512ADB}"/>
    <cellStyle name="Normal 25 7" xfId="4620" xr:uid="{3CE82F39-7ADA-42A2-85AD-6193CF4EE136}"/>
    <cellStyle name="Normal 25 7 2" xfId="26313" xr:uid="{FEBB2639-9CF7-46E3-99E8-8527C29E14DA}"/>
    <cellStyle name="Normal 25 7 2 2" xfId="29297" xr:uid="{0E7CF8B3-057D-4711-BA47-C639EE04DCC9}"/>
    <cellStyle name="Normal 25 7 2 2 2" xfId="57787" xr:uid="{E51F933C-7C34-4775-B82A-8F6E4C67FAA8}"/>
    <cellStyle name="Normal 25 7 2 3" xfId="54804" xr:uid="{319A847C-C6D5-489A-AF39-5B1DC1DBA34A}"/>
    <cellStyle name="Normal 25 7 3" xfId="27786" xr:uid="{3B32CE91-B18A-4492-AAEB-7E158C609B43}"/>
    <cellStyle name="Normal 25 7 3 2" xfId="56276" xr:uid="{DA7255DD-EC3B-4810-AD86-27BAD68A2040}"/>
    <cellStyle name="Normal 25 7 4" xfId="30785" xr:uid="{71141A62-50A3-4FEB-A7D8-966C45299765}"/>
    <cellStyle name="Normal 25 7 4 2" xfId="59275" xr:uid="{5985CFCD-DCA8-4CAE-9B05-3FD6B609ABCE}"/>
    <cellStyle name="Normal 25 7 5" xfId="24855" xr:uid="{8844F2C8-C8E3-40A6-8B33-CC731507166A}"/>
    <cellStyle name="Normal 25 7 5 2" xfId="53346" xr:uid="{B1C4C1EC-1067-4178-9080-636CD14B313A}"/>
    <cellStyle name="Normal 25 7 6" xfId="34557" xr:uid="{C276CF5E-7C38-4A7B-BF77-8C746F985436}"/>
    <cellStyle name="Normal 25 8" xfId="25156" xr:uid="{58C9A1A8-0417-46AC-8A67-12FC6A6117F3}"/>
    <cellStyle name="Normal 25 8 2" xfId="28111" xr:uid="{2C075BEF-A415-4D4D-A4FA-E32F3E1B27F3}"/>
    <cellStyle name="Normal 25 8 2 2" xfId="56601" xr:uid="{DC87C218-0431-48AE-A115-D88A45AF7F5B}"/>
    <cellStyle name="Normal 25 8 3" xfId="53647" xr:uid="{B3152BB0-D9D7-49BE-A878-588170CD185B}"/>
    <cellStyle name="Normal 25 9" xfId="26607" xr:uid="{FF67F922-A5B7-4D59-A6D0-588D0632D2D3}"/>
    <cellStyle name="Normal 25 9 2" xfId="55097" xr:uid="{9880C9E0-8A7D-46A8-BD6D-6E3555866F24}"/>
    <cellStyle name="Normal 250" xfId="3972" xr:uid="{C4A35CBB-68C3-4640-A9AA-AA3A968FFD0A}"/>
    <cellStyle name="Normal 251" xfId="3973" xr:uid="{0B40DCE4-2638-45F6-AE9E-ED80639A520D}"/>
    <cellStyle name="Normal 251 2" xfId="31416" xr:uid="{DCD33A9B-A3C2-4206-A442-EB9231C98912}"/>
    <cellStyle name="Normal 252" xfId="3974" xr:uid="{F684C3F0-0B43-4D7C-B8F1-9D45D65EFD00}"/>
    <cellStyle name="Normal 252 2" xfId="31419" xr:uid="{6A78A9AB-F13A-4235-BE30-667F47600822}"/>
    <cellStyle name="Normal 253" xfId="3975" xr:uid="{37BBB255-AAF1-4BEA-8660-7133F2D59C05}"/>
    <cellStyle name="Normal 253 2" xfId="22563" xr:uid="{C79E2972-05F9-4B7F-B032-F323B2D9D569}"/>
    <cellStyle name="Normal 253 2 2" xfId="51848" xr:uid="{A93BAB37-C889-4F2A-A3D2-36878E2881E6}"/>
    <cellStyle name="Normal 254" xfId="3976" xr:uid="{7D66CDC2-9558-4CB7-AF5A-08645CFCEEEF}"/>
    <cellStyle name="Normal 254 2" xfId="4067" xr:uid="{7910CC40-57A8-451C-9EC8-BED33AA70A87}"/>
    <cellStyle name="Normal 255" xfId="3977" xr:uid="{02292F47-1EB4-427D-ADE7-C641EA5BD98E}"/>
    <cellStyle name="Normal 255 2" xfId="4690" xr:uid="{698714BF-577A-4DE9-B9CD-41961C4B6B22}"/>
    <cellStyle name="Normal 256" xfId="3978" xr:uid="{1B4CBB49-BCE9-499E-B726-D9360037FEA6}"/>
    <cellStyle name="Normal 256 2" xfId="31433" xr:uid="{6A3561C0-4618-44A9-A02C-03616BA9A28B}"/>
    <cellStyle name="Normal 257" xfId="3979" xr:uid="{8E644A00-1B92-4790-99E6-E1A55BBD808B}"/>
    <cellStyle name="Normal 257 2" xfId="31426" xr:uid="{40ED7D90-D93F-4BBB-B2EC-AE30C4F6EBD4}"/>
    <cellStyle name="Normal 258" xfId="3980" xr:uid="{1467B413-4AA9-4E98-AAD4-25C8CA594A90}"/>
    <cellStyle name="Normal 258 2" xfId="31430" xr:uid="{C15E1E5B-CFF4-46D5-AD93-398EC1CF684F}"/>
    <cellStyle name="Normal 259" xfId="3981" xr:uid="{B890ACD0-7F9D-44DC-9F36-1403E9CC0D5C}"/>
    <cellStyle name="Normal 259 2" xfId="31434" xr:uid="{ED3918F8-3A05-46AC-8CE7-82DA73DA815C}"/>
    <cellStyle name="Normal 26" xfId="209" xr:uid="{82112974-12F0-4701-B5DE-E4DDD45332D8}"/>
    <cellStyle name="Normal 26 10" xfId="29595" xr:uid="{618CB3E6-88DA-4A4A-83E0-4FCD92F0970C}"/>
    <cellStyle name="Normal 26 10 2" xfId="58085" xr:uid="{F154E1A9-B4E5-4012-8017-22BD3F93B2C6}"/>
    <cellStyle name="Normal 26 11" xfId="22601" xr:uid="{C3C28ACD-7B5F-4550-98A3-B57DD6EDEF9D}"/>
    <cellStyle name="Normal 26 11 2" xfId="51886" xr:uid="{2FE949BD-0A07-4F8B-8791-C2BBD4C88547}"/>
    <cellStyle name="Normal 26 12" xfId="31813" xr:uid="{48B0D83F-44A3-466B-89F0-4FE0CFC7D6FA}"/>
    <cellStyle name="Normal 26 2" xfId="3590" xr:uid="{0DD3A21D-36DD-4A40-BE9A-FED81DD6491A}"/>
    <cellStyle name="Normal 26 2 2" xfId="3815" xr:uid="{0C44FEC3-DD52-4C52-8F46-F9B57B856CBE}"/>
    <cellStyle name="Normal 26 2 2 2" xfId="5793" xr:uid="{79E41A57-5CE5-4924-BA56-AD6864556165}"/>
    <cellStyle name="Normal 26 2 2 2 2" xfId="21792" xr:uid="{916BB736-DF89-4ED5-873A-D2BEA7CECD71}"/>
    <cellStyle name="Normal 26 2 2 2 2 2" xfId="51217" xr:uid="{7A5ED39A-323C-4C96-9954-71B820C12EF8}"/>
    <cellStyle name="Normal 26 2 2 2 3" xfId="35652" xr:uid="{36EC2C18-DD87-48A1-B28D-9A5B8A093F8A}"/>
    <cellStyle name="Normal 26 2 3" xfId="4973" xr:uid="{28CAD793-725D-4CD2-875F-F6C395D5E450}"/>
    <cellStyle name="Normal 26 2 3 2" xfId="20819" xr:uid="{8803F01D-0290-4F31-A6A4-ACF901A478EE}"/>
    <cellStyle name="Normal 26 2 3 2 2" xfId="50247" xr:uid="{EE4E2E1D-62E0-4C2A-8599-EE27E8B01F31}"/>
    <cellStyle name="Normal 26 2 3 3" xfId="23610" xr:uid="{7640E1A5-B78B-40A6-A039-E9D2891B9570}"/>
    <cellStyle name="Normal 26 2 3 4" xfId="34842" xr:uid="{FCCDD66D-CAD4-4B18-857F-DF12CA0C29CA}"/>
    <cellStyle name="Normal 26 2 4" xfId="20575" xr:uid="{3D49902C-BA23-4FD0-A569-69D543901A49}"/>
    <cellStyle name="Normal 26 2 4 2" xfId="22403" xr:uid="{80420CE1-AEF3-44DF-8DB7-9200C681DDFD}"/>
    <cellStyle name="Normal 26 2 5" xfId="18460" xr:uid="{DF51B228-C3E0-48C1-9761-89B8ACF82427}"/>
    <cellStyle name="Normal 26 2 5 2" xfId="48098" xr:uid="{A06FE882-A91F-43A1-93BC-A9F2F77DB364}"/>
    <cellStyle name="Normal 26 2 6" xfId="23167" xr:uid="{1F5EF5EA-C489-4B5C-947D-C04D89121B4D}"/>
    <cellStyle name="Normal 26 2 6 2" xfId="52231" xr:uid="{13D03FAB-03E3-4A11-9987-C2E1E61E481C}"/>
    <cellStyle name="Normal 26 3" xfId="3589" xr:uid="{9D45CEB4-3D3D-47F0-BC47-39A5650B9939}"/>
    <cellStyle name="Normal 26 3 2" xfId="3814" xr:uid="{4B2ADD35-F218-4898-AB6D-AB27F1E990EB}"/>
    <cellStyle name="Normal 26 3 2 2" xfId="22045" xr:uid="{465FFF7F-E822-4906-AF5C-79C0D6B8B80E}"/>
    <cellStyle name="Normal 26 3 2 2 2" xfId="28432" xr:uid="{DF6B1610-FB5A-46DE-B141-F6279E28FDFC}"/>
    <cellStyle name="Normal 26 3 2 2 2 2" xfId="56922" xr:uid="{10E396C9-D66A-48DE-B615-035764F7EE99}"/>
    <cellStyle name="Normal 26 3 2 2 3" xfId="25454" xr:uid="{8B632C86-29BE-4121-8EA0-9254824CEC16}"/>
    <cellStyle name="Normal 26 3 2 2 3 2" xfId="53945" xr:uid="{49B60E25-BD0E-42DA-AC3B-FE2E3D0E9C02}"/>
    <cellStyle name="Normal 26 3 2 2 4" xfId="51470" xr:uid="{5D3ACFC6-7F85-498F-9BF8-5F256255237A}"/>
    <cellStyle name="Normal 26 3 2 3" xfId="26918" xr:uid="{3741D0DC-C383-4CF3-B7BB-1F6AA77E3FF1}"/>
    <cellStyle name="Normal 26 3 2 3 2" xfId="55408" xr:uid="{2E728EC4-CC32-4D47-BA00-B5BA741AD03E}"/>
    <cellStyle name="Normal 26 3 2 4" xfId="29911" xr:uid="{BA8C15E8-6C00-484C-9E6D-0981F9F5A783}"/>
    <cellStyle name="Normal 26 3 2 4 2" xfId="58401" xr:uid="{F57B0DBE-EC6D-4149-A937-B3A6D4CCDB56}"/>
    <cellStyle name="Normal 26 3 2 5" xfId="23966" xr:uid="{C4A4640F-3A93-491D-A3E6-BA9D680B51EE}"/>
    <cellStyle name="Normal 26 3 2 5 2" xfId="52535" xr:uid="{1FB3D1D7-2FBF-4E5F-A4B7-9A09464ED1AE}"/>
    <cellStyle name="Normal 26 3 2 6" xfId="5986" xr:uid="{3D872DB7-AA4E-4489-A1A0-01CE6E07857F}"/>
    <cellStyle name="Normal 26 3 2 6 2" xfId="35845" xr:uid="{776B4DA1-7DC0-4EFB-9E08-A664868145AE}"/>
    <cellStyle name="Normal 26 3 3" xfId="5205" xr:uid="{F2D5DC2C-29C3-4AE6-ACE4-1E8D6E83CD05}"/>
    <cellStyle name="Normal 26 3 3 2" xfId="21061" xr:uid="{17E97FA0-9524-491D-919E-C5E1FBA22D17}"/>
    <cellStyle name="Normal 26 3 3 2 2" xfId="28721" xr:uid="{27702D61-09AF-49B8-BD77-3588FD0B2503}"/>
    <cellStyle name="Normal 26 3 3 2 2 2" xfId="57211" xr:uid="{8B00C2F3-C629-453B-940A-464569F3F108}"/>
    <cellStyle name="Normal 26 3 3 2 3" xfId="25742" xr:uid="{314B2C3A-3779-417C-80D0-32CB3EBBC3A1}"/>
    <cellStyle name="Normal 26 3 3 2 3 2" xfId="54233" xr:uid="{7CD239AD-341D-4F8E-A0E4-47DCA989CC5F}"/>
    <cellStyle name="Normal 26 3 3 2 4" xfId="50487" xr:uid="{D5ECA4B3-BF3D-40F9-8F13-121C07E79B5A}"/>
    <cellStyle name="Normal 26 3 3 3" xfId="27210" xr:uid="{6FED8CEA-BABD-43FA-A64F-AEF0AF4CC62D}"/>
    <cellStyle name="Normal 26 3 3 3 2" xfId="55700" xr:uid="{644D9E47-A1DC-44BB-A086-99D6B8AA3175}"/>
    <cellStyle name="Normal 26 3 3 4" xfId="30206" xr:uid="{804E4EEA-0AF0-4397-927D-68E23B282CD0}"/>
    <cellStyle name="Normal 26 3 3 4 2" xfId="58696" xr:uid="{DE76B382-830A-4B76-9652-923D71D26060}"/>
    <cellStyle name="Normal 26 3 3 5" xfId="24296" xr:uid="{E5D92862-6B2F-4B9E-AB1D-E5CF2E31C5A7}"/>
    <cellStyle name="Normal 26 3 3 5 2" xfId="52788" xr:uid="{057F36C1-215B-489D-98BD-2A84F3D4FF17}"/>
    <cellStyle name="Normal 26 3 3 6" xfId="35068" xr:uid="{A8B241E1-C6DA-48DA-8D6F-24992D90AEC7}"/>
    <cellStyle name="Normal 26 3 4" xfId="24575" xr:uid="{6D0AD30F-D1D2-45BB-A267-060B589A63E1}"/>
    <cellStyle name="Normal 26 3 4 2" xfId="26033" xr:uid="{E1809895-A0A9-4D9D-9EA6-813CDB515368}"/>
    <cellStyle name="Normal 26 3 4 2 2" xfId="29016" xr:uid="{5239F867-B140-45E7-B3E5-D85605373A9A}"/>
    <cellStyle name="Normal 26 3 4 2 2 2" xfId="57506" xr:uid="{5A72B6BD-3012-482A-B176-250DCB851360}"/>
    <cellStyle name="Normal 26 3 4 2 3" xfId="54524" xr:uid="{83C26AA7-0C33-4BCE-B7C3-5CFD35334B6F}"/>
    <cellStyle name="Normal 26 3 4 3" xfId="27505" xr:uid="{E04E6C96-C89F-4394-A212-7B0C3817FD1D}"/>
    <cellStyle name="Normal 26 3 4 3 2" xfId="55995" xr:uid="{D424D1E2-2227-4AC5-BA83-BE4AA485730D}"/>
    <cellStyle name="Normal 26 3 4 4" xfId="30503" xr:uid="{15A93360-2149-43CF-86CE-57FA1FF7B95E}"/>
    <cellStyle name="Normal 26 3 4 4 2" xfId="58993" xr:uid="{A1103832-D158-459F-A66F-B50CDD27981E}"/>
    <cellStyle name="Normal 26 3 4 5" xfId="53067" xr:uid="{BA271AD1-449F-4FD7-AE24-E96720CC2574}"/>
    <cellStyle name="Normal 26 3 5" xfId="24872" xr:uid="{CC07FC92-C601-4C9F-BA2B-25E46203E8AE}"/>
    <cellStyle name="Normal 26 3 5 2" xfId="26342" xr:uid="{9E36E9A7-0A6D-44DF-9E09-3F36FA74540D}"/>
    <cellStyle name="Normal 26 3 5 2 2" xfId="29326" xr:uid="{D4BE90C7-2FF7-4DAB-A281-AABA670D19AC}"/>
    <cellStyle name="Normal 26 3 5 2 2 2" xfId="57816" xr:uid="{8CA751A1-A868-4239-B357-47C16B198119}"/>
    <cellStyle name="Normal 26 3 5 2 3" xfId="54833" xr:uid="{C591CDDA-AD1B-4D7C-8BBF-92387E528F1D}"/>
    <cellStyle name="Normal 26 3 5 3" xfId="27815" xr:uid="{E8DA43B8-0D12-40FF-AB34-8F4A1DB4E7E3}"/>
    <cellStyle name="Normal 26 3 5 3 2" xfId="56305" xr:uid="{DF8AC349-5D01-447D-82EF-7502F1591968}"/>
    <cellStyle name="Normal 26 3 5 4" xfId="30814" xr:uid="{7AA1D167-07DB-4A28-AC2C-E06BE11609CC}"/>
    <cellStyle name="Normal 26 3 5 4 2" xfId="59304" xr:uid="{B3B3D13B-AEE6-40C8-A14C-DFAAEAE29945}"/>
    <cellStyle name="Normal 26 3 5 5" xfId="53363" xr:uid="{CB811C11-E287-4968-937E-0F356C85483C}"/>
    <cellStyle name="Normal 26 3 6" xfId="25173" xr:uid="{7DCB2004-72BC-4884-9B49-8D1EDCFBB019}"/>
    <cellStyle name="Normal 26 3 6 2" xfId="28140" xr:uid="{F6717FDA-76DD-4F2A-A6EC-988596BBACBC}"/>
    <cellStyle name="Normal 26 3 6 2 2" xfId="56630" xr:uid="{B82590D7-8ACF-4228-9E11-4DB11204B22F}"/>
    <cellStyle name="Normal 26 3 6 3" xfId="53664" xr:uid="{B24CAF1A-336F-474E-AE56-12E9D8829A33}"/>
    <cellStyle name="Normal 26 3 7" xfId="26624" xr:uid="{B2471077-6009-4B52-996A-BE5493F74E85}"/>
    <cellStyle name="Normal 26 3 7 2" xfId="55114" xr:uid="{ED7E1467-4390-432E-9EE5-760DC98BC269}"/>
    <cellStyle name="Normal 26 3 8" xfId="29618" xr:uid="{6BF2FCC1-A1DB-4C2A-960D-57448E9EB521}"/>
    <cellStyle name="Normal 26 3 8 2" xfId="58108" xr:uid="{ACCC32B7-5072-4E98-9FB3-62BD16DF5BC4}"/>
    <cellStyle name="Normal 26 3 9" xfId="23543" xr:uid="{39D94AFB-62C1-4C98-84E3-7215BDDFA14C}"/>
    <cellStyle name="Normal 26 3 9 2" xfId="52327" xr:uid="{2C5D3B75-D35E-4807-9E71-6795F9C77A1A}"/>
    <cellStyle name="Normal 26 4" xfId="773" xr:uid="{1B8B103B-0755-41A7-BD31-0955433E0A36}"/>
    <cellStyle name="Normal 26 4 2" xfId="21546" xr:uid="{32D57BBF-91A5-4B52-A03C-7759B4B1A623}"/>
    <cellStyle name="Normal 26 4 2 2" xfId="28408" xr:uid="{8CF7DF54-87BA-40E2-9281-3D83E9D2BE5A}"/>
    <cellStyle name="Normal 26 4 2 2 2" xfId="56898" xr:uid="{5469857D-CDF6-440F-B4C8-F108853DD190}"/>
    <cellStyle name="Normal 26 4 2 3" xfId="25442" xr:uid="{13CD920B-84B1-4C17-B907-C275E3483B2E}"/>
    <cellStyle name="Normal 26 4 2 3 2" xfId="53933" xr:uid="{06EBACE6-9C1E-48AA-8972-5F13C3523B57}"/>
    <cellStyle name="Normal 26 4 2 4" xfId="50971" xr:uid="{4EE3F445-9150-4E4E-BCF7-61BB1CC4331B}"/>
    <cellStyle name="Normal 26 4 3" xfId="26894" xr:uid="{446E8A66-E01E-4F86-8BFA-F587E574AD92}"/>
    <cellStyle name="Normal 26 4 3 2" xfId="55384" xr:uid="{2C547E5B-A8B6-422A-BA02-7B2EB6C0DDD9}"/>
    <cellStyle name="Normal 26 4 4" xfId="29887" xr:uid="{37B48D8D-0DAD-42F6-94FA-93609FC5E031}"/>
    <cellStyle name="Normal 26 4 4 2" xfId="58377" xr:uid="{1FF9001A-0B58-42CC-A603-6609B7E10907}"/>
    <cellStyle name="Normal 26 4 5" xfId="23942" xr:uid="{AE44ADC7-6956-4CDD-9B1F-23681ED50DBA}"/>
    <cellStyle name="Normal 26 4 5 2" xfId="52523" xr:uid="{718A6F12-3BC6-449F-8C83-C9202BB93E37}"/>
    <cellStyle name="Normal 26 4 6" xfId="32020" xr:uid="{A82626C3-A55E-4BF4-B3F7-D9FCF6EDD736}"/>
    <cellStyle name="Normal 26 5" xfId="3816" xr:uid="{74EF8CEE-D3A5-4EC6-872B-DBCD9B8DEC54}"/>
    <cellStyle name="Normal 26 5 2" xfId="25719" xr:uid="{E962E7AD-92DB-4FBC-9D59-9F64B594848C}"/>
    <cellStyle name="Normal 26 5 2 2" xfId="28698" xr:uid="{EB60A8F3-8ADC-4AF6-B46C-8E0394421D84}"/>
    <cellStyle name="Normal 26 5 2 2 2" xfId="57188" xr:uid="{A647D2B5-62B6-45D4-9248-1DA1E516C8B2}"/>
    <cellStyle name="Normal 26 5 2 3" xfId="54210" xr:uid="{3AC0B3D8-A01F-4C6E-8685-609536E445C5}"/>
    <cellStyle name="Normal 26 5 3" xfId="27187" xr:uid="{7A20C16E-DECA-49CB-BBF8-A934770D25FF}"/>
    <cellStyle name="Normal 26 5 3 2" xfId="55677" xr:uid="{FCA3CCFA-2B6A-4EF9-96A5-7A3C475EDC00}"/>
    <cellStyle name="Normal 26 5 4" xfId="30183" xr:uid="{84C55040-01EA-46CF-B5A4-D02E17DE652B}"/>
    <cellStyle name="Normal 26 5 4 2" xfId="58673" xr:uid="{A3D998EC-C908-4122-B6DB-4B51B5C1F43B}"/>
    <cellStyle name="Normal 26 5 5" xfId="24285" xr:uid="{9B0AA883-12A8-48A9-9D41-5D55018FACC3}"/>
    <cellStyle name="Normal 26 5 5 2" xfId="52777" xr:uid="{705325F3-A672-4A18-B9D4-9335AB16C2D6}"/>
    <cellStyle name="Normal 26 5 6" xfId="20471" xr:uid="{B8635D94-3C60-4F82-BA69-60D99530B22B}"/>
    <cellStyle name="Normal 26 5 6 2" xfId="50022" xr:uid="{E80F3327-2380-4183-8E9C-2C32BF7630B1}"/>
    <cellStyle name="Normal 26 6" xfId="18459" xr:uid="{70E76E96-29B7-43EB-BDFB-0DB38EEC0CBB}"/>
    <cellStyle name="Normal 26 6 2" xfId="26009" xr:uid="{DD96AADC-D932-4936-B7BC-149A7D7AF882}"/>
    <cellStyle name="Normal 26 6 2 2" xfId="28992" xr:uid="{64AF9B58-28B5-4DEF-996A-7B2C4FD00419}"/>
    <cellStyle name="Normal 26 6 2 2 2" xfId="57482" xr:uid="{A1D45DDC-B1C3-498E-8FF4-BE930F2C0D64}"/>
    <cellStyle name="Normal 26 6 2 3" xfId="54500" xr:uid="{61BE9C32-0706-4BA0-AEE8-0EADB4907ED6}"/>
    <cellStyle name="Normal 26 6 3" xfId="27481" xr:uid="{A0281047-AD81-47AE-B4AF-C66CE1DEC319}"/>
    <cellStyle name="Normal 26 6 3 2" xfId="55971" xr:uid="{CF02D4C5-A4FC-4CEA-9F05-95D16109A895}"/>
    <cellStyle name="Normal 26 6 4" xfId="30479" xr:uid="{B8D4A28E-36AD-4777-93E7-5B25884D1AA8}"/>
    <cellStyle name="Normal 26 6 4 2" xfId="58969" xr:uid="{16D1C21F-E759-426C-9B24-63B42058ABA4}"/>
    <cellStyle name="Normal 26 6 5" xfId="24563" xr:uid="{6A148458-C75D-42BE-B877-3D5C30E01ECB}"/>
    <cellStyle name="Normal 26 6 5 2" xfId="53055" xr:uid="{7A942737-C06A-4F66-A3DD-BB7A25F677DF}"/>
    <cellStyle name="Normal 26 6 6" xfId="48097" xr:uid="{97214ECA-8A59-4654-907A-245724367043}"/>
    <cellStyle name="Normal 26 7" xfId="4621" xr:uid="{F10F4DC9-DFD9-41E8-BA2C-764C7160E1A3}"/>
    <cellStyle name="Normal 26 7 2" xfId="26319" xr:uid="{89A037F6-40C1-4ED8-8EC2-B4D8AB10E66D}"/>
    <cellStyle name="Normal 26 7 2 2" xfId="29303" xr:uid="{D57E9D3E-A8E2-4709-887B-7B8E0761FC4A}"/>
    <cellStyle name="Normal 26 7 2 2 2" xfId="57793" xr:uid="{9FA24E88-F189-46BC-9DAB-C269283FA8AD}"/>
    <cellStyle name="Normal 26 7 2 3" xfId="54810" xr:uid="{C1DD569E-F195-4BDA-BFFC-1AB2410E4131}"/>
    <cellStyle name="Normal 26 7 3" xfId="27792" xr:uid="{31E3CED4-EAB7-4BAC-A972-DB74C6C8D0A4}"/>
    <cellStyle name="Normal 26 7 3 2" xfId="56282" xr:uid="{FA4B0D92-3383-4652-827E-1A31483AAD5D}"/>
    <cellStyle name="Normal 26 7 4" xfId="30791" xr:uid="{F7767420-2DFC-49A6-98CB-3A70F3A2C0A8}"/>
    <cellStyle name="Normal 26 7 4 2" xfId="59281" xr:uid="{CF526AA9-DB4A-40C3-815D-F44FEA10F0A1}"/>
    <cellStyle name="Normal 26 7 5" xfId="24861" xr:uid="{AD302A8A-7869-434E-8A5F-6E9CEF84FF53}"/>
    <cellStyle name="Normal 26 7 5 2" xfId="53352" xr:uid="{625EEC3C-5DE5-4075-966A-555082ED1907}"/>
    <cellStyle name="Normal 26 7 6" xfId="34558" xr:uid="{C8D1E38B-D2F0-4DA8-846E-A90A84B72443}"/>
    <cellStyle name="Normal 26 8" xfId="25162" xr:uid="{5C226DD9-913B-4DEE-83B4-C20B8E42CF9B}"/>
    <cellStyle name="Normal 26 8 2" xfId="28117" xr:uid="{02B1699C-389A-4F4D-A971-FCB3C857312E}"/>
    <cellStyle name="Normal 26 8 2 2" xfId="56607" xr:uid="{38CC3A0E-F4EA-4886-B7CC-CFD90C7FA6FD}"/>
    <cellStyle name="Normal 26 8 3" xfId="53653" xr:uid="{7FD58DB2-2A16-4A91-955F-A7A4A6AD9801}"/>
    <cellStyle name="Normal 26 9" xfId="26613" xr:uid="{DC918631-8F87-4A4E-9007-2EFDF8A50319}"/>
    <cellStyle name="Normal 26 9 2" xfId="55103" xr:uid="{3A10938A-9AA9-45E7-BC3B-889681210019}"/>
    <cellStyle name="Normal 260" xfId="3982" xr:uid="{006044EE-AB01-4FD1-90DA-99C3F96E356E}"/>
    <cellStyle name="Normal 261" xfId="3983" xr:uid="{91A33328-5359-4A28-9609-7607478F9981}"/>
    <cellStyle name="Normal 262" xfId="3984" xr:uid="{11EE8D8C-EB8F-446E-BDB6-19273BC971D4}"/>
    <cellStyle name="Normal 263" xfId="3985" xr:uid="{D426FFF0-4A15-4CC3-8CAA-C845AABB437B}"/>
    <cellStyle name="Normal 264" xfId="3986" xr:uid="{4F15CC51-2AC2-4BAB-9D60-C0179311327E}"/>
    <cellStyle name="Normal 265" xfId="3987" xr:uid="{D4E23421-40A8-4284-9D43-14CDDA7E7574}"/>
    <cellStyle name="Normal 266" xfId="3988" xr:uid="{FB24CC6F-FC0E-48C5-95C9-5B2DDA6C4196}"/>
    <cellStyle name="Normal 267" xfId="3989" xr:uid="{5BD6F518-8C7C-4006-ABD7-F2103AB591FD}"/>
    <cellStyle name="Normal 268" xfId="3990" xr:uid="{EF4D9C2F-C42F-40AA-9811-65EF36BB70D4}"/>
    <cellStyle name="Normal 269" xfId="3991" xr:uid="{F87D3EF8-5304-4143-A05B-FB7CE31A3C01}"/>
    <cellStyle name="Normal 27" xfId="210" xr:uid="{213AC9C0-E9E1-406A-A7F1-972FCC2B03BE}"/>
    <cellStyle name="Normal 27 10" xfId="29573" xr:uid="{A454E66F-ED81-4EC5-A4D8-82A89A3ABB42}"/>
    <cellStyle name="Normal 27 10 2" xfId="58063" xr:uid="{86506C91-D8A6-436E-AA5A-D253C9C179B2}"/>
    <cellStyle name="Normal 27 11" xfId="22602" xr:uid="{F0CF02EA-F493-4ED8-9211-A4E8C3055825}"/>
    <cellStyle name="Normal 27 11 2" xfId="51887" xr:uid="{2FF3F960-18BE-47D4-83A5-B9C10C40964B}"/>
    <cellStyle name="Normal 27 12" xfId="31814" xr:uid="{CE40C8FE-AF75-4CC6-BAD9-D1EEAD189419}"/>
    <cellStyle name="Normal 27 2" xfId="3813" xr:uid="{2C4BAD16-8CD2-4CB2-8C4D-2D7A21F5FDDE}"/>
    <cellStyle name="Normal 27 2 2" xfId="3587" xr:uid="{6E4D156F-E6C5-46B2-BEC1-2578170FDDB7}"/>
    <cellStyle name="Normal 27 2 2 2" xfId="5794" xr:uid="{1C7B8EE1-90A8-4415-883D-6D52B4F3304E}"/>
    <cellStyle name="Normal 27 2 2 2 2" xfId="21793" xr:uid="{B81FA8A1-412C-4B39-8FB9-3FBD4C89062B}"/>
    <cellStyle name="Normal 27 2 2 2 2 2" xfId="51218" xr:uid="{EF501DBA-AE15-4F24-83D9-66C0A4CF9DD4}"/>
    <cellStyle name="Normal 27 2 2 2 3" xfId="35653" xr:uid="{EBC4A480-CD0D-4203-8E22-3111C43A4EBC}"/>
    <cellStyle name="Normal 27 2 3" xfId="4974" xr:uid="{785B67F1-C2E9-4142-94A6-2D51B64D74B3}"/>
    <cellStyle name="Normal 27 2 3 2" xfId="20820" xr:uid="{9051F49D-C138-4406-9369-759EAD01466C}"/>
    <cellStyle name="Normal 27 2 3 2 2" xfId="50248" xr:uid="{7CDC55E7-56BB-436E-9E9F-BBF38EC70D9E}"/>
    <cellStyle name="Normal 27 2 3 3" xfId="23611" xr:uid="{10609900-84B1-41AB-9A85-BE0EAC4E352C}"/>
    <cellStyle name="Normal 27 2 3 4" xfId="34843" xr:uid="{1EE8B6DA-AC2C-409C-937C-ECBA146FAD73}"/>
    <cellStyle name="Normal 27 2 4" xfId="20576" xr:uid="{D4B7FE7D-FBC4-4FF6-B2FF-6896144CAF2A}"/>
    <cellStyle name="Normal 27 2 4 2" xfId="22460" xr:uid="{D7006B03-4B2D-406F-A79D-4ED2508B3E8A}"/>
    <cellStyle name="Normal 27 2 5" xfId="18462" xr:uid="{DAAFAF90-5726-4C45-B244-D0AA3B479090}"/>
    <cellStyle name="Normal 27 2 5 2" xfId="48100" xr:uid="{1F0E12A8-0320-438F-B69F-CF7E4BD89D6D}"/>
    <cellStyle name="Normal 27 2 6" xfId="23168" xr:uid="{FF6FB06F-0152-4D56-9B14-9C638156D9D3}"/>
    <cellStyle name="Normal 27 2 6 2" xfId="52232" xr:uid="{D1F32B5D-5636-45FB-81BA-FD43EA397CBD}"/>
    <cellStyle name="Normal 27 3" xfId="3812" xr:uid="{C5A8693A-D692-41F5-9808-AF95E2F7693D}"/>
    <cellStyle name="Normal 27 3 2" xfId="3586" xr:uid="{10899714-7B16-424F-B2D4-D9F83F78F478}"/>
    <cellStyle name="Normal 27 3 2 2" xfId="22046" xr:uid="{DF283635-2E8A-44F7-993F-1F1DDE0D0BA6}"/>
    <cellStyle name="Normal 27 3 2 2 2" xfId="28579" xr:uid="{ABDF79B6-2BAB-469E-9424-3DD65810120E}"/>
    <cellStyle name="Normal 27 3 2 2 2 2" xfId="57069" xr:uid="{DBDE5445-7879-4D76-8B23-ED83EEF815AB}"/>
    <cellStyle name="Normal 27 3 2 2 3" xfId="25603" xr:uid="{1C7FB3DB-325C-4767-8D41-13B66ED75F5A}"/>
    <cellStyle name="Normal 27 3 2 2 3 2" xfId="54094" xr:uid="{4D3680F6-AF83-4AED-9761-105EF53F8613}"/>
    <cellStyle name="Normal 27 3 2 2 4" xfId="51471" xr:uid="{7BC376DD-3589-4E65-8666-6E4F912D7386}"/>
    <cellStyle name="Normal 27 3 2 3" xfId="27067" xr:uid="{DC640581-03FC-4D03-9105-1992B1EDC6F4}"/>
    <cellStyle name="Normal 27 3 2 3 2" xfId="55557" xr:uid="{F270DC50-9F48-4DA9-AD65-D3627C5C4284}"/>
    <cellStyle name="Normal 27 3 2 4" xfId="30062" xr:uid="{D03A4CAC-0E1C-488C-B07E-0520C45B98E0}"/>
    <cellStyle name="Normal 27 3 2 4 2" xfId="58552" xr:uid="{E9C9D17E-236F-4C86-8413-9F883B6D9762}"/>
    <cellStyle name="Normal 27 3 2 5" xfId="24137" xr:uid="{B077015A-2E32-40BE-B588-3435D8738060}"/>
    <cellStyle name="Normal 27 3 2 5 2" xfId="52673" xr:uid="{E50CE234-D8F6-41F6-8796-3DA3ECBB3E1C}"/>
    <cellStyle name="Normal 27 3 2 6" xfId="5987" xr:uid="{DBBF015F-F50E-4E03-B5BC-A47C53FE2B4C}"/>
    <cellStyle name="Normal 27 3 2 6 2" xfId="35846" xr:uid="{E0B1D8C8-BAAE-4947-BA42-44B6C79AC563}"/>
    <cellStyle name="Normal 27 3 3" xfId="5206" xr:uid="{DD340CE9-6D32-4D09-A91C-268B6CF4ED77}"/>
    <cellStyle name="Normal 27 3 3 2" xfId="21062" xr:uid="{BD84F5D4-161E-4D75-8C5A-032E4236154B}"/>
    <cellStyle name="Normal 27 3 3 2 2" xfId="28871" xr:uid="{E31EC515-F199-46DC-967D-9BDFF5BF1B46}"/>
    <cellStyle name="Normal 27 3 3 2 2 2" xfId="57361" xr:uid="{D5E6089E-9B55-45A7-A9B7-FFDBFD98153F}"/>
    <cellStyle name="Normal 27 3 3 2 3" xfId="25890" xr:uid="{7BB45D07-7889-4F69-9102-3E3B25529FB6}"/>
    <cellStyle name="Normal 27 3 3 2 3 2" xfId="54381" xr:uid="{84B01F83-2D48-4B06-AB4F-EC6CB904C9FF}"/>
    <cellStyle name="Normal 27 3 3 2 4" xfId="50488" xr:uid="{8A53B5BA-84F0-4236-882E-6846A58FDC6F}"/>
    <cellStyle name="Normal 27 3 3 3" xfId="27360" xr:uid="{A04571FA-175F-4375-9214-D0EF968F1745}"/>
    <cellStyle name="Normal 27 3 3 3 2" xfId="55850" xr:uid="{5A1E851C-CC2D-4B13-A901-8F138B9665FF}"/>
    <cellStyle name="Normal 27 3 3 4" xfId="30358" xr:uid="{BE52DA5B-1E4A-4F17-A334-3E0C56BC6F17}"/>
    <cellStyle name="Normal 27 3 3 4 2" xfId="58848" xr:uid="{89B1AE22-8EE7-4004-AE94-EE4141EBEE70}"/>
    <cellStyle name="Normal 27 3 3 5" xfId="24446" xr:uid="{49558162-BB3A-436B-9836-F96EAC74F0E1}"/>
    <cellStyle name="Normal 27 3 3 5 2" xfId="52938" xr:uid="{DB9DA91A-AF2D-43EB-B215-41DC8DC73A3E}"/>
    <cellStyle name="Normal 27 3 3 6" xfId="35069" xr:uid="{5E3BB3B3-BD36-4B55-9162-7C38BA709C4A}"/>
    <cellStyle name="Normal 27 3 4" xfId="24726" xr:uid="{DBE47E17-B7BA-4E13-9E56-88B3D17C743C}"/>
    <cellStyle name="Normal 27 3 4 2" xfId="26184" xr:uid="{EFEF4BD3-9198-4527-B0AB-891D76254BC0}"/>
    <cellStyle name="Normal 27 3 4 2 2" xfId="29168" xr:uid="{28191920-5695-4C76-BE1D-E17D4662201A}"/>
    <cellStyle name="Normal 27 3 4 2 2 2" xfId="57658" xr:uid="{B2D2D677-2526-4C6F-9D5E-2F74AEBEF872}"/>
    <cellStyle name="Normal 27 3 4 2 3" xfId="54675" xr:uid="{8B64D0A6-2E55-4545-A138-AAF919A20DB8}"/>
    <cellStyle name="Normal 27 3 4 3" xfId="27657" xr:uid="{4A62C0D5-577B-4F24-A31E-D96D1F1757FB}"/>
    <cellStyle name="Normal 27 3 4 3 2" xfId="56147" xr:uid="{6BBA8205-9435-46D3-AE02-A5959EC8FA3F}"/>
    <cellStyle name="Normal 27 3 4 4" xfId="30656" xr:uid="{E052632F-B013-4BBD-B123-AC2FCD7BDF18}"/>
    <cellStyle name="Normal 27 3 4 4 2" xfId="59146" xr:uid="{D669600B-5C4E-4895-B555-9F9E213DAF66}"/>
    <cellStyle name="Normal 27 3 4 5" xfId="53218" xr:uid="{4CFB31F1-2240-45DD-8B87-CF597669D51F}"/>
    <cellStyle name="Normal 27 3 5" xfId="25024" xr:uid="{B4B6B78C-A173-4511-B6DA-D4F87A734446}"/>
    <cellStyle name="Normal 27 3 5 2" xfId="26493" xr:uid="{35E25993-E65B-4A5C-B6E0-5F1ADFD8E80E}"/>
    <cellStyle name="Normal 27 3 5 2 2" xfId="29477" xr:uid="{2564FA78-DF9F-4B8E-833A-7541CA3E9EA6}"/>
    <cellStyle name="Normal 27 3 5 2 2 2" xfId="57967" xr:uid="{81FDEA0D-9F4B-46BE-92AB-FEE4775B1689}"/>
    <cellStyle name="Normal 27 3 5 2 3" xfId="54984" xr:uid="{547DA6B3-16E4-4F27-A771-9E87AC0D9D6A}"/>
    <cellStyle name="Normal 27 3 5 3" xfId="27966" xr:uid="{907D7430-5FA6-461E-9863-BDF931EEF01B}"/>
    <cellStyle name="Normal 27 3 5 3 2" xfId="56456" xr:uid="{A4A00ED6-96D8-4C6A-800C-E92749B49CC9}"/>
    <cellStyle name="Normal 27 3 5 4" xfId="30966" xr:uid="{A1427D42-695A-4C61-91B2-27FBA2A0C17F}"/>
    <cellStyle name="Normal 27 3 5 4 2" xfId="59456" xr:uid="{634C3F8A-9293-496C-8242-6ACC71E406AC}"/>
    <cellStyle name="Normal 27 3 5 5" xfId="53515" xr:uid="{FF3540E6-A8F8-408E-99A5-5DBF4EDC55FE}"/>
    <cellStyle name="Normal 27 3 6" xfId="25325" xr:uid="{6931BFF4-0375-41C2-BC62-1DA62AA0F99D}"/>
    <cellStyle name="Normal 27 3 6 2" xfId="28291" xr:uid="{067750D4-CA29-4FFF-97CF-04DD73E34119}"/>
    <cellStyle name="Normal 27 3 6 2 2" xfId="56781" xr:uid="{C784E5DA-7510-4E49-9BDE-63729461B6D4}"/>
    <cellStyle name="Normal 27 3 6 3" xfId="53816" xr:uid="{9180912F-878D-45FD-9869-0DD9D22CC083}"/>
    <cellStyle name="Normal 27 3 7" xfId="26776" xr:uid="{CCBFA739-8F4F-4F9A-B2AB-E4545F57228D}"/>
    <cellStyle name="Normal 27 3 7 2" xfId="55266" xr:uid="{8FEE0254-6142-4D68-AAAD-B9E8E4DB9F9F}"/>
    <cellStyle name="Normal 27 3 8" xfId="29770" xr:uid="{2CCEE4F4-9218-4462-B34F-1612F7EA943A}"/>
    <cellStyle name="Normal 27 3 8 2" xfId="58260" xr:uid="{2CAB0D36-CAEE-4CEA-8FF1-D0F45CE48358}"/>
    <cellStyle name="Normal 27 3 9" xfId="23730" xr:uid="{304EB307-23E5-47F9-B9EF-FAEE2E76E65C}"/>
    <cellStyle name="Normal 27 3 9 2" xfId="52428" xr:uid="{864E6A26-1F78-4230-ADC3-AFF2E36C02FE}"/>
    <cellStyle name="Normal 27 4" xfId="624" xr:uid="{59977A73-23E2-4663-A03D-7E7822C97CD5}"/>
    <cellStyle name="Normal 27 4 2" xfId="21547" xr:uid="{4109F592-FBD2-4E28-BA9F-6F38D74DF7A3}"/>
    <cellStyle name="Normal 27 4 2 2" xfId="28387" xr:uid="{A793FA97-6C0B-4C10-B185-66685A428482}"/>
    <cellStyle name="Normal 27 4 2 2 2" xfId="56877" xr:uid="{F72AC47F-AA28-433C-95F9-261DA8330943}"/>
    <cellStyle name="Normal 27 4 2 3" xfId="25421" xr:uid="{5EA37910-D1AF-4797-B060-CE51DC62D636}"/>
    <cellStyle name="Normal 27 4 2 3 2" xfId="53912" xr:uid="{B600B8AE-CF8A-47B6-951B-A223AF41741B}"/>
    <cellStyle name="Normal 27 4 2 4" xfId="50972" xr:uid="{8E73500B-3F18-4F07-AC8A-BBAFB0973132}"/>
    <cellStyle name="Normal 27 4 3" xfId="26873" xr:uid="{F3A545E3-C218-4736-9465-FDF9BD5C3BC6}"/>
    <cellStyle name="Normal 27 4 3 2" xfId="55363" xr:uid="{A551663C-6722-4DF2-883A-865847F5397B}"/>
    <cellStyle name="Normal 27 4 4" xfId="29866" xr:uid="{3AF2AADE-DB32-4E0A-9524-240B22F0D403}"/>
    <cellStyle name="Normal 27 4 4 2" xfId="58356" xr:uid="{D2FD0286-6629-4154-83F3-E242F27B39A4}"/>
    <cellStyle name="Normal 27 4 5" xfId="23919" xr:uid="{0E077A9E-4E19-422A-B02D-9F4501BE7D84}"/>
    <cellStyle name="Normal 27 4 5 2" xfId="52502" xr:uid="{E053FFB8-C2F0-44E8-A11F-CCFAA7A24593}"/>
    <cellStyle name="Normal 27 4 6" xfId="31890" xr:uid="{3261B3DE-4E2D-4EEC-87F2-88A9AAF7A152}"/>
    <cellStyle name="Normal 27 5" xfId="3588" xr:uid="{C1D69659-AC46-438F-8324-DC399800E76D}"/>
    <cellStyle name="Normal 27 5 2" xfId="25699" xr:uid="{ECA7ADBA-5F4F-4C90-B744-AEDF45E267F9}"/>
    <cellStyle name="Normal 27 5 2 2" xfId="28677" xr:uid="{F8A77B0B-200F-4A1D-A9D9-16BB0EC198A0}"/>
    <cellStyle name="Normal 27 5 2 2 2" xfId="57167" xr:uid="{0A5EF0A3-1A70-42EB-BBDD-1C7A981087D9}"/>
    <cellStyle name="Normal 27 5 2 3" xfId="54190" xr:uid="{75E51CB2-6691-46DA-B9D4-E805D980A7D3}"/>
    <cellStyle name="Normal 27 5 3" xfId="27166" xr:uid="{6E8E8920-0C9A-4366-BA85-7CD24226B2DD}"/>
    <cellStyle name="Normal 27 5 3 2" xfId="55656" xr:uid="{7E09E32C-5FE7-44F4-ADE0-7817A31562EB}"/>
    <cellStyle name="Normal 27 5 4" xfId="30161" xr:uid="{5A4C82CE-6B77-4EC1-BC73-DFCEA31FB728}"/>
    <cellStyle name="Normal 27 5 4 2" xfId="58651" xr:uid="{B794B4CD-0830-420C-B238-74C73ABE21C1}"/>
    <cellStyle name="Normal 27 5 5" xfId="24263" xr:uid="{D391E158-C88E-4E95-B562-AAFD03C79ED0}"/>
    <cellStyle name="Normal 27 5 5 2" xfId="52755" xr:uid="{0B9A3C79-2657-45D1-A12F-FF9D945C59B4}"/>
    <cellStyle name="Normal 27 5 6" xfId="20472" xr:uid="{C97BAAED-BA9B-4138-9AE8-F47F493E58A0}"/>
    <cellStyle name="Normal 27 5 6 2" xfId="50023" xr:uid="{0E22530E-3AAA-4851-B9E4-92A71978E03A}"/>
    <cellStyle name="Normal 27 6" xfId="18461" xr:uid="{AE2734DA-A78F-4194-AD85-4DA2171EEABA}"/>
    <cellStyle name="Normal 27 6 2" xfId="25988" xr:uid="{AF0D9217-19C2-45C0-8AD6-089BF771D224}"/>
    <cellStyle name="Normal 27 6 2 2" xfId="28970" xr:uid="{B3EDA1EF-9035-44D0-B582-1B58CA2D4799}"/>
    <cellStyle name="Normal 27 6 2 2 2" xfId="57460" xr:uid="{1521FA44-6000-4BA5-991D-001997F37055}"/>
    <cellStyle name="Normal 27 6 2 3" xfId="54479" xr:uid="{97F5835F-E548-4A10-9AAF-E95916611546}"/>
    <cellStyle name="Normal 27 6 3" xfId="27459" xr:uid="{296075B5-B497-4B1B-B467-2553E5FBDC86}"/>
    <cellStyle name="Normal 27 6 3 2" xfId="55949" xr:uid="{7376E8AB-314D-4B44-8969-D827B10006D2}"/>
    <cellStyle name="Normal 27 6 4" xfId="30457" xr:uid="{8A612A94-CA1E-4D98-9B7C-52F878810ED0}"/>
    <cellStyle name="Normal 27 6 4 2" xfId="58947" xr:uid="{1A6E8ED4-E0F1-4B33-A9C6-C36E97F8E742}"/>
    <cellStyle name="Normal 27 6 5" xfId="24542" xr:uid="{0B1C4C30-1B7A-4E55-9DAE-EC0A1843F651}"/>
    <cellStyle name="Normal 27 6 5 2" xfId="53034" xr:uid="{CD51B5A9-DB49-4806-B0B4-4BF5BE68559B}"/>
    <cellStyle name="Normal 27 6 6" xfId="48099" xr:uid="{8A94EAAB-13A1-454A-B811-8AA4A5C0665E}"/>
    <cellStyle name="Normal 27 7" xfId="4622" xr:uid="{013141DC-0DB5-4FFE-8718-F773F58095CA}"/>
    <cellStyle name="Normal 27 7 2" xfId="26297" xr:uid="{3D358FB1-ED4C-4233-99D4-C724B5821867}"/>
    <cellStyle name="Normal 27 7 2 2" xfId="29281" xr:uid="{13C13297-4E83-4F62-882D-D6FF3EFA94A1}"/>
    <cellStyle name="Normal 27 7 2 2 2" xfId="57771" xr:uid="{048B08E9-DA66-4282-986B-CC956DE5EA10}"/>
    <cellStyle name="Normal 27 7 2 3" xfId="54788" xr:uid="{0B296295-0269-43DD-A06E-38B08BF0086D}"/>
    <cellStyle name="Normal 27 7 3" xfId="27770" xr:uid="{013C3AD5-F865-43B5-B5A4-0AFB94354F5B}"/>
    <cellStyle name="Normal 27 7 3 2" xfId="56260" xr:uid="{C5D660D2-0B52-457F-95D6-F54020756A28}"/>
    <cellStyle name="Normal 27 7 4" xfId="30769" xr:uid="{4D625530-34BA-4139-801A-79C79783705E}"/>
    <cellStyle name="Normal 27 7 4 2" xfId="59259" xr:uid="{0230D67B-CE80-4E0E-8D88-726FFED3E721}"/>
    <cellStyle name="Normal 27 7 5" xfId="24839" xr:uid="{6254519D-87E9-4F53-88DB-8B25836D69D3}"/>
    <cellStyle name="Normal 27 7 5 2" xfId="53330" xr:uid="{CA545AA8-D347-4F72-8598-5E8F8FA43910}"/>
    <cellStyle name="Normal 27 7 6" xfId="34559" xr:uid="{FB713932-3BE0-40E9-8CA1-ECCD4207C387}"/>
    <cellStyle name="Normal 27 8" xfId="25141" xr:uid="{854AEAC4-5C7F-4988-903F-A4DB295903F8}"/>
    <cellStyle name="Normal 27 8 2" xfId="28095" xr:uid="{9F0E7DDB-9140-44F9-B789-F3D050C77384}"/>
    <cellStyle name="Normal 27 8 2 2" xfId="56585" xr:uid="{8B246979-4DA9-4072-9C59-7DE5CE82012A}"/>
    <cellStyle name="Normal 27 8 3" xfId="53632" xr:uid="{85233295-365F-4853-B66D-F841632E2F69}"/>
    <cellStyle name="Normal 27 9" xfId="26591" xr:uid="{BD9490B4-45EB-457E-92E4-E442E3DE26EE}"/>
    <cellStyle name="Normal 27 9 2" xfId="55081" xr:uid="{D0AE1F9C-9169-47DF-9B96-BAC6C1E0B137}"/>
    <cellStyle name="Normal 270" xfId="3992" xr:uid="{EAAFA0C4-9006-4E0C-9C50-66CCE35E514E}"/>
    <cellStyle name="Normal 271" xfId="3993" xr:uid="{968AFFB2-EB7E-41D8-9342-727B48D31E02}"/>
    <cellStyle name="Normal 272" xfId="3994" xr:uid="{E0A50ADC-9BCE-4B94-A819-FC2456A4CB40}"/>
    <cellStyle name="Normal 273" xfId="31436" xr:uid="{E9C44BED-C64E-4068-96A5-B10209AE1C71}"/>
    <cellStyle name="Normal 274" xfId="41" xr:uid="{CB369230-2C52-4A6E-A8C4-6FAD13F04CB1}"/>
    <cellStyle name="Normal 274 2" xfId="59676" xr:uid="{5B4EE4FC-80B6-40E3-BAFD-6EA187A630C9}"/>
    <cellStyle name="Normal 275" xfId="43" xr:uid="{0BEF8DE2-78A2-470C-BE45-38BD10AF8133}"/>
    <cellStyle name="Normal 275 2" xfId="59677" xr:uid="{43375DAC-6234-4345-B86C-019FB3F2330D}"/>
    <cellStyle name="Normal 276" xfId="31470" xr:uid="{DC86A00D-490A-4940-B192-084FC77251A3}"/>
    <cellStyle name="Normal 276 2" xfId="59682" xr:uid="{28D46AD8-A09E-4650-9275-033B518DF98C}"/>
    <cellStyle name="Normal 277" xfId="31569" xr:uid="{AC74C0A3-1204-4A52-87EE-7748A8D24E79}"/>
    <cellStyle name="Normal 277 2" xfId="59686" xr:uid="{4C3B91C0-9DD0-4064-8449-95C5D46E228C}"/>
    <cellStyle name="Normal 278" xfId="31462" xr:uid="{EBDFAF17-CB9E-4CFF-9A8D-5B149E186960}"/>
    <cellStyle name="Normal 278 2" xfId="59681" xr:uid="{A9F661ED-2ED7-47E7-99E0-6854FFBAC075}"/>
    <cellStyle name="Normal 279" xfId="31570" xr:uid="{1B7DAD2F-3E69-4F7C-96B3-D5FF09317351}"/>
    <cellStyle name="Normal 28" xfId="211" xr:uid="{9E56C8BF-0928-4230-9FD8-54CCF8F3C7E5}"/>
    <cellStyle name="Normal 28 10" xfId="29594" xr:uid="{6179FE76-97B3-43F7-B3F6-723472BC5FEC}"/>
    <cellStyle name="Normal 28 10 2" xfId="58084" xr:uid="{C6975788-B329-41AB-BBB2-0B4C8E053447}"/>
    <cellStyle name="Normal 28 11" xfId="22603" xr:uid="{E6D8A19A-E1B9-4A60-BCA8-793D4F7D47CF}"/>
    <cellStyle name="Normal 28 11 2" xfId="51888" xr:uid="{1DEB2340-DB52-4B0A-AD3D-9CF4BB4391EA}"/>
    <cellStyle name="Normal 28 12" xfId="31815" xr:uid="{46E21CD3-C94B-4622-A01E-D4CBEDC26011}"/>
    <cellStyle name="Normal 28 2" xfId="3585" xr:uid="{23AA5C88-B598-49BA-BCF2-0D3F888AE2E4}"/>
    <cellStyle name="Normal 28 2 2" xfId="3810" xr:uid="{A77927C6-2517-42C6-8FB9-D83F04E81782}"/>
    <cellStyle name="Normal 28 2 2 2" xfId="5795" xr:uid="{381B4BC3-6D25-41C2-9106-D174986A799F}"/>
    <cellStyle name="Normal 28 2 2 2 2" xfId="21794" xr:uid="{EF5BAA66-B444-4CB0-8751-7185AB2C80A0}"/>
    <cellStyle name="Normal 28 2 2 2 2 2" xfId="51219" xr:uid="{95770C01-4677-4D58-9A7D-CB039DBC73D0}"/>
    <cellStyle name="Normal 28 2 2 2 3" xfId="35654" xr:uid="{EF228A66-F137-49C7-B037-C0741C9E646F}"/>
    <cellStyle name="Normal 28 2 3" xfId="4975" xr:uid="{6A9F5A9A-6CD8-4F75-9D95-E565B731F644}"/>
    <cellStyle name="Normal 28 2 3 2" xfId="20821" xr:uid="{6EADE587-D773-47E8-A359-9265D9BE175B}"/>
    <cellStyle name="Normal 28 2 3 2 2" xfId="50249" xr:uid="{E7D16EB9-FDA1-4187-A586-E7F7422B40CF}"/>
    <cellStyle name="Normal 28 2 3 3" xfId="23612" xr:uid="{91FDA9DD-2211-422D-9E01-7A32DDFA1EA8}"/>
    <cellStyle name="Normal 28 2 3 4" xfId="34844" xr:uid="{A6792129-8B07-4F32-A380-33B8CED1EBDA}"/>
    <cellStyle name="Normal 28 2 4" xfId="20577" xr:uid="{C5D5481C-3551-49C9-8064-FE1DC64EC9DF}"/>
    <cellStyle name="Normal 28 2 4 2" xfId="22492" xr:uid="{E504DCC9-EA4C-4D63-A913-4854A31600AB}"/>
    <cellStyle name="Normal 28 2 5" xfId="18464" xr:uid="{965851AE-A9E1-4F2B-B3A1-CFAEF0D46141}"/>
    <cellStyle name="Normal 28 2 5 2" xfId="48102" xr:uid="{CE067C09-82F5-4029-AD9A-04699FFF297C}"/>
    <cellStyle name="Normal 28 2 6" xfId="23169" xr:uid="{B32B59C2-4955-466B-8FDD-A0F6C91EAF2C}"/>
    <cellStyle name="Normal 28 2 6 2" xfId="52233" xr:uid="{7261AA42-EDD2-41C0-8D80-B02339FB6147}"/>
    <cellStyle name="Normal 28 3" xfId="3584" xr:uid="{CBABF4BE-D788-48BF-B0D1-5C938CF8E30C}"/>
    <cellStyle name="Normal 28 3 2" xfId="3809" xr:uid="{DF41A229-18A4-4E83-9B06-15C469642110}"/>
    <cellStyle name="Normal 28 3 2 2" xfId="22047" xr:uid="{986ACEDA-59EF-4E4D-883A-0748900C88B0}"/>
    <cellStyle name="Normal 28 3 2 2 2" xfId="28427" xr:uid="{BBDC309B-630C-4B7E-BBED-70914E2C439C}"/>
    <cellStyle name="Normal 28 3 2 2 2 2" xfId="56917" xr:uid="{3A4EB996-B843-4111-899E-681B42E269BE}"/>
    <cellStyle name="Normal 28 3 2 2 3" xfId="25449" xr:uid="{C720B1E1-730C-4C8B-B451-EAA3B826C8A6}"/>
    <cellStyle name="Normal 28 3 2 2 3 2" xfId="53940" xr:uid="{63899C7E-A845-4D64-8D6A-DAA17D4AC8DA}"/>
    <cellStyle name="Normal 28 3 2 2 4" xfId="51472" xr:uid="{E004F9F9-C971-48CD-913D-E1D00ADBA34B}"/>
    <cellStyle name="Normal 28 3 2 3" xfId="26913" xr:uid="{2EBAD0FD-D55F-4085-98D7-84DCE5C18C19}"/>
    <cellStyle name="Normal 28 3 2 3 2" xfId="55403" xr:uid="{7A1EA860-9282-4025-9423-1A8723345DFE}"/>
    <cellStyle name="Normal 28 3 2 4" xfId="29906" xr:uid="{83B00E1A-29BB-4625-9628-77663140C4A6}"/>
    <cellStyle name="Normal 28 3 2 4 2" xfId="58396" xr:uid="{E4562A43-91BE-40C9-8AE5-9453BD3DB36F}"/>
    <cellStyle name="Normal 28 3 2 5" xfId="23949" xr:uid="{0BD931AA-33FD-4DEB-B191-F433779A4980}"/>
    <cellStyle name="Normal 28 3 2 5 2" xfId="52530" xr:uid="{ED737B4D-B2AF-4F90-8817-7ACC90A985B4}"/>
    <cellStyle name="Normal 28 3 2 6" xfId="5988" xr:uid="{1F606951-CCA9-4D8D-A1EE-D3AFCADAE175}"/>
    <cellStyle name="Normal 28 3 2 6 2" xfId="35847" xr:uid="{E7891BCA-6448-46CF-806C-17E3C9C6D427}"/>
    <cellStyle name="Normal 28 3 3" xfId="5207" xr:uid="{38F447F8-101D-4441-8A75-13E8478B3876}"/>
    <cellStyle name="Normal 28 3 3 2" xfId="21063" xr:uid="{F85CB9B3-167F-4B41-9462-C8002955B28B}"/>
    <cellStyle name="Normal 28 3 3 2 2" xfId="28716" xr:uid="{D6CCD1E0-1A41-4E1C-9C5C-C3FE9ABA90DC}"/>
    <cellStyle name="Normal 28 3 3 2 2 2" xfId="57206" xr:uid="{C83431C3-DB99-43A0-B922-11D5ED73949B}"/>
    <cellStyle name="Normal 28 3 3 2 3" xfId="25737" xr:uid="{6E81DDE9-E70B-4D1F-9E22-B8BF5415F131}"/>
    <cellStyle name="Normal 28 3 3 2 3 2" xfId="54228" xr:uid="{225383FA-D222-42F3-9C38-112245D93D17}"/>
    <cellStyle name="Normal 28 3 3 2 4" xfId="50489" xr:uid="{AC13322C-C6D0-4981-9055-6B29A78299F4}"/>
    <cellStyle name="Normal 28 3 3 3" xfId="27205" xr:uid="{001BCC16-84C0-4210-95E0-A610977D50EE}"/>
    <cellStyle name="Normal 28 3 3 3 2" xfId="55695" xr:uid="{08080875-22FE-46E4-AEF5-62F296CC2A01}"/>
    <cellStyle name="Normal 28 3 3 4" xfId="30201" xr:uid="{6F09A6A3-120F-401F-AC58-84686115DEED}"/>
    <cellStyle name="Normal 28 3 3 4 2" xfId="58691" xr:uid="{7E0DBDF8-4BB4-495F-9203-6F35D128BA16}"/>
    <cellStyle name="Normal 28 3 3 5" xfId="24291" xr:uid="{05AF0FFD-0B56-4BD6-A666-C82220CBF9B5}"/>
    <cellStyle name="Normal 28 3 3 5 2" xfId="52783" xr:uid="{EFEB7E8E-8262-4B12-9E33-A00065A00A07}"/>
    <cellStyle name="Normal 28 3 3 6" xfId="35070" xr:uid="{954FB2C6-21EA-4F19-BF03-E1034790E482}"/>
    <cellStyle name="Normal 28 3 4" xfId="24569" xr:uid="{09FA5D01-9D94-4AE3-8165-880E9DFD781D}"/>
    <cellStyle name="Normal 28 3 4 2" xfId="26027" xr:uid="{B5E5E87F-E82A-4B6D-8EB3-FF8D6E879C96}"/>
    <cellStyle name="Normal 28 3 4 2 2" xfId="29010" xr:uid="{020CD5B6-CE79-482F-8BDD-B850306EE449}"/>
    <cellStyle name="Normal 28 3 4 2 2 2" xfId="57500" xr:uid="{E1EF69ED-D579-403F-A541-F1B3B0056B27}"/>
    <cellStyle name="Normal 28 3 4 2 3" xfId="54518" xr:uid="{D74AC05B-71DC-4F50-8B1D-AFE9246BA8C5}"/>
    <cellStyle name="Normal 28 3 4 3" xfId="27499" xr:uid="{CF1F18B7-6D14-4432-B497-F73F2A47D07C}"/>
    <cellStyle name="Normal 28 3 4 3 2" xfId="55989" xr:uid="{36F31161-CCD2-4604-814B-E715463AE018}"/>
    <cellStyle name="Normal 28 3 4 4" xfId="30497" xr:uid="{1922CD63-79F0-4F5D-81B9-3B081871D6CB}"/>
    <cellStyle name="Normal 28 3 4 4 2" xfId="58987" xr:uid="{06D09FF7-7842-4170-820C-C26B4F40222B}"/>
    <cellStyle name="Normal 28 3 4 5" xfId="53061" xr:uid="{C76BE40A-359F-4D17-A934-265CB8F3340B}"/>
    <cellStyle name="Normal 28 3 5" xfId="24867" xr:uid="{38C96D49-8CE8-4DE3-A85A-84FB0634927D}"/>
    <cellStyle name="Normal 28 3 5 2" xfId="26337" xr:uid="{EBC83B00-4B7B-47BD-8B47-E03E62769B7B}"/>
    <cellStyle name="Normal 28 3 5 2 2" xfId="29321" xr:uid="{621A56BB-4ADD-4F06-82CE-48695B277A51}"/>
    <cellStyle name="Normal 28 3 5 2 2 2" xfId="57811" xr:uid="{0408DC97-3918-4A4B-98D1-CA5BFD48E553}"/>
    <cellStyle name="Normal 28 3 5 2 3" xfId="54828" xr:uid="{157B77E5-772D-45C8-9123-53A183AF2E74}"/>
    <cellStyle name="Normal 28 3 5 3" xfId="27810" xr:uid="{902A5782-B499-46CC-A992-13C0A641B72D}"/>
    <cellStyle name="Normal 28 3 5 3 2" xfId="56300" xr:uid="{9C533B8A-7C99-495E-8A32-D5359D9D3DD8}"/>
    <cellStyle name="Normal 28 3 5 4" xfId="30809" xr:uid="{F4EB1FB5-1779-4745-B880-BE358DD72D85}"/>
    <cellStyle name="Normal 28 3 5 4 2" xfId="59299" xr:uid="{E7684875-DFB2-4F74-843C-66B7765C0296}"/>
    <cellStyle name="Normal 28 3 5 5" xfId="53358" xr:uid="{5282EB5D-CFB2-4EEA-85E5-D6984E83A4F9}"/>
    <cellStyle name="Normal 28 3 6" xfId="25168" xr:uid="{C9E1F7C5-EF99-41D1-B04D-A5FA61094D7D}"/>
    <cellStyle name="Normal 28 3 6 2" xfId="28135" xr:uid="{54B1B972-5727-4036-BEDD-85437BF0C338}"/>
    <cellStyle name="Normal 28 3 6 2 2" xfId="56625" xr:uid="{AAD344B4-C1C2-4CDC-B44C-B5898FF7C637}"/>
    <cellStyle name="Normal 28 3 6 3" xfId="53659" xr:uid="{D66BEC7F-E688-4431-B95C-078AB2E80E40}"/>
    <cellStyle name="Normal 28 3 7" xfId="26619" xr:uid="{9F09C39C-9AC5-449D-B8D3-1E5BBD04940A}"/>
    <cellStyle name="Normal 28 3 7 2" xfId="55109" xr:uid="{330AEF23-D87D-429B-AC1C-3A063D4C51A4}"/>
    <cellStyle name="Normal 28 3 8" xfId="29613" xr:uid="{6A0C8F03-1663-4318-A1B2-7E56A39635DF}"/>
    <cellStyle name="Normal 28 3 8 2" xfId="58103" xr:uid="{79298762-A27B-42CE-861B-D7E076F51633}"/>
    <cellStyle name="Normal 28 3 9" xfId="23528" xr:uid="{08B06E87-A9C6-476A-AC18-B41CDEC49557}"/>
    <cellStyle name="Normal 28 3 9 2" xfId="52322" xr:uid="{DF2174E5-D70C-4F82-9003-441B648C0332}"/>
    <cellStyle name="Normal 28 4" xfId="3355" xr:uid="{46178076-517D-4DC6-9127-AF91D4668532}"/>
    <cellStyle name="Normal 28 4 2" xfId="21548" xr:uid="{2D2C713C-5A46-4CF7-8893-3FA27DA61E05}"/>
    <cellStyle name="Normal 28 4 2 2" xfId="28407" xr:uid="{A9042B67-AFA9-4E06-A3F3-329D4D38CDEC}"/>
    <cellStyle name="Normal 28 4 2 2 2" xfId="56897" xr:uid="{B34AF950-C003-404B-A3A9-A6FA45CB3DA7}"/>
    <cellStyle name="Normal 28 4 2 3" xfId="25441" xr:uid="{5B2B1E10-1378-449B-A7E1-3E63B9288DAC}"/>
    <cellStyle name="Normal 28 4 2 3 2" xfId="53932" xr:uid="{B1F70E9D-D792-42B2-9B45-D5E288CA7D91}"/>
    <cellStyle name="Normal 28 4 2 4" xfId="50973" xr:uid="{5A11DC7E-06B9-4690-ADD0-8EE8016E2FBB}"/>
    <cellStyle name="Normal 28 4 3" xfId="26893" xr:uid="{B9BAA7B9-BBE6-4C09-9575-6BCEA5175C75}"/>
    <cellStyle name="Normal 28 4 3 2" xfId="55383" xr:uid="{3E4B07B7-60D2-4819-A067-38DE1D0F00DD}"/>
    <cellStyle name="Normal 28 4 4" xfId="29886" xr:uid="{AAE2F8FD-692A-420A-8615-741DF8E96822}"/>
    <cellStyle name="Normal 28 4 4 2" xfId="58376" xr:uid="{E95413E7-7FE2-4AD5-9C74-8E20D2BC7324}"/>
    <cellStyle name="Normal 28 4 5" xfId="23941" xr:uid="{A697A051-7AEE-4764-8E3C-50908346D6ED}"/>
    <cellStyle name="Normal 28 4 5 2" xfId="52522" xr:uid="{3D86A749-9033-4CD0-8665-8712B98BD9FF}"/>
    <cellStyle name="Normal 28 4 6" xfId="34321" xr:uid="{EC27071E-0551-4C1E-992D-673C53B7F1A9}"/>
    <cellStyle name="Normal 28 5" xfId="3811" xr:uid="{775B4038-21F3-479A-A6D9-0CCBC31AF3A4}"/>
    <cellStyle name="Normal 28 5 2" xfId="25718" xr:uid="{C279732C-4EF6-4F8A-896B-A169986BEEEB}"/>
    <cellStyle name="Normal 28 5 2 2" xfId="28697" xr:uid="{7D008A81-06E6-4DBB-910E-F462F5134BB2}"/>
    <cellStyle name="Normal 28 5 2 2 2" xfId="57187" xr:uid="{E15DA40B-9635-4B11-8419-813EA59DE297}"/>
    <cellStyle name="Normal 28 5 2 3" xfId="54209" xr:uid="{E92C3710-69DE-4DE1-83EB-F343F99E0780}"/>
    <cellStyle name="Normal 28 5 3" xfId="27186" xr:uid="{EA795523-3DAD-4321-B480-2FCAF3268179}"/>
    <cellStyle name="Normal 28 5 3 2" xfId="55676" xr:uid="{D9F19E2E-DF5F-4DED-AB50-7332B6F7BA23}"/>
    <cellStyle name="Normal 28 5 4" xfId="30182" xr:uid="{96457282-21A3-4CEF-89FC-FC8F4CB3C6F2}"/>
    <cellStyle name="Normal 28 5 4 2" xfId="58672" xr:uid="{93D17507-1B3E-4F2B-986B-E09871F5D729}"/>
    <cellStyle name="Normal 28 5 5" xfId="24284" xr:uid="{B897691C-ED0F-4E50-AFA4-9E7871BEB8F0}"/>
    <cellStyle name="Normal 28 5 5 2" xfId="52776" xr:uid="{E79FAFC6-2A06-4868-9505-242AFBD1755F}"/>
    <cellStyle name="Normal 28 5 6" xfId="20473" xr:uid="{02C0CB23-FD1E-4C3F-BCBE-8F9BA9CDD92E}"/>
    <cellStyle name="Normal 28 5 6 2" xfId="50024" xr:uid="{F9126BDC-BA03-4B0F-A110-9E5A4C12F4B6}"/>
    <cellStyle name="Normal 28 6" xfId="18463" xr:uid="{0A841F39-5C63-460B-A31E-9BA9CA8C5570}"/>
    <cellStyle name="Normal 28 6 2" xfId="26008" xr:uid="{130FE607-9D07-42A3-A459-3EA3947F5F0A}"/>
    <cellStyle name="Normal 28 6 2 2" xfId="28991" xr:uid="{13B8EAFA-EDD0-46FA-937A-D1578A6E9703}"/>
    <cellStyle name="Normal 28 6 2 2 2" xfId="57481" xr:uid="{4418CF59-AC10-42C2-939A-004211A82CF4}"/>
    <cellStyle name="Normal 28 6 2 3" xfId="54499" xr:uid="{96D2DFD5-4665-42CE-9536-670884DAA20F}"/>
    <cellStyle name="Normal 28 6 3" xfId="27480" xr:uid="{18792FA5-7D55-421F-80D7-93FB6B0BEA61}"/>
    <cellStyle name="Normal 28 6 3 2" xfId="55970" xr:uid="{1A837FB2-2B0C-4B34-9A6A-81BF37AD31ED}"/>
    <cellStyle name="Normal 28 6 4" xfId="30478" xr:uid="{6B1478FA-627D-4D39-8D61-11161B407E0C}"/>
    <cellStyle name="Normal 28 6 4 2" xfId="58968" xr:uid="{FEDAB1C3-416E-415B-8209-21F56F732EC7}"/>
    <cellStyle name="Normal 28 6 5" xfId="24562" xr:uid="{A0404E4C-94CD-462C-8F9B-4D0D4E0D5F90}"/>
    <cellStyle name="Normal 28 6 5 2" xfId="53054" xr:uid="{1398D903-42F4-4950-BF75-21255F59CE74}"/>
    <cellStyle name="Normal 28 6 6" xfId="48101" xr:uid="{73A1B4F6-BE35-402B-8A73-6B9F0BBC35B9}"/>
    <cellStyle name="Normal 28 7" xfId="4623" xr:uid="{E2CCA5AA-A5CB-4EC5-AA7D-0435415FEF3A}"/>
    <cellStyle name="Normal 28 7 2" xfId="26318" xr:uid="{ECE07E8D-9DE0-4D26-832B-E790EF8AE020}"/>
    <cellStyle name="Normal 28 7 2 2" xfId="29302" xr:uid="{C43C3506-A18C-4E43-8420-CD026E667BF6}"/>
    <cellStyle name="Normal 28 7 2 2 2" xfId="57792" xr:uid="{A83DD823-45D6-4584-99A7-59C4E4D51667}"/>
    <cellStyle name="Normal 28 7 2 3" xfId="54809" xr:uid="{4B1C2313-DEF1-431C-BD6A-C531978946F5}"/>
    <cellStyle name="Normal 28 7 3" xfId="27791" xr:uid="{B6FDC0D7-8C64-433D-AED7-8451844466F5}"/>
    <cellStyle name="Normal 28 7 3 2" xfId="56281" xr:uid="{BE6DEE34-8C13-4BB9-AAC4-1AC057229566}"/>
    <cellStyle name="Normal 28 7 4" xfId="30790" xr:uid="{75C5566F-BA68-4989-A8DC-B87C998C1DD4}"/>
    <cellStyle name="Normal 28 7 4 2" xfId="59280" xr:uid="{F616BC40-B35A-4806-81FB-08BBCAB923B4}"/>
    <cellStyle name="Normal 28 7 5" xfId="24860" xr:uid="{820BAB19-8A7F-4A91-841D-298C26FC6B0C}"/>
    <cellStyle name="Normal 28 7 5 2" xfId="53351" xr:uid="{7264BD70-D3A8-4CBC-9393-3E98A89A8F2E}"/>
    <cellStyle name="Normal 28 7 6" xfId="34560" xr:uid="{0897BB82-573A-42C5-964F-C32BB4B693E0}"/>
    <cellStyle name="Normal 28 8" xfId="25161" xr:uid="{B179D451-6B01-4553-AB3A-47D4B26453CF}"/>
    <cellStyle name="Normal 28 8 2" xfId="28116" xr:uid="{72FB6510-ACA0-4D78-9A50-198FE144D2EC}"/>
    <cellStyle name="Normal 28 8 2 2" xfId="56606" xr:uid="{E34262A6-615B-437C-9F65-2730EED5D92C}"/>
    <cellStyle name="Normal 28 8 3" xfId="53652" xr:uid="{B5E3E769-9DE4-4BCD-BA2E-0475FA7F705D}"/>
    <cellStyle name="Normal 28 9" xfId="26612" xr:uid="{6618AE1C-8517-455B-B719-FE78C95609F1}"/>
    <cellStyle name="Normal 28 9 2" xfId="55102" xr:uid="{5AD7B869-5036-43CF-BC5E-549D27F3382E}"/>
    <cellStyle name="Normal 280" xfId="31558" xr:uid="{4BF23152-0203-4F8F-8CA2-735681680A16}"/>
    <cellStyle name="Normal 281" xfId="31528" xr:uid="{82DB37EE-6056-4D51-B4EA-A35EEAE8CEAE}"/>
    <cellStyle name="Normal 282" xfId="31536" xr:uid="{5A27C45B-C412-4845-B05C-669406CF940D}"/>
    <cellStyle name="Normal 283" xfId="31574" xr:uid="{0BA5F4AD-0BAF-4D33-B090-65A19FEF27AB}"/>
    <cellStyle name="Normal 284" xfId="31567" xr:uid="{763062B2-18A7-4961-B6AB-037129FA515A}"/>
    <cellStyle name="Normal 285" xfId="31530" xr:uid="{21B04093-DE3A-428D-8869-AEAB21275304}"/>
    <cellStyle name="Normal 286" xfId="31537" xr:uid="{93BCE86C-645E-4602-A0EE-18B28080E240}"/>
    <cellStyle name="Normal 287" xfId="31543" xr:uid="{61F911F2-E4B4-4B5E-BB4C-FD953786A765}"/>
    <cellStyle name="Normal 288" xfId="31501" xr:uid="{4AB62D96-A78B-4C1D-8282-DEBF2EAC4B52}"/>
    <cellStyle name="Normal 289" xfId="31489" xr:uid="{61AAA261-A3AA-4D18-9010-E51A3F333845}"/>
    <cellStyle name="Normal 29" xfId="212" xr:uid="{2264ABBF-B118-4525-981C-D6F64CDE8FE4}"/>
    <cellStyle name="Normal 29 10" xfId="29598" xr:uid="{D33F91DF-A998-4421-92B8-B26158170CE8}"/>
    <cellStyle name="Normal 29 10 2" xfId="58088" xr:uid="{C1687838-D550-4F2C-B176-1F6E875532C3}"/>
    <cellStyle name="Normal 29 11" xfId="22604" xr:uid="{3D6E2502-621A-4A41-B086-2C1EC4A45992}"/>
    <cellStyle name="Normal 29 11 2" xfId="51889" xr:uid="{72E57663-2008-4B32-ABF1-23A7F5DEBF55}"/>
    <cellStyle name="Normal 29 12" xfId="31816" xr:uid="{A965967D-C7B3-4D4E-8F71-1F96582A02D6}"/>
    <cellStyle name="Normal 29 2" xfId="3808" xr:uid="{868E1B94-D5C5-4C3F-88B3-5DC40B324953}"/>
    <cellStyle name="Normal 29 2 2" xfId="3582" xr:uid="{630E6A6B-5ED4-4744-9FBE-5C71E77544BF}"/>
    <cellStyle name="Normal 29 2 2 2" xfId="5796" xr:uid="{C77D707F-DF32-49DB-8CD8-2DF65EF57386}"/>
    <cellStyle name="Normal 29 2 2 2 2" xfId="21795" xr:uid="{476C3783-38CE-48BF-84DD-D02DF65F6CB3}"/>
    <cellStyle name="Normal 29 2 2 2 2 2" xfId="51220" xr:uid="{1858A882-E410-4BA5-833D-329BC6C30D6D}"/>
    <cellStyle name="Normal 29 2 2 2 3" xfId="35655" xr:uid="{EAE8B582-88F0-462C-B0D1-E0DBC27E5E04}"/>
    <cellStyle name="Normal 29 2 3" xfId="4976" xr:uid="{3DB63913-6A34-4F3E-835E-5BB8627C1FEA}"/>
    <cellStyle name="Normal 29 2 3 2" xfId="20822" xr:uid="{FD8FA0EF-1D0D-4C30-A372-F6CAAF6E2D70}"/>
    <cellStyle name="Normal 29 2 3 2 2" xfId="50250" xr:uid="{00FBB24D-4D1E-44F3-9362-A743516C618E}"/>
    <cellStyle name="Normal 29 2 3 3" xfId="23613" xr:uid="{696887BF-50F4-43FF-A53C-7783D98E795D}"/>
    <cellStyle name="Normal 29 2 3 4" xfId="34845" xr:uid="{A2A2A03A-FE49-46B9-8408-A502E8BFC058}"/>
    <cellStyle name="Normal 29 2 4" xfId="20578" xr:uid="{B97479DA-9F74-4988-AF9A-C1439EA796FC}"/>
    <cellStyle name="Normal 29 2 4 2" xfId="22459" xr:uid="{E3BD4342-CC59-4624-99FB-E8B5EC6E59CA}"/>
    <cellStyle name="Normal 29 2 5" xfId="23170" xr:uid="{874E027F-BAB2-4BD2-ACFF-645AF03CF52B}"/>
    <cellStyle name="Normal 29 2 5 2" xfId="52234" xr:uid="{CDDF9B30-B00F-4C07-BD0A-F4E7B9CC3321}"/>
    <cellStyle name="Normal 29 3" xfId="3406" xr:uid="{B4D8C1C8-7737-493F-94BC-93372D3FFEFD}"/>
    <cellStyle name="Normal 29 3 2" xfId="3514" xr:uid="{80806C85-82DE-44EF-9AA2-6A777B25259F}"/>
    <cellStyle name="Normal 29 3 2 2" xfId="22048" xr:uid="{01AD187E-DB5F-4526-882D-1FB8568B8640}"/>
    <cellStyle name="Normal 29 3 2 2 2" xfId="28559" xr:uid="{D0E9F136-ED9F-4B91-9343-84E63F96A2DE}"/>
    <cellStyle name="Normal 29 3 2 2 2 2" xfId="57049" xr:uid="{EDBCF9AF-6FF1-4128-A106-DFCA77E483C3}"/>
    <cellStyle name="Normal 29 3 2 2 3" xfId="25583" xr:uid="{1CEA22EB-3440-43BF-BEF4-6514216C86AC}"/>
    <cellStyle name="Normal 29 3 2 2 3 2" xfId="54074" xr:uid="{1FE08BA4-7BDC-4BC6-A1DE-45203B88E531}"/>
    <cellStyle name="Normal 29 3 2 2 4" xfId="51473" xr:uid="{CDF0F696-78C5-43AD-A1F9-FDC83259F880}"/>
    <cellStyle name="Normal 29 3 2 3" xfId="27045" xr:uid="{40C78528-670F-4E24-8798-D34238D29840}"/>
    <cellStyle name="Normal 29 3 2 3 2" xfId="55535" xr:uid="{A5FD6BED-B1E1-4F43-AB79-A3751A4B82A9}"/>
    <cellStyle name="Normal 29 3 2 4" xfId="30040" xr:uid="{779D30A4-1634-467E-8120-C8C153FB1280}"/>
    <cellStyle name="Normal 29 3 2 4 2" xfId="58530" xr:uid="{DF4EB0E6-F1C9-47A5-B774-4C6C2EB7716F}"/>
    <cellStyle name="Normal 29 3 2 5" xfId="24112" xr:uid="{785BBA24-5367-42B4-A3E8-B8D8FC9B4528}"/>
    <cellStyle name="Normal 29 3 2 5 2" xfId="52653" xr:uid="{3E41B0BE-BD26-4689-9239-DDA90E93F643}"/>
    <cellStyle name="Normal 29 3 2 6" xfId="5989" xr:uid="{C984FCF8-798F-41C1-A350-236F18CCEB83}"/>
    <cellStyle name="Normal 29 3 2 6 2" xfId="35848" xr:uid="{7345B466-5103-4A7F-A494-D84F2F6376F3}"/>
    <cellStyle name="Normal 29 3 3" xfId="5208" xr:uid="{A74099E0-2E72-46AE-AEB9-FDB42131BA4B}"/>
    <cellStyle name="Normal 29 3 3 2" xfId="21064" xr:uid="{CC858970-2C47-428D-82D0-513F4112927C}"/>
    <cellStyle name="Normal 29 3 3 2 2" xfId="28849" xr:uid="{FAC563BB-91EE-445A-8B3C-8138B57A3FA6}"/>
    <cellStyle name="Normal 29 3 3 2 2 2" xfId="57339" xr:uid="{54B7D6BB-1DA1-43E5-98BA-84CB4B4DB8C4}"/>
    <cellStyle name="Normal 29 3 3 2 3" xfId="25871" xr:uid="{6446F9C5-3088-45CC-B6C1-27CF1C6B2B7C}"/>
    <cellStyle name="Normal 29 3 3 2 3 2" xfId="54362" xr:uid="{DA76FD5C-422D-4A3D-8605-1799252F4A51}"/>
    <cellStyle name="Normal 29 3 3 2 4" xfId="50490" xr:uid="{5FB63E4E-0ACC-444E-A387-075A48C0008C}"/>
    <cellStyle name="Normal 29 3 3 3" xfId="27338" xr:uid="{4E9E7954-130C-408B-AA21-2CFDFC6927A2}"/>
    <cellStyle name="Normal 29 3 3 3 2" xfId="55828" xr:uid="{373A4A0D-3D3F-4F84-AC93-C3D76A27BF7C}"/>
    <cellStyle name="Normal 29 3 3 4" xfId="30336" xr:uid="{56B6CB86-27B4-4BFB-A903-071E80033884}"/>
    <cellStyle name="Normal 29 3 3 4 2" xfId="58826" xr:uid="{961B4E77-9F08-4138-A994-6D0AFF41BBDB}"/>
    <cellStyle name="Normal 29 3 3 5" xfId="24425" xr:uid="{F9811BFF-04D1-455E-85A9-2A7168A536D3}"/>
    <cellStyle name="Normal 29 3 3 5 2" xfId="52917" xr:uid="{4497055C-2974-49D2-A54A-AAD87A8400D0}"/>
    <cellStyle name="Normal 29 3 3 6" xfId="35071" xr:uid="{011B098D-59AC-4834-9A43-7BA67CCF0354}"/>
    <cellStyle name="Normal 29 3 4" xfId="24705" xr:uid="{3769193C-C38B-42EF-9E00-73F951EB9A7A}"/>
    <cellStyle name="Normal 29 3 4 2" xfId="26162" xr:uid="{21B055AD-77F0-49BE-80F9-0D1339F0D63D}"/>
    <cellStyle name="Normal 29 3 4 2 2" xfId="29146" xr:uid="{E75ACEFD-5B59-4D77-B7F0-3408066D00C5}"/>
    <cellStyle name="Normal 29 3 4 2 2 2" xfId="57636" xr:uid="{0189AD02-E66D-4A8C-AFA4-341C52B5F13A}"/>
    <cellStyle name="Normal 29 3 4 2 3" xfId="54653" xr:uid="{5E97C379-0FD8-4082-ACE3-3BBD89FAB3EB}"/>
    <cellStyle name="Normal 29 3 4 3" xfId="27635" xr:uid="{7EB66857-A12E-43F0-94AB-AEB7A5A46B16}"/>
    <cellStyle name="Normal 29 3 4 3 2" xfId="56125" xr:uid="{09EBF2D1-0FFB-4962-A1F1-3E58FF841C78}"/>
    <cellStyle name="Normal 29 3 4 4" xfId="30634" xr:uid="{CB95D65D-ADAF-4830-A153-1A594EA434A3}"/>
    <cellStyle name="Normal 29 3 4 4 2" xfId="59124" xr:uid="{425A9B8E-BA74-4D07-A1A2-6E55EEACFB7F}"/>
    <cellStyle name="Normal 29 3 4 5" xfId="53197" xr:uid="{3B47D06F-0764-4666-8A19-A877E0D4E81F}"/>
    <cellStyle name="Normal 29 3 5" xfId="25002" xr:uid="{EB585631-976F-4DD0-9A43-85569EF6DB04}"/>
    <cellStyle name="Normal 29 3 5 2" xfId="26471" xr:uid="{1563E3F2-BBE8-4E74-8E6F-6C42ED094B4C}"/>
    <cellStyle name="Normal 29 3 5 2 2" xfId="29455" xr:uid="{256456D6-B829-4BD9-AC5A-FE29E14CB5D9}"/>
    <cellStyle name="Normal 29 3 5 2 2 2" xfId="57945" xr:uid="{D0C72DE7-8259-43D6-B5A9-1C8AC81D46F9}"/>
    <cellStyle name="Normal 29 3 5 2 3" xfId="54962" xr:uid="{E741E56F-78E8-40EF-B091-6106E4B118A0}"/>
    <cellStyle name="Normal 29 3 5 3" xfId="27944" xr:uid="{F0642B03-0F62-494C-A15C-BAB2CD3E3AF5}"/>
    <cellStyle name="Normal 29 3 5 3 2" xfId="56434" xr:uid="{EF8C4752-DD26-4F21-935A-A15C847B7F30}"/>
    <cellStyle name="Normal 29 3 5 4" xfId="30944" xr:uid="{E8EF6815-1DC1-4977-8696-CEB536C9C4AB}"/>
    <cellStyle name="Normal 29 3 5 4 2" xfId="59434" xr:uid="{0A05BFD1-8978-4BE6-88CB-B259C08DC94C}"/>
    <cellStyle name="Normal 29 3 5 5" xfId="53493" xr:uid="{47A6EA9B-9A2D-45AC-89B5-AC8BBBDE769F}"/>
    <cellStyle name="Normal 29 3 6" xfId="25303" xr:uid="{B80BAF21-B065-4048-AE52-780112266B08}"/>
    <cellStyle name="Normal 29 3 6 2" xfId="28269" xr:uid="{C527BF26-E6D6-4399-A208-354951B9C81B}"/>
    <cellStyle name="Normal 29 3 6 2 2" xfId="56759" xr:uid="{7820C273-A66A-4A8C-91F4-B6FBB14AA564}"/>
    <cellStyle name="Normal 29 3 6 3" xfId="53794" xr:uid="{F1AF6793-2775-422B-90A0-D01A2C8676E7}"/>
    <cellStyle name="Normal 29 3 7" xfId="26754" xr:uid="{08C2B81E-0459-4973-87F2-769EA289C25B}"/>
    <cellStyle name="Normal 29 3 7 2" xfId="55244" xr:uid="{E306D335-B6B8-4270-AC98-44DAF40E8A2E}"/>
    <cellStyle name="Normal 29 3 8" xfId="29748" xr:uid="{94649243-BF4A-4F83-8891-3C1E254A68D8}"/>
    <cellStyle name="Normal 29 3 8 2" xfId="58238" xr:uid="{71CA5924-677C-48B3-A001-20AFF5524FBF}"/>
    <cellStyle name="Normal 29 3 9" xfId="23707" xr:uid="{8452BA18-A99D-4C24-89FC-EFF1DDE85CEB}"/>
    <cellStyle name="Normal 29 3 9 2" xfId="52409" xr:uid="{F02E03E8-D587-4523-BE3A-90A8FEEA6533}"/>
    <cellStyle name="Normal 29 4" xfId="930" xr:uid="{8C2A8FF5-E7AF-4C3A-B2A3-6322B5B5AA1A}"/>
    <cellStyle name="Normal 29 4 2" xfId="21549" xr:uid="{79090E30-F665-4C60-B843-F749DCD4C55F}"/>
    <cellStyle name="Normal 29 4 2 2" xfId="28411" xr:uid="{79540A7B-C717-493C-AF2C-7A2CB91E8CF5}"/>
    <cellStyle name="Normal 29 4 2 2 2" xfId="56901" xr:uid="{AC49DCB5-3941-44BF-A350-1EB53D0141C2}"/>
    <cellStyle name="Normal 29 4 2 3" xfId="25445" xr:uid="{BD653FC7-C5D1-4F94-BCF2-F6A094A0DEEA}"/>
    <cellStyle name="Normal 29 4 2 3 2" xfId="53936" xr:uid="{342496A0-EA21-44F5-B2F9-FF3C9F18E1BB}"/>
    <cellStyle name="Normal 29 4 2 4" xfId="50974" xr:uid="{2C744AAC-AAAB-4E09-8CFD-E069F3E533E0}"/>
    <cellStyle name="Normal 29 4 3" xfId="26897" xr:uid="{F0AD5B95-AAD5-4305-A114-0D2C3F95A345}"/>
    <cellStyle name="Normal 29 4 3 2" xfId="55387" xr:uid="{E0083EEA-44F0-43A2-88D8-DA4DFD5704A2}"/>
    <cellStyle name="Normal 29 4 4" xfId="29890" xr:uid="{070E8F6B-D475-4D09-9469-A879E8BD8DAF}"/>
    <cellStyle name="Normal 29 4 4 2" xfId="58380" xr:uid="{CBF5D8A6-3165-46E7-BBCC-C3056D1A1DDE}"/>
    <cellStyle name="Normal 29 4 5" xfId="23945" xr:uid="{FCA6356B-48AA-41AB-833F-A0A66290E9FC}"/>
    <cellStyle name="Normal 29 4 5 2" xfId="52526" xr:uid="{52D5660D-6132-493B-9375-C8E3B3A70471}"/>
    <cellStyle name="Normal 29 4 6" xfId="32141" xr:uid="{BF007508-B3D5-4A6A-9EE6-0E21DAC4ADB8}"/>
    <cellStyle name="Normal 29 5" xfId="3583" xr:uid="{E37EBBDB-2DA7-47DD-B4E8-DEDE8D33C7FE}"/>
    <cellStyle name="Normal 29 5 2" xfId="25722" xr:uid="{97183043-C252-4380-BD48-B6E798223EAC}"/>
    <cellStyle name="Normal 29 5 2 2" xfId="28701" xr:uid="{01D6ADAF-A586-418F-BCEC-68B9B8D68D90}"/>
    <cellStyle name="Normal 29 5 2 2 2" xfId="57191" xr:uid="{E7EB63D7-3262-442B-8CA5-E6A1F0EF3F4E}"/>
    <cellStyle name="Normal 29 5 2 3" xfId="54213" xr:uid="{0172825B-5C74-4E0A-B981-A81E09D256AC}"/>
    <cellStyle name="Normal 29 5 3" xfId="27190" xr:uid="{034326EF-6941-4A40-8FFE-8A10CDC1428C}"/>
    <cellStyle name="Normal 29 5 3 2" xfId="55680" xr:uid="{863B7E82-E8B4-445C-ADAB-DD4A14ABBA0D}"/>
    <cellStyle name="Normal 29 5 4" xfId="30186" xr:uid="{789107AF-678B-432F-9899-F6656DDEF5DF}"/>
    <cellStyle name="Normal 29 5 4 2" xfId="58676" xr:uid="{ED4F7A9E-B192-4653-A458-A3D69D81CDB6}"/>
    <cellStyle name="Normal 29 5 5" xfId="24288" xr:uid="{51CEF41C-2C15-4B80-9DC6-35278C5DF0B3}"/>
    <cellStyle name="Normal 29 5 5 2" xfId="52780" xr:uid="{56DBA944-E962-4C73-B685-203D93A6F519}"/>
    <cellStyle name="Normal 29 5 6" xfId="20474" xr:uid="{C130352E-1E54-4A39-A76A-A05C41917539}"/>
    <cellStyle name="Normal 29 5 6 2" xfId="50025" xr:uid="{AA36B781-F522-4857-A5C8-F6B3D156B65D}"/>
    <cellStyle name="Normal 29 6" xfId="18465" xr:uid="{42EE556C-2E26-46B7-8686-6A0AE738008A}"/>
    <cellStyle name="Normal 29 6 2" xfId="26012" xr:uid="{7E6560E6-60E3-4AD4-90C1-D587733B62BF}"/>
    <cellStyle name="Normal 29 6 2 2" xfId="28995" xr:uid="{7A977CA9-D25B-470C-B41A-EB5F96DDC525}"/>
    <cellStyle name="Normal 29 6 2 2 2" xfId="57485" xr:uid="{50A653AB-E097-4CCD-BD95-8811D582234E}"/>
    <cellStyle name="Normal 29 6 2 3" xfId="54503" xr:uid="{D21D1156-63DA-45CB-B2C8-C2F5B4829263}"/>
    <cellStyle name="Normal 29 6 3" xfId="27484" xr:uid="{23042CB6-AF2C-4E0C-8548-B970FF1803E4}"/>
    <cellStyle name="Normal 29 6 3 2" xfId="55974" xr:uid="{E528485B-0E3C-4404-9A2A-403CFEFEF226}"/>
    <cellStyle name="Normal 29 6 4" xfId="30482" xr:uid="{16BF45C0-87CB-45FA-BA3F-1BC126B82CA6}"/>
    <cellStyle name="Normal 29 6 4 2" xfId="58972" xr:uid="{52ACC147-4F4E-4802-B822-3EDB8A011A86}"/>
    <cellStyle name="Normal 29 6 5" xfId="24566" xr:uid="{69797E7A-A710-40BE-8C6F-FAE6200C0C90}"/>
    <cellStyle name="Normal 29 6 5 2" xfId="53058" xr:uid="{2C09A5D7-5A60-4C64-8254-326DAF714590}"/>
    <cellStyle name="Normal 29 6 6" xfId="48103" xr:uid="{BCDAF6F3-E391-40D6-8D10-54601447A187}"/>
    <cellStyle name="Normal 29 7" xfId="4624" xr:uid="{64FD2989-E93F-4FFF-82EF-2559879C6D13}"/>
    <cellStyle name="Normal 29 7 2" xfId="26322" xr:uid="{0FFE7051-3863-4201-B3A0-B64EF0D0D537}"/>
    <cellStyle name="Normal 29 7 2 2" xfId="29306" xr:uid="{00303A26-C5AA-44DB-B945-762CB83F5684}"/>
    <cellStyle name="Normal 29 7 2 2 2" xfId="57796" xr:uid="{382DAFF2-7D71-44CD-B1DA-B3BE5CF02698}"/>
    <cellStyle name="Normal 29 7 2 3" xfId="54813" xr:uid="{7CC5F19D-5DA2-4F67-83B8-E6D261123D7D}"/>
    <cellStyle name="Normal 29 7 3" xfId="27795" xr:uid="{0B05C445-FFDD-4118-BBFC-D7CDFFCC0EB9}"/>
    <cellStyle name="Normal 29 7 3 2" xfId="56285" xr:uid="{85E31D88-7C19-49BE-8034-C26C3C91D0AD}"/>
    <cellStyle name="Normal 29 7 4" xfId="30794" xr:uid="{A2D57C0A-B776-495B-9E4D-FE3557CD1243}"/>
    <cellStyle name="Normal 29 7 4 2" xfId="59284" xr:uid="{607E6504-4067-4AB4-B6B5-9C20138EFD82}"/>
    <cellStyle name="Normal 29 7 5" xfId="24864" xr:uid="{2BFA4C1D-AF0A-4747-91B9-E4705C27BC2B}"/>
    <cellStyle name="Normal 29 7 5 2" xfId="53355" xr:uid="{EAC6B238-5CA4-4B39-B2A9-4E7AB689BB6F}"/>
    <cellStyle name="Normal 29 7 6" xfId="34561" xr:uid="{7F9D612E-41A5-4527-8832-A43636472CBB}"/>
    <cellStyle name="Normal 29 8" xfId="25165" xr:uid="{AC47B429-7D5B-45C7-8F85-BADFEA4028A2}"/>
    <cellStyle name="Normal 29 8 2" xfId="28120" xr:uid="{378BE295-9292-4D09-914B-4CEF3964ED62}"/>
    <cellStyle name="Normal 29 8 2 2" xfId="56610" xr:uid="{AE5DF73E-2ECF-4391-A11A-77D403D95649}"/>
    <cellStyle name="Normal 29 8 3" xfId="53656" xr:uid="{9F0A274E-832E-413C-959B-1F8D96A0EB8F}"/>
    <cellStyle name="Normal 29 9" xfId="26616" xr:uid="{CA25838F-1EC3-4569-B01B-8A1DB60AAD62}"/>
    <cellStyle name="Normal 29 9 2" xfId="55106" xr:uid="{CCFC8682-2258-445E-B106-2A1BB35289E8}"/>
    <cellStyle name="Normal 290" xfId="31495" xr:uid="{D5D7FDC5-F56C-49D9-8900-7225880FAC50}"/>
    <cellStyle name="Normal 291" xfId="31579" xr:uid="{186EEDE5-7A0F-45BF-B738-40BF6442A53A}"/>
    <cellStyle name="Normal 292" xfId="31485" xr:uid="{067DFCA5-58D5-42BD-A0FA-98141EE8B360}"/>
    <cellStyle name="Normal 293" xfId="31582" xr:uid="{6EA6F3FF-FE56-4B58-97B3-B1240606F332}"/>
    <cellStyle name="Normal 294" xfId="31486" xr:uid="{5CC143CE-8A89-4E2E-B4B3-07F1E40CDFC2}"/>
    <cellStyle name="Normal 295" xfId="31562" xr:uid="{6BEB0D04-9A0A-45B8-A10F-64A51F2F6E14}"/>
    <cellStyle name="Normal 296" xfId="31538" xr:uid="{31ACF52E-2B2E-4867-B771-587594913733}"/>
    <cellStyle name="Normal 297" xfId="31497" xr:uid="{9C068C3A-0994-49E8-A059-CDD570206206}"/>
    <cellStyle name="Normal 298" xfId="31502" xr:uid="{E8DC6325-6323-46E7-A098-B45878B1F56D}"/>
    <cellStyle name="Normal 299" xfId="31571" xr:uid="{EA6EBB7A-9DA9-47CC-96AB-C0527DE7946F}"/>
    <cellStyle name="Normal 3" xfId="5" xr:uid="{918F04D3-E0AA-46FB-8A7A-5BE767F8D3D6}"/>
    <cellStyle name="Normal 3 10" xfId="153" xr:uid="{F8917381-2EB8-4BD5-BBF8-9D0A7FA1CDD5}"/>
    <cellStyle name="Normal 3 10 2" xfId="26579" xr:uid="{06A36EFE-071D-4C62-B540-4BD36E8BD411}"/>
    <cellStyle name="Normal 3 10 2 2" xfId="55069" xr:uid="{877A0BF3-F37D-4A70-AF0E-4F9B6BB92AB7}"/>
    <cellStyle name="Normal 3 10 3" xfId="18467" xr:uid="{BC1079FA-4319-404B-B721-0BBC96730152}"/>
    <cellStyle name="Normal 3 10 3 2" xfId="48105" xr:uid="{6EFC6AF6-5DBC-46B1-812F-1A1F3E96E30C}"/>
    <cellStyle name="Normal 3 10 4" xfId="31777" xr:uid="{2EA9DBC8-6D15-4243-A1AA-817B1A4F896C}"/>
    <cellStyle name="Normal 3 11" xfId="20295" xr:uid="{0B8D6158-41F6-430D-BCCE-15CF35988BC9}"/>
    <cellStyle name="Normal 3 11 2" xfId="31207" xr:uid="{836F6AF3-7040-4E38-9D6B-B00945A4B577}"/>
    <cellStyle name="Normal 3 11 3" xfId="29561" xr:uid="{E053E8EF-3763-4E78-B8CB-492B496CE48D}"/>
    <cellStyle name="Normal 3 11 3 2" xfId="58051" xr:uid="{6F16A570-0198-425D-A7F6-F9AC00D187F8}"/>
    <cellStyle name="Normal 3 11 4" xfId="49930" xr:uid="{648F427C-ECA7-4F04-B411-082D2DD674AE}"/>
    <cellStyle name="Normal 3 12" xfId="20364" xr:uid="{0C02C90D-83B4-43A7-8E64-138BFBC4594A}"/>
    <cellStyle name="Normal 3 12 2" xfId="31355" xr:uid="{1F70FA66-C64D-4F06-9D77-5DC5AF70C070}"/>
    <cellStyle name="Normal 3 12 3" xfId="23484" xr:uid="{D85956CC-9C91-4D8F-ADB5-73A1DE479D00}"/>
    <cellStyle name="Normal 3 12 3 2" xfId="52308" xr:uid="{E9C4A2E3-7802-4C96-BC11-78D4D9753912}"/>
    <cellStyle name="Normal 3 13" xfId="18466" xr:uid="{7CFF5DDA-1665-4FC6-950E-A08C29F2EEE8}"/>
    <cellStyle name="Normal 3 13 2" xfId="31263" xr:uid="{F4F0FFF2-C34C-4C98-A278-8D1C27D7B47C}"/>
    <cellStyle name="Normal 3 13 3" xfId="48104" xr:uid="{E9BD0088-FA64-4237-BAED-D8B7D4A68B0A}"/>
    <cellStyle name="Normal 3 14" xfId="22605" xr:uid="{D034D9E1-CA66-4B70-A4F5-57D6F4A036D9}"/>
    <cellStyle name="Normal 3 14 2" xfId="51890" xr:uid="{C4633D27-99C1-46B3-A82E-B3D8A8AEA030}"/>
    <cellStyle name="Normal 3 15" xfId="3997" xr:uid="{B3EA2B77-FECC-4A4A-8D3D-55551594C6E0}"/>
    <cellStyle name="Normal 3 16" xfId="55" xr:uid="{4173C60F-0474-499B-BB80-BE8BE921A814}"/>
    <cellStyle name="Normal 3 2" xfId="67" xr:uid="{3CBDEBBE-6A14-4542-A90F-59353A9895E7}"/>
    <cellStyle name="Normal 3 2 10" xfId="20434" xr:uid="{97CA78B7-3E1F-4746-9B68-14C1FC49BE99}"/>
    <cellStyle name="Normal 3 2 10 2" xfId="25697" xr:uid="{65B04D3C-B562-419E-926D-E89041632C85}"/>
    <cellStyle name="Normal 3 2 10 2 2" xfId="28675" xr:uid="{EB7BBCCE-AED7-40AF-BDDF-7A0E7CB9862B}"/>
    <cellStyle name="Normal 3 2 10 2 2 2" xfId="57165" xr:uid="{E4ECD8CD-737B-44EE-AA08-4908EF62BEC9}"/>
    <cellStyle name="Normal 3 2 10 2 3" xfId="54188" xr:uid="{AB1B889F-07C0-4E1B-94EF-5E546EEB12C4}"/>
    <cellStyle name="Normal 3 2 10 3" xfId="27164" xr:uid="{69D8A0CF-108F-4B05-B4C2-FEEDADB26A0D}"/>
    <cellStyle name="Normal 3 2 10 3 2" xfId="55654" xr:uid="{B7B644AD-11E8-49C9-B999-6607D8FBAAD9}"/>
    <cellStyle name="Normal 3 2 10 4" xfId="30159" xr:uid="{DC54AA91-EBEA-481B-9782-64B69C0FEA0F}"/>
    <cellStyle name="Normal 3 2 10 4 2" xfId="58649" xr:uid="{0677D589-DD02-4602-B6EA-614A65FD9654}"/>
    <cellStyle name="Normal 3 2 10 5" xfId="24261" xr:uid="{6D75C319-839E-4BAF-B7A2-35D230EB38C3}"/>
    <cellStyle name="Normal 3 2 10 5 2" xfId="52753" xr:uid="{59EB1F71-30B2-493B-AFB4-CB9452EF3A68}"/>
    <cellStyle name="Normal 3 2 11" xfId="20513" xr:uid="{3BE4583B-37EF-4025-A58B-C3A653B4F804}"/>
    <cellStyle name="Normal 3 2 11 2" xfId="22451" xr:uid="{89BE5B40-BD90-44F3-BF78-C021DC3368D5}"/>
    <cellStyle name="Normal 3 2 11 2 2" xfId="28966" xr:uid="{D2A217B1-A535-414F-9D8E-2139F2A9278E}"/>
    <cellStyle name="Normal 3 2 11 2 2 2" xfId="57456" xr:uid="{FB12A7AF-1F1B-4CC1-8C9D-CC227AF53244}"/>
    <cellStyle name="Normal 3 2 11 2 3" xfId="25984" xr:uid="{5E4F2EC2-40C7-4EA0-B3CA-36D0EFCB49E9}"/>
    <cellStyle name="Normal 3 2 11 2 3 2" xfId="54475" xr:uid="{FCC2BF28-4EB6-4616-B269-85D96EE089BB}"/>
    <cellStyle name="Normal 3 2 11 3" xfId="27455" xr:uid="{1E40374C-29EE-4564-A518-C4893F6B71CF}"/>
    <cellStyle name="Normal 3 2 11 3 2" xfId="55945" xr:uid="{1D97386E-A3E2-4E78-A0B3-A330DCD53AEF}"/>
    <cellStyle name="Normal 3 2 11 4" xfId="30453" xr:uid="{5CFFEFCA-F821-406F-8A0D-14DEA0A26CCC}"/>
    <cellStyle name="Normal 3 2 11 4 2" xfId="58943" xr:uid="{F858BCE5-7EB8-4B5A-BD0A-C9A6553AA97A}"/>
    <cellStyle name="Normal 3 2 11 5" xfId="24538" xr:uid="{268083F8-D6F9-4A34-88E0-9E2CB12C8F5B}"/>
    <cellStyle name="Normal 3 2 11 5 2" xfId="53030" xr:uid="{B4C32236-725C-4B8D-AEE7-4636CE14DDF2}"/>
    <cellStyle name="Normal 3 2 12" xfId="18468" xr:uid="{4316A871-9119-4DDB-BB55-4CA58CDFB824}"/>
    <cellStyle name="Normal 3 2 12 2" xfId="26295" xr:uid="{1EB0FCC8-8536-46F9-984E-2684C9BDB734}"/>
    <cellStyle name="Normal 3 2 12 2 2" xfId="29279" xr:uid="{95785D2D-E442-4772-95EE-0864B56C73A0}"/>
    <cellStyle name="Normal 3 2 12 2 2 2" xfId="57769" xr:uid="{C1D7CCFA-ADAB-4BFA-B4F0-68BA59E5D3FB}"/>
    <cellStyle name="Normal 3 2 12 2 3" xfId="54786" xr:uid="{A93B1E21-4E6E-4780-8084-6D3A075B4D81}"/>
    <cellStyle name="Normal 3 2 12 3" xfId="27768" xr:uid="{C1F1359E-2648-4FD8-A147-C016EDF38107}"/>
    <cellStyle name="Normal 3 2 12 3 2" xfId="56258" xr:uid="{02BABABB-E4D3-4E35-913D-98F0E6C185EC}"/>
    <cellStyle name="Normal 3 2 12 4" xfId="30767" xr:uid="{5F1BB342-C5F1-4455-9F1A-68BA3F2E05C7}"/>
    <cellStyle name="Normal 3 2 12 4 2" xfId="59257" xr:uid="{3FB803C4-4546-40E1-BD69-81FAAE1F309C}"/>
    <cellStyle name="Normal 3 2 12 5" xfId="24837" xr:uid="{2585B98D-3E1C-4C08-AE42-105DC229F720}"/>
    <cellStyle name="Normal 3 2 12 5 2" xfId="53328" xr:uid="{FB0BAE03-4EBC-4045-B35A-1AB91E450163}"/>
    <cellStyle name="Normal 3 2 12 6" xfId="48106" xr:uid="{D61E844C-4B41-4B17-8084-E8300A954E5E}"/>
    <cellStyle name="Normal 3 2 13" xfId="22558" xr:uid="{D6857713-1521-447B-817E-B517783C0244}"/>
    <cellStyle name="Normal 3 2 13 2" xfId="28068" xr:uid="{644D78C1-C359-4844-899F-6291BCD23EE9}"/>
    <cellStyle name="Normal 3 2 13 2 2" xfId="56558" xr:uid="{03936AC7-DFD3-4951-B8F0-AFD38FF9F9AA}"/>
    <cellStyle name="Normal 3 2 13 3" xfId="25114" xr:uid="{B204494D-34C5-4D1B-91C9-56FFFB5ECA93}"/>
    <cellStyle name="Normal 3 2 13 3 2" xfId="53605" xr:uid="{E1264F50-2B75-4B3A-AF8C-2714A32F5E6B}"/>
    <cellStyle name="Normal 3 2 13 4" xfId="51845" xr:uid="{0B98D699-EE4A-4373-81FF-84BA0683FB55}"/>
    <cellStyle name="Normal 3 2 14" xfId="25139" xr:uid="{30DF7793-298A-43A4-B94E-736D5259B7E5}"/>
    <cellStyle name="Normal 3 2 14 2" xfId="28093" xr:uid="{40828072-FB84-4A9D-8FC9-721A622FDAF2}"/>
    <cellStyle name="Normal 3 2 14 2 2" xfId="56583" xr:uid="{26EFA713-F773-4767-8EDD-B36499F4511F}"/>
    <cellStyle name="Normal 3 2 14 3" xfId="53630" xr:uid="{11A0D39F-F1FA-4DA9-B54D-39FB5DD4EEDF}"/>
    <cellStyle name="Normal 3 2 15" xfId="26589" xr:uid="{47A0D4A8-D3F9-43A4-9036-BE9B2779D495}"/>
    <cellStyle name="Normal 3 2 15 2" xfId="55079" xr:uid="{42FEB2A8-0B2F-459B-8864-A80700BBE834}"/>
    <cellStyle name="Normal 3 2 16" xfId="29571" xr:uid="{28257CF7-0898-48BD-A5EC-FFF419EAA4CB}"/>
    <cellStyle name="Normal 3 2 16 2" xfId="58061" xr:uid="{9C86F296-3BAB-4F38-A73D-EE218CDA657E}"/>
    <cellStyle name="Normal 3 2 17" xfId="4162" xr:uid="{944BFE35-03C3-4D2E-8804-17F32AB52175}"/>
    <cellStyle name="Normal 3 2 18" xfId="3998" xr:uid="{7E35560E-5ACD-419D-BD31-A9AD4C7D51E9}"/>
    <cellStyle name="Normal 3 2 19" xfId="31692" xr:uid="{07DF076E-3F5F-457A-A7BD-D645A41F3EC8}"/>
    <cellStyle name="Normal 3 2 2" xfId="163" xr:uid="{29531FC2-25FB-471C-A5CE-913C696331F6}"/>
    <cellStyle name="Normal 3 2 2 10" xfId="4681" xr:uid="{6E30B6D7-3065-4B5D-A18F-09DB3301EA7C}"/>
    <cellStyle name="Normal 3 2 2 10 2" xfId="22942" xr:uid="{C29F3AFB-5EBE-440A-8231-66DEC3AA401E}"/>
    <cellStyle name="Normal 3 2 2 10 2 2" xfId="52166" xr:uid="{6AB3C1F2-C4AF-4062-8EB9-BC7E3C406D7C}"/>
    <cellStyle name="Normal 3 2 2 11" xfId="4335" xr:uid="{9B9571FF-84B0-491F-BE41-12373C87A5BB}"/>
    <cellStyle name="Normal 3 2 2 12" xfId="4006" xr:uid="{95FF6C23-3CF7-4C6E-832B-29B07EF70E85}"/>
    <cellStyle name="Normal 3 2 2 13" xfId="31712" xr:uid="{4EAD35FF-978F-4C01-89B0-16E37EF4F956}"/>
    <cellStyle name="Normal 3 2 2 14" xfId="31782" xr:uid="{E116362C-9E70-429F-819C-590611FF619A}"/>
    <cellStyle name="Normal 3 2 2 2" xfId="348" xr:uid="{1A7F390E-29D5-43D8-B397-2DAD22A8F8CE}"/>
    <cellStyle name="Normal 3 2 2 2 10" xfId="4455" xr:uid="{893E06CB-70DF-45B6-99BC-E56F05177448}"/>
    <cellStyle name="Normal 3 2 2 2 11" xfId="31858" xr:uid="{21E20316-92D5-4CE0-92C5-DA1354E6AE2E}"/>
    <cellStyle name="Normal 3 2 2 2 2" xfId="4541" xr:uid="{7CB9C547-848A-464E-AE05-4AAE1EB08240}"/>
    <cellStyle name="Normal 3 2 2 2 2 2" xfId="18472" xr:uid="{D9D204A2-3DC4-4EE2-9519-D784724AD691}"/>
    <cellStyle name="Normal 3 2 2 2 2 2 2" xfId="28530" xr:uid="{6A001E8C-1C4D-461A-9B59-77B182F74D43}"/>
    <cellStyle name="Normal 3 2 2 2 2 2 2 2" xfId="57020" xr:uid="{6962AD64-F38F-409D-A6D6-3F4690F67301}"/>
    <cellStyle name="Normal 3 2 2 2 2 2 3" xfId="25555" xr:uid="{1BDE0041-46A9-4425-8B56-6EFADDE47C85}"/>
    <cellStyle name="Normal 3 2 2 2 2 2 3 2" xfId="54046" xr:uid="{C8794125-1F56-4788-B3E2-1F5BAB4F58D5}"/>
    <cellStyle name="Normal 3 2 2 2 2 2 4" xfId="48110" xr:uid="{C5314C13-F1B1-4624-A04D-1FF353FE1825}"/>
    <cellStyle name="Normal 3 2 2 2 2 3" xfId="18473" xr:uid="{97CF38A2-877B-4B6B-A631-C1C1BAC0F925}"/>
    <cellStyle name="Normal 3 2 2 2 2 3 2" xfId="27016" xr:uid="{3A41D3F9-712E-4E59-8D79-7DB67D80A9C4}"/>
    <cellStyle name="Normal 3 2 2 2 2 3 2 2" xfId="55506" xr:uid="{D2400645-A6C0-42E4-961D-9EF3B53540C2}"/>
    <cellStyle name="Normal 3 2 2 2 2 3 3" xfId="48111" xr:uid="{EC942C87-3BD1-4EA6-ACD1-12706F95338A}"/>
    <cellStyle name="Normal 3 2 2 2 2 4" xfId="18471" xr:uid="{87B9A823-7A6E-40DD-9A26-F12D04BDA326}"/>
    <cellStyle name="Normal 3 2 2 2 2 4 2" xfId="30011" xr:uid="{F8F821EE-9556-4EE9-B901-471DBC3947B4}"/>
    <cellStyle name="Normal 3 2 2 2 2 4 2 2" xfId="58501" xr:uid="{485F2AA8-B08F-4385-AB06-055F1C923CAF}"/>
    <cellStyle name="Normal 3 2 2 2 2 4 3" xfId="48109" xr:uid="{26F9417C-F3DF-497F-A84A-0B744C6B0C1E}"/>
    <cellStyle name="Normal 3 2 2 2 2 5" xfId="23174" xr:uid="{AA899B55-90E6-4B7D-A0B7-799D78C1C078}"/>
    <cellStyle name="Normal 3 2 2 2 2 5 2" xfId="52238" xr:uid="{F5BCCFFB-D93D-4FEA-9ABC-0CF955ACA12E}"/>
    <cellStyle name="Normal 3 2 2 2 3" xfId="18474" xr:uid="{2F2D4914-8B58-4B6E-BAC1-6DEAD2927EB7}"/>
    <cellStyle name="Normal 3 2 2 2 3 2" xfId="25842" xr:uid="{11BFCE24-C8E7-49C3-BFD6-16F004C53BE3}"/>
    <cellStyle name="Normal 3 2 2 2 3 2 2" xfId="28820" xr:uid="{BF12DA41-A532-46EE-9D39-631701BF7D21}"/>
    <cellStyle name="Normal 3 2 2 2 3 2 2 2" xfId="57310" xr:uid="{EF7F118A-5394-4B65-871A-565B961DB838}"/>
    <cellStyle name="Normal 3 2 2 2 3 2 3" xfId="54333" xr:uid="{6A6712CE-75D2-4821-89F3-D63C41D7020D}"/>
    <cellStyle name="Normal 3 2 2 2 3 3" xfId="27309" xr:uid="{1045A4A7-710D-4FEF-B5F4-FC976113C430}"/>
    <cellStyle name="Normal 3 2 2 2 3 3 2" xfId="55799" xr:uid="{FA4FE306-881C-4BC4-9828-AA81DAA97E66}"/>
    <cellStyle name="Normal 3 2 2 2 3 4" xfId="30307" xr:uid="{DFD93B99-B108-44A1-9376-7A7440A44DCE}"/>
    <cellStyle name="Normal 3 2 2 2 3 4 2" xfId="58797" xr:uid="{9EB113FF-6497-4312-B587-9F755AB634F9}"/>
    <cellStyle name="Normal 3 2 2 2 3 5" xfId="24397" xr:uid="{6AA8E57C-55A1-49E6-89AC-A802864D29BE}"/>
    <cellStyle name="Normal 3 2 2 2 3 5 2" xfId="52889" xr:uid="{6A20F8E5-BCEF-42D5-AD85-7640887DD175}"/>
    <cellStyle name="Normal 3 2 2 2 3 6" xfId="48112" xr:uid="{44E53D80-6237-4F5A-BEF7-6FF7D6B529C8}"/>
    <cellStyle name="Normal 3 2 2 2 4" xfId="18475" xr:uid="{AA198772-DD97-48FA-A608-9C3219532255}"/>
    <cellStyle name="Normal 3 2 2 2 4 2" xfId="26133" xr:uid="{3A4D6669-8D5B-4016-B670-D56F6CBF33B5}"/>
    <cellStyle name="Normal 3 2 2 2 4 2 2" xfId="29117" xr:uid="{52F78915-027C-434E-B5A0-62ADA041F802}"/>
    <cellStyle name="Normal 3 2 2 2 4 2 2 2" xfId="57607" xr:uid="{1A8E19B3-F3AB-47CD-9DAD-3A4CF3AE6B38}"/>
    <cellStyle name="Normal 3 2 2 2 4 2 3" xfId="54624" xr:uid="{B31EBC87-6386-4D89-AC93-921B612D3D8A}"/>
    <cellStyle name="Normal 3 2 2 2 4 3" xfId="27606" xr:uid="{AFD2C411-6997-419A-935E-09491821583F}"/>
    <cellStyle name="Normal 3 2 2 2 4 3 2" xfId="56096" xr:uid="{3382EFB9-F0CA-4D12-829A-44EAEB61580D}"/>
    <cellStyle name="Normal 3 2 2 2 4 4" xfId="30605" xr:uid="{BC21A707-0176-49E9-9914-C947DA018F71}"/>
    <cellStyle name="Normal 3 2 2 2 4 4 2" xfId="59095" xr:uid="{AAA33850-9CEF-44D1-A265-B353066ED8AC}"/>
    <cellStyle name="Normal 3 2 2 2 4 5" xfId="24676" xr:uid="{E786888C-8757-4B74-8957-5F6DE40D5F20}"/>
    <cellStyle name="Normal 3 2 2 2 4 5 2" xfId="53168" xr:uid="{59C3F622-D415-4485-9BCD-5DD279C2821E}"/>
    <cellStyle name="Normal 3 2 2 2 4 6" xfId="48113" xr:uid="{EFDFCEE4-A15D-4B8D-8D27-58CA56E73BC1}"/>
    <cellStyle name="Normal 3 2 2 2 5" xfId="18476" xr:uid="{C691DC0A-1FF7-4F9F-A86A-17546C172C61}"/>
    <cellStyle name="Normal 3 2 2 2 5 2" xfId="26442" xr:uid="{D6AEA2F8-5EA6-4A32-9328-1A0FF55EE58D}"/>
    <cellStyle name="Normal 3 2 2 2 5 2 2" xfId="29426" xr:uid="{46EE4BDB-B6B8-4B2E-AB85-74B216DBDF55}"/>
    <cellStyle name="Normal 3 2 2 2 5 2 2 2" xfId="57916" xr:uid="{8C58A12B-8CCE-464A-B381-09F7D4E39E5E}"/>
    <cellStyle name="Normal 3 2 2 2 5 2 3" xfId="54933" xr:uid="{49E05E0E-1E26-440B-97AD-262EA82CB773}"/>
    <cellStyle name="Normal 3 2 2 2 5 3" xfId="27915" xr:uid="{C0F6D72C-AD1B-4E9C-87D6-5B1093A44412}"/>
    <cellStyle name="Normal 3 2 2 2 5 3 2" xfId="56405" xr:uid="{52A428E8-4E47-4790-AD2F-383AE85CCD59}"/>
    <cellStyle name="Normal 3 2 2 2 5 4" xfId="30915" xr:uid="{924E8F86-A554-4CC9-8129-B8906B7E4168}"/>
    <cellStyle name="Normal 3 2 2 2 5 4 2" xfId="59405" xr:uid="{DB10C4F8-C7E9-4648-9078-96C6DF7F5E30}"/>
    <cellStyle name="Normal 3 2 2 2 5 5" xfId="24973" xr:uid="{F8CBE815-6586-4B11-8448-9AD4100E3CD0}"/>
    <cellStyle name="Normal 3 2 2 2 5 5 2" xfId="53464" xr:uid="{7F4DB903-680A-414C-BC20-6C26DBA49C1B}"/>
    <cellStyle name="Normal 3 2 2 2 5 6" xfId="48114" xr:uid="{FA0C3809-244B-447B-A5AB-6211D7A97DDA}"/>
    <cellStyle name="Normal 3 2 2 2 6" xfId="22384" xr:uid="{DB1A1313-B5E9-49E6-B4A1-EEBF8AED4322}"/>
    <cellStyle name="Normal 3 2 2 2 6 2" xfId="28240" xr:uid="{FF4E463A-98ED-4A6B-9412-CD0987EE5870}"/>
    <cellStyle name="Normal 3 2 2 2 6 2 2" xfId="56730" xr:uid="{08B00E71-08B8-4A4E-B9F6-4C2EF82C853C}"/>
    <cellStyle name="Normal 3 2 2 2 6 3" xfId="25274" xr:uid="{175906BA-6BD0-405D-9C5A-527F72A5923C}"/>
    <cellStyle name="Normal 3 2 2 2 6 3 2" xfId="53765" xr:uid="{5AF7F1E8-77B6-4F93-A38F-95C41385DF53}"/>
    <cellStyle name="Normal 3 2 2 2 7" xfId="18470" xr:uid="{4DEF8625-8240-4561-8AAF-3E1916B2F82C}"/>
    <cellStyle name="Normal 3 2 2 2 7 2" xfId="26725" xr:uid="{A8D1D003-D32C-4EE7-97D3-479398D2E88B}"/>
    <cellStyle name="Normal 3 2 2 2 7 2 2" xfId="55215" xr:uid="{5007AB07-E232-4C95-BA85-0A028411CD12}"/>
    <cellStyle name="Normal 3 2 2 2 7 3" xfId="48108" xr:uid="{7DCFA58B-7B82-452B-BC2F-31214F3D1D81}"/>
    <cellStyle name="Normal 3 2 2 2 8" xfId="6272" xr:uid="{CD4A3C9C-1F11-489B-A010-E6C7E910D44F}"/>
    <cellStyle name="Normal 3 2 2 2 8 2" xfId="29719" xr:uid="{9A419D98-7EA4-4367-B54E-59B5417BFBC7}"/>
    <cellStyle name="Normal 3 2 2 2 8 2 2" xfId="58209" xr:uid="{8E9DC749-790B-4534-9CA2-EB9D4528EC8B}"/>
    <cellStyle name="Normal 3 2 2 2 9" xfId="23007" xr:uid="{53D7C36F-223C-47B7-9652-FB26CEFFF56D}"/>
    <cellStyle name="Normal 3 2 2 2 9 2" xfId="52177" xr:uid="{8F6B1543-0B57-45A4-B222-A2DC3DF81728}"/>
    <cellStyle name="Normal 3 2 2 3" xfId="3378" xr:uid="{47E4EF9C-3405-4F35-9194-ECF7F809B255}"/>
    <cellStyle name="Normal 3 2 2 3 10" xfId="34330" xr:uid="{234B3CAC-C3D8-4EE2-AC43-C9329069669A}"/>
    <cellStyle name="Normal 3 2 2 3 2" xfId="6295" xr:uid="{6C61838A-929D-4257-9AE2-58DE045EA151}"/>
    <cellStyle name="Normal 3 2 2 3 2 2" xfId="18479" xr:uid="{3B2CFD67-6071-4DCB-81CD-04D40D805C34}"/>
    <cellStyle name="Normal 3 2 2 3 2 2 2" xfId="28398" xr:uid="{FEF1AEBF-5E48-4F80-931B-6A1B7F68C0A4}"/>
    <cellStyle name="Normal 3 2 2 3 2 2 2 2" xfId="56888" xr:uid="{E5B9C298-7EEE-4A4F-8647-7638282EB9F5}"/>
    <cellStyle name="Normal 3 2 2 3 2 2 3" xfId="48117" xr:uid="{2E2889C9-6353-4E76-96AB-443BAA318796}"/>
    <cellStyle name="Normal 3 2 2 3 2 3" xfId="18480" xr:uid="{D439A8F2-5A11-4C68-9E56-4C4475C2B44F}"/>
    <cellStyle name="Normal 3 2 2 3 2 3 2" xfId="48118" xr:uid="{2862BAB8-21AE-4A69-99ED-1002304D534E}"/>
    <cellStyle name="Normal 3 2 2 3 2 4" xfId="22397" xr:uid="{35771E22-7BA3-4B08-AF93-EFA7B0A23B12}"/>
    <cellStyle name="Normal 3 2 2 3 2 5" xfId="18478" xr:uid="{519984E6-D96D-478B-8593-510BD5F0A40D}"/>
    <cellStyle name="Normal 3 2 2 3 2 5 2" xfId="48116" xr:uid="{638E378E-8511-471B-8285-2BA5D5FD22FF}"/>
    <cellStyle name="Normal 3 2 2 3 2 6" xfId="25432" xr:uid="{EC00EB4B-6047-4DF7-ADC5-5E95DD65BD53}"/>
    <cellStyle name="Normal 3 2 2 3 2 6 2" xfId="53923" xr:uid="{637F2DA2-BCC2-426F-A6C5-D17730E2E858}"/>
    <cellStyle name="Normal 3 2 2 3 3" xfId="18481" xr:uid="{2FAF69A3-6FDE-4194-AE01-C778D4ABB94B}"/>
    <cellStyle name="Normal 3 2 2 3 3 2" xfId="26884" xr:uid="{57D78989-65E9-4914-9C95-988104E54915}"/>
    <cellStyle name="Normal 3 2 2 3 3 2 2" xfId="55374" xr:uid="{3C7450B2-6044-4279-9B0B-0E9C3AD752F8}"/>
    <cellStyle name="Normal 3 2 2 3 3 3" xfId="48119" xr:uid="{ACCAC8E0-E158-48B3-B9D8-5D024C4B0C36}"/>
    <cellStyle name="Normal 3 2 2 3 4" xfId="18482" xr:uid="{A7071DB0-1FF4-4184-A9BA-E97DC0D9CE41}"/>
    <cellStyle name="Normal 3 2 2 3 4 2" xfId="29877" xr:uid="{31669301-732B-42A0-AF41-808274E646D5}"/>
    <cellStyle name="Normal 3 2 2 3 4 2 2" xfId="58367" xr:uid="{3656C13F-0405-4965-BC56-A34CEA344EBF}"/>
    <cellStyle name="Normal 3 2 2 3 4 3" xfId="48120" xr:uid="{2AEC1514-0098-4339-A1A5-E972F1342DC0}"/>
    <cellStyle name="Normal 3 2 2 3 5" xfId="18483" xr:uid="{1F686430-2E2D-41FF-8CCD-590CEDD43ABF}"/>
    <cellStyle name="Normal 3 2 2 3 5 2" xfId="23173" xr:uid="{CAC4EF0F-7E78-4078-99F3-0FDE886761A0}"/>
    <cellStyle name="Normal 3 2 2 3 5 2 2" xfId="52237" xr:uid="{F97358B4-0414-4171-836D-EE9178205963}"/>
    <cellStyle name="Normal 3 2 2 3 5 3" xfId="48121" xr:uid="{4AED416D-D4D1-4A85-AFBE-F194E1BA0D27}"/>
    <cellStyle name="Normal 3 2 2 3 6" xfId="20631" xr:uid="{15F569A6-AB98-424E-A95F-25DFA1502C10}"/>
    <cellStyle name="Normal 3 2 2 3 6 2" xfId="22472" xr:uid="{A9B40A6A-3288-43FD-B5B5-F5BC88A559D8}"/>
    <cellStyle name="Normal 3 2 2 3 7" xfId="18477" xr:uid="{A53CC959-116F-4ED0-8DB3-4998DC4F1476}"/>
    <cellStyle name="Normal 3 2 2 3 7 2" xfId="48115" xr:uid="{61FCEA96-0036-4042-AAA6-8F355A92137F}"/>
    <cellStyle name="Normal 3 2 2 3 8" xfId="4738" xr:uid="{058D639D-750B-4FED-8C58-62EB74F56B28}"/>
    <cellStyle name="Normal 3 2 2 3 9" xfId="4504" xr:uid="{EC58D2B3-8D69-4ACA-89FF-08549773E9E0}"/>
    <cellStyle name="Normal 3 2 2 4" xfId="2093" xr:uid="{22DC7027-DF3F-4370-8C8F-566249884013}"/>
    <cellStyle name="Normal 3 2 2 4 2" xfId="18485" xr:uid="{31A75AB0-8937-4D74-B330-DDAAAE95B762}"/>
    <cellStyle name="Normal 3 2 2 4 2 2" xfId="28688" xr:uid="{8670583D-D29D-4577-9D23-AEA8F9E1B65E}"/>
    <cellStyle name="Normal 3 2 2 4 2 2 2" xfId="57178" xr:uid="{078AD2D3-BC82-4CF5-9E0F-D96954A4CB01}"/>
    <cellStyle name="Normal 3 2 2 4 2 3" xfId="25709" xr:uid="{0E2DD6EC-03A8-4CE9-B79C-410A9CA7554F}"/>
    <cellStyle name="Normal 3 2 2 4 2 3 2" xfId="54200" xr:uid="{BF5015BC-FA8F-4032-9C6D-A42FC38A119C}"/>
    <cellStyle name="Normal 3 2 2 4 2 4" xfId="48123" xr:uid="{91BEA666-9942-40E5-AED6-5A7B0EA26EE0}"/>
    <cellStyle name="Normal 3 2 2 4 3" xfId="18486" xr:uid="{19936D22-665A-45AD-BAA8-772285BC6941}"/>
    <cellStyle name="Normal 3 2 2 4 3 2" xfId="27177" xr:uid="{11EF4CA2-698A-46F0-9AF9-739D4CF66DCA}"/>
    <cellStyle name="Normal 3 2 2 4 3 2 2" xfId="55667" xr:uid="{5D02FF88-42D0-45D7-9108-F0541FEF8EF8}"/>
    <cellStyle name="Normal 3 2 2 4 3 3" xfId="48124" xr:uid="{523D6D17-CC1D-42D8-A175-634257FEDC5F}"/>
    <cellStyle name="Normal 3 2 2 4 4" xfId="30173" xr:uid="{BB8E1530-5803-4F31-9903-FDD3E9E5BEB0}"/>
    <cellStyle name="Normal 3 2 2 4 4 2" xfId="58663" xr:uid="{F3C308C2-DF7A-4B08-A5F7-BABF0B662083}"/>
    <cellStyle name="Normal 3 2 2 4 5" xfId="24275" xr:uid="{4D28CE7B-617B-47E8-9780-5C6B0C7E4215}"/>
    <cellStyle name="Normal 3 2 2 4 5 2" xfId="52767" xr:uid="{C7BDDD2A-F45C-491C-BB08-9FD425E24BE4}"/>
    <cellStyle name="Normal 3 2 2 4 6" xfId="18484" xr:uid="{92AE256A-5219-47F9-AF21-0941078FDD20}"/>
    <cellStyle name="Normal 3 2 2 4 6 2" xfId="48122" xr:uid="{5CE01DD2-151B-45D4-86A3-500C954E7B24}"/>
    <cellStyle name="Normal 3 2 2 5" xfId="18487" xr:uid="{850BD4B0-9520-416F-8E21-88A4904B58ED}"/>
    <cellStyle name="Normal 3 2 2 5 2" xfId="25999" xr:uid="{356DF6F9-BD8E-422A-B084-8F9636C7818A}"/>
    <cellStyle name="Normal 3 2 2 5 2 2" xfId="28982" xr:uid="{0A1C4928-748C-4E02-88FC-04A65023D308}"/>
    <cellStyle name="Normal 3 2 2 5 2 2 2" xfId="57472" xr:uid="{138DBCF9-F61C-43FA-BF75-7A110EF5741C}"/>
    <cellStyle name="Normal 3 2 2 5 2 3" xfId="54490" xr:uid="{4353600D-A59A-457E-9EBA-59C3813E9D09}"/>
    <cellStyle name="Normal 3 2 2 5 3" xfId="27471" xr:uid="{2D0199E4-A3CA-4EE7-AC36-D6C18A7A8DFB}"/>
    <cellStyle name="Normal 3 2 2 5 3 2" xfId="55961" xr:uid="{D4D4CA2E-6467-4D6B-BFBC-11747090A30D}"/>
    <cellStyle name="Normal 3 2 2 5 4" xfId="30469" xr:uid="{4A4FE454-ED01-463B-95D2-AFAD364F6192}"/>
    <cellStyle name="Normal 3 2 2 5 4 2" xfId="58959" xr:uid="{B4D55036-BDE0-4594-948C-48C6CB6AA1CD}"/>
    <cellStyle name="Normal 3 2 2 5 5" xfId="24553" xr:uid="{62FB2321-D424-44E2-B21C-072AD33477BD}"/>
    <cellStyle name="Normal 3 2 2 5 5 2" xfId="53045" xr:uid="{068AD86C-E15C-4BB5-9471-69CF36853FF4}"/>
    <cellStyle name="Normal 3 2 2 5 6" xfId="48125" xr:uid="{097DFAC5-9BD2-4199-8624-A219867D901D}"/>
    <cellStyle name="Normal 3 2 2 6" xfId="18488" xr:uid="{708C93C3-E72D-4D36-A94D-E8F00EF92680}"/>
    <cellStyle name="Normal 3 2 2 6 2" xfId="26309" xr:uid="{57746B63-4C17-42F1-88FC-A89A721BCE49}"/>
    <cellStyle name="Normal 3 2 2 6 2 2" xfId="29293" xr:uid="{7E3ACAC3-66C2-4193-B10A-7E2BF09BE064}"/>
    <cellStyle name="Normal 3 2 2 6 2 2 2" xfId="57783" xr:uid="{396E3346-768E-43C1-A856-F1B9C6748F72}"/>
    <cellStyle name="Normal 3 2 2 6 2 3" xfId="54800" xr:uid="{30AEC8D9-E528-4BE0-84D5-43771B87F1DC}"/>
    <cellStyle name="Normal 3 2 2 6 3" xfId="27782" xr:uid="{F967B2A4-DB52-4698-8C1D-86F1FFD3BCBA}"/>
    <cellStyle name="Normal 3 2 2 6 3 2" xfId="56272" xr:uid="{8FEEB585-835B-4CE0-B50B-E255BC492B50}"/>
    <cellStyle name="Normal 3 2 2 6 4" xfId="30781" xr:uid="{18A9099B-1518-4DDC-9188-3EB4925D2761}"/>
    <cellStyle name="Normal 3 2 2 6 4 2" xfId="59271" xr:uid="{9E1BF2C6-B437-40C0-AC75-1F1D99A82528}"/>
    <cellStyle name="Normal 3 2 2 6 5" xfId="24851" xr:uid="{351BCEFC-1EEC-45FF-9A41-4C06AF8F1178}"/>
    <cellStyle name="Normal 3 2 2 6 5 2" xfId="53342" xr:uid="{9D220DAE-7BDE-46A7-AE02-1EB1009A5DD6}"/>
    <cellStyle name="Normal 3 2 2 6 6" xfId="48126" xr:uid="{B339D551-08DB-4AEA-A09F-E5B1C56C58BE}"/>
    <cellStyle name="Normal 3 2 2 7" xfId="18489" xr:uid="{42944C21-FA00-4961-A97D-120359B48C1B}"/>
    <cellStyle name="Normal 3 2 2 7 2" xfId="28107" xr:uid="{E2CF6833-F0EA-4238-903C-F228F7AE881B}"/>
    <cellStyle name="Normal 3 2 2 7 2 2" xfId="56597" xr:uid="{8D05A6F9-3B2D-4A1C-A6FE-0EF5CC09E85A}"/>
    <cellStyle name="Normal 3 2 2 7 3" xfId="25152" xr:uid="{FEF1EC33-96F3-4495-83D0-D4FAE599C3A2}"/>
    <cellStyle name="Normal 3 2 2 7 3 2" xfId="53643" xr:uid="{1AC8D55F-D9F7-4396-9598-830EA48CB3BA}"/>
    <cellStyle name="Normal 3 2 2 7 4" xfId="48127" xr:uid="{CF4E5772-1110-44EB-8043-0FFBF76773D6}"/>
    <cellStyle name="Normal 3 2 2 8" xfId="20609" xr:uid="{A9AF26CB-1B7A-4F19-88D4-B0454380E2A2}"/>
    <cellStyle name="Normal 3 2 2 8 2" xfId="26603" xr:uid="{729CB0C3-BA34-497B-95D0-FCD5A852A04E}"/>
    <cellStyle name="Normal 3 2 2 8 2 2" xfId="55093" xr:uid="{6527D167-307D-4C51-9A03-B44194D78569}"/>
    <cellStyle name="Normal 3 2 2 9" xfId="18469" xr:uid="{F8CF549C-699A-4C3E-A5CB-9582182B3C91}"/>
    <cellStyle name="Normal 3 2 2 9 2" xfId="29585" xr:uid="{75D4FB61-F690-4411-A74D-BEAB17C0C57B}"/>
    <cellStyle name="Normal 3 2 2 9 2 2" xfId="58075" xr:uid="{12E2CE22-EE2A-4D5A-88C8-3169993891E1}"/>
    <cellStyle name="Normal 3 2 2 9 3" xfId="48107" xr:uid="{F53E30B1-019E-40F4-83A4-A17388DA0B45}"/>
    <cellStyle name="Normal 3 2 3" xfId="170" xr:uid="{95D9A558-FBE8-4A23-802C-AFEF712D7D1E}"/>
    <cellStyle name="Normal 3 2 3 10" xfId="31785" xr:uid="{6216E3D4-4792-4A8B-9D83-81490A1F3005}"/>
    <cellStyle name="Normal 3 2 3 2" xfId="432" xr:uid="{ACC1304E-3C44-41EE-95E8-CB805BF1B577}"/>
    <cellStyle name="Normal 3 2 3 2 2" xfId="18492" xr:uid="{C7ECD751-7E4A-4678-B4DF-1E890F1938C4}"/>
    <cellStyle name="Normal 3 2 3 2 2 2" xfId="18493" xr:uid="{9A8832E6-1727-4C33-B734-E85D315E47AF}"/>
    <cellStyle name="Normal 3 2 3 2 2 2 2" xfId="48131" xr:uid="{E77731DC-CC8D-46B8-BFDE-59275B822229}"/>
    <cellStyle name="Normal 3 2 3 2 2 3" xfId="18494" xr:uid="{6C084670-4BF4-4192-BE48-D8391B1B577C}"/>
    <cellStyle name="Normal 3 2 3 2 2 3 2" xfId="48132" xr:uid="{FD44E16B-9A7A-47AE-AE60-214B21296062}"/>
    <cellStyle name="Normal 3 2 3 2 2 4" xfId="23176" xr:uid="{07E61439-15A3-488A-B935-42F1777EADE8}"/>
    <cellStyle name="Normal 3 2 3 2 2 4 2" xfId="52240" xr:uid="{A4A11540-34FB-40BB-B591-BF7FF2918E30}"/>
    <cellStyle name="Normal 3 2 3 2 2 5" xfId="48130" xr:uid="{8D53E24B-3522-46BA-9EDC-9F0D3577B085}"/>
    <cellStyle name="Normal 3 2 3 2 3" xfId="18495" xr:uid="{A2C93904-EF0F-4539-811D-F1538817E54E}"/>
    <cellStyle name="Normal 3 2 3 2 3 2" xfId="23912" xr:uid="{6ED34B62-0C3F-47BF-AB9A-BEDECDDF856B}"/>
    <cellStyle name="Normal 3 2 3 2 3 3" xfId="48133" xr:uid="{A2E4EE40-F7AE-4C00-96C7-6E7BD2DFA870}"/>
    <cellStyle name="Normal 3 2 3 2 4" xfId="18496" xr:uid="{1B8448C1-DF2B-445C-AC66-CADE5DE64B8B}"/>
    <cellStyle name="Normal 3 2 3 2 4 2" xfId="48134" xr:uid="{AC6E31FC-B80B-427A-A8A7-6A446BE35B1C}"/>
    <cellStyle name="Normal 3 2 3 2 5" xfId="18497" xr:uid="{99CBCE67-ECA4-4FD7-B0CE-9BC55C4101BA}"/>
    <cellStyle name="Normal 3 2 3 2 5 2" xfId="48135" xr:uid="{3B9A9017-5F8F-4653-BDBF-9609FA9C6C3E}"/>
    <cellStyle name="Normal 3 2 3 2 6" xfId="23037" xr:uid="{9AB6B798-1CDA-45CA-ADC4-DA002EB58789}"/>
    <cellStyle name="Normal 3 2 3 2 6 2" xfId="52179" xr:uid="{9328C6D9-DB50-40CB-9430-A0F97BC6FC76}"/>
    <cellStyle name="Normal 3 2 3 2 7" xfId="18491" xr:uid="{CE1D8725-AB84-45DD-B40B-218546E0B068}"/>
    <cellStyle name="Normal 3 2 3 2 7 2" xfId="48129" xr:uid="{AB40EF53-728E-4080-9A0E-BAB4BD0F215E}"/>
    <cellStyle name="Normal 3 2 3 2 8" xfId="31872" xr:uid="{C7A2B6A1-9CD5-4024-BA50-3CD8E8E99F60}"/>
    <cellStyle name="Normal 3 2 3 3" xfId="598" xr:uid="{3CE3B1C4-01E7-4450-B4E0-16461167CE7C}"/>
    <cellStyle name="Normal 3 2 3 3 2" xfId="18499" xr:uid="{C37D4A5A-5435-46D2-B833-59DD4668C65A}"/>
    <cellStyle name="Normal 3 2 3 3 2 2" xfId="18500" xr:uid="{13606438-774A-4CAE-AD71-19182D3A34E7}"/>
    <cellStyle name="Normal 3 2 3 3 2 2 2" xfId="48138" xr:uid="{BF66D1ED-B312-4EF5-9311-E604593A237A}"/>
    <cellStyle name="Normal 3 2 3 3 2 3" xfId="18501" xr:uid="{B6C8BFB2-3C5F-432F-8B8A-B372FFF7B6BF}"/>
    <cellStyle name="Normal 3 2 3 3 2 3 2" xfId="48139" xr:uid="{30FB9E16-6903-4007-AF7F-F19B705F5CC0}"/>
    <cellStyle name="Normal 3 2 3 3 2 4" xfId="48137" xr:uid="{8F922900-75D5-4C3D-B77A-D1AD48716D04}"/>
    <cellStyle name="Normal 3 2 3 3 3" xfId="18502" xr:uid="{747E0C93-9AFA-4B43-A1E3-C19AF8FB281D}"/>
    <cellStyle name="Normal 3 2 3 3 3 2" xfId="48140" xr:uid="{E5E2857C-ABFA-4BC1-9618-7243DA7CD050}"/>
    <cellStyle name="Normal 3 2 3 3 4" xfId="18503" xr:uid="{E3D08C05-9FC8-4FB2-BAB5-B2ED8F050C8F}"/>
    <cellStyle name="Normal 3 2 3 3 4 2" xfId="48141" xr:uid="{4FF3E840-3490-4B4E-9117-A8B7C56B8907}"/>
    <cellStyle name="Normal 3 2 3 3 5" xfId="18504" xr:uid="{093216A1-89F0-44D1-A581-4A2C0113B184}"/>
    <cellStyle name="Normal 3 2 3 3 5 2" xfId="48142" xr:uid="{69E7ACC9-B201-48A9-9C79-42C6140E3D12}"/>
    <cellStyle name="Normal 3 2 3 3 6" xfId="23175" xr:uid="{2BA9F5D0-9B7C-4CC0-B23E-57D117DF3DC6}"/>
    <cellStyle name="Normal 3 2 3 3 6 2" xfId="52239" xr:uid="{4803D2EC-6138-4D20-A722-4CC6BF78E6A4}"/>
    <cellStyle name="Normal 3 2 3 3 7" xfId="18498" xr:uid="{F0E8C885-4E68-4DDF-926A-04A96C2A5A97}"/>
    <cellStyle name="Normal 3 2 3 3 7 2" xfId="48136" xr:uid="{14AFB5B1-3578-4C9A-AA6E-71B101F4100C}"/>
    <cellStyle name="Normal 3 2 3 3 8" xfId="31879" xr:uid="{C653818F-10AE-496D-B57F-A97618C4D5A6}"/>
    <cellStyle name="Normal 3 2 3 4" xfId="659" xr:uid="{01BD60D3-5B28-4F95-8B84-FCF206F0594A}"/>
    <cellStyle name="Normal 3 2 3 4 2" xfId="18506" xr:uid="{AD0FEB58-C727-40FB-8BD5-17E85ED5523F}"/>
    <cellStyle name="Normal 3 2 3 4 2 2" xfId="48144" xr:uid="{62961D54-E4A3-4A2C-9D8F-76D0827EE2F4}"/>
    <cellStyle name="Normal 3 2 3 4 3" xfId="18507" xr:uid="{64AE8EBD-D178-492A-9346-BC634B377004}"/>
    <cellStyle name="Normal 3 2 3 4 3 2" xfId="48145" xr:uid="{56305725-A716-4CB1-80D7-8DBD8B2EC828}"/>
    <cellStyle name="Normal 3 2 3 4 4" xfId="23512" xr:uid="{931EC851-0D02-4A5A-86E8-6A47A29B9C59}"/>
    <cellStyle name="Normal 3 2 3 4 5" xfId="18505" xr:uid="{88E4C24F-29C7-48D0-80EE-1ADDF3BA3741}"/>
    <cellStyle name="Normal 3 2 3 4 5 2" xfId="48143" xr:uid="{006D58D2-1609-4446-916C-CD1E4EBB2425}"/>
    <cellStyle name="Normal 3 2 3 5" xfId="18508" xr:uid="{C2F9E520-A674-4E2F-9F9A-DD0535FE0F86}"/>
    <cellStyle name="Normal 3 2 3 5 2" xfId="22981" xr:uid="{58D824D1-93B7-4017-8ACD-8DAB9A1CD75C}"/>
    <cellStyle name="Normal 3 2 3 5 2 2" xfId="52170" xr:uid="{7C5EF525-4FD5-4F51-AD2F-DC67CD3B45CD}"/>
    <cellStyle name="Normal 3 2 3 5 3" xfId="48146" xr:uid="{7F335C9E-4041-410C-BFA8-AD3D6AED0269}"/>
    <cellStyle name="Normal 3 2 3 6" xfId="18509" xr:uid="{4ADE714B-5457-4E85-AD9F-659BB1B38F3E}"/>
    <cellStyle name="Normal 3 2 3 6 2" xfId="48147" xr:uid="{06417487-DCFF-49B8-99C2-F1DDC171F622}"/>
    <cellStyle name="Normal 3 2 3 7" xfId="18510" xr:uid="{469DE87E-22FB-46AB-807B-7DEEFB7CDA87}"/>
    <cellStyle name="Normal 3 2 3 7 2" xfId="48148" xr:uid="{F3214576-4B72-4221-88B8-CE4CC6E62385}"/>
    <cellStyle name="Normal 3 2 3 8" xfId="18490" xr:uid="{EEC29389-DEE6-4EEF-916E-4398C2F315AA}"/>
    <cellStyle name="Normal 3 2 3 8 2" xfId="48128" xr:uid="{5595C117-6A2F-4010-9CA1-AB0C1F02BF80}"/>
    <cellStyle name="Normal 3 2 3 9" xfId="4453" xr:uid="{B6CD313C-66E9-4DB8-8C8D-5F0809E30DD9}"/>
    <cellStyle name="Normal 3 2 4" xfId="257" xr:uid="{F89DEEB2-9983-4658-B328-7344FEE060CC}"/>
    <cellStyle name="Normal 3 2 4 10" xfId="22995" xr:uid="{EA81046C-9023-4ADC-9B22-32FD47A49A6F}"/>
    <cellStyle name="Normal 3 2 4 11" xfId="22849" xr:uid="{AC35B351-81F0-4DAF-96CA-CD0735135F4B}"/>
    <cellStyle name="Normal 3 2 4 11 2" xfId="52134" xr:uid="{9179340D-15E4-4E19-944D-5D6D9D9C8D5A}"/>
    <cellStyle name="Normal 3 2 4 2" xfId="763" xr:uid="{744D5824-843C-456B-9F06-7A4912B6EFBC}"/>
    <cellStyle name="Normal 3 2 4 2 2" xfId="18513" xr:uid="{44F0BE79-A28F-49F7-869C-AA8970AB871E}"/>
    <cellStyle name="Normal 3 2 4 2 2 2" xfId="28463" xr:uid="{FE6B9B17-0784-443A-9FB9-248CFA7B0889}"/>
    <cellStyle name="Normal 3 2 4 2 2 2 2" xfId="56953" xr:uid="{C5D21C32-EFFF-4E1D-9FDE-55CC5B13E45C}"/>
    <cellStyle name="Normal 3 2 4 2 2 3" xfId="25486" xr:uid="{A3404BDB-1EDF-4272-A028-A112B6DF92C8}"/>
    <cellStyle name="Normal 3 2 4 2 2 3 2" xfId="53977" xr:uid="{56814D84-0E26-4FB2-875C-1EC961E6C52A}"/>
    <cellStyle name="Normal 3 2 4 2 2 4" xfId="48151" xr:uid="{39762798-CF47-43B7-AFA1-3C2ACF66998F}"/>
    <cellStyle name="Normal 3 2 4 2 3" xfId="18514" xr:uid="{7A8F1616-71D3-4E6A-944D-F17F36AE5530}"/>
    <cellStyle name="Normal 3 2 4 2 3 2" xfId="26949" xr:uid="{07A3F14F-3FD2-4758-92B4-3577F62D22F9}"/>
    <cellStyle name="Normal 3 2 4 2 3 2 2" xfId="55439" xr:uid="{F9F09939-4A82-4F91-9E66-A7CE9EF1E13C}"/>
    <cellStyle name="Normal 3 2 4 2 3 3" xfId="48152" xr:uid="{E4066899-FAE0-4DF6-B38A-D2D1623A8A54}"/>
    <cellStyle name="Normal 3 2 4 2 4" xfId="29943" xr:uid="{DAC4FF8B-2DA6-4F50-BDE5-79C8AE39CB2F}"/>
    <cellStyle name="Normal 3 2 4 2 4 2" xfId="58433" xr:uid="{39BE7408-4D8F-445D-80D9-FAE1CAFD57CC}"/>
    <cellStyle name="Normal 3 2 4 2 5" xfId="24005" xr:uid="{83E0E25B-D993-4ADA-8D6D-0C39840B015F}"/>
    <cellStyle name="Normal 3 2 4 2 5 2" xfId="52568" xr:uid="{68A38AB9-9D62-415F-A7F2-322C7159F1FB}"/>
    <cellStyle name="Normal 3 2 4 2 6" xfId="18512" xr:uid="{E9C46CC6-444D-4A48-A638-4740D07F92A2}"/>
    <cellStyle name="Normal 3 2 4 2 6 2" xfId="48150" xr:uid="{AFCBBEF6-CC69-4106-ABE9-6D66E0E2754A}"/>
    <cellStyle name="Normal 3 2 4 3" xfId="657" xr:uid="{F4E1BE0B-D4D2-4577-814C-5D50F7EDB139}"/>
    <cellStyle name="Normal 3 2 4 3 2" xfId="25773" xr:uid="{8701440B-5A9B-4AE2-9291-C5CEC777908E}"/>
    <cellStyle name="Normal 3 2 4 3 2 2" xfId="28752" xr:uid="{2EF137B0-FE78-45DA-8938-64BFA565C979}"/>
    <cellStyle name="Normal 3 2 4 3 2 2 2" xfId="57242" xr:uid="{A24CC516-E2D3-4067-8880-EC818F90692D}"/>
    <cellStyle name="Normal 3 2 4 3 2 3" xfId="54264" xr:uid="{418B5167-7F47-4C78-9922-8E50D883C01F}"/>
    <cellStyle name="Normal 3 2 4 3 3" xfId="27241" xr:uid="{97F62FE6-890D-4E38-BFC0-62A5D8473598}"/>
    <cellStyle name="Normal 3 2 4 3 3 2" xfId="55731" xr:uid="{8A83CFDF-530B-4E31-9EC5-1694F5109A27}"/>
    <cellStyle name="Normal 3 2 4 3 4" xfId="30238" xr:uid="{B1D94E24-C1DD-4914-AE3A-78BF59955026}"/>
    <cellStyle name="Normal 3 2 4 3 4 2" xfId="58728" xr:uid="{181C6F0D-786E-478D-9D34-24122DE318FA}"/>
    <cellStyle name="Normal 3 2 4 3 5" xfId="24328" xr:uid="{F0A63628-F416-45BC-8662-C9C986D20742}"/>
    <cellStyle name="Normal 3 2 4 3 5 2" xfId="52820" xr:uid="{6585AD86-7BC9-4302-B81A-9101DABF5300}"/>
    <cellStyle name="Normal 3 2 4 3 6" xfId="18515" xr:uid="{2B284C86-B9DB-4ED9-A9EC-F0E753F53C4C}"/>
    <cellStyle name="Normal 3 2 4 3 6 2" xfId="48153" xr:uid="{3E391588-D392-4BA8-AFCA-5697BA2DE00A}"/>
    <cellStyle name="Normal 3 2 4 3 7" xfId="31923" xr:uid="{A18665C9-310D-4B16-8863-3AD02E6A3B6A}"/>
    <cellStyle name="Normal 3 2 4 4" xfId="18516" xr:uid="{19DE0951-474E-4E4A-81AF-9849BAC467A6}"/>
    <cellStyle name="Normal 3 2 4 4 2" xfId="26064" xr:uid="{DD9BFA12-1E2F-4833-8022-9FCD5EF7362F}"/>
    <cellStyle name="Normal 3 2 4 4 2 2" xfId="29048" xr:uid="{FF2C8D4E-3DDF-4932-B7E6-2CE90E322C2D}"/>
    <cellStyle name="Normal 3 2 4 4 2 2 2" xfId="57538" xr:uid="{278A3D99-8907-457A-B189-B427C850F1AD}"/>
    <cellStyle name="Normal 3 2 4 4 2 3" xfId="54555" xr:uid="{00B66111-61EC-451F-8B5A-611FA6B13299}"/>
    <cellStyle name="Normal 3 2 4 4 3" xfId="27537" xr:uid="{DC70571C-5228-45CE-9085-3EE453EC6E15}"/>
    <cellStyle name="Normal 3 2 4 4 3 2" xfId="56027" xr:uid="{7021CE99-1D4A-4997-B9C5-D6F6413E35BA}"/>
    <cellStyle name="Normal 3 2 4 4 4" xfId="30535" xr:uid="{5362AA01-9A85-4541-9430-EE03A51A9C20}"/>
    <cellStyle name="Normal 3 2 4 4 4 2" xfId="59025" xr:uid="{AF6833AE-3AF3-4A46-859A-465BF4792FCB}"/>
    <cellStyle name="Normal 3 2 4 4 5" xfId="24607" xr:uid="{F81269B0-0050-4C9B-8806-76526B315A12}"/>
    <cellStyle name="Normal 3 2 4 4 5 2" xfId="53099" xr:uid="{57F225E6-111D-48B7-8498-0643884D53AB}"/>
    <cellStyle name="Normal 3 2 4 4 6" xfId="48154" xr:uid="{1B2CD2BD-117F-4388-AB2C-4F715E8578C9}"/>
    <cellStyle name="Normal 3 2 4 5" xfId="18517" xr:uid="{C8DED5DF-45A0-4040-9F60-8F8E4FF44B6A}"/>
    <cellStyle name="Normal 3 2 4 5 2" xfId="26374" xr:uid="{911F893A-3E93-4608-ABD6-B8DA8473102A}"/>
    <cellStyle name="Normal 3 2 4 5 2 2" xfId="29358" xr:uid="{2B9B3A0A-A989-4064-8CD2-5804CE2BD685}"/>
    <cellStyle name="Normal 3 2 4 5 2 2 2" xfId="57848" xr:uid="{AF167E88-F042-4AA1-9FB4-2EDAAC479BFE}"/>
    <cellStyle name="Normal 3 2 4 5 2 3" xfId="54865" xr:uid="{39058860-E1DD-4883-B118-483954B0A55E}"/>
    <cellStyle name="Normal 3 2 4 5 3" xfId="27847" xr:uid="{DE8C1B0F-A24C-4F06-A2D5-93B5F52D164C}"/>
    <cellStyle name="Normal 3 2 4 5 3 2" xfId="56337" xr:uid="{E964F06F-294B-4965-A2C4-B10ACC6B3627}"/>
    <cellStyle name="Normal 3 2 4 5 4" xfId="30846" xr:uid="{27058A3C-EDC3-4E25-994D-17B3244770A9}"/>
    <cellStyle name="Normal 3 2 4 5 4 2" xfId="59336" xr:uid="{F918FFE3-8597-4022-9490-3C9913A629B2}"/>
    <cellStyle name="Normal 3 2 4 5 5" xfId="24904" xr:uid="{7120B3DF-A38E-4162-9AFE-99F02CEF42CC}"/>
    <cellStyle name="Normal 3 2 4 5 5 2" xfId="53395" xr:uid="{B40C546D-6933-4FF5-B737-981C98B96C67}"/>
    <cellStyle name="Normal 3 2 4 5 6" xfId="48155" xr:uid="{98D934CC-6034-427A-AD20-8E374BD1CDFB}"/>
    <cellStyle name="Normal 3 2 4 6" xfId="18511" xr:uid="{CE55AAA0-9C53-4276-86DB-874996A4582A}"/>
    <cellStyle name="Normal 3 2 4 6 2" xfId="28172" xr:uid="{AB22AC08-5634-49D0-87AB-0EFF56F8F7C7}"/>
    <cellStyle name="Normal 3 2 4 6 2 2" xfId="56662" xr:uid="{B1D853D0-30F1-4B41-83ED-CE5F357F82DA}"/>
    <cellStyle name="Normal 3 2 4 6 3" xfId="25205" xr:uid="{07800990-6C8E-4EB3-BA53-3A9D9E8B131B}"/>
    <cellStyle name="Normal 3 2 4 6 3 2" xfId="53696" xr:uid="{46F4C105-D31E-480C-9DB3-7E63717FB5F8}"/>
    <cellStyle name="Normal 3 2 4 6 4" xfId="48149" xr:uid="{1F82F9E6-B905-4819-93BC-C958D917D267}"/>
    <cellStyle name="Normal 3 2 4 7" xfId="26656" xr:uid="{68555B37-9D77-4607-A518-A186B5321697}"/>
    <cellStyle name="Normal 3 2 4 7 2" xfId="55146" xr:uid="{02EA07A9-6E02-4C6E-9106-0561ACD7FCE0}"/>
    <cellStyle name="Normal 3 2 4 8" xfId="29650" xr:uid="{313E3ED4-0822-4F19-B932-E4944EEC19AD}"/>
    <cellStyle name="Normal 3 2 4 8 2" xfId="58140" xr:uid="{2FDF5CFB-625E-4F1D-9E2B-CBF03E842C91}"/>
    <cellStyle name="Normal 3 2 4 9" xfId="23614" xr:uid="{08437E26-797D-4983-8C92-3A94F5E99310}"/>
    <cellStyle name="Normal 3 2 4 9 2" xfId="52340" xr:uid="{407E1E2A-DB20-4DCD-BF10-E8647BCC61FC}"/>
    <cellStyle name="Normal 3 2 5" xfId="697" xr:uid="{D732B2F5-0694-4AB2-9407-14625267EB24}"/>
    <cellStyle name="Normal 3 2 5 10" xfId="4511" xr:uid="{EFCCD80F-0538-4145-9340-8B4B2B9D411E}"/>
    <cellStyle name="Normal 3 2 5 2" xfId="18519" xr:uid="{5C77CA66-2C31-4768-80BE-A116AF16BAFD}"/>
    <cellStyle name="Normal 3 2 5 2 2" xfId="18520" xr:uid="{FD42E4CB-4BDA-4C7B-B79D-19C51AADB12B}"/>
    <cellStyle name="Normal 3 2 5 2 2 2" xfId="28586" xr:uid="{8E06610E-CFA5-4512-BF7C-6B804B0627D6}"/>
    <cellStyle name="Normal 3 2 5 2 2 2 2" xfId="57076" xr:uid="{A9E0E108-08B5-43F4-8B9F-75DFD7FE1570}"/>
    <cellStyle name="Normal 3 2 5 2 2 3" xfId="25611" xr:uid="{A691348A-4B52-4FB1-95EA-23BB5490CA4A}"/>
    <cellStyle name="Normal 3 2 5 2 2 3 2" xfId="54102" xr:uid="{2BA7DF15-EE91-477D-8DA0-03210BC8C5E7}"/>
    <cellStyle name="Normal 3 2 5 2 2 4" xfId="48158" xr:uid="{2DB5E1BD-95E1-45D5-A59A-9CDEC6DB3B16}"/>
    <cellStyle name="Normal 3 2 5 2 3" xfId="18521" xr:uid="{47136307-F329-440B-9BFA-7E09149D2023}"/>
    <cellStyle name="Normal 3 2 5 2 3 2" xfId="27075" xr:uid="{21F4B9D3-4826-4D14-A37A-E991AAC6555E}"/>
    <cellStyle name="Normal 3 2 5 2 3 2 2" xfId="55565" xr:uid="{5EE581FA-91B8-4280-97D3-0BCC8E99211A}"/>
    <cellStyle name="Normal 3 2 5 2 3 3" xfId="48159" xr:uid="{06037F0F-7A85-46E1-81F6-5241796B3A62}"/>
    <cellStyle name="Normal 3 2 5 2 4" xfId="30070" xr:uid="{493DCBC6-B1C4-48A0-9BCB-2698309247CC}"/>
    <cellStyle name="Normal 3 2 5 2 4 2" xfId="58560" xr:uid="{F04BFAE3-C8B8-43AF-9853-9F29A1F4F0A7}"/>
    <cellStyle name="Normal 3 2 5 2 5" xfId="24165" xr:uid="{9327E3CD-64F2-483D-BF5B-578F3172C512}"/>
    <cellStyle name="Normal 3 2 5 2 5 2" xfId="52681" xr:uid="{BE0DBD1F-DA40-4FDF-B373-E372068A048E}"/>
    <cellStyle name="Normal 3 2 5 2 6" xfId="48157" xr:uid="{D25298B5-1D2C-4E9D-A82F-E6CE36B03809}"/>
    <cellStyle name="Normal 3 2 5 3" xfId="18522" xr:uid="{6D4D58DF-355A-44B2-B589-FF6C3228B698}"/>
    <cellStyle name="Normal 3 2 5 3 2" xfId="25897" xr:uid="{C8AC4319-70C6-461E-8D5A-06A5E3C4A2B9}"/>
    <cellStyle name="Normal 3 2 5 3 2 2" xfId="28879" xr:uid="{674D6007-C7B6-4CA8-96C9-7AA084E61915}"/>
    <cellStyle name="Normal 3 2 5 3 2 2 2" xfId="57369" xr:uid="{CB704EC4-828E-45F6-9668-41BDC63BF7E6}"/>
    <cellStyle name="Normal 3 2 5 3 2 3" xfId="54388" xr:uid="{6D4FB183-1678-4A51-A264-3F2BE8D8AA8E}"/>
    <cellStyle name="Normal 3 2 5 3 3" xfId="27368" xr:uid="{1B59155C-520F-4866-A5E7-E4E99B8BF401}"/>
    <cellStyle name="Normal 3 2 5 3 3 2" xfId="55858" xr:uid="{C006172A-9F65-4892-88A0-650E27475768}"/>
    <cellStyle name="Normal 3 2 5 3 4" xfId="30366" xr:uid="{BD644A52-588F-43AC-887E-BAE05EA9F6DF}"/>
    <cellStyle name="Normal 3 2 5 3 4 2" xfId="58856" xr:uid="{ACE803D2-8E0C-4467-82A4-36E796BBE923}"/>
    <cellStyle name="Normal 3 2 5 3 5" xfId="24454" xr:uid="{72F12C5A-4736-4D34-BB70-5C77B4C92B1B}"/>
    <cellStyle name="Normal 3 2 5 3 5 2" xfId="52946" xr:uid="{797C9B8A-AFA9-4070-B9A0-B8B723EA8892}"/>
    <cellStyle name="Normal 3 2 5 3 6" xfId="48160" xr:uid="{9C076EB5-58C0-4781-A2DB-45F5ACA2A39D}"/>
    <cellStyle name="Normal 3 2 5 4" xfId="18523" xr:uid="{18D7C5E5-E0DD-4AA6-9D7C-59A861BFF91A}"/>
    <cellStyle name="Normal 3 2 5 4 2" xfId="26197" xr:uid="{8CA7408A-57BE-489D-81F6-AA9ED8EAFFCA}"/>
    <cellStyle name="Normal 3 2 5 4 2 2" xfId="29181" xr:uid="{362A3027-B6E3-41C1-AC79-2BD92B03BBE5}"/>
    <cellStyle name="Normal 3 2 5 4 2 2 2" xfId="57671" xr:uid="{9A618187-A810-4192-99A8-A494D9830517}"/>
    <cellStyle name="Normal 3 2 5 4 2 3" xfId="54688" xr:uid="{B91D5B0A-2C15-4C0B-AC33-F82C8003E088}"/>
    <cellStyle name="Normal 3 2 5 4 3" xfId="27670" xr:uid="{99EBB2BC-8839-48EA-8D1B-4FB342DDD68F}"/>
    <cellStyle name="Normal 3 2 5 4 3 2" xfId="56160" xr:uid="{37395474-F338-4A57-9423-861CDD54C467}"/>
    <cellStyle name="Normal 3 2 5 4 4" xfId="30669" xr:uid="{6E377AF6-C0E3-482E-8A63-DD77635C2D70}"/>
    <cellStyle name="Normal 3 2 5 4 4 2" xfId="59159" xr:uid="{D5F2E027-45CA-4E12-8441-EF172042B4F3}"/>
    <cellStyle name="Normal 3 2 5 4 5" xfId="24739" xr:uid="{5E440BD5-6441-4557-96BE-23F4ADE9CF83}"/>
    <cellStyle name="Normal 3 2 5 4 5 2" xfId="53231" xr:uid="{7E67EB67-F3EF-4986-A6D2-1D41520A58F9}"/>
    <cellStyle name="Normal 3 2 5 4 6" xfId="48161" xr:uid="{A3E77324-6364-469E-802C-ECEF78773AF9}"/>
    <cellStyle name="Normal 3 2 5 5" xfId="18524" xr:uid="{5A3195D5-799F-4B4B-915D-2573372A3F52}"/>
    <cellStyle name="Normal 3 2 5 5 2" xfId="26501" xr:uid="{974EDE7A-221A-45F5-9AB9-F1C991ABDDA1}"/>
    <cellStyle name="Normal 3 2 5 5 2 2" xfId="29485" xr:uid="{64484759-7012-4E98-862F-CCB26F30E1A9}"/>
    <cellStyle name="Normal 3 2 5 5 2 2 2" xfId="57975" xr:uid="{A65AA5C2-B8BD-4DDD-9B10-0464F214D0E3}"/>
    <cellStyle name="Normal 3 2 5 5 2 3" xfId="54992" xr:uid="{02BB09BF-8167-4D07-967B-016711AB1978}"/>
    <cellStyle name="Normal 3 2 5 5 3" xfId="27974" xr:uid="{28E21382-251A-4726-BAF8-AF303DDCA243}"/>
    <cellStyle name="Normal 3 2 5 5 3 2" xfId="56464" xr:uid="{0ED17F2F-A42F-41EA-8922-ACFD7BF7F23A}"/>
    <cellStyle name="Normal 3 2 5 5 4" xfId="30974" xr:uid="{3BC6DF5B-4A49-4792-AA4E-92078C460ADD}"/>
    <cellStyle name="Normal 3 2 5 5 4 2" xfId="59464" xr:uid="{A37C0765-BE65-4638-90C5-EC351B95B370}"/>
    <cellStyle name="Normal 3 2 5 5 5" xfId="25032" xr:uid="{86A0D778-30B4-4D9B-ABB0-B3A6452BFEF5}"/>
    <cellStyle name="Normal 3 2 5 5 5 2" xfId="53523" xr:uid="{8C8B2A2F-1A93-4AE4-8E46-BA2CA637940A}"/>
    <cellStyle name="Normal 3 2 5 5 6" xfId="48162" xr:uid="{039FF46D-C500-4FF4-93A2-95630BFEDC93}"/>
    <cellStyle name="Normal 3 2 5 6" xfId="18518" xr:uid="{E91A71BF-0A1C-4055-8A7D-78963F5BD0ED}"/>
    <cellStyle name="Normal 3 2 5 6 2" xfId="28299" xr:uid="{D84BBB76-598B-4038-875C-4470A3DB5E03}"/>
    <cellStyle name="Normal 3 2 5 6 2 2" xfId="56789" xr:uid="{A783851F-42AB-4293-8FE8-52D707A17116}"/>
    <cellStyle name="Normal 3 2 5 6 3" xfId="25333" xr:uid="{8072419F-9300-44C0-8D38-E5EEB31EC436}"/>
    <cellStyle name="Normal 3 2 5 6 3 2" xfId="53824" xr:uid="{D53CA089-CB98-4329-BDAF-6064B42A20B9}"/>
    <cellStyle name="Normal 3 2 5 6 4" xfId="48156" xr:uid="{6661E502-5B24-4D2D-A8A4-D57C6F3DB5A7}"/>
    <cellStyle name="Normal 3 2 5 7" xfId="26784" xr:uid="{17572AC9-1275-4793-88B2-96FA11D98522}"/>
    <cellStyle name="Normal 3 2 5 7 2" xfId="55274" xr:uid="{0AA67DC2-70B9-4B0F-A41F-FC16D0862FFF}"/>
    <cellStyle name="Normal 3 2 5 8" xfId="29778" xr:uid="{A27D87A9-0DBE-4967-AF08-31FD8A2E26CD}"/>
    <cellStyle name="Normal 3 2 5 8 2" xfId="58268" xr:uid="{747C10AE-F9B4-4875-BD07-01C58896F05E}"/>
    <cellStyle name="Normal 3 2 5 9" xfId="23172" xr:uid="{7D2F1BA8-8A16-4AE3-844B-3BF992D2CBFB}"/>
    <cellStyle name="Normal 3 2 5 9 2" xfId="52236" xr:uid="{074AA1C4-912D-4C37-B291-70C68E0B8AAE}"/>
    <cellStyle name="Normal 3 2 6" xfId="159" xr:uid="{EA2A8CC5-BAAD-42FF-9FEE-9CCA0612B53B}"/>
    <cellStyle name="Normal 3 2 6 10" xfId="23367" xr:uid="{3D6179B3-DEEF-4D90-B39E-BA5591D0715F}"/>
    <cellStyle name="Normal 3 2 6 11" xfId="4172" xr:uid="{4C5601B2-9747-4DE7-8C73-5BE5D2AB4F55}"/>
    <cellStyle name="Normal 3 2 6 12" xfId="31778" xr:uid="{BAF5C3E3-41FC-4999-B4B3-5C2B5A96E3F3}"/>
    <cellStyle name="Normal 3 2 6 2" xfId="4516" xr:uid="{F3650405-9E74-4194-B894-A8294F0837FF}"/>
    <cellStyle name="Normal 3 2 6 2 2" xfId="18526" xr:uid="{8C7A1C94-CA0A-4EA4-980E-7F4E666DCC6A}"/>
    <cellStyle name="Normal 3 2 6 2 2 2" xfId="28601" xr:uid="{699B1050-D806-4C9E-8E74-23C0DACA6681}"/>
    <cellStyle name="Normal 3 2 6 2 2 2 2" xfId="57091" xr:uid="{A9C05DA5-E8F0-4ECB-AA91-AE69C0F6D94B}"/>
    <cellStyle name="Normal 3 2 6 2 2 3" xfId="25624" xr:uid="{FB832824-758C-4856-A069-94095EC794E3}"/>
    <cellStyle name="Normal 3 2 6 2 2 3 2" xfId="54115" xr:uid="{9B84ED9E-E42A-4D40-8477-8462BD4B4176}"/>
    <cellStyle name="Normal 3 2 6 2 2 4" xfId="48164" xr:uid="{1D24B521-292F-4A52-A8CF-850F4E5BCB67}"/>
    <cellStyle name="Normal 3 2 6 2 3" xfId="27090" xr:uid="{A48199BC-0556-41F7-8BA4-245E6A3AED74}"/>
    <cellStyle name="Normal 3 2 6 2 3 2" xfId="55580" xr:uid="{D20B0F7C-2A37-4C09-A6A5-0EBAA705EDE8}"/>
    <cellStyle name="Normal 3 2 6 2 4" xfId="30085" xr:uid="{E6D50255-C776-4AB6-A02C-D1C81DAAC9A8}"/>
    <cellStyle name="Normal 3 2 6 2 4 2" xfId="58575" xr:uid="{0A94CC5A-32DB-4DC7-BFB5-3C95949C874A}"/>
    <cellStyle name="Normal 3 2 6 2 5" xfId="31317" xr:uid="{7E056FF5-7727-4289-B7A1-A039DD04C9D1}"/>
    <cellStyle name="Normal 3 2 6 2 6" xfId="24198" xr:uid="{12B07750-75D5-4085-9C32-B635254657CE}"/>
    <cellStyle name="Normal 3 2 6 2 6 2" xfId="52695" xr:uid="{D65D6962-8CCE-4F78-962A-1F208D67DCDC}"/>
    <cellStyle name="Normal 3 2 6 3" xfId="18527" xr:uid="{77F2918A-CB19-4B42-8ECF-C4EE736FFCB4}"/>
    <cellStyle name="Normal 3 2 6 3 2" xfId="25912" xr:uid="{5ED81F04-C915-45E4-9E67-5E6A686E583D}"/>
    <cellStyle name="Normal 3 2 6 3 2 2" xfId="28894" xr:uid="{BDAA30AF-4C2B-4B94-A266-20330DE1624F}"/>
    <cellStyle name="Normal 3 2 6 3 2 2 2" xfId="57384" xr:uid="{A55BFEC9-8D9B-4AC8-A5FA-E8AF7F982E69}"/>
    <cellStyle name="Normal 3 2 6 3 2 3" xfId="54403" xr:uid="{0EC08DB0-F6E1-4A7C-9E5E-072346D07A13}"/>
    <cellStyle name="Normal 3 2 6 3 3" xfId="27383" xr:uid="{BD59D755-A333-40F0-B2AC-0F5AF6762611}"/>
    <cellStyle name="Normal 3 2 6 3 3 2" xfId="55873" xr:uid="{B98D9F04-21AD-4E81-8E90-9CA39FF1A2F3}"/>
    <cellStyle name="Normal 3 2 6 3 4" xfId="30381" xr:uid="{8BB2A2B5-4471-4369-983E-9133754F5CFE}"/>
    <cellStyle name="Normal 3 2 6 3 4 2" xfId="58871" xr:uid="{6A880446-5127-4FBF-A7A6-B68005C33B9D}"/>
    <cellStyle name="Normal 3 2 6 3 5" xfId="24468" xr:uid="{5D1BE315-994D-42D5-8BA4-E048D26AF36E}"/>
    <cellStyle name="Normal 3 2 6 3 5 2" xfId="52960" xr:uid="{D4CEC336-CD3F-4B8D-B675-BFB56B4B5B2A}"/>
    <cellStyle name="Normal 3 2 6 3 6" xfId="48165" xr:uid="{18C5CB7A-C70A-43B7-A465-DE0D840BD7C9}"/>
    <cellStyle name="Normal 3 2 6 4" xfId="18525" xr:uid="{6536DE01-C129-47E9-BA67-6E8766DE7696}"/>
    <cellStyle name="Normal 3 2 6 4 2" xfId="26212" xr:uid="{0474A25A-FFD1-4A56-9B74-0BE9BE3527A0}"/>
    <cellStyle name="Normal 3 2 6 4 2 2" xfId="29196" xr:uid="{668BFDB0-3D26-4B0C-BFA4-ED2086CE8DA9}"/>
    <cellStyle name="Normal 3 2 6 4 2 2 2" xfId="57686" xr:uid="{43F02164-3971-42C9-80E3-46B48C481CBF}"/>
    <cellStyle name="Normal 3 2 6 4 2 3" xfId="54703" xr:uid="{5B23CFEB-ED42-4EDC-92BD-60077D3D2F41}"/>
    <cellStyle name="Normal 3 2 6 4 3" xfId="27685" xr:uid="{CD843BD9-230C-4064-916F-4D6F7FB39654}"/>
    <cellStyle name="Normal 3 2 6 4 3 2" xfId="56175" xr:uid="{1DBBF4D1-90E7-4849-BAC3-E74053C0FB99}"/>
    <cellStyle name="Normal 3 2 6 4 4" xfId="30684" xr:uid="{60482C28-B925-4C87-A23A-904671F25803}"/>
    <cellStyle name="Normal 3 2 6 4 4 2" xfId="59174" xr:uid="{6A09DEB3-D90B-47A7-B63A-A2744509FEE9}"/>
    <cellStyle name="Normal 3 2 6 4 5" xfId="24754" xr:uid="{D57E9F4D-6755-419D-A49B-5FF80D38D60A}"/>
    <cellStyle name="Normal 3 2 6 4 5 2" xfId="53246" xr:uid="{671C2EE2-5578-4517-9189-09A24F12FF70}"/>
    <cellStyle name="Normal 3 2 6 4 6" xfId="48163" xr:uid="{6782A026-057C-4EB6-904D-D626B4CB2E7B}"/>
    <cellStyle name="Normal 3 2 6 5" xfId="25047" xr:uid="{480C723F-E954-49E8-A332-62AC83821A74}"/>
    <cellStyle name="Normal 3 2 6 5 2" xfId="26516" xr:uid="{A2096EEF-A827-4944-A8F6-2920152EE792}"/>
    <cellStyle name="Normal 3 2 6 5 2 2" xfId="29500" xr:uid="{2D0B9B63-8971-47FC-8863-27BAC8247DB3}"/>
    <cellStyle name="Normal 3 2 6 5 2 2 2" xfId="57990" xr:uid="{8361AAEA-3E9E-406A-82AD-080FE95585F0}"/>
    <cellStyle name="Normal 3 2 6 5 2 3" xfId="55007" xr:uid="{A9E08C0D-28C1-4B2D-B771-C4D316A0772A}"/>
    <cellStyle name="Normal 3 2 6 5 3" xfId="27989" xr:uid="{96C7AA75-20CA-4270-90E6-B821FF5E9D65}"/>
    <cellStyle name="Normal 3 2 6 5 3 2" xfId="56479" xr:uid="{85D61B47-0AEA-4EE9-A029-B44A7A7B31B6}"/>
    <cellStyle name="Normal 3 2 6 5 4" xfId="30989" xr:uid="{7899C629-FB05-475E-A842-3F039CC026BE}"/>
    <cellStyle name="Normal 3 2 6 5 4 2" xfId="59479" xr:uid="{283F09CB-5A91-4D40-A335-DA4F9C35A3C2}"/>
    <cellStyle name="Normal 3 2 6 5 5" xfId="53538" xr:uid="{9A45D533-5853-4BFE-812D-75F41291501C}"/>
    <cellStyle name="Normal 3 2 6 6" xfId="25348" xr:uid="{AB425180-7B3B-42EC-9989-455D282E2B57}"/>
    <cellStyle name="Normal 3 2 6 6 2" xfId="28314" xr:uid="{606A6B1B-370C-4339-85A9-D6BAF978A444}"/>
    <cellStyle name="Normal 3 2 6 6 2 2" xfId="56804" xr:uid="{C1F16FFC-1A88-4EB7-B808-7DFE21834925}"/>
    <cellStyle name="Normal 3 2 6 6 3" xfId="53839" xr:uid="{FF80B6A8-6E13-4AB6-BAC5-FE238DB1A598}"/>
    <cellStyle name="Normal 3 2 6 7" xfId="26799" xr:uid="{E773A772-2D06-4BE9-B6F7-3491C697A151}"/>
    <cellStyle name="Normal 3 2 6 7 2" xfId="55289" xr:uid="{C8E4F7D0-FAF3-418C-B531-0F0C2B177C9C}"/>
    <cellStyle name="Normal 3 2 6 8" xfId="29793" xr:uid="{8668B302-8AFD-410E-A6C2-E389603F2678}"/>
    <cellStyle name="Normal 3 2 6 8 2" xfId="58283" xr:uid="{1FEEB47B-7584-42E1-AE81-087232D6EAEF}"/>
    <cellStyle name="Normal 3 2 6 9" xfId="23832" xr:uid="{E7FE2329-5AFC-4D7D-AFC2-9CCE17439F6A}"/>
    <cellStyle name="Normal 3 2 6 9 2" xfId="52447" xr:uid="{08172560-721E-4961-87B9-7B685F2D0133}"/>
    <cellStyle name="Normal 3 2 7" xfId="18528" xr:uid="{DA7C0DA5-7195-4790-B26F-77AAA02A8BA7}"/>
    <cellStyle name="Normal 3 2 7 10" xfId="48166" xr:uid="{6C7DA709-689C-43B4-B101-7D6833FA5791}"/>
    <cellStyle name="Normal 3 2 7 2" xfId="24219" xr:uid="{1D4F5F70-B0F0-459E-8688-DC72BE176907}"/>
    <cellStyle name="Normal 3 2 7 2 2" xfId="25657" xr:uid="{A39155E7-DFD1-4F04-83A2-465CD051A5B0}"/>
    <cellStyle name="Normal 3 2 7 2 2 2" xfId="28634" xr:uid="{5C896EE0-BB14-4648-B94C-FEF6FBBF78A6}"/>
    <cellStyle name="Normal 3 2 7 2 2 2 2" xfId="57124" xr:uid="{29C952F7-3810-4604-9556-1862F456875D}"/>
    <cellStyle name="Normal 3 2 7 2 2 3" xfId="54148" xr:uid="{91A61DEC-C7BC-4872-A9B7-3625B729E9DC}"/>
    <cellStyle name="Normal 3 2 7 2 3" xfId="27123" xr:uid="{AD623ABE-4BF2-4E88-BABF-DFBDE325EC25}"/>
    <cellStyle name="Normal 3 2 7 2 3 2" xfId="55613" xr:uid="{3069F06E-2723-436A-90D7-4D2C2924F6FC}"/>
    <cellStyle name="Normal 3 2 7 2 4" xfId="30118" xr:uid="{4ADD38A9-F213-4A5B-8278-C1424D9A5E7A}"/>
    <cellStyle name="Normal 3 2 7 2 4 2" xfId="58608" xr:uid="{7A741EA2-4627-4EB0-B419-AB257D88EEF3}"/>
    <cellStyle name="Normal 3 2 7 2 5" xfId="52713" xr:uid="{DDFE4588-D2E1-4C2B-84F3-FD738A63FAAD}"/>
    <cellStyle name="Normal 3 2 7 3" xfId="24501" xr:uid="{41D8194A-FEF1-4FC6-B13A-713DC22EFB10}"/>
    <cellStyle name="Normal 3 2 7 3 2" xfId="25945" xr:uid="{6D77EABC-2AFD-46FD-89D4-AD5BB36A710A}"/>
    <cellStyle name="Normal 3 2 7 3 2 2" xfId="28927" xr:uid="{0088290E-F82D-4AEF-BD07-636607C1BB78}"/>
    <cellStyle name="Normal 3 2 7 3 2 2 2" xfId="57417" xr:uid="{B494E7AD-DD69-4278-90E0-F87DB2663184}"/>
    <cellStyle name="Normal 3 2 7 3 2 3" xfId="54436" xr:uid="{53ED004C-11B2-4BB7-883F-E177D74138E8}"/>
    <cellStyle name="Normal 3 2 7 3 3" xfId="27416" xr:uid="{DE2BDDAC-302A-49BE-8634-2A9E238FFCBD}"/>
    <cellStyle name="Normal 3 2 7 3 3 2" xfId="55906" xr:uid="{86F52E0B-4C5D-46FE-9FA1-42E54315EEE4}"/>
    <cellStyle name="Normal 3 2 7 3 4" xfId="30414" xr:uid="{AD492ED0-7EEF-49A0-9B99-35842F57C7DB}"/>
    <cellStyle name="Normal 3 2 7 3 4 2" xfId="58904" xr:uid="{CC8FB92B-C520-46AE-88FA-A7C008D341F4}"/>
    <cellStyle name="Normal 3 2 7 3 5" xfId="52993" xr:uid="{942848BC-001F-4722-A082-63634E7FBE16}"/>
    <cellStyle name="Normal 3 2 7 4" xfId="24787" xr:uid="{2501971B-366F-4B7D-8C1A-FAF3EBF3BDD3}"/>
    <cellStyle name="Normal 3 2 7 4 2" xfId="26245" xr:uid="{9B9EA2EF-237D-45C2-A6BE-0F84A76A6EC9}"/>
    <cellStyle name="Normal 3 2 7 4 2 2" xfId="29229" xr:uid="{5640D4D8-96CF-434A-96ED-37F4A217A851}"/>
    <cellStyle name="Normal 3 2 7 4 2 2 2" xfId="57719" xr:uid="{A221B501-A0F0-4387-8665-7DD86F0514BD}"/>
    <cellStyle name="Normal 3 2 7 4 2 3" xfId="54736" xr:uid="{9CAA3ED2-EA5A-4B62-9771-EB9A5FB20BAE}"/>
    <cellStyle name="Normal 3 2 7 4 3" xfId="27718" xr:uid="{2028CA24-FE33-4AE4-99DD-E2EAFEB49122}"/>
    <cellStyle name="Normal 3 2 7 4 3 2" xfId="56208" xr:uid="{DEC55ECB-7A11-4865-8B41-435A5BF8DA96}"/>
    <cellStyle name="Normal 3 2 7 4 4" xfId="30717" xr:uid="{E16CE354-D339-4B66-81AD-5E1C7682A149}"/>
    <cellStyle name="Normal 3 2 7 4 4 2" xfId="59207" xr:uid="{B7842D9A-377F-4F1D-9B83-D931B42F211C}"/>
    <cellStyle name="Normal 3 2 7 4 5" xfId="53279" xr:uid="{27D9AA7E-0AAC-4993-B789-2B027DCCA552}"/>
    <cellStyle name="Normal 3 2 7 5" xfId="25080" xr:uid="{F81A2C0E-9244-401E-9333-1235EB85BE3A}"/>
    <cellStyle name="Normal 3 2 7 5 2" xfId="26549" xr:uid="{7491528B-9594-4DAC-8C4C-D80B7DE6E305}"/>
    <cellStyle name="Normal 3 2 7 5 2 2" xfId="29533" xr:uid="{2211EE82-5C2B-4915-AD31-64E1426E019F}"/>
    <cellStyle name="Normal 3 2 7 5 2 2 2" xfId="58023" xr:uid="{2E2691D9-B8F2-4217-8337-9902C42BAFF4}"/>
    <cellStyle name="Normal 3 2 7 5 2 3" xfId="55040" xr:uid="{1E56EB3D-8CB8-433D-A59A-1444EE469835}"/>
    <cellStyle name="Normal 3 2 7 5 3" xfId="28022" xr:uid="{4736145F-EA08-4A5C-A4A8-D12B8B177AE1}"/>
    <cellStyle name="Normal 3 2 7 5 3 2" xfId="56512" xr:uid="{A3AB4496-4B51-413F-8048-EE60AE008E67}"/>
    <cellStyle name="Normal 3 2 7 5 4" xfId="31022" xr:uid="{D42D5FE2-F261-49C2-822A-2AB458CE8BD2}"/>
    <cellStyle name="Normal 3 2 7 5 4 2" xfId="59512" xr:uid="{3F4948E1-BDFB-4DA2-A5CB-FD64FE1C08DC}"/>
    <cellStyle name="Normal 3 2 7 5 5" xfId="53571" xr:uid="{C0BEACDB-C858-43B3-84FB-5976F2C82A3B}"/>
    <cellStyle name="Normal 3 2 7 6" xfId="25381" xr:uid="{A74F2D4A-B21D-461B-9358-462FAAC492ED}"/>
    <cellStyle name="Normal 3 2 7 6 2" xfId="28347" xr:uid="{9C9EAA87-33AB-40C7-A1A1-2C3C35665792}"/>
    <cellStyle name="Normal 3 2 7 6 2 2" xfId="56837" xr:uid="{2EBCDA0D-1BF4-4273-A9D8-7FB466612897}"/>
    <cellStyle name="Normal 3 2 7 6 3" xfId="53872" xr:uid="{9327C5E9-DCDA-4B8E-8AA5-4885AE21C90C}"/>
    <cellStyle name="Normal 3 2 7 7" xfId="26832" xr:uid="{AB3F1767-B402-44C5-A399-A2A38C21E857}"/>
    <cellStyle name="Normal 3 2 7 7 2" xfId="55322" xr:uid="{C73D1B3C-BE8C-4282-89A2-F8B8E2332FE0}"/>
    <cellStyle name="Normal 3 2 7 8" xfId="29826" xr:uid="{F87A7EDB-A203-44CE-8849-136CAE92B80F}"/>
    <cellStyle name="Normal 3 2 7 8 2" xfId="58316" xr:uid="{E7B2E090-0DE7-4F00-8591-D64209B8B5F5}"/>
    <cellStyle name="Normal 3 2 7 9" xfId="23348" xr:uid="{C15B5D3E-ED26-4C0E-83BE-ED2F7B37A2F7}"/>
    <cellStyle name="Normal 3 2 7 9 2" xfId="52301" xr:uid="{0897F767-713C-4361-A8C3-7EF1A74F29A6}"/>
    <cellStyle name="Normal 3 2 8" xfId="18529" xr:uid="{2FBE656C-154D-4BD6-ACF8-182F59D9510F}"/>
    <cellStyle name="Normal 3 2 8 10" xfId="23259" xr:uid="{7FCB0F4E-17C9-4266-AE95-60641FF14F7B}"/>
    <cellStyle name="Normal 3 2 8 11" xfId="48167" xr:uid="{613A7CB6-CE56-469A-B767-95A100359F3A}"/>
    <cellStyle name="Normal 3 2 8 2" xfId="24235" xr:uid="{A6A84D1C-A861-4888-B782-81EFBC388114}"/>
    <cellStyle name="Normal 3 2 8 2 2" xfId="25673" xr:uid="{1CC1D681-86F4-4984-BBDA-A44729A64132}"/>
    <cellStyle name="Normal 3 2 8 2 2 2" xfId="28650" xr:uid="{107F8A3A-FA30-427B-82D7-35584ABCFE60}"/>
    <cellStyle name="Normal 3 2 8 2 2 2 2" xfId="57140" xr:uid="{D6501571-3F0C-4F26-BECC-5499FF84091C}"/>
    <cellStyle name="Normal 3 2 8 2 2 3" xfId="54164" xr:uid="{B7DE3605-3D09-413F-A4B7-3B4FD2621F31}"/>
    <cellStyle name="Normal 3 2 8 2 3" xfId="27139" xr:uid="{30783EE0-968B-4427-8198-047B103F2ABC}"/>
    <cellStyle name="Normal 3 2 8 2 3 2" xfId="55629" xr:uid="{966FBC0D-63B4-4D29-98D7-BFC415185BF9}"/>
    <cellStyle name="Normal 3 2 8 2 4" xfId="30134" xr:uid="{E4773DB7-F677-42F9-9B01-7E57DC7FE9B9}"/>
    <cellStyle name="Normal 3 2 8 2 4 2" xfId="58624" xr:uid="{5C6EAD21-1468-40E5-B063-F753D3C41D01}"/>
    <cellStyle name="Normal 3 2 8 2 5" xfId="52729" xr:uid="{0C42027B-090A-42EA-B6A6-201DB0311CB8}"/>
    <cellStyle name="Normal 3 2 8 3" xfId="24517" xr:uid="{DD090890-8961-4922-94F3-4436AE8945D3}"/>
    <cellStyle name="Normal 3 2 8 3 2" xfId="25961" xr:uid="{7B51B525-D7B2-4019-B675-4EBBD1AF359C}"/>
    <cellStyle name="Normal 3 2 8 3 2 2" xfId="28943" xr:uid="{8EF0C82E-98E3-4E15-B488-6D56930F5933}"/>
    <cellStyle name="Normal 3 2 8 3 2 2 2" xfId="57433" xr:uid="{0F93AABA-4373-42BE-AC8B-D5BC1BC7A06C}"/>
    <cellStyle name="Normal 3 2 8 3 2 3" xfId="54452" xr:uid="{81A7AAAE-3A59-46B1-B795-C07A639C9A88}"/>
    <cellStyle name="Normal 3 2 8 3 3" xfId="27432" xr:uid="{4AED5D92-A27C-4A8B-8A2E-BDF3E266FA99}"/>
    <cellStyle name="Normal 3 2 8 3 3 2" xfId="55922" xr:uid="{A1DE0FFC-A7BD-461E-8488-12EAF473B556}"/>
    <cellStyle name="Normal 3 2 8 3 4" xfId="30430" xr:uid="{346AAEB5-E131-408A-9802-40E789CECCA1}"/>
    <cellStyle name="Normal 3 2 8 3 4 2" xfId="58920" xr:uid="{D5579D71-DB15-4CFC-BEB5-00779EBD743F}"/>
    <cellStyle name="Normal 3 2 8 3 5" xfId="53009" xr:uid="{259FF90E-9DDF-4CA6-9875-A1B37CF42EA0}"/>
    <cellStyle name="Normal 3 2 8 4" xfId="24803" xr:uid="{0DB83E83-4B28-43D3-95FB-A532A99DAE94}"/>
    <cellStyle name="Normal 3 2 8 4 2" xfId="26261" xr:uid="{472A5C4B-4C87-40D1-ADDF-891923508189}"/>
    <cellStyle name="Normal 3 2 8 4 2 2" xfId="29245" xr:uid="{16758447-1C35-4492-9862-A7D07314F2A1}"/>
    <cellStyle name="Normal 3 2 8 4 2 2 2" xfId="57735" xr:uid="{18F8C5A3-ED3A-445D-B81B-442BD7523D42}"/>
    <cellStyle name="Normal 3 2 8 4 2 3" xfId="54752" xr:uid="{1C899195-1904-4C09-902A-BEBB90CFBFF6}"/>
    <cellStyle name="Normal 3 2 8 4 3" xfId="27734" xr:uid="{44C55626-592F-4E1B-8659-940AE9A695AB}"/>
    <cellStyle name="Normal 3 2 8 4 3 2" xfId="56224" xr:uid="{56DB96D3-AE69-460E-A489-81857BB7ED0F}"/>
    <cellStyle name="Normal 3 2 8 4 4" xfId="30733" xr:uid="{892C8385-839E-4DEE-BDCD-96B47540BD14}"/>
    <cellStyle name="Normal 3 2 8 4 4 2" xfId="59223" xr:uid="{9688C5E1-4D20-4B70-8FFA-07B0A572B0EA}"/>
    <cellStyle name="Normal 3 2 8 4 5" xfId="53295" xr:uid="{5AC2F75B-F3D3-46B8-B5E7-3EAED80632A4}"/>
    <cellStyle name="Normal 3 2 8 5" xfId="25096" xr:uid="{EE7ABD1F-FB0A-4BD8-8536-A60F618A5BB5}"/>
    <cellStyle name="Normal 3 2 8 5 2" xfId="26565" xr:uid="{6A01B824-80D4-4B5D-8981-36703264D31F}"/>
    <cellStyle name="Normal 3 2 8 5 2 2" xfId="29549" xr:uid="{6D4513F2-5590-4D5B-8C3A-EC64835AD3A9}"/>
    <cellStyle name="Normal 3 2 8 5 2 2 2" xfId="58039" xr:uid="{8555ED72-B755-4363-AA78-7521C104A7F1}"/>
    <cellStyle name="Normal 3 2 8 5 2 3" xfId="55056" xr:uid="{40674733-F5FE-44F7-BEFF-6697302E3235}"/>
    <cellStyle name="Normal 3 2 8 5 3" xfId="28038" xr:uid="{83122B46-558F-40A4-8430-51743CFFAF6E}"/>
    <cellStyle name="Normal 3 2 8 5 3 2" xfId="56528" xr:uid="{B4888AE3-F927-4FC6-94E6-5A0615409CEF}"/>
    <cellStyle name="Normal 3 2 8 5 4" xfId="31038" xr:uid="{1BEAFB77-BD35-4EC0-8AF5-66393511D7F4}"/>
    <cellStyle name="Normal 3 2 8 5 4 2" xfId="59528" xr:uid="{B4561A49-6631-4E96-B60F-F722E9549E05}"/>
    <cellStyle name="Normal 3 2 8 5 5" xfId="53587" xr:uid="{C33D1173-DB00-4F61-989B-F016CD2AD1D8}"/>
    <cellStyle name="Normal 3 2 8 6" xfId="25397" xr:uid="{4448B1EC-55A0-4073-97A9-12F6575295B9}"/>
    <cellStyle name="Normal 3 2 8 6 2" xfId="28363" xr:uid="{17C4F831-C2FF-4BF1-AB89-7D6F803C5B49}"/>
    <cellStyle name="Normal 3 2 8 6 2 2" xfId="56853" xr:uid="{5BF868D9-2AA9-4442-862F-DDBDA380B708}"/>
    <cellStyle name="Normal 3 2 8 6 3" xfId="53888" xr:uid="{017C99FA-E696-41C7-8102-ED99F33E3729}"/>
    <cellStyle name="Normal 3 2 8 7" xfId="26848" xr:uid="{F8D2DEC3-DEFF-499E-B3D8-85252A92F4B7}"/>
    <cellStyle name="Normal 3 2 8 7 2" xfId="55338" xr:uid="{FF362BBE-63C7-48BC-AD88-84D175B7931D}"/>
    <cellStyle name="Normal 3 2 8 8" xfId="29842" xr:uid="{156AAAEF-CEE4-4DEE-A768-285CA57A4A39}"/>
    <cellStyle name="Normal 3 2 8 8 2" xfId="58332" xr:uid="{198F80F0-8898-4473-BC80-F904500DBB6A}"/>
    <cellStyle name="Normal 3 2 8 9" xfId="23866" xr:uid="{5BE035A0-546C-4D9A-88DE-F1900B6E6A17}"/>
    <cellStyle name="Normal 3 2 8 9 2" xfId="52480" xr:uid="{8C9B5F35-4A81-43CB-B989-503ECE204399}"/>
    <cellStyle name="Normal 3 2 9" xfId="18530" xr:uid="{E82D58DF-E7D9-4375-8098-33E049CB0F5B}"/>
    <cellStyle name="Normal 3 2 9 2" xfId="25419" xr:uid="{BC091EF2-710C-4D91-BCE8-345225824784}"/>
    <cellStyle name="Normal 3 2 9 2 2" xfId="28385" xr:uid="{6D7F5C3D-8AB5-40ED-9609-0B38B7D1E998}"/>
    <cellStyle name="Normal 3 2 9 2 2 2" xfId="56875" xr:uid="{D3F5E1E0-8FA5-431C-8A35-A5378E25931D}"/>
    <cellStyle name="Normal 3 2 9 2 3" xfId="53910" xr:uid="{D23B696A-E113-4BA8-B107-F1DABAB8CA02}"/>
    <cellStyle name="Normal 3 2 9 3" xfId="26871" xr:uid="{55CE74F1-23D7-4B4B-A6AA-181BB32E13BA}"/>
    <cellStyle name="Normal 3 2 9 3 2" xfId="55361" xr:uid="{ECA82F3F-3528-4DD0-AA98-2B7C662809F3}"/>
    <cellStyle name="Normal 3 2 9 4" xfId="29864" xr:uid="{53440AEB-96DD-4430-86BA-93D773FD7355}"/>
    <cellStyle name="Normal 3 2 9 4 2" xfId="58354" xr:uid="{0AFF9DDD-4DD7-4B69-B05F-BAF4B6DE1E18}"/>
    <cellStyle name="Normal 3 2 9 5" xfId="23908" xr:uid="{B9032749-8915-456B-80B7-37B2424CE25A}"/>
    <cellStyle name="Normal 3 2 9 5 2" xfId="52501" xr:uid="{1DBB14AF-D2B1-49EA-BA69-883190D9B0AD}"/>
    <cellStyle name="Normal 3 2 9 6" xfId="48168" xr:uid="{C3829FC3-A6F1-4B9E-8B41-69F88CD484AB}"/>
    <cellStyle name="Normal 3 3" xfId="160" xr:uid="{F399BFA9-7E1C-4040-BAC6-436CA6D89975}"/>
    <cellStyle name="Normal 3 3 10" xfId="18531" xr:uid="{2EBA73EE-E071-4583-B658-875B3CFD9315}"/>
    <cellStyle name="Normal 3 3 10 2" xfId="26302" xr:uid="{DC9ABCED-0D78-487A-9282-01CB6E66F041}"/>
    <cellStyle name="Normal 3 3 10 2 2" xfId="29286" xr:uid="{B001C09E-BCA3-47CD-A7BF-CB01DF0F2BAB}"/>
    <cellStyle name="Normal 3 3 10 2 2 2" xfId="57776" xr:uid="{9AF18473-DB06-43FC-A640-264147968437}"/>
    <cellStyle name="Normal 3 3 10 2 3" xfId="54793" xr:uid="{CEE4F36F-5BEF-407C-9C26-1DE5B29DFCED}"/>
    <cellStyle name="Normal 3 3 10 3" xfId="27775" xr:uid="{CE04FBFB-D3D6-48BA-AC7D-4301EE46F51A}"/>
    <cellStyle name="Normal 3 3 10 3 2" xfId="56265" xr:uid="{43760E1A-BF91-4B6D-9487-05FB515EF8AF}"/>
    <cellStyle name="Normal 3 3 10 4" xfId="30774" xr:uid="{BB026132-8D9B-45B5-9381-000A16753742}"/>
    <cellStyle name="Normal 3 3 10 4 2" xfId="59264" xr:uid="{2D2D5605-F7FE-4195-B05C-B3126B2CCFD9}"/>
    <cellStyle name="Normal 3 3 10 5" xfId="24844" xr:uid="{52D4EB83-6AFA-43ED-9B58-EFE28E007992}"/>
    <cellStyle name="Normal 3 3 10 5 2" xfId="53335" xr:uid="{498458D1-0D6F-4C7E-8834-B128A88B4DCC}"/>
    <cellStyle name="Normal 3 3 10 6" xfId="48169" xr:uid="{EDEB05D2-EE36-46D2-A240-2A4C796C99E5}"/>
    <cellStyle name="Normal 3 3 11" xfId="22539" xr:uid="{E96F823E-7918-46B5-9F18-A8A079136AF8}"/>
    <cellStyle name="Normal 3 3 11 2" xfId="28071" xr:uid="{5BD29E60-535E-4367-A812-34B2CC5DF134}"/>
    <cellStyle name="Normal 3 3 11 2 2" xfId="56561" xr:uid="{91039753-41E3-4CFA-9AF5-1440AB9522A5}"/>
    <cellStyle name="Normal 3 3 11 3" xfId="25117" xr:uid="{B32521EC-C7A3-4016-866A-F6A52B9622C7}"/>
    <cellStyle name="Normal 3 3 11 3 2" xfId="53608" xr:uid="{54B5EB1D-D36C-4D10-B40D-800A8851212B}"/>
    <cellStyle name="Normal 3 3 11 4" xfId="51828" xr:uid="{5778F458-9122-4301-8FB1-60B6855193E6}"/>
    <cellStyle name="Normal 3 3 12" xfId="25146" xr:uid="{BB0A460A-23B8-4549-980A-77B675DBE86F}"/>
    <cellStyle name="Normal 3 3 12 2" xfId="28100" xr:uid="{48C0383E-EEAE-425F-8BD5-60645016FBAD}"/>
    <cellStyle name="Normal 3 3 12 2 2" xfId="56590" xr:uid="{4786B9F5-9A5D-4306-90A8-1E7F7403286D}"/>
    <cellStyle name="Normal 3 3 12 3" xfId="53637" xr:uid="{B7C43EA3-4D06-440C-BC51-B8253A19F082}"/>
    <cellStyle name="Normal 3 3 13" xfId="26596" xr:uid="{0E911678-589B-44CB-8BD0-AC73762F9C7E}"/>
    <cellStyle name="Normal 3 3 13 2" xfId="55086" xr:uid="{F95C4945-5C77-4A12-B10A-D7FCBC611B69}"/>
    <cellStyle name="Normal 3 3 14" xfId="29578" xr:uid="{C135AF2E-D805-4D73-98CD-99CCABD7B4B4}"/>
    <cellStyle name="Normal 3 3 14 2" xfId="58068" xr:uid="{DE19F4FC-6599-4142-8141-B033657AC530}"/>
    <cellStyle name="Normal 3 3 15" xfId="4176" xr:uid="{3C37DBBA-4D11-4E5D-A5B1-784603D233DE}"/>
    <cellStyle name="Normal 3 3 16" xfId="4035" xr:uid="{020FAA94-8392-449F-9F59-B2761CBD608B}"/>
    <cellStyle name="Normal 3 3 17" xfId="31702" xr:uid="{F3962E33-EF43-4FD0-A89E-3112D1818EC6}"/>
    <cellStyle name="Normal 3 3 18" xfId="31779" xr:uid="{B5166551-2B7A-4D74-B28E-C61DFEF05CB8}"/>
    <cellStyle name="Normal 3 3 2" xfId="164" xr:uid="{5E026ED3-2F6A-4D5C-837A-12D361175E7B}"/>
    <cellStyle name="Normal 3 3 2 10" xfId="4352" xr:uid="{A91F7655-DE75-4823-985D-2FEB5A2E14FD}"/>
    <cellStyle name="Normal 3 3 2 11" xfId="31783" xr:uid="{AF43BE98-2056-4996-9C04-13C49CEB9D2D}"/>
    <cellStyle name="Normal 3 3 2 2" xfId="402" xr:uid="{8284E16E-9646-4FB7-B168-0897F7F256E4}"/>
    <cellStyle name="Normal 3 3 2 2 2" xfId="18534" xr:uid="{1440A90A-A292-4B1B-A7FD-9276FD673A47}"/>
    <cellStyle name="Normal 3 3 2 2 2 2" xfId="28577" xr:uid="{0110D8B7-AC5B-456C-B651-20AD22645238}"/>
    <cellStyle name="Normal 3 3 2 2 2 2 2" xfId="31116" xr:uid="{F076860A-22E5-4A68-B22D-23390E2134A4}"/>
    <cellStyle name="Normal 3 3 2 2 2 2 2 2" xfId="59592" xr:uid="{B20C97F4-9344-4494-AA21-6EDB46AA1DC3}"/>
    <cellStyle name="Normal 3 3 2 2 2 2 3" xfId="57067" xr:uid="{A83F0435-77AA-40DE-B3CD-77D517B45E1B}"/>
    <cellStyle name="Normal 3 3 2 2 2 3" xfId="31371" xr:uid="{5A9E10F8-670C-48A8-A55D-90CD884EC395}"/>
    <cellStyle name="Normal 3 3 2 2 2 3 2" xfId="59651" xr:uid="{8FA55E15-6951-44D9-8C79-64B6E92C33BB}"/>
    <cellStyle name="Normal 3 3 2 2 2 4" xfId="23179" xr:uid="{884A54FA-0C21-438A-9CC5-A4860E1DD85A}"/>
    <cellStyle name="Normal 3 3 2 2 2 4 2" xfId="52243" xr:uid="{278ABBC8-01BE-475C-9586-61A966CB108E}"/>
    <cellStyle name="Normal 3 3 2 2 2 5" xfId="48172" xr:uid="{946B4365-CAB1-4568-A755-70E0F9BA4616}"/>
    <cellStyle name="Normal 3 3 2 2 3" xfId="18535" xr:uid="{DB6DE393-A351-48BE-B623-5532EA1A6922}"/>
    <cellStyle name="Normal 3 3 2 2 3 2" xfId="27065" xr:uid="{5783E80D-5C9C-4017-ABE0-BEBB0CFBB8B3}"/>
    <cellStyle name="Normal 3 3 2 2 3 2 2" xfId="55555" xr:uid="{99DFE143-1186-4B8E-A190-3B9EF113743E}"/>
    <cellStyle name="Normal 3 3 2 2 3 3" xfId="48173" xr:uid="{010DFA22-D77B-4C39-8CB6-1C4C8898A21E}"/>
    <cellStyle name="Normal 3 3 2 2 4" xfId="30060" xr:uid="{CB5C80E0-5197-4047-A389-4ECCC4ACA1CC}"/>
    <cellStyle name="Normal 3 3 2 2 4 2" xfId="58550" xr:uid="{7D4F054E-4FDF-4E1E-A89C-D36E0DE8396B}"/>
    <cellStyle name="Normal 3 3 2 2 5" xfId="31081" xr:uid="{519B401F-363C-42E5-8085-3C0490ACF7FA}"/>
    <cellStyle name="Normal 3 3 2 2 6" xfId="23016" xr:uid="{6C04B299-DDB0-48B3-BB8F-E18D9BB91209}"/>
    <cellStyle name="Normal 3 3 2 2 6 2" xfId="52178" xr:uid="{E53E3561-D188-40A9-AE11-29E5BE924917}"/>
    <cellStyle name="Normal 3 3 2 2 7" xfId="18533" xr:uid="{781D3601-EE88-47A3-A919-D81DD9CD4011}"/>
    <cellStyle name="Normal 3 3 2 2 7 2" xfId="48171" xr:uid="{79F76F63-808B-4579-9037-D31CA5AD7E0E}"/>
    <cellStyle name="Normal 3 3 2 2 8" xfId="31869" xr:uid="{ECD4233B-9FE2-4402-B688-44BF5433059B}"/>
    <cellStyle name="Normal 3 3 2 3" xfId="18536" xr:uid="{A33FB678-3559-42BE-9377-4B46BFA3A0C2}"/>
    <cellStyle name="Normal 3 3 2 3 2" xfId="25888" xr:uid="{83865FBD-DA86-4717-880D-0DFCADD1593E}"/>
    <cellStyle name="Normal 3 3 2 3 2 2" xfId="28869" xr:uid="{1DA27B8F-F46F-4F09-AD3D-B7B35EE16B63}"/>
    <cellStyle name="Normal 3 3 2 3 2 2 2" xfId="57359" xr:uid="{8E23A8A5-A313-40F6-9FF2-34CDD0350C97}"/>
    <cellStyle name="Normal 3 3 2 3 2 3" xfId="54379" xr:uid="{48F5B345-FF7E-4EA5-B4C3-BA03C52CC146}"/>
    <cellStyle name="Normal 3 3 2 3 3" xfId="27358" xr:uid="{552630B9-72E3-4DF3-A6D7-957AC412B8F7}"/>
    <cellStyle name="Normal 3 3 2 3 3 2" xfId="55848" xr:uid="{819A0B50-334F-45C9-BE0D-FF017B8E5F5D}"/>
    <cellStyle name="Normal 3 3 2 3 4" xfId="30356" xr:uid="{E90AABF5-4D7D-4D84-B08B-EA37997399D4}"/>
    <cellStyle name="Normal 3 3 2 3 4 2" xfId="58846" xr:uid="{B3E0B25A-983F-47B8-8758-7D176CEA374E}"/>
    <cellStyle name="Normal 3 3 2 3 5" xfId="23178" xr:uid="{AF702CF6-6738-45CC-8921-AEC087BE747F}"/>
    <cellStyle name="Normal 3 3 2 3 5 2" xfId="52242" xr:uid="{E39A9AAC-782A-419B-A4DE-AE4DCF3C3B6D}"/>
    <cellStyle name="Normal 3 3 2 3 6" xfId="48174" xr:uid="{83B5807F-5979-4C56-8F83-4C2017A47802}"/>
    <cellStyle name="Normal 3 3 2 4" xfId="18537" xr:uid="{6B0AE06B-14F8-4656-AF53-64E682F81C17}"/>
    <cellStyle name="Normal 3 3 2 4 2" xfId="26182" xr:uid="{14A83D8E-F89B-4F84-A02E-82447F29E15E}"/>
    <cellStyle name="Normal 3 3 2 4 2 2" xfId="29166" xr:uid="{AF00E1F8-6FA6-4659-B83F-F4C59CC12C84}"/>
    <cellStyle name="Normal 3 3 2 4 2 2 2" xfId="57656" xr:uid="{34425410-7167-4684-9103-FABA27C39AF4}"/>
    <cellStyle name="Normal 3 3 2 4 2 3" xfId="54673" xr:uid="{4CBBFA1D-E409-4DCB-A992-ADC880976875}"/>
    <cellStyle name="Normal 3 3 2 4 3" xfId="27655" xr:uid="{3D6F1C95-6D4A-4DBB-B6BE-2817F66625C5}"/>
    <cellStyle name="Normal 3 3 2 4 3 2" xfId="56145" xr:uid="{A312129E-3161-4199-A855-06CDE3366734}"/>
    <cellStyle name="Normal 3 3 2 4 4" xfId="30654" xr:uid="{219F3052-180F-4140-A8CD-40311EC51202}"/>
    <cellStyle name="Normal 3 3 2 4 4 2" xfId="59144" xr:uid="{1CFD3CDE-835B-498E-BF78-41A1A1416F40}"/>
    <cellStyle name="Normal 3 3 2 4 5" xfId="31208" xr:uid="{1C3FD9C0-5187-4A78-950D-FA97342ABA73}"/>
    <cellStyle name="Normal 3 3 2 4 6" xfId="24724" xr:uid="{25EBBF60-E358-4757-9C40-B2FAC2FCF55F}"/>
    <cellStyle name="Normal 3 3 2 4 6 2" xfId="53216" xr:uid="{67190729-D156-433C-A35E-83788A859270}"/>
    <cellStyle name="Normal 3 3 2 4 7" xfId="48175" xr:uid="{DCECEAF5-E38E-47E8-AE27-A418D096A8CC}"/>
    <cellStyle name="Normal 3 3 2 5" xfId="18538" xr:uid="{215DCC38-A8CB-4181-9493-91C3F331558A}"/>
    <cellStyle name="Normal 3 3 2 5 2" xfId="26491" xr:uid="{D026EB74-8ED5-4AC4-BDCD-7E4F1F4A09B1}"/>
    <cellStyle name="Normal 3 3 2 5 2 2" xfId="29475" xr:uid="{6FDE0E49-A6E0-4019-8B60-CB4796D43AFF}"/>
    <cellStyle name="Normal 3 3 2 5 2 2 2" xfId="57965" xr:uid="{6E9C7602-1111-486D-A05C-DFAA7B8FE228}"/>
    <cellStyle name="Normal 3 3 2 5 2 3" xfId="54982" xr:uid="{A3E8D6A4-9D3A-491E-AF03-3412782C619D}"/>
    <cellStyle name="Normal 3 3 2 5 3" xfId="27964" xr:uid="{BA5DD760-FF1E-4556-9186-F5DC4AEC428B}"/>
    <cellStyle name="Normal 3 3 2 5 3 2" xfId="56454" xr:uid="{78A73DE4-5DD3-4AC0-AAAB-0822A151CB3F}"/>
    <cellStyle name="Normal 3 3 2 5 4" xfId="30964" xr:uid="{5468C949-3D1A-4FE1-B3CC-386AD1DDD8C0}"/>
    <cellStyle name="Normal 3 3 2 5 4 2" xfId="59454" xr:uid="{DFE392D7-CD64-46E3-BDB1-624E2817699F}"/>
    <cellStyle name="Normal 3 3 2 5 5" xfId="25022" xr:uid="{AFB72299-EA0F-42AC-9519-EDA1793784D2}"/>
    <cellStyle name="Normal 3 3 2 5 5 2" xfId="53513" xr:uid="{5D33E4AB-E46A-4D6F-A1AB-8351511138DE}"/>
    <cellStyle name="Normal 3 3 2 5 6" xfId="48176" xr:uid="{B5D8EAC5-F8B9-40A7-9BE7-2ED630BAD32C}"/>
    <cellStyle name="Normal 3 3 2 6" xfId="18532" xr:uid="{386CF652-1CAD-4CD2-90C5-8E52F8CF07AC}"/>
    <cellStyle name="Normal 3 3 2 6 2" xfId="28289" xr:uid="{9A0477E6-EE7B-4A71-9D73-89A50800E2DD}"/>
    <cellStyle name="Normal 3 3 2 6 2 2" xfId="56779" xr:uid="{513FC2D1-B569-4B8B-877E-073AC1862810}"/>
    <cellStyle name="Normal 3 3 2 6 3" xfId="25323" xr:uid="{DED59ADA-A3A9-4647-9D3D-81879C6FA368}"/>
    <cellStyle name="Normal 3 3 2 6 3 2" xfId="53814" xr:uid="{DB38B493-73CE-46D9-A111-B657EECBF0F7}"/>
    <cellStyle name="Normal 3 3 2 6 4" xfId="48170" xr:uid="{2F41E46B-5AE7-4DD7-888F-940BC8FF21B3}"/>
    <cellStyle name="Normal 3 3 2 7" xfId="26774" xr:uid="{DE111441-702D-4EAE-B583-10585477FD17}"/>
    <cellStyle name="Normal 3 3 2 7 2" xfId="55264" xr:uid="{264AC130-1E5A-4AF2-9EEE-AC8497574F4D}"/>
    <cellStyle name="Normal 3 3 2 8" xfId="29768" xr:uid="{4A12C91D-0EBD-470C-AA37-CC5465660CE3}"/>
    <cellStyle name="Normal 3 3 2 8 2" xfId="58258" xr:uid="{F90E3158-95CD-40DB-BD39-D188A64477FA}"/>
    <cellStyle name="Normal 3 3 2 9" xfId="22957" xr:uid="{5ACF4401-057F-4415-9D7D-CA2BCE715A29}"/>
    <cellStyle name="Normal 3 3 2 9 2" xfId="52168" xr:uid="{3CC7094F-6542-4311-ACD0-8C1EA8BEFAB3}"/>
    <cellStyle name="Normal 3 3 3" xfId="171" xr:uid="{D446647D-A4E2-4B55-9BA4-44382AEDD0E2}"/>
    <cellStyle name="Normal 3 3 3 10" xfId="4341" xr:uid="{13F275D5-EF24-49E7-952B-3E22B49168D4}"/>
    <cellStyle name="Normal 3 3 3 11" xfId="31786" xr:uid="{DD124B91-E2F1-4684-A244-AE280D513748}"/>
    <cellStyle name="Normal 3 3 3 2" xfId="433" xr:uid="{5440F4CD-CAE5-44B7-806C-990CB6D09AFD}"/>
    <cellStyle name="Normal 3 3 3 2 2" xfId="18541" xr:uid="{FFB081C9-24E0-43FE-A20E-8B95BD196078}"/>
    <cellStyle name="Normal 3 3 3 2 2 2" xfId="28589" xr:uid="{64B1701F-BD18-4F06-8A83-DAE2B8222F58}"/>
    <cellStyle name="Normal 3 3 3 2 2 2 2" xfId="57079" xr:uid="{979831E9-8BC7-41E2-A415-4A8964DFA926}"/>
    <cellStyle name="Normal 3 3 3 2 2 3" xfId="23181" xr:uid="{DDAAC013-A2D8-48C9-B857-239422618400}"/>
    <cellStyle name="Normal 3 3 3 2 2 3 2" xfId="52245" xr:uid="{80F898CA-F040-4559-AF47-6BC31C9DF42D}"/>
    <cellStyle name="Normal 3 3 3 2 2 4" xfId="48179" xr:uid="{AD78BD91-3A0D-4CA0-9029-E746F500C8BF}"/>
    <cellStyle name="Normal 3 3 3 2 3" xfId="18542" xr:uid="{C4E3E130-21D7-4E41-A251-3E57AE00B860}"/>
    <cellStyle name="Normal 3 3 3 2 3 2" xfId="27078" xr:uid="{F911BE80-EDA9-457B-B59B-2890F0630079}"/>
    <cellStyle name="Normal 3 3 3 2 3 2 2" xfId="55568" xr:uid="{54D3F4E1-F61B-44CE-8746-BFC547AF523A}"/>
    <cellStyle name="Normal 3 3 3 2 3 3" xfId="48180" xr:uid="{7E201891-48BF-49CA-844F-D2E339B34BF9}"/>
    <cellStyle name="Normal 3 3 3 2 4" xfId="18540" xr:uid="{76952896-ABCE-4E68-92C9-612CE4D69785}"/>
    <cellStyle name="Normal 3 3 3 2 4 2" xfId="30073" xr:uid="{CB7088CD-B10A-4768-9EB4-05A3BD6DFEC0}"/>
    <cellStyle name="Normal 3 3 3 2 4 2 2" xfId="58563" xr:uid="{DBC466C5-A9CD-4C6D-B8E7-CE492B865C3B}"/>
    <cellStyle name="Normal 3 3 3 2 4 3" xfId="48178" xr:uid="{5E990959-958F-444F-A49B-C313F6BE7940}"/>
    <cellStyle name="Normal 3 3 3 2 5" xfId="23038" xr:uid="{AB3A5426-14E0-4AD8-985A-E89B27163255}"/>
    <cellStyle name="Normal 3 3 3 2 5 2" xfId="52180" xr:uid="{0A9D4B3E-7769-47B7-96C3-20D4FD17BBF1}"/>
    <cellStyle name="Normal 3 3 3 2 6" xfId="4531" xr:uid="{49314791-2DAB-4A3E-B821-F89AF0A95E30}"/>
    <cellStyle name="Normal 3 3 3 2 7" xfId="31873" xr:uid="{B7D42FAA-75BD-41EF-9EA0-ADFE7A0736B0}"/>
    <cellStyle name="Normal 3 3 3 3" xfId="18543" xr:uid="{81422963-0302-4D70-8811-162A506BAC83}"/>
    <cellStyle name="Normal 3 3 3 3 2" xfId="25900" xr:uid="{AE92FE21-3154-4886-8C5D-AC17635F16FA}"/>
    <cellStyle name="Normal 3 3 3 3 2 2" xfId="28882" xr:uid="{07ECF86B-3B94-4077-A4AA-10BA813FF880}"/>
    <cellStyle name="Normal 3 3 3 3 2 2 2" xfId="57372" xr:uid="{928738C6-1D97-4B2B-A015-FBA692273F13}"/>
    <cellStyle name="Normal 3 3 3 3 2 3" xfId="54391" xr:uid="{6D57E7A8-0C1C-413A-9104-3F126BBB7BA1}"/>
    <cellStyle name="Normal 3 3 3 3 3" xfId="27371" xr:uid="{E9A7C0D2-DC22-4724-8D26-FF36C764465A}"/>
    <cellStyle name="Normal 3 3 3 3 3 2" xfId="55861" xr:uid="{F425AB10-FE18-4F4A-BED8-797AED952351}"/>
    <cellStyle name="Normal 3 3 3 3 4" xfId="30369" xr:uid="{2F3A45CE-4A22-47BE-88A5-2F68F47D287A}"/>
    <cellStyle name="Normal 3 3 3 3 4 2" xfId="58859" xr:uid="{92868995-B4E8-420F-A87F-BC9221D554F4}"/>
    <cellStyle name="Normal 3 3 3 3 5" xfId="23180" xr:uid="{504B770B-A59C-4111-97B0-416B46D3750E}"/>
    <cellStyle name="Normal 3 3 3 3 5 2" xfId="52244" xr:uid="{DCAFADD4-5794-4A1A-9A6D-9F640A0817C5}"/>
    <cellStyle name="Normal 3 3 3 3 6" xfId="48181" xr:uid="{DCF754E2-83D6-4CC4-B81E-960A2AACF4AF}"/>
    <cellStyle name="Normal 3 3 3 4" xfId="18544" xr:uid="{8AB5FF48-62BF-48BB-B3A3-9F43747A9D8E}"/>
    <cellStyle name="Normal 3 3 3 4 2" xfId="26200" xr:uid="{5BE5D705-97F5-4CBE-BF58-400254BAAB01}"/>
    <cellStyle name="Normal 3 3 3 4 2 2" xfId="29184" xr:uid="{729D0C9E-0112-48B1-BD95-DDFF00930B4B}"/>
    <cellStyle name="Normal 3 3 3 4 2 2 2" xfId="57674" xr:uid="{C0D0284C-E24F-42FF-8A1E-CE69D11E7D58}"/>
    <cellStyle name="Normal 3 3 3 4 2 3" xfId="54691" xr:uid="{5878A35D-6B3F-4B98-A209-DA0592DA4CA7}"/>
    <cellStyle name="Normal 3 3 3 4 3" xfId="27673" xr:uid="{98591379-DDA4-4EE8-9AF1-0A251D989576}"/>
    <cellStyle name="Normal 3 3 3 4 3 2" xfId="56163" xr:uid="{CBA8D097-60B4-4427-B1CE-888BD82811C7}"/>
    <cellStyle name="Normal 3 3 3 4 4" xfId="30672" xr:uid="{632AFDE0-DDD7-4262-BDD3-B09418D119F5}"/>
    <cellStyle name="Normal 3 3 3 4 4 2" xfId="59162" xr:uid="{B3E1F1E3-FADF-4F88-9FC6-7C127FA3BD8F}"/>
    <cellStyle name="Normal 3 3 3 4 5" xfId="24742" xr:uid="{BB19D3DF-7D6C-4F1C-903C-600254C4387C}"/>
    <cellStyle name="Normal 3 3 3 4 5 2" xfId="53234" xr:uid="{182A26B3-55C4-4324-B645-4E40826B0112}"/>
    <cellStyle name="Normal 3 3 3 4 6" xfId="48182" xr:uid="{65D1D3D7-2131-4145-82EB-F0ACD65049D6}"/>
    <cellStyle name="Normal 3 3 3 5" xfId="18545" xr:uid="{E3DEFC92-7A98-47D3-92F0-05402879E7B2}"/>
    <cellStyle name="Normal 3 3 3 5 2" xfId="26504" xr:uid="{6DBD4258-2331-4282-8C6B-189AE804E256}"/>
    <cellStyle name="Normal 3 3 3 5 2 2" xfId="29488" xr:uid="{EA3739B6-171F-462A-866B-A3A71D76EF53}"/>
    <cellStyle name="Normal 3 3 3 5 2 2 2" xfId="57978" xr:uid="{9D6E3F33-7346-471F-B3AE-B73DF8F5B163}"/>
    <cellStyle name="Normal 3 3 3 5 2 3" xfId="54995" xr:uid="{8B07883C-7FD3-41F6-AE31-77E4FC09C319}"/>
    <cellStyle name="Normal 3 3 3 5 3" xfId="27977" xr:uid="{A060C659-8304-44FD-B357-726B77640E4F}"/>
    <cellStyle name="Normal 3 3 3 5 3 2" xfId="56467" xr:uid="{E8BBB47C-83AC-4689-90AC-28D513688E39}"/>
    <cellStyle name="Normal 3 3 3 5 4" xfId="30977" xr:uid="{24527290-3B21-4A0D-B9F5-42E5089FA11C}"/>
    <cellStyle name="Normal 3 3 3 5 4 2" xfId="59467" xr:uid="{2612D52A-EC58-41D3-8478-4190E09E3621}"/>
    <cellStyle name="Normal 3 3 3 5 5" xfId="25035" xr:uid="{E373D9C1-C8D3-43D4-A823-45CD26C8E196}"/>
    <cellStyle name="Normal 3 3 3 5 5 2" xfId="53526" xr:uid="{641BC17B-48C8-45DD-B68B-AC8C5E14B81B}"/>
    <cellStyle name="Normal 3 3 3 5 6" xfId="48183" xr:uid="{5D0CB27E-2322-4790-B037-CAB5436BCE00}"/>
    <cellStyle name="Normal 3 3 3 6" xfId="18539" xr:uid="{FDFC22DC-E881-4814-BD59-3F606103C535}"/>
    <cellStyle name="Normal 3 3 3 6 2" xfId="28302" xr:uid="{B70B2628-E9C6-4A01-B3FD-9A144B01211F}"/>
    <cellStyle name="Normal 3 3 3 6 2 2" xfId="56792" xr:uid="{287745F1-31A2-49B2-B862-6CC36D7C8202}"/>
    <cellStyle name="Normal 3 3 3 6 3" xfId="25336" xr:uid="{276B6DE7-C9EF-459E-8D5B-285F0D275F9C}"/>
    <cellStyle name="Normal 3 3 3 6 3 2" xfId="53827" xr:uid="{9ABBD71E-2123-48D1-B571-EFCB80F0D79B}"/>
    <cellStyle name="Normal 3 3 3 6 4" xfId="48177" xr:uid="{034F7F3A-5763-41CB-AE33-DDDBB8D8932B}"/>
    <cellStyle name="Normal 3 3 3 7" xfId="26787" xr:uid="{D7898634-9403-457E-99D8-52CB22D1B608}"/>
    <cellStyle name="Normal 3 3 3 7 2" xfId="55277" xr:uid="{5AB48C84-44CC-42DA-9498-6A706EE55736}"/>
    <cellStyle name="Normal 3 3 3 8" xfId="29781" xr:uid="{16F7DE1D-583C-49BF-A2D5-CF950B34D5C2}"/>
    <cellStyle name="Normal 3 3 3 8 2" xfId="58271" xr:uid="{A8CBC064-6BAA-4E61-8E5F-6549E88962CE}"/>
    <cellStyle name="Normal 3 3 3 9" xfId="22982" xr:uid="{B0FB3B6C-4570-4DF1-8AAA-4B1F31C1697B}"/>
    <cellStyle name="Normal 3 3 3 9 2" xfId="52171" xr:uid="{CCE6FB54-B5DF-4181-AFF0-124AF520917F}"/>
    <cellStyle name="Normal 3 3 4" xfId="313" xr:uid="{80FBDFEE-64F3-4D4A-AD34-6C9EDD259338}"/>
    <cellStyle name="Normal 3 3 4 10" xfId="22999" xr:uid="{5C5D6B6A-7E08-4429-BCF6-2892F01A7B03}"/>
    <cellStyle name="Normal 3 3 4 11" xfId="22813" xr:uid="{E150F5EA-CEB6-4A83-A57A-FC4C05E48C40}"/>
    <cellStyle name="Normal 3 3 4 11 2" xfId="52098" xr:uid="{DC430D6F-D8F6-480D-AC24-AB1AEC0CB7D5}"/>
    <cellStyle name="Normal 3 3 4 12" xfId="4470" xr:uid="{8CAA59F4-BE1F-4440-9672-E8F265EB120A}"/>
    <cellStyle name="Normal 3 3 4 12 2" xfId="34466" xr:uid="{BE674B92-AAB3-452A-8D7E-D973FA431026}"/>
    <cellStyle name="Normal 3 3 4 2" xfId="18547" xr:uid="{D82576B4-591F-4276-BBC0-98F22B598B7D}"/>
    <cellStyle name="Normal 3 3 4 2 2" xfId="25627" xr:uid="{20F994D0-50DE-4B21-A6C9-E668AB794AD4}"/>
    <cellStyle name="Normal 3 3 4 2 2 2" xfId="28604" xr:uid="{9B7539FC-D970-48F8-904C-C2A4BAC47E96}"/>
    <cellStyle name="Normal 3 3 4 2 2 2 2" xfId="57094" xr:uid="{D78CFAC5-B481-4CDD-B1E8-6B1BEB2D832E}"/>
    <cellStyle name="Normal 3 3 4 2 2 3" xfId="54118" xr:uid="{11B4C0A4-01D5-4A08-B23D-43B4A12E7AE6}"/>
    <cellStyle name="Normal 3 3 4 2 3" xfId="27093" xr:uid="{FB595E13-A438-4B08-84A3-CD0EF7323F13}"/>
    <cellStyle name="Normal 3 3 4 2 3 2" xfId="55583" xr:uid="{69719121-C14B-4C70-B30D-DC286F7211A7}"/>
    <cellStyle name="Normal 3 3 4 2 4" xfId="30088" xr:uid="{461ED81B-07B5-4B8B-AA37-0897AB86CBF9}"/>
    <cellStyle name="Normal 3 3 4 2 4 2" xfId="58578" xr:uid="{CF6213E7-8213-4A7F-8C3E-E2D3EA263B83}"/>
    <cellStyle name="Normal 3 3 4 2 5" xfId="24201" xr:uid="{EE8A285B-1117-4A47-8E2E-38401528F2D2}"/>
    <cellStyle name="Normal 3 3 4 2 5 2" xfId="52698" xr:uid="{776FC9D2-440C-4F8F-8A3A-C022FE4122D5}"/>
    <cellStyle name="Normal 3 3 4 2 6" xfId="48185" xr:uid="{4DA86710-5FA2-41F5-9936-C40FE4797EFD}"/>
    <cellStyle name="Normal 3 3 4 3" xfId="18548" xr:uid="{C932C51C-0F9E-495B-8A96-939BF353E733}"/>
    <cellStyle name="Normal 3 3 4 3 2" xfId="25915" xr:uid="{E8C70544-3DE7-4CC9-879E-9F3F6C655DDE}"/>
    <cellStyle name="Normal 3 3 4 3 2 2" xfId="28897" xr:uid="{9C560DCC-8B37-453C-A655-5659A07787FF}"/>
    <cellStyle name="Normal 3 3 4 3 2 2 2" xfId="57387" xr:uid="{4299A239-571A-4557-B20B-F6DB6E908972}"/>
    <cellStyle name="Normal 3 3 4 3 2 3" xfId="54406" xr:uid="{E71C606D-092E-4817-85FA-400C83209E66}"/>
    <cellStyle name="Normal 3 3 4 3 3" xfId="27386" xr:uid="{429B7155-4C5F-45E0-9A98-9C08954D9FAB}"/>
    <cellStyle name="Normal 3 3 4 3 3 2" xfId="55876" xr:uid="{ED2FF7DF-531E-4E69-AB78-BB22074797C8}"/>
    <cellStyle name="Normal 3 3 4 3 4" xfId="30384" xr:uid="{4A09F94B-2FB8-4B7E-BA7F-BB2A410396F0}"/>
    <cellStyle name="Normal 3 3 4 3 4 2" xfId="58874" xr:uid="{1494FD54-E0AF-4FBF-9121-EB40D4C58D9D}"/>
    <cellStyle name="Normal 3 3 4 3 5" xfId="24471" xr:uid="{45539CA2-962A-4D20-9C70-E43E29307B17}"/>
    <cellStyle name="Normal 3 3 4 3 5 2" xfId="52963" xr:uid="{7723F7F8-3A09-42F2-9E30-F2772E9F233D}"/>
    <cellStyle name="Normal 3 3 4 3 6" xfId="48186" xr:uid="{5BB8313A-F23E-4D25-BA95-8B1F73F5C0FE}"/>
    <cellStyle name="Normal 3 3 4 4" xfId="18546" xr:uid="{54F2B52F-6003-409D-95CD-B8D458AB24DD}"/>
    <cellStyle name="Normal 3 3 4 4 2" xfId="26215" xr:uid="{B905E6B4-3CA9-4D4A-A58E-4FEA1FE6FE6D}"/>
    <cellStyle name="Normal 3 3 4 4 2 2" xfId="29199" xr:uid="{9036B238-266C-4B90-91D1-7F68B8999825}"/>
    <cellStyle name="Normal 3 3 4 4 2 2 2" xfId="57689" xr:uid="{5ED3875B-62EA-4A31-BEF1-CE61484B6A1F}"/>
    <cellStyle name="Normal 3 3 4 4 2 3" xfId="54706" xr:uid="{27E55636-B270-4C90-9A86-CD705277D083}"/>
    <cellStyle name="Normal 3 3 4 4 3" xfId="27688" xr:uid="{45E0A042-F3C3-43D6-A1E7-4D7E3943AA99}"/>
    <cellStyle name="Normal 3 3 4 4 3 2" xfId="56178" xr:uid="{DE8FC904-17B9-4FE5-96A8-A834500C96A7}"/>
    <cellStyle name="Normal 3 3 4 4 4" xfId="30687" xr:uid="{026AA1B2-70A4-4E01-B7EA-16BDA9EBF31F}"/>
    <cellStyle name="Normal 3 3 4 4 4 2" xfId="59177" xr:uid="{56D0871B-B16D-466F-BFEF-8B13F9767374}"/>
    <cellStyle name="Normal 3 3 4 4 5" xfId="24757" xr:uid="{EFD007B5-C6FD-4182-AB67-723CBDF729AD}"/>
    <cellStyle name="Normal 3 3 4 4 5 2" xfId="53249" xr:uid="{991DB9B5-63AA-4A6E-930C-FE7E2D96EFC2}"/>
    <cellStyle name="Normal 3 3 4 4 6" xfId="48184" xr:uid="{CF1115D5-B436-4129-BB3B-312DC7FC2554}"/>
    <cellStyle name="Normal 3 3 4 5" xfId="25050" xr:uid="{CC51F5F3-68B2-4D72-BF2A-F3B821A7CEB9}"/>
    <cellStyle name="Normal 3 3 4 5 2" xfId="26519" xr:uid="{C510446E-FC33-4B67-9210-624036F70AE5}"/>
    <cellStyle name="Normal 3 3 4 5 2 2" xfId="29503" xr:uid="{1398D07A-5A89-4DE8-BC63-7436967C8364}"/>
    <cellStyle name="Normal 3 3 4 5 2 2 2" xfId="57993" xr:uid="{843BBD35-CC36-45A8-A222-73DCB4DEAD90}"/>
    <cellStyle name="Normal 3 3 4 5 2 3" xfId="55010" xr:uid="{878CC1A8-49E9-4F81-BDD3-6B970D5F425C}"/>
    <cellStyle name="Normal 3 3 4 5 3" xfId="27992" xr:uid="{F6386BCA-E71D-444A-BB3E-156BC9512F22}"/>
    <cellStyle name="Normal 3 3 4 5 3 2" xfId="56482" xr:uid="{0C6179D8-077E-477D-BE12-15D2ECF7DEE4}"/>
    <cellStyle name="Normal 3 3 4 5 4" xfId="30992" xr:uid="{93C0594D-6CDE-443C-8DFC-87EF439411B7}"/>
    <cellStyle name="Normal 3 3 4 5 4 2" xfId="59482" xr:uid="{28731332-170F-4A1B-9C44-B5523D180316}"/>
    <cellStyle name="Normal 3 3 4 5 5" xfId="53541" xr:uid="{74D2C5DB-6FBA-41D1-9C22-FA13C7D6CD34}"/>
    <cellStyle name="Normal 3 3 4 6" xfId="25351" xr:uid="{B055D07B-9625-45BB-A6B4-CC6C02616657}"/>
    <cellStyle name="Normal 3 3 4 6 2" xfId="28317" xr:uid="{FDCD9E9F-94EA-4FC9-9E7B-6FDD86AFABD7}"/>
    <cellStyle name="Normal 3 3 4 6 2 2" xfId="56807" xr:uid="{C7AE2489-7165-476F-A569-1934910B0285}"/>
    <cellStyle name="Normal 3 3 4 6 3" xfId="53842" xr:uid="{C865D0C4-E00A-4082-B292-BBC7656F42C1}"/>
    <cellStyle name="Normal 3 3 4 7" xfId="26802" xr:uid="{4DEB8BE5-DA2C-43E9-990D-563F7DD693A3}"/>
    <cellStyle name="Normal 3 3 4 7 2" xfId="55292" xr:uid="{8774A3E3-976C-47C5-AA17-B7AE3D1F4F08}"/>
    <cellStyle name="Normal 3 3 4 8" xfId="29796" xr:uid="{73098378-406B-4725-BD54-35100AD38516}"/>
    <cellStyle name="Normal 3 3 4 8 2" xfId="58286" xr:uid="{62AF8347-AEE3-41D8-8094-41CC83D29829}"/>
    <cellStyle name="Normal 3 3 4 9" xfId="23835" xr:uid="{95A05037-1950-4D01-B968-9C98DA2F7F32}"/>
    <cellStyle name="Normal 3 3 4 9 2" xfId="52450" xr:uid="{9D7758A7-E43A-4E5A-8912-FFC4550D1D80}"/>
    <cellStyle name="Normal 3 3 5" xfId="674" xr:uid="{CAFCFAE9-B40B-4312-A43E-633C86F0D18C}"/>
    <cellStyle name="Normal 3 3 5 10" xfId="18549" xr:uid="{E8EFE242-EB93-4CD2-8D3D-474615B04493}"/>
    <cellStyle name="Normal 3 3 5 10 2" xfId="48187" xr:uid="{8E231B08-906B-49A6-B625-761A31052DAC}"/>
    <cellStyle name="Normal 3 3 5 11" xfId="31931" xr:uid="{F55FE863-3DCE-4427-8BD3-F6B907969D25}"/>
    <cellStyle name="Normal 3 3 5 2" xfId="24222" xr:uid="{6F161F1D-56B4-47C1-B912-44A9C9D60A7D}"/>
    <cellStyle name="Normal 3 3 5 2 2" xfId="25660" xr:uid="{411615C3-A892-4F07-8152-AFD6823FE01C}"/>
    <cellStyle name="Normal 3 3 5 2 2 2" xfId="28637" xr:uid="{F837037A-4C13-4FBF-B9E3-7630E08C4E50}"/>
    <cellStyle name="Normal 3 3 5 2 2 2 2" xfId="57127" xr:uid="{E33D2ADF-5A8F-4B26-BD3E-EEE739A54CD3}"/>
    <cellStyle name="Normal 3 3 5 2 2 3" xfId="54151" xr:uid="{9F388F07-CB68-4B69-A358-E6ED57DAB0A2}"/>
    <cellStyle name="Normal 3 3 5 2 3" xfId="27126" xr:uid="{FD9968AF-14B1-43E7-96D8-22558F2C8E62}"/>
    <cellStyle name="Normal 3 3 5 2 3 2" xfId="55616" xr:uid="{30FA01AB-B9EE-4224-B865-71E0A0E39EA6}"/>
    <cellStyle name="Normal 3 3 5 2 4" xfId="30121" xr:uid="{89AEFEAD-3015-4369-8E53-B8135378DB59}"/>
    <cellStyle name="Normal 3 3 5 2 4 2" xfId="58611" xr:uid="{F09967EB-7EAA-489D-8175-65E78AB821DF}"/>
    <cellStyle name="Normal 3 3 5 2 5" xfId="52716" xr:uid="{661658D7-6CFB-40DD-B932-D84CC1FC9771}"/>
    <cellStyle name="Normal 3 3 5 3" xfId="24504" xr:uid="{3696C4E6-D6C5-484D-B0FC-6EF4D28E92CB}"/>
    <cellStyle name="Normal 3 3 5 3 2" xfId="25948" xr:uid="{CF43B266-84E1-47ED-81C3-40EDFFB391DF}"/>
    <cellStyle name="Normal 3 3 5 3 2 2" xfId="28930" xr:uid="{FEB72486-BC9B-4DD8-BD49-BFDF21590C5D}"/>
    <cellStyle name="Normal 3 3 5 3 2 2 2" xfId="57420" xr:uid="{17AF7A9D-AD07-4B06-8E90-A2768FAD5368}"/>
    <cellStyle name="Normal 3 3 5 3 2 3" xfId="54439" xr:uid="{FBEB27A8-1E44-4EBB-8F24-118EFDE5D62F}"/>
    <cellStyle name="Normal 3 3 5 3 3" xfId="27419" xr:uid="{CDDC99DF-B820-4706-9059-B28C657376C0}"/>
    <cellStyle name="Normal 3 3 5 3 3 2" xfId="55909" xr:uid="{BFB1C8FD-9AA6-45FE-8D19-891DEC140A96}"/>
    <cellStyle name="Normal 3 3 5 3 4" xfId="30417" xr:uid="{FBBB6583-1870-4EF8-A271-07BAF60A2798}"/>
    <cellStyle name="Normal 3 3 5 3 4 2" xfId="58907" xr:uid="{25FE16AB-0325-4C8A-88F3-9C5274CC355A}"/>
    <cellStyle name="Normal 3 3 5 3 5" xfId="52996" xr:uid="{4166CE5C-63C8-40CD-AE45-51AD3DE05CF4}"/>
    <cellStyle name="Normal 3 3 5 4" xfId="24790" xr:uid="{0004FF46-718E-47B1-8021-5070C7795EB8}"/>
    <cellStyle name="Normal 3 3 5 4 2" xfId="26248" xr:uid="{1DCD4AA3-08F3-4204-A168-1DCB4576798C}"/>
    <cellStyle name="Normal 3 3 5 4 2 2" xfId="29232" xr:uid="{A87E3B74-3EED-4A06-92B4-6D5B009613F6}"/>
    <cellStyle name="Normal 3 3 5 4 2 2 2" xfId="57722" xr:uid="{738000C1-C879-4164-8052-3E35D2E1CDB7}"/>
    <cellStyle name="Normal 3 3 5 4 2 3" xfId="54739" xr:uid="{1772E787-93C8-4EDB-B8BB-A5FF4EAAB581}"/>
    <cellStyle name="Normal 3 3 5 4 3" xfId="27721" xr:uid="{5FA5FEC3-BDB6-40B6-8BB9-FD442F9FFD15}"/>
    <cellStyle name="Normal 3 3 5 4 3 2" xfId="56211" xr:uid="{ED1990ED-9D18-4C85-AE2A-1DED38C6F81F}"/>
    <cellStyle name="Normal 3 3 5 4 4" xfId="30720" xr:uid="{2AD22C85-CBC3-4248-8B07-AA680A75D494}"/>
    <cellStyle name="Normal 3 3 5 4 4 2" xfId="59210" xr:uid="{B60EA0CE-BD9E-40BE-AE28-C788CB339C86}"/>
    <cellStyle name="Normal 3 3 5 4 5" xfId="53282" xr:uid="{2B4BBF0B-CA73-4311-90BC-139D68A3CC0E}"/>
    <cellStyle name="Normal 3 3 5 5" xfId="25083" xr:uid="{9459877D-7E0B-485B-AB65-9F32DC5A3460}"/>
    <cellStyle name="Normal 3 3 5 5 2" xfId="26552" xr:uid="{462825AB-419C-4F1F-BCF9-F8C5B1342F54}"/>
    <cellStyle name="Normal 3 3 5 5 2 2" xfId="29536" xr:uid="{E1E4E083-F7D2-4975-BA73-323D8303E2A9}"/>
    <cellStyle name="Normal 3 3 5 5 2 2 2" xfId="58026" xr:uid="{00578A35-C8FA-4996-8300-3270C21DB547}"/>
    <cellStyle name="Normal 3 3 5 5 2 3" xfId="55043" xr:uid="{D297ABF4-A33A-42BA-B319-D53860310F7F}"/>
    <cellStyle name="Normal 3 3 5 5 3" xfId="28025" xr:uid="{02F701DE-08B3-4B22-9D8D-1CCC25C6FE33}"/>
    <cellStyle name="Normal 3 3 5 5 3 2" xfId="56515" xr:uid="{8E488213-0F06-443F-A0A3-20782E10A175}"/>
    <cellStyle name="Normal 3 3 5 5 4" xfId="31025" xr:uid="{9738C00E-369C-4135-875E-3388AF5EB383}"/>
    <cellStyle name="Normal 3 3 5 5 4 2" xfId="59515" xr:uid="{AAC6C5D9-7F0D-4BC4-A433-046A5DC4F12C}"/>
    <cellStyle name="Normal 3 3 5 5 5" xfId="53574" xr:uid="{0D14DE17-AB87-4CF4-9071-F0DDE8FADDAE}"/>
    <cellStyle name="Normal 3 3 5 6" xfId="25384" xr:uid="{627D162B-8DFA-4F65-956D-2F9F8EA86F9A}"/>
    <cellStyle name="Normal 3 3 5 6 2" xfId="28350" xr:uid="{9BD38A38-FD81-4D8F-AB63-091857BA1927}"/>
    <cellStyle name="Normal 3 3 5 6 2 2" xfId="56840" xr:uid="{F4869DFC-BEF8-41DF-8ECA-19EAFB63C9E7}"/>
    <cellStyle name="Normal 3 3 5 6 3" xfId="53875" xr:uid="{8D5AE55B-FACA-49D9-8CC1-BF8F326D13D7}"/>
    <cellStyle name="Normal 3 3 5 7" xfId="26835" xr:uid="{C729652A-883B-4C1B-B68D-12E3FA6F3431}"/>
    <cellStyle name="Normal 3 3 5 7 2" xfId="55325" xr:uid="{500E7CBB-B9A5-49A2-9694-D4935AF722C5}"/>
    <cellStyle name="Normal 3 3 5 8" xfId="29829" xr:uid="{0CBD0903-39A3-4848-9B44-C6BBC8C84BCB}"/>
    <cellStyle name="Normal 3 3 5 8 2" xfId="58319" xr:uid="{5117B700-6439-42A5-835D-BCC4452FF677}"/>
    <cellStyle name="Normal 3 3 5 9" xfId="23177" xr:uid="{9D3E6441-C941-4FAB-803E-C0B6DD1A9DCF}"/>
    <cellStyle name="Normal 3 3 5 9 2" xfId="52241" xr:uid="{73A9113D-BB0E-4CB0-89A2-95F60323E1E2}"/>
    <cellStyle name="Normal 3 3 6" xfId="18550" xr:uid="{9A5F88C4-97B6-4034-B013-D85F1768ADBC}"/>
    <cellStyle name="Normal 3 3 6 10" xfId="23869" xr:uid="{06ADF6F0-730E-474F-BD9B-A4D18AD5B855}"/>
    <cellStyle name="Normal 3 3 6 10 2" xfId="52483" xr:uid="{C55D34E9-DA95-48F7-BFF9-25F088C90D27}"/>
    <cellStyle name="Normal 3 3 6 11" xfId="48188" xr:uid="{A7C00F3E-57DA-4707-94A9-19E2DA7A8E8F}"/>
    <cellStyle name="Normal 3 3 6 2" xfId="24238" xr:uid="{C9FC401B-ADCB-478A-925A-99D4F6966E4B}"/>
    <cellStyle name="Normal 3 3 6 2 2" xfId="25676" xr:uid="{8639A0E5-91C6-464A-AECC-307678FA6EF7}"/>
    <cellStyle name="Normal 3 3 6 2 2 2" xfId="28653" xr:uid="{21559030-C58F-4A65-AC8D-B3D569D438BB}"/>
    <cellStyle name="Normal 3 3 6 2 2 2 2" xfId="57143" xr:uid="{C3F90A18-3D60-4C55-90F8-011F8BA95540}"/>
    <cellStyle name="Normal 3 3 6 2 2 3" xfId="54167" xr:uid="{B4060D47-1FFC-4DA3-8EDC-351E2664EFDF}"/>
    <cellStyle name="Normal 3 3 6 2 3" xfId="27142" xr:uid="{4305B1EC-6E0B-48D7-A2DC-17F0B522CD89}"/>
    <cellStyle name="Normal 3 3 6 2 3 2" xfId="55632" xr:uid="{429A8536-8118-44AB-B912-B7E7DC87D495}"/>
    <cellStyle name="Normal 3 3 6 2 4" xfId="30137" xr:uid="{96C3D70D-E790-46B4-B8D1-4D534CC3FFFE}"/>
    <cellStyle name="Normal 3 3 6 2 4 2" xfId="58627" xr:uid="{8C428CE7-C614-414D-8620-D7A914325B39}"/>
    <cellStyle name="Normal 3 3 6 2 5" xfId="52732" xr:uid="{93FCD6B7-7543-4825-B36E-7F258B71A4EC}"/>
    <cellStyle name="Normal 3 3 6 3" xfId="24520" xr:uid="{8E471B0F-2CC1-4454-8E2F-DBCF45AB71A9}"/>
    <cellStyle name="Normal 3 3 6 3 2" xfId="25964" xr:uid="{5F0C1C38-79D2-4A80-8630-7327274E8E83}"/>
    <cellStyle name="Normal 3 3 6 3 2 2" xfId="28946" xr:uid="{02A7DD01-A943-4E81-86F7-746664C37833}"/>
    <cellStyle name="Normal 3 3 6 3 2 2 2" xfId="57436" xr:uid="{2595EE01-0B03-4806-B472-01D9896CAE14}"/>
    <cellStyle name="Normal 3 3 6 3 2 3" xfId="54455" xr:uid="{31ED753F-33D1-4997-8D4F-A14125FC26AE}"/>
    <cellStyle name="Normal 3 3 6 3 3" xfId="27435" xr:uid="{EF0C46CB-2487-4F00-AFF2-497B2A89E916}"/>
    <cellStyle name="Normal 3 3 6 3 3 2" xfId="55925" xr:uid="{EC5A505A-5B62-4D0F-87EF-2FA5AC220E19}"/>
    <cellStyle name="Normal 3 3 6 3 4" xfId="30433" xr:uid="{35E68C4F-17CF-4BBA-9DA7-5634CAD148D7}"/>
    <cellStyle name="Normal 3 3 6 3 4 2" xfId="58923" xr:uid="{6FF5DBFE-FDDA-4BA3-9CBA-873281E1AB3A}"/>
    <cellStyle name="Normal 3 3 6 3 5" xfId="53012" xr:uid="{69997926-1EB8-4F43-BD9C-E6795C7CBC16}"/>
    <cellStyle name="Normal 3 3 6 4" xfId="24806" xr:uid="{60672914-F8F0-447A-8C86-236097497DDA}"/>
    <cellStyle name="Normal 3 3 6 4 2" xfId="26264" xr:uid="{21CC12FE-877F-4CB3-8058-9F3573E04AAE}"/>
    <cellStyle name="Normal 3 3 6 4 2 2" xfId="29248" xr:uid="{561C4C1C-86EC-4DEC-AA90-6EB90C5F5614}"/>
    <cellStyle name="Normal 3 3 6 4 2 2 2" xfId="57738" xr:uid="{994D95EF-4AB9-4C53-A2D9-F4EC44229C0F}"/>
    <cellStyle name="Normal 3 3 6 4 2 3" xfId="54755" xr:uid="{9C69DC7A-766B-4E04-9BD5-D5FA15EB2282}"/>
    <cellStyle name="Normal 3 3 6 4 3" xfId="27737" xr:uid="{56667DEC-92AF-4F57-9D53-FC9F6A87974D}"/>
    <cellStyle name="Normal 3 3 6 4 3 2" xfId="56227" xr:uid="{6919C913-4A8A-4842-AE8C-51BE38537E50}"/>
    <cellStyle name="Normal 3 3 6 4 4" xfId="30736" xr:uid="{6F1235EA-693C-485C-B7D8-FC41B2565A8B}"/>
    <cellStyle name="Normal 3 3 6 4 4 2" xfId="59226" xr:uid="{50791DBB-4248-4914-95B8-DDEB813B4FF7}"/>
    <cellStyle name="Normal 3 3 6 4 5" xfId="53298" xr:uid="{D8A4C57D-824D-499A-82B4-D676BBCECD0C}"/>
    <cellStyle name="Normal 3 3 6 5" xfId="25099" xr:uid="{BA5F3743-7423-4D02-B91D-71C03409C32F}"/>
    <cellStyle name="Normal 3 3 6 5 2" xfId="26568" xr:uid="{CA1BA770-A808-400C-B14A-B01DA7505D18}"/>
    <cellStyle name="Normal 3 3 6 5 2 2" xfId="29552" xr:uid="{7BF76555-A4C0-46DE-9652-8A1E267E9CD6}"/>
    <cellStyle name="Normal 3 3 6 5 2 2 2" xfId="58042" xr:uid="{ACCE7E52-E7F1-44CA-A4E6-F7076F320B03}"/>
    <cellStyle name="Normal 3 3 6 5 2 3" xfId="55059" xr:uid="{79BB86F5-7CFD-45B7-A904-9554A509058A}"/>
    <cellStyle name="Normal 3 3 6 5 3" xfId="28041" xr:uid="{3925C603-9CE8-40D8-8C8E-0B137B62247C}"/>
    <cellStyle name="Normal 3 3 6 5 3 2" xfId="56531" xr:uid="{0D291AE8-EC1B-48AD-A1F1-7AE92872A492}"/>
    <cellStyle name="Normal 3 3 6 5 4" xfId="31041" xr:uid="{4A701567-DA24-49D6-80DD-6DD631C9E9AD}"/>
    <cellStyle name="Normal 3 3 6 5 4 2" xfId="59531" xr:uid="{77EE71C4-4632-45F0-A17E-E9386971B299}"/>
    <cellStyle name="Normal 3 3 6 5 5" xfId="53590" xr:uid="{1A3BF3B8-66CA-4D67-B695-E9E4FFEDA872}"/>
    <cellStyle name="Normal 3 3 6 6" xfId="25400" xr:uid="{C667D234-16BF-4163-ABBD-30F5B31FC578}"/>
    <cellStyle name="Normal 3 3 6 6 2" xfId="28366" xr:uid="{901C8126-F440-48ED-882C-EE84805B6428}"/>
    <cellStyle name="Normal 3 3 6 6 2 2" xfId="56856" xr:uid="{D413118E-CDDE-42A7-BB5B-1168F48EB411}"/>
    <cellStyle name="Normal 3 3 6 6 3" xfId="53891" xr:uid="{80579103-8402-4406-9292-77702BC40FA0}"/>
    <cellStyle name="Normal 3 3 6 7" xfId="26851" xr:uid="{D8C8AF46-18F2-45EE-9973-A07FD05B6BBE}"/>
    <cellStyle name="Normal 3 3 6 7 2" xfId="55341" xr:uid="{E0E00819-06E0-4282-ACA0-3CD5F655D1EB}"/>
    <cellStyle name="Normal 3 3 6 8" xfId="29845" xr:uid="{D5FE28EE-18F4-4F26-AC84-44B9287B0519}"/>
    <cellStyle name="Normal 3 3 6 8 2" xfId="58335" xr:uid="{AC461A23-7069-406C-8EFE-B8584D0417BB}"/>
    <cellStyle name="Normal 3 3 6 9" xfId="31324" xr:uid="{18ED30AF-98AD-422F-B89D-ECE9DABC48ED}"/>
    <cellStyle name="Normal 3 3 7" xfId="18551" xr:uid="{747694B8-4514-4A3F-A60E-4C3D41AE5E21}"/>
    <cellStyle name="Normal 3 3 7 2" xfId="25426" xr:uid="{892495A1-F219-4BA6-9D55-B3F3CA05116F}"/>
    <cellStyle name="Normal 3 3 7 2 2" xfId="28392" xr:uid="{D1EF959D-7612-40E8-B270-2F4BEE726868}"/>
    <cellStyle name="Normal 3 3 7 2 2 2" xfId="56882" xr:uid="{690630E6-256C-453E-9D47-C2161E5FE40C}"/>
    <cellStyle name="Normal 3 3 7 2 3" xfId="53917" xr:uid="{99680653-4AE0-4C35-BB6C-11859653C7C7}"/>
    <cellStyle name="Normal 3 3 7 3" xfId="26878" xr:uid="{0972C7C3-3859-4D25-9B56-26214937012C}"/>
    <cellStyle name="Normal 3 3 7 3 2" xfId="55368" xr:uid="{AEEAE6C4-67A8-4B9B-87C4-C0A46A04ACE8}"/>
    <cellStyle name="Normal 3 3 7 4" xfId="29871" xr:uid="{EEE113AB-3979-4080-B10B-E5168986620B}"/>
    <cellStyle name="Normal 3 3 7 4 2" xfId="58361" xr:uid="{C8C3D3E7-5CA3-4662-95A7-3D981BA6EF78}"/>
    <cellStyle name="Normal 3 3 7 5" xfId="23924" xr:uid="{48D33C2D-388F-4239-BF91-DCA527EDC850}"/>
    <cellStyle name="Normal 3 3 7 5 2" xfId="52507" xr:uid="{BAA540AD-56B9-47C1-9601-568F170C4E3E}"/>
    <cellStyle name="Normal 3 3 7 6" xfId="48189" xr:uid="{DD71C1B4-E5AA-4675-9E22-3F5DB640852E}"/>
    <cellStyle name="Normal 3 3 8" xfId="20398" xr:uid="{02CD36A6-220D-40EF-BBDF-27F3431C119F}"/>
    <cellStyle name="Normal 3 3 8 2" xfId="25704" xr:uid="{37FAC677-E935-47E2-BDB6-9F773FF312FF}"/>
    <cellStyle name="Normal 3 3 8 2 2" xfId="28682" xr:uid="{0E0A3134-B56D-4ECD-8F62-C105B3A4360B}"/>
    <cellStyle name="Normal 3 3 8 2 2 2" xfId="57172" xr:uid="{E1F0495A-9C32-4F15-8CA7-7DF46390BF20}"/>
    <cellStyle name="Normal 3 3 8 2 3" xfId="54195" xr:uid="{3B0054A8-E76B-49E2-9F41-5F007E3F7D50}"/>
    <cellStyle name="Normal 3 3 8 3" xfId="27171" xr:uid="{173DAFBF-C0EF-4484-AEED-C862B4B09F5F}"/>
    <cellStyle name="Normal 3 3 8 3 2" xfId="55661" xr:uid="{C617C340-8BBC-4A06-A179-7FA2B3B6636E}"/>
    <cellStyle name="Normal 3 3 8 4" xfId="30166" xr:uid="{1D12CAAD-7D5D-4CFD-9A18-6FA12A044910}"/>
    <cellStyle name="Normal 3 3 8 4 2" xfId="58656" xr:uid="{0E50A7C6-2704-4667-BFC9-04F5EA94E5A8}"/>
    <cellStyle name="Normal 3 3 8 5" xfId="24268" xr:uid="{2DBEB387-3901-43EC-B0D7-4AE5E0278FB3}"/>
    <cellStyle name="Normal 3 3 8 5 2" xfId="52760" xr:uid="{7331C2F5-2882-4CDB-90B1-14A3B0DBFEEB}"/>
    <cellStyle name="Normal 3 3 9" xfId="20548" xr:uid="{B1134E29-F7EE-4429-9FC9-9C6CDFE63DAF}"/>
    <cellStyle name="Normal 3 3 9 2" xfId="25993" xr:uid="{04B14902-AF1F-413C-8F50-2C873DC333EC}"/>
    <cellStyle name="Normal 3 3 9 2 2" xfId="28975" xr:uid="{2B9075D3-626A-47CA-8526-6E231B69E097}"/>
    <cellStyle name="Normal 3 3 9 2 2 2" xfId="57465" xr:uid="{6DD13D6C-7B6D-4F74-B53D-4860F863EB94}"/>
    <cellStyle name="Normal 3 3 9 2 3" xfId="54484" xr:uid="{A015EABA-2AFC-4A01-AB85-F472DDF28185}"/>
    <cellStyle name="Normal 3 3 9 3" xfId="27464" xr:uid="{06BF501B-DA7D-4330-A240-18E03DDD3E82}"/>
    <cellStyle name="Normal 3 3 9 3 2" xfId="55954" xr:uid="{9891312E-5ED7-4ADE-9E10-E3D7AB10E401}"/>
    <cellStyle name="Normal 3 3 9 4" xfId="30462" xr:uid="{7E9E9A5C-0FD6-435E-B298-46A3701894CF}"/>
    <cellStyle name="Normal 3 3 9 4 2" xfId="58952" xr:uid="{96BAB71B-262F-46D3-AB78-D326AB310149}"/>
    <cellStyle name="Normal 3 3 9 5" xfId="24547" xr:uid="{921C2C02-D961-4191-8F34-B73199BEF6B1}"/>
    <cellStyle name="Normal 3 3 9 5 2" xfId="53039" xr:uid="{2B452EEE-6960-449B-9C65-6E26FC7E9F5B}"/>
    <cellStyle name="Normal 3 4" xfId="162" xr:uid="{8A0744AA-38C8-4D48-8C78-75012E6C7E52}"/>
    <cellStyle name="Normal 3 4 10" xfId="4735" xr:uid="{E7C81199-2907-4078-A5AC-0C8ABFC31F50}"/>
    <cellStyle name="Normal 3 4 10 2" xfId="34627" xr:uid="{15E8C2B3-9EFA-4CA3-96CE-66FD8618F5BF}"/>
    <cellStyle name="Normal 3 4 11" xfId="4182" xr:uid="{BE307F08-4E5C-4EBE-ABC8-2DE8BE8F9603}"/>
    <cellStyle name="Normal 3 4 12" xfId="4009" xr:uid="{2496D4B8-4DE7-4BBB-BEED-2C3CEA743541}"/>
    <cellStyle name="Normal 3 4 13" xfId="31681" xr:uid="{F9A9AFED-4D9F-404C-A40D-0EC10370D94B}"/>
    <cellStyle name="Normal 3 4 14" xfId="31781" xr:uid="{68C5C1BD-1431-4917-9DA0-DA608F81F2C6}"/>
    <cellStyle name="Normal 3 4 2" xfId="404" xr:uid="{7CED9291-B905-4991-BEB2-A36FD74D057A}"/>
    <cellStyle name="Normal 3 4 2 10" xfId="31870" xr:uid="{9D0034AC-AA7C-4CDC-8C4C-81D7BE219AB4}"/>
    <cellStyle name="Normal 3 4 2 2" xfId="5797" xr:uid="{FE4168B8-B6A0-4214-A387-CEBA3B962940}"/>
    <cellStyle name="Normal 3 4 2 2 2" xfId="18555" xr:uid="{EE0B80B3-E286-434F-81EA-4ADE83526994}"/>
    <cellStyle name="Normal 3 4 2 2 2 2" xfId="48193" xr:uid="{685083B8-63FB-4DC4-8375-4B87410924D7}"/>
    <cellStyle name="Normal 3 4 2 2 3" xfId="18556" xr:uid="{70BC9A9D-C2A2-4FCF-A732-887C23537ABF}"/>
    <cellStyle name="Normal 3 4 2 2 3 2" xfId="48194" xr:uid="{F2E9E1B9-F153-4A17-AE51-01C93AFAA5D9}"/>
    <cellStyle name="Normal 3 4 2 2 4" xfId="21796" xr:uid="{0B69C0C2-66F7-4EDE-9066-D5E5ABCB371C}"/>
    <cellStyle name="Normal 3 4 2 2 4 2" xfId="51221" xr:uid="{6EA9B31B-A0B7-4106-B1FE-907795E670FB}"/>
    <cellStyle name="Normal 3 4 2 2 5" xfId="18554" xr:uid="{130F5479-E216-4CA6-B5B5-AAEBE71CB7B6}"/>
    <cellStyle name="Normal 3 4 2 2 5 2" xfId="48192" xr:uid="{908E663D-ABC7-42CE-81CE-77398A45BE46}"/>
    <cellStyle name="Normal 3 4 2 2 6" xfId="23183" xr:uid="{284B0875-BBED-44C6-8E1E-5E2035184A5F}"/>
    <cellStyle name="Normal 3 4 2 2 6 2" xfId="52247" xr:uid="{D07CEA51-7C2A-4271-93F2-9EA4518560AB}"/>
    <cellStyle name="Normal 3 4 2 2 7" xfId="35656" xr:uid="{C5BF35E5-95D3-4B8B-AFA3-0F9F9A3F5D18}"/>
    <cellStyle name="Normal 3 4 2 3" xfId="18557" xr:uid="{1B2DA8AE-B204-4DFB-8A34-958099B24BAB}"/>
    <cellStyle name="Normal 3 4 2 3 2" xfId="23913" xr:uid="{C4A2AEDD-86A2-4FB9-8A8E-9BCEE35E0C62}"/>
    <cellStyle name="Normal 3 4 2 3 3" xfId="48195" xr:uid="{2A33F313-9961-4AF9-9AAE-24515924A58A}"/>
    <cellStyle name="Normal 3 4 2 4" xfId="18558" xr:uid="{F8C2C516-5E05-4F3E-8B0F-88DEACF27775}"/>
    <cellStyle name="Normal 3 4 2 4 2" xfId="22959" xr:uid="{A2E8DBBA-D13B-430E-9BB0-BB1C71CB0CC1}"/>
    <cellStyle name="Normal 3 4 2 4 2 2" xfId="52169" xr:uid="{D67B7253-C7E1-4B9B-B4B6-9BE07A4963CE}"/>
    <cellStyle name="Normal 3 4 2 4 3" xfId="48196" xr:uid="{95005D87-1F08-4B73-AA5B-B159C9447CD8}"/>
    <cellStyle name="Normal 3 4 2 5" xfId="18559" xr:uid="{D925FAF1-752B-4E23-85F3-0CB5B12C6A36}"/>
    <cellStyle name="Normal 3 4 2 5 2" xfId="48197" xr:uid="{52C1FADB-CB9C-409D-B5B1-961130529CF7}"/>
    <cellStyle name="Normal 3 4 2 6" xfId="20823" xr:uid="{2538AACC-0C28-4E05-A4F7-D41C5064E10F}"/>
    <cellStyle name="Normal 3 4 2 6 2" xfId="50251" xr:uid="{469AEC00-1DD9-43A7-A2EB-669FC52C7FB5}"/>
    <cellStyle name="Normal 3 4 2 7" xfId="18553" xr:uid="{51AF27D0-7813-4411-BF08-92577530BE5F}"/>
    <cellStyle name="Normal 3 4 2 7 2" xfId="48191" xr:uid="{36E22114-A989-47A1-B9C8-A654EB185F86}"/>
    <cellStyle name="Normal 3 4 2 8" xfId="4977" xr:uid="{8655973B-44F5-4269-9CEC-B30210082611}"/>
    <cellStyle name="Normal 3 4 2 8 2" xfId="34846" xr:uid="{749DAFBE-671C-4E82-BE2E-4266ED50C860}"/>
    <cellStyle name="Normal 3 4 2 9" xfId="4348" xr:uid="{39129E7F-A3B2-49F1-BDB1-F72C72BE0CBD}"/>
    <cellStyle name="Normal 3 4 3" xfId="331" xr:uid="{C19F4BCC-22AE-43F7-BC89-2F4A0EB7165E}"/>
    <cellStyle name="Normal 3 4 3 10" xfId="4488" xr:uid="{8515C8C3-8742-4091-8D9C-064AC7EE1497}"/>
    <cellStyle name="Normal 3 4 3 10 2" xfId="34482" xr:uid="{23D3D332-C1C4-4CD6-8029-909137AA04A8}"/>
    <cellStyle name="Normal 3 4 3 2" xfId="5990" xr:uid="{5BA640C6-72BA-44F3-BB4C-A3C6D7ABEDB0}"/>
    <cellStyle name="Normal 3 4 3 2 2" xfId="18562" xr:uid="{705EA928-7CE3-417B-A30C-94EF9F50643F}"/>
    <cellStyle name="Normal 3 4 3 2 2 2" xfId="48200" xr:uid="{3507AE17-11DA-4832-A4BD-383E65DB7B01}"/>
    <cellStyle name="Normal 3 4 3 2 3" xfId="18563" xr:uid="{B86F766E-C9FD-44B4-BBEA-AB2DBDF09FC4}"/>
    <cellStyle name="Normal 3 4 3 2 3 2" xfId="48201" xr:uid="{5B3350B5-0003-4002-9F50-052DA1A89A2E}"/>
    <cellStyle name="Normal 3 4 3 2 4" xfId="22049" xr:uid="{8CE65BD6-8627-4959-9D1F-51D252F8B71F}"/>
    <cellStyle name="Normal 3 4 3 2 4 2" xfId="51474" xr:uid="{4F556CDA-D226-4ACA-B516-24A9613018F7}"/>
    <cellStyle name="Normal 3 4 3 2 5" xfId="18561" xr:uid="{F4A1A230-EDEE-4C4A-ABC1-EF009B6DC59E}"/>
    <cellStyle name="Normal 3 4 3 2 5 2" xfId="48199" xr:uid="{F0998BA5-1369-4460-B30F-325A6863BBA9}"/>
    <cellStyle name="Normal 3 4 3 2 6" xfId="31411" xr:uid="{203BC073-C60F-475C-BB54-6478CBAE52AE}"/>
    <cellStyle name="Normal 3 4 3 2 6 2" xfId="59660" xr:uid="{609DD727-0E0F-4579-8E43-857A5334F351}"/>
    <cellStyle name="Normal 3 4 3 2 7" xfId="35849" xr:uid="{EF223926-4EAB-42F8-9450-1BB654BF1FD2}"/>
    <cellStyle name="Normal 3 4 3 3" xfId="18564" xr:uid="{B88A9C3C-C0BA-4560-86C2-F302092F3BA5}"/>
    <cellStyle name="Normal 3 4 3 3 2" xfId="23001" xr:uid="{5F9F7CC0-A42D-4A1B-A7A6-3CD7B32EAE95}"/>
    <cellStyle name="Normal 3 4 3 3 3" xfId="48202" xr:uid="{0A1A5900-98E3-4819-9363-B53A101C35D9}"/>
    <cellStyle name="Normal 3 4 3 4" xfId="18565" xr:uid="{F782ECE0-6303-4A47-8814-AB76FF34D6B0}"/>
    <cellStyle name="Normal 3 4 3 4 2" xfId="48203" xr:uid="{8369F427-1CA3-43C8-9B70-E7163761A9F1}"/>
    <cellStyle name="Normal 3 4 3 5" xfId="18566" xr:uid="{89DC8D42-5FCE-4C86-8335-0870B1985311}"/>
    <cellStyle name="Normal 3 4 3 5 2" xfId="48204" xr:uid="{DFF9FEF4-C4CB-4806-89FE-3F968923178E}"/>
    <cellStyle name="Normal 3 4 3 6" xfId="21065" xr:uid="{7475ADCF-4306-47AD-BCD5-51F387B99E5A}"/>
    <cellStyle name="Normal 3 4 3 6 2" xfId="50491" xr:uid="{25CC56A9-CA73-41F8-BC18-1FC649789CA7}"/>
    <cellStyle name="Normal 3 4 3 7" xfId="18560" xr:uid="{094ECBDC-0328-4220-A9D1-427EB4979F1E}"/>
    <cellStyle name="Normal 3 4 3 7 2" xfId="48198" xr:uid="{B6F820D6-28A2-442F-B243-5B5C4AA44B8D}"/>
    <cellStyle name="Normal 3 4 3 8" xfId="5209" xr:uid="{6A217883-2E4E-4B8C-B0D4-FC8FF4103B9B}"/>
    <cellStyle name="Normal 3 4 3 8 2" xfId="35072" xr:uid="{859BC2AD-5A09-415F-8CEC-D4ED56F10D0F}"/>
    <cellStyle name="Normal 3 4 3 9" xfId="22830" xr:uid="{1DF5DFCD-02F6-4B79-A034-2272B83C9D15}"/>
    <cellStyle name="Normal 3 4 3 9 2" xfId="52115" xr:uid="{62981B16-BC2B-4BD2-8DC5-97822A31AA43}"/>
    <cellStyle name="Normal 3 4 4" xfId="5619" xr:uid="{C6EAB495-6FCD-4E13-AFA5-3C11663EF12C}"/>
    <cellStyle name="Normal 3 4 4 2" xfId="18568" xr:uid="{4C1E0C1B-19F4-4F0D-9A16-A32359FB17A6}"/>
    <cellStyle name="Normal 3 4 4 2 2" xfId="48206" xr:uid="{D769D527-3B34-49B1-8045-1AD5B7B3F007}"/>
    <cellStyle name="Normal 3 4 4 3" xfId="18569" xr:uid="{EABE6698-F01D-416D-9D80-F64CB532ADB2}"/>
    <cellStyle name="Normal 3 4 4 3 2" xfId="48207" xr:uid="{CB3403C2-2413-42FB-920D-57F43410CEDC}"/>
    <cellStyle name="Normal 3 4 4 4" xfId="21550" xr:uid="{22CF6D5A-305C-4952-809C-BCF5DB8AEC7C}"/>
    <cellStyle name="Normal 3 4 4 4 2" xfId="50975" xr:uid="{3D197F06-3B20-45C8-9F48-019C0FE173DB}"/>
    <cellStyle name="Normal 3 4 4 5" xfId="18567" xr:uid="{5BA8F4AD-5BF6-4D74-81EB-5EA25EE7938E}"/>
    <cellStyle name="Normal 3 4 4 5 2" xfId="48205" xr:uid="{56E3A304-1EA8-48F9-9145-568824BC700D}"/>
    <cellStyle name="Normal 3 4 4 6" xfId="23182" xr:uid="{D5DD375F-55D3-433B-88FC-630659648747}"/>
    <cellStyle name="Normal 3 4 4 6 2" xfId="52246" xr:uid="{9FF8CE39-0CBE-4B80-9756-2FF73BD2DC12}"/>
    <cellStyle name="Normal 3 4 4 7" xfId="35479" xr:uid="{01768817-20E7-4C03-8B0E-51D64B8C6E5C}"/>
    <cellStyle name="Normal 3 4 5" xfId="18570" xr:uid="{74C66F47-2D8B-4332-98E0-3CCC7B58CA20}"/>
    <cellStyle name="Normal 3 4 5 2" xfId="31329" xr:uid="{A7B70CF2-804F-4367-903D-E26B932FDDA5}"/>
    <cellStyle name="Normal 3 4 5 3" xfId="23513" xr:uid="{2F8DC8D5-FAA4-4320-A250-AA3F9586F7C8}"/>
    <cellStyle name="Normal 3 4 5 4" xfId="48208" xr:uid="{A13F0015-9A4F-42B5-A2CA-F41BB9A9CA0F}"/>
    <cellStyle name="Normal 3 4 6" xfId="18571" xr:uid="{58F88657-620E-47C9-A582-756DDF07DB53}"/>
    <cellStyle name="Normal 3 4 6 2" xfId="31285" xr:uid="{8A7F8FF4-BE75-4681-AB5B-FAE2F4C57227}"/>
    <cellStyle name="Normal 3 4 6 3" xfId="48209" xr:uid="{CF6357B3-E557-4C25-B391-5B44D0AF1933}"/>
    <cellStyle name="Normal 3 4 7" xfId="18572" xr:uid="{F70856EF-37A7-4D5A-B11C-C08E6B735E87}"/>
    <cellStyle name="Normal 3 4 7 2" xfId="48210" xr:uid="{5C6F8E4A-F359-4767-BACA-3E93295632FE}"/>
    <cellStyle name="Normal 3 4 8" xfId="20629" xr:uid="{84F77D4C-30DC-4C5C-83E1-7C4395BEE7EE}"/>
    <cellStyle name="Normal 3 4 8 2" xfId="50072" xr:uid="{11BBB816-D57E-4730-9C2E-06D8C5B8EACD}"/>
    <cellStyle name="Normal 3 4 9" xfId="18552" xr:uid="{680726DD-9719-4A0F-8AF9-328AD17F2B09}"/>
    <cellStyle name="Normal 3 4 9 2" xfId="48190" xr:uid="{E071FB15-11AD-4F07-A894-7B5BFAE64167}"/>
    <cellStyle name="Normal 3 5" xfId="169" xr:uid="{3918B39D-0859-498F-8B1B-011106DFE782}"/>
    <cellStyle name="Normal 3 5 10" xfId="4933" xr:uid="{BE038129-158D-4FBB-A8B0-E7FFEE010F1A}"/>
    <cellStyle name="Normal 3 5 11" xfId="31784" xr:uid="{68B4DB94-CB0C-4442-9DCE-F1FE14AD8C07}"/>
    <cellStyle name="Normal 3 5 2" xfId="431" xr:uid="{9115F393-435F-45BC-A44A-F441411C7067}"/>
    <cellStyle name="Normal 3 5 2 10" xfId="31871" xr:uid="{F297B972-1C6E-42EF-AE58-2FDB25D6FF99}"/>
    <cellStyle name="Normal 3 5 2 2" xfId="18575" xr:uid="{F269D6EE-7916-45F2-A5B0-5CE1193878E6}"/>
    <cellStyle name="Normal 3 5 2 2 2" xfId="18576" xr:uid="{4E787EAC-4D23-461A-BDB6-DB801DB7D883}"/>
    <cellStyle name="Normal 3 5 2 2 2 2" xfId="48214" xr:uid="{B7C89C72-4647-44E1-BAF9-195B9DD32F1A}"/>
    <cellStyle name="Normal 3 5 2 2 3" xfId="18577" xr:uid="{729BF38A-28D8-4950-BB3D-FD4661529B91}"/>
    <cellStyle name="Normal 3 5 2 2 3 2" xfId="48215" xr:uid="{896DC67B-001B-4D05-97A2-775B55605F65}"/>
    <cellStyle name="Normal 3 5 2 2 4" xfId="23185" xr:uid="{1300300C-5154-42EB-A0B4-3221612A8757}"/>
    <cellStyle name="Normal 3 5 2 2 4 2" xfId="52249" xr:uid="{1E605CB4-81F7-4DC2-A7B4-2037252E6C4F}"/>
    <cellStyle name="Normal 3 5 2 2 5" xfId="48213" xr:uid="{8BE890F3-E167-431A-ADC3-3D8533594AE1}"/>
    <cellStyle name="Normal 3 5 2 3" xfId="18578" xr:uid="{8BD14324-FB5D-4D1C-A6E6-4D1ED6200A8C}"/>
    <cellStyle name="Normal 3 5 2 3 2" xfId="48216" xr:uid="{83E7CDB1-393A-4EFB-8D74-9496A90839E9}"/>
    <cellStyle name="Normal 3 5 2 4" xfId="18579" xr:uid="{4018A384-B162-47D7-9528-ECB85FF1A557}"/>
    <cellStyle name="Normal 3 5 2 4 2" xfId="48217" xr:uid="{E77D676D-A214-4F03-9333-064E755DFAEA}"/>
    <cellStyle name="Normal 3 5 2 5" xfId="18580" xr:uid="{7091EB77-B881-47ED-B4BD-873863FB06CB}"/>
    <cellStyle name="Normal 3 5 2 5 2" xfId="48218" xr:uid="{DD392C09-A416-491F-B4EA-AD7757A20D4F}"/>
    <cellStyle name="Normal 3 5 2 6" xfId="22386" xr:uid="{AD98E2A8-1F7C-44AE-981E-02397BF0A0A6}"/>
    <cellStyle name="Normal 3 5 2 7" xfId="18574" xr:uid="{842F3CED-918C-4E7D-A42B-20D078BB1849}"/>
    <cellStyle name="Normal 3 5 2 7 2" xfId="48212" xr:uid="{0AB02570-43A7-4686-B84C-5211E802FEF3}"/>
    <cellStyle name="Normal 3 5 2 8" xfId="6281" xr:uid="{43961E0F-29AC-48B0-B12E-C57AEEBC8797}"/>
    <cellStyle name="Normal 3 5 2 9" xfId="22847" xr:uid="{1160EC15-4622-4D97-81D4-500D27780A2D}"/>
    <cellStyle name="Normal 3 5 2 9 2" xfId="52132" xr:uid="{E4ED8A04-CDCD-4E5E-989C-C6C06AE298A6}"/>
    <cellStyle name="Normal 3 5 3" xfId="387" xr:uid="{D3BC60D3-B09C-48D5-9183-08BD6BC462E7}"/>
    <cellStyle name="Normal 3 5 3 2" xfId="18582" xr:uid="{37587E2E-3212-4AB0-9845-1A652AC70002}"/>
    <cellStyle name="Normal 3 5 3 2 2" xfId="18583" xr:uid="{8A262D13-5E6C-4E10-A97D-6655B57C67C5}"/>
    <cellStyle name="Normal 3 5 3 2 2 2" xfId="48221" xr:uid="{489142AC-DB41-4808-A785-E89C237A61B2}"/>
    <cellStyle name="Normal 3 5 3 2 3" xfId="18584" xr:uid="{DCA8EEB1-FE28-482D-B736-F85128DD4E42}"/>
    <cellStyle name="Normal 3 5 3 2 3 2" xfId="48222" xr:uid="{E5ABED31-389B-4697-919E-F963735FA838}"/>
    <cellStyle name="Normal 3 5 3 2 4" xfId="26861" xr:uid="{57B0D501-6B5A-4602-A6C2-D9B9A700005D}"/>
    <cellStyle name="Normal 3 5 3 2 4 2" xfId="55351" xr:uid="{63430128-EA8E-4D32-AA6A-53CD60F27A0D}"/>
    <cellStyle name="Normal 3 5 3 2 5" xfId="48220" xr:uid="{4CCB32D6-5712-415A-A915-712EB7AF1FE6}"/>
    <cellStyle name="Normal 3 5 3 3" xfId="18585" xr:uid="{AFEAEF33-81BE-4A92-859A-4AF094AB2496}"/>
    <cellStyle name="Normal 3 5 3 3 2" xfId="48223" xr:uid="{7C26A662-F8CF-40EB-815D-E3A60DAFEA71}"/>
    <cellStyle name="Normal 3 5 3 4" xfId="18586" xr:uid="{68EF9325-EEC0-43B4-B3B4-222C60CFC69D}"/>
    <cellStyle name="Normal 3 5 3 4 2" xfId="48224" xr:uid="{36F1A018-46E7-435C-8E53-393B2C48DDBF}"/>
    <cellStyle name="Normal 3 5 3 5" xfId="18587" xr:uid="{87A7CA9F-DBAE-4253-9B7B-FC0FC664A2DC}"/>
    <cellStyle name="Normal 3 5 3 5 2" xfId="48225" xr:uid="{DB68EC1B-66F5-417F-A0C1-AAFB90C74448}"/>
    <cellStyle name="Normal 3 5 3 6" xfId="18581" xr:uid="{2BDDA429-3890-426C-AC76-4F14A3A94C99}"/>
    <cellStyle name="Normal 3 5 3 6 2" xfId="48219" xr:uid="{2A7904AE-53DA-4008-8644-D09391DB0A59}"/>
    <cellStyle name="Normal 3 5 4" xfId="18588" xr:uid="{712EE263-BB01-40FC-9E6D-B8EEDCBF0DCE}"/>
    <cellStyle name="Normal 3 5 4 2" xfId="18589" xr:uid="{B06C0598-BAB8-4DE5-9D0A-015EEBB0DB6D}"/>
    <cellStyle name="Normal 3 5 4 2 2" xfId="48227" xr:uid="{84BAF0AC-E764-47BF-8E2D-95DC90A26BDF}"/>
    <cellStyle name="Normal 3 5 4 3" xfId="18590" xr:uid="{ADFC997D-B948-4804-AD82-FCF32E217C34}"/>
    <cellStyle name="Normal 3 5 4 3 2" xfId="48228" xr:uid="{F26A91EB-AD37-4687-8268-BD558AE2D10B}"/>
    <cellStyle name="Normal 3 5 4 4" xfId="23184" xr:uid="{4737E40D-04C3-40E9-BD3E-E6D0233F209E}"/>
    <cellStyle name="Normal 3 5 4 4 2" xfId="52248" xr:uid="{1A7BBF94-1A78-4F1B-AD29-8F9A424F0A7C}"/>
    <cellStyle name="Normal 3 5 4 5" xfId="48226" xr:uid="{BCA3A493-67BB-43AD-84DC-CF9B560343A2}"/>
    <cellStyle name="Normal 3 5 5" xfId="18591" xr:uid="{5F3D72AA-52C1-4B98-A5E5-F49AA17BA48D}"/>
    <cellStyle name="Normal 3 5 5 2" xfId="48229" xr:uid="{75D20873-C8DA-4C87-A0E3-68D64E28CF36}"/>
    <cellStyle name="Normal 3 5 6" xfId="18592" xr:uid="{07897244-D951-40AC-8278-3804726EB455}"/>
    <cellStyle name="Normal 3 5 6 2" xfId="48230" xr:uid="{C423C595-4F3C-4884-8E63-CE64988DC585}"/>
    <cellStyle name="Normal 3 5 7" xfId="18593" xr:uid="{38AB3CC3-4EA8-40E7-B323-2084E0DD0821}"/>
    <cellStyle name="Normal 3 5 7 2" xfId="48231" xr:uid="{AF6E617B-899B-414B-8CD0-5695324D74A3}"/>
    <cellStyle name="Normal 3 5 8" xfId="20791" xr:uid="{9604631B-8AA7-4E0A-BE8B-15C904A37CFA}"/>
    <cellStyle name="Normal 3 5 8 2" xfId="22507" xr:uid="{22EF07B8-5DD2-4C7B-96DC-E98E2A52F160}"/>
    <cellStyle name="Normal 3 5 9" xfId="18573" xr:uid="{F597A94A-3A97-4E39-AE3F-59F2FD99D053}"/>
    <cellStyle name="Normal 3 5 9 2" xfId="48211" xr:uid="{AB584899-A346-4A46-B702-BA9A057B52D4}"/>
    <cellStyle name="Normal 3 6" xfId="213" xr:uid="{E92B1758-AA5A-4E51-B940-8B4D914B62F6}"/>
    <cellStyle name="Normal 3 6 10" xfId="31817" xr:uid="{724C1FB1-3F67-4C6B-80A3-5BFA3B97605C}"/>
    <cellStyle name="Normal 3 6 2" xfId="18595" xr:uid="{E4307823-1594-4215-8F94-B292643E61D7}"/>
    <cellStyle name="Normal 3 6 2 2" xfId="18596" xr:uid="{42D5AF2D-CC60-4919-BED4-5B05C8BC76AA}"/>
    <cellStyle name="Normal 3 6 2 2 2" xfId="18597" xr:uid="{41E8B091-1410-4ED5-9B09-5C31CA41D552}"/>
    <cellStyle name="Normal 3 6 2 2 2 2" xfId="48235" xr:uid="{1F793950-31DB-49AF-8BF3-9FDDF23A5CA1}"/>
    <cellStyle name="Normal 3 6 2 2 3" xfId="18598" xr:uid="{E29F7E6A-2973-45A7-B8CE-6552217CBA29}"/>
    <cellStyle name="Normal 3 6 2 2 3 2" xfId="48236" xr:uid="{F5AEA69C-3252-4C79-A336-1DBEF11E8665}"/>
    <cellStyle name="Normal 3 6 2 2 4" xfId="28665" xr:uid="{775497F9-1E7D-44E2-90AA-471D65968B27}"/>
    <cellStyle name="Normal 3 6 2 2 4 2" xfId="57155" xr:uid="{BBE2DFBC-8736-4A13-BCD0-307CECE19E1B}"/>
    <cellStyle name="Normal 3 6 2 2 5" xfId="48234" xr:uid="{168CE88F-E78E-4364-B0C7-B9094BE47199}"/>
    <cellStyle name="Normal 3 6 2 3" xfId="18599" xr:uid="{B0091417-3903-4744-83BB-D74CD6515E37}"/>
    <cellStyle name="Normal 3 6 2 3 2" xfId="48237" xr:uid="{59EAA1B3-C25C-450D-A4EF-517DBE902400}"/>
    <cellStyle name="Normal 3 6 2 4" xfId="18600" xr:uid="{E37C74E3-6297-4AC1-8DFB-3BD005198EA2}"/>
    <cellStyle name="Normal 3 6 2 4 2" xfId="48238" xr:uid="{7FEDF37A-46F5-4C85-ADB0-BF2CB493205E}"/>
    <cellStyle name="Normal 3 6 2 5" xfId="23186" xr:uid="{AFC0BB85-B644-4B8C-9F3C-3F64A1FBAF69}"/>
    <cellStyle name="Normal 3 6 2 5 2" xfId="52250" xr:uid="{4F5D1827-1EFB-4274-B655-5B35AB43D757}"/>
    <cellStyle name="Normal 3 6 2 6" xfId="48233" xr:uid="{6084FCA9-62D0-4D45-A9E6-34EF1E8D4AB5}"/>
    <cellStyle name="Normal 3 6 3" xfId="18601" xr:uid="{ADC8883D-9CFA-447E-A31A-062A5057BDE8}"/>
    <cellStyle name="Normal 3 6 3 2" xfId="18602" xr:uid="{1741CE20-54A5-44B6-BD8D-1E3E10938E8F}"/>
    <cellStyle name="Normal 3 6 3 2 2" xfId="31209" xr:uid="{1CF5ED8B-27FC-4F74-8789-EBAB32ED7DE8}"/>
    <cellStyle name="Normal 3 6 3 2 3" xfId="48240" xr:uid="{2DFE76FE-F62A-4E41-84B7-E7BD5AD289CB}"/>
    <cellStyle name="Normal 3 6 3 3" xfId="18603" xr:uid="{37FC627F-1480-4D5D-B52D-08593F35D7D1}"/>
    <cellStyle name="Normal 3 6 3 3 2" xfId="48241" xr:uid="{D6F221A8-8BF7-4757-A68D-AEBE8AE91362}"/>
    <cellStyle name="Normal 3 6 3 4" xfId="27154" xr:uid="{ADC6AB3D-BC7A-4AB0-80B6-AC8DB0C39E85}"/>
    <cellStyle name="Normal 3 6 3 4 2" xfId="55644" xr:uid="{94EF4693-960F-4BE7-AEDA-6ED141157E26}"/>
    <cellStyle name="Normal 3 6 3 5" xfId="48239" xr:uid="{36E85FB2-3FDB-425B-A43E-C11667EADEDA}"/>
    <cellStyle name="Normal 3 6 4" xfId="18604" xr:uid="{8900AC89-BE86-4B19-A64E-71000A74B238}"/>
    <cellStyle name="Normal 3 6 4 2" xfId="30149" xr:uid="{129EC1DE-E847-40BE-A2A5-2D9966806B3C}"/>
    <cellStyle name="Normal 3 6 4 2 2" xfId="58639" xr:uid="{883EB272-F8A8-47FB-A1A1-FBE5EA16B59A}"/>
    <cellStyle name="Normal 3 6 4 3" xfId="48242" xr:uid="{805D62F3-977C-4B0A-B36D-C2B528E0B5BD}"/>
    <cellStyle name="Normal 3 6 5" xfId="18605" xr:uid="{C5B8E0BF-4967-45FD-9C4C-D3447FED1B5B}"/>
    <cellStyle name="Normal 3 6 5 2" xfId="48243" xr:uid="{E687EE1C-06DB-4ED9-B65E-48FEA594F6A6}"/>
    <cellStyle name="Normal 3 6 6" xfId="18606" xr:uid="{B922296D-E099-4009-94AD-1A58F68EB7A8}"/>
    <cellStyle name="Normal 3 6 6 2" xfId="48244" xr:uid="{3A81085E-8FC3-4E27-BB70-879B3942257A}"/>
    <cellStyle name="Normal 3 6 7" xfId="18594" xr:uid="{BA89988C-3AE5-40EA-ADB3-B8C597700B49}"/>
    <cellStyle name="Normal 3 6 7 2" xfId="48232" xr:uid="{227874FD-8DD4-4772-AE1E-2E39F28FC87D}"/>
    <cellStyle name="Normal 3 6 8" xfId="4625" xr:uid="{40E22EF5-97AE-44CB-9289-2C3318C74785}"/>
    <cellStyle name="Normal 3 6 8 2" xfId="34562" xr:uid="{CC84A617-30F9-4FA4-8C10-636548ADED07}"/>
    <cellStyle name="Normal 3 6 9" xfId="22850" xr:uid="{E9A413A5-5D73-491A-91D3-5FB39021925E}"/>
    <cellStyle name="Normal 3 6 9 2" xfId="52135" xr:uid="{523B2AB5-DCB7-4E4F-A63D-90FF25E3054B}"/>
    <cellStyle name="Normal 3 7" xfId="610" xr:uid="{DAF1543A-9573-40B1-A161-C58F5E6F26AA}"/>
    <cellStyle name="Normal 3 7 2" xfId="3851" xr:uid="{8C9B1C67-11FD-4D9E-A765-A881FEB9AFB8}"/>
    <cellStyle name="Normal 3 7 2 2" xfId="28955" xr:uid="{870270B1-2CBF-47B3-9F7A-ED329322295B}"/>
    <cellStyle name="Normal 3 7 2 2 2" xfId="57445" xr:uid="{8E5933C2-EF6F-4425-A1F6-526784F04824}"/>
    <cellStyle name="Normal 3 7 2 3" xfId="25973" xr:uid="{EF0D4632-7F83-4B5F-9F05-5747DD6C5852}"/>
    <cellStyle name="Normal 3 7 2 3 2" xfId="54464" xr:uid="{B3AC1271-0C0F-4DCA-A485-2380D1589734}"/>
    <cellStyle name="Normal 3 7 2 4" xfId="18608" xr:uid="{496FFAA2-ECDA-4D84-91DF-FF8B2271340A}"/>
    <cellStyle name="Normal 3 7 2 4 2" xfId="48246" xr:uid="{2D31B50E-8825-4AEE-9B8B-10A20E65D2C5}"/>
    <cellStyle name="Normal 3 7 3" xfId="18609" xr:uid="{A4E6F8A8-071C-497C-8884-5CD9420A19C5}"/>
    <cellStyle name="Normal 3 7 3 2" xfId="27444" xr:uid="{BBCF6240-C518-445B-808C-707AF5843A61}"/>
    <cellStyle name="Normal 3 7 3 2 2" xfId="55934" xr:uid="{78CA6C33-882D-406A-93ED-E850E4F91D29}"/>
    <cellStyle name="Normal 3 7 3 3" xfId="48247" xr:uid="{219CA7E4-9BC0-4C78-85EE-D212E644757F}"/>
    <cellStyle name="Normal 3 7 4" xfId="30442" xr:uid="{85235719-C25A-4145-93C1-BF55546150AF}"/>
    <cellStyle name="Normal 3 7 4 2" xfId="58932" xr:uid="{E38D5649-504B-4113-B454-39D5713D8C0F}"/>
    <cellStyle name="Normal 3 7 5" xfId="23171" xr:uid="{8E664253-3943-428A-AC65-33E4DAC2B014}"/>
    <cellStyle name="Normal 3 7 5 2" xfId="52235" xr:uid="{50BCB044-E451-45DC-B902-37EFDFFC588A}"/>
    <cellStyle name="Normal 3 7 6" xfId="18607" xr:uid="{C0EDBD1D-C078-4F77-A33F-B1A0A1105EBF}"/>
    <cellStyle name="Normal 3 7 6 2" xfId="48245" xr:uid="{1F684578-3BE0-4159-8779-F930122A2003}"/>
    <cellStyle name="Normal 3 8" xfId="904" xr:uid="{1C8B0A5C-DE2E-45FE-B896-B39B1B4D32BF}"/>
    <cellStyle name="Normal 3 8 2" xfId="26285" xr:uid="{9CD2F44F-EB2A-426B-B0BF-358AD6A26484}"/>
    <cellStyle name="Normal 3 8 2 2" xfId="29269" xr:uid="{B48DD76A-6DA1-46CA-B382-C3BB2C42E4AD}"/>
    <cellStyle name="Normal 3 8 2 2 2" xfId="57759" xr:uid="{B56381F0-97D7-453C-AFD4-96126F0A4E44}"/>
    <cellStyle name="Normal 3 8 2 3" xfId="54776" xr:uid="{45838961-B316-4710-8856-64C0D790015A}"/>
    <cellStyle name="Normal 3 8 3" xfId="27758" xr:uid="{2583E7DC-8304-4167-9470-E8909FF238F8}"/>
    <cellStyle name="Normal 3 8 3 2" xfId="56248" xr:uid="{A89A668F-61BE-4DF1-8AB9-26074F144648}"/>
    <cellStyle name="Normal 3 8 4" xfId="30757" xr:uid="{829E91C8-8EF8-44C9-8FC0-17D1BEF7103D}"/>
    <cellStyle name="Normal 3 8 4 2" xfId="59247" xr:uid="{DCD2988B-E360-4538-A589-23A8A7CA3518}"/>
    <cellStyle name="Normal 3 8 5" xfId="23344" xr:uid="{F477CD71-06C0-4CF9-9A97-AA3407B18B6B}"/>
    <cellStyle name="Normal 3 8 5 2" xfId="52300" xr:uid="{5D40137E-A9FD-4A0F-BEEC-08F88AAED8E3}"/>
    <cellStyle name="Normal 3 8 6" xfId="18610" xr:uid="{B43C8E88-D556-4B74-8A53-F277E0988A8F}"/>
    <cellStyle name="Normal 3 8 6 2" xfId="48248" xr:uid="{05CF6ACA-FC1E-49AC-96A3-6F3215E02068}"/>
    <cellStyle name="Normal 3 9" xfId="782" xr:uid="{878C8AA8-EA85-4984-8596-9D585F816945}"/>
    <cellStyle name="Normal 3 9 2" xfId="28083" xr:uid="{ADDD49DF-D212-4336-B395-CFC44671D4AB}"/>
    <cellStyle name="Normal 3 9 2 2" xfId="56573" xr:uid="{C13B3D63-5C48-4CCA-AE08-8DBC5BD55DD3}"/>
    <cellStyle name="Normal 3 9 3" xfId="25129" xr:uid="{E93DF7A4-BDFD-4A07-9FA8-FC3FEFF8B389}"/>
    <cellStyle name="Normal 3 9 3 2" xfId="53620" xr:uid="{B7E8A924-E789-4BAA-AAB0-1B0295D4F456}"/>
    <cellStyle name="Normal 3 9 4" xfId="18611" xr:uid="{54760D21-CAAA-4E0C-9B82-CFF29E554F92}"/>
    <cellStyle name="Normal 3 9 4 2" xfId="48249" xr:uid="{1BB63FEB-44CD-41A2-8AB5-F9055EB4F85E}"/>
    <cellStyle name="Normal 3 9 5" xfId="32028" xr:uid="{66BCED9E-8283-42B3-994E-B81030586645}"/>
    <cellStyle name="Normal 30" xfId="214" xr:uid="{C4304343-5580-452B-B489-D70684AB49A2}"/>
    <cellStyle name="Normal 30 10" xfId="29599" xr:uid="{C7223DD6-9823-418D-884E-09BD1206D925}"/>
    <cellStyle name="Normal 30 10 2" xfId="58089" xr:uid="{3E406C98-51BF-4628-8A3D-9D4E751FE837}"/>
    <cellStyle name="Normal 30 11" xfId="22606" xr:uid="{1987157A-0CEE-4BB7-B772-7519EE3BCCBE}"/>
    <cellStyle name="Normal 30 11 2" xfId="51891" xr:uid="{54E783FE-A131-4068-A223-B69B176A0071}"/>
    <cellStyle name="Normal 30 12" xfId="31818" xr:uid="{BD514E01-E993-4D55-8259-18A08832CAAC}"/>
    <cellStyle name="Normal 30 2" xfId="765" xr:uid="{D1537CEC-41BB-461E-9514-F6BCB036F6BB}"/>
    <cellStyle name="Normal 30 2 2" xfId="846" xr:uid="{3E5CEB13-A00B-4CB4-B495-20F7CE682479}"/>
    <cellStyle name="Normal 30 2 2 2" xfId="5798" xr:uid="{05F35D9D-C436-4CA1-B088-2A3BD5D470F3}"/>
    <cellStyle name="Normal 30 2 2 2 2" xfId="21797" xr:uid="{49F527AE-F9B9-4FE4-B329-2A8328582635}"/>
    <cellStyle name="Normal 30 2 2 2 2 2" xfId="51222" xr:uid="{671F9B70-CD49-4607-9C5B-4F25485291DA}"/>
    <cellStyle name="Normal 30 2 2 2 3" xfId="35657" xr:uid="{9893566E-59FE-4702-BD08-A16EC6241DC7}"/>
    <cellStyle name="Normal 30 2 3" xfId="4978" xr:uid="{12A0B326-EA8C-469B-81AF-8753DC4F1ED7}"/>
    <cellStyle name="Normal 30 2 3 2" xfId="20824" xr:uid="{01ADCB94-1715-4D70-9698-CF8D3C7FD46A}"/>
    <cellStyle name="Normal 30 2 3 2 2" xfId="50252" xr:uid="{1E0E9728-FEB7-491F-B942-61576E28DEB6}"/>
    <cellStyle name="Normal 30 2 3 3" xfId="23615" xr:uid="{2E581633-EA1E-4444-A3CA-3FB7A95052A5}"/>
    <cellStyle name="Normal 30 2 3 4" xfId="34847" xr:uid="{491D0717-7FD5-49BA-8780-AD979249CB7A}"/>
    <cellStyle name="Normal 30 2 4" xfId="20579" xr:uid="{8F737F78-96DF-4E89-910B-BADBF355E7B4}"/>
    <cellStyle name="Normal 30 2 4 2" xfId="22458" xr:uid="{DE3ADF54-2554-43DD-A8C4-744600E9FCC6}"/>
    <cellStyle name="Normal 30 2 5" xfId="18613" xr:uid="{CEC64E64-5D00-41E1-A20C-5A1A182430EE}"/>
    <cellStyle name="Normal 30 2 5 2" xfId="48251" xr:uid="{B4E0BA84-7F93-4AB1-A32D-CFA41FAFF527}"/>
    <cellStyle name="Normal 30 2 6" xfId="23187" xr:uid="{16CA0246-6A94-4179-B323-D15162F57DDC}"/>
    <cellStyle name="Normal 30 2 6 2" xfId="52251" xr:uid="{00BADEE5-2D8A-4F9E-8216-673D8104FB61}"/>
    <cellStyle name="Normal 30 3" xfId="810" xr:uid="{891459AF-895D-477A-8EB9-D4A74DC727EF}"/>
    <cellStyle name="Normal 30 3 2" xfId="2162" xr:uid="{5D9AFE2B-ACCE-4B2C-92BA-13E50DEEB7AB}"/>
    <cellStyle name="Normal 30 3 2 2" xfId="22050" xr:uid="{ABB688CA-0522-4C59-8314-633AAE07FF88}"/>
    <cellStyle name="Normal 30 3 2 2 2" xfId="28570" xr:uid="{B6D72549-16A7-4D3B-8206-E19EE7570F55}"/>
    <cellStyle name="Normal 30 3 2 2 2 2" xfId="57060" xr:uid="{3013AE27-1AE7-4CC4-AD24-7D22033C84CA}"/>
    <cellStyle name="Normal 30 3 2 2 3" xfId="25594" xr:uid="{A074F9A8-6400-41D6-BA1A-0BCDC26E42F9}"/>
    <cellStyle name="Normal 30 3 2 2 3 2" xfId="54085" xr:uid="{6DE5E9BE-4943-4043-B21C-DAF14F456286}"/>
    <cellStyle name="Normal 30 3 2 2 4" xfId="51475" xr:uid="{F41BD58B-5A82-4A8A-BC6D-E72FA59D52AC}"/>
    <cellStyle name="Normal 30 3 2 3" xfId="27056" xr:uid="{636F85A1-6CA1-41A3-AFDE-B20365580FE3}"/>
    <cellStyle name="Normal 30 3 2 3 2" xfId="55546" xr:uid="{D8AA18D5-CA9B-4DA0-8651-EAEED87598A1}"/>
    <cellStyle name="Normal 30 3 2 4" xfId="30051" xr:uid="{005BF1AF-8A0B-45BF-910C-C35083A76466}"/>
    <cellStyle name="Normal 30 3 2 4 2" xfId="58541" xr:uid="{9FBBD8B8-6EBE-4558-9F05-A5364B4E3E10}"/>
    <cellStyle name="Normal 30 3 2 5" xfId="24124" xr:uid="{CD4EC7C0-D7AE-4BFF-88BC-F025B8509E6E}"/>
    <cellStyle name="Normal 30 3 2 5 2" xfId="52663" xr:uid="{8169F8BA-1CCD-4480-AABE-B994B3348EDB}"/>
    <cellStyle name="Normal 30 3 2 6" xfId="5991" xr:uid="{6FA1B1CD-94D8-4893-BD3A-E8E3D5B21213}"/>
    <cellStyle name="Normal 30 3 2 6 2" xfId="35850" xr:uid="{91CFAD41-08BC-4E26-8710-4ED0F344717B}"/>
    <cellStyle name="Normal 30 3 3" xfId="5210" xr:uid="{6D68F810-EC5D-4814-BFE1-445259CE1776}"/>
    <cellStyle name="Normal 30 3 3 2" xfId="21066" xr:uid="{31A79FC2-F3E0-451F-9D10-68A5F9674054}"/>
    <cellStyle name="Normal 30 3 3 2 2" xfId="28860" xr:uid="{2C7372EC-1179-4CC1-B48A-B3721DE5160F}"/>
    <cellStyle name="Normal 30 3 3 2 2 2" xfId="57350" xr:uid="{1691562D-7D37-428F-8EC7-D6980CC6C5E4}"/>
    <cellStyle name="Normal 30 3 3 2 3" xfId="25882" xr:uid="{2FD8948D-8717-4386-81E3-43A7E571D098}"/>
    <cellStyle name="Normal 30 3 3 2 3 2" xfId="54373" xr:uid="{1E6B295A-E954-431B-9E44-F20BDC85FAFC}"/>
    <cellStyle name="Normal 30 3 3 2 4" xfId="50492" xr:uid="{11151263-233A-4792-B872-D64FBABB9739}"/>
    <cellStyle name="Normal 30 3 3 3" xfId="27349" xr:uid="{6035BDB9-567F-43B6-97AA-AB622D3237A9}"/>
    <cellStyle name="Normal 30 3 3 3 2" xfId="55839" xr:uid="{E49C9F5B-FC76-4B92-82BD-2B925C09F230}"/>
    <cellStyle name="Normal 30 3 3 4" xfId="30347" xr:uid="{10B5A6D8-FD9D-4ACC-BBE7-52A76C04015D}"/>
    <cellStyle name="Normal 30 3 3 4 2" xfId="58837" xr:uid="{8C9FE6E8-DEAB-42AB-AAB3-0E6D47A5681A}"/>
    <cellStyle name="Normal 30 3 3 5" xfId="24436" xr:uid="{0632B6BD-B0DE-4F3F-8649-DCF3C241D24E}"/>
    <cellStyle name="Normal 30 3 3 5 2" xfId="52928" xr:uid="{FF98F39E-5B7E-44F1-836D-967AD937F989}"/>
    <cellStyle name="Normal 30 3 3 6" xfId="35073" xr:uid="{AAEB5544-2C91-4F91-B269-081859C37384}"/>
    <cellStyle name="Normal 30 3 4" xfId="24716" xr:uid="{F4B07E76-0F2F-4256-A75A-83C562F6662B}"/>
    <cellStyle name="Normal 30 3 4 2" xfId="26173" xr:uid="{02D05254-8658-4B09-B874-A05BF8E0D5E2}"/>
    <cellStyle name="Normal 30 3 4 2 2" xfId="29157" xr:uid="{CAE20537-AB61-4CDD-A5D8-A03D3E333146}"/>
    <cellStyle name="Normal 30 3 4 2 2 2" xfId="57647" xr:uid="{10B65741-3427-4D52-9736-E63BF642B7FF}"/>
    <cellStyle name="Normal 30 3 4 2 3" xfId="54664" xr:uid="{530FF422-6643-494C-A59C-8FEB0F3F88C5}"/>
    <cellStyle name="Normal 30 3 4 3" xfId="27646" xr:uid="{1D84466C-958F-425A-8BFC-4CCABAF905D3}"/>
    <cellStyle name="Normal 30 3 4 3 2" xfId="56136" xr:uid="{5E3B5CEA-FC9E-449C-BEC9-03E5F017ED35}"/>
    <cellStyle name="Normal 30 3 4 4" xfId="30645" xr:uid="{99FB37F6-5C00-4DCC-9F2E-C30FB01937FD}"/>
    <cellStyle name="Normal 30 3 4 4 2" xfId="59135" xr:uid="{8BF1722E-633E-4B4D-8B66-F9F0BC88873E}"/>
    <cellStyle name="Normal 30 3 4 5" xfId="53208" xr:uid="{99C82FA9-3F75-4D2D-852E-FCBCCBBFD032}"/>
    <cellStyle name="Normal 30 3 5" xfId="25013" xr:uid="{77F56757-D914-420E-8EEE-575C5FF65BEF}"/>
    <cellStyle name="Normal 30 3 5 2" xfId="26482" xr:uid="{F5194882-C736-402B-9676-B3C42591B6C7}"/>
    <cellStyle name="Normal 30 3 5 2 2" xfId="29466" xr:uid="{EC598B14-01E7-4AFF-8EE7-DBC1C1459F2B}"/>
    <cellStyle name="Normal 30 3 5 2 2 2" xfId="57956" xr:uid="{FB72A606-9790-4591-9AE4-1EE26F5224CE}"/>
    <cellStyle name="Normal 30 3 5 2 3" xfId="54973" xr:uid="{F514E10E-2E25-4CBE-870C-D710DA978270}"/>
    <cellStyle name="Normal 30 3 5 3" xfId="27955" xr:uid="{A525FCA5-3E7B-4D0B-AB79-B6149483586E}"/>
    <cellStyle name="Normal 30 3 5 3 2" xfId="56445" xr:uid="{CD20DB83-1102-4177-9965-93404DAE6C28}"/>
    <cellStyle name="Normal 30 3 5 4" xfId="30955" xr:uid="{F2DB7E3B-C0BB-46C4-A54B-3C3E3D482470}"/>
    <cellStyle name="Normal 30 3 5 4 2" xfId="59445" xr:uid="{F01E0E03-2CBB-40D1-834F-C8BC0D281B87}"/>
    <cellStyle name="Normal 30 3 5 5" xfId="53504" xr:uid="{3066E846-D4EC-4DB1-B3C9-03144173F287}"/>
    <cellStyle name="Normal 30 3 6" xfId="25314" xr:uid="{EAEAE0FF-BC80-4F43-B785-A79411EFE465}"/>
    <cellStyle name="Normal 30 3 6 2" xfId="28280" xr:uid="{2A1F1CDA-64F1-41BD-8006-DE237220510F}"/>
    <cellStyle name="Normal 30 3 6 2 2" xfId="56770" xr:uid="{25A9750F-D1CF-46FF-A8D7-9694787F323F}"/>
    <cellStyle name="Normal 30 3 6 3" xfId="53805" xr:uid="{2A1E9A45-42F6-4DCC-B914-8A62A5C579F3}"/>
    <cellStyle name="Normal 30 3 7" xfId="26765" xr:uid="{FF2D3BFF-716D-41CF-AE4A-61DB2BA91EE0}"/>
    <cellStyle name="Normal 30 3 7 2" xfId="55255" xr:uid="{D62EDAD2-1FA2-4CB0-B1BF-6ACEE44FA541}"/>
    <cellStyle name="Normal 30 3 8" xfId="29759" xr:uid="{E87D86F7-27A7-4E01-AF10-CB5A165C83A3}"/>
    <cellStyle name="Normal 30 3 8 2" xfId="58249" xr:uid="{27D9172F-5B2C-411B-9452-3FBB00785F94}"/>
    <cellStyle name="Normal 30 3 9" xfId="23718" xr:uid="{AA0A4960-1AD1-4E28-9DA3-EC84C3AFBB60}"/>
    <cellStyle name="Normal 30 3 9 2" xfId="52418" xr:uid="{A97FB7FD-CF8F-4387-A833-4BC1AD3E29FE}"/>
    <cellStyle name="Normal 30 4" xfId="803" xr:uid="{BD0D826A-C50C-4A06-8B8A-6B7C0EC90E7D}"/>
    <cellStyle name="Normal 30 4 2" xfId="21551" xr:uid="{821E23A0-A6B2-4DEA-8B7A-5C6FAAC0D60A}"/>
    <cellStyle name="Normal 30 4 2 2" xfId="28412" xr:uid="{6677077B-A42C-4F2F-AD29-5E8014943CE1}"/>
    <cellStyle name="Normal 30 4 2 2 2" xfId="56902" xr:uid="{0DBA8108-8C67-41F8-9AE1-8A33ABAF21A3}"/>
    <cellStyle name="Normal 30 4 2 3" xfId="25446" xr:uid="{1D66BF58-FB66-4FD3-9EE0-9A5D28D49F53}"/>
    <cellStyle name="Normal 30 4 2 3 2" xfId="53937" xr:uid="{2FC19363-7E3A-47E8-847B-55B023F5409E}"/>
    <cellStyle name="Normal 30 4 2 4" xfId="50976" xr:uid="{7E300B2D-E7FB-4C88-9E21-3FB2F93669A5}"/>
    <cellStyle name="Normal 30 4 3" xfId="26898" xr:uid="{53A42D42-F945-4131-B65F-B51627F819B7}"/>
    <cellStyle name="Normal 30 4 3 2" xfId="55388" xr:uid="{64DEBEEC-8FB1-4F5A-823D-559B6707653B}"/>
    <cellStyle name="Normal 30 4 4" xfId="29891" xr:uid="{1DB8F879-FCFB-4318-BF83-004CB55EBB73}"/>
    <cellStyle name="Normal 30 4 4 2" xfId="58381" xr:uid="{F01E6578-68E5-49B0-94F6-6FB7CE058C35}"/>
    <cellStyle name="Normal 30 4 5" xfId="23946" xr:uid="{8A5DBEEE-629E-4997-86C6-26932B1D9E33}"/>
    <cellStyle name="Normal 30 4 5 2" xfId="52527" xr:uid="{2A51FB93-AB18-40DA-A5E5-93119FB02C6B}"/>
    <cellStyle name="Normal 30 4 6" xfId="32048" xr:uid="{5AAC4182-E966-429D-85CD-09C9C118C465}"/>
    <cellStyle name="Normal 30 5" xfId="1469" xr:uid="{D726FCE0-39EC-4E81-A669-98B9DCB1875E}"/>
    <cellStyle name="Normal 30 5 2" xfId="25723" xr:uid="{20ECA45D-DAAB-44C7-92E4-B705110D64B9}"/>
    <cellStyle name="Normal 30 5 2 2" xfId="28702" xr:uid="{EB73C371-3734-4818-83F4-065EA097F4B9}"/>
    <cellStyle name="Normal 30 5 2 2 2" xfId="57192" xr:uid="{98A819CD-D4A7-430F-B77A-13636B8589F7}"/>
    <cellStyle name="Normal 30 5 2 3" xfId="54214" xr:uid="{D652857D-EFD9-4DCE-B7A4-23CC238B16E1}"/>
    <cellStyle name="Normal 30 5 3" xfId="27191" xr:uid="{82B8496B-D17F-4353-A3CE-6E42BE86CFE0}"/>
    <cellStyle name="Normal 30 5 3 2" xfId="55681" xr:uid="{F01E149D-C4FC-4628-97D6-401F4F9F5A49}"/>
    <cellStyle name="Normal 30 5 4" xfId="30187" xr:uid="{3FB8AB33-E93B-45A5-9019-7F125019B28D}"/>
    <cellStyle name="Normal 30 5 4 2" xfId="58677" xr:uid="{97BE931A-8786-40A8-AF99-1E0698FABFBB}"/>
    <cellStyle name="Normal 30 5 5" xfId="24289" xr:uid="{00286C94-D407-4351-AF38-AB9B6CA0D667}"/>
    <cellStyle name="Normal 30 5 5 2" xfId="52781" xr:uid="{90A469C3-89BF-46A0-8762-2DE8AEF6D775}"/>
    <cellStyle name="Normal 30 5 6" xfId="20475" xr:uid="{AA766A90-5E12-4F55-A2FF-FF565E8336DF}"/>
    <cellStyle name="Normal 30 5 6 2" xfId="50026" xr:uid="{0A2D0ED4-1F80-4223-BA60-1EF31D699CDF}"/>
    <cellStyle name="Normal 30 6" xfId="18612" xr:uid="{C3FD44D9-1E85-4661-B3EE-976B0AA84A6F}"/>
    <cellStyle name="Normal 30 6 2" xfId="26013" xr:uid="{3DD94D02-E1C3-4496-A8D1-834D83023169}"/>
    <cellStyle name="Normal 30 6 2 2" xfId="28996" xr:uid="{774ED07E-46B4-4421-A56A-504579A4D9F8}"/>
    <cellStyle name="Normal 30 6 2 2 2" xfId="57486" xr:uid="{31B2A4D6-3FAB-4F6D-BC4B-BF3AB9A28DE6}"/>
    <cellStyle name="Normal 30 6 2 3" xfId="54504" xr:uid="{53AE696D-D403-40BA-9168-3E9A05068526}"/>
    <cellStyle name="Normal 30 6 3" xfId="27485" xr:uid="{16CD7AAF-3CED-479A-920E-3673A8F7CFC3}"/>
    <cellStyle name="Normal 30 6 3 2" xfId="55975" xr:uid="{0F4C0906-3E90-4BCD-A17D-9DC451ACBC95}"/>
    <cellStyle name="Normal 30 6 4" xfId="30483" xr:uid="{C892D9E6-0F56-49B2-99C8-5ECAC13491CE}"/>
    <cellStyle name="Normal 30 6 4 2" xfId="58973" xr:uid="{B4FEC22B-24B1-4DC1-B129-D4F6D18BE636}"/>
    <cellStyle name="Normal 30 6 5" xfId="24567" xr:uid="{53AD8482-BBCF-45C9-903B-58B588C1B6F2}"/>
    <cellStyle name="Normal 30 6 5 2" xfId="53059" xr:uid="{6BDF4A3D-E52C-4C5B-9CF4-2A2A3F6F3A8D}"/>
    <cellStyle name="Normal 30 6 6" xfId="48250" xr:uid="{115DA39B-A2E0-4534-B8AC-D4FE28237A2A}"/>
    <cellStyle name="Normal 30 7" xfId="4626" xr:uid="{DD39BCAE-BDAB-4304-A0C6-2821F874A06F}"/>
    <cellStyle name="Normal 30 7 2" xfId="26323" xr:uid="{A314E16B-3AD6-43FD-8A1B-B56595AA44CE}"/>
    <cellStyle name="Normal 30 7 2 2" xfId="29307" xr:uid="{9B220A0E-FEE5-4055-BA8B-BF27B0729669}"/>
    <cellStyle name="Normal 30 7 2 2 2" xfId="57797" xr:uid="{B1B8F96F-796C-4A82-A139-0234017C520C}"/>
    <cellStyle name="Normal 30 7 2 3" xfId="54814" xr:uid="{6BC9D9F1-0D13-4A16-97D2-7825E43B4BF4}"/>
    <cellStyle name="Normal 30 7 3" xfId="27796" xr:uid="{8F197BBF-10C2-416E-9797-2631C594F910}"/>
    <cellStyle name="Normal 30 7 3 2" xfId="56286" xr:uid="{41AD9C07-0487-4DE4-B2E6-D2CA32B3F647}"/>
    <cellStyle name="Normal 30 7 4" xfId="30795" xr:uid="{E543787B-F95D-4236-BE2C-8C3108E0E45A}"/>
    <cellStyle name="Normal 30 7 4 2" xfId="59285" xr:uid="{D0829C8F-429D-49E8-BA11-8A3EC0148C5A}"/>
    <cellStyle name="Normal 30 7 5" xfId="24865" xr:uid="{D87BBFFC-2A7D-4891-81B2-82A9B2108F91}"/>
    <cellStyle name="Normal 30 7 5 2" xfId="53356" xr:uid="{8A13676D-04D0-4A16-B82C-B92DC87C3FE0}"/>
    <cellStyle name="Normal 30 7 6" xfId="34563" xr:uid="{B9CE9992-292B-4F13-B0CB-ED332B7348D1}"/>
    <cellStyle name="Normal 30 8" xfId="25166" xr:uid="{A2D9DFE2-1E9F-466E-87DC-0C134E774BF0}"/>
    <cellStyle name="Normal 30 8 2" xfId="28121" xr:uid="{7F865A6B-1C77-4459-AC6F-CBD33C89B81F}"/>
    <cellStyle name="Normal 30 8 2 2" xfId="56611" xr:uid="{98E1EB46-B87C-43B3-A35B-427150BA7F42}"/>
    <cellStyle name="Normal 30 8 3" xfId="53657" xr:uid="{1905144F-63C2-4DFF-A497-807E5148E3EE}"/>
    <cellStyle name="Normal 30 9" xfId="26617" xr:uid="{A180812E-5E01-4453-A013-C1790A66C569}"/>
    <cellStyle name="Normal 30 9 2" xfId="55107" xr:uid="{BECFFF05-24EF-41CC-AC0F-AAFA8E433B06}"/>
    <cellStyle name="Normal 300" xfId="31480" xr:uid="{0B601BE2-3519-45AA-9603-45B4B41FCB08}"/>
    <cellStyle name="Normal 301" xfId="31517" xr:uid="{737FFA45-1305-464C-BB0A-1491FE5832E1}"/>
    <cellStyle name="Normal 302" xfId="31564" xr:uid="{FE979A42-2617-43F3-8238-3C67E2E03531}"/>
    <cellStyle name="Normal 303" xfId="31482" xr:uid="{E2759C48-C758-438A-A123-C25430C40769}"/>
    <cellStyle name="Normal 304" xfId="31576" xr:uid="{22BF714D-18D0-473B-A689-41880AC91A7F}"/>
    <cellStyle name="Normal 305" xfId="31551" xr:uid="{601EFE80-B428-48D6-99C8-5943255F3F67}"/>
    <cellStyle name="Normal 306" xfId="31479" xr:uid="{253051AC-E917-4791-9369-3A3C3D73FB24}"/>
    <cellStyle name="Normal 307" xfId="31547" xr:uid="{6CA40579-DA46-4323-9F6D-393F8CD87522}"/>
    <cellStyle name="Normal 308" xfId="31572" xr:uid="{06F850C3-52F9-46BA-B5A3-83B63F2F6055}"/>
    <cellStyle name="Normal 309" xfId="31473" xr:uid="{B7AD7DE8-64A6-4FAE-9DF7-4AF7C7769606}"/>
    <cellStyle name="Normal 31" xfId="215" xr:uid="{6184626F-2A19-4A4F-A109-F261E956949B}"/>
    <cellStyle name="Normal 31 10" xfId="29600" xr:uid="{49BF03CE-A28C-4EF8-B041-ECB49463F1BC}"/>
    <cellStyle name="Normal 31 10 2" xfId="58090" xr:uid="{49A25F72-E318-4740-990D-BC0EACAD6E1B}"/>
    <cellStyle name="Normal 31 11" xfId="22607" xr:uid="{7E169D9B-98EA-4666-9CBB-9843BE75108A}"/>
    <cellStyle name="Normal 31 11 2" xfId="51892" xr:uid="{CF80588C-0ACE-4EFD-A8F1-211B1EC16494}"/>
    <cellStyle name="Normal 31 12" xfId="31819" xr:uid="{08B0BD99-CBF6-4389-A777-A88D3EC04741}"/>
    <cellStyle name="Normal 31 2" xfId="671" xr:uid="{8C8AD0FA-8305-49A9-B61B-4F7962BAFBB9}"/>
    <cellStyle name="Normal 31 2 2" xfId="756" xr:uid="{2AA0FA3B-51F9-4CDE-B302-9BACAA44FEA9}"/>
    <cellStyle name="Normal 31 2 2 2" xfId="5799" xr:uid="{7BC7F65A-0D2A-413C-AF22-ABB2E63FFD4B}"/>
    <cellStyle name="Normal 31 2 2 2 2" xfId="21798" xr:uid="{33286E4E-82C1-4AC8-8527-861C14CEFBC1}"/>
    <cellStyle name="Normal 31 2 2 2 2 2" xfId="51223" xr:uid="{F49EC5D3-48AA-4390-AD79-D5DFF12F8BAA}"/>
    <cellStyle name="Normal 31 2 2 2 3" xfId="35658" xr:uid="{D069E8EC-C3A1-4549-8669-C8D83B118436}"/>
    <cellStyle name="Normal 31 2 3" xfId="4979" xr:uid="{1F5B4FA2-B43D-4F04-90F1-40464B1AEB4E}"/>
    <cellStyle name="Normal 31 2 3 2" xfId="20825" xr:uid="{BD3891A7-D158-4E48-98C5-950CDFE7D97A}"/>
    <cellStyle name="Normal 31 2 3 2 2" xfId="50253" xr:uid="{1C20151E-9BFA-4601-8470-ACA592500A19}"/>
    <cellStyle name="Normal 31 2 3 3" xfId="23616" xr:uid="{B72125D4-75E4-4BF5-8724-2477304CBB11}"/>
    <cellStyle name="Normal 31 2 3 4" xfId="34848" xr:uid="{C484F7AF-A8F9-41F0-978D-CE9797C17E5D}"/>
    <cellStyle name="Normal 31 2 4" xfId="20580" xr:uid="{BEDECDA1-F54B-4B1C-B15A-EBC5FD8DB795}"/>
    <cellStyle name="Normal 31 2 4 2" xfId="22399" xr:uid="{D83DA4C0-EDE0-4EF1-9B24-D6E3396A03D7}"/>
    <cellStyle name="Normal 31 2 5" xfId="23188" xr:uid="{E75ABA10-ABB4-4EA2-ACE8-72CB8B2D5607}"/>
    <cellStyle name="Normal 31 2 5 2" xfId="52252" xr:uid="{6A7CD9FD-67EC-44D4-82BC-FAD22DC21D1A}"/>
    <cellStyle name="Normal 31 3" xfId="962" xr:uid="{0D787F15-D53F-44D9-AB9E-0922DB75B6FE}"/>
    <cellStyle name="Normal 31 3 2" xfId="3807" xr:uid="{70344AEB-3AC1-4C40-BE38-635E6BC0C7B9}"/>
    <cellStyle name="Normal 31 3 2 2" xfId="22051" xr:uid="{7291C575-449B-4FB3-A516-DE42DB634BB2}"/>
    <cellStyle name="Normal 31 3 2 2 2" xfId="28558" xr:uid="{0F7F062E-DDE7-4269-8E04-24E17FF92CAE}"/>
    <cellStyle name="Normal 31 3 2 2 2 2" xfId="57048" xr:uid="{14F074A3-7B2B-4750-B4EF-F4E03A9707B8}"/>
    <cellStyle name="Normal 31 3 2 2 3" xfId="25582" xr:uid="{45C32CBC-D79A-4EA2-81BF-F638A6583B7D}"/>
    <cellStyle name="Normal 31 3 2 2 3 2" xfId="54073" xr:uid="{7EB2F20B-E184-4D9F-BD13-5C2EF955E47D}"/>
    <cellStyle name="Normal 31 3 2 2 4" xfId="51476" xr:uid="{A4528CB5-0EE2-4DA0-93B0-F28C44F65872}"/>
    <cellStyle name="Normal 31 3 2 3" xfId="27044" xr:uid="{8C6730EC-5768-4556-B56B-1C1EF78C7970}"/>
    <cellStyle name="Normal 31 3 2 3 2" xfId="55534" xr:uid="{F90AE33A-5FE5-4BF6-82E6-043B3F57810B}"/>
    <cellStyle name="Normal 31 3 2 4" xfId="30039" xr:uid="{7EE68807-2F7C-41DC-BAF4-02EE13DA6C38}"/>
    <cellStyle name="Normal 31 3 2 4 2" xfId="58529" xr:uid="{5D5F506B-2240-4FB3-9B23-FDA20BA1D0DB}"/>
    <cellStyle name="Normal 31 3 2 5" xfId="24111" xr:uid="{58057EC9-7D37-4056-9DC4-C86C915C62FC}"/>
    <cellStyle name="Normal 31 3 2 5 2" xfId="52652" xr:uid="{BF40AFB8-93F3-4FE9-94A8-8D24E030C975}"/>
    <cellStyle name="Normal 31 3 2 6" xfId="5992" xr:uid="{083C2106-3084-4D00-ABEE-0EE5C7ED8CD8}"/>
    <cellStyle name="Normal 31 3 2 6 2" xfId="35851" xr:uid="{202DA79E-B90F-4C96-9C24-35850FCDDF77}"/>
    <cellStyle name="Normal 31 3 3" xfId="5211" xr:uid="{3F27E323-BE63-4597-873A-98427AF99468}"/>
    <cellStyle name="Normal 31 3 3 2" xfId="21067" xr:uid="{97FB37B6-4CDE-44B4-8FB8-EBF9FB0842A1}"/>
    <cellStyle name="Normal 31 3 3 2 2" xfId="28848" xr:uid="{84F135FB-E1BB-4D53-A0D2-7B00C4963A0A}"/>
    <cellStyle name="Normal 31 3 3 2 2 2" xfId="57338" xr:uid="{877E2B15-67C6-4BD0-AD73-77F1A8C76A27}"/>
    <cellStyle name="Normal 31 3 3 2 3" xfId="25870" xr:uid="{7AEE8CAD-0BB2-452C-A473-A173B89F044C}"/>
    <cellStyle name="Normal 31 3 3 2 3 2" xfId="54361" xr:uid="{990747E2-4B00-4315-A4C1-C145396A937E}"/>
    <cellStyle name="Normal 31 3 3 2 4" xfId="50493" xr:uid="{9BB7D432-2A2E-4693-A690-26EE429C79E9}"/>
    <cellStyle name="Normal 31 3 3 3" xfId="27337" xr:uid="{258A5C4A-5E80-4F51-AE0E-C767C7FD18DA}"/>
    <cellStyle name="Normal 31 3 3 3 2" xfId="55827" xr:uid="{97D5D7E1-E76D-40EF-8E85-BE05D594C9B8}"/>
    <cellStyle name="Normal 31 3 3 4" xfId="30335" xr:uid="{396DED1D-069C-4A7C-92C2-F5765A3A8486}"/>
    <cellStyle name="Normal 31 3 3 4 2" xfId="58825" xr:uid="{F83BE482-B1B7-4F22-B9FB-006D5385CDA2}"/>
    <cellStyle name="Normal 31 3 3 5" xfId="24424" xr:uid="{F60A7484-2E6E-41A7-B17C-646F534AB07B}"/>
    <cellStyle name="Normal 31 3 3 5 2" xfId="52916" xr:uid="{76C11A5A-FFEF-43A2-9C67-000D98E128E8}"/>
    <cellStyle name="Normal 31 3 3 6" xfId="35074" xr:uid="{3A440C67-BD1D-434A-B8CE-037E877C9491}"/>
    <cellStyle name="Normal 31 3 4" xfId="24704" xr:uid="{CB1B18CE-3366-4295-AF5A-2F04BB689CC0}"/>
    <cellStyle name="Normal 31 3 4 2" xfId="26161" xr:uid="{A06BC400-BDEC-4FCC-B01F-E801E326F864}"/>
    <cellStyle name="Normal 31 3 4 2 2" xfId="29145" xr:uid="{691F5458-2CAE-4869-A04D-057D5CCA0DB7}"/>
    <cellStyle name="Normal 31 3 4 2 2 2" xfId="57635" xr:uid="{803BCD5A-2C12-491D-A291-75384158BA55}"/>
    <cellStyle name="Normal 31 3 4 2 3" xfId="54652" xr:uid="{22D7D318-BB1A-48B1-AEF8-61F3BC598D5B}"/>
    <cellStyle name="Normal 31 3 4 3" xfId="27634" xr:uid="{B0E49188-CA09-4F51-92B4-7B5A8D508577}"/>
    <cellStyle name="Normal 31 3 4 3 2" xfId="56124" xr:uid="{22A03522-113B-4B8D-8FF6-31FF0D8BEE78}"/>
    <cellStyle name="Normal 31 3 4 4" xfId="30633" xr:uid="{ED56B53F-06D3-4317-936C-0BD7F4DF5FDA}"/>
    <cellStyle name="Normal 31 3 4 4 2" xfId="59123" xr:uid="{443B11A3-D67A-4F9C-A6D1-7D3FA3A7337B}"/>
    <cellStyle name="Normal 31 3 4 5" xfId="53196" xr:uid="{571E4E17-14C8-418E-9E0C-81DE6CAB5028}"/>
    <cellStyle name="Normal 31 3 5" xfId="25001" xr:uid="{5C34304A-78EC-4156-A053-347F28B6482A}"/>
    <cellStyle name="Normal 31 3 5 2" xfId="26470" xr:uid="{00F05E05-A6D4-4552-A085-FBEB56BA5D85}"/>
    <cellStyle name="Normal 31 3 5 2 2" xfId="29454" xr:uid="{2C35B8BB-95AF-44AC-B793-3D4F878927EE}"/>
    <cellStyle name="Normal 31 3 5 2 2 2" xfId="57944" xr:uid="{9884A532-285C-47A5-93D0-16B7FD2245D6}"/>
    <cellStyle name="Normal 31 3 5 2 3" xfId="54961" xr:uid="{25B6F009-6693-4204-A69A-A72C1E0BB897}"/>
    <cellStyle name="Normal 31 3 5 3" xfId="27943" xr:uid="{09097DE5-D4FE-4848-8E7E-9737F9428347}"/>
    <cellStyle name="Normal 31 3 5 3 2" xfId="56433" xr:uid="{5DFD53F4-9172-43BC-8A23-05CFABD57D48}"/>
    <cellStyle name="Normal 31 3 5 4" xfId="30943" xr:uid="{78E156D5-3679-41C6-B8DF-09815F4B32C3}"/>
    <cellStyle name="Normal 31 3 5 4 2" xfId="59433" xr:uid="{DC3CEBF7-5B65-43D5-9769-18F5C8ABF710}"/>
    <cellStyle name="Normal 31 3 5 5" xfId="53492" xr:uid="{E7BF8F8E-5D6A-48C2-A680-6C553EC8F956}"/>
    <cellStyle name="Normal 31 3 6" xfId="25302" xr:uid="{FD37E045-32D4-43E2-B7F3-954FA83CCD44}"/>
    <cellStyle name="Normal 31 3 6 2" xfId="28268" xr:uid="{70B16B1E-0002-4930-8E02-E598BCE09493}"/>
    <cellStyle name="Normal 31 3 6 2 2" xfId="56758" xr:uid="{0597C946-B0C6-4606-85B5-0B6E72FB36D4}"/>
    <cellStyle name="Normal 31 3 6 3" xfId="53793" xr:uid="{7615D932-5295-434E-88FC-27D8796ECE24}"/>
    <cellStyle name="Normal 31 3 7" xfId="26753" xr:uid="{F6F650C3-DE54-42C7-BE31-E5E8D9CFDEE6}"/>
    <cellStyle name="Normal 31 3 7 2" xfId="55243" xr:uid="{AAF4AEE1-486D-4B31-B331-04C6C00DE41F}"/>
    <cellStyle name="Normal 31 3 8" xfId="29747" xr:uid="{F09EFE11-A234-4EAB-AC07-056D4EFE90B3}"/>
    <cellStyle name="Normal 31 3 8 2" xfId="58237" xr:uid="{E8DCFB86-F1B3-4207-B38D-CE6ECED099F2}"/>
    <cellStyle name="Normal 31 3 9" xfId="23706" xr:uid="{C5794BE9-68CE-4E7E-920E-FE77AEE018B9}"/>
    <cellStyle name="Normal 31 3 9 2" xfId="52408" xr:uid="{4D7C036F-2BAD-4AD3-B83F-8D4953D367CB}"/>
    <cellStyle name="Normal 31 4" xfId="3351" xr:uid="{21CE841A-4503-4FD4-A079-A1092C3A005B}"/>
    <cellStyle name="Normal 31 4 2" xfId="21552" xr:uid="{CEF26B9A-2D74-4CBA-9D29-C051070D6477}"/>
    <cellStyle name="Normal 31 4 2 2" xfId="28413" xr:uid="{B749AC85-3679-4D7A-A9CF-E64AE185CF21}"/>
    <cellStyle name="Normal 31 4 2 2 2" xfId="56903" xr:uid="{472539CB-416F-46D8-9B13-D786856382E6}"/>
    <cellStyle name="Normal 31 4 2 3" xfId="25447" xr:uid="{9D9D4E0B-BBD8-4E10-BA31-3FEF64656285}"/>
    <cellStyle name="Normal 31 4 2 3 2" xfId="53938" xr:uid="{04DBC921-F151-42C6-BDF3-A9B94A78DEDF}"/>
    <cellStyle name="Normal 31 4 2 4" xfId="50977" xr:uid="{4AFE1403-E027-4189-8664-E20CA1E1DFC4}"/>
    <cellStyle name="Normal 31 4 3" xfId="26899" xr:uid="{BD955393-F0E2-4EAB-B8C3-B69BAEAFFCB0}"/>
    <cellStyle name="Normal 31 4 3 2" xfId="55389" xr:uid="{11C30BFB-895D-43DA-8DFE-440B1B65B9C8}"/>
    <cellStyle name="Normal 31 4 4" xfId="29892" xr:uid="{C2C9491C-5D6E-4100-AA6A-BFA02A6AD266}"/>
    <cellStyle name="Normal 31 4 4 2" xfId="58382" xr:uid="{687AB702-D49E-4FA4-A038-209961B19D32}"/>
    <cellStyle name="Normal 31 4 5" xfId="23947" xr:uid="{7CF752E5-7163-4D98-A2F9-90CA3ADE0939}"/>
    <cellStyle name="Normal 31 4 5 2" xfId="52528" xr:uid="{83FAE0F6-F447-488D-A460-1B396AA0A1B3}"/>
    <cellStyle name="Normal 31 4 6" xfId="34317" xr:uid="{E2EB9008-2359-4308-A011-EFFCAE57A579}"/>
    <cellStyle name="Normal 31 5" xfId="920" xr:uid="{708F2100-61DD-4919-B15E-04B0046A1FE6}"/>
    <cellStyle name="Normal 31 5 2" xfId="25724" xr:uid="{E42BDD6C-134F-427C-B476-5504FEBC5234}"/>
    <cellStyle name="Normal 31 5 2 2" xfId="28703" xr:uid="{F538AC55-BB0C-485E-81AB-59B78EDF104B}"/>
    <cellStyle name="Normal 31 5 2 2 2" xfId="57193" xr:uid="{060A29ED-CA24-4E7E-9CC4-F21F25D54C90}"/>
    <cellStyle name="Normal 31 5 2 3" xfId="54215" xr:uid="{E89AEFB5-613E-4173-8691-812866E7E90C}"/>
    <cellStyle name="Normal 31 5 3" xfId="27192" xr:uid="{3EA0E1D1-2BC1-4F36-B78E-63A6591814E4}"/>
    <cellStyle name="Normal 31 5 3 2" xfId="55682" xr:uid="{0D486F00-9C28-44C3-90BE-CCF48A8679BD}"/>
    <cellStyle name="Normal 31 5 4" xfId="30188" xr:uid="{050F73E0-37BD-438B-BD18-7D2678AEBDA4}"/>
    <cellStyle name="Normal 31 5 4 2" xfId="58678" xr:uid="{5500C26A-541E-4212-B6F4-E7B55B67E360}"/>
    <cellStyle name="Normal 31 5 5" xfId="24290" xr:uid="{D1F2235B-ED48-4AF5-A221-A24B047E028D}"/>
    <cellStyle name="Normal 31 5 5 2" xfId="52782" xr:uid="{338D278A-C3B6-4821-92C9-432CC80C18BD}"/>
    <cellStyle name="Normal 31 5 6" xfId="20476" xr:uid="{402486DB-D7E8-4A72-ABF6-FA2B3D44515C}"/>
    <cellStyle name="Normal 31 5 6 2" xfId="50027" xr:uid="{06B9DE15-2B90-436E-8FD5-764D321FEF5F}"/>
    <cellStyle name="Normal 31 6" xfId="18614" xr:uid="{31E34E8F-C1B4-4019-8BD6-8CB7AC3706F7}"/>
    <cellStyle name="Normal 31 6 2" xfId="26014" xr:uid="{697C2938-F1CF-426F-9CB5-8005DE1A38C1}"/>
    <cellStyle name="Normal 31 6 2 2" xfId="28997" xr:uid="{CB01BC81-9096-44E6-8AA7-B6AD44ABB26A}"/>
    <cellStyle name="Normal 31 6 2 2 2" xfId="57487" xr:uid="{33E6AA7A-0EC6-49CB-8659-E72FEA92CCB5}"/>
    <cellStyle name="Normal 31 6 2 3" xfId="54505" xr:uid="{13FD908A-E3FB-49B6-837D-005D910F7665}"/>
    <cellStyle name="Normal 31 6 3" xfId="27486" xr:uid="{7E08265F-6D9E-481F-8049-CC0DFA6DDC6C}"/>
    <cellStyle name="Normal 31 6 3 2" xfId="55976" xr:uid="{4A4FB6F1-D784-4400-BD34-9B68C3D29476}"/>
    <cellStyle name="Normal 31 6 4" xfId="30484" xr:uid="{E9CDB1B9-14C1-4938-8C61-D008B58EEFC0}"/>
    <cellStyle name="Normal 31 6 4 2" xfId="58974" xr:uid="{658501A2-9196-4782-835C-0BA8A9EFEFB8}"/>
    <cellStyle name="Normal 31 6 5" xfId="24568" xr:uid="{2755EA4B-3A9E-419B-AEF2-4D7F5BBAE4E0}"/>
    <cellStyle name="Normal 31 6 5 2" xfId="53060" xr:uid="{9819328E-FFDE-4ADE-A253-031A71911992}"/>
    <cellStyle name="Normal 31 6 6" xfId="48252" xr:uid="{8E383352-0066-43AD-810E-FF6A7526C560}"/>
    <cellStyle name="Normal 31 7" xfId="4627" xr:uid="{3005D377-4F18-402F-BE72-83F595AE9F7F}"/>
    <cellStyle name="Normal 31 7 2" xfId="26324" xr:uid="{DEF4D9F7-98A7-4FFB-AE5F-E910FB01941D}"/>
    <cellStyle name="Normal 31 7 2 2" xfId="29308" xr:uid="{484B9453-B212-4408-A356-653F8DF6363D}"/>
    <cellStyle name="Normal 31 7 2 2 2" xfId="57798" xr:uid="{750994AD-90D3-4AAA-848F-15AE2B3C8DAD}"/>
    <cellStyle name="Normal 31 7 2 3" xfId="54815" xr:uid="{17374BB9-F189-48E8-A53B-2B618F524B9E}"/>
    <cellStyle name="Normal 31 7 3" xfId="27797" xr:uid="{7B463E19-72A4-467F-8272-910AC01E2088}"/>
    <cellStyle name="Normal 31 7 3 2" xfId="56287" xr:uid="{1E9E8BE1-FEB7-4237-BD3F-07455CA84076}"/>
    <cellStyle name="Normal 31 7 4" xfId="30796" xr:uid="{ED891264-EBCC-43B3-87A6-A3BF2BA12018}"/>
    <cellStyle name="Normal 31 7 4 2" xfId="59286" xr:uid="{CDCCF1F6-9F79-42C0-91D0-B3F8380729A6}"/>
    <cellStyle name="Normal 31 7 5" xfId="24866" xr:uid="{8294F331-3FF7-4C03-9A32-D258D93DFB75}"/>
    <cellStyle name="Normal 31 7 5 2" xfId="53357" xr:uid="{1413F29F-274B-469A-9C41-A97D6DC00787}"/>
    <cellStyle name="Normal 31 7 6" xfId="34564" xr:uid="{C9E97BC8-2A40-4E65-8073-ED24109959DD}"/>
    <cellStyle name="Normal 31 8" xfId="25167" xr:uid="{E4CDAE0F-BB97-48AA-93F7-5C8C10A819BB}"/>
    <cellStyle name="Normal 31 8 2" xfId="28122" xr:uid="{AD20A42E-7AD6-45B2-8225-DAAF4506ACCA}"/>
    <cellStyle name="Normal 31 8 2 2" xfId="56612" xr:uid="{7A498EBE-86F0-4662-8711-AC10DE4D93D9}"/>
    <cellStyle name="Normal 31 8 3" xfId="53658" xr:uid="{A6E50C85-EB9A-4AD8-8AB2-C1AC3CBC1E4C}"/>
    <cellStyle name="Normal 31 9" xfId="26618" xr:uid="{00382427-A473-4B44-88D8-ECDC8B859314}"/>
    <cellStyle name="Normal 31 9 2" xfId="55108" xr:uid="{180E4F98-5D20-4DE6-A7CC-0FB4D32A7E07}"/>
    <cellStyle name="Normal 310" xfId="31554" xr:uid="{1C78995E-FEF8-4222-8651-9DF632BD3E34}"/>
    <cellStyle name="Normal 311" xfId="31523" xr:uid="{E86A7EF2-DA6E-4BDB-A3F5-C3C8C906A4EB}"/>
    <cellStyle name="Normal 312" xfId="31529" xr:uid="{6C043B1A-4A3C-4ECE-9ADC-3FC1DF74CC5C}"/>
    <cellStyle name="Normal 313" xfId="31565" xr:uid="{7373E919-4B44-49FD-9CC9-8F9FE3FF3E36}"/>
    <cellStyle name="Normal 314" xfId="31514" xr:uid="{FEEF4CAF-0008-41C2-93B3-DC80605F1BA8}"/>
    <cellStyle name="Normal 315" xfId="31487" xr:uid="{19726EB4-092E-4D87-BD2F-A494A0663452}"/>
    <cellStyle name="Normal 316" xfId="31466" xr:uid="{E25748FF-9179-4318-ACB3-47996CF865E1}"/>
    <cellStyle name="Normal 317" xfId="31504" xr:uid="{686814E5-F302-4DC3-A7A9-8D883042F481}"/>
    <cellStyle name="Normal 318" xfId="31506" xr:uid="{37D04B09-A7E4-42BF-A622-866861665736}"/>
    <cellStyle name="Normal 319" xfId="31544" xr:uid="{DAC04737-6709-4A33-8E88-CD58BAE11923}"/>
    <cellStyle name="Normal 32" xfId="216" xr:uid="{D5C90491-482E-4AE2-8EB2-A8F0BE263800}"/>
    <cellStyle name="Normal 32 2" xfId="3806" xr:uid="{70A4D95E-1F36-45B2-876B-9C619D1DC6FC}"/>
    <cellStyle name="Normal 32 2 2" xfId="3580" xr:uid="{22090322-B42B-46C7-946C-1F960BBF47DE}"/>
    <cellStyle name="Normal 32 2 2 2" xfId="5800" xr:uid="{A9BA9097-E863-43A5-9946-AF9985779FAF}"/>
    <cellStyle name="Normal 32 2 2 2 2" xfId="21799" xr:uid="{41D1685A-0213-4913-9F3C-8A8A6D5EEF2B}"/>
    <cellStyle name="Normal 32 2 2 2 2 2" xfId="51224" xr:uid="{2F1B1DAB-A769-40F4-878F-7D30063C56F9}"/>
    <cellStyle name="Normal 32 2 2 2 3" xfId="35659" xr:uid="{580D67BF-7452-4735-8804-5B77B4255F43}"/>
    <cellStyle name="Normal 32 2 3" xfId="4980" xr:uid="{3010917C-C848-49AB-B6A3-11D05B6704D6}"/>
    <cellStyle name="Normal 32 2 3 2" xfId="20826" xr:uid="{CFAC6CE9-5126-4E07-905B-AED2A7EF067E}"/>
    <cellStyle name="Normal 32 2 3 2 2" xfId="50254" xr:uid="{411AEE8F-B176-4BC8-885B-D0E312240935}"/>
    <cellStyle name="Normal 32 2 3 3" xfId="34849" xr:uid="{9273F7CA-EA9E-472D-88EE-FACA95F50FDE}"/>
    <cellStyle name="Normal 32 2 4" xfId="20581" xr:uid="{EA3A32E8-A03E-42B8-941D-1519D00E79BE}"/>
    <cellStyle name="Normal 32 2 4 2" xfId="22404" xr:uid="{E6CBB34F-8055-4021-8C51-EEEF0676C448}"/>
    <cellStyle name="Normal 32 2 5" xfId="23189" xr:uid="{061CF1E6-C7E9-4C11-A1AE-8BCDA8A61A31}"/>
    <cellStyle name="Normal 32 2 5 2" xfId="52253" xr:uid="{4BE8A531-6E1A-4680-8048-64679E8557E1}"/>
    <cellStyle name="Normal 32 3" xfId="3805" xr:uid="{2C843051-C2A0-4A4D-96DF-A16E1FA44C78}"/>
    <cellStyle name="Normal 32 3 2" xfId="3579" xr:uid="{DC03E936-6B87-48AF-9CB9-E75D3A9DF22B}"/>
    <cellStyle name="Normal 32 3 2 2" xfId="22052" xr:uid="{CBA9393E-DC16-4DD2-B3C6-66AD89BA5120}"/>
    <cellStyle name="Normal 32 3 2 2 2" xfId="51477" xr:uid="{11D9AEFB-7B1C-47D5-A1E8-53AF8C3FAF48}"/>
    <cellStyle name="Normal 32 3 2 3" xfId="5993" xr:uid="{DE23DCED-5111-43BD-BE1A-E858226E3033}"/>
    <cellStyle name="Normal 32 3 2 3 2" xfId="35852" xr:uid="{8528FB02-7794-4287-8950-AD997DE5B035}"/>
    <cellStyle name="Normal 32 3 3" xfId="5212" xr:uid="{721F790E-1641-4279-9290-A6C4CC215610}"/>
    <cellStyle name="Normal 32 3 3 2" xfId="21068" xr:uid="{2568340F-FCB7-42BC-832D-A662CD48F1E0}"/>
    <cellStyle name="Normal 32 3 3 2 2" xfId="50494" xr:uid="{8A13CCED-A28D-4E06-A601-CAC58019EF17}"/>
    <cellStyle name="Normal 32 3 3 3" xfId="35075" xr:uid="{125F4AFF-E5D4-44F9-8D36-EC657BCF5912}"/>
    <cellStyle name="Normal 32 4" xfId="602" xr:uid="{0F438AAE-2891-4D33-8D19-3905D4CDCF32}"/>
    <cellStyle name="Normal 32 4 2" xfId="21553" xr:uid="{16CF6B28-6C1F-4084-A0A6-320007E461CF}"/>
    <cellStyle name="Normal 32 4 2 2" xfId="50978" xr:uid="{51C7635F-C373-41F0-A83E-CFA924C3393C}"/>
    <cellStyle name="Normal 32 4 3" xfId="31881" xr:uid="{D95DB8BA-38CD-466D-B493-709C19E6629D}"/>
    <cellStyle name="Normal 32 5" xfId="3581" xr:uid="{6EADB052-0E17-40AD-BE10-D3DD747BAF18}"/>
    <cellStyle name="Normal 32 5 2" xfId="20477" xr:uid="{B68B6CD5-8CA7-42E8-A34A-6466AF724A67}"/>
    <cellStyle name="Normal 32 5 2 2" xfId="50028" xr:uid="{5EC1EB4B-4C59-4D4E-9820-EA4A05CC587A}"/>
    <cellStyle name="Normal 32 6" xfId="18615" xr:uid="{48784C51-791F-4233-9E3D-5232BF6DF347}"/>
    <cellStyle name="Normal 32 6 2" xfId="48253" xr:uid="{F5869F37-86B1-4636-B67B-91497BA7D6F3}"/>
    <cellStyle name="Normal 32 7" xfId="4628" xr:uid="{144A3FD8-D21B-4DC5-B9E2-D8F097C74961}"/>
    <cellStyle name="Normal 32 7 2" xfId="34565" xr:uid="{F50507F5-FEEF-4D38-BB97-6B886D58EB8A}"/>
    <cellStyle name="Normal 32 8" xfId="22608" xr:uid="{0CF0FD4F-34A8-48A7-A869-BA5119895EEE}"/>
    <cellStyle name="Normal 32 8 2" xfId="51893" xr:uid="{30037B47-FDC3-493C-B7F0-800B402D250E}"/>
    <cellStyle name="Normal 32 9" xfId="31820" xr:uid="{6C76084A-D180-493F-BBF9-835BED3E2589}"/>
    <cellStyle name="Normal 320" xfId="31541" xr:uid="{FE969DD0-71F7-40F2-A19A-45A7FAAD0D28}"/>
    <cellStyle name="Normal 321" xfId="31463" xr:uid="{7D697988-5671-439A-91B5-F405DC41ED49}"/>
    <cellStyle name="Normal 322" xfId="31481" xr:uid="{DB6A6E4E-7CD9-4CEF-8E03-A501DC91A2BD}"/>
    <cellStyle name="Normal 323" xfId="31548" xr:uid="{C4C80567-FB92-4E4B-8B99-24C2B33D61E2}"/>
    <cellStyle name="Normal 324" xfId="31484" xr:uid="{C585A418-067B-4EBC-B7AC-D3EE7DCB0928}"/>
    <cellStyle name="Normal 325" xfId="31509" xr:uid="{503232DD-1B92-4F51-A02E-B6956E2429CA}"/>
    <cellStyle name="Normal 326" xfId="31515" xr:uid="{C0F49305-E33B-46C4-BDD0-CB8095C3E93E}"/>
    <cellStyle name="Normal 327" xfId="31493" xr:uid="{8C736A03-04D5-4CFB-85B3-589DB5197BB8}"/>
    <cellStyle name="Normal 328" xfId="31525" xr:uid="{8804C3B9-77DF-4D1A-B12F-07D15BCF4787}"/>
    <cellStyle name="Normal 329" xfId="31455" xr:uid="{CE1960A5-A89E-401F-B55B-C548E411B74F}"/>
    <cellStyle name="Normal 33" xfId="217" xr:uid="{B3224DEE-0972-4920-8DEB-01045A76F1C0}"/>
    <cellStyle name="Normal 33 2" xfId="3578" xr:uid="{35B5778F-9CF9-4C18-A9D4-C165C9E1A930}"/>
    <cellStyle name="Normal 33 2 2" xfId="3803" xr:uid="{92DFF326-D56D-4C78-A7E7-EDCB1BBA9A75}"/>
    <cellStyle name="Normal 33 2 2 2" xfId="5801" xr:uid="{203605E6-667D-4EF5-AE09-136B9B77FC9A}"/>
    <cellStyle name="Normal 33 2 2 2 2" xfId="21800" xr:uid="{90F16046-B97E-4841-A028-8A29B173D479}"/>
    <cellStyle name="Normal 33 2 2 2 2 2" xfId="51225" xr:uid="{B71294D7-8464-428A-80BF-229178AAB4E9}"/>
    <cellStyle name="Normal 33 2 2 2 3" xfId="35660" xr:uid="{7141746B-86EB-493B-9F6B-1324A79B6CAA}"/>
    <cellStyle name="Normal 33 2 3" xfId="4981" xr:uid="{324A10F9-5201-4802-9841-682752168A9B}"/>
    <cellStyle name="Normal 33 2 3 2" xfId="20827" xr:uid="{97C94ABF-01A4-440C-9056-2EC4DCC551D5}"/>
    <cellStyle name="Normal 33 2 3 2 2" xfId="50255" xr:uid="{BC6F704F-8C66-4932-8A19-82E69832B14B}"/>
    <cellStyle name="Normal 33 2 3 3" xfId="34850" xr:uid="{16903DD1-9D5A-44F5-98DE-3A7CEA43B966}"/>
    <cellStyle name="Normal 33 2 4" xfId="20582" xr:uid="{235AC72A-2B89-4F0F-A719-C0547728F668}"/>
    <cellStyle name="Normal 33 2 4 2" xfId="22463" xr:uid="{7FBFB286-A5F8-4F1D-A12D-3EDDD724D3CF}"/>
    <cellStyle name="Normal 33 2 5" xfId="18617" xr:uid="{4DF9D578-F6B9-4110-A168-7AE700A98A27}"/>
    <cellStyle name="Normal 33 2 5 2" xfId="48255" xr:uid="{1FE3EAD9-F2B8-4CE0-AFDE-813D7B80E53D}"/>
    <cellStyle name="Normal 33 2 6" xfId="23190" xr:uid="{F7D8F373-379F-4C4B-9E31-819F85F9FBF0}"/>
    <cellStyle name="Normal 33 2 6 2" xfId="52254" xr:uid="{8E02E4C1-96B1-4A93-9F78-4E8EC3A66614}"/>
    <cellStyle name="Normal 33 3" xfId="3577" xr:uid="{2D13B941-A483-4AF3-8ECA-3FAD7DE551D0}"/>
    <cellStyle name="Normal 33 3 2" xfId="3802" xr:uid="{342D58BA-C6D1-4C97-B5B4-8120D3E2F65C}"/>
    <cellStyle name="Normal 33 3 2 2" xfId="22053" xr:uid="{E3AE2EA6-022B-46AB-B2E5-E71DAB98E722}"/>
    <cellStyle name="Normal 33 3 2 2 2" xfId="51478" xr:uid="{D0A03283-62CE-4EB7-B857-625696A56E86}"/>
    <cellStyle name="Normal 33 3 2 3" xfId="5994" xr:uid="{0FE72CE4-3E09-4457-A8A2-F17579EC0EB3}"/>
    <cellStyle name="Normal 33 3 2 3 2" xfId="35853" xr:uid="{D8195623-C6AF-491B-BA10-72FAD72C33AB}"/>
    <cellStyle name="Normal 33 3 3" xfId="5213" xr:uid="{C5D5DEAE-93C8-4366-9CE6-31710EBAC9A1}"/>
    <cellStyle name="Normal 33 3 3 2" xfId="21069" xr:uid="{799249EA-9E31-4C27-8221-2EA53FA8EA18}"/>
    <cellStyle name="Normal 33 3 3 2 2" xfId="50495" xr:uid="{2F000B88-0BDF-4136-8393-CDFFF6AD8F85}"/>
    <cellStyle name="Normal 33 3 3 3" xfId="35076" xr:uid="{FFD4F76F-38B5-4AEE-B31B-EC7F445E1050}"/>
    <cellStyle name="Normal 33 4" xfId="977" xr:uid="{3B4A3273-7A65-4756-831C-C18ED74874F8}"/>
    <cellStyle name="Normal 33 4 2" xfId="21554" xr:uid="{2128F45B-9763-4A99-A89E-82B0193221F5}"/>
    <cellStyle name="Normal 33 4 2 2" xfId="50979" xr:uid="{9F2D6420-90A3-4170-B090-5F8BE46BAE40}"/>
    <cellStyle name="Normal 33 4 3" xfId="32166" xr:uid="{27EB4351-4593-4C55-9C78-5574B8EDCD84}"/>
    <cellStyle name="Normal 33 5" xfId="3804" xr:uid="{707062C1-BBE6-459B-87B9-8AC46A258944}"/>
    <cellStyle name="Normal 33 5 2" xfId="20478" xr:uid="{E9DF04F2-03E3-4ED3-99CA-54400CC51A44}"/>
    <cellStyle name="Normal 33 5 2 2" xfId="50029" xr:uid="{A048F459-C264-4B91-9F2E-48C63085B190}"/>
    <cellStyle name="Normal 33 6" xfId="18616" xr:uid="{0C102D6E-BCAA-4CF9-A5D9-CAE850CC496D}"/>
    <cellStyle name="Normal 33 6 2" xfId="48254" xr:uid="{6F84B5EF-610D-4F72-A487-696628C69939}"/>
    <cellStyle name="Normal 33 7" xfId="4629" xr:uid="{10EACAD8-D539-41DC-A9E6-29213A210F22}"/>
    <cellStyle name="Normal 33 7 2" xfId="34566" xr:uid="{E788778F-F4C2-4B6F-806B-9BCEFFD8CD67}"/>
    <cellStyle name="Normal 33 8" xfId="22609" xr:uid="{9A7247A1-C6D4-48BC-A4EB-29F3014683DC}"/>
    <cellStyle name="Normal 33 8 2" xfId="51894" xr:uid="{78DCF5D1-0D8B-45D4-BC13-7720F72317BF}"/>
    <cellStyle name="Normal 33 9" xfId="31821" xr:uid="{8F1779A5-2AF5-4C95-A2B3-B6795FD6A841}"/>
    <cellStyle name="Normal 330" xfId="31563" xr:uid="{8385B078-B192-445B-92AE-3CA996DA452C}"/>
    <cellStyle name="Normal 331" xfId="31471" xr:uid="{3988D1AA-AC6C-4338-82DA-3E4C6F70B145}"/>
    <cellStyle name="Normal 332" xfId="31545" xr:uid="{1E6BD31A-5467-4506-8146-07C891440FE6}"/>
    <cellStyle name="Normal 333" xfId="31534" xr:uid="{AE2CD0F3-A752-4B51-A248-47A78CD724E2}"/>
    <cellStyle name="Normal 334" xfId="31456" xr:uid="{916E37A6-5A7F-4727-880C-924847BA41E5}"/>
    <cellStyle name="Normal 335" xfId="31555" xr:uid="{E3DF9F61-CF2E-4F9D-9B5F-A14C2B6A8404}"/>
    <cellStyle name="Normal 336" xfId="31531" xr:uid="{3A002869-9F9B-464B-9CB0-D5D58B396F7A}"/>
    <cellStyle name="Normal 337" xfId="31549" xr:uid="{EDCF542B-AEEF-4DB3-85B3-E8A5FE1839F8}"/>
    <cellStyle name="Normal 338" xfId="31464" xr:uid="{B2FBC822-4B40-4174-AA64-15D51A60EE66}"/>
    <cellStyle name="Normal 339" xfId="31552" xr:uid="{901042A8-BC88-4E16-8D89-9550CB15761C}"/>
    <cellStyle name="Normal 34" xfId="218" xr:uid="{39D14BB4-8244-4245-B33D-6E73E89D6342}"/>
    <cellStyle name="Normal 34 2" xfId="3801" xr:uid="{24F1ACF2-0F82-4DE2-AC43-D9731116327D}"/>
    <cellStyle name="Normal 34 2 2" xfId="3575" xr:uid="{76FE47F4-CA43-4460-B653-968A75A7ECF7}"/>
    <cellStyle name="Normal 34 2 2 2" xfId="5802" xr:uid="{AE5E7706-CF4B-45FD-ACBA-B4BAE5F7E459}"/>
    <cellStyle name="Normal 34 2 2 2 2" xfId="21801" xr:uid="{F3D97361-8CB3-4872-9E1F-A095F201D924}"/>
    <cellStyle name="Normal 34 2 2 2 2 2" xfId="51226" xr:uid="{7829461A-9654-4202-A8C0-EBB88DBAFA24}"/>
    <cellStyle name="Normal 34 2 2 2 3" xfId="35661" xr:uid="{21A0CD80-4D0E-41C9-9D9B-034E1D4B63AA}"/>
    <cellStyle name="Normal 34 2 3" xfId="4982" xr:uid="{4C3CB92E-FE3F-40B8-AB07-32D74190745C}"/>
    <cellStyle name="Normal 34 2 3 2" xfId="20828" xr:uid="{BA018D6B-686E-4E1B-8532-E054790826BC}"/>
    <cellStyle name="Normal 34 2 3 2 2" xfId="50256" xr:uid="{87CBCF42-798D-4CFA-B675-78955F89F465}"/>
    <cellStyle name="Normal 34 2 3 3" xfId="34851" xr:uid="{24D785A4-EDFA-46C6-BB9C-0E5C4546487B}"/>
    <cellStyle name="Normal 34 2 4" xfId="20583" xr:uid="{CCCD64C0-382E-41E2-BD2A-7ECCD3EC0A4F}"/>
    <cellStyle name="Normal 34 2 4 2" xfId="22493" xr:uid="{C60F344B-1EBA-40AE-B2D1-6436750C278F}"/>
    <cellStyle name="Normal 34 2 5" xfId="18619" xr:uid="{AE90E569-47EA-4533-B4C7-13656232C599}"/>
    <cellStyle name="Normal 34 2 5 2" xfId="48257" xr:uid="{4C8D6923-1A99-4E00-97DB-025AE0712EDE}"/>
    <cellStyle name="Normal 34 2 6" xfId="23191" xr:uid="{31062C2C-D5E2-42CE-A04F-797A34622B77}"/>
    <cellStyle name="Normal 34 2 6 2" xfId="52255" xr:uid="{2B555D24-500A-4A37-AB97-1DB099FB018D}"/>
    <cellStyle name="Normal 34 3" xfId="3800" xr:uid="{890933E6-8CAA-4485-85CE-CFD56099AB03}"/>
    <cellStyle name="Normal 34 3 2" xfId="3574" xr:uid="{13B52C51-EAB0-4673-941D-02536D1F5339}"/>
    <cellStyle name="Normal 34 3 2 2" xfId="22054" xr:uid="{03BE5889-6655-454A-9545-1CC5B4278AE6}"/>
    <cellStyle name="Normal 34 3 2 2 2" xfId="51479" xr:uid="{1C38F905-26E4-490F-8F07-F09864EA9B37}"/>
    <cellStyle name="Normal 34 3 2 3" xfId="5995" xr:uid="{AA4EBCC8-4298-44D7-8936-FA009D9A6128}"/>
    <cellStyle name="Normal 34 3 2 3 2" xfId="35854" xr:uid="{8963557A-0E3F-4CDC-9F73-5AE574875F12}"/>
    <cellStyle name="Normal 34 3 3" xfId="5214" xr:uid="{F22AF193-766E-41D1-BC55-A6BBFDBB3106}"/>
    <cellStyle name="Normal 34 3 3 2" xfId="21070" xr:uid="{7715FA40-3C7A-49EE-8A93-F44199DF3A94}"/>
    <cellStyle name="Normal 34 3 3 2 2" xfId="50496" xr:uid="{F3366495-80A0-4515-B2A8-3645FBBFF63D}"/>
    <cellStyle name="Normal 34 3 3 3" xfId="35077" xr:uid="{386730F6-0FEA-4994-8C15-D29EBB16653B}"/>
    <cellStyle name="Normal 34 4" xfId="804" xr:uid="{18AF4750-2627-4B0A-8D0A-15D84744BD46}"/>
    <cellStyle name="Normal 34 4 2" xfId="21555" xr:uid="{298FD2C8-0289-4AEB-AE79-AFCF77F33B4D}"/>
    <cellStyle name="Normal 34 4 2 2" xfId="50980" xr:uid="{CB387607-49F6-4C72-971D-A75728B66402}"/>
    <cellStyle name="Normal 34 4 3" xfId="32049" xr:uid="{7D88951C-429C-4824-8570-EFBD109FAF72}"/>
    <cellStyle name="Normal 34 5" xfId="3576" xr:uid="{13BC777A-1D58-4E51-8B4A-9A48143A1C20}"/>
    <cellStyle name="Normal 34 5 2" xfId="20479" xr:uid="{974473A5-974E-4747-8D41-38AA62CD5A61}"/>
    <cellStyle name="Normal 34 5 2 2" xfId="50030" xr:uid="{D7B7DC45-C740-45FA-8FD3-3D5A0056199C}"/>
    <cellStyle name="Normal 34 6" xfId="18618" xr:uid="{9EA821CD-C58C-40D6-A759-E810791B43FF}"/>
    <cellStyle name="Normal 34 6 2" xfId="48256" xr:uid="{8CAE9CB1-87AF-44DB-B05A-03ED44E8D43A}"/>
    <cellStyle name="Normal 34 7" xfId="4630" xr:uid="{AF042F33-A1BA-411B-866A-A7620967F6A2}"/>
    <cellStyle name="Normal 34 7 2" xfId="34567" xr:uid="{A6FEF33C-DBEE-4F4F-9902-9BC28B4B8830}"/>
    <cellStyle name="Normal 34 8" xfId="22610" xr:uid="{E6C54140-4B53-4875-9753-45812188825F}"/>
    <cellStyle name="Normal 34 8 2" xfId="51895" xr:uid="{EDB1C6F4-0014-468A-B709-22BADED0E481}"/>
    <cellStyle name="Normal 34 9" xfId="31822" xr:uid="{C217B21D-3120-4607-BD64-24DAA4B5E32E}"/>
    <cellStyle name="Normal 340" xfId="31457" xr:uid="{1B487732-2974-46BB-9B5D-80482F0DB901}"/>
    <cellStyle name="Normal 341" xfId="31454" xr:uid="{FD1B82A7-1ABA-4B92-B55E-410E2E662851}"/>
    <cellStyle name="Normal 342" xfId="31583" xr:uid="{89FA01DC-56FB-4C53-9477-06C8589FACE5}"/>
    <cellStyle name="Normal 342 2" xfId="59672" xr:uid="{FDE33142-5AD1-477D-9B27-819F4500D356}"/>
    <cellStyle name="Normal 343" xfId="59687" xr:uid="{2A186F50-5C86-4B30-A1C8-B6363DE7A8CA}"/>
    <cellStyle name="Normal 344" xfId="59688" xr:uid="{E79E15EF-3DD0-4C43-BE58-C4CB68A52229}"/>
    <cellStyle name="Normal 345" xfId="31719" xr:uid="{4C9577AE-919E-48E0-B3BD-7B3F84B637C5}"/>
    <cellStyle name="Normal 35" xfId="219" xr:uid="{09789A5D-B661-4225-9646-22D49F534A3C}"/>
    <cellStyle name="Normal 35 2" xfId="3573" xr:uid="{95983167-9BF0-4B3A-8956-D70FB0ABEBE5}"/>
    <cellStyle name="Normal 35 2 2" xfId="3798" xr:uid="{4C9EA72E-A5DE-4A99-AF67-4BF7FBA98AB8}"/>
    <cellStyle name="Normal 35 2 2 2" xfId="5803" xr:uid="{DA5D9F0F-DF42-4BC6-8EC3-93800F718401}"/>
    <cellStyle name="Normal 35 2 2 2 2" xfId="21802" xr:uid="{AB8ADD6A-F955-41FF-87E0-1E1964F1C9D9}"/>
    <cellStyle name="Normal 35 2 2 2 2 2" xfId="51227" xr:uid="{4B0979C4-363B-4797-8C8D-F2386CAF1925}"/>
    <cellStyle name="Normal 35 2 2 2 3" xfId="35662" xr:uid="{A02DA1AD-512D-4469-A7CD-0DDE20E67A99}"/>
    <cellStyle name="Normal 35 2 3" xfId="4983" xr:uid="{B692D364-EC4A-47D4-AC99-FF7DFBBCDC7E}"/>
    <cellStyle name="Normal 35 2 3 2" xfId="20829" xr:uid="{74BDE85A-6C66-40D4-8820-E31FC97BFB55}"/>
    <cellStyle name="Normal 35 2 3 2 2" xfId="50257" xr:uid="{35853918-6448-4688-98C3-A8958AF268A7}"/>
    <cellStyle name="Normal 35 2 3 3" xfId="34852" xr:uid="{1ACEB242-9972-4020-BFB4-63814B78991A}"/>
    <cellStyle name="Normal 35 2 4" xfId="20584" xr:uid="{B9E004FC-AAFE-4B94-86C8-306382A53B0D}"/>
    <cellStyle name="Normal 35 2 4 2" xfId="22462" xr:uid="{00B4A7BA-FE90-461E-8454-31B126BC8B8C}"/>
    <cellStyle name="Normal 35 2 5" xfId="18621" xr:uid="{37898F45-E079-478B-8B23-C9C918D19480}"/>
    <cellStyle name="Normal 35 2 5 2" xfId="48259" xr:uid="{5B0D1376-8B7A-4509-AA77-BCFA9663630B}"/>
    <cellStyle name="Normal 35 2 6" xfId="23192" xr:uid="{3154FDCD-7F23-4A8A-9DC1-568E9A1FC52D}"/>
    <cellStyle name="Normal 35 2 6 2" xfId="52256" xr:uid="{D5153E75-56B6-4F75-9A38-501963960A75}"/>
    <cellStyle name="Normal 35 3" xfId="3572" xr:uid="{4DBB11E1-1B2C-44CF-BEAD-906F0694C6B6}"/>
    <cellStyle name="Normal 35 3 2" xfId="3404" xr:uid="{9966305F-78A9-4F66-ACF0-C574AD200CEB}"/>
    <cellStyle name="Normal 35 3 2 2" xfId="22055" xr:uid="{8071C85B-4A42-495D-949F-0D5D4FF88E05}"/>
    <cellStyle name="Normal 35 3 2 2 2" xfId="51480" xr:uid="{BE6B073C-62B8-409E-8035-9DA09029FAF9}"/>
    <cellStyle name="Normal 35 3 2 3" xfId="5996" xr:uid="{90FB53D6-CC70-4452-8473-4CA99808092F}"/>
    <cellStyle name="Normal 35 3 2 3 2" xfId="35855" xr:uid="{6D71937C-4FBF-43AF-8F8A-F8D9EF783296}"/>
    <cellStyle name="Normal 35 3 3" xfId="5215" xr:uid="{F3136218-70DD-4D16-88F1-737CE69A1251}"/>
    <cellStyle name="Normal 35 3 3 2" xfId="21071" xr:uid="{7E36EEEF-0C2E-4CB9-B219-EA181DDBEB90}"/>
    <cellStyle name="Normal 35 3 3 2 2" xfId="50497" xr:uid="{14EBF2B1-D11C-445D-BA18-43445EAD1C27}"/>
    <cellStyle name="Normal 35 3 3 3" xfId="35078" xr:uid="{FF7C6E9A-400D-42EE-968C-6B595A8C49BC}"/>
    <cellStyle name="Normal 35 4" xfId="3347" xr:uid="{6836329C-2B0C-466C-8CCB-EF1BF2D4D98F}"/>
    <cellStyle name="Normal 35 4 2" xfId="21556" xr:uid="{9D0C071A-58C0-4489-BED5-8C5E372A9812}"/>
    <cellStyle name="Normal 35 4 2 2" xfId="50981" xr:uid="{4FF86851-8D37-4D7D-B9F4-0C5ED5574377}"/>
    <cellStyle name="Normal 35 4 3" xfId="34313" xr:uid="{133A1F9A-A535-43EB-B0BD-AF810907639E}"/>
    <cellStyle name="Normal 35 5" xfId="3799" xr:uid="{C26E04DC-25FD-4BAA-BE14-9DAA24CCB8A9}"/>
    <cellStyle name="Normal 35 5 2" xfId="20480" xr:uid="{917C7A37-1E47-4721-9B9A-D6E46C6D1165}"/>
    <cellStyle name="Normal 35 5 2 2" xfId="50031" xr:uid="{66282925-73FF-4C0A-84C8-285624C646EF}"/>
    <cellStyle name="Normal 35 6" xfId="18620" xr:uid="{CDCEFD57-9FDE-451B-8325-5EBF6FF3C24E}"/>
    <cellStyle name="Normal 35 6 2" xfId="48258" xr:uid="{B105C535-919E-4631-9B85-475D2D6395AE}"/>
    <cellStyle name="Normal 35 7" xfId="4631" xr:uid="{C3EF4925-FDA1-412C-9AC6-0564A3BC4636}"/>
    <cellStyle name="Normal 35 7 2" xfId="34568" xr:uid="{B656C81D-992B-47E4-AF20-CA955F06906C}"/>
    <cellStyle name="Normal 35 8" xfId="22611" xr:uid="{B5F7D5B2-EA5E-4217-AA0A-A737DF2AEC0F}"/>
    <cellStyle name="Normal 35 8 2" xfId="51896" xr:uid="{2A5F99BE-8A28-4C48-970B-921E5F19D8C2}"/>
    <cellStyle name="Normal 35 9" xfId="31823" xr:uid="{CDA23C25-BE85-4E66-A867-2C5E86CD9229}"/>
    <cellStyle name="Normal 36" xfId="220" xr:uid="{DBA33708-64EF-47F9-A706-7F3EF2C46B55}"/>
    <cellStyle name="Normal 36 2" xfId="3571" xr:uid="{4321CB60-E272-4D23-ACD5-F5232875E00B}"/>
    <cellStyle name="Normal 36 2 2" xfId="3796" xr:uid="{493200A2-63AC-4A36-A28C-FBB81FAD861D}"/>
    <cellStyle name="Normal 36 2 2 2" xfId="5804" xr:uid="{072B6BC8-78AE-4E97-B6F5-AFDE764BED33}"/>
    <cellStyle name="Normal 36 2 2 2 2" xfId="21803" xr:uid="{303CA2D4-2E0F-4368-9F55-1575D6491EDA}"/>
    <cellStyle name="Normal 36 2 2 2 2 2" xfId="51228" xr:uid="{09146D15-5169-44C5-A302-060D1C3E9D91}"/>
    <cellStyle name="Normal 36 2 2 2 3" xfId="35663" xr:uid="{AB6F883B-75BC-45D0-8428-9CB247350BF0}"/>
    <cellStyle name="Normal 36 2 3" xfId="4984" xr:uid="{96478D91-2887-41DF-9CE3-8A8E4726A558}"/>
    <cellStyle name="Normal 36 2 3 2" xfId="20830" xr:uid="{7CA4459D-4410-4CC9-B6BB-DE0B3BA1366C}"/>
    <cellStyle name="Normal 36 2 3 2 2" xfId="50258" xr:uid="{2BE8B24C-168B-4F91-AB51-1DBA8566C319}"/>
    <cellStyle name="Normal 36 2 3 3" xfId="34853" xr:uid="{EA02A78D-04EC-490C-857F-6A293B2CD389}"/>
    <cellStyle name="Normal 36 2 4" xfId="20585" xr:uid="{984CA603-B0BE-4A76-B905-98A3879AD15E}"/>
    <cellStyle name="Normal 36 2 4 2" xfId="22461" xr:uid="{5B4A5E55-15D0-4179-A9E1-D7E7AAD81C58}"/>
    <cellStyle name="Normal 36 2 5" xfId="18623" xr:uid="{B7B71D0C-59FD-4A9C-9EEA-586B491C6A6B}"/>
    <cellStyle name="Normal 36 2 5 2" xfId="48261" xr:uid="{8AAE7F04-D004-4F73-A907-7FFC6B7350C8}"/>
    <cellStyle name="Normal 36 2 6" xfId="23193" xr:uid="{B4F2BEFB-E340-4626-8F31-AB3133850BDA}"/>
    <cellStyle name="Normal 36 2 6 2" xfId="52257" xr:uid="{C70B15C1-8E60-4E29-8CBB-48E1E5EF54E4}"/>
    <cellStyle name="Normal 36 3" xfId="3570" xr:uid="{71E79B97-5F21-4F6F-B6DA-458DB4F1AA20}"/>
    <cellStyle name="Normal 36 3 2" xfId="3795" xr:uid="{F5BA5DDD-BFB8-4B28-A436-CA34892B4394}"/>
    <cellStyle name="Normal 36 3 2 2" xfId="22056" xr:uid="{8C789397-C8AB-48A2-B45D-1AC908E37686}"/>
    <cellStyle name="Normal 36 3 2 2 2" xfId="51481" xr:uid="{896A656C-531E-4681-B028-BC83038EB18F}"/>
    <cellStyle name="Normal 36 3 2 3" xfId="5997" xr:uid="{AABE37A4-AC0F-48A7-AB00-CB34CABE8CA5}"/>
    <cellStyle name="Normal 36 3 2 3 2" xfId="35856" xr:uid="{12E66FE7-C17D-4740-8BD5-684EEABD589A}"/>
    <cellStyle name="Normal 36 3 3" xfId="5216" xr:uid="{21F83467-D7C0-452F-8D40-72283634A03B}"/>
    <cellStyle name="Normal 36 3 3 2" xfId="21072" xr:uid="{9E4DAD3A-09F8-489B-8D97-8AC873BCD366}"/>
    <cellStyle name="Normal 36 3 3 2 2" xfId="50498" xr:uid="{DE1CD91D-9C2D-4790-8502-B6069C5C257A}"/>
    <cellStyle name="Normal 36 3 3 3" xfId="35079" xr:uid="{BB9568C0-498C-48DB-A716-86C53A4B6CA5}"/>
    <cellStyle name="Normal 36 4" xfId="818" xr:uid="{B5110B09-FEC2-41BD-A55D-2E08F763A868}"/>
    <cellStyle name="Normal 36 4 2" xfId="21557" xr:uid="{B0CA547B-EDF7-4053-8D66-0681E48C7386}"/>
    <cellStyle name="Normal 36 4 2 2" xfId="50982" xr:uid="{B2E8367D-6888-4641-B5FC-28891DE644F7}"/>
    <cellStyle name="Normal 36 4 3" xfId="32057" xr:uid="{93DEBB4B-DABA-4B78-9F98-8C289AE98570}"/>
    <cellStyle name="Normal 36 5" xfId="3797" xr:uid="{E768F155-6A29-49C0-B780-28DF036AF7DF}"/>
    <cellStyle name="Normal 36 5 2" xfId="20481" xr:uid="{3F90D452-6F81-4B5B-8C8E-8265BCCE44C6}"/>
    <cellStyle name="Normal 36 5 2 2" xfId="50032" xr:uid="{3814782B-4C35-4980-8C9A-F380005605BA}"/>
    <cellStyle name="Normal 36 6" xfId="18622" xr:uid="{4BFD0A6A-4853-4C13-988E-C88B3703F5B6}"/>
    <cellStyle name="Normal 36 6 2" xfId="48260" xr:uid="{FF80BEB7-299C-47E8-8681-EB9F7761ADA4}"/>
    <cellStyle name="Normal 36 7" xfId="4632" xr:uid="{E6BFA731-DC3F-42DB-8625-05FB11A6C4F1}"/>
    <cellStyle name="Normal 36 7 2" xfId="34569" xr:uid="{2CF69309-E60C-44DD-AB6A-1DA0F5CE3113}"/>
    <cellStyle name="Normal 36 8" xfId="22612" xr:uid="{C7155A92-FB0E-49F4-9EEE-F5B5E33A72FD}"/>
    <cellStyle name="Normal 36 8 2" xfId="51897" xr:uid="{56C47255-23D2-4526-AC14-7F8B4E40C7F4}"/>
    <cellStyle name="Normal 36 9" xfId="31824" xr:uid="{B04A57F5-2057-4CD2-8231-13533BA52196}"/>
    <cellStyle name="Normal 37" xfId="221" xr:uid="{E4536D88-5611-4DF5-BC4A-F37F4E9C1A2E}"/>
    <cellStyle name="Normal 37 2" xfId="3794" xr:uid="{DA699BAC-DC8D-43CF-96C1-CB58BFD182B8}"/>
    <cellStyle name="Normal 37 2 2" xfId="3568" xr:uid="{A0843488-A552-4320-949D-A2C454529CDB}"/>
    <cellStyle name="Normal 37 2 2 2" xfId="5805" xr:uid="{E06CC198-02FC-47E5-8904-10BE7F6A5FD9}"/>
    <cellStyle name="Normal 37 2 2 2 2" xfId="21804" xr:uid="{8E408422-3509-4240-9B1A-91686221AE08}"/>
    <cellStyle name="Normal 37 2 2 2 2 2" xfId="51229" xr:uid="{12D4CD55-1261-411D-A42E-278F43D31552}"/>
    <cellStyle name="Normal 37 2 2 2 3" xfId="35664" xr:uid="{05EDBB5E-E1C8-4A5B-B507-6CC0DFEDC049}"/>
    <cellStyle name="Normal 37 2 3" xfId="4985" xr:uid="{040741F8-ABCD-4B41-9EE7-1BA0D656FE0D}"/>
    <cellStyle name="Normal 37 2 3 2" xfId="20831" xr:uid="{BB188F9E-17AF-4BB3-B95C-21901CDD451D}"/>
    <cellStyle name="Normal 37 2 3 2 2" xfId="50259" xr:uid="{2C0449FC-56E2-4390-8DA6-57A1253B8CB8}"/>
    <cellStyle name="Normal 37 2 3 3" xfId="34854" xr:uid="{DB72A85E-A5BF-4AD4-8404-C13F8D846C3A}"/>
    <cellStyle name="Normal 37 2 4" xfId="20586" xr:uid="{A3C78A92-1C4F-404E-83C8-5BF33968923C}"/>
    <cellStyle name="Normal 37 2 4 2" xfId="22400" xr:uid="{51FC21A9-2687-4377-BB42-7675B5AA18B7}"/>
    <cellStyle name="Normal 37 2 5" xfId="18625" xr:uid="{0A842079-AE11-45DA-948A-D0382507EACD}"/>
    <cellStyle name="Normal 37 2 5 2" xfId="48263" xr:uid="{7C80DC5C-6395-46D9-988B-C0645EBDECA7}"/>
    <cellStyle name="Normal 37 2 6" xfId="23194" xr:uid="{63D47760-D2FC-4D5D-9D99-56E7AC3C0F83}"/>
    <cellStyle name="Normal 37 2 6 2" xfId="52258" xr:uid="{A273BC6E-FC35-4098-9131-380E4302A17F}"/>
    <cellStyle name="Normal 37 3" xfId="3793" xr:uid="{780D63B0-3963-4A6B-8710-9EC2600DDCB1}"/>
    <cellStyle name="Normal 37 3 2" xfId="3567" xr:uid="{04C829C8-AB02-4121-8D6F-67BD966BBD6A}"/>
    <cellStyle name="Normal 37 3 2 2" xfId="22057" xr:uid="{A75D4112-9631-4097-B1A1-CD78F4C3368B}"/>
    <cellStyle name="Normal 37 3 2 2 2" xfId="51482" xr:uid="{4B45CB52-9EBD-4A87-A997-47800FC263B7}"/>
    <cellStyle name="Normal 37 3 2 3" xfId="5998" xr:uid="{987AA6A7-F77F-406A-8CC2-ADFEBEE34EF6}"/>
    <cellStyle name="Normal 37 3 2 3 2" xfId="35857" xr:uid="{6AA8DB29-E7BD-4B03-BC3F-5D69121639A7}"/>
    <cellStyle name="Normal 37 3 3" xfId="5217" xr:uid="{A800FC10-4030-408E-8664-551FBE4C859A}"/>
    <cellStyle name="Normal 37 3 3 2" xfId="21073" xr:uid="{A0E1A456-F15F-4DAB-8A39-E200AC2800C9}"/>
    <cellStyle name="Normal 37 3 3 2 2" xfId="50499" xr:uid="{FF1265EE-D1DB-49AF-9086-E1A33E2B5BB9}"/>
    <cellStyle name="Normal 37 3 3 3" xfId="35080" xr:uid="{7B740FE1-8717-425D-8025-1F217C9DA760}"/>
    <cellStyle name="Normal 37 4" xfId="805" xr:uid="{4E518DD4-2D40-40E4-AC02-7EEF7BC02136}"/>
    <cellStyle name="Normal 37 4 2" xfId="21558" xr:uid="{2BA29F44-3D71-4C0C-A966-DDFE01AD6426}"/>
    <cellStyle name="Normal 37 4 2 2" xfId="50983" xr:uid="{A5128067-1A5A-42E0-A235-7F4F9C8F58C7}"/>
    <cellStyle name="Normal 37 4 3" xfId="32050" xr:uid="{B0F02ED2-F8D6-41B3-8A81-97A156EA7427}"/>
    <cellStyle name="Normal 37 5" xfId="3569" xr:uid="{5CB7C863-C38C-4178-856B-7DAE4CEF9B0C}"/>
    <cellStyle name="Normal 37 5 2" xfId="20482" xr:uid="{532F9059-9048-4EDF-9516-A2EE0546F633}"/>
    <cellStyle name="Normal 37 5 2 2" xfId="50033" xr:uid="{07D2794D-C8A3-4F92-9B35-6E234A412EAF}"/>
    <cellStyle name="Normal 37 6" xfId="18624" xr:uid="{9F1672C9-8046-4379-9D02-A4A28994B4CE}"/>
    <cellStyle name="Normal 37 6 2" xfId="48262" xr:uid="{E2787D73-FD55-4291-898F-AF9A29927B11}"/>
    <cellStyle name="Normal 37 7" xfId="4633" xr:uid="{2592EB09-A310-4A79-8E18-2EEA01693600}"/>
    <cellStyle name="Normal 37 7 2" xfId="34570" xr:uid="{A32F9B08-D89D-4A29-AA46-1F7CF0873765}"/>
    <cellStyle name="Normal 37 8" xfId="22613" xr:uid="{99A25B83-CC44-4295-AB78-79DC1AE83DF9}"/>
    <cellStyle name="Normal 37 8 2" xfId="51898" xr:uid="{2C68A6F6-1C24-43B7-BB53-2D94591159A8}"/>
    <cellStyle name="Normal 37 9" xfId="31825" xr:uid="{766E995B-A7F4-41B7-8EA5-357BE948AE4D}"/>
    <cellStyle name="Normal 38" xfId="222" xr:uid="{A1D70B9B-FC9F-444F-A1EF-62FAA9C944CA}"/>
    <cellStyle name="Normal 38 2" xfId="3566" xr:uid="{884F477F-52AD-4F6E-8310-E1C2E3A43AC0}"/>
    <cellStyle name="Normal 38 2 2" xfId="3791" xr:uid="{B754DF6C-812C-46C6-B2D8-2342D3F8B81F}"/>
    <cellStyle name="Normal 38 2 2 2" xfId="5806" xr:uid="{F1D6F45D-54FA-4330-87CC-2581A1F0DFC7}"/>
    <cellStyle name="Normal 38 2 2 2 2" xfId="21805" xr:uid="{6D48FD3B-2880-439B-B0A7-5103EE3B3DAC}"/>
    <cellStyle name="Normal 38 2 2 2 2 2" xfId="51230" xr:uid="{B1F70875-A491-4FD8-BD36-E2984BB67EDC}"/>
    <cellStyle name="Normal 38 2 2 2 3" xfId="35665" xr:uid="{C169D552-6EEC-4F88-B24A-53C9D40A2CBD}"/>
    <cellStyle name="Normal 38 2 3" xfId="4986" xr:uid="{17CEBDC9-D291-471E-9246-2CCD5F040B88}"/>
    <cellStyle name="Normal 38 2 3 2" xfId="20832" xr:uid="{194037DC-508E-46FD-A966-F575DBF93089}"/>
    <cellStyle name="Normal 38 2 3 2 2" xfId="50260" xr:uid="{EE0BDFEF-93BC-4406-AD0C-25CDE606B43D}"/>
    <cellStyle name="Normal 38 2 3 3" xfId="34855" xr:uid="{94785011-25AE-463E-878B-524A948A450F}"/>
    <cellStyle name="Normal 38 2 4" xfId="20587" xr:uid="{C78CF6F7-9C91-480A-B7D5-7752F1F05189}"/>
    <cellStyle name="Normal 38 2 4 2" xfId="22405" xr:uid="{3B50DC0C-4CF2-409F-80F5-6EE60469B744}"/>
    <cellStyle name="Normal 38 2 5" xfId="18627" xr:uid="{55A0CB5E-EF23-4DF7-9FA1-EA25F1AD56D3}"/>
    <cellStyle name="Normal 38 2 5 2" xfId="48265" xr:uid="{6CAF58D3-77E4-4942-8CFD-B78498EFCAB1}"/>
    <cellStyle name="Normal 38 2 6" xfId="23195" xr:uid="{E2FF3A30-9BBD-41F8-B590-1BA5D098BB6D}"/>
    <cellStyle name="Normal 38 2 6 2" xfId="52259" xr:uid="{3BAFACC7-4AF2-4152-B2EE-930B3C24BA17}"/>
    <cellStyle name="Normal 38 3" xfId="3565" xr:uid="{3BE76DF1-2AFD-4B6A-B4CC-7B5CB9256A10}"/>
    <cellStyle name="Normal 38 3 2" xfId="3790" xr:uid="{91894077-C05F-444B-B940-3FF3F4C556BA}"/>
    <cellStyle name="Normal 38 3 2 2" xfId="22058" xr:uid="{745D06DA-DA2A-4D9E-B043-7A4FE73FFD8A}"/>
    <cellStyle name="Normal 38 3 2 2 2" xfId="51483" xr:uid="{76773A05-3A1E-42F2-B79F-5F2D5E695199}"/>
    <cellStyle name="Normal 38 3 2 3" xfId="5999" xr:uid="{5AEF4D21-41DC-40C6-8E76-A1FD5902DFF6}"/>
    <cellStyle name="Normal 38 3 2 3 2" xfId="35858" xr:uid="{55CC7968-F780-4105-B5BB-E7C89EFC53EE}"/>
    <cellStyle name="Normal 38 3 3" xfId="5218" xr:uid="{F6488190-8451-4250-883E-7590C860BABA}"/>
    <cellStyle name="Normal 38 3 3 2" xfId="21074" xr:uid="{92343055-6A81-4681-8612-1FE22B28758A}"/>
    <cellStyle name="Normal 38 3 3 2 2" xfId="50500" xr:uid="{0159D37F-D5B9-4AD1-A038-811DA8752716}"/>
    <cellStyle name="Normal 38 3 3 3" xfId="35081" xr:uid="{0618F4EA-3F5A-4422-90C1-3DA83ACD698F}"/>
    <cellStyle name="Normal 38 4" xfId="3344" xr:uid="{3506893E-F2EC-4D52-A791-24B2E66BA5E2}"/>
    <cellStyle name="Normal 38 4 2" xfId="21559" xr:uid="{1E5D39F1-5E37-4B1D-A9C6-708BD38B74E6}"/>
    <cellStyle name="Normal 38 4 2 2" xfId="50984" xr:uid="{AD858697-8063-4FE3-90DD-5E498E83AB04}"/>
    <cellStyle name="Normal 38 4 3" xfId="34310" xr:uid="{6FD9D981-883A-4836-A753-47ACDD6DF01D}"/>
    <cellStyle name="Normal 38 5" xfId="3792" xr:uid="{24A2A4E1-79D8-46D1-BFD6-FB2F2BEBDC38}"/>
    <cellStyle name="Normal 38 5 2" xfId="20483" xr:uid="{3B9DA7AE-DE4A-4478-BFAE-8FA7A13C2CFA}"/>
    <cellStyle name="Normal 38 5 2 2" xfId="50034" xr:uid="{4447E359-52B9-4B17-BD6C-EBD6327C684E}"/>
    <cellStyle name="Normal 38 6" xfId="18626" xr:uid="{0A38442F-DD91-424E-A276-E366D9997F3D}"/>
    <cellStyle name="Normal 38 6 2" xfId="48264" xr:uid="{C564E2D9-1BE0-43BD-9BA6-F598614F9813}"/>
    <cellStyle name="Normal 38 7" xfId="4634" xr:uid="{667612A0-9869-4F0E-A5A4-F1D388DE8DC3}"/>
    <cellStyle name="Normal 38 7 2" xfId="34571" xr:uid="{08A93A3B-A73D-44E8-8C77-C169FA214E2B}"/>
    <cellStyle name="Normal 38 8" xfId="22614" xr:uid="{03EB140B-2E9B-4357-9F37-BBA39C36BA4C}"/>
    <cellStyle name="Normal 38 8 2" xfId="51899" xr:uid="{BBE11294-CC90-49FF-B0B9-9D61E0AAB37A}"/>
    <cellStyle name="Normal 38 9" xfId="31826" xr:uid="{66404031-5656-45F1-A8C4-51DAA14B7C0F}"/>
    <cellStyle name="Normal 39" xfId="223" xr:uid="{06383071-F3F2-4C83-987B-582071069725}"/>
    <cellStyle name="Normal 39 2" xfId="3789" xr:uid="{617E15E5-28B1-45C9-A322-AF8CBD6102BB}"/>
    <cellStyle name="Normal 39 2 2" xfId="3563" xr:uid="{27A01ECB-3418-4806-B4BD-C9E3BF261374}"/>
    <cellStyle name="Normal 39 2 2 2" xfId="5807" xr:uid="{2017B036-3B50-489D-95B8-877B14A5EC8B}"/>
    <cellStyle name="Normal 39 2 2 2 2" xfId="21806" xr:uid="{460112BA-F612-4819-ADED-981F48213D88}"/>
    <cellStyle name="Normal 39 2 2 2 2 2" xfId="51231" xr:uid="{5D6EFC51-5790-41F6-8EBC-144D7D9907BD}"/>
    <cellStyle name="Normal 39 2 2 2 3" xfId="35666" xr:uid="{40367B29-7FEF-42EC-9BEC-1BAC2F1889A5}"/>
    <cellStyle name="Normal 39 2 3" xfId="4987" xr:uid="{2F34D7F9-5D19-43C2-9D1F-5703C4FC5EF4}"/>
    <cellStyle name="Normal 39 2 3 2" xfId="20833" xr:uid="{62B9F7DC-369E-4ED1-8DEC-23D197CD7E2B}"/>
    <cellStyle name="Normal 39 2 3 2 2" xfId="50261" xr:uid="{094535AD-7171-4433-89E8-C0D2E32D2930}"/>
    <cellStyle name="Normal 39 2 3 3" xfId="34856" xr:uid="{D2557F0F-7F3F-47B7-A3BC-59F0634DE352}"/>
    <cellStyle name="Normal 39 2 4" xfId="20588" xr:uid="{F75673DE-2900-429F-AEDB-F5C8D42CB82F}"/>
    <cellStyle name="Normal 39 2 4 2" xfId="22466" xr:uid="{89BD900C-DCA7-45C9-B61E-564D070D1B6B}"/>
    <cellStyle name="Normal 39 2 5" xfId="23196" xr:uid="{0B84EA56-E2B1-4604-840D-11A015C875CF}"/>
    <cellStyle name="Normal 39 2 5 2" xfId="52260" xr:uid="{A6674261-B0BD-4AC9-989C-B13875E4A0FD}"/>
    <cellStyle name="Normal 39 3" xfId="3788" xr:uid="{D2E6182B-FD62-4698-B092-751466707703}"/>
    <cellStyle name="Normal 39 3 2" xfId="3562" xr:uid="{68F78561-12EF-434D-8A0B-B211F2847AB9}"/>
    <cellStyle name="Normal 39 3 2 2" xfId="22059" xr:uid="{AA11FC05-B460-4FA0-8524-4706E0F8B658}"/>
    <cellStyle name="Normal 39 3 2 2 2" xfId="51484" xr:uid="{104838CC-00EB-47AC-BE4E-3C115D929E83}"/>
    <cellStyle name="Normal 39 3 2 3" xfId="6000" xr:uid="{AEB4F382-2FE7-4743-AFCF-EC8370CE8913}"/>
    <cellStyle name="Normal 39 3 2 3 2" xfId="35859" xr:uid="{EEAD986A-5DA9-448C-B2A6-C699E524996D}"/>
    <cellStyle name="Normal 39 3 3" xfId="5219" xr:uid="{60C24BE2-B3BC-452D-BC6B-E539A828C6B3}"/>
    <cellStyle name="Normal 39 3 3 2" xfId="21075" xr:uid="{B2733377-09F6-4FF5-8776-EEDED54880AF}"/>
    <cellStyle name="Normal 39 3 3 2 2" xfId="50501" xr:uid="{F9BF478F-A4B4-411B-A76E-6FD3DA5B04DB}"/>
    <cellStyle name="Normal 39 3 3 3" xfId="35082" xr:uid="{6EC71B4C-7191-4B3F-B60A-DE27B714EE68}"/>
    <cellStyle name="Normal 39 4" xfId="954" xr:uid="{E8800DAD-1E83-4C10-9ED8-5A03B0B52CD5}"/>
    <cellStyle name="Normal 39 4 2" xfId="21560" xr:uid="{DECA8D58-0319-4848-8C5C-B265CACB6189}"/>
    <cellStyle name="Normal 39 4 2 2" xfId="50985" xr:uid="{3EA70E2A-F8A3-42C7-8EF0-AD1AF613E093}"/>
    <cellStyle name="Normal 39 4 3" xfId="32149" xr:uid="{BB93E0F4-9537-4F0C-BB77-46615F1B43D6}"/>
    <cellStyle name="Normal 39 5" xfId="3564" xr:uid="{AE4CE0F8-641F-4770-AA17-0F66B05575F7}"/>
    <cellStyle name="Normal 39 5 2" xfId="20484" xr:uid="{FF3A3A3F-7D4F-4E8F-AD50-8E164AF04932}"/>
    <cellStyle name="Normal 39 5 2 2" xfId="50035" xr:uid="{D08F53F6-49CF-4D18-ACA2-A042FF34D647}"/>
    <cellStyle name="Normal 39 6" xfId="18628" xr:uid="{37713A07-9380-4833-B56E-7DFF4CC71D19}"/>
    <cellStyle name="Normal 39 6 2" xfId="48266" xr:uid="{3C8CE6BF-AEFE-4880-845B-ADA8DB0BFC6C}"/>
    <cellStyle name="Normal 39 7" xfId="4635" xr:uid="{1176A1E8-72C7-45F8-81FA-620B94BB3568}"/>
    <cellStyle name="Normal 39 7 2" xfId="34572" xr:uid="{86D7FB96-8289-4F74-B52B-571C7E7FFADB}"/>
    <cellStyle name="Normal 39 8" xfId="22615" xr:uid="{E64C6CAB-62F7-4879-9993-490CD7D8A013}"/>
    <cellStyle name="Normal 39 8 2" xfId="51900" xr:uid="{FCF43AA8-286E-4F72-9F58-8B9431F8C508}"/>
    <cellStyle name="Normal 39 9" xfId="31827" xr:uid="{A73428DB-C94C-4222-A23B-F136C066C5F2}"/>
    <cellStyle name="Normal 4" xfId="60" xr:uid="{CA05D77D-CB1D-457C-A45C-41F3E69B27A7}"/>
    <cellStyle name="Normal 4 10" xfId="4873" xr:uid="{3821876B-1BF2-412E-9FD0-3AF174C53A24}"/>
    <cellStyle name="Normal 4 10 2" xfId="5121" xr:uid="{C86E9DA7-15A2-45EF-B3D1-116D04EA96D7}"/>
    <cellStyle name="Normal 4 10 2 2" xfId="5904" xr:uid="{5ED24E21-E634-4839-93A8-A56D64BAEB91}"/>
    <cellStyle name="Normal 4 10 2 2 2" xfId="21951" xr:uid="{78E1D6A5-0109-45E9-9E0F-65F20E037FCF}"/>
    <cellStyle name="Normal 4 10 2 2 2 2" xfId="51376" xr:uid="{8BD5A54A-C735-4EE0-898A-63B06E98F0C1}"/>
    <cellStyle name="Normal 4 10 2 2 3" xfId="31397" xr:uid="{A8B4E426-D016-43BC-A9DA-5720E13FF478}"/>
    <cellStyle name="Normal 4 10 2 2 4" xfId="35763" xr:uid="{8375E0FD-2E22-4158-8931-1D353CA1AA20}"/>
    <cellStyle name="Normal 4 10 2 3" xfId="20980" xr:uid="{7BDF39A4-34BE-4240-815B-00FD3897F6D5}"/>
    <cellStyle name="Normal 4 10 2 3 2" xfId="31375" xr:uid="{7FE63F49-EEEC-4E06-BB87-0907026DD680}"/>
    <cellStyle name="Normal 4 10 2 3 3" xfId="50406" xr:uid="{D96EBF7A-BC55-4E85-86E8-7F6406C5CB1A}"/>
    <cellStyle name="Normal 4 10 2 4" xfId="31358" xr:uid="{8029A1F7-12A7-4919-AB4D-BFC2A68C4A80}"/>
    <cellStyle name="Normal 4 10 2 5" xfId="34984" xr:uid="{B6BA0C3A-6DBF-4980-A4D1-F14FA3F1B02A}"/>
    <cellStyle name="Normal 4 10 3" xfId="5312" xr:uid="{49B05E88-838C-4F09-8E53-878F87A39A98}"/>
    <cellStyle name="Normal 4 10 3 2" xfId="6095" xr:uid="{44C29ECB-6B5A-4FD3-B44C-0052A1431FE5}"/>
    <cellStyle name="Normal 4 10 3 2 2" xfId="22213" xr:uid="{4158E000-E898-43A1-B72E-4365407087CF}"/>
    <cellStyle name="Normal 4 10 3 2 2 2" xfId="51638" xr:uid="{17C456CA-269B-45C8-BA08-BBDDEAF424A7}"/>
    <cellStyle name="Normal 4 10 3 2 3" xfId="35954" xr:uid="{1FB6EDFD-FD43-4D36-B362-71BE7168A071}"/>
    <cellStyle name="Normal 4 10 3 3" xfId="21226" xr:uid="{7209824D-79CF-42BC-8A87-6A687E195553}"/>
    <cellStyle name="Normal 4 10 3 3 2" xfId="50652" xr:uid="{760E380E-2759-4039-85C6-C119A3BBFCD0}"/>
    <cellStyle name="Normal 4 10 3 4" xfId="31372" xr:uid="{46A7C0E9-73D1-4DFF-A3A5-2F1397E18C51}"/>
    <cellStyle name="Normal 4 10 3 5" xfId="35175" xr:uid="{1158AADE-337A-4E5C-92E9-678BAEAC5A80}"/>
    <cellStyle name="Normal 4 10 4" xfId="5699" xr:uid="{29E76D43-DFD4-4DA2-9C8D-C9DF039028E0}"/>
    <cellStyle name="Normal 4 10 4 2" xfId="21709" xr:uid="{504481D3-B269-47C5-B292-31A4DEC1C9E0}"/>
    <cellStyle name="Normal 4 10 4 2 2" xfId="51134" xr:uid="{BD19DEB5-F44E-45AD-B0E1-20A3A3FDC213}"/>
    <cellStyle name="Normal 4 10 4 3" xfId="35558" xr:uid="{45F3DD72-1977-4E63-81E4-A8485CB52C89}"/>
    <cellStyle name="Normal 4 10 5" xfId="18630" xr:uid="{41EC0AD3-43E5-45A9-B388-B91315207BEB}"/>
    <cellStyle name="Normal 4 10 5 2" xfId="48268" xr:uid="{A1E513A3-BB34-4460-8505-7DD2EAD7ACAA}"/>
    <cellStyle name="Normal 4 10 6" xfId="31264" xr:uid="{8428AFDA-516C-41FB-A340-E407742D761D}"/>
    <cellStyle name="Normal 4 10 7" xfId="34752" xr:uid="{2A90400B-0F70-4B83-A91F-19E9278B852E}"/>
    <cellStyle name="Normal 4 11" xfId="4894" xr:uid="{A51D2305-C4E6-4511-AF1E-3F12F95E75F3}"/>
    <cellStyle name="Normal 4 11 2" xfId="5142" xr:uid="{2CD982AB-050A-443B-8EFC-6B1C04984073}"/>
    <cellStyle name="Normal 4 11 2 2" xfId="5926" xr:uid="{43934407-067C-4AB2-9F03-AE3E494059DB}"/>
    <cellStyle name="Normal 4 11 2 2 2" xfId="21974" xr:uid="{26D357AC-F3F9-4A17-85C8-22F29C34B9F3}"/>
    <cellStyle name="Normal 4 11 2 2 2 2" xfId="51399" xr:uid="{C25D6B42-651A-4CDE-B62E-11EFD7530382}"/>
    <cellStyle name="Normal 4 11 2 2 3" xfId="35785" xr:uid="{FCF5D257-40D2-465D-86CA-793252044D74}"/>
    <cellStyle name="Normal 4 11 2 3" xfId="21002" xr:uid="{7D57ED2B-DC7D-4894-83FC-894684F6D0F9}"/>
    <cellStyle name="Normal 4 11 2 3 2" xfId="50428" xr:uid="{99698BEA-8602-43D8-AF7B-DB040D4204B1}"/>
    <cellStyle name="Normal 4 11 2 4" xfId="35005" xr:uid="{A8B22666-A799-4B22-82C0-A3E433FEF782}"/>
    <cellStyle name="Normal 4 11 3" xfId="5334" xr:uid="{7F7E3895-F63B-45D7-BDB2-4E125C9D5535}"/>
    <cellStyle name="Normal 4 11 3 2" xfId="6118" xr:uid="{996CA312-FE05-4038-A8C0-A8FDD81F7554}"/>
    <cellStyle name="Normal 4 11 3 2 2" xfId="22236" xr:uid="{4488B93A-854A-4B81-9DE8-0E6F6F0F97C9}"/>
    <cellStyle name="Normal 4 11 3 2 2 2" xfId="51661" xr:uid="{869D7D47-FC6A-4869-B307-18A7DC82BCA6}"/>
    <cellStyle name="Normal 4 11 3 2 3" xfId="35977" xr:uid="{01EC8268-D658-49A5-8AA8-AA903B76133F}"/>
    <cellStyle name="Normal 4 11 3 3" xfId="21249" xr:uid="{689BD007-E183-4A75-A860-8600A1A0EBE1}"/>
    <cellStyle name="Normal 4 11 3 3 2" xfId="50675" xr:uid="{4FD3F36D-3DE6-4CED-8572-9B2F7E7D715E}"/>
    <cellStyle name="Normal 4 11 3 4" xfId="35197" xr:uid="{ECA74B4F-D877-4005-A558-B411B3EACBCD}"/>
    <cellStyle name="Normal 4 11 4" xfId="5723" xr:uid="{53855229-A9BC-495F-9255-D66A2EC136CC}"/>
    <cellStyle name="Normal 4 11 4 2" xfId="21733" xr:uid="{1ABC7FCF-3777-43A3-9317-D0F18EF15644}"/>
    <cellStyle name="Normal 4 11 4 2 2" xfId="51158" xr:uid="{BD1936CC-C4FC-47D5-BE8C-2A2781D61820}"/>
    <cellStyle name="Normal 4 11 4 3" xfId="35582" xr:uid="{EE67BA6F-0A26-4C5C-B692-AF053B95737A}"/>
    <cellStyle name="Normal 4 11 5" xfId="18631" xr:uid="{9D414FC7-A2CB-4CEB-B764-DCF59BB83544}"/>
    <cellStyle name="Normal 4 11 5 2" xfId="48269" xr:uid="{DDEC611F-9AC6-4728-A1E5-CA9326895E00}"/>
    <cellStyle name="Normal 4 11 6" xfId="34773" xr:uid="{11983DB1-F3A0-4ACF-A96D-F56B90C3DA6B}"/>
    <cellStyle name="Normal 4 12" xfId="4918" xr:uid="{E08DAE36-2F59-463A-A066-F1C764F57F66}"/>
    <cellStyle name="Normal 4 12 2" xfId="5747" xr:uid="{45304219-6C34-416A-B71D-10119EF1160F}"/>
    <cellStyle name="Normal 4 12 2 2" xfId="21756" xr:uid="{855473EA-E13F-484E-A548-21CD4A8C9144}"/>
    <cellStyle name="Normal 4 12 2 2 2" xfId="51181" xr:uid="{67B67CCC-80B8-4F44-99BD-9671BF18C2A4}"/>
    <cellStyle name="Normal 4 12 2 3" xfId="35606" xr:uid="{FBEDF1D7-A828-4EE7-8402-18E7CC0ACAFE}"/>
    <cellStyle name="Normal 4 12 3" xfId="18632" xr:uid="{DB19F6F3-732F-48C7-B549-0752A04CF597}"/>
    <cellStyle name="Normal 4 12 3 2" xfId="48270" xr:uid="{EA82603C-9E03-4D8B-A9A8-0837C7FB6676}"/>
    <cellStyle name="Normal 4 12 4" xfId="34795" xr:uid="{97FBC454-DD1B-4540-8D05-016196C398FD}"/>
    <cellStyle name="Normal 4 13" xfId="5164" xr:uid="{89C70590-3164-44C9-9985-6D400923B759}"/>
    <cellStyle name="Normal 4 13 2" xfId="5950" xr:uid="{74773AD0-DDFE-45C2-80D4-3A98E935A67D}"/>
    <cellStyle name="Normal 4 13 2 2" xfId="21997" xr:uid="{870F7F62-BEF3-47BE-88E4-668763E6EA5C}"/>
    <cellStyle name="Normal 4 13 2 2 2" xfId="51422" xr:uid="{94BF4EE3-E569-44E0-9248-C9E5EE28298F}"/>
    <cellStyle name="Normal 4 13 2 3" xfId="35809" xr:uid="{D6FBF95C-EFEC-4411-9686-8832BEC0267E}"/>
    <cellStyle name="Normal 4 13 3" xfId="21025" xr:uid="{88960972-8AC0-4412-AE3D-B80A402FBCFB}"/>
    <cellStyle name="Normal 4 13 3 2" xfId="50451" xr:uid="{CCA72316-AFDA-4CBD-B906-1F4EE3C44888}"/>
    <cellStyle name="Normal 4 13 4" xfId="20365" xr:uid="{8AD79DB8-30E7-47AB-B077-E01F158D4316}"/>
    <cellStyle name="Normal 4 13 4 2" xfId="49961" xr:uid="{C0888717-79BF-41AF-98DE-F62E09E10920}"/>
    <cellStyle name="Normal 4 13 5" xfId="35027" xr:uid="{C579B32A-8C93-4925-B8E8-726FF0137AD4}"/>
    <cellStyle name="Normal 4 14" xfId="5360" xr:uid="{8988A5D8-DBAD-4527-A011-80FE79D2E8BF}"/>
    <cellStyle name="Normal 4 14 2" xfId="6144" xr:uid="{D81F05A0-C34F-4706-BDD1-CD1212653F5D}"/>
    <cellStyle name="Normal 4 14 2 2" xfId="22261" xr:uid="{6B9A33D3-2197-48D1-8FD3-0B303E473325}"/>
    <cellStyle name="Normal 4 14 2 2 2" xfId="51686" xr:uid="{5B5AF01A-B71A-4FAA-BE6E-7F2D153A8E8D}"/>
    <cellStyle name="Normal 4 14 2 3" xfId="36003" xr:uid="{2D1D4348-88FA-44BE-992D-103C839ED441}"/>
    <cellStyle name="Normal 4 14 3" xfId="18629" xr:uid="{A6336491-AC77-4B8C-AB5D-E02A504CBA0D}"/>
    <cellStyle name="Normal 4 14 3 2" xfId="48267" xr:uid="{C3F0942B-278A-482A-8C17-92836833A0F0}"/>
    <cellStyle name="Normal 4 14 4" xfId="35223" xr:uid="{4AFDF73E-B958-474A-98C7-4D316584E97A}"/>
    <cellStyle name="Normal 4 15" xfId="5385" xr:uid="{564D9BB0-3135-4E9F-894C-02D166A476C9}"/>
    <cellStyle name="Normal 4 15 2" xfId="6169" xr:uid="{D19219CE-E77F-4612-AE3C-93FED4245FB1}"/>
    <cellStyle name="Normal 4 15 2 2" xfId="22285" xr:uid="{F0BCAA5E-61D5-4B41-BDE1-64F6B2EE4661}"/>
    <cellStyle name="Normal 4 15 2 2 2" xfId="51710" xr:uid="{9941075D-A5F7-417E-8CF2-CFD81146E413}"/>
    <cellStyle name="Normal 4 15 2 3" xfId="36028" xr:uid="{69313235-9537-4DD1-A4B9-4D312DE0C03A}"/>
    <cellStyle name="Normal 4 15 3" xfId="21297" xr:uid="{03820FE0-09A1-45DE-BFC0-5EE02DB6D114}"/>
    <cellStyle name="Normal 4 15 3 2" xfId="50723" xr:uid="{F294169C-9B84-42EC-93FD-87CBF5BB2877}"/>
    <cellStyle name="Normal 4 15 4" xfId="35248" xr:uid="{0320263C-1F95-4B41-9BA3-D039C3E0C1CC}"/>
    <cellStyle name="Normal 4 16" xfId="5410" xr:uid="{A10E1E42-65E0-4146-A6F7-3EDBE39D60B4}"/>
    <cellStyle name="Normal 4 16 2" xfId="6194" xr:uid="{CB9A2BCB-6DFE-476F-8F58-1DC646D04566}"/>
    <cellStyle name="Normal 4 16 2 2" xfId="22309" xr:uid="{6BDCF644-4A0E-44B9-B37A-C34BB7871D4B}"/>
    <cellStyle name="Normal 4 16 2 2 2" xfId="51734" xr:uid="{B64E6F65-6F78-4769-8C90-366FA99CF3FC}"/>
    <cellStyle name="Normal 4 16 2 3" xfId="36053" xr:uid="{F0EF1FF7-7CB7-45A3-BF59-BC86C5A0D474}"/>
    <cellStyle name="Normal 4 16 3" xfId="21320" xr:uid="{09ECD987-BF31-42CB-B9B9-3E7890F4460E}"/>
    <cellStyle name="Normal 4 16 3 2" xfId="50746" xr:uid="{0B257F93-67B2-494E-9412-625C42950CC5}"/>
    <cellStyle name="Normal 4 16 4" xfId="35273" xr:uid="{562CBF7F-A4B0-4CA4-95D1-1BF291ADC994}"/>
    <cellStyle name="Normal 4 17" xfId="5433" xr:uid="{8B69D661-9139-4D11-9E0D-1B995943F8F3}"/>
    <cellStyle name="Normal 4 17 2" xfId="6217" xr:uid="{11CFD182-E902-494C-8DE4-ECE15F52E8AE}"/>
    <cellStyle name="Normal 4 17 2 2" xfId="22331" xr:uid="{13CE1A35-1190-440E-9936-8D9D829F4E56}"/>
    <cellStyle name="Normal 4 17 2 2 2" xfId="51756" xr:uid="{7B6DB4C6-E866-4EF5-B956-315954D28DD3}"/>
    <cellStyle name="Normal 4 17 2 3" xfId="36076" xr:uid="{4C1F1637-2468-4B72-B482-DE9F10F4E32D}"/>
    <cellStyle name="Normal 4 17 3" xfId="21342" xr:uid="{004DF39F-A2B5-4EA5-9C21-2424DC6D7FE3}"/>
    <cellStyle name="Normal 4 17 3 2" xfId="50768" xr:uid="{E0F66F30-10B1-46FB-B53F-DE2691761CB4}"/>
    <cellStyle name="Normal 4 17 4" xfId="35296" xr:uid="{0BC5D8B6-E151-4F96-8734-F5AFF99F5F74}"/>
    <cellStyle name="Normal 4 18" xfId="5457" xr:uid="{FC48F44C-31A3-46C1-AD3E-959E6E983146}"/>
    <cellStyle name="Normal 4 18 2" xfId="6241" xr:uid="{4C299FB1-1F91-4409-8189-CEF47D42DA20}"/>
    <cellStyle name="Normal 4 18 2 2" xfId="22354" xr:uid="{0448F5E3-4A57-4EF7-AD0E-0F670DA744F6}"/>
    <cellStyle name="Normal 4 18 2 2 2" xfId="51779" xr:uid="{F8CC9D70-AA1B-4B6A-9832-2FDAB5FF6FBE}"/>
    <cellStyle name="Normal 4 18 2 3" xfId="36100" xr:uid="{D865F13B-A743-4E4F-A2C2-790A325FFB18}"/>
    <cellStyle name="Normal 4 18 3" xfId="21365" xr:uid="{2DC8639A-E851-4A24-9BAE-238703585139}"/>
    <cellStyle name="Normal 4 18 3 2" xfId="50791" xr:uid="{5A16B09C-4E5E-4141-AD28-FEDE33B1E5C7}"/>
    <cellStyle name="Normal 4 18 4" xfId="35320" xr:uid="{CD928DA2-28F9-40C9-B9FB-6F765188A320}"/>
    <cellStyle name="Normal 4 19" xfId="5481" xr:uid="{C5C09EAF-4C7B-4652-9735-9D53252D4F24}"/>
    <cellStyle name="Normal 4 19 2" xfId="6265" xr:uid="{949BDE04-9471-4BA2-91E0-F966B614F668}"/>
    <cellStyle name="Normal 4 19 2 2" xfId="22377" xr:uid="{A621C8A5-96EF-4E1F-B059-6F1ADEB79219}"/>
    <cellStyle name="Normal 4 19 2 2 2" xfId="51802" xr:uid="{86471AC1-ECE7-43B9-BA54-77A22DD23DEC}"/>
    <cellStyle name="Normal 4 19 2 3" xfId="36124" xr:uid="{3FE8F8F5-18DC-4ED1-B124-8CE6FC54E682}"/>
    <cellStyle name="Normal 4 19 3" xfId="21388" xr:uid="{D74FB134-5CE9-4BE0-907D-40705B0D9FBB}"/>
    <cellStyle name="Normal 4 19 3 2" xfId="50814" xr:uid="{BCA63187-5863-4BA9-93A1-7992C33FCE8F}"/>
    <cellStyle name="Normal 4 19 4" xfId="35344" xr:uid="{A9E21F71-772F-4DA4-8E1D-C4AD4D0A7912}"/>
    <cellStyle name="Normal 4 2" xfId="260" xr:uid="{C8B7EFC6-0FCF-4777-A68E-1DF1C29D2DD2}"/>
    <cellStyle name="Normal 4 2 10" xfId="20366" xr:uid="{FFCD28CC-A5C9-4EBE-BBD6-71D0FAEEE91E}"/>
    <cellStyle name="Normal 4 2 10 2" xfId="49962" xr:uid="{8BA5B48F-C3CB-4FE1-B5B0-8F5D2504A63C}"/>
    <cellStyle name="Normal 4 2 11" xfId="20515" xr:uid="{6E8DE841-A520-49E2-826A-787864BF7700}"/>
    <cellStyle name="Normal 4 2 12" xfId="18633" xr:uid="{C9005A0B-FF95-4B45-8BDB-415FBD5EC47B}"/>
    <cellStyle name="Normal 4 2 12 2" xfId="48271" xr:uid="{59D47B60-FBE3-44DE-9986-CFAAFDA9CDAD}"/>
    <cellStyle name="Normal 4 2 13" xfId="4173" xr:uid="{30290973-DFDC-4B7B-BE3A-DCEAD2CA5C94}"/>
    <cellStyle name="Normal 4 2 14" xfId="31448" xr:uid="{BD851D9F-7D69-4C7A-850E-C87521990051}"/>
    <cellStyle name="Normal 4 2 15" xfId="31630" xr:uid="{0B3E576F-A840-404C-BAF5-2800471A6364}"/>
    <cellStyle name="Normal 4 2 2" xfId="660" xr:uid="{CFE67B75-DC05-44EF-8902-316FAE13BBE4}"/>
    <cellStyle name="Normal 4 2 2 10" xfId="4935" xr:uid="{8D193E3A-A5B5-4657-939B-D490F870CA4B}"/>
    <cellStyle name="Normal 4 2 2 10 2" xfId="34804" xr:uid="{EDF72AB5-25BC-4752-A56F-627289F2C1E7}"/>
    <cellStyle name="Normal 4 2 2 11" xfId="4471" xr:uid="{0987EF44-FA86-4517-B8F0-D2F9071C8F4D}"/>
    <cellStyle name="Normal 4 2 2 12" xfId="31685" xr:uid="{D87B505C-1497-4C54-91CE-C151ED2029A1}"/>
    <cellStyle name="Normal 4 2 2 2" xfId="5757" xr:uid="{2D4114D9-29D5-4F35-AAD8-6F4985A4C817}"/>
    <cellStyle name="Normal 4 2 2 2 10" xfId="35616" xr:uid="{3D970DD9-4C1C-402C-9609-065F1D8B8DB0}"/>
    <cellStyle name="Normal 4 2 2 2 2" xfId="18636" xr:uid="{7A7C05FA-01B1-4F4F-AAB6-A9FB406E1322}"/>
    <cellStyle name="Normal 4 2 2 2 2 2" xfId="18637" xr:uid="{3174AA65-523C-4E1D-BCD3-15B4EF9A0E7A}"/>
    <cellStyle name="Normal 4 2 2 2 2 2 2" xfId="28531" xr:uid="{B4467768-FE8A-49EC-956D-ADC5FE547BCF}"/>
    <cellStyle name="Normal 4 2 2 2 2 2 2 2" xfId="57021" xr:uid="{59511442-E1B6-4C59-9B01-16AAF9ADA281}"/>
    <cellStyle name="Normal 4 2 2 2 2 2 3" xfId="25556" xr:uid="{55BCE680-47F2-4600-A882-A99F571906A3}"/>
    <cellStyle name="Normal 4 2 2 2 2 2 3 2" xfId="54047" xr:uid="{71317EE9-ACC8-4A80-B3FB-EC4A7BD44994}"/>
    <cellStyle name="Normal 4 2 2 2 2 2 4" xfId="48275" xr:uid="{AEAB9A60-F0AC-4EDE-B778-E5481A5894DB}"/>
    <cellStyle name="Normal 4 2 2 2 2 3" xfId="18638" xr:uid="{04846A22-61C3-4390-ABCA-86958F3D5EC7}"/>
    <cellStyle name="Normal 4 2 2 2 2 3 2" xfId="27017" xr:uid="{5735A4BC-D03B-44A3-9C9B-4571F8041E60}"/>
    <cellStyle name="Normal 4 2 2 2 2 3 2 2" xfId="55507" xr:uid="{A6CF3005-FC0E-43F1-9402-6AEB22B2E8FA}"/>
    <cellStyle name="Normal 4 2 2 2 2 3 3" xfId="48276" xr:uid="{88786BA9-184C-410C-87F2-0F952F719F48}"/>
    <cellStyle name="Normal 4 2 2 2 2 4" xfId="30012" xr:uid="{B8E027ED-E0AE-4113-A4B4-1A7973D3238F}"/>
    <cellStyle name="Normal 4 2 2 2 2 4 2" xfId="58502" xr:uid="{FB1D5330-ACE3-4A0C-B76D-58E1D548C27F}"/>
    <cellStyle name="Normal 4 2 2 2 2 5" xfId="24084" xr:uid="{CE673580-F71F-4245-B338-FE66483D62FF}"/>
    <cellStyle name="Normal 4 2 2 2 2 5 2" xfId="52625" xr:uid="{26495ED8-7E33-4AA0-B394-F7F3FB86B92A}"/>
    <cellStyle name="Normal 4 2 2 2 2 6" xfId="48274" xr:uid="{8C958B7A-17A2-40AB-A4CC-2FAFFB7A32B5}"/>
    <cellStyle name="Normal 4 2 2 2 3" xfId="18639" xr:uid="{691113C1-30BA-43B4-8542-DBF38958120A}"/>
    <cellStyle name="Normal 4 2 2 2 3 2" xfId="25843" xr:uid="{15A6C6AB-8D32-44D6-A073-6111E7FBD97B}"/>
    <cellStyle name="Normal 4 2 2 2 3 2 2" xfId="28821" xr:uid="{36BDBB33-21A0-4241-9DF3-213B0BF86E89}"/>
    <cellStyle name="Normal 4 2 2 2 3 2 2 2" xfId="57311" xr:uid="{525E5DB6-0A4B-415D-AA94-53CCCB3AD108}"/>
    <cellStyle name="Normal 4 2 2 2 3 2 3" xfId="54334" xr:uid="{DF489F3B-BF87-4740-B759-D34A9F436371}"/>
    <cellStyle name="Normal 4 2 2 2 3 3" xfId="27310" xr:uid="{327C85AE-2489-4E1C-A9DE-5C534F15A66D}"/>
    <cellStyle name="Normal 4 2 2 2 3 3 2" xfId="55800" xr:uid="{FB5E182A-15BE-4F39-B476-0A69C674756D}"/>
    <cellStyle name="Normal 4 2 2 2 3 4" xfId="30308" xr:uid="{2CC4A2F8-02DE-4C56-99A7-3A2D05196BD4}"/>
    <cellStyle name="Normal 4 2 2 2 3 4 2" xfId="58798" xr:uid="{4954D465-C715-441D-91EE-BBD88BDFB98C}"/>
    <cellStyle name="Normal 4 2 2 2 3 5" xfId="24398" xr:uid="{938606CC-8D14-4517-B852-E64B48AD6D8F}"/>
    <cellStyle name="Normal 4 2 2 2 3 5 2" xfId="52890" xr:uid="{055CFB20-6E2D-478F-AA66-B952E60881EA}"/>
    <cellStyle name="Normal 4 2 2 2 3 6" xfId="48277" xr:uid="{6C7459E8-9CD6-4B8F-83E1-B3DB3AA501E1}"/>
    <cellStyle name="Normal 4 2 2 2 4" xfId="18640" xr:uid="{ADF26AF8-8594-412F-909B-BAC7524CD158}"/>
    <cellStyle name="Normal 4 2 2 2 4 2" xfId="26134" xr:uid="{3D4E799C-D636-4F3C-8219-36741975AD34}"/>
    <cellStyle name="Normal 4 2 2 2 4 2 2" xfId="29118" xr:uid="{7652E673-9E70-422D-9D86-D2A1C0F2ADD9}"/>
    <cellStyle name="Normal 4 2 2 2 4 2 2 2" xfId="57608" xr:uid="{A5918DB3-2304-4035-B641-44F47377FB0B}"/>
    <cellStyle name="Normal 4 2 2 2 4 2 3" xfId="54625" xr:uid="{1A5F158D-6388-4CB8-AD14-2A7093AA16C0}"/>
    <cellStyle name="Normal 4 2 2 2 4 3" xfId="27607" xr:uid="{10FA1244-FFD6-4058-94E2-68A3879A9CC4}"/>
    <cellStyle name="Normal 4 2 2 2 4 3 2" xfId="56097" xr:uid="{1FB69D7B-2212-40AA-83B0-B844D9949D38}"/>
    <cellStyle name="Normal 4 2 2 2 4 4" xfId="30606" xr:uid="{C4EAAF0E-B5B3-4903-AAAB-DFE543D5973A}"/>
    <cellStyle name="Normal 4 2 2 2 4 4 2" xfId="59096" xr:uid="{F1E6C707-2A48-494B-A48E-5C10970AD45A}"/>
    <cellStyle name="Normal 4 2 2 2 4 5" xfId="24677" xr:uid="{CEAFFB00-B8B8-434F-AC10-14395A80A4BD}"/>
    <cellStyle name="Normal 4 2 2 2 4 5 2" xfId="53169" xr:uid="{2E359F8C-CD06-43D4-A46B-7623D4776EB5}"/>
    <cellStyle name="Normal 4 2 2 2 4 6" xfId="48278" xr:uid="{D3C9EB67-9943-4B4B-AF67-E3CD2E80D63E}"/>
    <cellStyle name="Normal 4 2 2 2 5" xfId="18641" xr:uid="{9FAB684F-84FC-487C-8A25-5628D8383F78}"/>
    <cellStyle name="Normal 4 2 2 2 5 2" xfId="26443" xr:uid="{C5590F16-711A-421E-8A43-D4897D6E2DBF}"/>
    <cellStyle name="Normal 4 2 2 2 5 2 2" xfId="29427" xr:uid="{6FF5A21D-382F-488B-A148-397EEA3CE87C}"/>
    <cellStyle name="Normal 4 2 2 2 5 2 2 2" xfId="57917" xr:uid="{C88DCE1D-B5A1-4682-9051-B70F01DE6492}"/>
    <cellStyle name="Normal 4 2 2 2 5 2 3" xfId="54934" xr:uid="{3FFAED29-D04D-4C81-B6DD-9F6D63FACED0}"/>
    <cellStyle name="Normal 4 2 2 2 5 3" xfId="27916" xr:uid="{43D71B46-7BEB-4CB4-9C7D-BE495073E7E6}"/>
    <cellStyle name="Normal 4 2 2 2 5 3 2" xfId="56406" xr:uid="{08A8D701-4CBB-4A94-9CA5-1BEFFEC8F79C}"/>
    <cellStyle name="Normal 4 2 2 2 5 4" xfId="30916" xr:uid="{D927484C-AA89-47E8-B4E0-1C37D122A675}"/>
    <cellStyle name="Normal 4 2 2 2 5 4 2" xfId="59406" xr:uid="{589E9771-6AED-4967-9DB7-3D72B4BCB0AA}"/>
    <cellStyle name="Normal 4 2 2 2 5 5" xfId="24974" xr:uid="{FAB21241-177C-4A6B-8879-4D9A5A485E2F}"/>
    <cellStyle name="Normal 4 2 2 2 5 5 2" xfId="53465" xr:uid="{216D8726-96F1-4F12-BCBD-C6A707E7D2C2}"/>
    <cellStyle name="Normal 4 2 2 2 5 6" xfId="48279" xr:uid="{BA20601F-D332-4BD6-8925-EC5EA8E3A4B7}"/>
    <cellStyle name="Normal 4 2 2 2 6" xfId="18635" xr:uid="{507CDC07-1A7C-4DF9-A751-B3EF7567E508}"/>
    <cellStyle name="Normal 4 2 2 2 6 2" xfId="28241" xr:uid="{3D9DD6B1-4963-4D74-BFE7-6ACA4854261C}"/>
    <cellStyle name="Normal 4 2 2 2 6 2 2" xfId="56731" xr:uid="{1297B192-306B-4672-B026-121643A834FE}"/>
    <cellStyle name="Normal 4 2 2 2 6 3" xfId="25275" xr:uid="{5667AE9D-FBFF-45D1-9BEF-CD7AD3DAFFA3}"/>
    <cellStyle name="Normal 4 2 2 2 6 3 2" xfId="53766" xr:uid="{D5743C1A-27F1-4A19-B264-A397E9A68619}"/>
    <cellStyle name="Normal 4 2 2 2 6 4" xfId="48273" xr:uid="{504F620B-3BC4-447B-ABF6-20CE99BF0B6A}"/>
    <cellStyle name="Normal 4 2 2 2 7" xfId="26726" xr:uid="{25FB674C-EB74-4E73-8F2C-FBD280A809C9}"/>
    <cellStyle name="Normal 4 2 2 2 7 2" xfId="55216" xr:uid="{AC531269-1E38-41F1-A455-1545C993810B}"/>
    <cellStyle name="Normal 4 2 2 2 8" xfId="29720" xr:uid="{BE61292E-67BA-4630-AD75-46824A1EFD4B}"/>
    <cellStyle name="Normal 4 2 2 2 8 2" xfId="58210" xr:uid="{FD332696-7992-4D66-B38B-741E7B772203}"/>
    <cellStyle name="Normal 4 2 2 2 9" xfId="23681" xr:uid="{380471D8-FD2A-4B2D-ABA0-4A03D42034D5}"/>
    <cellStyle name="Normal 4 2 2 2 9 2" xfId="52383" xr:uid="{7124B725-0B37-47E3-850E-807E942CC6D9}"/>
    <cellStyle name="Normal 4 2 2 3" xfId="18642" xr:uid="{7A6349B3-4654-44FA-8755-51E20D86FBB3}"/>
    <cellStyle name="Normal 4 2 2 3 2" xfId="18643" xr:uid="{8A887806-EFAC-4BC9-9BC6-41F5DAD9F80A}"/>
    <cellStyle name="Normal 4 2 2 3 2 2" xfId="18644" xr:uid="{B2265EAE-2955-4C63-BFEA-44F14838EA70}"/>
    <cellStyle name="Normal 4 2 2 3 2 2 2" xfId="48282" xr:uid="{46513198-6D07-4AB7-B3F7-6B42B2CB0670}"/>
    <cellStyle name="Normal 4 2 2 3 2 3" xfId="18645" xr:uid="{AD6E778E-224B-4C0A-9E6D-2377D7F2E0E9}"/>
    <cellStyle name="Normal 4 2 2 3 2 3 2" xfId="48283" xr:uid="{3D9D1B2B-3FBF-4A9B-8EDD-DC7561E8FF91}"/>
    <cellStyle name="Normal 4 2 2 3 2 4" xfId="31120" xr:uid="{23464707-F126-4FEF-AFE8-9B1FA470536E}"/>
    <cellStyle name="Normal 4 2 2 3 2 4 2" xfId="59595" xr:uid="{47CB8487-58BF-4507-864C-72BD2BD33AA7}"/>
    <cellStyle name="Normal 4 2 2 3 2 5" xfId="48281" xr:uid="{BEE3FC67-CB97-452A-BDF5-9A342B222D8C}"/>
    <cellStyle name="Normal 4 2 2 3 3" xfId="18646" xr:uid="{1A138A62-7DCD-40CB-B0BE-8677BD5B6187}"/>
    <cellStyle name="Normal 4 2 2 3 3 2" xfId="48284" xr:uid="{E698F538-6EA9-4FFD-A7EA-F12A6C63C3E9}"/>
    <cellStyle name="Normal 4 2 2 3 4" xfId="18647" xr:uid="{5B3C1A37-56FA-4F3B-9716-A3F455019011}"/>
    <cellStyle name="Normal 4 2 2 3 4 2" xfId="48285" xr:uid="{ECA911F4-CD3B-4E1E-AD46-E4D19AAFD831}"/>
    <cellStyle name="Normal 4 2 2 3 5" xfId="18648" xr:uid="{361811B2-C8FC-4FC9-96FA-06F45C9F9756}"/>
    <cellStyle name="Normal 4 2 2 3 5 2" xfId="48286" xr:uid="{EDBA9F5E-6E34-4960-A69C-1F9A48E4662F}"/>
    <cellStyle name="Normal 4 2 2 3 6" xfId="23899" xr:uid="{CA71B344-870A-4F44-A878-08202623B069}"/>
    <cellStyle name="Normal 4 2 2 3 7" xfId="48280" xr:uid="{878F95AA-9473-4DEA-B47B-FCA3D7759677}"/>
    <cellStyle name="Normal 4 2 2 4" xfId="18649" xr:uid="{3909D3D4-B0AE-46E7-8311-83C476F38DC9}"/>
    <cellStyle name="Normal 4 2 2 4 2" xfId="18650" xr:uid="{A9C85BB0-53F1-4037-B180-9EC6EE06B4B6}"/>
    <cellStyle name="Normal 4 2 2 4 2 2" xfId="48288" xr:uid="{7908C906-1EE2-455E-9A16-01CB0723ECA7}"/>
    <cellStyle name="Normal 4 2 2 4 3" xfId="18651" xr:uid="{ECE9999C-7C90-4089-8B96-29E68059FEA0}"/>
    <cellStyle name="Normal 4 2 2 4 3 2" xfId="48289" xr:uid="{4984371D-FF77-47B8-80A4-D420DDD376B9}"/>
    <cellStyle name="Normal 4 2 2 4 4" xfId="23504" xr:uid="{0569F8B7-20AC-476B-9C79-E0813C5327BC}"/>
    <cellStyle name="Normal 4 2 2 4 5" xfId="48287" xr:uid="{B7A9F0F0-0ECA-45AB-ABE3-E30BF965C21B}"/>
    <cellStyle name="Normal 4 2 2 5" xfId="18652" xr:uid="{3A3FD2B2-B93F-41B9-8626-9E87C618FF6F}"/>
    <cellStyle name="Normal 4 2 2 5 2" xfId="48290" xr:uid="{1696C1B7-807C-4662-8CB3-F98A681271F1}"/>
    <cellStyle name="Normal 4 2 2 6" xfId="18653" xr:uid="{A89B1966-B023-4F13-9891-D19F3BE52F06}"/>
    <cellStyle name="Normal 4 2 2 6 2" xfId="48291" xr:uid="{9FE7F606-9AFB-493B-B7D2-6F1BF7C79114}"/>
    <cellStyle name="Normal 4 2 2 7" xfId="18654" xr:uid="{60D89085-48D1-4328-A787-292BC232C762}"/>
    <cellStyle name="Normal 4 2 2 7 2" xfId="48292" xr:uid="{211101DB-CABB-4A83-BB17-D0F03181858C}"/>
    <cellStyle name="Normal 4 2 2 8" xfId="20436" xr:uid="{B7119B06-2AAB-4C6D-86C9-119150786D94}"/>
    <cellStyle name="Normal 4 2 2 8 2" xfId="49997" xr:uid="{55DEB110-88F7-4EF2-A3EC-4202E23C685E}"/>
    <cellStyle name="Normal 4 2 2 9" xfId="18634" xr:uid="{C28EABA3-9A2D-41B4-9393-3CB307E52A08}"/>
    <cellStyle name="Normal 4 2 2 9 2" xfId="48272" xr:uid="{E7230D93-F0D6-483F-940D-2BE6CD33A669}"/>
    <cellStyle name="Normal 4 2 3" xfId="658" xr:uid="{7A00D17F-CC22-45A2-A228-6623E971C54C}"/>
    <cellStyle name="Normal 4 2 3 10" xfId="5173" xr:uid="{5103E2C5-F8C4-47D6-AE7A-D48EB87ED785}"/>
    <cellStyle name="Normal 4 2 3 10 2" xfId="35036" xr:uid="{50D55A92-D55B-49B3-8DCD-16232D38C0D9}"/>
    <cellStyle name="Normal 4 2 3 11" xfId="31924" xr:uid="{56A04615-BD50-4607-B192-2A68A7BC450B}"/>
    <cellStyle name="Normal 4 2 3 2" xfId="3376" xr:uid="{4DB5947D-0568-4909-85FC-6B4E6E499B70}"/>
    <cellStyle name="Normal 4 2 3 2 2" xfId="18657" xr:uid="{94A204C0-EE61-4F78-BF8D-38CCE7156E05}"/>
    <cellStyle name="Normal 4 2 3 2 2 2" xfId="18658" xr:uid="{DC77B3FC-BF67-432A-BE7B-F6DD9F0781CD}"/>
    <cellStyle name="Normal 4 2 3 2 2 2 2" xfId="28464" xr:uid="{6CF853A1-5532-4210-8FF3-C145D5C7FCEF}"/>
    <cellStyle name="Normal 4 2 3 2 2 2 2 2" xfId="56954" xr:uid="{D59A7D1B-9BAF-4700-B723-A884324580CB}"/>
    <cellStyle name="Normal 4 2 3 2 2 2 3" xfId="48296" xr:uid="{C22E1EAD-1CCF-4B30-9ABB-3B1B22FF1794}"/>
    <cellStyle name="Normal 4 2 3 2 2 3" xfId="18659" xr:uid="{B5EAC1D2-B218-41EB-A201-D78EDADB4DDC}"/>
    <cellStyle name="Normal 4 2 3 2 2 3 2" xfId="48297" xr:uid="{8964358F-95E5-4A53-A6D2-E077CC92CE2F}"/>
    <cellStyle name="Normal 4 2 3 2 2 4" xfId="25487" xr:uid="{D807E4DA-F037-4072-844E-076D6E117D0F}"/>
    <cellStyle name="Normal 4 2 3 2 2 4 2" xfId="53978" xr:uid="{C7806D5B-ED5C-4806-8A85-C2BE31D37DB7}"/>
    <cellStyle name="Normal 4 2 3 2 2 5" xfId="48295" xr:uid="{83E58AB4-CD82-4C87-9ACF-D1DB63FC93A8}"/>
    <cellStyle name="Normal 4 2 3 2 3" xfId="18660" xr:uid="{72D86211-4437-4812-BC7E-DCFDA8A70BED}"/>
    <cellStyle name="Normal 4 2 3 2 3 2" xfId="26950" xr:uid="{7279F7DC-47C5-4E4D-BF16-24FEE2879CE2}"/>
    <cellStyle name="Normal 4 2 3 2 3 2 2" xfId="55440" xr:uid="{F26F436E-5F3E-415D-BD6D-AF2D2B5A0FCD}"/>
    <cellStyle name="Normal 4 2 3 2 3 3" xfId="48298" xr:uid="{D208A44E-B4A7-40C4-8E94-6AAE9BACBB53}"/>
    <cellStyle name="Normal 4 2 3 2 4" xfId="18661" xr:uid="{59B97D02-88B7-4512-BFE1-997E62F0F07D}"/>
    <cellStyle name="Normal 4 2 3 2 4 2" xfId="29944" xr:uid="{FF18C187-44BD-4E19-B22B-F9304E722F59}"/>
    <cellStyle name="Normal 4 2 3 2 4 2 2" xfId="58434" xr:uid="{74C88410-7821-4B3C-B5CF-6362DDD1150C}"/>
    <cellStyle name="Normal 4 2 3 2 4 3" xfId="48299" xr:uid="{7ABE4472-AFD7-463F-8FC2-BDBF96C6A913}"/>
    <cellStyle name="Normal 4 2 3 2 5" xfId="18662" xr:uid="{39AE8FED-EA41-4E66-9625-B1E8F0331BE0}"/>
    <cellStyle name="Normal 4 2 3 2 5 2" xfId="48300" xr:uid="{29B787BB-8F95-42E0-A9EA-A8D7F3A3948C}"/>
    <cellStyle name="Normal 4 2 3 2 6" xfId="18656" xr:uid="{460C8DD0-7751-4607-AE79-212ECF23AC49}"/>
    <cellStyle name="Normal 4 2 3 2 6 2" xfId="48294" xr:uid="{DE59AB7E-D565-4302-A6B9-DEA104181A7F}"/>
    <cellStyle name="Normal 4 2 3 2 7" xfId="24006" xr:uid="{751BE89C-F83C-4BBF-A8F1-8012D9BC41C8}"/>
    <cellStyle name="Normal 4 2 3 2 7 2" xfId="52569" xr:uid="{77F439A0-EA75-4ED2-BB50-1654E07BBAD5}"/>
    <cellStyle name="Normal 4 2 3 2 8" xfId="5960" xr:uid="{CFEFF8DA-0D57-48F0-A4DA-38856A38D001}"/>
    <cellStyle name="Normal 4 2 3 2 8 2" xfId="35819" xr:uid="{8B5E1397-210F-4FF5-9070-C9F3D175B97E}"/>
    <cellStyle name="Normal 4 2 3 2 9" xfId="34329" xr:uid="{EA85BA60-799F-497C-90BF-AA446DA5B093}"/>
    <cellStyle name="Normal 4 2 3 3" xfId="1487" xr:uid="{3A0E5ABF-FD91-4145-A6B5-234C12F527F3}"/>
    <cellStyle name="Normal 4 2 3 3 2" xfId="18664" xr:uid="{5E25C1D2-B9AC-4532-8ED0-8AC9D84C4E77}"/>
    <cellStyle name="Normal 4 2 3 3 2 2" xfId="18665" xr:uid="{A7741F63-9AFB-4EA5-8C66-DFAE4F7A1B22}"/>
    <cellStyle name="Normal 4 2 3 3 2 2 2" xfId="28753" xr:uid="{7F8163F0-0551-40A7-A8B4-E81BD604B94F}"/>
    <cellStyle name="Normal 4 2 3 3 2 2 2 2" xfId="57243" xr:uid="{C01475F2-BC60-45F5-B388-1AA8112576F3}"/>
    <cellStyle name="Normal 4 2 3 3 2 2 3" xfId="48303" xr:uid="{601000E0-A83E-4422-94F9-0F88B9CAE996}"/>
    <cellStyle name="Normal 4 2 3 3 2 3" xfId="18666" xr:uid="{409BEAE3-17FE-4770-BEF3-10C8C75A6B92}"/>
    <cellStyle name="Normal 4 2 3 3 2 3 2" xfId="48304" xr:uid="{CC6DC934-59B9-4ADC-A0C5-3BD56A3046F0}"/>
    <cellStyle name="Normal 4 2 3 3 2 4" xfId="25774" xr:uid="{962DB338-09E6-4268-984D-8978477BD06D}"/>
    <cellStyle name="Normal 4 2 3 3 2 4 2" xfId="54265" xr:uid="{1568F72C-B521-4CE0-B266-26C2535FB6FC}"/>
    <cellStyle name="Normal 4 2 3 3 2 5" xfId="48302" xr:uid="{13867AA3-9E44-46BC-BD77-5A10195F180B}"/>
    <cellStyle name="Normal 4 2 3 3 3" xfId="18667" xr:uid="{DD65EED1-366C-41EB-BD88-121EC5EF14ED}"/>
    <cellStyle name="Normal 4 2 3 3 3 2" xfId="27242" xr:uid="{8E500771-3D45-4DD0-9D0D-C331BEA39866}"/>
    <cellStyle name="Normal 4 2 3 3 3 2 2" xfId="55732" xr:uid="{D502FEBD-573A-496A-9CCC-69ABCABEC1A0}"/>
    <cellStyle name="Normal 4 2 3 3 3 3" xfId="48305" xr:uid="{6CEB7B9E-C31B-4EFD-93FD-DED33B99F7D2}"/>
    <cellStyle name="Normal 4 2 3 3 4" xfId="18668" xr:uid="{1DA9F3FE-9F1D-4C94-A157-4E413B6313BA}"/>
    <cellStyle name="Normal 4 2 3 3 4 2" xfId="30239" xr:uid="{9EF5FF91-6C66-42D9-84A8-40C39C1AAD3F}"/>
    <cellStyle name="Normal 4 2 3 3 4 2 2" xfId="58729" xr:uid="{205B5C58-52DE-4045-BF18-2B63EF864D7B}"/>
    <cellStyle name="Normal 4 2 3 3 4 3" xfId="48306" xr:uid="{D4C26615-CFE0-49F3-A4DF-8F32B6D5605F}"/>
    <cellStyle name="Normal 4 2 3 3 5" xfId="18669" xr:uid="{ACF293CF-D9AD-4A95-AEF6-67AD64A553ED}"/>
    <cellStyle name="Normal 4 2 3 3 5 2" xfId="48307" xr:uid="{637114EC-5593-4E0D-9689-BF161B2D97A9}"/>
    <cellStyle name="Normal 4 2 3 3 6" xfId="24329" xr:uid="{2D09DFE0-AF0D-425C-AE25-42448A062223}"/>
    <cellStyle name="Normal 4 2 3 3 6 2" xfId="52821" xr:uid="{CAEFE0E8-6824-4F67-B246-05C35FADE9B9}"/>
    <cellStyle name="Normal 4 2 3 3 7" xfId="18663" xr:uid="{76044D54-303A-4DCB-B353-D12C3198264B}"/>
    <cellStyle name="Normal 4 2 3 3 7 2" xfId="48301" xr:uid="{B6693987-6A03-43F4-9F1F-9CC9955E5C1B}"/>
    <cellStyle name="Normal 4 2 3 4" xfId="18670" xr:uid="{4CB60764-82A2-4E72-A4C7-24B4C4FC6F18}"/>
    <cellStyle name="Normal 4 2 3 4 2" xfId="18671" xr:uid="{32ED04F4-9DA0-468A-88FE-179644C49988}"/>
    <cellStyle name="Normal 4 2 3 4 2 2" xfId="29049" xr:uid="{6643C895-C1FC-4853-B268-6947D3C28269}"/>
    <cellStyle name="Normal 4 2 3 4 2 2 2" xfId="57539" xr:uid="{DBAEC4BF-69A4-44FD-9C29-0765898384FE}"/>
    <cellStyle name="Normal 4 2 3 4 2 3" xfId="26065" xr:uid="{DED643CD-3E6E-4265-A111-A80A153566D2}"/>
    <cellStyle name="Normal 4 2 3 4 2 3 2" xfId="54556" xr:uid="{A3ECFF69-8A0B-4E7C-AB2A-BF3C7ACFE50E}"/>
    <cellStyle name="Normal 4 2 3 4 2 4" xfId="48309" xr:uid="{45D6C18E-5957-452A-AA22-DF553A62C0A7}"/>
    <cellStyle name="Normal 4 2 3 4 3" xfId="18672" xr:uid="{4D9D48A1-A201-4912-AA87-0321E6F2D0E8}"/>
    <cellStyle name="Normal 4 2 3 4 3 2" xfId="27538" xr:uid="{0E7153B2-542D-4121-A3D8-5160DB348319}"/>
    <cellStyle name="Normal 4 2 3 4 3 2 2" xfId="56028" xr:uid="{30AD2A50-FBCE-4FF6-8070-7D236FC34B3B}"/>
    <cellStyle name="Normal 4 2 3 4 3 3" xfId="48310" xr:uid="{FA967C3A-5204-4883-BF14-BD7B5BE3D3C4}"/>
    <cellStyle name="Normal 4 2 3 4 4" xfId="30536" xr:uid="{C799FB92-D6EA-42AA-A76F-D0A00582FA67}"/>
    <cellStyle name="Normal 4 2 3 4 4 2" xfId="59026" xr:uid="{05C8441D-011E-4EDC-A59F-FEDCE13D1BCC}"/>
    <cellStyle name="Normal 4 2 3 4 5" xfId="24608" xr:uid="{F77F3125-13FD-4AE7-B7B7-EA97DD3AF50D}"/>
    <cellStyle name="Normal 4 2 3 4 5 2" xfId="53100" xr:uid="{18E44336-0FE5-43D1-941A-970E408F5DEF}"/>
    <cellStyle name="Normal 4 2 3 4 6" xfId="48308" xr:uid="{98EFFF04-B862-4C1A-B552-E24EA7507319}"/>
    <cellStyle name="Normal 4 2 3 5" xfId="18673" xr:uid="{C71641D8-4BBD-4F4B-B6A3-07AFC344EA18}"/>
    <cellStyle name="Normal 4 2 3 5 2" xfId="26375" xr:uid="{F4A2C32A-E8FC-4F30-8C46-51EB9D5A38F1}"/>
    <cellStyle name="Normal 4 2 3 5 2 2" xfId="29359" xr:uid="{3C686462-4DD5-42FC-BCB3-4161BEE74164}"/>
    <cellStyle name="Normal 4 2 3 5 2 2 2" xfId="57849" xr:uid="{600709AC-6A7D-49CF-B924-0A886E31E43B}"/>
    <cellStyle name="Normal 4 2 3 5 2 3" xfId="54866" xr:uid="{DB6202DC-EE16-45E7-BB6C-3538BB45F248}"/>
    <cellStyle name="Normal 4 2 3 5 3" xfId="27848" xr:uid="{5FB54472-A2F6-4CA1-91B2-40F8997C54F0}"/>
    <cellStyle name="Normal 4 2 3 5 3 2" xfId="56338" xr:uid="{56FEF742-ABC2-4B8B-A4CA-E83BC314729A}"/>
    <cellStyle name="Normal 4 2 3 5 4" xfId="30847" xr:uid="{864E03DA-BC4B-47C1-929A-EAD114D876CA}"/>
    <cellStyle name="Normal 4 2 3 5 4 2" xfId="59337" xr:uid="{5E36F881-DD67-47A8-AA5D-88C615A3F518}"/>
    <cellStyle name="Normal 4 2 3 5 5" xfId="24905" xr:uid="{7A264E10-28B9-40C6-AC8D-2E85644560CA}"/>
    <cellStyle name="Normal 4 2 3 5 5 2" xfId="53396" xr:uid="{F8CCC702-EDAB-4812-9C61-20E9184FC9FA}"/>
    <cellStyle name="Normal 4 2 3 5 6" xfId="48311" xr:uid="{C9417929-019A-436B-94F6-D8FE4842FD65}"/>
    <cellStyle name="Normal 4 2 3 6" xfId="18674" xr:uid="{EB932653-3EB5-4043-8063-ABFCF4B894C1}"/>
    <cellStyle name="Normal 4 2 3 6 2" xfId="28173" xr:uid="{3B317BD7-42FA-4BE3-A056-CFF8C7CC31ED}"/>
    <cellStyle name="Normal 4 2 3 6 2 2" xfId="56663" xr:uid="{551543F0-BF92-4FA9-96A1-D092561DC1E8}"/>
    <cellStyle name="Normal 4 2 3 6 3" xfId="25206" xr:uid="{EE755870-6D44-4D9A-8551-1F3C4990F33D}"/>
    <cellStyle name="Normal 4 2 3 6 3 2" xfId="53697" xr:uid="{6AE4A632-969C-4F98-86BD-88E1806813E2}"/>
    <cellStyle name="Normal 4 2 3 6 4" xfId="48312" xr:uid="{4E3B2BFC-2156-4BC1-BC9F-AC2AAA7C5C08}"/>
    <cellStyle name="Normal 4 2 3 7" xfId="18675" xr:uid="{C929E289-C27B-43AB-A6CD-5BC4E7B7C82B}"/>
    <cellStyle name="Normal 4 2 3 7 2" xfId="26657" xr:uid="{0F1731B8-B593-44F9-AB52-7EA948368F4A}"/>
    <cellStyle name="Normal 4 2 3 7 2 2" xfId="55147" xr:uid="{4771A61A-5519-44B2-BFBD-AC94B82D7823}"/>
    <cellStyle name="Normal 4 2 3 7 3" xfId="48313" xr:uid="{7C004FA6-B4EB-43CF-B903-4A0A46A14D2B}"/>
    <cellStyle name="Normal 4 2 3 8" xfId="18655" xr:uid="{AD217066-841D-4C4F-AB47-7521D8C089E1}"/>
    <cellStyle name="Normal 4 2 3 8 2" xfId="29651" xr:uid="{CA11B8E5-D32A-4751-A585-E782F3D8A15E}"/>
    <cellStyle name="Normal 4 2 3 8 2 2" xfId="58141" xr:uid="{3CB5D3C9-20EE-4846-A676-EAB0527AE15B}"/>
    <cellStyle name="Normal 4 2 3 8 3" xfId="48293" xr:uid="{B68F38C8-2161-44B3-B20A-BCC7BC9775C5}"/>
    <cellStyle name="Normal 4 2 3 9" xfId="23617" xr:uid="{C79B9D80-6306-42EA-90D7-6FEBB088336F}"/>
    <cellStyle name="Normal 4 2 3 9 2" xfId="52341" xr:uid="{6F467C9A-E061-4C18-8E20-B6A00CE4088D}"/>
    <cellStyle name="Normal 4 2 4" xfId="5601" xr:uid="{7BF51B68-A28C-4719-B4F9-B10C99B57C08}"/>
    <cellStyle name="Normal 4 2 4 2" xfId="18677" xr:uid="{CC97E0CC-CC1C-4897-90AA-EFC19160B6FE}"/>
    <cellStyle name="Normal 4 2 4 2 2" xfId="18678" xr:uid="{326ED108-F4CA-46A2-9BEA-C67D4D60839C}"/>
    <cellStyle name="Normal 4 2 4 2 2 2" xfId="48316" xr:uid="{4DB8397D-22FB-4767-BCD4-3898DBB9DBD7}"/>
    <cellStyle name="Normal 4 2 4 2 3" xfId="18679" xr:uid="{F0FF6146-EECA-462C-8E02-CE96ECD874AF}"/>
    <cellStyle name="Normal 4 2 4 2 3 2" xfId="48317" xr:uid="{1871F5B8-E8B5-4DE3-8A45-92564E05AD1C}"/>
    <cellStyle name="Normal 4 2 4 2 4" xfId="31112" xr:uid="{80CFAB73-6E6A-4BF1-A5EE-4ED60EB40E43}"/>
    <cellStyle name="Normal 4 2 4 2 4 2" xfId="59589" xr:uid="{E0C362E7-C1BB-41FE-AC3E-EC80946EFE32}"/>
    <cellStyle name="Normal 4 2 4 2 5" xfId="48315" xr:uid="{842B5DBA-A0BB-4695-BBF6-93B5ACBA3E7E}"/>
    <cellStyle name="Normal 4 2 4 3" xfId="18680" xr:uid="{501F2912-9D2B-4D98-AF76-D85ECD6608E7}"/>
    <cellStyle name="Normal 4 2 4 3 2" xfId="48318" xr:uid="{DF37CFEC-C420-4E47-8F18-D76785488214}"/>
    <cellStyle name="Normal 4 2 4 4" xfId="18681" xr:uid="{85F8BECC-BC82-46E0-85E9-C3DB1ACE814B}"/>
    <cellStyle name="Normal 4 2 4 4 2" xfId="48319" xr:uid="{492FF813-B46B-4E54-B885-48D444F5A01F}"/>
    <cellStyle name="Normal 4 2 4 5" xfId="18682" xr:uid="{99F02E99-038C-487F-9A1E-CE864D1DE5CA}"/>
    <cellStyle name="Normal 4 2 4 5 2" xfId="48320" xr:uid="{D314CED5-0699-48CF-8E5D-D9FB54BB75FB}"/>
    <cellStyle name="Normal 4 2 4 6" xfId="18676" xr:uid="{12113678-B2F9-45DF-9202-6CD2E81F7F75}"/>
    <cellStyle name="Normal 4 2 4 6 2" xfId="48314" xr:uid="{903EC1C3-1567-4B8A-9B79-A08619E0B3A9}"/>
    <cellStyle name="Normal 4 2 4 7" xfId="23916" xr:uid="{C9F6F239-3ED3-438E-B264-53CA99723AE1}"/>
    <cellStyle name="Normal 4 2 4 8" xfId="35462" xr:uid="{7955DFAF-7285-47C2-9CDA-6142C4722378}"/>
    <cellStyle name="Normal 4 2 5" xfId="4712" xr:uid="{899C42B5-AC94-4D3E-8B66-7EA7073E5685}"/>
    <cellStyle name="Normal 4 2 5 2" xfId="18684" xr:uid="{E991472D-235B-4748-A2E6-41867398CAF7}"/>
    <cellStyle name="Normal 4 2 5 2 2" xfId="18685" xr:uid="{27237ED9-4821-419F-B503-6ADE296C3DD2}"/>
    <cellStyle name="Normal 4 2 5 2 2 2" xfId="48323" xr:uid="{9A0E7A64-8678-420F-BCAF-67E2F2314F6F}"/>
    <cellStyle name="Normal 4 2 5 2 3" xfId="18686" xr:uid="{B3CF5CB9-DCFB-4593-990C-4E9D8A2BF093}"/>
    <cellStyle name="Normal 4 2 5 2 3 2" xfId="48324" xr:uid="{6467E56C-0D81-4062-8ABD-0AD115D9A15D}"/>
    <cellStyle name="Normal 4 2 5 2 4" xfId="48322" xr:uid="{5B367EB9-E4C4-4E9E-9F8B-3FCABA6B7964}"/>
    <cellStyle name="Normal 4 2 5 3" xfId="18687" xr:uid="{D2A4F16D-35CD-4A6D-AC94-B4F5EFBAD451}"/>
    <cellStyle name="Normal 4 2 5 3 2" xfId="48325" xr:uid="{7887D1A4-7728-458B-821D-776F5BED068B}"/>
    <cellStyle name="Normal 4 2 5 4" xfId="18688" xr:uid="{0DE4591F-CCC1-44EB-8CC0-04F279289F9E}"/>
    <cellStyle name="Normal 4 2 5 4 2" xfId="48326" xr:uid="{FF924E14-C4FD-4B5A-BB06-82746FB71696}"/>
    <cellStyle name="Normal 4 2 5 5" xfId="18689" xr:uid="{CDCC18E6-A3F3-433F-80C5-F2088BC4F107}"/>
    <cellStyle name="Normal 4 2 5 5 2" xfId="48327" xr:uid="{5AE100CB-303C-49F6-93CA-44FE59F188B1}"/>
    <cellStyle name="Normal 4 2 5 6" xfId="18683" xr:uid="{17232812-553C-488F-8F72-A4593BEA7E9B}"/>
    <cellStyle name="Normal 4 2 5 6 2" xfId="48321" xr:uid="{D968887F-4526-429A-8EBD-B38FC3F9BFFF}"/>
    <cellStyle name="Normal 4 2 5 7" xfId="31095" xr:uid="{061CF36D-90E7-4D8D-8A05-2C57769B068F}"/>
    <cellStyle name="Normal 4 2 5 7 2" xfId="59573" xr:uid="{4D092226-966E-4264-9CCC-32F5BD80071D}"/>
    <cellStyle name="Normal 4 2 5 8" xfId="34606" xr:uid="{BC6FC522-6DF7-4582-BFAE-82EF68333994}"/>
    <cellStyle name="Normal 4 2 6" xfId="18690" xr:uid="{76455405-72C3-45E4-857F-0B21F72A3D79}"/>
    <cellStyle name="Normal 4 2 6 2" xfId="18691" xr:uid="{A4A39591-53BE-45D4-822C-EB800E3FD372}"/>
    <cellStyle name="Normal 4 2 6 2 2" xfId="48329" xr:uid="{E920B8BE-11DB-4D08-881D-D2BAE89A6D2D}"/>
    <cellStyle name="Normal 4 2 6 3" xfId="18692" xr:uid="{1B1F754E-477D-44CF-A270-A16296220EE3}"/>
    <cellStyle name="Normal 4 2 6 3 2" xfId="48330" xr:uid="{1E108BC9-8962-4813-853B-8DD9ACA9609E}"/>
    <cellStyle name="Normal 4 2 6 4" xfId="48328" xr:uid="{59BCA7B7-F564-434D-966E-7D67058430B4}"/>
    <cellStyle name="Normal 4 2 7" xfId="18693" xr:uid="{3DBD455A-A0F3-4FF9-99C9-F4360F666324}"/>
    <cellStyle name="Normal 4 2 7 2" xfId="48331" xr:uid="{FC9E240B-7C85-4F85-937E-E78D03AC1DE5}"/>
    <cellStyle name="Normal 4 2 8" xfId="18694" xr:uid="{946CD062-4BED-4BF1-AA8D-0D881D9D88F2}"/>
    <cellStyle name="Normal 4 2 8 2" xfId="48332" xr:uid="{6C2929A5-15A8-4AEE-B97B-FF74B0DE1617}"/>
    <cellStyle name="Normal 4 2 9" xfId="18695" xr:uid="{B3FB9058-0DCB-4807-948D-9A29D6762F39}"/>
    <cellStyle name="Normal 4 2 9 2" xfId="48333" xr:uid="{5D0BDA99-D48C-40A8-AC9D-19A1169D2FCC}"/>
    <cellStyle name="Normal 4 20" xfId="5506" xr:uid="{A5300F9A-98EC-4045-B8F4-D432EAD540FC}"/>
    <cellStyle name="Normal 4 20 2" xfId="21412" xr:uid="{464B70B7-E9E1-44C1-84D9-6E7518782B36}"/>
    <cellStyle name="Normal 4 20 2 2" xfId="50838" xr:uid="{0D5F7654-6CCC-4380-AB8F-B81F75CDCEAF}"/>
    <cellStyle name="Normal 4 20 3" xfId="35369" xr:uid="{3D951206-6289-4CB5-9427-274C5B3213F5}"/>
    <cellStyle name="Normal 4 21" xfId="5530" xr:uid="{D02592D7-9156-4BFB-8ADF-EC2FB9EA4A34}"/>
    <cellStyle name="Normal 4 21 2" xfId="21435" xr:uid="{CC1631AC-C95B-4785-BE7A-39C4873D1546}"/>
    <cellStyle name="Normal 4 21 2 2" xfId="50861" xr:uid="{8E89BC8B-9406-4B12-B42C-C24F5550FC9A}"/>
    <cellStyle name="Normal 4 21 3" xfId="35393" xr:uid="{D2C35A38-2041-4F0E-9BE2-5123AC6C447A}"/>
    <cellStyle name="Normal 4 22" xfId="5553" xr:uid="{0CA27790-3E5E-41F0-A837-3956D7209C41}"/>
    <cellStyle name="Normal 4 22 2" xfId="21458" xr:uid="{44DD7B76-DDA7-41E3-932B-0AE72777ED2C}"/>
    <cellStyle name="Normal 4 22 2 2" xfId="50884" xr:uid="{A2FDD842-3BCF-49E1-9507-9C868ADA5BBA}"/>
    <cellStyle name="Normal 4 22 3" xfId="35416" xr:uid="{19D5341E-7A3F-40C4-AF36-50DFB038F834}"/>
    <cellStyle name="Normal 4 23" xfId="5576" xr:uid="{A2ECD795-0F03-4F11-AB1F-C3A386BAFB68}"/>
    <cellStyle name="Normal 4 23 2" xfId="21481" xr:uid="{1014FBA5-E334-4884-B635-0F4DF7C66341}"/>
    <cellStyle name="Normal 4 23 2 2" xfId="50907" xr:uid="{A04B45E0-9A2B-43E9-B882-828387C4C0F1}"/>
    <cellStyle name="Normal 4 23 3" xfId="35439" xr:uid="{3970C044-84A9-49E1-835D-F4535F2F2AD4}"/>
    <cellStyle name="Normal 4 24" xfId="5583" xr:uid="{DBF66088-05FB-4C35-87F5-F8A670D433EC}"/>
    <cellStyle name="Normal 4 24 2" xfId="21488" xr:uid="{949E8FE6-1304-45E1-B489-FFA4F27841DB}"/>
    <cellStyle name="Normal 4 24 2 2" xfId="50913" xr:uid="{D214BF68-F387-40DB-BC8D-ACC93FE78D8E}"/>
    <cellStyle name="Normal 4 24 3" xfId="35445" xr:uid="{17D62892-3723-4D0E-8A16-D6CFE4332C4D}"/>
    <cellStyle name="Normal 4 25" xfId="4636" xr:uid="{E29F8FA6-BAFC-4CEC-AA09-B1898732D8CB}"/>
    <cellStyle name="Normal 4 25 2" xfId="34573" xr:uid="{3967C32E-845B-4D02-8108-A966786635B3}"/>
    <cellStyle name="Normal 4 26" xfId="4579" xr:uid="{34195E9D-CBE4-4EF4-B1F5-12293991A44F}"/>
    <cellStyle name="Normal 4 26 2" xfId="34520" xr:uid="{44C272E3-6CBF-4A50-ACA0-10F5695FABDB}"/>
    <cellStyle name="Normal 4 27" xfId="22616" xr:uid="{C7B603C0-2345-4AF3-86BD-C774F90FEBDE}"/>
    <cellStyle name="Normal 4 27 2" xfId="51901" xr:uid="{D2581720-3E5D-4604-AD36-6ED7A855326D}"/>
    <cellStyle name="Normal 4 28" xfId="4167" xr:uid="{09A3D98C-148B-40D8-9D09-EA392FF57F27}"/>
    <cellStyle name="Normal 4 28 2" xfId="34427" xr:uid="{BF7AA54B-577D-4738-8324-6C41294C8F55}"/>
    <cellStyle name="Normal 4 29" xfId="31597" xr:uid="{A08C22A3-7516-45D5-B339-0EE3F62C547B}"/>
    <cellStyle name="Normal 4 3" xfId="330" xr:uid="{20F15DE0-AAF4-4D7E-9EBA-5F8D86CF1315}"/>
    <cellStyle name="Normal 4 3 10" xfId="4736" xr:uid="{4DB0B841-1B14-4731-AD1A-96CE3694AA56}"/>
    <cellStyle name="Normal 4 3 10 2" xfId="34628" xr:uid="{AAE6E1B9-DA95-47F7-821C-8A017C78599B}"/>
    <cellStyle name="Normal 4 3 11" xfId="22557" xr:uid="{9D083091-FBB5-4492-9A26-653B22DA4910}"/>
    <cellStyle name="Normal 4 3 12" xfId="4181" xr:uid="{8ACDACB6-B42E-44CB-95BA-712D819440EF}"/>
    <cellStyle name="Normal 4 3 13" xfId="31659" xr:uid="{70138922-D537-40F5-B4A9-8A77039FA183}"/>
    <cellStyle name="Normal 4 3 2" xfId="831" xr:uid="{92BED61B-5D0B-49A8-9F0E-4CF78C1E9199}"/>
    <cellStyle name="Normal 4 3 2 2" xfId="5808" xr:uid="{3D1C36E9-FF5F-4C89-898D-E89115ACAD35}"/>
    <cellStyle name="Normal 4 3 2 2 2" xfId="18699" xr:uid="{D5C156EC-6EF2-4F6B-BDED-455DB973A46D}"/>
    <cellStyle name="Normal 4 3 2 2 2 2" xfId="48337" xr:uid="{E030E4D5-5453-45D8-AE20-2F3FDE3CC07E}"/>
    <cellStyle name="Normal 4 3 2 2 3" xfId="18700" xr:uid="{E180CD96-BD78-47BB-99A1-C797F3232900}"/>
    <cellStyle name="Normal 4 3 2 2 3 2" xfId="48338" xr:uid="{AC91AA54-22C6-4B05-86ED-361D6059AFE6}"/>
    <cellStyle name="Normal 4 3 2 2 4" xfId="21807" xr:uid="{9710E574-1B04-428A-AD8C-526231D08F5C}"/>
    <cellStyle name="Normal 4 3 2 2 4 2" xfId="51232" xr:uid="{A3073A9B-D94A-4A2E-8C4E-400A0AAC208E}"/>
    <cellStyle name="Normal 4 3 2 2 5" xfId="18698" xr:uid="{192A2789-C2CF-4BF3-BC4C-E89006C2109C}"/>
    <cellStyle name="Normal 4 3 2 2 5 2" xfId="48336" xr:uid="{0CF81A4E-44B2-4987-AFEC-BE8DD5BC6250}"/>
    <cellStyle name="Normal 4 3 2 2 6" xfId="31211" xr:uid="{B07F41FD-109A-4FD9-B503-A58C27C88C75}"/>
    <cellStyle name="Normal 4 3 2 2 6 2" xfId="59611" xr:uid="{AE006C4B-8513-4884-BCE2-E48DEC31B13C}"/>
    <cellStyle name="Normal 4 3 2 2 7" xfId="35667" xr:uid="{B5C214FF-0F4B-49D0-BFC5-A353292CC859}"/>
    <cellStyle name="Normal 4 3 2 3" xfId="18701" xr:uid="{72ED9AB4-6391-40B0-9660-2E8BF266660D}"/>
    <cellStyle name="Normal 4 3 2 3 2" xfId="48339" xr:uid="{E38D4EFA-C897-4142-A67D-9FECC57EB902}"/>
    <cellStyle name="Normal 4 3 2 4" xfId="18702" xr:uid="{2CFC4360-4602-4C83-B930-29DDB96336F2}"/>
    <cellStyle name="Normal 4 3 2 4 2" xfId="48340" xr:uid="{29554B0F-F3EE-4B6E-8AE2-1D33C28CE214}"/>
    <cellStyle name="Normal 4 3 2 5" xfId="18703" xr:uid="{F21DF063-FC86-4099-901E-FBA11F426929}"/>
    <cellStyle name="Normal 4 3 2 5 2" xfId="48341" xr:uid="{8266244E-DEE0-4EE0-91E6-13794E7F1CDB}"/>
    <cellStyle name="Normal 4 3 2 6" xfId="20834" xr:uid="{DCD1192C-B105-44EF-9804-12E11154E9A0}"/>
    <cellStyle name="Normal 4 3 2 6 2" xfId="50262" xr:uid="{D5643E2D-7353-483F-95EB-FB225D12EAB6}"/>
    <cellStyle name="Normal 4 3 2 7" xfId="18697" xr:uid="{E9DE87B3-8DFF-44EE-AEE8-737C54A109A0}"/>
    <cellStyle name="Normal 4 3 2 7 2" xfId="48335" xr:uid="{464825A4-0FDC-44F8-87AA-668A45D1AA2E}"/>
    <cellStyle name="Normal 4 3 2 8" xfId="23915" xr:uid="{33450A79-06FB-4BD5-BD3C-51F3AE3AB612}"/>
    <cellStyle name="Normal 4 3 2 9" xfId="4988" xr:uid="{7E12DB5B-ED98-4B88-9FCC-44CDA4B28563}"/>
    <cellStyle name="Normal 4 3 2 9 2" xfId="34857" xr:uid="{BBB5D36E-2434-4333-81AE-56F7853CE7D8}"/>
    <cellStyle name="Normal 4 3 3" xfId="622" xr:uid="{570F534A-70FB-4351-BEBA-1674E3BB8F08}"/>
    <cellStyle name="Normal 4 3 3 2" xfId="6001" xr:uid="{6914F9C7-7331-4B6F-941C-6ADA18198E76}"/>
    <cellStyle name="Normal 4 3 3 2 2" xfId="18706" xr:uid="{B6FA4BCF-DDEE-4328-81AF-299FC42ACB58}"/>
    <cellStyle name="Normal 4 3 3 2 2 2" xfId="48344" xr:uid="{FC09F39D-897A-4E22-8F72-AB7EBE79F1BC}"/>
    <cellStyle name="Normal 4 3 3 2 3" xfId="18707" xr:uid="{B4C4A23F-AD86-46A2-8AE2-F560B679C70E}"/>
    <cellStyle name="Normal 4 3 3 2 3 2" xfId="48345" xr:uid="{2760BE8F-D292-4A79-87EC-B6AB25B820E5}"/>
    <cellStyle name="Normal 4 3 3 2 4" xfId="22060" xr:uid="{E1E51005-B13C-4391-AE7C-46BB9734A2E3}"/>
    <cellStyle name="Normal 4 3 3 2 4 2" xfId="51485" xr:uid="{62843AF3-494E-492E-9BE7-B8090350FCB1}"/>
    <cellStyle name="Normal 4 3 3 2 5" xfId="18705" xr:uid="{95465A90-5A79-4F0A-A919-A5E45785F01A}"/>
    <cellStyle name="Normal 4 3 3 2 5 2" xfId="48343" xr:uid="{7650B4C4-51DC-4DEE-B891-995EC9878978}"/>
    <cellStyle name="Normal 4 3 3 2 6" xfId="31210" xr:uid="{11D1F97E-F334-42F3-AD73-01CB078065FA}"/>
    <cellStyle name="Normal 4 3 3 2 6 2" xfId="59610" xr:uid="{7FE6678E-9558-4897-9755-3B761ABF85FD}"/>
    <cellStyle name="Normal 4 3 3 2 7" xfId="35860" xr:uid="{B6F0505C-FE21-4FEB-B012-1E924DE81B65}"/>
    <cellStyle name="Normal 4 3 3 3" xfId="18708" xr:uid="{35592E36-DBED-4E20-A839-42ECA97115FF}"/>
    <cellStyle name="Normal 4 3 3 3 2" xfId="48346" xr:uid="{DFE9F1F2-F9EA-45CE-A480-B78725C6B87B}"/>
    <cellStyle name="Normal 4 3 3 4" xfId="18709" xr:uid="{BF1A557D-C03A-4435-A965-2CA5A950B252}"/>
    <cellStyle name="Normal 4 3 3 4 2" xfId="48347" xr:uid="{D8451D33-03AA-4F0C-9E7A-F5858442179F}"/>
    <cellStyle name="Normal 4 3 3 5" xfId="18710" xr:uid="{81063BC6-0708-4B41-96EC-88E0235667AF}"/>
    <cellStyle name="Normal 4 3 3 5 2" xfId="48348" xr:uid="{BCC1F62F-37E3-499A-B1AA-CF682F458B0D}"/>
    <cellStyle name="Normal 4 3 3 6" xfId="21076" xr:uid="{D7033711-9DFB-499E-B241-FBAB0EED3C18}"/>
    <cellStyle name="Normal 4 3 3 6 2" xfId="50502" xr:uid="{41A2C524-5A76-49DF-8FCD-0A15088CD785}"/>
    <cellStyle name="Normal 4 3 3 7" xfId="18704" xr:uid="{C13FCAA8-A5EE-4E7A-83DA-011EE61C61E1}"/>
    <cellStyle name="Normal 4 3 3 7 2" xfId="48342" xr:uid="{CF7CBF41-3BED-4461-AF62-D696C6226113}"/>
    <cellStyle name="Normal 4 3 3 8" xfId="23516" xr:uid="{3D3DBBED-E5EA-4EDA-A636-2F8A7958FA29}"/>
    <cellStyle name="Normal 4 3 3 9" xfId="31888" xr:uid="{677027F4-F142-43A3-8EDB-7412320B4CDB}"/>
    <cellStyle name="Normal 4 3 4" xfId="684" xr:uid="{CAD6C209-A7DC-42D8-B422-29FD9DD04965}"/>
    <cellStyle name="Normal 4 3 4 2" xfId="18712" xr:uid="{C454F94F-7CEB-4DBB-966E-C8636EF19D02}"/>
    <cellStyle name="Normal 4 3 4 2 2" xfId="48350" xr:uid="{BDB70852-508C-455B-AA7B-B985706F862C}"/>
    <cellStyle name="Normal 4 3 4 3" xfId="18713" xr:uid="{A9AA1AF2-A436-48F0-9246-9D9323356B09}"/>
    <cellStyle name="Normal 4 3 4 3 2" xfId="48351" xr:uid="{DB6DDD81-2801-4471-9227-EA21092B8537}"/>
    <cellStyle name="Normal 4 3 4 4" xfId="21561" xr:uid="{C07F5AD7-2F1C-4458-A6CA-4A5DB8DC19F7}"/>
    <cellStyle name="Normal 4 3 4 4 2" xfId="50986" xr:uid="{A7536EFA-815B-43E5-90C5-DC5A30D54586}"/>
    <cellStyle name="Normal 4 3 4 5" xfId="18711" xr:uid="{82C9266E-4BA8-4BA0-80D8-6396D030E666}"/>
    <cellStyle name="Normal 4 3 4 5 2" xfId="48349" xr:uid="{972C3DCD-27D6-4AC7-BFEE-08BBD2899065}"/>
    <cellStyle name="Normal 4 3 4 6" xfId="31328" xr:uid="{30E4F726-3841-4427-B64A-A6A50EFCBC6C}"/>
    <cellStyle name="Normal 4 3 4 7" xfId="5620" xr:uid="{B8958A92-AF41-4E4A-BF50-1D7D14C179C9}"/>
    <cellStyle name="Normal 4 3 4 7 2" xfId="35480" xr:uid="{E1880128-A611-4E73-BC7E-C563C72E7358}"/>
    <cellStyle name="Normal 4 3 5" xfId="18714" xr:uid="{A51D711B-AC08-45F2-B846-B53DDD873B9A}"/>
    <cellStyle name="Normal 4 3 5 2" xfId="31265" xr:uid="{CE3AD968-5BEC-431D-8880-7D3B7AE50C5F}"/>
    <cellStyle name="Normal 4 3 5 3" xfId="48352" xr:uid="{B7CC424C-50BC-4869-B8A8-3434BD55C926}"/>
    <cellStyle name="Normal 4 3 6" xfId="18715" xr:uid="{60E16BD3-F49A-4081-96A5-E9B7766C3987}"/>
    <cellStyle name="Normal 4 3 6 2" xfId="48353" xr:uid="{B7F80B8F-CB7C-4FB2-B0A6-DCE61CDDDA3D}"/>
    <cellStyle name="Normal 4 3 7" xfId="18716" xr:uid="{1EC6DE1B-6228-4797-9496-E91BD611CE76}"/>
    <cellStyle name="Normal 4 3 7 2" xfId="48354" xr:uid="{594D13F0-46F4-4377-917B-20295E33754F}"/>
    <cellStyle name="Normal 4 3 8" xfId="20435" xr:uid="{8B39BB73-3C6C-4B1D-BB2A-434426D6A18B}"/>
    <cellStyle name="Normal 4 3 8 2" xfId="49996" xr:uid="{F8475774-6D3F-4545-A65B-2013E7226F3E}"/>
    <cellStyle name="Normal 4 3 9" xfId="18696" xr:uid="{9C0EE1D9-94E6-438E-928F-CEFA095DDE7B}"/>
    <cellStyle name="Normal 4 3 9 2" xfId="48334" xr:uid="{75E63EBC-B6F4-4D98-AB50-94C7FA80E288}"/>
    <cellStyle name="Normal 4 4" xfId="388" xr:uid="{9F5CB313-46C2-4884-B5BF-F1B873037588}"/>
    <cellStyle name="Normal 4 4 2" xfId="811" xr:uid="{0C144201-2DA6-448D-92E8-52D9670FB1FE}"/>
    <cellStyle name="Normal 4 4 2 2" xfId="5842" xr:uid="{D40D6E40-A36E-42D3-B6BB-3C289EC23501}"/>
    <cellStyle name="Normal 4 4 2 2 2" xfId="18720" xr:uid="{5A76DBF9-9E37-4EAD-8075-B8395BFC24A3}"/>
    <cellStyle name="Normal 4 4 2 2 2 2" xfId="31213" xr:uid="{4EEBFF1F-DA3E-47D5-97F7-3391E2A6D4C1}"/>
    <cellStyle name="Normal 4 4 2 2 2 2 2" xfId="59613" xr:uid="{2324EFCA-6450-46E8-B40E-25D219B7322F}"/>
    <cellStyle name="Normal 4 4 2 2 2 3" xfId="48358" xr:uid="{EE459400-C971-4C06-8778-99BF1985653C}"/>
    <cellStyle name="Normal 4 4 2 2 3" xfId="18721" xr:uid="{D7A18B80-4E75-4ADD-BCDB-DFE807A63CA2}"/>
    <cellStyle name="Normal 4 4 2 2 3 2" xfId="48359" xr:uid="{4B66DB6E-A7B3-4278-9726-167E629B45E2}"/>
    <cellStyle name="Normal 4 4 2 2 4" xfId="18719" xr:uid="{4D35123F-95F6-4C0A-B528-8CE49F2BD0CB}"/>
    <cellStyle name="Normal 4 4 2 2 4 2" xfId="48357" xr:uid="{F05219DD-BC45-461B-9D41-8EE11E791211}"/>
    <cellStyle name="Normal 4 4 2 2 5" xfId="23492" xr:uid="{8751D4F9-D168-45BF-8C5F-5B1A326A6144}"/>
    <cellStyle name="Normal 4 4 2 2 6" xfId="35701" xr:uid="{C9CE5BD6-2BA8-4619-88B1-507E056FAAC1}"/>
    <cellStyle name="Normal 4 4 2 3" xfId="18722" xr:uid="{94C8DC61-5476-4899-9C51-F68A614E8E66}"/>
    <cellStyle name="Normal 4 4 2 3 2" xfId="31339" xr:uid="{9B977D38-91F1-4581-A4A7-D1139878F07C}"/>
    <cellStyle name="Normal 4 4 2 3 3" xfId="48360" xr:uid="{5BC72392-E2EF-455C-A088-09054E451561}"/>
    <cellStyle name="Normal 4 4 2 4" xfId="18723" xr:uid="{AAC13B95-9A37-402A-A66E-3F3E5585E6DC}"/>
    <cellStyle name="Normal 4 4 2 4 2" xfId="31286" xr:uid="{F9DB83B0-F0F9-48E1-9B01-491FAB404C55}"/>
    <cellStyle name="Normal 4 4 2 4 3" xfId="48361" xr:uid="{EF9BF713-1256-489E-A7C9-6EE6F42CF157}"/>
    <cellStyle name="Normal 4 4 2 5" xfId="18724" xr:uid="{AA7874D2-52E4-4266-A54C-AE28D17664F0}"/>
    <cellStyle name="Normal 4 4 2 5 2" xfId="48362" xr:uid="{7126BECF-7A97-444D-96C9-06509C16959A}"/>
    <cellStyle name="Normal 4 4 2 6" xfId="18718" xr:uid="{72D084CD-733B-444A-919D-AF19F9B5F90B}"/>
    <cellStyle name="Normal 4 4 2 6 2" xfId="48356" xr:uid="{95EADE46-7E75-471D-85D1-025111EEAE16}"/>
    <cellStyle name="Normal 4 4 2 7" xfId="23010" xr:uid="{6B7D75A2-CCB5-474D-9CD9-BA261ADABE0E}"/>
    <cellStyle name="Normal 4 4 2 8" xfId="5024" xr:uid="{2C0AC3D5-59C2-42F5-819A-7F8B7759CE77}"/>
    <cellStyle name="Normal 4 4 2 8 2" xfId="34891" xr:uid="{05B3BD38-3088-46B4-8C9B-5D6707BB833A}"/>
    <cellStyle name="Normal 4 4 3" xfId="1431" xr:uid="{C3EAEF54-4698-4C64-8561-A347D73B6093}"/>
    <cellStyle name="Normal 4 4 3 2" xfId="2746" xr:uid="{4A94FDD5-B3AE-4392-9380-E989A4AE7BB9}"/>
    <cellStyle name="Normal 4 4 3 2 2" xfId="18727" xr:uid="{FF698782-F4D8-4B23-AFCA-8764FC9631F8}"/>
    <cellStyle name="Normal 4 4 3 2 2 2" xfId="48365" xr:uid="{F70C7FB3-667A-408E-BAE4-CBAA82395DC0}"/>
    <cellStyle name="Normal 4 4 3 2 3" xfId="18728" xr:uid="{5405BA38-B8EC-4546-AEDA-8A63754893E1}"/>
    <cellStyle name="Normal 4 4 3 2 3 2" xfId="48366" xr:uid="{3BBB0C98-FCEC-4F52-B534-AED74DDAE3D1}"/>
    <cellStyle name="Normal 4 4 3 2 4" xfId="18726" xr:uid="{8F61A390-6A8C-43F6-B7B2-B969EECAD92D}"/>
    <cellStyle name="Normal 4 4 3 2 4 2" xfId="48364" xr:uid="{C0F31269-0AFB-44FA-A6E5-18012FE5879C}"/>
    <cellStyle name="Normal 4 4 3 2 5" xfId="6034" xr:uid="{B35799EB-B6C0-4880-A642-6B3A05025B0C}"/>
    <cellStyle name="Normal 4 4 3 2 5 2" xfId="35893" xr:uid="{6550F89C-3803-43CE-9E9B-D2AB80492149}"/>
    <cellStyle name="Normal 4 4 3 3" xfId="2103" xr:uid="{84E01DDE-7369-4215-B7C8-F7D393AB2BC0}"/>
    <cellStyle name="Normal 4 4 3 3 2" xfId="3333" xr:uid="{25F794EC-17F5-4F9C-B139-5CAEA46B333C}"/>
    <cellStyle name="Normal 4 4 3 3 3" xfId="18729" xr:uid="{5D35DE70-DA6C-471A-A904-2EC60DBE72C4}"/>
    <cellStyle name="Normal 4 4 3 3 3 2" xfId="48367" xr:uid="{F18D33C0-48B0-461E-827F-9AA0C80670C5}"/>
    <cellStyle name="Normal 4 4 3 4" xfId="18730" xr:uid="{1C7CB1BF-AFCC-4793-A029-5E8C858D0CD9}"/>
    <cellStyle name="Normal 4 4 3 4 2" xfId="48368" xr:uid="{9B1C78EB-B0D6-47D8-A1CF-890838CD1909}"/>
    <cellStyle name="Normal 4 4 3 5" xfId="18731" xr:uid="{AC5396E4-5B94-4597-823D-1CB16EF27DA6}"/>
    <cellStyle name="Normal 4 4 3 5 2" xfId="48369" xr:uid="{8EABE051-0CD9-4639-9A57-7F1E68523CC5}"/>
    <cellStyle name="Normal 4 4 3 6" xfId="18725" xr:uid="{BC5BD1E9-BF96-4C17-974D-D36DB3B5BAE3}"/>
    <cellStyle name="Normal 4 4 3 6 2" xfId="48363" xr:uid="{E47A5689-3718-4F2E-83C9-BC23D100909F}"/>
    <cellStyle name="Normal 4 4 3 7" xfId="31212" xr:uid="{C4E9AD06-F48F-4D7B-8B29-37DB639C4328}"/>
    <cellStyle name="Normal 4 4 3 7 2" xfId="59612" xr:uid="{E40FCF75-61E3-41BA-A8B1-0A18956A6FDC}"/>
    <cellStyle name="Normal 4 4 3 8" xfId="5253" xr:uid="{3D0AB154-EEC6-4E13-8E19-0B06224D314F}"/>
    <cellStyle name="Normal 4 4 3 8 2" xfId="35116" xr:uid="{C151E1E6-84C9-4C3F-B5EE-67CB945277F4}"/>
    <cellStyle name="Normal 4 4 4" xfId="1440" xr:uid="{9FD18363-5196-4598-A656-B347B6DD05E6}"/>
    <cellStyle name="Normal 4 4 4 2" xfId="18733" xr:uid="{5E73CB1E-C5C7-4A16-8611-C4BF66864C0C}"/>
    <cellStyle name="Normal 4 4 4 2 2" xfId="48371" xr:uid="{95F56B53-2B3B-496C-B02F-D1F69A9A7425}"/>
    <cellStyle name="Normal 4 4 4 3" xfId="18734" xr:uid="{C7355835-B2AA-4609-8BB1-E6285A6F25D1}"/>
    <cellStyle name="Normal 4 4 4 3 2" xfId="48372" xr:uid="{52EC9F5B-36F8-4238-BF32-A47E6576A92F}"/>
    <cellStyle name="Normal 4 4 4 4" xfId="18732" xr:uid="{3B3193F2-14B8-4377-B869-A7284B31706D}"/>
    <cellStyle name="Normal 4 4 4 4 2" xfId="48370" xr:uid="{8EB05871-DEDE-4BA6-9081-7A9ACF8DD72B}"/>
    <cellStyle name="Normal 4 4 4 5" xfId="31334" xr:uid="{5EFDB268-8548-413B-BB5F-5F7665369AEF}"/>
    <cellStyle name="Normal 4 4 4 6" xfId="5639" xr:uid="{72A1121D-9448-4332-BDD7-D4BE1CD4B35D}"/>
    <cellStyle name="Normal 4 4 4 6 2" xfId="35498" xr:uid="{7E3A3360-9FF7-46C0-8304-1293ABDF1DAB}"/>
    <cellStyle name="Normal 4 4 5" xfId="3485" xr:uid="{EA5223DE-04E2-4699-BF43-2EB3C098FE2C}"/>
    <cellStyle name="Normal 4 4 5 2" xfId="31364" xr:uid="{95F488FC-9CAD-4DED-BE53-5E7424E825E8}"/>
    <cellStyle name="Normal 4 4 5 2 2" xfId="31400" xr:uid="{3CFC8F1A-F929-4651-AFB4-28476C68979C}"/>
    <cellStyle name="Normal 4 4 5 2 3" xfId="31379" xr:uid="{212537BA-D179-4AC8-BB26-8BB189CB0CA2}"/>
    <cellStyle name="Normal 4 4 5 3" xfId="31373" xr:uid="{4F72111D-30B0-4424-8F4F-0D488257FEA6}"/>
    <cellStyle name="Normal 4 4 5 4" xfId="31275" xr:uid="{4629257A-DBDD-4EA5-B8D9-BC0253A3D0B8}"/>
    <cellStyle name="Normal 4 4 5 5" xfId="18735" xr:uid="{2FED4C1A-0DA8-4CE3-9791-3AAF26D2F44E}"/>
    <cellStyle name="Normal 4 4 5 5 2" xfId="48373" xr:uid="{631A66DA-7877-4E93-A4E4-6F0DAB78AD0B}"/>
    <cellStyle name="Normal 4 4 6" xfId="960" xr:uid="{3737F323-8CE5-4567-B86F-ACCB03AE1C2C}"/>
    <cellStyle name="Normal 4 4 6 2" xfId="22947" xr:uid="{EFB5B67A-91A9-4515-99DD-4F4F43D3B3F9}"/>
    <cellStyle name="Normal 4 4 6 3" xfId="18736" xr:uid="{80791817-A92E-4B58-A5D4-02D2D8CBED13}"/>
    <cellStyle name="Normal 4 4 6 3 2" xfId="48374" xr:uid="{64CCA750-8766-49DD-99AB-2CA8D6408705}"/>
    <cellStyle name="Normal 4 4 7" xfId="18737" xr:uid="{72B597C6-9D53-480B-B83D-89529261D7F8}"/>
    <cellStyle name="Normal 4 4 7 2" xfId="48375" xr:uid="{0E8815B5-810B-4782-A8F4-69F93483E118}"/>
    <cellStyle name="Normal 4 4 8" xfId="18717" xr:uid="{3A2EFA0C-7099-4926-A42A-CE5B4B9B13E7}"/>
    <cellStyle name="Normal 4 4 8 2" xfId="48355" xr:uid="{626BDE4E-9B9A-4321-9FD3-93685981E873}"/>
    <cellStyle name="Normal 4 4 9" xfId="4754" xr:uid="{0C0CB876-AE7E-4966-AF9D-E59FADE0E2F2}"/>
    <cellStyle name="Normal 4 4 9 2" xfId="34639" xr:uid="{8210B8B9-2D8B-4691-9414-8FC1BF68279D}"/>
    <cellStyle name="Normal 4 5" xfId="224" xr:uid="{E5E6B46D-D41D-4C67-81D6-B46C04D95EB7}"/>
    <cellStyle name="Normal 4 5 10" xfId="4404" xr:uid="{5D080705-142B-4C0A-9703-7B9EA2B45EAE}"/>
    <cellStyle name="Normal 4 5 11" xfId="31828" xr:uid="{2B313337-78E2-423E-8EE9-2DF10EE2076A}"/>
    <cellStyle name="Normal 4 5 2" xfId="2095" xr:uid="{08BF2434-46AC-4D63-B762-7AB08CF14104}"/>
    <cellStyle name="Normal 4 5 2 2" xfId="5845" xr:uid="{03B037C7-0498-4B32-8E79-7580920C355A}"/>
    <cellStyle name="Normal 4 5 2 2 2" xfId="18741" xr:uid="{44B85C43-F913-40FC-836F-44841DF5A960}"/>
    <cellStyle name="Normal 4 5 2 2 2 2" xfId="48379" xr:uid="{41C57781-4E91-47CB-894E-59F1DC2B6260}"/>
    <cellStyle name="Normal 4 5 2 2 3" xfId="18742" xr:uid="{293F47DD-28BB-4D49-A5BB-A7C3EE4A9088}"/>
    <cellStyle name="Normal 4 5 2 2 3 2" xfId="48380" xr:uid="{3835C824-F53E-4108-943A-489F27BAE133}"/>
    <cellStyle name="Normal 4 5 2 2 4" xfId="18740" xr:uid="{240FE26E-45BC-40F3-BECB-E790D1CBA0F2}"/>
    <cellStyle name="Normal 4 5 2 2 4 2" xfId="48378" xr:uid="{87A3F144-04D3-4432-AD4E-FE579A1D0B7D}"/>
    <cellStyle name="Normal 4 5 2 2 5" xfId="31064" xr:uid="{EDE0D70A-5D03-442D-84E2-202ED1563F07}"/>
    <cellStyle name="Normal 4 5 2 2 5 2" xfId="59545" xr:uid="{BDC7D15B-A288-48F7-8569-AFC27191E677}"/>
    <cellStyle name="Normal 4 5 2 2 6" xfId="35704" xr:uid="{199DFC0D-1613-405A-973C-A29DDC34E491}"/>
    <cellStyle name="Normal 4 5 2 3" xfId="18743" xr:uid="{5E8D3D2E-ACC2-46FD-8C33-9CD38A464ECE}"/>
    <cellStyle name="Normal 4 5 2 3 2" xfId="23197" xr:uid="{0C170E92-85B7-4DE1-A7CF-9BFE792E8A9C}"/>
    <cellStyle name="Normal 4 5 2 3 2 2" xfId="52261" xr:uid="{98D3F3B0-787E-422F-A1D7-15B3D356D045}"/>
    <cellStyle name="Normal 4 5 2 3 3" xfId="48381" xr:uid="{6AE9FF5A-EE8B-4D45-8255-84DE16F68375}"/>
    <cellStyle name="Normal 4 5 2 4" xfId="18744" xr:uid="{79A11C48-4610-45A0-8BBC-48CA00333CF4}"/>
    <cellStyle name="Normal 4 5 2 4 2" xfId="48382" xr:uid="{9121A8E6-B9EB-40C4-9884-1E17D79CDC1C}"/>
    <cellStyle name="Normal 4 5 2 5" xfId="18745" xr:uid="{15188CF3-36DC-4E00-BF71-C5F3E48686C6}"/>
    <cellStyle name="Normal 4 5 2 5 2" xfId="48383" xr:uid="{2E55B278-FC38-4978-9D56-7904AA1655DD}"/>
    <cellStyle name="Normal 4 5 2 6" xfId="18739" xr:uid="{C39F5B7C-EF6A-4271-9DA0-ECF346F60B3C}"/>
    <cellStyle name="Normal 4 5 2 6 2" xfId="48377" xr:uid="{45659868-165D-45E4-A620-F26DD8CC24C8}"/>
    <cellStyle name="Normal 4 5 2 7" xfId="5039" xr:uid="{771E95F1-B927-49AD-A6E3-7196A77D0D15}"/>
    <cellStyle name="Normal 4 5 2 7 2" xfId="34906" xr:uid="{4E8E30E1-9782-4E06-969C-7EFC6C396044}"/>
    <cellStyle name="Normal 4 5 2 8" xfId="4534" xr:uid="{4D88D497-4689-478F-B291-4A21ED71F3AC}"/>
    <cellStyle name="Normal 4 5 3" xfId="3418" xr:uid="{CE9D5C8B-5732-4411-85E1-AA3D0412399A}"/>
    <cellStyle name="Normal 4 5 3 2" xfId="6037" xr:uid="{56465E16-831D-41EB-8BD1-FEE1E4CEE942}"/>
    <cellStyle name="Normal 4 5 3 2 2" xfId="18748" xr:uid="{9B4A8363-1AA6-4D04-9CD5-90BBF5A109A9}"/>
    <cellStyle name="Normal 4 5 3 2 2 2" xfId="48386" xr:uid="{63C95077-CD69-49E9-AFA8-F92DB787928B}"/>
    <cellStyle name="Normal 4 5 3 2 3" xfId="18749" xr:uid="{BC39350B-97DD-411F-82FB-814BC5265ADB}"/>
    <cellStyle name="Normal 4 5 3 2 3 2" xfId="48387" xr:uid="{F988C080-E57F-435F-A1C4-06BB79B749F0}"/>
    <cellStyle name="Normal 4 5 3 2 4" xfId="18747" xr:uid="{F52B3963-DD33-4BDB-9A7A-CB63CA0A374A}"/>
    <cellStyle name="Normal 4 5 3 2 4 2" xfId="48385" xr:uid="{00656E21-B56A-4456-A131-6AD52C61D145}"/>
    <cellStyle name="Normal 4 5 3 2 5" xfId="31110" xr:uid="{67BDC884-33A6-4FCD-86D6-733A8E2D3B2E}"/>
    <cellStyle name="Normal 4 5 3 2 5 2" xfId="59587" xr:uid="{E1FE1A22-5094-48F6-B199-060974883453}"/>
    <cellStyle name="Normal 4 5 3 2 6" xfId="35896" xr:uid="{6AB7B781-178A-4270-9D78-C730A761C114}"/>
    <cellStyle name="Normal 4 5 3 3" xfId="18750" xr:uid="{C2AC630A-A107-4CFA-8622-D348F0BD169A}"/>
    <cellStyle name="Normal 4 5 3 3 2" xfId="48388" xr:uid="{BA204DED-2356-42F7-922D-1486B667A856}"/>
    <cellStyle name="Normal 4 5 3 4" xfId="18751" xr:uid="{A571A719-665E-4DBD-BFD9-593B7648669A}"/>
    <cellStyle name="Normal 4 5 3 4 2" xfId="48389" xr:uid="{3C1BCC8F-7E98-44D5-A49B-0A15A2F7D013}"/>
    <cellStyle name="Normal 4 5 3 5" xfId="18752" xr:uid="{87BE5A10-20A0-40B0-B23F-E32EA28CBC4C}"/>
    <cellStyle name="Normal 4 5 3 5 2" xfId="48390" xr:uid="{0DE6B024-7E27-4573-9235-E4B2A023FEBA}"/>
    <cellStyle name="Normal 4 5 3 6" xfId="18746" xr:uid="{E8D92F0E-AD56-4614-A56D-6846053F59A8}"/>
    <cellStyle name="Normal 4 5 3 6 2" xfId="48384" xr:uid="{D10FC5BC-E2C1-427E-BA78-7EB7F7E81D11}"/>
    <cellStyle name="Normal 4 5 3 7" xfId="23882" xr:uid="{DE93F263-D283-4858-9C9D-8B77A2DAB71C}"/>
    <cellStyle name="Normal 4 5 3 8" xfId="5256" xr:uid="{AD2F87C2-3C6B-4359-967F-D0F196D52B2F}"/>
    <cellStyle name="Normal 4 5 3 8 2" xfId="35119" xr:uid="{2BDEC245-36C1-415F-A6C9-63817791B927}"/>
    <cellStyle name="Normal 4 5 3 9" xfId="34336" xr:uid="{FF2B0A40-45CF-45EE-8F73-65AE5E482A6F}"/>
    <cellStyle name="Normal 4 5 4" xfId="1473" xr:uid="{BA9A8FB9-A32D-495D-9096-A8B5DDD18903}"/>
    <cellStyle name="Normal 4 5 4 2" xfId="18754" xr:uid="{4E812844-377B-43DB-A7E3-20BBE7A1746F}"/>
    <cellStyle name="Normal 4 5 4 2 2" xfId="48392" xr:uid="{6880CEE3-B093-4A83-9974-E24E7C1C2ADD}"/>
    <cellStyle name="Normal 4 5 4 3" xfId="18755" xr:uid="{1D8E87AB-AAFA-4238-84A8-4CC6200B2173}"/>
    <cellStyle name="Normal 4 5 4 3 2" xfId="48393" xr:uid="{01D26681-E03A-4AC2-B145-44E86BAB86FA}"/>
    <cellStyle name="Normal 4 5 4 4" xfId="18753" xr:uid="{6EE3366C-EC8F-4721-95BB-C0776BED8B91}"/>
    <cellStyle name="Normal 4 5 4 4 2" xfId="48391" xr:uid="{FAAEDEFD-E39C-4ED8-A6A2-15239F886AA1}"/>
    <cellStyle name="Normal 4 5 4 5" xfId="22992" xr:uid="{5387E85C-FAE3-4402-B966-83BE3D05F352}"/>
    <cellStyle name="Normal 4 5 4 5 2" xfId="52174" xr:uid="{4EB2F4D1-D551-4B09-9F99-42489460006C}"/>
    <cellStyle name="Normal 4 5 4 6" xfId="5642" xr:uid="{D28E73AF-551A-452A-8B51-E32A573F393D}"/>
    <cellStyle name="Normal 4 5 4 6 2" xfId="35501" xr:uid="{467AB2D9-863F-43F5-B715-A3B9ECE87762}"/>
    <cellStyle name="Normal 4 5 5" xfId="18756" xr:uid="{82B98E23-28C6-461C-99DB-1C29D941A3C9}"/>
    <cellStyle name="Normal 4 5 5 2" xfId="48394" xr:uid="{39D53182-CA88-4288-925A-EFF6ADDF29E9}"/>
    <cellStyle name="Normal 4 5 6" xfId="18757" xr:uid="{7F9409F0-8925-4B11-BEB1-AFCBAD21B19F}"/>
    <cellStyle name="Normal 4 5 6 2" xfId="48395" xr:uid="{4AA380F0-8C31-46B6-B7AF-A35C0BF0B505}"/>
    <cellStyle name="Normal 4 5 7" xfId="18758" xr:uid="{10245CE3-37B6-4CB1-8A34-BE1D82EB9BE3}"/>
    <cellStyle name="Normal 4 5 7 2" xfId="48396" xr:uid="{5736B004-141C-4D4C-8D94-46CF9F46C208}"/>
    <cellStyle name="Normal 4 5 8" xfId="18738" xr:uid="{4D79E5D8-0711-4769-9B60-3776C4F523B5}"/>
    <cellStyle name="Normal 4 5 8 2" xfId="48376" xr:uid="{6BD303FD-387E-43F1-8679-2461B135D60E}"/>
    <cellStyle name="Normal 4 5 9" xfId="4771" xr:uid="{3BAF7CF4-A555-4E3F-8C07-3180A22DC239}"/>
    <cellStyle name="Normal 4 5 9 2" xfId="34655" xr:uid="{5AB91E9F-B8BF-4385-AC67-1A280E510390}"/>
    <cellStyle name="Normal 4 6" xfId="2100" xr:uid="{08D4414D-5E83-42F2-A7BD-584DF866977A}"/>
    <cellStyle name="Normal 4 6 2" xfId="3330" xr:uid="{453C834A-530F-4AF0-9124-667121071030}"/>
    <cellStyle name="Normal 4 6 2 2" xfId="5849" xr:uid="{51C69E92-2287-4248-AACD-50E58FDE9893}"/>
    <cellStyle name="Normal 4 6 2 2 2" xfId="18761" xr:uid="{EB03A1B5-AF91-475E-9883-EED5079B50EC}"/>
    <cellStyle name="Normal 4 6 2 2 2 2" xfId="48399" xr:uid="{812AAF0B-80DD-4F48-B77B-D2EC99D1107B}"/>
    <cellStyle name="Normal 4 6 2 2 3" xfId="35708" xr:uid="{E6DBF968-0E02-4B3A-8690-CE86807808EE}"/>
    <cellStyle name="Normal 4 6 2 3" xfId="18762" xr:uid="{64D072EF-4CBF-430D-B177-2123AA13247B}"/>
    <cellStyle name="Normal 4 6 2 3 2" xfId="48400" xr:uid="{11B16A29-19AB-41CE-9BF0-583756C53D83}"/>
    <cellStyle name="Normal 4 6 2 4" xfId="18760" xr:uid="{39671FD2-D4FB-456F-859D-ECF77BF7B9B0}"/>
    <cellStyle name="Normal 4 6 2 4 2" xfId="48398" xr:uid="{355D639A-8096-4962-AD8B-82275C745233}"/>
    <cellStyle name="Normal 4 6 2 5" xfId="31214" xr:uid="{48EB0606-825A-4E6E-AA52-157A94244AA7}"/>
    <cellStyle name="Normal 4 6 2 5 2" xfId="59614" xr:uid="{5A8480F3-8E59-4F32-8539-91F158776A23}"/>
    <cellStyle name="Normal 4 6 2 6" xfId="5054" xr:uid="{E93E720D-0E77-4F3B-832C-161A77C1271D}"/>
    <cellStyle name="Normal 4 6 2 6 2" xfId="34921" xr:uid="{D6ADE823-A2C8-4C70-8236-0B14D59DC2AA}"/>
    <cellStyle name="Normal 4 6 3" xfId="5259" xr:uid="{F31327E6-47C5-494B-8A75-1A1B61FAD51E}"/>
    <cellStyle name="Normal 4 6 3 2" xfId="6042" xr:uid="{B0177B63-1875-43DF-AB0C-96006E8C3629}"/>
    <cellStyle name="Normal 4 6 3 2 2" xfId="22129" xr:uid="{A3AF85C8-04D3-4E8A-A8A3-EE631A51CD50}"/>
    <cellStyle name="Normal 4 6 3 2 2 2" xfId="51554" xr:uid="{0A707810-A4D9-49CE-8219-52E7D3E3B831}"/>
    <cellStyle name="Normal 4 6 3 2 3" xfId="35901" xr:uid="{D5090104-6276-46B3-8529-AD64BB84225F}"/>
    <cellStyle name="Normal 4 6 3 3" xfId="18763" xr:uid="{245C2439-E011-44AC-A769-935CB9A4D97A}"/>
    <cellStyle name="Normal 4 6 3 3 2" xfId="48401" xr:uid="{D22942B7-4A1B-4B19-9928-5BD0D5B84DCD}"/>
    <cellStyle name="Normal 4 6 3 4" xfId="35122" xr:uid="{F9161F6C-5A21-44E5-9FF3-F5DA96DCCFF4}"/>
    <cellStyle name="Normal 4 6 4" xfId="5647" xr:uid="{310B60D7-D80A-4C57-8408-90BD3BB90799}"/>
    <cellStyle name="Normal 4 6 4 2" xfId="18764" xr:uid="{652D3219-A817-4F8B-9A26-0E2E3F315521}"/>
    <cellStyle name="Normal 4 6 4 2 2" xfId="48402" xr:uid="{B6CC2D34-7E9E-4739-88F1-DDE2217446FC}"/>
    <cellStyle name="Normal 4 6 4 3" xfId="35506" xr:uid="{182663CF-3B03-4EBE-B0CB-7545FFA34F59}"/>
    <cellStyle name="Normal 4 6 5" xfId="18765" xr:uid="{4E303F70-D1AC-4B21-BD37-DF24F084E97B}"/>
    <cellStyle name="Normal 4 6 5 2" xfId="48403" xr:uid="{3DC7E182-1BE2-4A73-B7C1-C035CA749916}"/>
    <cellStyle name="Normal 4 6 6" xfId="18766" xr:uid="{EA92B14F-2690-4FC1-8188-9758A87DBB2A}"/>
    <cellStyle name="Normal 4 6 6 2" xfId="48404" xr:uid="{C4491DE8-1189-4328-BC60-320085AA9B99}"/>
    <cellStyle name="Normal 4 6 7" xfId="18759" xr:uid="{AB4A3570-9322-4288-B0C4-2C6644DD84F9}"/>
    <cellStyle name="Normal 4 6 7 2" xfId="48397" xr:uid="{9BCFB465-21BE-4B91-A9FB-746E52D5325E}"/>
    <cellStyle name="Normal 4 6 8" xfId="23489" xr:uid="{1B5658F7-4C71-4DC5-BE41-B24A82F00D0B}"/>
    <cellStyle name="Normal 4 6 9" xfId="4788" xr:uid="{22029BC7-B45D-4404-9834-667AAB4F6A41}"/>
    <cellStyle name="Normal 4 6 9 2" xfId="34672" xr:uid="{5F6497AE-4C2F-4FD1-A6F9-E2D163A6622B}"/>
    <cellStyle name="Normal 4 7" xfId="813" xr:uid="{BE0857B3-6707-4A67-B4AD-5D8BF0D9E7F1}"/>
    <cellStyle name="Normal 4 7 2" xfId="5073" xr:uid="{EA9D914C-1BE5-42C9-B0BD-A3DAD40D78EE}"/>
    <cellStyle name="Normal 4 7 2 2" xfId="5856" xr:uid="{2DEAF3DC-137B-419F-8F7F-BBA06A8CC81C}"/>
    <cellStyle name="Normal 4 7 2 2 2" xfId="18769" xr:uid="{2CE0EC05-5442-4FC3-930C-C991C7AD8214}"/>
    <cellStyle name="Normal 4 7 2 2 2 2" xfId="48407" xr:uid="{B2A53EC0-AA19-4BC2-8FAC-AF1C326216F9}"/>
    <cellStyle name="Normal 4 7 2 2 3" xfId="35715" xr:uid="{56F5BDFA-FB9F-41B8-8A39-5F40EBD58289}"/>
    <cellStyle name="Normal 4 7 2 3" xfId="18770" xr:uid="{E2649C7A-9FAD-4202-A836-401625C19AE3}"/>
    <cellStyle name="Normal 4 7 2 3 2" xfId="48408" xr:uid="{72788B5D-92C5-4327-A605-F7FC850E6772}"/>
    <cellStyle name="Normal 4 7 2 4" xfId="18768" xr:uid="{9C6A5D1C-1D5D-4EFD-B218-5B7128877D40}"/>
    <cellStyle name="Normal 4 7 2 4 2" xfId="48406" xr:uid="{81089459-BB70-471D-9B2D-8AA17FFE9029}"/>
    <cellStyle name="Normal 4 7 2 5" xfId="34940" xr:uid="{C2785290-B298-4DB2-9684-13F80C871EBF}"/>
    <cellStyle name="Normal 4 7 3" xfId="5266" xr:uid="{F2FC3245-6DDE-4B4E-A8B9-DF996F5A0DA3}"/>
    <cellStyle name="Normal 4 7 3 2" xfId="6048" xr:uid="{BF687520-936D-489E-810A-BD5F5755B0A9}"/>
    <cellStyle name="Normal 4 7 3 2 2" xfId="22150" xr:uid="{B2F9DE1F-05A9-4559-B04B-66C9906AE353}"/>
    <cellStyle name="Normal 4 7 3 2 2 2" xfId="51575" xr:uid="{6D25307B-6307-4FB1-A12A-C157E355BF4A}"/>
    <cellStyle name="Normal 4 7 3 2 3" xfId="35907" xr:uid="{FE922F6F-F54E-4E24-AE28-685B75C073C1}"/>
    <cellStyle name="Normal 4 7 3 3" xfId="18771" xr:uid="{2061D99C-B2C2-43DE-B4E4-D4B766509425}"/>
    <cellStyle name="Normal 4 7 3 3 2" xfId="48409" xr:uid="{24FA0E7D-A8C1-4DF0-9D10-3D8E4533013A}"/>
    <cellStyle name="Normal 4 7 3 4" xfId="35129" xr:uid="{842CF7AC-BB95-4AC9-B490-4537CE4C6DCF}"/>
    <cellStyle name="Normal 4 7 4" xfId="5653" xr:uid="{0FA561CF-15C2-4569-985E-03F4B13D9F18}"/>
    <cellStyle name="Normal 4 7 4 2" xfId="18772" xr:uid="{256708BA-BEC8-413A-AA83-240F377CA6FD}"/>
    <cellStyle name="Normal 4 7 4 2 2" xfId="48410" xr:uid="{A03EE522-FAFE-4066-9980-9407AAB1B951}"/>
    <cellStyle name="Normal 4 7 4 3" xfId="35512" xr:uid="{7E9E6338-8CB0-4A94-8B3A-7F2348E3B778}"/>
    <cellStyle name="Normal 4 7 5" xfId="18773" xr:uid="{35C0754C-A241-42E5-AE44-D02A9BEE61A3}"/>
    <cellStyle name="Normal 4 7 5 2" xfId="48411" xr:uid="{0697E142-2317-4A33-9FB8-BC2BA7D5B04A}"/>
    <cellStyle name="Normal 4 7 6" xfId="18774" xr:uid="{D046EB69-7D11-455D-98AB-F348A99274A5}"/>
    <cellStyle name="Normal 4 7 6 2" xfId="48412" xr:uid="{1A5E0413-694B-4678-9D49-F679E60DAEEF}"/>
    <cellStyle name="Normal 4 7 7" xfId="18767" xr:uid="{79CF472C-0788-414D-89AC-57C0BFDA529F}"/>
    <cellStyle name="Normal 4 7 7 2" xfId="48405" xr:uid="{6D4A2743-7AA7-4AC3-813D-E8FAB6EFB019}"/>
    <cellStyle name="Normal 4 7 8" xfId="31215" xr:uid="{68444D6D-2246-43BE-8E43-72B5FEBEDDB0}"/>
    <cellStyle name="Normal 4 7 8 2" xfId="59615" xr:uid="{4C29C433-AE8D-4887-9673-783696913775}"/>
    <cellStyle name="Normal 4 7 9" xfId="4805" xr:uid="{C2F79C4A-A37A-4A24-AC17-B4D8B7C64486}"/>
    <cellStyle name="Normal 4 7 9 2" xfId="34689" xr:uid="{C5AF1E42-B520-4748-95AD-D75011E5CF95}"/>
    <cellStyle name="Normal 4 8" xfId="154" xr:uid="{9F888851-E4DB-4332-A96D-557832653E2E}"/>
    <cellStyle name="Normal 4 8 2" xfId="5092" xr:uid="{D4FCE578-1B48-454B-B4E6-C3599671E485}"/>
    <cellStyle name="Normal 4 8 2 2" xfId="5863" xr:uid="{E24543F3-4684-42FB-A8C9-78F6777D2339}"/>
    <cellStyle name="Normal 4 8 2 2 2" xfId="21910" xr:uid="{FC40C814-6DB2-424D-8ADA-D5D35959F589}"/>
    <cellStyle name="Normal 4 8 2 2 2 2" xfId="51335" xr:uid="{073DF8B8-C512-459A-AB03-9D3A0AD620A2}"/>
    <cellStyle name="Normal 4 8 2 2 3" xfId="35722" xr:uid="{C9348288-1459-4949-BABE-40BA72E18080}"/>
    <cellStyle name="Normal 4 8 2 3" xfId="18776" xr:uid="{CFA533C2-1E69-46FE-B838-099D04164760}"/>
    <cellStyle name="Normal 4 8 2 3 2" xfId="48414" xr:uid="{10292475-537A-4186-B439-E27A92236C12}"/>
    <cellStyle name="Normal 4 8 2 4" xfId="31414" xr:uid="{1DE1B666-5576-43A6-8263-AA8ED8D6FB0C}"/>
    <cellStyle name="Normal 4 8 2 4 2" xfId="59663" xr:uid="{2D33DEA7-0D89-4230-9760-5CE743DDFF2B}"/>
    <cellStyle name="Normal 4 8 2 5" xfId="34959" xr:uid="{D9768D39-0A34-4038-B5A2-484EEE420FA3}"/>
    <cellStyle name="Normal 4 8 3" xfId="5272" xr:uid="{F15226F1-88E2-47A0-BBBA-638EE7DF1BFB}"/>
    <cellStyle name="Normal 4 8 3 2" xfId="6054" xr:uid="{FCFCCC5D-BAE7-43A7-ABE5-CFFD69B41544}"/>
    <cellStyle name="Normal 4 8 3 2 2" xfId="22170" xr:uid="{3C655BA3-851F-4AFB-804B-8BB705435F9C}"/>
    <cellStyle name="Normal 4 8 3 2 2 2" xfId="51595" xr:uid="{234AFC36-B0F8-4211-969E-E568E25F3FB1}"/>
    <cellStyle name="Normal 4 8 3 2 3" xfId="35913" xr:uid="{F66E6B9D-9F9D-464B-AA65-3405D4FB4833}"/>
    <cellStyle name="Normal 4 8 3 3" xfId="18777" xr:uid="{0AE80185-AE9A-4736-8F26-7B05D3FB82A9}"/>
    <cellStyle name="Normal 4 8 3 3 2" xfId="48415" xr:uid="{E8FB5E22-9D02-43DF-9E40-1F41DDC3AF29}"/>
    <cellStyle name="Normal 4 8 3 4" xfId="35135" xr:uid="{8CDD0995-30A6-402D-9912-9A34D90455E8}"/>
    <cellStyle name="Normal 4 8 4" xfId="5658" xr:uid="{56CC3420-1415-4C7D-A961-9C72CF024384}"/>
    <cellStyle name="Normal 4 8 4 2" xfId="18778" xr:uid="{E536CE37-B7F3-4419-A520-1CC9D7D23D70}"/>
    <cellStyle name="Normal 4 8 4 2 2" xfId="48416" xr:uid="{3EA934FC-4B83-4D07-A278-0821B77B6A15}"/>
    <cellStyle name="Normal 4 8 4 3" xfId="35517" xr:uid="{354311AF-A67B-4C7D-BA34-57897C75C746}"/>
    <cellStyle name="Normal 4 8 5" xfId="18775" xr:uid="{6BDE5F3A-67F7-471B-9D5B-420712B8E4B8}"/>
    <cellStyle name="Normal 4 8 5 2" xfId="48413" xr:uid="{62722202-8FB2-4FCD-8078-7C8911C6B6E0}"/>
    <cellStyle name="Normal 4 8 6" xfId="31348" xr:uid="{54A17F84-BFFE-4475-95FF-B5492A6FDE67}"/>
    <cellStyle name="Normal 4 8 7" xfId="4822" xr:uid="{0F5E41B3-5180-4520-BE06-166C018AE328}"/>
    <cellStyle name="Normal 4 8 7 2" xfId="34706" xr:uid="{F4272B8B-E748-4CA0-A528-32DC917F2029}"/>
    <cellStyle name="Normal 4 9" xfId="4849" xr:uid="{B83B8E3C-7F6E-4102-B5D1-30AE461DD6CD}"/>
    <cellStyle name="Normal 4 9 2" xfId="5103" xr:uid="{863B6C5C-6911-4F0B-8FB9-B123BABFE574}"/>
    <cellStyle name="Normal 4 9 2 2" xfId="5295" xr:uid="{01E63E20-7E55-4F7C-AD9C-8077784E0708}"/>
    <cellStyle name="Normal 4 9 2 2 2" xfId="6078" xr:uid="{893B068B-B8D9-425C-8970-C4B8387E5936}"/>
    <cellStyle name="Normal 4 9 2 2 2 2" xfId="22195" xr:uid="{3875C7FE-AD4A-4369-8A14-86F1062B003F}"/>
    <cellStyle name="Normal 4 9 2 2 2 2 2" xfId="51620" xr:uid="{A69BC877-B26D-4037-B075-BB14FAD1A961}"/>
    <cellStyle name="Normal 4 9 2 2 2 3" xfId="35937" xr:uid="{D4082D50-C9CF-462A-8D99-5131EF4CAF14}"/>
    <cellStyle name="Normal 4 9 2 2 3" xfId="21208" xr:uid="{2A665465-9773-44E2-BA4F-73AA876F4338}"/>
    <cellStyle name="Normal 4 9 2 2 3 2" xfId="50634" xr:uid="{949AEFA8-FE42-41C1-B088-A71ACA0BEB96}"/>
    <cellStyle name="Normal 4 9 2 2 4" xfId="35158" xr:uid="{72924FCF-DC9F-4570-B979-93EE44ADECFE}"/>
    <cellStyle name="Normal 4 9 2 3" xfId="5887" xr:uid="{484EEB75-6C40-4767-BB13-00F27340B540}"/>
    <cellStyle name="Normal 4 9 2 3 2" xfId="21934" xr:uid="{F3104669-8438-426B-B58F-C9984AEF6FBB}"/>
    <cellStyle name="Normal 4 9 2 3 2 2" xfId="51359" xr:uid="{5056C403-1D74-44CC-8DF0-AECFE4634F92}"/>
    <cellStyle name="Normal 4 9 2 3 3" xfId="35746" xr:uid="{D015E7C3-912F-4D12-B7EA-16810800B0C6}"/>
    <cellStyle name="Normal 4 9 2 4" xfId="20961" xr:uid="{44AC0EDA-E931-41B8-ACB8-57256F68E498}"/>
    <cellStyle name="Normal 4 9 2 4 2" xfId="50388" xr:uid="{53BE8D76-50BE-4785-9623-7C19A1584E8A}"/>
    <cellStyle name="Normal 4 9 2 5" xfId="34968" xr:uid="{38B5153A-FEDF-47D8-A67B-38C757661A4C}"/>
    <cellStyle name="Normal 4 9 3" xfId="4929" xr:uid="{2611B0E5-94B7-416C-A6EB-41700AD5576E}"/>
    <cellStyle name="Normal 4 9 3 2" xfId="5754" xr:uid="{4B46927F-931C-4B8B-A7B4-135FA8BB120B}"/>
    <cellStyle name="Normal 4 9 3 2 2" xfId="21763" xr:uid="{B1024E39-CD31-443E-8FE0-AED50B440636}"/>
    <cellStyle name="Normal 4 9 3 2 2 2" xfId="51188" xr:uid="{A1E8A067-291C-4979-AFDD-9EB32859657D}"/>
    <cellStyle name="Normal 4 9 3 2 3" xfId="35613" xr:uid="{448D2E39-AE20-4729-AE3D-BBF9DF62DC88}"/>
    <cellStyle name="Normal 4 9 3 3" xfId="20788" xr:uid="{0F86EEF3-025A-4EC6-BB80-1939AD4FF516}"/>
    <cellStyle name="Normal 4 9 3 3 2" xfId="50218" xr:uid="{6E9FF14D-EB4E-47AD-819A-C92733E90D12}"/>
    <cellStyle name="Normal 4 9 3 4" xfId="34801" xr:uid="{1CCE2B2B-B622-450E-89C3-4FAE38CDE232}"/>
    <cellStyle name="Normal 4 9 4" xfId="5170" xr:uid="{6573DA65-B9F9-40FF-A799-FDA6CB5FD70A}"/>
    <cellStyle name="Normal 4 9 4 2" xfId="5957" xr:uid="{2E7D1DE7-AB2F-4B7F-86D2-346506E1FB2E}"/>
    <cellStyle name="Normal 4 9 4 2 2" xfId="22004" xr:uid="{DA572690-6B40-469C-9EBA-E5428A6AA719}"/>
    <cellStyle name="Normal 4 9 4 2 2 2" xfId="51429" xr:uid="{D68A860B-E817-42A4-8E04-F5ECBB057019}"/>
    <cellStyle name="Normal 4 9 4 2 3" xfId="35816" xr:uid="{BDC57F16-079F-4168-9DFE-8B498B95CB4A}"/>
    <cellStyle name="Normal 4 9 4 3" xfId="21032" xr:uid="{590DE1D3-2C31-44D0-B337-490FD20BC74F}"/>
    <cellStyle name="Normal 4 9 4 3 2" xfId="50458" xr:uid="{959B6ACE-8C7C-4AC3-95B2-8EF7FCEAA286}"/>
    <cellStyle name="Normal 4 9 4 4" xfId="35033" xr:uid="{2A2AEF99-84B3-41BB-B6E7-07EB0D30FEF8}"/>
    <cellStyle name="Normal 4 9 5" xfId="5679" xr:uid="{37295465-0608-4248-A18F-5B3939FCB18C}"/>
    <cellStyle name="Normal 4 9 5 2" xfId="21686" xr:uid="{7F5E524D-FE5D-4EB2-B7AA-DA57CF59DEBD}"/>
    <cellStyle name="Normal 4 9 5 2 2" xfId="51111" xr:uid="{B220656B-E462-4819-B2B5-87EFC337CB5C}"/>
    <cellStyle name="Normal 4 9 5 3" xfId="35538" xr:uid="{002CA167-DAA8-4BB2-BC78-D88B72C43F6C}"/>
    <cellStyle name="Normal 4 9 6" xfId="18779" xr:uid="{8F713CB0-B12D-4B59-BE68-39329DF53300}"/>
    <cellStyle name="Normal 4 9 6 2" xfId="48417" xr:uid="{D4F46B4C-D244-4515-BC90-2232BC7746D6}"/>
    <cellStyle name="Normal 4 9 7" xfId="31311" xr:uid="{A65E1DB7-255B-474E-BDB9-27F46F9258A3}"/>
    <cellStyle name="Normal 4 9 7 2" xfId="59641" xr:uid="{F9F30CC6-AF86-487E-BE30-D0CD61695EFB}"/>
    <cellStyle name="Normal 4 9 8" xfId="34729" xr:uid="{B66BE28C-7D5E-42C3-B81C-B1C620EEC673}"/>
    <cellStyle name="Normal 40" xfId="225" xr:uid="{84309A56-2BAA-4DCC-B6A4-D74646E0E69D}"/>
    <cellStyle name="Normal 40 2" xfId="3787" xr:uid="{575B52F7-FCE5-425F-BD8A-0E8459177B58}"/>
    <cellStyle name="Normal 40 2 2" xfId="3561" xr:uid="{B5A0CCA5-0948-44C2-B8DD-BC8C0F7C4BCC}"/>
    <cellStyle name="Normal 40 2 2 2" xfId="5809" xr:uid="{15D60295-D259-4D3B-9607-8E54DCC19FEC}"/>
    <cellStyle name="Normal 40 2 2 2 2" xfId="21808" xr:uid="{A59E7A57-5494-464E-9D19-2D9FD66DC2A6}"/>
    <cellStyle name="Normal 40 2 2 2 2 2" xfId="51233" xr:uid="{2191CBDC-5BD8-4F02-9420-4E02D9026B7E}"/>
    <cellStyle name="Normal 40 2 2 2 3" xfId="35668" xr:uid="{711710B7-ED90-4FAF-9FE1-EC3E8A1CC6CF}"/>
    <cellStyle name="Normal 40 2 3" xfId="4989" xr:uid="{D9E67282-5621-4AB7-8B21-FAD99A3B68E2}"/>
    <cellStyle name="Normal 40 2 3 2" xfId="20835" xr:uid="{301674E9-7DCA-462A-B4FB-8E3AC704A2C8}"/>
    <cellStyle name="Normal 40 2 3 2 2" xfId="50263" xr:uid="{F99F1088-CD16-48CA-B540-7F43F66C8AE1}"/>
    <cellStyle name="Normal 40 2 3 3" xfId="34858" xr:uid="{FA6F62DF-955D-486D-8285-F47047A9E531}"/>
    <cellStyle name="Normal 40 2 4" xfId="20589" xr:uid="{9021BD88-EFDF-4EDF-97CF-B0813F47802B}"/>
    <cellStyle name="Normal 40 2 4 2" xfId="22494" xr:uid="{24D18CD1-9D20-4498-BF81-04EAA6194C54}"/>
    <cellStyle name="Normal 40 2 5" xfId="23198" xr:uid="{E7439A65-2D52-4347-A6CB-12B1C02C9FD4}"/>
    <cellStyle name="Normal 40 2 5 2" xfId="52262" xr:uid="{0B7662DC-3BF2-49DA-AE46-37074F675518}"/>
    <cellStyle name="Normal 40 3" xfId="3786" xr:uid="{F5EA4011-1787-433C-A13E-317E029D6D12}"/>
    <cellStyle name="Normal 40 3 2" xfId="3560" xr:uid="{EC64F6AD-C884-42B3-B311-4C12016A8CBB}"/>
    <cellStyle name="Normal 40 3 2 2" xfId="22061" xr:uid="{B3AD5E96-D38C-4D56-9090-96B6031D2987}"/>
    <cellStyle name="Normal 40 3 2 2 2" xfId="51486" xr:uid="{4F654FF0-AEAD-49CD-BD63-1965A757EE68}"/>
    <cellStyle name="Normal 40 3 2 3" xfId="6002" xr:uid="{4F2C7EE6-69FD-401B-AC0C-2002536D4765}"/>
    <cellStyle name="Normal 40 3 2 3 2" xfId="35861" xr:uid="{30286B21-02DD-4474-8864-F4872D8D694B}"/>
    <cellStyle name="Normal 40 3 3" xfId="5220" xr:uid="{81B058F5-6FA4-4621-BCBF-E1E855990B83}"/>
    <cellStyle name="Normal 40 3 3 2" xfId="21077" xr:uid="{89200694-6CA9-4593-8871-DB8A7CBBAFE7}"/>
    <cellStyle name="Normal 40 3 3 2 2" xfId="50503" xr:uid="{7584F015-9FB4-4D2E-A2F7-E7662305E44C}"/>
    <cellStyle name="Normal 40 3 3 3" xfId="35083" xr:uid="{695A2DF3-404D-4967-9EF4-4639CEA0BED1}"/>
    <cellStyle name="Normal 40 4" xfId="806" xr:uid="{BFB90F3B-9586-4148-AB4E-FDE1E381D701}"/>
    <cellStyle name="Normal 40 4 2" xfId="21562" xr:uid="{D51D6A67-4E47-442C-A1DA-4E479B135AD1}"/>
    <cellStyle name="Normal 40 4 2 2" xfId="50987" xr:uid="{439032D5-C920-4E62-9D60-761EE285C2DB}"/>
    <cellStyle name="Normal 40 4 3" xfId="32051" xr:uid="{DF7F80F8-CCE7-4473-9D85-DBECEB23DF37}"/>
    <cellStyle name="Normal 40 5" xfId="3403" xr:uid="{7C40DE39-6570-4C65-8AE8-16BCF8C83419}"/>
    <cellStyle name="Normal 40 5 2" xfId="20485" xr:uid="{7537E421-B066-4576-AFB0-A804A2D86D53}"/>
    <cellStyle name="Normal 40 5 2 2" xfId="50036" xr:uid="{D8B31BC8-C27C-4605-B178-B6EA3D2165CD}"/>
    <cellStyle name="Normal 40 6" xfId="18780" xr:uid="{61644719-69F2-4221-A7B5-6A28D932C5DD}"/>
    <cellStyle name="Normal 40 6 2" xfId="48418" xr:uid="{34E3EED2-6330-4F74-A5BA-C3894C7FF3F0}"/>
    <cellStyle name="Normal 40 7" xfId="4637" xr:uid="{9650FFF2-54B0-4380-A135-05050101DC45}"/>
    <cellStyle name="Normal 40 7 2" xfId="34574" xr:uid="{1E481B66-26F9-4A77-BBC6-E0026341F34B}"/>
    <cellStyle name="Normal 40 8" xfId="22617" xr:uid="{A07EF693-4792-4E8A-A3A1-5DD7211583E4}"/>
    <cellStyle name="Normal 40 8 2" xfId="51902" xr:uid="{2EBA3EB8-D6E5-487C-ACF8-963D745328F6}"/>
    <cellStyle name="Normal 40 9" xfId="31829" xr:uid="{6554542A-327D-406D-AE5C-4BE4E4EDC2F7}"/>
    <cellStyle name="Normal 41" xfId="226" xr:uid="{95FC76C5-AE63-4202-916F-D4BC29C8D94B}"/>
    <cellStyle name="Normal 41 2" xfId="3559" xr:uid="{1ACC5100-C3BE-4BED-A0C9-090D53D5CB9D}"/>
    <cellStyle name="Normal 41 2 2" xfId="3784" xr:uid="{818E6C24-3123-4B2C-8FEA-6EC94230DFAD}"/>
    <cellStyle name="Normal 41 2 2 2" xfId="5810" xr:uid="{A3DE40CD-2713-4FA2-9DFB-0C9166AB90CD}"/>
    <cellStyle name="Normal 41 2 2 2 2" xfId="21809" xr:uid="{10DD8819-C5E2-4B80-8CA2-E68A6B34A991}"/>
    <cellStyle name="Normal 41 2 2 2 2 2" xfId="51234" xr:uid="{FDE5FA41-1EDC-4553-9718-A41536013CC1}"/>
    <cellStyle name="Normal 41 2 2 2 3" xfId="35669" xr:uid="{363028B6-F85C-406E-9E40-AD61B0270026}"/>
    <cellStyle name="Normal 41 2 3" xfId="4990" xr:uid="{61B9EAA1-5A14-44F2-9DD2-4C8A92C9AA48}"/>
    <cellStyle name="Normal 41 2 3 2" xfId="20836" xr:uid="{7A78DCF1-F7D9-4F79-85BC-2F2218E9992D}"/>
    <cellStyle name="Normal 41 2 3 2 2" xfId="50264" xr:uid="{A6976279-6C80-489C-9C55-1043433B2C46}"/>
    <cellStyle name="Normal 41 2 3 3" xfId="34859" xr:uid="{73C05A8B-4A3C-477B-B738-7AE01A2EC145}"/>
    <cellStyle name="Normal 41 2 4" xfId="20590" xr:uid="{1894FEEA-FFB0-4E0D-B1F6-2807B066391E}"/>
    <cellStyle name="Normal 41 2 4 2" xfId="22479" xr:uid="{5261B4A8-0DFD-49B4-9CEC-9183817FE9E2}"/>
    <cellStyle name="Normal 41 2 5" xfId="23199" xr:uid="{EDE92AF4-7FC3-4C70-8234-076E44412B8D}"/>
    <cellStyle name="Normal 41 2 5 2" xfId="52263" xr:uid="{1184BF7B-64D7-45A7-ADB0-D017A00E3670}"/>
    <cellStyle name="Normal 41 3" xfId="3558" xr:uid="{534F08E7-2324-4D67-8C27-3385D84DE243}"/>
    <cellStyle name="Normal 41 3 2" xfId="3783" xr:uid="{ABC22D13-6970-4ADD-A7ED-46BA5E1C7689}"/>
    <cellStyle name="Normal 41 3 2 2" xfId="22062" xr:uid="{6B9FA4BF-753F-4251-9DA3-049F47222121}"/>
    <cellStyle name="Normal 41 3 2 2 2" xfId="51487" xr:uid="{E3B9D1D3-1AC7-4E80-9A1A-0732474540E1}"/>
    <cellStyle name="Normal 41 3 2 3" xfId="6003" xr:uid="{106C2318-DA1E-4370-B66B-2B6A08C0666F}"/>
    <cellStyle name="Normal 41 3 2 3 2" xfId="35862" xr:uid="{78E473D0-A5E3-4790-90BD-85298E3CBBAC}"/>
    <cellStyle name="Normal 41 3 3" xfId="5221" xr:uid="{E963FCFA-BD2A-48EA-B7BC-49113BBFC1F7}"/>
    <cellStyle name="Normal 41 3 3 2" xfId="21078" xr:uid="{AE6764AF-C8BC-4DFA-AE9B-E4547B32A8FC}"/>
    <cellStyle name="Normal 41 3 3 2 2" xfId="50504" xr:uid="{9CC3A4FC-2305-47CB-8C6F-CD64DDA09392}"/>
    <cellStyle name="Normal 41 3 3 3" xfId="35084" xr:uid="{993904B5-25DB-411F-9F10-89C528BF615F}"/>
    <cellStyle name="Normal 41 4" xfId="3340" xr:uid="{8EDA511A-189B-417B-8ABC-C6AF73BE60E7}"/>
    <cellStyle name="Normal 41 4 2" xfId="21563" xr:uid="{ADA359A1-B431-4654-AA5A-4D64809FCF74}"/>
    <cellStyle name="Normal 41 4 2 2" xfId="50988" xr:uid="{0F27ED6E-8436-4ED6-8741-F19B7089A14A}"/>
    <cellStyle name="Normal 41 4 3" xfId="34306" xr:uid="{51FDAA65-777A-4321-9F08-9D49CF6B321C}"/>
    <cellStyle name="Normal 41 5" xfId="3785" xr:uid="{4B839B31-3BA0-4E8E-9686-04D35AC9F8C3}"/>
    <cellStyle name="Normal 41 5 2" xfId="20486" xr:uid="{D373A730-5143-437E-BD2E-64142C5AACAE}"/>
    <cellStyle name="Normal 41 5 2 2" xfId="50037" xr:uid="{E164E582-519E-46B8-9542-1C8E1D4675FB}"/>
    <cellStyle name="Normal 41 6" xfId="18781" xr:uid="{CAE3D82E-00B8-42DD-8959-3EFEB6DD245A}"/>
    <cellStyle name="Normal 41 6 2" xfId="48419" xr:uid="{D442BCCE-A5B8-4071-9156-21374B6038C8}"/>
    <cellStyle name="Normal 41 7" xfId="4638" xr:uid="{F104B295-8355-4116-A9A8-A6E854E27D30}"/>
    <cellStyle name="Normal 41 7 2" xfId="34575" xr:uid="{104B314D-F2B2-41A2-9972-16B5E0EBF92D}"/>
    <cellStyle name="Normal 41 8" xfId="22618" xr:uid="{E1F12FFE-2594-44AB-9375-DEE49B20AD70}"/>
    <cellStyle name="Normal 41 8 2" xfId="51903" xr:uid="{0C605DDB-5906-4C78-9705-C24E5C0A718C}"/>
    <cellStyle name="Normal 41 9" xfId="31830" xr:uid="{F718F5AD-CFA2-4DD5-99DB-4143049E02B0}"/>
    <cellStyle name="Normal 42" xfId="227" xr:uid="{499FA9F9-9808-40B3-B8F4-C03EFAAE3C4D}"/>
    <cellStyle name="Normal 42 2" xfId="3782" xr:uid="{79506384-C29C-4F51-9C0B-D964E6A28768}"/>
    <cellStyle name="Normal 42 2 2" xfId="3556" xr:uid="{38A3E366-75AF-4D0B-A827-EE54BF66B18D}"/>
    <cellStyle name="Normal 42 2 2 2" xfId="5811" xr:uid="{8ED721A4-0C06-44BF-8970-4E7DAC92CDA1}"/>
    <cellStyle name="Normal 42 2 2 2 2" xfId="21810" xr:uid="{21EADF7B-4D45-4F7E-849F-745D70D5108E}"/>
    <cellStyle name="Normal 42 2 2 2 2 2" xfId="51235" xr:uid="{C2033EB9-F233-4A47-BA2D-F6D8FE39C050}"/>
    <cellStyle name="Normal 42 2 2 2 3" xfId="35670" xr:uid="{273D1F3D-5FA1-44D2-82F8-7E43D481C660}"/>
    <cellStyle name="Normal 42 2 3" xfId="4991" xr:uid="{49CB16DF-07D1-4237-A2B8-CC292AA99ED8}"/>
    <cellStyle name="Normal 42 2 3 2" xfId="20837" xr:uid="{56DD5664-7B08-43B8-9513-D7071BE0D756}"/>
    <cellStyle name="Normal 42 2 3 2 2" xfId="50265" xr:uid="{4DAA59CE-C1D8-4D0F-A4CE-0C33F362E888}"/>
    <cellStyle name="Normal 42 2 3 3" xfId="34860" xr:uid="{9ADCF86D-6E94-46BB-A112-407D5CB1AFD0}"/>
    <cellStyle name="Normal 42 2 4" xfId="20591" xr:uid="{F7C45315-1FD6-451E-8010-679B472209DD}"/>
    <cellStyle name="Normal 42 2 4 2" xfId="22464" xr:uid="{B4E7EF5B-2AED-4B90-B60B-B2E994B19EF0}"/>
    <cellStyle name="Normal 42 2 5" xfId="23200" xr:uid="{D25C2AB7-2E74-438F-9CBE-8A16333D4D9C}"/>
    <cellStyle name="Normal 42 2 5 2" xfId="52264" xr:uid="{BE4FDE95-4882-4DA4-B74C-2E67CF167F73}"/>
    <cellStyle name="Normal 42 3" xfId="3781" xr:uid="{D66A1E4E-926D-4637-847F-FD091C116345}"/>
    <cellStyle name="Normal 42 3 2" xfId="3555" xr:uid="{EE7D1C3A-6B8B-41EB-A63A-D67E6DA89CB7}"/>
    <cellStyle name="Normal 42 3 2 2" xfId="22063" xr:uid="{3A17958A-86A1-490B-ABEC-9368982F275E}"/>
    <cellStyle name="Normal 42 3 2 2 2" xfId="51488" xr:uid="{B4F32BC3-D8D1-40A8-8ABD-55797702EE1A}"/>
    <cellStyle name="Normal 42 3 2 3" xfId="6004" xr:uid="{84F5FFFD-C670-4716-A47E-522F9AD8DA81}"/>
    <cellStyle name="Normal 42 3 2 3 2" xfId="35863" xr:uid="{C696BB6A-C6D6-4BA4-AE23-9D79AAC52B51}"/>
    <cellStyle name="Normal 42 3 3" xfId="5222" xr:uid="{B5A2D018-AB23-4742-B5AB-5EB3250E7013}"/>
    <cellStyle name="Normal 42 3 3 2" xfId="21079" xr:uid="{BF1AFF6D-3B6F-494D-BF35-02F36484DAFD}"/>
    <cellStyle name="Normal 42 3 3 2 2" xfId="50505" xr:uid="{DD2CD29D-0C3E-4606-B589-BF20B130FF04}"/>
    <cellStyle name="Normal 42 3 3 3" xfId="35085" xr:uid="{1B3B004F-5365-48BD-A56B-F7CB8E0EFA00}"/>
    <cellStyle name="Normal 42 4" xfId="936" xr:uid="{80D93E30-6E56-4F31-8E4E-3F8B5F26FB9A}"/>
    <cellStyle name="Normal 42 4 2" xfId="21564" xr:uid="{261FA89B-7EC1-4FFF-9092-1A6DFDCF2077}"/>
    <cellStyle name="Normal 42 4 2 2" xfId="50989" xr:uid="{45F2E7D7-A031-4C79-938C-2E46DB0EA084}"/>
    <cellStyle name="Normal 42 4 3" xfId="32146" xr:uid="{83E9B57A-6D44-4377-A67D-7543A5DD131C}"/>
    <cellStyle name="Normal 42 5" xfId="3557" xr:uid="{02C0A0C4-F1FF-4FE9-B22E-70A04383BBB1}"/>
    <cellStyle name="Normal 42 5 2" xfId="20487" xr:uid="{580C0A00-ECFE-4774-A14C-3FA0F2C28B1E}"/>
    <cellStyle name="Normal 42 5 2 2" xfId="50038" xr:uid="{E2454BE0-DE47-46D3-9399-C2648DD1899D}"/>
    <cellStyle name="Normal 42 6" xfId="18782" xr:uid="{40A83859-7182-452D-9366-CB5B68B5D196}"/>
    <cellStyle name="Normal 42 6 2" xfId="48420" xr:uid="{34B0A143-54FA-4DDC-AC73-3662E90E0B7A}"/>
    <cellStyle name="Normal 42 7" xfId="4639" xr:uid="{3614646C-E95C-44B4-B16F-6A6705AEE36E}"/>
    <cellStyle name="Normal 42 7 2" xfId="34576" xr:uid="{04548777-CAFE-4325-83E3-4D44531A40F5}"/>
    <cellStyle name="Normal 42 8" xfId="22619" xr:uid="{B30C2B21-7F48-4CD8-BF36-F98E909729B7}"/>
    <cellStyle name="Normal 42 8 2" xfId="51904" xr:uid="{B5F2A60C-CCB5-4587-AAF3-6BFF20B8309B}"/>
    <cellStyle name="Normal 42 9" xfId="31831" xr:uid="{E90E3677-169E-47CE-8B5E-78BAEB916C8E}"/>
    <cellStyle name="Normal 43" xfId="228" xr:uid="{F612A73B-6FE0-41CF-A7F2-582B6CF5496E}"/>
    <cellStyle name="Normal 43 2" xfId="3554" xr:uid="{8D30C0FE-2B82-4002-8516-DB7D51CDD87F}"/>
    <cellStyle name="Normal 43 2 2" xfId="3779" xr:uid="{750CAB3D-F9A3-41D7-802D-18A95DB6B162}"/>
    <cellStyle name="Normal 43 2 2 2" xfId="5812" xr:uid="{DCB5BDA4-39EC-4062-8BE9-AF3A2A89F30B}"/>
    <cellStyle name="Normal 43 2 2 2 2" xfId="21811" xr:uid="{9839193F-E93B-483D-A33A-76B48E2D3E1A}"/>
    <cellStyle name="Normal 43 2 2 2 2 2" xfId="51236" xr:uid="{A54E4280-9CFF-4622-88A3-07BA73D2745F}"/>
    <cellStyle name="Normal 43 2 2 2 3" xfId="35671" xr:uid="{1755AA70-0FC6-467C-802F-15F4C09639EC}"/>
    <cellStyle name="Normal 43 2 3" xfId="4992" xr:uid="{8D613DE7-736A-4EE6-B884-D0C25B4DBD0C}"/>
    <cellStyle name="Normal 43 2 3 2" xfId="20838" xr:uid="{16D94594-8853-48CF-B732-F79E4D211719}"/>
    <cellStyle name="Normal 43 2 3 2 2" xfId="50266" xr:uid="{C49397C3-1FB7-46EE-8413-163011E90583}"/>
    <cellStyle name="Normal 43 2 3 3" xfId="34861" xr:uid="{E0C92D5D-CB2E-48FC-8AFA-21C4D968E66F}"/>
    <cellStyle name="Normal 43 2 4" xfId="20592" xr:uid="{5E9F8118-5FF2-4BB7-B30E-11BEE26D62FC}"/>
    <cellStyle name="Normal 43 2 4 2" xfId="22513" xr:uid="{7EA86806-B257-4F2E-A08C-79167295B332}"/>
    <cellStyle name="Normal 43 2 5" xfId="23201" xr:uid="{D09A9D53-626D-4264-A41E-26A4BA63068D}"/>
    <cellStyle name="Normal 43 2 5 2" xfId="52265" xr:uid="{26FC4757-0868-4BD7-A21F-E14E196D65D7}"/>
    <cellStyle name="Normal 43 3" xfId="3553" xr:uid="{02906B16-7F6A-41EC-89A1-DA91E9816CDA}"/>
    <cellStyle name="Normal 43 3 2" xfId="3778" xr:uid="{28B6B09C-2EF1-4430-9C2E-BD1170BE23E8}"/>
    <cellStyle name="Normal 43 3 2 2" xfId="22064" xr:uid="{0976B4A0-E814-4E29-AA0C-8296430A980E}"/>
    <cellStyle name="Normal 43 3 2 2 2" xfId="51489" xr:uid="{898FB983-76D7-4AEB-B11E-221D2C6D7936}"/>
    <cellStyle name="Normal 43 3 2 3" xfId="6005" xr:uid="{48E3F647-0682-470F-8441-EC098130612D}"/>
    <cellStyle name="Normal 43 3 2 3 2" xfId="35864" xr:uid="{769CBEF9-1A98-4591-A700-E6BD7A2E0F63}"/>
    <cellStyle name="Normal 43 3 3" xfId="5223" xr:uid="{D73F5AC7-D10E-4229-918C-D0F4DC759DE2}"/>
    <cellStyle name="Normal 43 3 3 2" xfId="21080" xr:uid="{A55D22DC-7B38-4E1D-BF4B-ED4CF6E61E51}"/>
    <cellStyle name="Normal 43 3 3 2 2" xfId="50506" xr:uid="{BC45A2B5-D324-4C66-A738-4455DA6E21EB}"/>
    <cellStyle name="Normal 43 3 3 3" xfId="35086" xr:uid="{0603D437-2B1B-4B65-83B5-EA23288C24CC}"/>
    <cellStyle name="Normal 43 4" xfId="709" xr:uid="{6D07EF19-553E-42AD-9CE4-D3232F748115}"/>
    <cellStyle name="Normal 43 4 2" xfId="21565" xr:uid="{965E18C0-3F87-40F4-9AD8-84429658198D}"/>
    <cellStyle name="Normal 43 4 2 2" xfId="50990" xr:uid="{FB45D2FA-421C-4D05-87AA-104C1C3A926A}"/>
    <cellStyle name="Normal 43 4 3" xfId="31961" xr:uid="{83FF3B9D-DC21-4574-96AA-F7314F331335}"/>
    <cellStyle name="Normal 43 5" xfId="3780" xr:uid="{39E6B33A-5332-4C0F-9CEF-44F42F3FA942}"/>
    <cellStyle name="Normal 43 5 2" xfId="20488" xr:uid="{F2A8B032-F31B-4E24-86D2-9A51E53E22EA}"/>
    <cellStyle name="Normal 43 5 2 2" xfId="50039" xr:uid="{E39AD6E3-DFCD-44A8-85DB-E76D419204CF}"/>
    <cellStyle name="Normal 43 6" xfId="18783" xr:uid="{95586F1B-7FDE-477F-8654-7EE05752EFA1}"/>
    <cellStyle name="Normal 43 6 2" xfId="48421" xr:uid="{D0FF27F1-223F-4F41-824F-BDDEFE8F3831}"/>
    <cellStyle name="Normal 43 7" xfId="4640" xr:uid="{A23EDC7C-0DF2-49BA-9DA5-556072066365}"/>
    <cellStyle name="Normal 43 7 2" xfId="34577" xr:uid="{A824C409-EF9C-455E-8A64-9B971A5253BE}"/>
    <cellStyle name="Normal 43 8" xfId="22620" xr:uid="{C2077798-BAED-4F11-9883-71C2CC0F3D76}"/>
    <cellStyle name="Normal 43 8 2" xfId="51905" xr:uid="{D60C6469-2DAE-4A61-85B6-267DBE0463FA}"/>
    <cellStyle name="Normal 43 9" xfId="31832" xr:uid="{6D8DEEBB-4CF0-4815-85AC-DF0064F71D1A}"/>
    <cellStyle name="Normal 44" xfId="229" xr:uid="{C738AF90-864D-4EE4-8D0E-48BF20497E1B}"/>
    <cellStyle name="Normal 44 2" xfId="3402" xr:uid="{749FC02B-269B-4028-B4D6-CB4E430CCC5B}"/>
    <cellStyle name="Normal 44 2 2" xfId="3777" xr:uid="{DE2DC2B6-7173-4A92-975A-70F4343DD388}"/>
    <cellStyle name="Normal 44 2 2 2" xfId="5813" xr:uid="{456B4069-9490-4C12-9A33-86712D7BB575}"/>
    <cellStyle name="Normal 44 2 2 2 2" xfId="21812" xr:uid="{F9B22549-E7F6-4EB0-9E60-26190486FD03}"/>
    <cellStyle name="Normal 44 2 2 2 2 2" xfId="51237" xr:uid="{F16EE567-D5C8-40A3-8226-1CE6B81710D4}"/>
    <cellStyle name="Normal 44 2 2 2 3" xfId="35672" xr:uid="{6514537B-1DDB-4FF8-ABCE-A13697CB55B6}"/>
    <cellStyle name="Normal 44 2 3" xfId="4993" xr:uid="{292925AA-4705-47B3-BBD4-6BB9E28F08DB}"/>
    <cellStyle name="Normal 44 2 3 2" xfId="20839" xr:uid="{57E1B5F6-2336-4181-B0EF-8001F6BFAE70}"/>
    <cellStyle name="Normal 44 2 3 2 2" xfId="50267" xr:uid="{BD52A05A-E324-478F-A653-B20BDC472C2C}"/>
    <cellStyle name="Normal 44 2 3 3" xfId="34862" xr:uid="{2275FC77-767F-4B60-95D6-608AB7F13E98}"/>
    <cellStyle name="Normal 44 2 4" xfId="20593" xr:uid="{01E5974A-8EA0-4317-90DE-E273526E2F57}"/>
    <cellStyle name="Normal 44 2 4 2" xfId="22486" xr:uid="{34252276-F7D7-4ABD-ACB8-C48CB9428F91}"/>
    <cellStyle name="Normal 44 2 5" xfId="23202" xr:uid="{F81FDD76-F234-474D-B921-046260395E03}"/>
    <cellStyle name="Normal 44 2 5 2" xfId="52266" xr:uid="{F12C91D6-91DC-4E82-AE92-8DAA327801CC}"/>
    <cellStyle name="Normal 44 3" xfId="3551" xr:uid="{7C77B5D6-2C8C-49F3-B5A3-D7E6CD277B83}"/>
    <cellStyle name="Normal 44 3 2" xfId="3776" xr:uid="{054ADA0A-DBE8-41B5-853C-87CD580CF232}"/>
    <cellStyle name="Normal 44 3 2 2" xfId="22065" xr:uid="{8325669C-F5D4-4070-AA14-7765BB67E37A}"/>
    <cellStyle name="Normal 44 3 2 2 2" xfId="51490" xr:uid="{C3AA3071-9021-4574-9240-62F8E68702FA}"/>
    <cellStyle name="Normal 44 3 2 3" xfId="6006" xr:uid="{FB7F02CC-F250-4266-853F-1DCDC37C17B8}"/>
    <cellStyle name="Normal 44 3 2 3 2" xfId="35865" xr:uid="{4187C319-0530-4DC7-8B1B-79D77670BB9A}"/>
    <cellStyle name="Normal 44 3 3" xfId="5224" xr:uid="{847A6A2B-E713-40B6-84CC-EDE51331F738}"/>
    <cellStyle name="Normal 44 3 3 2" xfId="21081" xr:uid="{E0A4615C-C586-43FE-A850-13C3D36715C1}"/>
    <cellStyle name="Normal 44 3 3 2 2" xfId="50507" xr:uid="{45209BAD-21BE-48F3-BC22-98D24D811E6F}"/>
    <cellStyle name="Normal 44 3 3 3" xfId="35087" xr:uid="{63C68B60-7316-459A-80E0-C61237F559F5}"/>
    <cellStyle name="Normal 44 4" xfId="114" xr:uid="{CB359111-079E-4509-A212-CB7AFAB07830}"/>
    <cellStyle name="Normal 44 4 2" xfId="21566" xr:uid="{E526008A-672D-4A8C-BD86-8F118A168CDD}"/>
    <cellStyle name="Normal 44 4 2 2" xfId="50991" xr:uid="{98198C90-99A3-4BAB-B8B5-56126984131F}"/>
    <cellStyle name="Normal 44 4 3" xfId="31751" xr:uid="{3B2ED6E4-7F83-43E4-8400-B77551FB43C9}"/>
    <cellStyle name="Normal 44 5" xfId="3552" xr:uid="{068A16EF-AB7D-4C66-B2C7-E902E1C62B11}"/>
    <cellStyle name="Normal 44 5 2" xfId="20489" xr:uid="{2D225D95-8B64-46F8-861C-C2C884C1049E}"/>
    <cellStyle name="Normal 44 5 2 2" xfId="50040" xr:uid="{856E0B67-C755-4716-9DD1-DFF20A950E6A}"/>
    <cellStyle name="Normal 44 6" xfId="18784" xr:uid="{83A2C906-5C84-406C-BDAB-AEDF8250CEEF}"/>
    <cellStyle name="Normal 44 6 2" xfId="48422" xr:uid="{985464FC-EBD1-4CCE-B58A-DADD5D867250}"/>
    <cellStyle name="Normal 44 7" xfId="4641" xr:uid="{7ABC8D9A-E504-48ED-A10D-5168B2FC000F}"/>
    <cellStyle name="Normal 44 7 2" xfId="34578" xr:uid="{6FEE3ABB-E79B-443A-9C9B-386713B2438E}"/>
    <cellStyle name="Normal 44 8" xfId="22621" xr:uid="{D68516E8-6BE3-450A-A464-54A405F2F826}"/>
    <cellStyle name="Normal 44 8 2" xfId="51906" xr:uid="{D140C1AB-3051-4699-8318-476BDA2BFF0D}"/>
    <cellStyle name="Normal 44 9" xfId="31833" xr:uid="{1E83662A-A949-4E4A-9D3A-5E1465F6886B}"/>
    <cellStyle name="Normal 45" xfId="230" xr:uid="{135C4012-4F34-444B-81BC-C32F3AAD6A98}"/>
    <cellStyle name="Normal 45 2" xfId="3775" xr:uid="{2AD66BB3-0E1D-4223-9110-50C0DA4B8639}"/>
    <cellStyle name="Normal 45 2 2" xfId="3549" xr:uid="{0487EED3-5584-4299-AF6D-CF137D96ED12}"/>
    <cellStyle name="Normal 45 2 2 2" xfId="5814" xr:uid="{6EAC0566-11C2-4F04-B842-103B9645A523}"/>
    <cellStyle name="Normal 45 2 2 2 2" xfId="21813" xr:uid="{8225D6DE-A6EC-4283-857D-8EA21E12AC31}"/>
    <cellStyle name="Normal 45 2 2 2 2 2" xfId="51238" xr:uid="{27E8784F-1C96-4D95-B447-989EBEB52BAC}"/>
    <cellStyle name="Normal 45 2 2 2 3" xfId="35673" xr:uid="{C1A6F413-A8C9-4D74-8922-A7129A534725}"/>
    <cellStyle name="Normal 45 2 3" xfId="4994" xr:uid="{EF244CD1-F661-4F33-8926-7FE382F831EE}"/>
    <cellStyle name="Normal 45 2 3 2" xfId="20840" xr:uid="{BD84D58F-0B90-4177-9DFB-FCAAB6F0E9E1}"/>
    <cellStyle name="Normal 45 2 3 2 2" xfId="50268" xr:uid="{5E5557DD-B1DB-4707-BF3D-64FF419CD046}"/>
    <cellStyle name="Normal 45 2 3 3" xfId="34863" xr:uid="{A8D8D317-2FBA-42A1-838B-F73B3118FA90}"/>
    <cellStyle name="Normal 45 2 4" xfId="20594" xr:uid="{DD50E9E9-45A3-4204-890E-199389E2C5DB}"/>
    <cellStyle name="Normal 45 2 4 2" xfId="22468" xr:uid="{E4A13872-D8C7-41B4-82EB-BFC84A49D995}"/>
    <cellStyle name="Normal 45 2 5" xfId="23203" xr:uid="{038162CA-D9A3-4850-BCDE-B2551174395E}"/>
    <cellStyle name="Normal 45 2 5 2" xfId="52267" xr:uid="{E57C584C-F373-492F-9F0E-727D80480DB3}"/>
    <cellStyle name="Normal 45 3" xfId="3774" xr:uid="{213BDB61-31CA-44F2-8364-B7322B9C490B}"/>
    <cellStyle name="Normal 45 3 2" xfId="3548" xr:uid="{5D2F6E23-536D-423A-AB5D-E5D584BD3469}"/>
    <cellStyle name="Normal 45 3 2 2" xfId="22066" xr:uid="{8796D6B1-A33A-4714-9604-2C32D37A5439}"/>
    <cellStyle name="Normal 45 3 2 2 2" xfId="51491" xr:uid="{03266555-095C-48FE-9922-4C008D19D7ED}"/>
    <cellStyle name="Normal 45 3 2 3" xfId="6007" xr:uid="{DDCA8D67-716D-4532-ADF3-076E3AC48019}"/>
    <cellStyle name="Normal 45 3 2 3 2" xfId="35866" xr:uid="{7764DD71-99B7-4F4A-93FC-444FE1404DA1}"/>
    <cellStyle name="Normal 45 3 3" xfId="5225" xr:uid="{0D16E512-EAF6-4E9F-9FF6-08357F1479A4}"/>
    <cellStyle name="Normal 45 3 3 2" xfId="21082" xr:uid="{2DDE8CFF-D1BB-454D-9EDB-F91D50C4C1A6}"/>
    <cellStyle name="Normal 45 3 3 2 2" xfId="50508" xr:uid="{79C58B23-FD5A-44EC-ABB7-710A13335DA4}"/>
    <cellStyle name="Normal 45 3 3 3" xfId="35088" xr:uid="{EE9AD675-4B22-42C9-B41F-9253344CF02D}"/>
    <cellStyle name="Normal 45 4" xfId="3358" xr:uid="{00CEBD7A-0155-491F-B03F-327755D9EABF}"/>
    <cellStyle name="Normal 45 4 2" xfId="21567" xr:uid="{BB6A083F-877B-4868-95CE-AAABE29152F1}"/>
    <cellStyle name="Normal 45 4 2 2" xfId="50992" xr:uid="{1DB6EB91-4F88-4D4C-8EC2-578906DEBDCD}"/>
    <cellStyle name="Normal 45 4 3" xfId="34323" xr:uid="{24639463-6B10-4364-BA69-BFB529DC14FF}"/>
    <cellStyle name="Normal 45 5" xfId="3550" xr:uid="{13B3CAF5-B186-4FBA-BA33-2F81E91FC99D}"/>
    <cellStyle name="Normal 45 5 2" xfId="20490" xr:uid="{C192B56A-38B0-4C58-A941-64C716E46A8C}"/>
    <cellStyle name="Normal 45 5 2 2" xfId="50041" xr:uid="{B0D9EEBE-3D2D-4814-917B-39D8C1ED4072}"/>
    <cellStyle name="Normal 45 6" xfId="18785" xr:uid="{D0212EF7-B9A6-40F2-8FB9-5E0F0AEDE73A}"/>
    <cellStyle name="Normal 45 6 2" xfId="48423" xr:uid="{11E32F33-4887-4425-B177-DB97F9B93A1B}"/>
    <cellStyle name="Normal 45 7" xfId="4642" xr:uid="{DCBB5FA9-0242-40D8-A179-EB57466A08CF}"/>
    <cellStyle name="Normal 45 7 2" xfId="34579" xr:uid="{E4A32101-F9A1-482F-8E7F-E0E93AB95AD8}"/>
    <cellStyle name="Normal 45 8" xfId="22622" xr:uid="{D1CDDEB6-44A4-4E72-AA27-A097B1FC0B51}"/>
    <cellStyle name="Normal 45 8 2" xfId="51907" xr:uid="{8ECA3903-520D-4478-BCC3-43E0DFCA66C9}"/>
    <cellStyle name="Normal 45 9" xfId="31834" xr:uid="{436E1C5B-C994-45A8-993B-CEF7305BF6CB}"/>
    <cellStyle name="Normal 46" xfId="231" xr:uid="{76680CB6-1004-4D8A-8757-71684F5DF5FD}"/>
    <cellStyle name="Normal 46 2" xfId="3547" xr:uid="{DEC32453-BCB2-4ED6-A2B3-66A651A2F214}"/>
    <cellStyle name="Normal 46 2 2" xfId="3772" xr:uid="{475221C1-0E60-46EC-90DD-130F889FAFED}"/>
    <cellStyle name="Normal 46 2 2 2" xfId="5815" xr:uid="{9C74D542-413A-4EA2-A2DB-0E3F086C9235}"/>
    <cellStyle name="Normal 46 2 2 2 2" xfId="21814" xr:uid="{E30FB48F-0CD8-4D87-BCD5-50F18E8DD72A}"/>
    <cellStyle name="Normal 46 2 2 2 2 2" xfId="51239" xr:uid="{177C7047-EE31-426D-BF9A-88891819154E}"/>
    <cellStyle name="Normal 46 2 2 2 3" xfId="35674" xr:uid="{1900A437-87F0-4CAE-B55D-DF3BA983E96A}"/>
    <cellStyle name="Normal 46 2 3" xfId="4995" xr:uid="{A892CEE7-2963-4858-86B3-9E4E6A549797}"/>
    <cellStyle name="Normal 46 2 3 2" xfId="20841" xr:uid="{478CAC70-524A-4A96-893D-A07FA4392F76}"/>
    <cellStyle name="Normal 46 2 3 2 2" xfId="50269" xr:uid="{502126E4-F427-405F-8B44-6420E0B2C0A2}"/>
    <cellStyle name="Normal 46 2 3 3" xfId="34864" xr:uid="{0355EF7A-6069-4ABD-A85D-4BDA259ABC0B}"/>
    <cellStyle name="Normal 46 2 4" xfId="20595" xr:uid="{D10C5E79-7AD6-41A1-A924-F66F87957E49}"/>
    <cellStyle name="Normal 46 2 4 2" xfId="22511" xr:uid="{8221F7C5-840D-4F2D-AC7F-F3906DA494A5}"/>
    <cellStyle name="Normal 46 2 5" xfId="23204" xr:uid="{346AF532-3E95-4929-A637-FBFAE16A451E}"/>
    <cellStyle name="Normal 46 2 5 2" xfId="52268" xr:uid="{267A866E-A272-40C2-9808-CD46929D6F96}"/>
    <cellStyle name="Normal 46 3" xfId="3546" xr:uid="{7ECA1D52-ED8D-4422-87D3-3A2012DC8AEC}"/>
    <cellStyle name="Normal 46 3 2" xfId="3771" xr:uid="{7088B93E-FC7B-442A-9EA9-76886A6EA2ED}"/>
    <cellStyle name="Normal 46 3 2 2" xfId="22067" xr:uid="{D46439B8-20CE-4657-B2B9-5A5143D4700B}"/>
    <cellStyle name="Normal 46 3 2 2 2" xfId="51492" xr:uid="{1AFC644C-343C-4E90-99EC-7121C1319D96}"/>
    <cellStyle name="Normal 46 3 2 3" xfId="6008" xr:uid="{74A13781-ADF7-4746-BBF2-408953A04094}"/>
    <cellStyle name="Normal 46 3 2 3 2" xfId="35867" xr:uid="{42A345DB-88BA-481C-A424-957347E9AA34}"/>
    <cellStyle name="Normal 46 3 3" xfId="5226" xr:uid="{8EF51B1B-9B43-43A5-8F18-46F0388639F3}"/>
    <cellStyle name="Normal 46 3 3 2" xfId="21083" xr:uid="{05CEE521-DB44-42B9-9AC1-63C74C4B5985}"/>
    <cellStyle name="Normal 46 3 3 2 2" xfId="50509" xr:uid="{89E7B5B8-52D5-410F-B571-3052325EBCED}"/>
    <cellStyle name="Normal 46 3 3 3" xfId="35089" xr:uid="{FD9BE590-9236-4DE8-81E9-CE42BD4C955A}"/>
    <cellStyle name="Normal 46 4" xfId="932" xr:uid="{BE4ED6C4-9B6A-40D7-98B3-A640E3FFAEDB}"/>
    <cellStyle name="Normal 46 4 2" xfId="21568" xr:uid="{5A918212-D323-4D64-8679-B7744ED7C1EE}"/>
    <cellStyle name="Normal 46 4 2 2" xfId="50993" xr:uid="{6FB0E33D-D422-4528-A058-8398E493E389}"/>
    <cellStyle name="Normal 46 4 3" xfId="32143" xr:uid="{2BC7F4FE-2FCC-45C8-9FCD-A9CDA531B2DF}"/>
    <cellStyle name="Normal 46 5" xfId="3773" xr:uid="{14989D15-78BF-499F-8AB8-6260A917E20A}"/>
    <cellStyle name="Normal 46 5 2" xfId="20491" xr:uid="{2FEF6869-F9E3-40AD-89E7-879AA90F8C2C}"/>
    <cellStyle name="Normal 46 5 2 2" xfId="50042" xr:uid="{8456E310-EF9D-4608-BF57-D6A155324324}"/>
    <cellStyle name="Normal 46 6" xfId="18786" xr:uid="{E8D5B090-E741-4511-965C-F1C940ECEFC8}"/>
    <cellStyle name="Normal 46 6 2" xfId="48424" xr:uid="{D5CF06F8-AB20-42FB-A937-7DA25D2DCEF0}"/>
    <cellStyle name="Normal 46 7" xfId="4643" xr:uid="{B73A5ECD-52DE-4AC3-AAD4-B3C8B3360297}"/>
    <cellStyle name="Normal 46 7 2" xfId="34580" xr:uid="{EB1D2DE8-4640-48CE-B982-69576ACC79F7}"/>
    <cellStyle name="Normal 46 8" xfId="22623" xr:uid="{42FCC8BB-C697-4550-9D77-04F08C4B0459}"/>
    <cellStyle name="Normal 46 8 2" xfId="51908" xr:uid="{B565AE4A-3755-445F-A1EC-198866633241}"/>
    <cellStyle name="Normal 46 9" xfId="31835" xr:uid="{CA25C40D-7B54-4BAA-9455-E8C2D3493FA4}"/>
    <cellStyle name="Normal 47" xfId="232" xr:uid="{0C42001D-3266-4651-AF59-F474B71699C3}"/>
    <cellStyle name="Normal 47 2" xfId="3770" xr:uid="{25A48B1B-E072-4168-BC4D-E583BD356243}"/>
    <cellStyle name="Normal 47 2 2" xfId="3544" xr:uid="{E326170E-CC30-48FC-B7E0-2BC19BBCDA46}"/>
    <cellStyle name="Normal 47 2 2 2" xfId="5816" xr:uid="{8F6E4109-7DE8-418A-95EE-26B1F75ACEF2}"/>
    <cellStyle name="Normal 47 2 2 2 2" xfId="21815" xr:uid="{3C623592-84F7-4D82-9C78-E1A8A9655219}"/>
    <cellStyle name="Normal 47 2 2 2 2 2" xfId="51240" xr:uid="{0006E5F7-877C-4D56-B87E-2EEACABE32E2}"/>
    <cellStyle name="Normal 47 2 2 2 3" xfId="35675" xr:uid="{2EE1FDAA-644E-42C3-B8D5-D59067435F6B}"/>
    <cellStyle name="Normal 47 2 3" xfId="4996" xr:uid="{9F4DC79E-1777-402C-90DD-1B3106E4F552}"/>
    <cellStyle name="Normal 47 2 3 2" xfId="20842" xr:uid="{625E6AEF-0745-4382-B6BF-4A3DF75AB0FE}"/>
    <cellStyle name="Normal 47 2 3 2 2" xfId="50270" xr:uid="{BA623623-21EB-463B-B81D-A6F90EA2823E}"/>
    <cellStyle name="Normal 47 2 3 3" xfId="34865" xr:uid="{8EF57462-5220-4410-B5CB-F09A21E4A244}"/>
    <cellStyle name="Normal 47 2 4" xfId="20596" xr:uid="{D0CA92ED-2099-4FE4-97B8-BFD8407B9F55}"/>
    <cellStyle name="Normal 47 2 4 2" xfId="22401" xr:uid="{C1150303-1265-4B76-BC2E-71E6793C7482}"/>
    <cellStyle name="Normal 47 2 5" xfId="23205" xr:uid="{A4D6699A-2533-4180-B0BD-89B9AEBD4C38}"/>
    <cellStyle name="Normal 47 2 5 2" xfId="52269" xr:uid="{5F358D1D-FE38-4188-95E0-CADED3FC9E6F}"/>
    <cellStyle name="Normal 47 3" xfId="3769" xr:uid="{FA7E90B6-DE97-4708-A174-FBCEB20A9C84}"/>
    <cellStyle name="Normal 47 3 2" xfId="3543" xr:uid="{7E8DD0D7-2D88-4037-AA6F-A6A13F87EF22}"/>
    <cellStyle name="Normal 47 3 2 2" xfId="22068" xr:uid="{7105279B-B758-42B0-AFD4-E0844187B957}"/>
    <cellStyle name="Normal 47 3 2 2 2" xfId="51493" xr:uid="{E5FA78E7-E035-4540-A614-737704A2ED23}"/>
    <cellStyle name="Normal 47 3 2 3" xfId="6009" xr:uid="{DEA98421-29A9-4D32-B3CB-26FFB2199E75}"/>
    <cellStyle name="Normal 47 3 2 3 2" xfId="35868" xr:uid="{688CE3EE-BF23-4EA5-8901-5327AB39A695}"/>
    <cellStyle name="Normal 47 3 3" xfId="5227" xr:uid="{04430788-5BA1-4F6A-ADDE-B9C6E4E87440}"/>
    <cellStyle name="Normal 47 3 3 2" xfId="21084" xr:uid="{338ADE31-1073-4032-AF42-50B55B63FFD5}"/>
    <cellStyle name="Normal 47 3 3 2 2" xfId="50510" xr:uid="{16368476-E4B1-4E7E-876F-D42D80716B43}"/>
    <cellStyle name="Normal 47 3 3 3" xfId="35090" xr:uid="{087941D1-1097-4D7B-A78E-F748FC58B883}"/>
    <cellStyle name="Normal 47 4" xfId="886" xr:uid="{B163DC2E-A0E4-4D9F-BA92-A3E9C755433B}"/>
    <cellStyle name="Normal 47 4 2" xfId="21569" xr:uid="{D7462C0C-FB41-45C4-B972-A62575827F43}"/>
    <cellStyle name="Normal 47 4 2 2" xfId="50994" xr:uid="{25A85EB8-7C35-4C17-AC30-4E339814DE5A}"/>
    <cellStyle name="Normal 47 4 3" xfId="32114" xr:uid="{FDB8654D-E8B0-411C-AA6D-0B8D1EC4104F}"/>
    <cellStyle name="Normal 47 5" xfId="3545" xr:uid="{ADDA705F-0890-478F-B793-EAD82A0C38A9}"/>
    <cellStyle name="Normal 47 5 2" xfId="20492" xr:uid="{CB77AE3F-1C0F-44C7-902B-1D5F7BD55EB5}"/>
    <cellStyle name="Normal 47 5 2 2" xfId="50043" xr:uid="{C1FF6444-4056-401F-B461-45D1D2CD158B}"/>
    <cellStyle name="Normal 47 6" xfId="18787" xr:uid="{6DCC73E4-30D9-4189-8212-E86473E6FA70}"/>
    <cellStyle name="Normal 47 6 2" xfId="48425" xr:uid="{EF1093AA-325C-4565-8428-D48AAF5596B3}"/>
    <cellStyle name="Normal 47 7" xfId="4644" xr:uid="{6FAA2360-A67E-4289-A5D3-C8A166F5AF0E}"/>
    <cellStyle name="Normal 47 7 2" xfId="34581" xr:uid="{94C8D9D8-94A8-4D8B-92CB-8B948E448C83}"/>
    <cellStyle name="Normal 47 8" xfId="22624" xr:uid="{71B9E06B-ACD7-495B-8EA5-72F470C8E746}"/>
    <cellStyle name="Normal 47 8 2" xfId="51909" xr:uid="{06A7A138-15A5-4C19-A493-9BE2A72C8101}"/>
    <cellStyle name="Normal 47 9" xfId="31836" xr:uid="{A006D540-1125-46DC-8840-514B9223362B}"/>
    <cellStyle name="Normal 48" xfId="233" xr:uid="{604E0D5D-983F-4143-96A2-7C1C5CF45451}"/>
    <cellStyle name="Normal 48 2" xfId="3542" xr:uid="{A353C5D8-A14C-43E1-9E60-84DF9DEB863B}"/>
    <cellStyle name="Normal 48 2 2" xfId="3401" xr:uid="{DFAD57BB-0C0D-4346-B0E8-E5FC0E9FF4A3}"/>
    <cellStyle name="Normal 48 2 2 2" xfId="5817" xr:uid="{480C7D9B-1968-4593-9C6A-A87E12921578}"/>
    <cellStyle name="Normal 48 2 2 2 2" xfId="21816" xr:uid="{8B47388D-34FD-4716-8E39-7C144ECF9C7E}"/>
    <cellStyle name="Normal 48 2 2 2 2 2" xfId="51241" xr:uid="{B009AA1E-9B9F-4E93-B64D-2F8672F07A54}"/>
    <cellStyle name="Normal 48 2 2 2 3" xfId="35676" xr:uid="{DBF5C4B5-3289-45B1-83CE-7819A0FD93E4}"/>
    <cellStyle name="Normal 48 2 3" xfId="4997" xr:uid="{A5E2B9BC-1FC7-46A2-9F20-B8A5964DAFFE}"/>
    <cellStyle name="Normal 48 2 3 2" xfId="20843" xr:uid="{EC55B917-261F-433A-A097-35891338D809}"/>
    <cellStyle name="Normal 48 2 3 2 2" xfId="50271" xr:uid="{B091AD0C-9DB1-4C9D-9C35-57B81538B6CB}"/>
    <cellStyle name="Normal 48 2 3 3" xfId="34866" xr:uid="{D4BBAE24-3FFA-4773-BAC5-F4754BD0CD0D}"/>
    <cellStyle name="Normal 48 2 4" xfId="20597" xr:uid="{7B9CBD88-0213-4FFD-AB3F-EB66BF8BBD4D}"/>
    <cellStyle name="Normal 48 2 4 2" xfId="22406" xr:uid="{DD82E4C9-10E7-40EC-80A8-821821B893AF}"/>
    <cellStyle name="Normal 48 2 5" xfId="23206" xr:uid="{2587A14A-5881-49A7-B38A-5C2E7425CAC5}"/>
    <cellStyle name="Normal 48 2 5 2" xfId="52270" xr:uid="{F679616A-D15F-402C-A98B-57D73E70962E}"/>
    <cellStyle name="Normal 48 3" xfId="3767" xr:uid="{1D0829C1-C934-4DF1-A8A3-0FC5F8A4E341}"/>
    <cellStyle name="Normal 48 3 2" xfId="3541" xr:uid="{C72EC60C-1B94-4200-8397-4CB382E0DB17}"/>
    <cellStyle name="Normal 48 3 2 2" xfId="22069" xr:uid="{D21F5962-140A-4D12-A388-8DD9A7E410EA}"/>
    <cellStyle name="Normal 48 3 2 2 2" xfId="51494" xr:uid="{53F65513-F21F-4CCE-92C3-BCD1AD178D63}"/>
    <cellStyle name="Normal 48 3 2 3" xfId="6010" xr:uid="{6542FD78-84C5-421E-B100-C4A38FDDE8DE}"/>
    <cellStyle name="Normal 48 3 2 3 2" xfId="35869" xr:uid="{8DC1C3B1-8AA7-4988-8160-154E680BBD76}"/>
    <cellStyle name="Normal 48 3 3" xfId="5228" xr:uid="{9E620A72-1018-41FA-95E2-C8A482239CED}"/>
    <cellStyle name="Normal 48 3 3 2" xfId="21085" xr:uid="{DD9F59DC-6C57-4718-9E77-85F567DF9798}"/>
    <cellStyle name="Normal 48 3 3 2 2" xfId="50511" xr:uid="{DADA5873-70DC-4D09-89CA-8C95331DC210}"/>
    <cellStyle name="Normal 48 3 3 3" xfId="35091" xr:uid="{C7D22255-527A-4983-B5A1-296B171A23CE}"/>
    <cellStyle name="Normal 48 4" xfId="3354" xr:uid="{868A8BCE-866A-4AA9-BA5D-82CB3AF885FA}"/>
    <cellStyle name="Normal 48 4 2" xfId="21570" xr:uid="{E70ADC68-2EFD-4F5E-8430-7FDA5D4357E0}"/>
    <cellStyle name="Normal 48 4 2 2" xfId="50995" xr:uid="{178577C0-EBCD-4C69-90BE-A8B5514DAEBB}"/>
    <cellStyle name="Normal 48 4 3" xfId="34320" xr:uid="{0F97523D-BC5B-45DB-AC7A-BB7CC3951A5A}"/>
    <cellStyle name="Normal 48 5" xfId="3768" xr:uid="{BDEE9EE9-D94A-411D-A178-173A5E253325}"/>
    <cellStyle name="Normal 48 5 2" xfId="20493" xr:uid="{764CED26-296E-490B-AD94-01C1A6CB149C}"/>
    <cellStyle name="Normal 48 5 2 2" xfId="50044" xr:uid="{B6DA6BD0-0B93-4652-92DC-E954CA347B58}"/>
    <cellStyle name="Normal 48 6" xfId="18788" xr:uid="{99BE04AF-9D47-496B-B489-937C5852240F}"/>
    <cellStyle name="Normal 48 6 2" xfId="48426" xr:uid="{C085425D-A2D4-46BD-BA19-D5949F16B4FC}"/>
    <cellStyle name="Normal 48 7" xfId="4645" xr:uid="{22C9DB0C-6602-464B-930A-A028E3CB3D88}"/>
    <cellStyle name="Normal 48 7 2" xfId="34582" xr:uid="{A7EDECE3-4D07-4BD5-A88B-8E0BDDA087F9}"/>
    <cellStyle name="Normal 48 8" xfId="22625" xr:uid="{80127F58-1CF7-4E06-BE6E-825B9F15FF0B}"/>
    <cellStyle name="Normal 48 8 2" xfId="51910" xr:uid="{80DFA89E-EDAD-4D74-8F23-AA26041F282C}"/>
    <cellStyle name="Normal 48 9" xfId="31837" xr:uid="{5C0A0A0B-D6B6-490F-B3B5-81D7A075D832}"/>
    <cellStyle name="Normal 49" xfId="234" xr:uid="{55735501-EEBB-437D-91D6-8ECD98605CA1}"/>
    <cellStyle name="Normal 49 2" xfId="3540" xr:uid="{47DEA225-DB4C-4DD0-AF68-19E37B05FDD4}"/>
    <cellStyle name="Normal 49 2 2" xfId="3765" xr:uid="{CD28B67D-E3DA-401A-8970-2B882A1B40EE}"/>
    <cellStyle name="Normal 49 2 2 2" xfId="5818" xr:uid="{17CA137F-B1B9-48D8-890E-AE17820B763A}"/>
    <cellStyle name="Normal 49 2 2 2 2" xfId="21817" xr:uid="{06441A51-BAEC-4442-BE68-63CDEBE7FC26}"/>
    <cellStyle name="Normal 49 2 2 2 2 2" xfId="51242" xr:uid="{7202233F-0EEF-47E3-800D-93B0FC1C9C07}"/>
    <cellStyle name="Normal 49 2 2 2 3" xfId="35677" xr:uid="{9DC5574E-A938-46C9-A197-F96EFEC62AD3}"/>
    <cellStyle name="Normal 49 2 3" xfId="4998" xr:uid="{591AE02D-5F69-4F33-B2A2-AF5400636A99}"/>
    <cellStyle name="Normal 49 2 3 2" xfId="20844" xr:uid="{B98FA35A-7FEF-4642-85D7-98A8F1F9FBA1}"/>
    <cellStyle name="Normal 49 2 3 2 2" xfId="50272" xr:uid="{8D9099A4-760A-4B75-B78A-10BCEC85C883}"/>
    <cellStyle name="Normal 49 2 3 3" xfId="34867" xr:uid="{8164B7B9-0CE0-4A9B-8D55-9195C6557608}"/>
    <cellStyle name="Normal 49 2 4" xfId="20598" xr:uid="{AD566159-A200-4CC4-B03D-1A023784325B}"/>
    <cellStyle name="Normal 49 2 4 2" xfId="22490" xr:uid="{7A16886F-5BCB-4794-BB5B-9ACEB1E93C87}"/>
    <cellStyle name="Normal 49 2 5" xfId="23207" xr:uid="{04F75F6D-3A92-4F2E-AB86-3671C78A540E}"/>
    <cellStyle name="Normal 49 2 5 2" xfId="52271" xr:uid="{5AA9C914-1CEE-40A7-BBF2-267C56F07A4A}"/>
    <cellStyle name="Normal 49 3" xfId="3539" xr:uid="{20AD469D-5405-4D73-A2C3-53E05C7CD17B}"/>
    <cellStyle name="Normal 49 3 2" xfId="3764" xr:uid="{AF49126A-45D4-403C-81E2-2EC33B61DE37}"/>
    <cellStyle name="Normal 49 3 2 2" xfId="22070" xr:uid="{77D2892B-9390-44B3-AA88-707C65553E8E}"/>
    <cellStyle name="Normal 49 3 2 2 2" xfId="51495" xr:uid="{81C11E29-AF43-4868-8542-1C2BDAACB6C8}"/>
    <cellStyle name="Normal 49 3 2 3" xfId="6011" xr:uid="{274D737A-363B-417E-88A3-EE016617D0EA}"/>
    <cellStyle name="Normal 49 3 2 3 2" xfId="35870" xr:uid="{0448754B-72E3-42AB-BA79-C5AF5E874AC0}"/>
    <cellStyle name="Normal 49 3 3" xfId="5229" xr:uid="{30161628-9705-4042-AA05-2DA5099DAB9F}"/>
    <cellStyle name="Normal 49 3 3 2" xfId="21086" xr:uid="{D833753C-25B9-406E-829A-7CEBE1DECD1B}"/>
    <cellStyle name="Normal 49 3 3 2 2" xfId="50512" xr:uid="{774A9639-723C-4D1F-8B0F-4764D8716513}"/>
    <cellStyle name="Normal 49 3 3 3" xfId="35092" xr:uid="{3E809530-859C-4E47-8A7E-EEAF24F01163}"/>
    <cellStyle name="Normal 49 4" xfId="682" xr:uid="{55BFA7AB-B3C5-4646-B921-A1151A6C6FF6}"/>
    <cellStyle name="Normal 49 4 2" xfId="21571" xr:uid="{1A3274D2-0E37-4F7D-A3DE-B40FAB460C3C}"/>
    <cellStyle name="Normal 49 4 2 2" xfId="50996" xr:uid="{0DB788DB-FF98-4EF3-A789-F711CBEF4DD5}"/>
    <cellStyle name="Normal 49 4 3" xfId="31936" xr:uid="{FF44265C-8F0F-48F2-827C-A058C3D5758C}"/>
    <cellStyle name="Normal 49 5" xfId="3766" xr:uid="{1801FACF-0670-4E1F-8CCB-49D93BDE0158}"/>
    <cellStyle name="Normal 49 5 2" xfId="20494" xr:uid="{CD84C380-99E6-4425-99BB-A605348EB2A3}"/>
    <cellStyle name="Normal 49 5 2 2" xfId="50045" xr:uid="{2B04DA52-2982-4BBD-8CDF-382E5F83F530}"/>
    <cellStyle name="Normal 49 6" xfId="18789" xr:uid="{D5F21703-BB3E-46EC-B69D-7DDF4406EB67}"/>
    <cellStyle name="Normal 49 6 2" xfId="48427" xr:uid="{6D7A26BB-5A10-420C-AF76-8C1F012CC7F9}"/>
    <cellStyle name="Normal 49 7" xfId="4646" xr:uid="{C9912D94-1F79-4B24-A003-AF656FC294BC}"/>
    <cellStyle name="Normal 49 7 2" xfId="34583" xr:uid="{2FD9E7D9-8ABA-4B79-94BF-5F435B25D775}"/>
    <cellStyle name="Normal 49 8" xfId="22626" xr:uid="{128D2726-CEAF-43C0-96AC-781CEBAA96F3}"/>
    <cellStyle name="Normal 49 8 2" xfId="51911" xr:uid="{1D0EB80A-465D-4F7B-AAC1-7B28E4801C61}"/>
    <cellStyle name="Normal 49 9" xfId="31838" xr:uid="{75453C4F-1788-4502-841D-679BBF6D9777}"/>
    <cellStyle name="Normal 5" xfId="51" xr:uid="{CE88942F-DCCE-404C-9147-B3674647FD1C}"/>
    <cellStyle name="Normal 5 10" xfId="148" xr:uid="{83000733-0D99-4D07-9DB4-84639DD5F500}"/>
    <cellStyle name="Normal 5 10 2" xfId="6172" xr:uid="{3F3B8248-4E2F-487D-9F47-958CDDAC29AC}"/>
    <cellStyle name="Normal 5 10 2 2" xfId="22288" xr:uid="{8E046AB6-205D-4ADE-BFB6-18E1F3121F7C}"/>
    <cellStyle name="Normal 5 10 2 2 2" xfId="51713" xr:uid="{9D883447-EA3F-45C8-BC1D-A72EF413CE21}"/>
    <cellStyle name="Normal 5 10 2 3" xfId="36031" xr:uid="{0DC4DF62-7F68-4A13-A976-80739D16B1E7}"/>
    <cellStyle name="Normal 5 10 3" xfId="21299" xr:uid="{A7F6F34B-1C28-41A8-8E78-6A4439620807}"/>
    <cellStyle name="Normal 5 10 3 2" xfId="50725" xr:uid="{D64EE0AA-E6FC-4971-948E-5B1574388861}"/>
    <cellStyle name="Normal 5 10 4" xfId="18791" xr:uid="{CB3CEF95-4527-429E-A764-75A4DAC7A003}"/>
    <cellStyle name="Normal 5 10 4 2" xfId="48429" xr:uid="{3BCB12FA-D830-4EFA-A424-95301D97A44C}"/>
    <cellStyle name="Normal 5 10 5" xfId="5388" xr:uid="{9F3CD25C-34AE-4D11-8B31-D709C4FDC010}"/>
    <cellStyle name="Normal 5 10 5 2" xfId="35251" xr:uid="{DE645291-66D1-43A3-A443-10C599B5D5CA}"/>
    <cellStyle name="Normal 5 11" xfId="5413" xr:uid="{4869D7E3-38B2-4480-A679-BA8277531EA5}"/>
    <cellStyle name="Normal 5 11 2" xfId="6197" xr:uid="{5099E452-A95B-406C-8944-C1F0F8DB4B8A}"/>
    <cellStyle name="Normal 5 11 2 2" xfId="22312" xr:uid="{B9627E9D-BD31-4EA1-B1F5-924631E4906F}"/>
    <cellStyle name="Normal 5 11 2 2 2" xfId="51737" xr:uid="{9FC5258B-B3A6-463A-9D03-CD7F614D6317}"/>
    <cellStyle name="Normal 5 11 2 3" xfId="36056" xr:uid="{6618CBAB-79D2-456D-A6FF-DBB17CA10223}"/>
    <cellStyle name="Normal 5 11 3" xfId="21323" xr:uid="{E156BCBB-C84A-4C29-B481-CA1D96231C5F}"/>
    <cellStyle name="Normal 5 11 3 2" xfId="50749" xr:uid="{DD9E2E0E-0C34-468F-941B-384B7300C98B}"/>
    <cellStyle name="Normal 5 11 4" xfId="18792" xr:uid="{48E4CDA0-65FD-4460-96C9-E5011B69D808}"/>
    <cellStyle name="Normal 5 11 4 2" xfId="48430" xr:uid="{61FA177E-11B6-4664-ADFB-DAFCFFD503EB}"/>
    <cellStyle name="Normal 5 11 5" xfId="35276" xr:uid="{495907A4-3733-4763-A238-8174B6683D1A}"/>
    <cellStyle name="Normal 5 12" xfId="5436" xr:uid="{7B5DC2FC-400F-49D9-BA25-BF0B2DCF3720}"/>
    <cellStyle name="Normal 5 12 2" xfId="6220" xr:uid="{0B408CD5-958A-49EA-805D-A86B72214C06}"/>
    <cellStyle name="Normal 5 12 2 2" xfId="22334" xr:uid="{C3C39DBC-D02E-4E42-A352-7C8452509F5F}"/>
    <cellStyle name="Normal 5 12 2 2 2" xfId="51759" xr:uid="{A158F120-0418-4D4D-B756-362EFACF78FD}"/>
    <cellStyle name="Normal 5 12 2 3" xfId="36079" xr:uid="{4FF8E9D7-EABC-48EB-953D-E049393ECB94}"/>
    <cellStyle name="Normal 5 12 3" xfId="21345" xr:uid="{AE867377-580E-410D-9222-27D8E04B2031}"/>
    <cellStyle name="Normal 5 12 3 2" xfId="50771" xr:uid="{8A7C9DD0-F8C8-46D8-9B21-51E6F6C1168E}"/>
    <cellStyle name="Normal 5 12 4" xfId="18793" xr:uid="{50323957-CE46-4DB7-B102-E007E73651C5}"/>
    <cellStyle name="Normal 5 12 4 2" xfId="48431" xr:uid="{4C667912-6804-45B1-8D24-3B3BF2FCC19D}"/>
    <cellStyle name="Normal 5 12 5" xfId="35299" xr:uid="{BF72A674-E3E9-4B77-B512-87A50B8141AD}"/>
    <cellStyle name="Normal 5 13" xfId="5460" xr:uid="{D89F06B3-E451-4AAE-B55F-40CA1E26383C}"/>
    <cellStyle name="Normal 5 13 2" xfId="6244" xr:uid="{0F97C75D-E4F6-485A-AC74-D382B7FA9EA0}"/>
    <cellStyle name="Normal 5 13 2 2" xfId="22357" xr:uid="{9F5223C7-3AB8-46EB-9808-C422198E4271}"/>
    <cellStyle name="Normal 5 13 2 2 2" xfId="51782" xr:uid="{96AE17B7-E1B0-4AC4-BF48-593B95BED865}"/>
    <cellStyle name="Normal 5 13 2 3" xfId="36103" xr:uid="{C51DD8EE-DF0F-4FE2-94AA-7891D564A3F7}"/>
    <cellStyle name="Normal 5 13 3" xfId="21368" xr:uid="{B4883465-7E6A-4BE2-836F-90B04F8275D5}"/>
    <cellStyle name="Normal 5 13 3 2" xfId="50794" xr:uid="{140D3401-972C-4ADF-B962-739247009FC9}"/>
    <cellStyle name="Normal 5 13 4" xfId="20402" xr:uid="{2FCB16D9-87E2-4A31-A543-67627E223165}"/>
    <cellStyle name="Normal 5 13 5" xfId="35323" xr:uid="{F600179D-3C26-400A-819E-DAA6C74B7499}"/>
    <cellStyle name="Normal 5 14" xfId="5484" xr:uid="{2721EFA9-3570-469F-9B4D-706642BCE0A8}"/>
    <cellStyle name="Normal 5 14 2" xfId="6268" xr:uid="{E101D289-304F-456D-859B-BC57E7F7F116}"/>
    <cellStyle name="Normal 5 14 2 2" xfId="22380" xr:uid="{980FB874-8130-48DF-B985-3E198B6E40A4}"/>
    <cellStyle name="Normal 5 14 2 2 2" xfId="51805" xr:uid="{F2511C67-B99F-4777-9332-A563961C396C}"/>
    <cellStyle name="Normal 5 14 2 3" xfId="36127" xr:uid="{D5A160DA-BF9A-4B78-B6D0-1CD916B76C85}"/>
    <cellStyle name="Normal 5 14 3" xfId="21391" xr:uid="{4FEF584D-3BA7-4790-9A06-5FE8E192A1F4}"/>
    <cellStyle name="Normal 5 14 3 2" xfId="50817" xr:uid="{76751E38-59D9-42B8-8368-7545E3E82F9C}"/>
    <cellStyle name="Normal 5 14 4" xfId="18790" xr:uid="{DB662DDF-0B03-4F3D-9181-DCBDFB2D7025}"/>
    <cellStyle name="Normal 5 14 4 2" xfId="48428" xr:uid="{BF281688-3299-4131-8739-DF292BEF82CD}"/>
    <cellStyle name="Normal 5 14 5" xfId="35347" xr:uid="{B38A18F2-67F6-4A04-84B5-85BA3FC2389C}"/>
    <cellStyle name="Normal 5 15" xfId="5509" xr:uid="{08179D76-80AF-40BD-91FD-7BDCAEFD60D7}"/>
    <cellStyle name="Normal 5 15 2" xfId="21415" xr:uid="{1BD1879F-FE63-4946-804A-0951F737F8CA}"/>
    <cellStyle name="Normal 5 15 2 2" xfId="50841" xr:uid="{C1657C7D-0D48-4C38-B980-8080D4ECB81D}"/>
    <cellStyle name="Normal 5 15 3" xfId="35372" xr:uid="{0CF69D7F-5842-42E1-8B77-ABF43EC43B6F}"/>
    <cellStyle name="Normal 5 16" xfId="5533" xr:uid="{27EBAECE-DEC5-419B-ACC2-6A4E2DAFAF93}"/>
    <cellStyle name="Normal 5 16 2" xfId="21438" xr:uid="{8E4F717E-BE2D-477A-B6D4-160871526AAA}"/>
    <cellStyle name="Normal 5 16 2 2" xfId="50864" xr:uid="{85AF4FB4-756A-446B-9F7A-ECC0B660CD98}"/>
    <cellStyle name="Normal 5 16 3" xfId="35396" xr:uid="{21487EA7-9C11-4516-BD76-EAE5601D415D}"/>
    <cellStyle name="Normal 5 17" xfId="5556" xr:uid="{094663DA-31E7-4D82-87E0-7A0872AAEDBC}"/>
    <cellStyle name="Normal 5 17 2" xfId="21461" xr:uid="{C87A9FA9-C589-4098-9408-118E2B0DB68B}"/>
    <cellStyle name="Normal 5 17 2 2" xfId="50887" xr:uid="{021A4CD8-C6D4-4B24-84FD-7CA8B8483EE0}"/>
    <cellStyle name="Normal 5 17 3" xfId="35419" xr:uid="{EDC05EF6-8CDA-4A11-89BF-BD60A694685E}"/>
    <cellStyle name="Normal 5 18" xfId="5579" xr:uid="{7F235B47-7172-4F74-9177-7DDA4944BE6A}"/>
    <cellStyle name="Normal 5 18 2" xfId="21484" xr:uid="{25882FA3-645A-46D8-A8C1-E68ADA7CA960}"/>
    <cellStyle name="Normal 5 18 2 2" xfId="50910" xr:uid="{18705E07-9FEA-4BE0-A1B8-2CECB77C074B}"/>
    <cellStyle name="Normal 5 18 3" xfId="35442" xr:uid="{03E5C74A-50B0-465D-875B-EECBADB3245E}"/>
    <cellStyle name="Normal 5 19" xfId="5599" xr:uid="{DEF59456-E1DD-4A0A-A56B-ED2D11F40D9D}"/>
    <cellStyle name="Normal 5 19 2" xfId="21503" xr:uid="{53820879-D29F-4BD1-9034-218E304AC577}"/>
    <cellStyle name="Normal 5 19 2 2" xfId="50928" xr:uid="{D0E039F7-79C0-45BA-AEA3-650ECA658024}"/>
    <cellStyle name="Normal 5 19 3" xfId="35460" xr:uid="{F6C4F1DE-5260-4F03-9FC4-3ABE5DDA0F07}"/>
    <cellStyle name="Normal 5 2" xfId="166" xr:uid="{E9D86EF3-5A7C-4677-A9E1-A519CCA9649E}"/>
    <cellStyle name="Normal 5 2 10" xfId="20549" xr:uid="{0F94A67C-B8F7-4C65-8145-063D6A447D6A}"/>
    <cellStyle name="Normal 5 2 11" xfId="18794" xr:uid="{FA571F05-71A0-40F0-9E3B-5D7E4F7C20C8}"/>
    <cellStyle name="Normal 5 2 11 2" xfId="48432" xr:uid="{DB6D6541-5039-4857-96E6-5571C84A4F4F}"/>
    <cellStyle name="Normal 5 2 12" xfId="4174" xr:uid="{3F4B9949-FA55-4D1E-9CE6-A49D2AEDF456}"/>
    <cellStyle name="Normal 5 2 13" xfId="4003" xr:uid="{5553EE08-5DEE-41E6-B6F2-1073F4D94FF4}"/>
    <cellStyle name="Normal 5 2 14" xfId="31451" xr:uid="{A357F410-13C9-4844-910A-D48BA86F117D}"/>
    <cellStyle name="Normal 5 2 2" xfId="428" xr:uid="{132A4B83-615C-4EF4-9C7F-93833FA6DCBF}"/>
    <cellStyle name="Normal 5 2 2 10" xfId="4999" xr:uid="{D1872B77-6333-4BE9-910B-ADA729377E60}"/>
    <cellStyle name="Normal 5 2 2 10 2" xfId="34868" xr:uid="{2A4E3F5C-784D-4FA8-9EB5-A0FFE6574CD0}"/>
    <cellStyle name="Normal 5 2 2 11" xfId="4463" xr:uid="{385B3BA6-D6E6-42F0-8774-2882D9B7784E}"/>
    <cellStyle name="Normal 5 2 2 2" xfId="5819" xr:uid="{0C062F61-7DF0-407D-A892-EA1DDE1963E3}"/>
    <cellStyle name="Normal 5 2 2 2 10" xfId="35678" xr:uid="{7255D123-D618-44C8-8A6F-6A3A261E2A2C}"/>
    <cellStyle name="Normal 5 2 2 2 2" xfId="18797" xr:uid="{3EE94AD3-82D6-4813-A343-9254DA1C9688}"/>
    <cellStyle name="Normal 5 2 2 2 2 2" xfId="18798" xr:uid="{D0D3DFEB-058E-47D5-A01D-2FEBE9B246B9}"/>
    <cellStyle name="Normal 5 2 2 2 2 2 2" xfId="28532" xr:uid="{229950EE-1053-4DE6-92CF-533168EA7388}"/>
    <cellStyle name="Normal 5 2 2 2 2 2 2 2" xfId="57022" xr:uid="{90C97D5B-BF66-4EB1-9E9B-60101E2FC6DE}"/>
    <cellStyle name="Normal 5 2 2 2 2 2 3" xfId="25557" xr:uid="{B98289CB-36F6-4BF6-B8B4-7535173BB1CA}"/>
    <cellStyle name="Normal 5 2 2 2 2 2 3 2" xfId="54048" xr:uid="{783ED95C-D874-4749-B752-CAB890DE5708}"/>
    <cellStyle name="Normal 5 2 2 2 2 2 4" xfId="48436" xr:uid="{AB119BF5-8BB4-47D4-B1CF-9E2906A48A41}"/>
    <cellStyle name="Normal 5 2 2 2 2 3" xfId="18799" xr:uid="{BB65822E-941A-4F8C-9DAA-48F0D7812EB7}"/>
    <cellStyle name="Normal 5 2 2 2 2 3 2" xfId="27018" xr:uid="{82FF3A79-9072-45C9-9B41-4BF4B9474FCE}"/>
    <cellStyle name="Normal 5 2 2 2 2 3 2 2" xfId="55508" xr:uid="{7F72EA2C-0AD2-4C9C-8D1D-3ACC04FC5CF6}"/>
    <cellStyle name="Normal 5 2 2 2 2 3 3" xfId="48437" xr:uid="{114807AC-6B59-4032-BC4E-CF8E712CDA70}"/>
    <cellStyle name="Normal 5 2 2 2 2 4" xfId="30013" xr:uid="{51A99C5E-A4A6-4FFF-BBC8-64C8E2C3E15D}"/>
    <cellStyle name="Normal 5 2 2 2 2 4 2" xfId="58503" xr:uid="{9EEB7AEB-025F-4210-B15A-11282EE89681}"/>
    <cellStyle name="Normal 5 2 2 2 2 5" xfId="31071" xr:uid="{97FDB17C-0A3C-46E6-91D7-9F000C31A2DE}"/>
    <cellStyle name="Normal 5 2 2 2 2 6" xfId="24085" xr:uid="{81F5DD23-3AA3-4A91-85D8-59A1442A3D4E}"/>
    <cellStyle name="Normal 5 2 2 2 2 6 2" xfId="52626" xr:uid="{FCCAAF24-38F7-48C4-9E82-6E13083387F4}"/>
    <cellStyle name="Normal 5 2 2 2 2 7" xfId="48435" xr:uid="{D037D890-FD42-45CC-9187-C55145519255}"/>
    <cellStyle name="Normal 5 2 2 2 3" xfId="18800" xr:uid="{59554EC2-7793-4CAE-BA54-14BC8DDE6872}"/>
    <cellStyle name="Normal 5 2 2 2 3 2" xfId="25844" xr:uid="{D6C3420E-117B-4374-BE22-7308B9C10C06}"/>
    <cellStyle name="Normal 5 2 2 2 3 2 2" xfId="28822" xr:uid="{2940D324-25BC-46DD-865D-12D588ECE0C0}"/>
    <cellStyle name="Normal 5 2 2 2 3 2 2 2" xfId="57312" xr:uid="{DF48FF90-610D-47A2-9FA0-BF7256C91E32}"/>
    <cellStyle name="Normal 5 2 2 2 3 2 3" xfId="54335" xr:uid="{99D746C6-4093-448B-877B-4F30C88FA068}"/>
    <cellStyle name="Normal 5 2 2 2 3 3" xfId="27311" xr:uid="{FBC47898-7F7F-4640-AC88-2083FC106A6F}"/>
    <cellStyle name="Normal 5 2 2 2 3 3 2" xfId="55801" xr:uid="{63776402-7C9B-455E-9E3E-4EED4FD3BE61}"/>
    <cellStyle name="Normal 5 2 2 2 3 4" xfId="30309" xr:uid="{8FDDAAFC-B20D-4F22-9C29-9A755179301E}"/>
    <cellStyle name="Normal 5 2 2 2 3 4 2" xfId="58799" xr:uid="{7DCEE183-444A-4AD2-A9FD-94CF8EC75F31}"/>
    <cellStyle name="Normal 5 2 2 2 3 5" xfId="24399" xr:uid="{BD125C55-037D-4FCD-A07E-782806A52ECD}"/>
    <cellStyle name="Normal 5 2 2 2 3 5 2" xfId="52891" xr:uid="{C8865A63-8B95-42F4-A0B5-BC29C8AABEC6}"/>
    <cellStyle name="Normal 5 2 2 2 3 6" xfId="48438" xr:uid="{5FEE1211-D88A-4586-8DE5-ABB5B192777E}"/>
    <cellStyle name="Normal 5 2 2 2 4" xfId="18801" xr:uid="{6584A568-8EA8-482E-BA6C-63D417F91260}"/>
    <cellStyle name="Normal 5 2 2 2 4 2" xfId="26135" xr:uid="{5FEB2255-D699-4F63-ABD5-CE661590D6CC}"/>
    <cellStyle name="Normal 5 2 2 2 4 2 2" xfId="29119" xr:uid="{025EC5FB-2B41-4534-963A-64ACEE34DF2D}"/>
    <cellStyle name="Normal 5 2 2 2 4 2 2 2" xfId="57609" xr:uid="{36244EC6-040E-4C67-954F-2D8F96D3B99F}"/>
    <cellStyle name="Normal 5 2 2 2 4 2 3" xfId="54626" xr:uid="{32144949-9499-4EC4-BAE0-31F353D491C8}"/>
    <cellStyle name="Normal 5 2 2 2 4 3" xfId="27608" xr:uid="{E217A770-94C6-486D-994A-9F765D76DE51}"/>
    <cellStyle name="Normal 5 2 2 2 4 3 2" xfId="56098" xr:uid="{7606A0B1-4F4C-4AB2-A73F-C26CF048FA2E}"/>
    <cellStyle name="Normal 5 2 2 2 4 4" xfId="30607" xr:uid="{32E5A184-3801-4CA5-9C35-1BFA0734443F}"/>
    <cellStyle name="Normal 5 2 2 2 4 4 2" xfId="59097" xr:uid="{43E35D5D-5ABD-472C-A250-537AA938756A}"/>
    <cellStyle name="Normal 5 2 2 2 4 5" xfId="24678" xr:uid="{04E6D296-3388-4D51-804B-59B313007D25}"/>
    <cellStyle name="Normal 5 2 2 2 4 5 2" xfId="53170" xr:uid="{A77EB4B5-A160-4A33-A301-52FA76BF4D7C}"/>
    <cellStyle name="Normal 5 2 2 2 4 6" xfId="48439" xr:uid="{E49D4A4B-7184-4B79-92BD-878E8981F1AF}"/>
    <cellStyle name="Normal 5 2 2 2 5" xfId="18802" xr:uid="{ED0A1992-29A6-4FF2-8EAB-F62AD5FF2694}"/>
    <cellStyle name="Normal 5 2 2 2 5 2" xfId="26444" xr:uid="{222F761A-58E2-418C-AD35-4614F7BFE72D}"/>
    <cellStyle name="Normal 5 2 2 2 5 2 2" xfId="29428" xr:uid="{17634621-933F-4DCD-BC04-D294665DC9DF}"/>
    <cellStyle name="Normal 5 2 2 2 5 2 2 2" xfId="57918" xr:uid="{377D8FF7-1572-4E11-87C3-F24AC4345CA6}"/>
    <cellStyle name="Normal 5 2 2 2 5 2 3" xfId="54935" xr:uid="{32D09C87-35EF-4BCD-9E2B-E19539B84C4A}"/>
    <cellStyle name="Normal 5 2 2 2 5 3" xfId="27917" xr:uid="{087EB637-B10A-45F5-BAAB-2ABF459978FE}"/>
    <cellStyle name="Normal 5 2 2 2 5 3 2" xfId="56407" xr:uid="{656FD09D-2677-48CA-B8E2-87470892EB0E}"/>
    <cellStyle name="Normal 5 2 2 2 5 4" xfId="30917" xr:uid="{2B44EFAF-DCDF-4E21-95B7-EFFE0CC0C5CB}"/>
    <cellStyle name="Normal 5 2 2 2 5 4 2" xfId="59407" xr:uid="{464538C6-F1BE-466C-809E-DD3B2DE57155}"/>
    <cellStyle name="Normal 5 2 2 2 5 5" xfId="24975" xr:uid="{902DA6E1-DA82-4BE4-8D91-1C8A6FA33001}"/>
    <cellStyle name="Normal 5 2 2 2 5 5 2" xfId="53466" xr:uid="{65A93C5B-397E-4271-A30A-FC7F86B197E3}"/>
    <cellStyle name="Normal 5 2 2 2 5 6" xfId="48440" xr:uid="{A3D85131-9FF7-4C1C-9349-C3150F4FEECD}"/>
    <cellStyle name="Normal 5 2 2 2 6" xfId="21818" xr:uid="{4B780353-4C23-46E5-BFC9-AB652A276616}"/>
    <cellStyle name="Normal 5 2 2 2 6 2" xfId="28242" xr:uid="{0D6AA576-0C3E-4D72-AEB2-E9BA329895BD}"/>
    <cellStyle name="Normal 5 2 2 2 6 2 2" xfId="56732" xr:uid="{09DF34EE-784E-45BA-B4BB-99465EEE88AE}"/>
    <cellStyle name="Normal 5 2 2 2 6 3" xfId="25276" xr:uid="{85AEC10C-3476-448E-9E86-0936D443CEDF}"/>
    <cellStyle name="Normal 5 2 2 2 6 3 2" xfId="53767" xr:uid="{CE2560D4-2470-4651-8242-D89BF0E268AF}"/>
    <cellStyle name="Normal 5 2 2 2 6 4" xfId="51243" xr:uid="{6F7724BF-B547-43D9-AACA-67452911AF33}"/>
    <cellStyle name="Normal 5 2 2 2 7" xfId="18796" xr:uid="{3F235316-8EA9-4C18-BBCA-F7893C1F0CAC}"/>
    <cellStyle name="Normal 5 2 2 2 7 2" xfId="26727" xr:uid="{AA15310D-B3D3-4CDE-9C2F-EC4F6F3FD756}"/>
    <cellStyle name="Normal 5 2 2 2 7 2 2" xfId="55217" xr:uid="{A644F8FB-47AF-4350-A03C-9BCFB3DDC8E3}"/>
    <cellStyle name="Normal 5 2 2 2 7 3" xfId="48434" xr:uid="{35EA2CBA-BDBA-45B9-9ECA-89A8D00F5DE2}"/>
    <cellStyle name="Normal 5 2 2 2 8" xfId="29721" xr:uid="{806C53DA-32F3-43EA-B752-1F349EF10A4D}"/>
    <cellStyle name="Normal 5 2 2 2 8 2" xfId="58211" xr:uid="{3ED17574-700F-446F-803E-01EC711E084D}"/>
    <cellStyle name="Normal 5 2 2 2 9" xfId="23682" xr:uid="{E88BE3B6-7017-42E8-B16D-7845B5526536}"/>
    <cellStyle name="Normal 5 2 2 2 9 2" xfId="52384" xr:uid="{7223AB80-5886-4241-B389-2A166D1166FD}"/>
    <cellStyle name="Normal 5 2 2 3" xfId="18803" xr:uid="{90BDF831-6415-4BED-8B54-40305CFCD1D7}"/>
    <cellStyle name="Normal 5 2 2 3 2" xfId="18804" xr:uid="{7E392181-F804-43DD-9C67-982AC788C3C1}"/>
    <cellStyle name="Normal 5 2 2 3 2 2" xfId="18805" xr:uid="{8E279616-94CA-449F-9474-EC0DE3360BD9}"/>
    <cellStyle name="Normal 5 2 2 3 2 2 2" xfId="48443" xr:uid="{F694750B-09FB-490E-86BB-C45106AE0701}"/>
    <cellStyle name="Normal 5 2 2 3 2 3" xfId="18806" xr:uid="{41613A6F-8269-487F-A61A-960A78CC52BB}"/>
    <cellStyle name="Normal 5 2 2 3 2 3 2" xfId="48444" xr:uid="{FAEB993A-F3B0-464F-9122-F8DB2B3CF300}"/>
    <cellStyle name="Normal 5 2 2 3 2 4" xfId="31218" xr:uid="{227815F6-B919-465D-A911-81B33A0BBB81}"/>
    <cellStyle name="Normal 5 2 2 3 2 4 2" xfId="59617" xr:uid="{B3BABC71-A6FC-4723-B12A-50527AE31441}"/>
    <cellStyle name="Normal 5 2 2 3 2 5" xfId="48442" xr:uid="{0FB5542D-708F-4D1A-956E-A0DD137743B8}"/>
    <cellStyle name="Normal 5 2 2 3 3" xfId="18807" xr:uid="{DE4C072A-0963-46B1-9A3B-1E62BBF2077D}"/>
    <cellStyle name="Normal 5 2 2 3 3 2" xfId="48445" xr:uid="{E64133AD-A48D-458C-B8E8-3F3410B72CD1}"/>
    <cellStyle name="Normal 5 2 2 3 4" xfId="18808" xr:uid="{E258362E-E4E8-4CF7-A3D0-E53CD2D359E4}"/>
    <cellStyle name="Normal 5 2 2 3 4 2" xfId="48446" xr:uid="{76A6D207-513B-4D3E-B7FB-01152C8C07B8}"/>
    <cellStyle name="Normal 5 2 2 3 5" xfId="18809" xr:uid="{8169A7FA-829B-4694-98CB-1AC5E89FFA28}"/>
    <cellStyle name="Normal 5 2 2 3 5 2" xfId="48447" xr:uid="{E8FAC51B-D6B0-4FEF-BD1C-47C2332D10A7}"/>
    <cellStyle name="Normal 5 2 2 3 6" xfId="23886" xr:uid="{1898457B-45FA-4E00-9248-70B0047E7E79}"/>
    <cellStyle name="Normal 5 2 2 3 7" xfId="48441" xr:uid="{FA358508-7886-4E44-8C8F-733EFB097D25}"/>
    <cellStyle name="Normal 5 2 2 4" xfId="18810" xr:uid="{37918953-8D02-4E27-B83C-0B1207035F38}"/>
    <cellStyle name="Normal 5 2 2 4 2" xfId="18811" xr:uid="{E50C910D-8D31-41CD-BB74-80BDA4919DA0}"/>
    <cellStyle name="Normal 5 2 2 4 2 2" xfId="48449" xr:uid="{F3EB7500-AB1C-4776-AB70-FDA2CDBFCAF7}"/>
    <cellStyle name="Normal 5 2 2 4 3" xfId="18812" xr:uid="{162E0B33-D0FF-444C-977E-CF2FA99830C8}"/>
    <cellStyle name="Normal 5 2 2 4 3 2" xfId="48450" xr:uid="{E11DFE2E-5FAC-4C9A-8519-D577CFA44B18}"/>
    <cellStyle name="Normal 5 2 2 4 4" xfId="23493" xr:uid="{DC555874-D86E-4BD3-AB43-A006832E91D2}"/>
    <cellStyle name="Normal 5 2 2 4 5" xfId="48448" xr:uid="{7F041338-1552-4E56-8804-FC63B54C022E}"/>
    <cellStyle name="Normal 5 2 2 5" xfId="18813" xr:uid="{6CD19D6A-0F82-457E-8F5B-94937906B130}"/>
    <cellStyle name="Normal 5 2 2 5 2" xfId="31118" xr:uid="{660DC6B5-44A6-488D-B010-E3723EC676F8}"/>
    <cellStyle name="Normal 5 2 2 5 3" xfId="48451" xr:uid="{EBE4444D-B30F-4B1A-B028-B08171D8AAF8}"/>
    <cellStyle name="Normal 5 2 2 6" xfId="18814" xr:uid="{6EB73CDD-96B4-4C3E-AFB6-ABF8001D0EC4}"/>
    <cellStyle name="Normal 5 2 2 6 2" xfId="22978" xr:uid="{CDBF978F-7C52-40F3-8A8E-74594FC6863A}"/>
    <cellStyle name="Normal 5 2 2 6 3" xfId="48452" xr:uid="{02FCEBCD-1330-4F54-8238-8CB945B0D62F}"/>
    <cellStyle name="Normal 5 2 2 7" xfId="18815" xr:uid="{8B1EB1BD-7BD0-4C65-BB7E-998B64DE1214}"/>
    <cellStyle name="Normal 5 2 2 7 2" xfId="48453" xr:uid="{089D64CA-0DA3-4622-8BAA-CC74108D07CB}"/>
    <cellStyle name="Normal 5 2 2 8" xfId="20845" xr:uid="{1D2B10CD-EE66-4863-8507-1E493E9A7FF8}"/>
    <cellStyle name="Normal 5 2 2 8 2" xfId="50273" xr:uid="{1B043FE9-FE92-424C-91A1-151EC962CE99}"/>
    <cellStyle name="Normal 5 2 2 9" xfId="18795" xr:uid="{488EE89E-196D-49C4-830A-9A05ED7B62E8}"/>
    <cellStyle name="Normal 5 2 2 9 2" xfId="48433" xr:uid="{D98BE590-64C7-4C52-8E7E-BC406A1C730C}"/>
    <cellStyle name="Normal 5 2 3" xfId="270" xr:uid="{0CE3B8B1-B068-4259-8709-6F9C612236E8}"/>
    <cellStyle name="Normal 5 2 3 10" xfId="22997" xr:uid="{FEE33481-A731-4C85-AA4E-A85FA9CE90A9}"/>
    <cellStyle name="Normal 5 2 3 11" xfId="5230" xr:uid="{28C2ACE4-82D5-409D-8547-2F137D704DCA}"/>
    <cellStyle name="Normal 5 2 3 11 2" xfId="35093" xr:uid="{9774D320-5A89-49D1-9F19-39ED125DFDE7}"/>
    <cellStyle name="Normal 5 2 3 2" xfId="6012" xr:uid="{A56C7D09-FB64-4AD1-9AD1-0C7E7FA81927}"/>
    <cellStyle name="Normal 5 2 3 2 2" xfId="18818" xr:uid="{229190ED-D229-43A3-BB1E-BC1E226B49C1}"/>
    <cellStyle name="Normal 5 2 3 2 2 2" xfId="18819" xr:uid="{AA7B795A-5876-4806-A046-74E5B40C2737}"/>
    <cellStyle name="Normal 5 2 3 2 2 2 2" xfId="28465" xr:uid="{3C706C96-D6B9-48AE-9BFF-3891869212D6}"/>
    <cellStyle name="Normal 5 2 3 2 2 2 2 2" xfId="56955" xr:uid="{C77413F2-7C0A-4371-94C3-FF2AD53827D4}"/>
    <cellStyle name="Normal 5 2 3 2 2 2 3" xfId="48457" xr:uid="{0A27E64B-4AEC-4667-9F87-89038039352A}"/>
    <cellStyle name="Normal 5 2 3 2 2 3" xfId="18820" xr:uid="{FF7DB579-B779-44B3-B4E6-96477FF13D0A}"/>
    <cellStyle name="Normal 5 2 3 2 2 3 2" xfId="48458" xr:uid="{53087758-2FAC-416D-B099-33AEE0A35424}"/>
    <cellStyle name="Normal 5 2 3 2 2 4" xfId="25488" xr:uid="{C717F377-F0D0-48C4-B23C-7EE31012FB28}"/>
    <cellStyle name="Normal 5 2 3 2 2 4 2" xfId="53979" xr:uid="{3DE14A05-47CE-4A4D-8823-27BBD50F2DDB}"/>
    <cellStyle name="Normal 5 2 3 2 2 5" xfId="48456" xr:uid="{8C7958BE-6AF8-4614-8D4D-BBC8E07E9A84}"/>
    <cellStyle name="Normal 5 2 3 2 3" xfId="18821" xr:uid="{A1F53EF5-982A-4D4C-B492-EFEF158E1591}"/>
    <cellStyle name="Normal 5 2 3 2 3 2" xfId="26951" xr:uid="{3A79B28A-4EAA-4DFD-9133-7BB52A50968E}"/>
    <cellStyle name="Normal 5 2 3 2 3 2 2" xfId="55441" xr:uid="{3A11CE79-A8C7-431A-8AD7-C75C24311F4F}"/>
    <cellStyle name="Normal 5 2 3 2 3 3" xfId="48459" xr:uid="{0C98D0AA-B8C1-4D52-A9F2-48B3A2E22E3E}"/>
    <cellStyle name="Normal 5 2 3 2 4" xfId="18822" xr:uid="{539103DC-475A-4255-8D82-0F10F5D2DFB9}"/>
    <cellStyle name="Normal 5 2 3 2 4 2" xfId="29945" xr:uid="{45211447-A328-4154-A998-62C9D8C9F1DD}"/>
    <cellStyle name="Normal 5 2 3 2 4 2 2" xfId="58435" xr:uid="{E892C2E8-A14C-462F-9EF5-AEB207E847CD}"/>
    <cellStyle name="Normal 5 2 3 2 4 3" xfId="48460" xr:uid="{58D28694-9CB3-4FD4-92D4-A63E764CDEB4}"/>
    <cellStyle name="Normal 5 2 3 2 5" xfId="18823" xr:uid="{A14121D2-77FA-4945-AFB3-38E04DB8D0ED}"/>
    <cellStyle name="Normal 5 2 3 2 5 2" xfId="48461" xr:uid="{C9FFBAFD-DB23-45E3-8BB4-68EE92528F09}"/>
    <cellStyle name="Normal 5 2 3 2 6" xfId="22071" xr:uid="{15B5AD92-AD3F-49C1-8AA0-A0BF5C33DEB7}"/>
    <cellStyle name="Normal 5 2 3 2 6 2" xfId="51496" xr:uid="{45582C3B-5E26-47FD-A94B-6921735EC3D6}"/>
    <cellStyle name="Normal 5 2 3 2 7" xfId="18817" xr:uid="{60076B06-36F6-49FA-9FF2-36E6F304F87B}"/>
    <cellStyle name="Normal 5 2 3 2 7 2" xfId="48455" xr:uid="{1246C097-2E36-4726-8E01-BAD786986D50}"/>
    <cellStyle name="Normal 5 2 3 2 8" xfId="24007" xr:uid="{37B59A02-47F3-4158-8147-BEF8A4518BA0}"/>
    <cellStyle name="Normal 5 2 3 2 8 2" xfId="52570" xr:uid="{41C9FD98-AC19-45D3-A1FF-8D674247161E}"/>
    <cellStyle name="Normal 5 2 3 2 9" xfId="35871" xr:uid="{A1321799-62EE-421D-B69F-25E568675EC4}"/>
    <cellStyle name="Normal 5 2 3 3" xfId="18824" xr:uid="{5DDC83CE-2CFD-4DF4-AC08-3D2F19401CE7}"/>
    <cellStyle name="Normal 5 2 3 3 2" xfId="18825" xr:uid="{C626EE22-1E63-4DB6-A0A1-05C77D487D46}"/>
    <cellStyle name="Normal 5 2 3 3 2 2" xfId="18826" xr:uid="{B20B0364-6BCE-429D-8370-707DD7A182F0}"/>
    <cellStyle name="Normal 5 2 3 3 2 2 2" xfId="28754" xr:uid="{D55C89FE-D000-4C77-A79E-68C9C4D9C21A}"/>
    <cellStyle name="Normal 5 2 3 3 2 2 2 2" xfId="57244" xr:uid="{C7BF07A7-D33E-479F-B600-12EFEE18533C}"/>
    <cellStyle name="Normal 5 2 3 3 2 2 3" xfId="48464" xr:uid="{B81BAA36-7D26-4E43-9D3E-EC4AD2A01EEC}"/>
    <cellStyle name="Normal 5 2 3 3 2 3" xfId="18827" xr:uid="{A835EDE5-11FD-44C3-866F-9963E0A0536A}"/>
    <cellStyle name="Normal 5 2 3 3 2 3 2" xfId="48465" xr:uid="{784B120A-E612-41FF-91CB-50341156B829}"/>
    <cellStyle name="Normal 5 2 3 3 2 4" xfId="25775" xr:uid="{DECF8C9E-EF0A-4047-8149-2DD91D1BE30E}"/>
    <cellStyle name="Normal 5 2 3 3 2 4 2" xfId="54266" xr:uid="{BAC61F50-F5C1-4C9D-AFAB-7FC1B3D10DC9}"/>
    <cellStyle name="Normal 5 2 3 3 2 5" xfId="48463" xr:uid="{D1431DC1-AB84-424B-886C-76007DAA05D6}"/>
    <cellStyle name="Normal 5 2 3 3 3" xfId="18828" xr:uid="{4C61A885-A1FF-437F-AF9C-D0751CA9D6C3}"/>
    <cellStyle name="Normal 5 2 3 3 3 2" xfId="27243" xr:uid="{74C51A0D-98DA-4390-BB03-BE8E01077B3E}"/>
    <cellStyle name="Normal 5 2 3 3 3 2 2" xfId="55733" xr:uid="{2C21BC8E-8382-48A7-B19F-EC83F8A30D75}"/>
    <cellStyle name="Normal 5 2 3 3 3 3" xfId="48466" xr:uid="{84B77CF6-68E4-42E3-8C14-B99BFDE3310A}"/>
    <cellStyle name="Normal 5 2 3 3 4" xfId="18829" xr:uid="{54E88B44-2F33-4EB9-9362-C8332A6901C4}"/>
    <cellStyle name="Normal 5 2 3 3 4 2" xfId="30240" xr:uid="{47403673-8E91-446E-BA2C-D6A1BAAF6908}"/>
    <cellStyle name="Normal 5 2 3 3 4 2 2" xfId="58730" xr:uid="{16AC12A1-D52A-4820-B6AC-AD6D855FCBE2}"/>
    <cellStyle name="Normal 5 2 3 3 4 3" xfId="48467" xr:uid="{9870345F-ED29-44A9-A583-87F5DA8C8A2F}"/>
    <cellStyle name="Normal 5 2 3 3 5" xfId="18830" xr:uid="{CCB9AAE7-B831-4C28-AF72-0773960EB2C7}"/>
    <cellStyle name="Normal 5 2 3 3 5 2" xfId="48468" xr:uid="{5CEC86FB-4FFF-42C9-82D7-6B359356E4DE}"/>
    <cellStyle name="Normal 5 2 3 3 6" xfId="24330" xr:uid="{3FB4113C-340F-4FD7-91D9-D7B1C8E03EC8}"/>
    <cellStyle name="Normal 5 2 3 3 6 2" xfId="52822" xr:uid="{60ACECD9-2AE4-4540-9DBF-21BE7388F649}"/>
    <cellStyle name="Normal 5 2 3 3 7" xfId="48462" xr:uid="{B95CDDE9-6BE0-4B6E-8CF7-4EB9428A3D2E}"/>
    <cellStyle name="Normal 5 2 3 4" xfId="18831" xr:uid="{07705520-D6AB-46D7-AE75-D2066B85DB8E}"/>
    <cellStyle name="Normal 5 2 3 4 2" xfId="18832" xr:uid="{B7EE3701-BA56-44B6-8D3D-FEA0BC46A941}"/>
    <cellStyle name="Normal 5 2 3 4 2 2" xfId="29051" xr:uid="{263DD7C7-07D9-462A-8D7E-8AC290C19B5A}"/>
    <cellStyle name="Normal 5 2 3 4 2 2 2" xfId="57541" xr:uid="{ADB95538-8BDF-4676-B0AD-824FC9C8E537}"/>
    <cellStyle name="Normal 5 2 3 4 2 3" xfId="26067" xr:uid="{0AEF8C67-9E59-4DFB-9201-3A91BA102927}"/>
    <cellStyle name="Normal 5 2 3 4 2 3 2" xfId="54558" xr:uid="{51F57767-342E-4E77-B9AB-F6BFDE21D6EE}"/>
    <cellStyle name="Normal 5 2 3 4 2 4" xfId="48470" xr:uid="{98B3E246-CC8B-4343-8705-5FFEE88BEA55}"/>
    <cellStyle name="Normal 5 2 3 4 3" xfId="18833" xr:uid="{9878989C-AEAE-4B28-964A-D1E1E9BDBDAA}"/>
    <cellStyle name="Normal 5 2 3 4 3 2" xfId="27540" xr:uid="{5CA5A692-C18C-4A8D-864B-21A038B3B14D}"/>
    <cellStyle name="Normal 5 2 3 4 3 2 2" xfId="56030" xr:uid="{01B0F981-2566-43B7-A7FD-6E6BB118AFCE}"/>
    <cellStyle name="Normal 5 2 3 4 3 3" xfId="48471" xr:uid="{DC75E12A-2966-4D38-B728-90323B2B31DE}"/>
    <cellStyle name="Normal 5 2 3 4 4" xfId="30538" xr:uid="{E0151078-D14E-4A99-82CD-12AECA5B60AE}"/>
    <cellStyle name="Normal 5 2 3 4 4 2" xfId="59028" xr:uid="{B2C0DEEE-76EC-4185-8649-E8BAAF881318}"/>
    <cellStyle name="Normal 5 2 3 4 5" xfId="24610" xr:uid="{AE84BA77-0C14-4950-832A-123D6F6D2864}"/>
    <cellStyle name="Normal 5 2 3 4 5 2" xfId="53102" xr:uid="{F86C94CD-920B-4CF4-B8F1-5577B41165CC}"/>
    <cellStyle name="Normal 5 2 3 4 6" xfId="48469" xr:uid="{B8CFFFE9-1E3D-44D5-A1D8-ECE7982DCA2C}"/>
    <cellStyle name="Normal 5 2 3 5" xfId="18834" xr:uid="{85373284-810C-4C6D-A1F2-B3F9B966FB8F}"/>
    <cellStyle name="Normal 5 2 3 5 2" xfId="26376" xr:uid="{E8AF486B-9926-43C8-B345-DD59A17BE289}"/>
    <cellStyle name="Normal 5 2 3 5 2 2" xfId="29360" xr:uid="{16B69FFC-4DF9-4296-9B14-6CC6BAF0B568}"/>
    <cellStyle name="Normal 5 2 3 5 2 2 2" xfId="57850" xr:uid="{EE579D8A-3B5F-4271-9C0C-AF43EAFAF019}"/>
    <cellStyle name="Normal 5 2 3 5 2 3" xfId="54867" xr:uid="{59F65D4C-F279-4A52-8552-E444A920EFC9}"/>
    <cellStyle name="Normal 5 2 3 5 3" xfId="27849" xr:uid="{3D902D37-62A1-4878-9758-003F6BE5D5C7}"/>
    <cellStyle name="Normal 5 2 3 5 3 2" xfId="56339" xr:uid="{248EFEF8-C797-4835-9CD6-89A602C8C00C}"/>
    <cellStyle name="Normal 5 2 3 5 4" xfId="30848" xr:uid="{A3A78829-6DE8-48CD-BA44-77C629E789B4}"/>
    <cellStyle name="Normal 5 2 3 5 4 2" xfId="59338" xr:uid="{4831DF86-91C3-4303-A574-57167A334F5D}"/>
    <cellStyle name="Normal 5 2 3 5 5" xfId="24906" xr:uid="{C86DAD4A-5751-46D0-B2FE-488CD0862031}"/>
    <cellStyle name="Normal 5 2 3 5 5 2" xfId="53397" xr:uid="{F1EFD17E-2CC6-4BA1-B950-AEF7FD007468}"/>
    <cellStyle name="Normal 5 2 3 5 6" xfId="48472" xr:uid="{DC487E1F-EC91-4EDD-94FD-D2DC74B8ECB4}"/>
    <cellStyle name="Normal 5 2 3 6" xfId="18835" xr:uid="{14AEE3A8-A084-4F67-A375-55C58D3A9AC4}"/>
    <cellStyle name="Normal 5 2 3 6 2" xfId="28174" xr:uid="{08CD131E-EC31-4391-AE00-CB02ABD276A1}"/>
    <cellStyle name="Normal 5 2 3 6 2 2" xfId="56664" xr:uid="{9BEE8E51-26CD-4487-B199-1CC2CE083F61}"/>
    <cellStyle name="Normal 5 2 3 6 3" xfId="25207" xr:uid="{8DD320B1-77FE-4E81-9F89-9DB7608BAA62}"/>
    <cellStyle name="Normal 5 2 3 6 3 2" xfId="53698" xr:uid="{6DC0824A-4017-4ADD-AA9F-9420B5E0E45A}"/>
    <cellStyle name="Normal 5 2 3 6 4" xfId="48473" xr:uid="{3BB23F3B-F2FF-4B13-B966-0B6267FBBA0B}"/>
    <cellStyle name="Normal 5 2 3 7" xfId="18836" xr:uid="{450FC81C-C0C5-4B17-916A-F7BC45706133}"/>
    <cellStyle name="Normal 5 2 3 7 2" xfId="26658" xr:uid="{2113F1E4-DC26-4BEB-B338-2AF723CEDCCE}"/>
    <cellStyle name="Normal 5 2 3 7 2 2" xfId="55148" xr:uid="{1248F407-0B0C-4303-8E9D-30A78B8C8955}"/>
    <cellStyle name="Normal 5 2 3 7 3" xfId="48474" xr:uid="{656B8185-F846-452A-AD83-8D5FBF957CF7}"/>
    <cellStyle name="Normal 5 2 3 8" xfId="21087" xr:uid="{8312659B-38AC-44E0-9639-B827946AA3A7}"/>
    <cellStyle name="Normal 5 2 3 8 2" xfId="29652" xr:uid="{94DDA33C-DF19-42CA-8271-9D8972EF27B2}"/>
    <cellStyle name="Normal 5 2 3 8 2 2" xfId="58142" xr:uid="{66D68BF9-8499-41B9-BE4F-734730660D90}"/>
    <cellStyle name="Normal 5 2 3 8 3" xfId="50513" xr:uid="{BE377944-FF79-45DE-B0F9-2D439F30642A}"/>
    <cellStyle name="Normal 5 2 3 9" xfId="18816" xr:uid="{DC34AA67-CBDD-4622-9C2E-33446BFF7E0B}"/>
    <cellStyle name="Normal 5 2 3 9 2" xfId="23618" xr:uid="{82212158-E531-4208-9AB1-9BF9616F1B8B}"/>
    <cellStyle name="Normal 5 2 3 9 2 2" xfId="52342" xr:uid="{BAA7089B-E33A-4178-8217-D734F42C214C}"/>
    <cellStyle name="Normal 5 2 3 9 3" xfId="48454" xr:uid="{A395EFF4-9872-41C9-928C-8BC4D4D631BC}"/>
    <cellStyle name="Normal 5 2 4" xfId="3388" xr:uid="{DC81C47C-296E-4096-9D08-F2F350EFBF82}"/>
    <cellStyle name="Normal 5 2 4 2" xfId="18838" xr:uid="{3440AAB2-DDD6-49A4-8726-53A3109088DC}"/>
    <cellStyle name="Normal 5 2 4 2 2" xfId="18839" xr:uid="{746E2CF1-51F0-4C6A-A1E1-6755C71954E4}"/>
    <cellStyle name="Normal 5 2 4 2 2 2" xfId="31072" xr:uid="{24127CA9-8835-49BD-991E-8875BA4C32D6}"/>
    <cellStyle name="Normal 5 2 4 2 2 2 2" xfId="59552" xr:uid="{3780783E-5BC4-4444-B7FD-8081A02E36E0}"/>
    <cellStyle name="Normal 5 2 4 2 2 3" xfId="48477" xr:uid="{0E662497-BDAD-4A02-ABF9-4DF7829F955C}"/>
    <cellStyle name="Normal 5 2 4 2 3" xfId="18840" xr:uid="{B84F7C38-C217-47CE-A894-55C089366E51}"/>
    <cellStyle name="Normal 5 2 4 2 3 2" xfId="48478" xr:uid="{6EA21B1F-20F3-49C6-AABA-5C191F18F532}"/>
    <cellStyle name="Normal 5 2 4 2 4" xfId="31219" xr:uid="{73AD62B6-C4B5-4E6A-A442-43249ECCC804}"/>
    <cellStyle name="Normal 5 2 4 2 4 2" xfId="59618" xr:uid="{532C3DFD-3EBC-4DFB-AA5D-A3BD0EE979E4}"/>
    <cellStyle name="Normal 5 2 4 2 5" xfId="48476" xr:uid="{91ACFAD7-1D54-4F9D-B858-43CCF7BCB175}"/>
    <cellStyle name="Normal 5 2 4 3" xfId="18841" xr:uid="{CFFFD6E0-7C2E-45B3-82EB-1E25A3F7010C}"/>
    <cellStyle name="Normal 5 2 4 3 2" xfId="31085" xr:uid="{FB8FD044-2ABC-4DD6-9438-69E4E66A5F60}"/>
    <cellStyle name="Normal 5 2 4 3 2 2" xfId="59563" xr:uid="{67697DEC-BC9C-43DC-BA9C-9C53FCBF8DDB}"/>
    <cellStyle name="Normal 5 2 4 3 3" xfId="48479" xr:uid="{9A70C74D-E493-4F48-98F8-BB0777E75831}"/>
    <cellStyle name="Normal 5 2 4 4" xfId="18842" xr:uid="{5712AA1D-B0E1-44F1-8B10-2CF126BD3AFE}"/>
    <cellStyle name="Normal 5 2 4 4 2" xfId="48480" xr:uid="{FBEA2ADC-2B9C-4575-B7A8-9249A836DF7C}"/>
    <cellStyle name="Normal 5 2 4 5" xfId="18843" xr:uid="{97AF72E8-9902-4859-BF10-5B81B7192685}"/>
    <cellStyle name="Normal 5 2 4 5 2" xfId="48481" xr:uid="{AB3DF2E2-64DF-494B-8298-6C3256EDF7DA}"/>
    <cellStyle name="Normal 5 2 4 6" xfId="21572" xr:uid="{36177A71-0830-48B4-8BAC-EB6424B42579}"/>
    <cellStyle name="Normal 5 2 4 6 2" xfId="50997" xr:uid="{D491032C-F71C-497C-B2FE-E264B341F185}"/>
    <cellStyle name="Normal 5 2 4 7" xfId="18837" xr:uid="{456BEB77-861B-4DDD-92C7-3514A4BA43C9}"/>
    <cellStyle name="Normal 5 2 4 7 2" xfId="48475" xr:uid="{2FF47DFE-692A-4ADE-BE74-F701699F8CFD}"/>
    <cellStyle name="Normal 5 2 4 8" xfId="23900" xr:uid="{23F7C8CE-ECC1-4811-896B-1A9D2896EBC3}"/>
    <cellStyle name="Normal 5 2 4 9" xfId="5621" xr:uid="{5EA06214-0627-48DE-A8F9-32FCEBE6BC54}"/>
    <cellStyle name="Normal 5 2 4 9 2" xfId="35481" xr:uid="{CA7A4F47-6B2D-4EC2-92D3-641C9F56AB49}"/>
    <cellStyle name="Normal 5 2 5" xfId="3391" xr:uid="{FAC716B1-9D3B-49C3-AF49-39608A73D478}"/>
    <cellStyle name="Normal 5 2 5 2" xfId="18845" xr:uid="{17DA6474-92B2-436F-953E-45E21215C37B}"/>
    <cellStyle name="Normal 5 2 5 2 2" xfId="18846" xr:uid="{B843FEE9-EF47-4634-B5FE-160F754F6512}"/>
    <cellStyle name="Normal 5 2 5 2 2 2" xfId="48484" xr:uid="{B8871489-4651-4793-BB00-AAA57E0C73DA}"/>
    <cellStyle name="Normal 5 2 5 2 3" xfId="18847" xr:uid="{23ECEEF6-86BF-46F7-94B5-723C4ED86929}"/>
    <cellStyle name="Normal 5 2 5 2 3 2" xfId="48485" xr:uid="{E6B719F5-6CCE-4087-AA07-BBDE8D626C87}"/>
    <cellStyle name="Normal 5 2 5 2 4" xfId="31070" xr:uid="{922B944F-A88D-4031-8B0A-925EC41B3939}"/>
    <cellStyle name="Normal 5 2 5 2 4 2" xfId="59551" xr:uid="{58F54673-E999-4377-A0D9-1B9C637B60EC}"/>
    <cellStyle name="Normal 5 2 5 2 5" xfId="48483" xr:uid="{DB267A9B-5BE1-4E99-88A9-BD62966730F8}"/>
    <cellStyle name="Normal 5 2 5 3" xfId="18848" xr:uid="{5B844050-F161-486C-974C-03AA7AD5F85F}"/>
    <cellStyle name="Normal 5 2 5 3 2" xfId="48486" xr:uid="{FBF6FE3E-70D4-41FF-A4FB-91299A4035B4}"/>
    <cellStyle name="Normal 5 2 5 4" xfId="18849" xr:uid="{592C5A82-D965-4A55-90C5-D694A1EFAC64}"/>
    <cellStyle name="Normal 5 2 5 4 2" xfId="48487" xr:uid="{CBAA34B6-D272-4C4D-89ED-D58FABB7D785}"/>
    <cellStyle name="Normal 5 2 5 5" xfId="18850" xr:uid="{0CA13F77-2455-4F1D-B0BF-DE702D4449D5}"/>
    <cellStyle name="Normal 5 2 5 5 2" xfId="48488" xr:uid="{A3317988-F8CE-4A26-A7F1-BAAD6CE94517}"/>
    <cellStyle name="Normal 5 2 5 6" xfId="20630" xr:uid="{D78BDB47-2BD4-4015-A12E-E089E3C2C877}"/>
    <cellStyle name="Normal 5 2 5 6 2" xfId="50073" xr:uid="{A220AE97-1AAE-4070-AA2C-52F216CA3685}"/>
    <cellStyle name="Normal 5 2 5 7" xfId="18844" xr:uid="{D1860B35-E4B7-438B-9D6D-CF1F50F4909F}"/>
    <cellStyle name="Normal 5 2 5 7 2" xfId="48482" xr:uid="{02CD9EDD-73B1-4805-837F-C7AEEB4430B9}"/>
    <cellStyle name="Normal 5 2 5 8" xfId="31217" xr:uid="{D0E944AC-BDBF-4488-A4CB-960E643A0DC7}"/>
    <cellStyle name="Normal 5 2 5 8 2" xfId="59616" xr:uid="{B4F361B2-6793-4AF1-9C8D-5B4457FF8C79}"/>
    <cellStyle name="Normal 5 2 5 9" xfId="4737" xr:uid="{23739A2D-80AF-4877-AE7B-8A4C28C59F51}"/>
    <cellStyle name="Normal 5 2 5 9 2" xfId="34629" xr:uid="{5AAB303C-7186-43BA-A142-0CA432018768}"/>
    <cellStyle name="Normal 5 2 6" xfId="18851" xr:uid="{FF921C0F-0430-4DED-9CE3-0D32F16DC1A7}"/>
    <cellStyle name="Normal 5 2 6 2" xfId="18852" xr:uid="{4235321F-09A7-45EC-853F-799D8E42FC88}"/>
    <cellStyle name="Normal 5 2 6 2 2" xfId="31097" xr:uid="{890CFCB7-C66F-4E3E-BDB3-1833B1357B7B}"/>
    <cellStyle name="Normal 5 2 6 2 2 2" xfId="59575" xr:uid="{06DBC8EF-FD62-4522-8DC4-D59BD5BFE577}"/>
    <cellStyle name="Normal 5 2 6 2 3" xfId="48490" xr:uid="{D6355E9A-D0CB-464D-9FC6-A5159B8DFF2F}"/>
    <cellStyle name="Normal 5 2 6 3" xfId="18853" xr:uid="{C21C9E10-AAFD-42EE-A86C-B50E8DEB7684}"/>
    <cellStyle name="Normal 5 2 6 3 2" xfId="48491" xr:uid="{FB0A0A82-5D4F-4D7E-B7FD-30077B48C585}"/>
    <cellStyle name="Normal 5 2 6 4" xfId="31350" xr:uid="{C9A8E8FF-7598-492E-8E77-41DCD584BA79}"/>
    <cellStyle name="Normal 5 2 6 5" xfId="48489" xr:uid="{3DC7D9C0-B294-44C3-86BC-51A67C094298}"/>
    <cellStyle name="Normal 5 2 7" xfId="18854" xr:uid="{E6CF75DB-AC65-4F5A-84B9-CCAFED0EE061}"/>
    <cellStyle name="Normal 5 2 7 2" xfId="31107" xr:uid="{CB8F6773-466E-4B5D-B630-418C101D2F15}"/>
    <cellStyle name="Normal 5 2 7 2 2" xfId="59584" xr:uid="{5F8AAE95-92A1-4384-AF80-927C8B4A50D1}"/>
    <cellStyle name="Normal 5 2 7 3" xfId="31321" xr:uid="{D208290D-9297-4C5E-B01F-1AF18A5E2218}"/>
    <cellStyle name="Normal 5 2 7 4" xfId="48492" xr:uid="{F100FC24-137D-4F9B-BDFE-E384C2235E02}"/>
    <cellStyle name="Normal 5 2 8" xfId="18855" xr:uid="{8189825B-8838-476E-9F05-899848B151E5}"/>
    <cellStyle name="Normal 5 2 8 2" xfId="48493" xr:uid="{FE0A0994-7788-4E51-90EC-1BFF6224A873}"/>
    <cellStyle name="Normal 5 2 9" xfId="18856" xr:uid="{1AEC310D-ADB1-4DF9-B108-2115E2136B36}"/>
    <cellStyle name="Normal 5 2 9 2" xfId="48494" xr:uid="{EFC19667-90FB-474A-868B-77704AD03D41}"/>
    <cellStyle name="Normal 5 20" xfId="4647" xr:uid="{BEC2B0F8-DA7E-4AF9-B66B-057EDF5D9A33}"/>
    <cellStyle name="Normal 5 20 2" xfId="6374" xr:uid="{1B4D5DE7-6716-4FF7-9DF1-D64735010731}"/>
    <cellStyle name="Normal 5 20 2 2" xfId="36165" xr:uid="{2B06A399-3DED-452E-B6E0-C5EDC4515006}"/>
    <cellStyle name="Normal 5 20 3" xfId="34584" xr:uid="{4A2CE3F4-4A4F-4575-994E-45B980AC82AF}"/>
    <cellStyle name="Normal 5 21" xfId="4580" xr:uid="{CE0FDF45-6CEB-4307-AA4E-716A04EA86AF}"/>
    <cellStyle name="Normal 5 21 2" xfId="34521" xr:uid="{9F15D822-C493-469F-ACCE-D11D661B7F07}"/>
    <cellStyle name="Normal 5 22" xfId="22542" xr:uid="{B58386F1-9EB5-4ADF-B583-38AB82F6B079}"/>
    <cellStyle name="Normal 5 23" xfId="22627" xr:uid="{A34316C7-805A-494F-A82F-C878EB8D8873}"/>
    <cellStyle name="Normal 5 23 2" xfId="51912" xr:uid="{33A1BC9C-0CDC-4A69-B633-07760B404A24}"/>
    <cellStyle name="Normal 5 24" xfId="4168" xr:uid="{EBB2C6BA-E509-451B-AB2C-42D5E2B176ED}"/>
    <cellStyle name="Normal 5 24 2" xfId="34428" xr:uid="{A7A9B525-9543-46A3-AE22-75F9B251415C}"/>
    <cellStyle name="Normal 5 25" xfId="4001" xr:uid="{F3D3EF7E-FEE7-4994-BDE3-A1F45EB4C14A}"/>
    <cellStyle name="Normal 5 26" xfId="31441" xr:uid="{EB9A16AB-DDF8-4EDF-B32C-CC5C66EBDC94}"/>
    <cellStyle name="Normal 5 27" xfId="31733" xr:uid="{885C8EA9-EAEA-41CD-928C-390FABF514CE}"/>
    <cellStyle name="Normal 5 3" xfId="338" xr:uid="{4A93C99A-D10B-4A24-92A3-AFB6E3AD8E04}"/>
    <cellStyle name="Normal 5 3 10" xfId="4826" xr:uid="{C4335317-6D32-43B4-B2C8-B131A3539B19}"/>
    <cellStyle name="Normal 5 3 10 2" xfId="34709" xr:uid="{E396E234-2993-40D6-96BC-EEEF59A0832C}"/>
    <cellStyle name="Normal 5 3 11" xfId="4336" xr:uid="{651FCDB0-9B36-4147-90B4-37B3633C2E1B}"/>
    <cellStyle name="Normal 5 3 12" xfId="4007" xr:uid="{16A15A86-2FD5-4255-948C-6CA5C856F0B6}"/>
    <cellStyle name="Normal 5 3 2" xfId="5075" xr:uid="{A60D0BC1-ABBF-4FE6-BE8C-D9DEB5A3819E}"/>
    <cellStyle name="Normal 5 3 2 2" xfId="5858" xr:uid="{E5955220-9FF3-4104-9F04-18C30D9EEE58}"/>
    <cellStyle name="Normal 5 3 2 2 2" xfId="18860" xr:uid="{0CB1FF79-B910-462E-85DD-43581061E03C}"/>
    <cellStyle name="Normal 5 3 2 2 2 2" xfId="31060" xr:uid="{B2A5FAF2-4156-4B69-A5C4-99A92C36D33A}"/>
    <cellStyle name="Normal 5 3 2 2 2 2 2" xfId="59541" xr:uid="{A4BD4541-3254-4033-8692-B9717BA664D3}"/>
    <cellStyle name="Normal 5 3 2 2 2 3" xfId="48498" xr:uid="{AC3002DC-0ED4-4BA3-9733-4C59A412E7B7}"/>
    <cellStyle name="Normal 5 3 2 2 3" xfId="18861" xr:uid="{EE1DC513-4B03-4F4B-AF0E-A6351D55E122}"/>
    <cellStyle name="Normal 5 3 2 2 3 2" xfId="31407" xr:uid="{D35C136A-0001-4439-BF70-DD7E9D5AF3FC}"/>
    <cellStyle name="Normal 5 3 2 2 3 2 2" xfId="59657" xr:uid="{452A8C5F-0880-4EFF-A745-3AFC802DDDD4}"/>
    <cellStyle name="Normal 5 3 2 2 3 3" xfId="48499" xr:uid="{E01E8F59-9F7A-446E-B79F-5BA8568682D8}"/>
    <cellStyle name="Normal 5 3 2 2 4" xfId="21893" xr:uid="{6AE2D99F-0865-423B-AFF4-EE51C7602A48}"/>
    <cellStyle name="Normal 5 3 2 2 4 2" xfId="51318" xr:uid="{9072F6A9-F813-4923-8A93-AB32BC3B15FC}"/>
    <cellStyle name="Normal 5 3 2 2 5" xfId="18859" xr:uid="{79456720-380B-4247-B80A-A3626AEF8570}"/>
    <cellStyle name="Normal 5 3 2 2 5 2" xfId="48497" xr:uid="{DF2FBDD2-BB3E-4A00-8132-F305661BFF95}"/>
    <cellStyle name="Normal 5 3 2 2 6" xfId="23887" xr:uid="{39693830-D418-4AC9-8FC4-D63B8B8BEF89}"/>
    <cellStyle name="Normal 5 3 2 2 7" xfId="35717" xr:uid="{AA030D95-D527-4C53-AB35-6D1A1691A528}"/>
    <cellStyle name="Normal 5 3 2 3" xfId="18862" xr:uid="{D933AC09-7078-4394-A26A-23355C28455E}"/>
    <cellStyle name="Normal 5 3 2 3 2" xfId="31113" xr:uid="{6EFBDEB2-6592-404D-9A2D-D91CD756AE7C}"/>
    <cellStyle name="Normal 5 3 2 3 2 2" xfId="59590" xr:uid="{7DF7CD97-9D64-44E3-9600-CCC89503FF5E}"/>
    <cellStyle name="Normal 5 3 2 3 3" xfId="48500" xr:uid="{B9D8CBA0-B930-4ACD-A383-6A5232E3CD68}"/>
    <cellStyle name="Normal 5 3 2 4" xfId="18863" xr:uid="{199C60BB-42E7-4BE2-943F-A05B1D60932E}"/>
    <cellStyle name="Normal 5 3 2 4 2" xfId="31405" xr:uid="{F5C380CC-A9DE-4294-BB51-CE414D9507EE}"/>
    <cellStyle name="Normal 5 3 2 4 2 2" xfId="59655" xr:uid="{94262245-B868-4DA6-8101-6C6371B64EA9}"/>
    <cellStyle name="Normal 5 3 2 4 3" xfId="48501" xr:uid="{497BA7CD-5ED3-42E3-8FFD-2483BC20E044}"/>
    <cellStyle name="Normal 5 3 2 5" xfId="18864" xr:uid="{4B2C8A52-91E2-42AB-85A1-BF3EC53184E3}"/>
    <cellStyle name="Normal 5 3 2 5 2" xfId="48502" xr:uid="{CCF81F9F-35F5-4CBB-A32C-EC1189310B7D}"/>
    <cellStyle name="Normal 5 3 2 6" xfId="20921" xr:uid="{AE4F380B-2EDE-428A-906E-B051F51D6B33}"/>
    <cellStyle name="Normal 5 3 2 6 2" xfId="50349" xr:uid="{0654FFCD-8CF5-4901-9498-D5A2C7456934}"/>
    <cellStyle name="Normal 5 3 2 7" xfId="18858" xr:uid="{F7A5FD59-E30D-4A56-ADD0-550FC8EFE905}"/>
    <cellStyle name="Normal 5 3 2 7 2" xfId="48496" xr:uid="{C6EB96CA-388C-4FC7-A4F2-DB8C1096F5FE}"/>
    <cellStyle name="Normal 5 3 2 8" xfId="23003" xr:uid="{EFC3618C-30EE-4B56-AA14-25E661CED59A}"/>
    <cellStyle name="Normal 5 3 2 9" xfId="34942" xr:uid="{B35CFE19-D5BB-4580-BD3D-3700913B7A4F}"/>
    <cellStyle name="Normal 5 3 3" xfId="5268" xr:uid="{591BE9C8-9CB7-4DEE-9EAF-33F9F7471694}"/>
    <cellStyle name="Normal 5 3 3 2" xfId="6050" xr:uid="{CD0EF33F-FB65-4BD7-BD2A-914BA0D4961D}"/>
    <cellStyle name="Normal 5 3 3 2 2" xfId="18867" xr:uid="{453B01ED-C427-402F-A786-E6B519B32232}"/>
    <cellStyle name="Normal 5 3 3 2 2 2" xfId="48505" xr:uid="{18EF8B44-DA9C-4A5B-95F0-72397F1DB53E}"/>
    <cellStyle name="Normal 5 3 3 2 3" xfId="18868" xr:uid="{5D5AFF0E-4AFA-4E64-AB90-A04B5D54669C}"/>
    <cellStyle name="Normal 5 3 3 2 3 2" xfId="48506" xr:uid="{C1C44117-C1BA-43D2-BC14-3B7C575E3ABE}"/>
    <cellStyle name="Normal 5 3 3 2 4" xfId="22153" xr:uid="{B034C632-651E-483C-8ED2-ABD340F45C06}"/>
    <cellStyle name="Normal 5 3 3 2 4 2" xfId="51578" xr:uid="{1E0DDF26-BE31-46BA-8B8A-DE0448308D77}"/>
    <cellStyle name="Normal 5 3 3 2 5" xfId="18866" xr:uid="{3B722EC3-C671-47AA-9725-7FF120F9AFB0}"/>
    <cellStyle name="Normal 5 3 3 2 5 2" xfId="48504" xr:uid="{8EA38997-6847-44E1-85E8-F332A2234665}"/>
    <cellStyle name="Normal 5 3 3 2 6" xfId="31059" xr:uid="{76F825B9-A680-4F53-9FB3-AF7E51541BB0}"/>
    <cellStyle name="Normal 5 3 3 2 6 2" xfId="59540" xr:uid="{B9321378-AE24-4F4C-8903-6B606F57D38D}"/>
    <cellStyle name="Normal 5 3 3 2 7" xfId="35909" xr:uid="{205C38BC-862A-43F2-91F8-60FC4631122F}"/>
    <cellStyle name="Normal 5 3 3 3" xfId="18869" xr:uid="{ADDC3700-8690-4E8D-992B-E49B68E586A0}"/>
    <cellStyle name="Normal 5 3 3 3 2" xfId="31403" xr:uid="{E00880FF-127B-4C22-A544-B180E73434B0}"/>
    <cellStyle name="Normal 5 3 3 3 2 2" xfId="59653" xr:uid="{190A6179-9656-4860-B76E-4E2376EE4F36}"/>
    <cellStyle name="Normal 5 3 3 3 3" xfId="48507" xr:uid="{03B7D871-6731-429B-B65E-6710DB5821B3}"/>
    <cellStyle name="Normal 5 3 3 4" xfId="18870" xr:uid="{E4EA944A-3A9A-4D1C-AF4C-5DE5F9AD4473}"/>
    <cellStyle name="Normal 5 3 3 4 2" xfId="48508" xr:uid="{B810A965-3850-4D1E-9E8C-203C63380A0D}"/>
    <cellStyle name="Normal 5 3 3 5" xfId="18871" xr:uid="{1F6C22A9-7546-4558-9689-1FCB75EECA61}"/>
    <cellStyle name="Normal 5 3 3 5 2" xfId="48509" xr:uid="{C2468DD2-95F7-4613-A2FF-036AE34BA047}"/>
    <cellStyle name="Normal 5 3 3 6" xfId="21167" xr:uid="{197A24A0-7FA5-4AB1-AB76-264BA0097851}"/>
    <cellStyle name="Normal 5 3 3 6 2" xfId="50593" xr:uid="{67A72E36-6A41-437E-83B4-F3F456571ACE}"/>
    <cellStyle name="Normal 5 3 3 7" xfId="18865" xr:uid="{AB051C8F-04D6-48C8-AC0B-5DABEE0AA543}"/>
    <cellStyle name="Normal 5 3 3 7 2" xfId="48503" xr:uid="{3A9F7512-D36F-483D-B001-7A25C0D559C4}"/>
    <cellStyle name="Normal 5 3 3 8" xfId="23494" xr:uid="{326EB7F5-9FDF-4D88-A67D-E6F5B7E7A532}"/>
    <cellStyle name="Normal 5 3 3 9" xfId="35131" xr:uid="{3A5E6615-088E-4349-A998-123E2B5CE7C1}"/>
    <cellStyle name="Normal 5 3 4" xfId="5660" xr:uid="{34163F01-970F-442C-9B11-0B828F23D807}"/>
    <cellStyle name="Normal 5 3 4 2" xfId="18873" xr:uid="{48EABDB2-C4C2-43C2-AD0F-937C2DF45EFC}"/>
    <cellStyle name="Normal 5 3 4 2 2" xfId="48511" xr:uid="{A38B4B64-F1D1-465D-B8F0-8A9812611115}"/>
    <cellStyle name="Normal 5 3 4 3" xfId="18874" xr:uid="{A5AA6D67-6FD5-4E3F-A599-E81236BD1265}"/>
    <cellStyle name="Normal 5 3 4 3 2" xfId="48512" xr:uid="{AC2874A6-F459-4D4F-9B6E-D0153E463D16}"/>
    <cellStyle name="Normal 5 3 4 4" xfId="21666" xr:uid="{DDD70F75-DDB2-429F-B081-A7720C91ACA6}"/>
    <cellStyle name="Normal 5 3 4 4 2" xfId="51091" xr:uid="{EF5B41E7-8409-4A1C-A324-13D2D2DB12B0}"/>
    <cellStyle name="Normal 5 3 4 5" xfId="18872" xr:uid="{84124266-5356-4D61-99F0-69EADEFBF9BA}"/>
    <cellStyle name="Normal 5 3 4 5 2" xfId="48510" xr:uid="{7AE2D5F0-550D-4605-909B-4AB879875A63}"/>
    <cellStyle name="Normal 5 3 4 6" xfId="31101" xr:uid="{2EBC4EC8-224F-4857-A5A1-309E879F35DA}"/>
    <cellStyle name="Normal 5 3 4 6 2" xfId="59579" xr:uid="{84B1D3D4-72D1-48F1-A590-97C932B1B4D2}"/>
    <cellStyle name="Normal 5 3 4 7" xfId="35519" xr:uid="{A9A92003-95CF-44EA-8CCD-3FDE1CBDDC7B}"/>
    <cellStyle name="Normal 5 3 5" xfId="18875" xr:uid="{12273A4C-8E84-4735-9D76-EFB982A11AAE}"/>
    <cellStyle name="Normal 5 3 5 2" xfId="31408" xr:uid="{D0F557D1-0C9F-48EB-B9D6-2BF034A2BFE0}"/>
    <cellStyle name="Normal 5 3 5 2 2" xfId="59658" xr:uid="{9C5146BC-7279-4930-AF21-7054ED49FF1A}"/>
    <cellStyle name="Normal 5 3 5 3" xfId="48513" xr:uid="{989F268F-99CD-4533-9A79-B131C38828B9}"/>
    <cellStyle name="Normal 5 3 6" xfId="18876" xr:uid="{83BA1294-7A3F-4E2D-A630-DCA5837AF48F}"/>
    <cellStyle name="Normal 5 3 6 2" xfId="31062" xr:uid="{EE4337E8-F17B-4F54-8B2E-AB8A9C601592}"/>
    <cellStyle name="Normal 5 3 6 2 2" xfId="59543" xr:uid="{1E11405A-54F6-4033-8747-1A33CA8F0253}"/>
    <cellStyle name="Normal 5 3 6 3" xfId="48514" xr:uid="{0E307E69-1605-4699-9F34-A5E0AD3EDAE3}"/>
    <cellStyle name="Normal 5 3 7" xfId="18877" xr:uid="{77501CD4-8940-4F33-86D7-F08F2321AE98}"/>
    <cellStyle name="Normal 5 3 7 2" xfId="22933" xr:uid="{5C88FC4E-EA1D-4ABE-8583-A4602B83454E}"/>
    <cellStyle name="Normal 5 3 7 3" xfId="48515" xr:uid="{2060D569-31AD-4952-8FCA-23029A8D5D7B}"/>
    <cellStyle name="Normal 5 3 8" xfId="20696" xr:uid="{99CD2354-D38C-428D-9C0E-6D230ADEDCE3}"/>
    <cellStyle name="Normal 5 3 8 2" xfId="50134" xr:uid="{B5BC025B-93C6-4EE7-8D34-1720C39AC814}"/>
    <cellStyle name="Normal 5 3 9" xfId="18857" xr:uid="{41C1B363-7DD5-4C87-946E-F77C5568F891}"/>
    <cellStyle name="Normal 5 3 9 2" xfId="48495" xr:uid="{4A98A937-AEA8-4494-815A-B25D138B6766}"/>
    <cellStyle name="Normal 5 4" xfId="396" xr:uid="{0711005F-1F3C-4C6C-A6E0-1E8F8EADC632}"/>
    <cellStyle name="Normal 5 4 10" xfId="22951" xr:uid="{F9B0AF46-59E0-4C20-A3C3-EE1248DBF0EC}"/>
    <cellStyle name="Normal 5 4 11" xfId="4851" xr:uid="{EA5BEB30-ACFC-4CD7-BF4C-F49C06965C31}"/>
    <cellStyle name="Normal 5 4 11 2" xfId="34731" xr:uid="{5EFDED43-04D2-48E5-BD8D-B2ECC7D04D07}"/>
    <cellStyle name="Normal 5 4 2" xfId="3490" xr:uid="{B882C77F-3FE7-4D9F-B5D4-A35EC938309C}"/>
    <cellStyle name="Normal 5 4 2 2" xfId="5865" xr:uid="{D015442A-8122-4CC6-B85C-4883CB538333}"/>
    <cellStyle name="Normal 5 4 2 2 2" xfId="18881" xr:uid="{5BE92CA4-9AC2-47EC-830C-AE27F30D743D}"/>
    <cellStyle name="Normal 5 4 2 2 2 2" xfId="48519" xr:uid="{60F1995C-EB56-43EA-AD64-F76CE6239F9B}"/>
    <cellStyle name="Normal 5 4 2 2 3" xfId="18882" xr:uid="{55D6706E-5828-4853-913C-38EEB35493E4}"/>
    <cellStyle name="Normal 5 4 2 2 3 2" xfId="48520" xr:uid="{396DD9ED-D3CB-4C01-86E0-FF5E23C5E92D}"/>
    <cellStyle name="Normal 5 4 2 2 4" xfId="21912" xr:uid="{CF42CA11-0727-4CFE-BC75-8AA14CC00AC6}"/>
    <cellStyle name="Normal 5 4 2 2 4 2" xfId="51337" xr:uid="{CE5041C0-9C27-4BE8-881F-F28A2121B963}"/>
    <cellStyle name="Normal 5 4 2 2 5" xfId="18880" xr:uid="{5F5751D2-DBA1-459E-89A1-DC6B9BCDE596}"/>
    <cellStyle name="Normal 5 4 2 2 5 2" xfId="48518" xr:uid="{566E8FD9-8EA0-47D6-B7A2-3AF44895657E}"/>
    <cellStyle name="Normal 5 4 2 2 6" xfId="35724" xr:uid="{828D5645-B075-4D0D-AF15-2B2355F3573A}"/>
    <cellStyle name="Normal 5 4 2 3" xfId="18883" xr:uid="{A1ABF3B9-F2F9-4EDB-8BEA-3162623EE3FE}"/>
    <cellStyle name="Normal 5 4 2 3 2" xfId="48521" xr:uid="{C93A4FFE-13FF-4C9D-93B7-650D52AABAC9}"/>
    <cellStyle name="Normal 5 4 2 4" xfId="18884" xr:uid="{78992950-8FCB-4BBA-B96D-34507B53ACA2}"/>
    <cellStyle name="Normal 5 4 2 4 2" xfId="48522" xr:uid="{2094B106-2941-401E-9097-9CE6F164826F}"/>
    <cellStyle name="Normal 5 4 2 5" xfId="18885" xr:uid="{95458AC1-1676-4617-89C2-7F54D26D0705}"/>
    <cellStyle name="Normal 5 4 2 5 2" xfId="48523" xr:uid="{18B8F1D4-321A-48F8-90C0-87223492CACB}"/>
    <cellStyle name="Normal 5 4 2 6" xfId="20939" xr:uid="{11DD127A-055D-4571-8305-5403C9753B41}"/>
    <cellStyle name="Normal 5 4 2 6 2" xfId="50367" xr:uid="{08CA0AF0-0604-458F-9FE8-E39AE5854ED9}"/>
    <cellStyle name="Normal 5 4 2 7" xfId="18879" xr:uid="{78144855-A208-47D3-AE54-24AD57DED8F6}"/>
    <cellStyle name="Normal 5 4 2 7 2" xfId="48517" xr:uid="{C869A524-81E4-4993-A8D2-28B7BA9B583A}"/>
    <cellStyle name="Normal 5 4 2 8" xfId="23909" xr:uid="{BB2509D9-9C1C-4F97-99E6-ECAA74BD4E32}"/>
    <cellStyle name="Normal 5 4 2 9" xfId="5094" xr:uid="{550B714E-2944-4D24-BEFF-9389CB1B4A80}"/>
    <cellStyle name="Normal 5 4 2 9 2" xfId="34961" xr:uid="{CC5D6E7E-AB47-461B-936C-7A58FA9DFD95}"/>
    <cellStyle name="Normal 5 4 3" xfId="1474" xr:uid="{A0651D1C-B908-4CB5-B0CC-E9354BD4BFE1}"/>
    <cellStyle name="Normal 5 4 3 2" xfId="6056" xr:uid="{36C555F3-3B90-4606-8B88-EC157A9921CE}"/>
    <cellStyle name="Normal 5 4 3 2 2" xfId="18888" xr:uid="{320FFA66-E527-461C-861C-A591DE8EFDAA}"/>
    <cellStyle name="Normal 5 4 3 2 2 2" xfId="48526" xr:uid="{6C3F0266-3AF1-49D3-A6E6-B473CA728C76}"/>
    <cellStyle name="Normal 5 4 3 2 3" xfId="18889" xr:uid="{90459753-1987-43BA-AC7A-F4E4B0DE86E6}"/>
    <cellStyle name="Normal 5 4 3 2 3 2" xfId="48527" xr:uid="{1447664B-2BE8-41F8-AB06-A403568CE0FA}"/>
    <cellStyle name="Normal 5 4 3 2 4" xfId="22173" xr:uid="{D7AAB264-E20F-4131-AAA7-9CC922183499}"/>
    <cellStyle name="Normal 5 4 3 2 4 2" xfId="51598" xr:uid="{C1F7A834-8299-4500-A57C-15DE7184CCA4}"/>
    <cellStyle name="Normal 5 4 3 2 5" xfId="18887" xr:uid="{A066D632-C664-49B6-BCFA-62CD17864A73}"/>
    <cellStyle name="Normal 5 4 3 2 5 2" xfId="48525" xr:uid="{896F119F-BBC8-402D-95F4-0131635D4D45}"/>
    <cellStyle name="Normal 5 4 3 2 6" xfId="35915" xr:uid="{80420B21-A0B8-42F2-AB2A-5A76AF2445F4}"/>
    <cellStyle name="Normal 5 4 3 3" xfId="18890" xr:uid="{A76C4909-2D68-49D5-9446-B9A784096930}"/>
    <cellStyle name="Normal 5 4 3 3 2" xfId="48528" xr:uid="{B99CB09A-4123-4D3B-A30C-88713522870B}"/>
    <cellStyle name="Normal 5 4 3 4" xfId="18891" xr:uid="{26A0B90B-5CE7-44BC-8436-3E43E5FD91A2}"/>
    <cellStyle name="Normal 5 4 3 4 2" xfId="48529" xr:uid="{F7685151-A021-4F57-9E57-428826FFB7CB}"/>
    <cellStyle name="Normal 5 4 3 5" xfId="18892" xr:uid="{AC60D6A9-548B-4246-8E67-3FF452883FBB}"/>
    <cellStyle name="Normal 5 4 3 5 2" xfId="48530" xr:uid="{F42B10BD-1B90-4E1D-8A4F-6523CBB53A28}"/>
    <cellStyle name="Normal 5 4 3 6" xfId="21186" xr:uid="{279179B9-65E9-4587-BC8E-4EE0072AA52F}"/>
    <cellStyle name="Normal 5 4 3 6 2" xfId="50612" xr:uid="{C6148C85-1BED-455B-BE91-567D86D5C4F4}"/>
    <cellStyle name="Normal 5 4 3 7" xfId="18886" xr:uid="{C928DE2E-6BDD-4070-8412-6D81CBFA4FFD}"/>
    <cellStyle name="Normal 5 4 3 7 2" xfId="48524" xr:uid="{7E735663-9526-4478-AE28-7DF73D1B3384}"/>
    <cellStyle name="Normal 5 4 3 8" xfId="5274" xr:uid="{ABC7F8A0-BA10-4964-82A4-FE1A9DDCBDFE}"/>
    <cellStyle name="Normal 5 4 3 8 2" xfId="35137" xr:uid="{B00A823C-7E67-4BA1-9050-E68C8B1D144C}"/>
    <cellStyle name="Normal 5 4 4" xfId="5681" xr:uid="{39330540-6D6D-46B7-9332-B86AA6A795D8}"/>
    <cellStyle name="Normal 5 4 4 2" xfId="18894" xr:uid="{E19BE5A8-B366-45F2-9007-50DE77DE89E9}"/>
    <cellStyle name="Normal 5 4 4 2 2" xfId="48532" xr:uid="{7CFC0FA1-FB8F-492F-9005-0F5832701487}"/>
    <cellStyle name="Normal 5 4 4 3" xfId="18895" xr:uid="{F7848233-99E9-41EC-98F3-C869581084CE}"/>
    <cellStyle name="Normal 5 4 4 3 2" xfId="48533" xr:uid="{766D76D0-22C1-45BF-B322-5EBDAEC79970}"/>
    <cellStyle name="Normal 5 4 4 4" xfId="21689" xr:uid="{ECABA3BA-7ACA-4F00-AFB5-55ACEE843D4C}"/>
    <cellStyle name="Normal 5 4 4 4 2" xfId="51114" xr:uid="{61EED816-AFF6-4203-AB36-92E16166C501}"/>
    <cellStyle name="Normal 5 4 4 5" xfId="18893" xr:uid="{275F2449-A578-477F-B46E-C268583489FC}"/>
    <cellStyle name="Normal 5 4 4 5 2" xfId="48531" xr:uid="{5051A50C-D521-4E5B-B744-ADCEA3E1EC36}"/>
    <cellStyle name="Normal 5 4 4 6" xfId="35540" xr:uid="{2D72FB2B-523E-4AA3-94F1-08E59655D675}"/>
    <cellStyle name="Normal 5 4 5" xfId="18896" xr:uid="{C182E269-0445-4C3E-828E-BCACEF94942B}"/>
    <cellStyle name="Normal 5 4 5 2" xfId="48534" xr:uid="{ED3CF8A5-6530-4A81-961F-91249DD4D6A9}"/>
    <cellStyle name="Normal 5 4 6" xfId="18897" xr:uid="{D4C78158-A07E-4B51-B252-2E7875772822}"/>
    <cellStyle name="Normal 5 4 6 2" xfId="48535" xr:uid="{B376D7A7-0FF9-4935-8284-7D05C9EEE084}"/>
    <cellStyle name="Normal 5 4 7" xfId="18898" xr:uid="{1CE26A87-19CA-40B8-ABE7-1B1AEE0D12BF}"/>
    <cellStyle name="Normal 5 4 7 2" xfId="48536" xr:uid="{3551B531-231A-4AEB-917F-2BA5B81DB2AB}"/>
    <cellStyle name="Normal 5 4 8" xfId="20718" xr:uid="{7F71480B-2396-4B3A-81DC-74F47E692080}"/>
    <cellStyle name="Normal 5 4 8 2" xfId="50153" xr:uid="{D357BFCC-DB04-45F0-BAD1-CAA52751E8BD}"/>
    <cellStyle name="Normal 5 4 9" xfId="18878" xr:uid="{BA7A2378-2FDE-4F23-952E-CD699E6035E8}"/>
    <cellStyle name="Normal 5 4 9 2" xfId="48516" xr:uid="{9FF6FD24-74FD-4288-926D-1F6F50ADAD13}"/>
    <cellStyle name="Normal 5 5" xfId="235" xr:uid="{2334FA03-BD33-4058-9A0C-4623B14C1631}"/>
    <cellStyle name="Normal 5 5 10" xfId="22993" xr:uid="{19977377-0735-459A-BE5A-2B43AE4EE103}"/>
    <cellStyle name="Normal 5 5 10 2" xfId="52175" xr:uid="{46280F0B-BDB0-49B3-A59B-703F6024A9FC}"/>
    <cellStyle name="Normal 5 5 11" xfId="31839" xr:uid="{F6CF7B86-71CB-4FF9-AAB7-094F553B0B83}"/>
    <cellStyle name="Normal 5 5 2" xfId="5122" xr:uid="{180C94DD-0FD4-40F2-9F90-B0914DEA18AE}"/>
    <cellStyle name="Normal 5 5 2 2" xfId="5905" xr:uid="{68FF4421-B27D-47C7-B60A-3D0DEAC34632}"/>
    <cellStyle name="Normal 5 5 2 2 2" xfId="18902" xr:uid="{CFFEFB16-9474-4C36-92BE-58D976FA3435}"/>
    <cellStyle name="Normal 5 5 2 2 2 2" xfId="48540" xr:uid="{10F82527-40F4-4E37-BB04-1C3B5527927A}"/>
    <cellStyle name="Normal 5 5 2 2 3" xfId="18903" xr:uid="{EAEFC598-6579-4AA7-946D-5332740C3527}"/>
    <cellStyle name="Normal 5 5 2 2 3 2" xfId="48541" xr:uid="{7C66B101-B626-4E9B-88C0-8FD3A28BC854}"/>
    <cellStyle name="Normal 5 5 2 2 4" xfId="21953" xr:uid="{2EA431BB-2A64-4A59-B151-B179EF7D0D1D}"/>
    <cellStyle name="Normal 5 5 2 2 4 2" xfId="51378" xr:uid="{97E4DA56-A8CB-4353-9F67-36B50A6EA871}"/>
    <cellStyle name="Normal 5 5 2 2 5" xfId="18901" xr:uid="{1AD7C383-7BFB-442A-81E8-86D3AD687C25}"/>
    <cellStyle name="Normal 5 5 2 2 5 2" xfId="48539" xr:uid="{BADBE4A9-7C72-4BF7-91A4-6D19158E78D8}"/>
    <cellStyle name="Normal 5 5 2 2 6" xfId="35764" xr:uid="{397C5050-A844-4AF2-8E05-E73B853A5BA1}"/>
    <cellStyle name="Normal 5 5 2 3" xfId="18904" xr:uid="{336DB409-5D32-40A8-826B-28D493AB1C3F}"/>
    <cellStyle name="Normal 5 5 2 3 2" xfId="48542" xr:uid="{BF386592-BE99-4EA4-BDD5-3667624B8B42}"/>
    <cellStyle name="Normal 5 5 2 4" xfId="18905" xr:uid="{F44AEE37-45B7-4A01-A760-B7A74B55FBED}"/>
    <cellStyle name="Normal 5 5 2 4 2" xfId="48543" xr:uid="{0C186CA7-F2D8-432B-AACF-BC7FEFDDA966}"/>
    <cellStyle name="Normal 5 5 2 5" xfId="18906" xr:uid="{E94DA58E-EFA2-4314-8203-0F7A0CA17551}"/>
    <cellStyle name="Normal 5 5 2 5 2" xfId="48544" xr:uid="{6A24F24D-9FE4-429F-9A44-9A0E440F1C9F}"/>
    <cellStyle name="Normal 5 5 2 6" xfId="20982" xr:uid="{3D479F5E-F1ED-4773-B3FF-BC9DE57B503F}"/>
    <cellStyle name="Normal 5 5 2 6 2" xfId="50408" xr:uid="{0438D8DD-4B8B-4925-B022-AC42D161FEED}"/>
    <cellStyle name="Normal 5 5 2 7" xfId="18900" xr:uid="{E790D9F8-48B0-4358-9E27-90BF4B95B72C}"/>
    <cellStyle name="Normal 5 5 2 7 2" xfId="48538" xr:uid="{18C228DC-6A1D-4548-BD35-C62D6080E897}"/>
    <cellStyle name="Normal 5 5 2 8" xfId="23208" xr:uid="{DDC720CB-3D69-4901-80B0-E693E0918A62}"/>
    <cellStyle name="Normal 5 5 2 8 2" xfId="52272" xr:uid="{AF0151B5-C591-4392-BCDA-8B7C9972E305}"/>
    <cellStyle name="Normal 5 5 2 9" xfId="34985" xr:uid="{C2F4B5FE-B40A-4A0A-8414-F46278E56E83}"/>
    <cellStyle name="Normal 5 5 3" xfId="5313" xr:uid="{123A7303-A0B6-4804-8967-2F15628B088E}"/>
    <cellStyle name="Normal 5 5 3 2" xfId="6097" xr:uid="{D9819077-893E-4DB7-9CF8-671A6C9C988C}"/>
    <cellStyle name="Normal 5 5 3 2 2" xfId="18909" xr:uid="{A29AD423-3A1D-41F1-88F7-40EA7B47226A}"/>
    <cellStyle name="Normal 5 5 3 2 2 2" xfId="48547" xr:uid="{64E29232-1474-45C2-851D-4DBD78B7F328}"/>
    <cellStyle name="Normal 5 5 3 2 3" xfId="18910" xr:uid="{22BC9FD6-E3F2-4591-A2FE-16A11D9A7AA4}"/>
    <cellStyle name="Normal 5 5 3 2 3 2" xfId="48548" xr:uid="{49BE5164-520A-483A-8378-CFE5941BA69B}"/>
    <cellStyle name="Normal 5 5 3 2 4" xfId="22215" xr:uid="{820FA45E-9C09-4ED3-84DC-ACEC11C75FBF}"/>
    <cellStyle name="Normal 5 5 3 2 4 2" xfId="51640" xr:uid="{1E720D62-6122-4E6D-9BE8-A122B9BDBA02}"/>
    <cellStyle name="Normal 5 5 3 2 5" xfId="18908" xr:uid="{FBA7AEF3-CEFF-4F93-A4CA-B7073C4FB605}"/>
    <cellStyle name="Normal 5 5 3 2 5 2" xfId="48546" xr:uid="{360DDA3E-B68F-4F1F-B218-8EF10B594D84}"/>
    <cellStyle name="Normal 5 5 3 2 6" xfId="35956" xr:uid="{66CBF6D0-8BF1-47DC-BED5-ACF28A2FA086}"/>
    <cellStyle name="Normal 5 5 3 3" xfId="18911" xr:uid="{F83CCF49-49AD-410F-B8EE-A86AC8B01399}"/>
    <cellStyle name="Normal 5 5 3 3 2" xfId="48549" xr:uid="{B242DDD5-BD65-4E9F-9CFB-BAF9941D3423}"/>
    <cellStyle name="Normal 5 5 3 4" xfId="18912" xr:uid="{402FD16A-B622-45DD-BA80-E5CC8424D90C}"/>
    <cellStyle name="Normal 5 5 3 4 2" xfId="48550" xr:uid="{C905B36F-7BF8-4982-81C8-441DA85ABFE8}"/>
    <cellStyle name="Normal 5 5 3 5" xfId="18913" xr:uid="{87D11D9F-2318-4B39-8230-3EAF785C0BD7}"/>
    <cellStyle name="Normal 5 5 3 5 2" xfId="48551" xr:uid="{3F6FE3EC-3D67-4F2B-81BB-A85A205BDCC7}"/>
    <cellStyle name="Normal 5 5 3 6" xfId="21228" xr:uid="{7D72AC07-B8DD-428B-B6F6-CCBD9EA05904}"/>
    <cellStyle name="Normal 5 5 3 6 2" xfId="50654" xr:uid="{A3E57481-F669-4C17-8A35-C75A4743BB91}"/>
    <cellStyle name="Normal 5 5 3 7" xfId="18907" xr:uid="{78A1C0F5-7783-4955-B350-ED3EEDCF9997}"/>
    <cellStyle name="Normal 5 5 3 7 2" xfId="48545" xr:uid="{3775F822-8372-450D-9E60-4EBD41F3A9E1}"/>
    <cellStyle name="Normal 5 5 3 8" xfId="35176" xr:uid="{03A3608C-BEB7-4527-82CD-E0CDB7AAA3B3}"/>
    <cellStyle name="Normal 5 5 4" xfId="5702" xr:uid="{D8B034E1-3D90-4755-AC5D-1B6029C6D802}"/>
    <cellStyle name="Normal 5 5 4 2" xfId="18915" xr:uid="{A22F0322-3F4A-423A-BD8D-8C96EB7F86A7}"/>
    <cellStyle name="Normal 5 5 4 2 2" xfId="48553" xr:uid="{3FEFD8F5-4A54-42FA-A2B7-8ABFA8163686}"/>
    <cellStyle name="Normal 5 5 4 3" xfId="18916" xr:uid="{C8903EAE-CD55-4019-9A82-ABF2605D5E11}"/>
    <cellStyle name="Normal 5 5 4 3 2" xfId="48554" xr:uid="{0676DA95-DD24-4E0E-B687-F5C733066785}"/>
    <cellStyle name="Normal 5 5 4 4" xfId="21712" xr:uid="{486F93C7-B089-4788-8762-1F210726F8A0}"/>
    <cellStyle name="Normal 5 5 4 4 2" xfId="51137" xr:uid="{1A009D63-CA47-4B72-A7E3-8ACF5E212D42}"/>
    <cellStyle name="Normal 5 5 4 5" xfId="18914" xr:uid="{91D7F731-6417-4B7E-9C69-E75057FC0933}"/>
    <cellStyle name="Normal 5 5 4 5 2" xfId="48552" xr:uid="{7DD23531-27C8-401A-B6DC-51082C78DC90}"/>
    <cellStyle name="Normal 5 5 4 6" xfId="35561" xr:uid="{05204349-6C37-45FF-A06D-57087E0EF87D}"/>
    <cellStyle name="Normal 5 5 5" xfId="18917" xr:uid="{56686F73-1B9A-4E9B-86EE-3D2E7F2CF68C}"/>
    <cellStyle name="Normal 5 5 5 2" xfId="48555" xr:uid="{41BC5862-AB0E-4F12-BAA6-86066209CDD2}"/>
    <cellStyle name="Normal 5 5 6" xfId="18918" xr:uid="{C7A8EF38-755D-4FFF-9DF4-BDEDE925ACEB}"/>
    <cellStyle name="Normal 5 5 6 2" xfId="48556" xr:uid="{B5C5CB64-0598-435E-8CFB-3C1336CC3DFF}"/>
    <cellStyle name="Normal 5 5 7" xfId="18919" xr:uid="{A5BCCFE5-05C7-44D5-9B2C-9C805014110D}"/>
    <cellStyle name="Normal 5 5 7 2" xfId="48557" xr:uid="{7E2505C1-BE1A-4773-90D5-E1EAF8682145}"/>
    <cellStyle name="Normal 5 5 8" xfId="20740" xr:uid="{86A981E4-76D6-483A-98DB-3183EAD0B881}"/>
    <cellStyle name="Normal 5 5 8 2" xfId="50172" xr:uid="{06818D58-8871-4373-B18B-CEEB59A302CA}"/>
    <cellStyle name="Normal 5 5 9" xfId="18899" xr:uid="{632697F1-944A-4067-BDA9-B39FFF6A8E18}"/>
    <cellStyle name="Normal 5 5 9 2" xfId="48537" xr:uid="{44E3A96D-3A8D-4333-B5A3-28B6BE03479E}"/>
    <cellStyle name="Normal 5 6" xfId="453" xr:uid="{A0F818D7-25EA-4820-A219-9666569EDBB7}"/>
    <cellStyle name="Normal 5 6 10" xfId="4895" xr:uid="{90211937-C147-4F1B-8C99-E4B58C0DAC49}"/>
    <cellStyle name="Normal 5 6 10 2" xfId="34774" xr:uid="{D23F1A36-B1D2-4FD0-AD60-78C12FBB0DC1}"/>
    <cellStyle name="Normal 5 6 2" xfId="1085" xr:uid="{DF03F12D-F0C8-46C3-A1A2-8E96B572277E}"/>
    <cellStyle name="Normal 5 6 2 2" xfId="3682" xr:uid="{C639837F-751C-4510-B57A-4D7C80C875C4}"/>
    <cellStyle name="Normal 5 6 2 2 2" xfId="3867" xr:uid="{EC89F130-306B-4AD6-8EE5-8A70833F829E}"/>
    <cellStyle name="Normal 5 6 2 2 2 2" xfId="21977" xr:uid="{FA629075-9DE3-4477-A706-F7BBA3D852A7}"/>
    <cellStyle name="Normal 5 6 2 2 2 2 2" xfId="51402" xr:uid="{FAAB1389-A7F9-4AEE-BA4B-BEEBE15F0FAB}"/>
    <cellStyle name="Normal 5 6 2 2 3" xfId="18922" xr:uid="{CE2E1351-36D7-43C2-AA1F-CF517F401DAE}"/>
    <cellStyle name="Normal 5 6 2 2 3 2" xfId="48560" xr:uid="{3407762C-8B8C-4FEB-B8EB-97C8F85DF2E6}"/>
    <cellStyle name="Normal 5 6 2 2 4" xfId="23112" xr:uid="{CB45FB79-9DD6-4932-AB8A-E5B9301C03D8}"/>
    <cellStyle name="Normal 5 6 2 2 5" xfId="5929" xr:uid="{32F398C2-41E1-427D-9129-47CED954C35D}"/>
    <cellStyle name="Normal 5 6 2 2 5 2" xfId="35788" xr:uid="{E9129829-BB65-49BA-89F4-A8E1F8A002E9}"/>
    <cellStyle name="Normal 5 6 2 3" xfId="3604" xr:uid="{4DA24480-301A-4732-A31A-F75878B770F4}"/>
    <cellStyle name="Normal 5 6 2 3 2" xfId="23455" xr:uid="{C5B2198C-9245-47E9-AF73-DD225CED412B}"/>
    <cellStyle name="Normal 5 6 2 3 3" xfId="18923" xr:uid="{03D743C7-E950-4806-92B2-9788882A5A49}"/>
    <cellStyle name="Normal 5 6 2 3 3 2" xfId="48561" xr:uid="{110F0C8B-B6AC-466D-B686-D294F7E75A02}"/>
    <cellStyle name="Normal 5 6 2 4" xfId="21005" xr:uid="{FAE95826-0088-40D7-BEB5-BB5A89E65B75}"/>
    <cellStyle name="Normal 5 6 2 4 2" xfId="50431" xr:uid="{3198F600-BDD5-4431-BE5F-12E63C914158}"/>
    <cellStyle name="Normal 5 6 2 5" xfId="18921" xr:uid="{01649DFA-E822-4ACB-9021-F11371F7184A}"/>
    <cellStyle name="Normal 5 6 2 5 2" xfId="48559" xr:uid="{34938283-1857-4457-AF7B-0DCBA424400F}"/>
    <cellStyle name="Normal 5 6 2 6" xfId="23096" xr:uid="{48024853-6B28-4614-9495-772C5E944FAF}"/>
    <cellStyle name="Normal 5 6 2 7" xfId="5143" xr:uid="{0ADE7B66-CF12-4AC9-A4AF-A2B6E858694B}"/>
    <cellStyle name="Normal 5 6 2 7 2" xfId="35006" xr:uid="{976A170F-942B-4111-A6F4-2395A7C15BCF}"/>
    <cellStyle name="Normal 5 6 3" xfId="947" xr:uid="{3C2D1D01-EF17-4A42-8F34-A3B426866313}"/>
    <cellStyle name="Normal 5 6 3 2" xfId="6121" xr:uid="{E7E602D3-DB3C-4F7A-9DE5-FAA0600762BB}"/>
    <cellStyle name="Normal 5 6 3 2 2" xfId="22239" xr:uid="{1E705FCF-D42C-47DB-AB50-8F79C6B9AEEC}"/>
    <cellStyle name="Normal 5 6 3 2 2 2" xfId="51664" xr:uid="{3381D713-FD96-4D9B-A8BF-E84324960E9B}"/>
    <cellStyle name="Normal 5 6 3 2 3" xfId="35980" xr:uid="{3BEBAA08-8A18-4B9C-A623-E5A8BE55E195}"/>
    <cellStyle name="Normal 5 6 3 3" xfId="21252" xr:uid="{D7883857-BB07-4D9D-BE3A-0AD74072F313}"/>
    <cellStyle name="Normal 5 6 3 3 2" xfId="50678" xr:uid="{78024162-5BE8-4517-825B-5F129EECC56E}"/>
    <cellStyle name="Normal 5 6 3 4" xfId="18924" xr:uid="{A57C427D-739A-498C-8286-C17353E98EEC}"/>
    <cellStyle name="Normal 5 6 3 4 2" xfId="48562" xr:uid="{869ACFEC-4CA7-46EF-A647-317B779E1DBA}"/>
    <cellStyle name="Normal 5 6 3 5" xfId="23092" xr:uid="{FA9B7CAE-825F-463E-B73D-7BEE041B7296}"/>
    <cellStyle name="Normal 5 6 3 6" xfId="5337" xr:uid="{22EF3A8F-1816-4E43-88F4-3DA9CE677E6A}"/>
    <cellStyle name="Normal 5 6 3 6 2" xfId="35200" xr:uid="{76B3B6F6-AD50-4478-A0E5-E633A2EF3D88}"/>
    <cellStyle name="Normal 5 6 4" xfId="5726" xr:uid="{4A36E44F-E16A-4851-BEAF-B986304005C4}"/>
    <cellStyle name="Normal 5 6 4 2" xfId="21736" xr:uid="{ED3B6218-AF3A-4DBD-B41A-5319E0D90817}"/>
    <cellStyle name="Normal 5 6 4 2 2" xfId="31366" xr:uid="{AFE7DDDB-B946-4ED3-8BD9-622C6F224A11}"/>
    <cellStyle name="Normal 5 6 4 2 3" xfId="51161" xr:uid="{5768D560-C7A5-41B6-BBA9-9942B0508C49}"/>
    <cellStyle name="Normal 5 6 4 3" xfId="18925" xr:uid="{3A32E23C-FD11-48E7-8E50-BF0E494D66B9}"/>
    <cellStyle name="Normal 5 6 4 3 2" xfId="48563" xr:uid="{AB387438-6BE5-4CDE-9E3E-40C873983F62}"/>
    <cellStyle name="Normal 5 6 4 4" xfId="23390" xr:uid="{6D485CB2-AFF8-46A7-9262-943D8909DAAA}"/>
    <cellStyle name="Normal 5 6 4 5" xfId="35585" xr:uid="{1EE22FC2-49BF-4F60-A202-338917A52B0D}"/>
    <cellStyle name="Normal 5 6 5" xfId="18926" xr:uid="{F43A61EA-0BAC-4728-841D-3BF2B85ABDDE}"/>
    <cellStyle name="Normal 5 6 5 2" xfId="48564" xr:uid="{B2CA5BCF-66FB-4521-9427-EE4FDEABC80D}"/>
    <cellStyle name="Normal 5 6 6" xfId="18927" xr:uid="{00EEDB4E-08FA-4561-9720-157CB3E116BB}"/>
    <cellStyle name="Normal 5 6 6 2" xfId="48565" xr:uid="{C7E0D28D-2589-4D42-B8F9-5254C9F903A1}"/>
    <cellStyle name="Normal 5 6 7" xfId="20762" xr:uid="{55FDDB2D-9DD4-4BD0-9D3C-D3E7554B89AE}"/>
    <cellStyle name="Normal 5 6 7 2" xfId="50194" xr:uid="{F378A312-679D-4659-83B4-540F07012850}"/>
    <cellStyle name="Normal 5 6 8" xfId="18920" xr:uid="{BA3501B6-417B-4801-9175-5490E76474C5}"/>
    <cellStyle name="Normal 5 6 8 2" xfId="48558" xr:uid="{14FF4682-274D-42B7-945E-53428259F76F}"/>
    <cellStyle name="Normal 5 6 9" xfId="23063" xr:uid="{77995024-20BE-4178-A17A-3E6E0583E4FE}"/>
    <cellStyle name="Normal 5 7" xfId="675" xr:uid="{D47CAA8F-3492-4C89-9950-E51A107DAC62}"/>
    <cellStyle name="Normal 5 7 2" xfId="5750" xr:uid="{1621DFC3-E551-4FBF-B2C1-C422831DA47E}"/>
    <cellStyle name="Normal 5 7 2 2" xfId="18930" xr:uid="{EFC831BA-FD61-4C7C-995F-78D0ED5BF26D}"/>
    <cellStyle name="Normal 5 7 2 2 2" xfId="48568" xr:uid="{BAC1A9FF-09A6-40DE-AD08-4370E876B6E3}"/>
    <cellStyle name="Normal 5 7 2 3" xfId="18931" xr:uid="{82F7464A-EB7C-45C4-A1C6-2684895C5D80}"/>
    <cellStyle name="Normal 5 7 2 3 2" xfId="48569" xr:uid="{D9DE56DC-713B-442F-85D9-2A055018054B}"/>
    <cellStyle name="Normal 5 7 2 4" xfId="21759" xr:uid="{C4858B5A-73C7-4003-A8CC-54A8A49D4CDE}"/>
    <cellStyle name="Normal 5 7 2 4 2" xfId="51184" xr:uid="{B396C5DD-F6E5-430E-B5CA-471E4F0C9BD7}"/>
    <cellStyle name="Normal 5 7 2 5" xfId="18929" xr:uid="{00ABDD41-A05D-4DF0-B701-84E321C1D123}"/>
    <cellStyle name="Normal 5 7 2 5 2" xfId="48567" xr:uid="{84A70E59-B03B-42EF-8C20-9F5E176E4471}"/>
    <cellStyle name="Normal 5 7 2 6" xfId="31216" xr:uid="{D2DE4AF7-1208-44A6-B31D-3BF223368DD9}"/>
    <cellStyle name="Normal 5 7 2 7" xfId="35609" xr:uid="{BA94D503-374B-4EB0-AFA6-22A87654F22C}"/>
    <cellStyle name="Normal 5 7 3" xfId="18932" xr:uid="{956A2E86-CC04-4973-9B0B-D435A5101EF6}"/>
    <cellStyle name="Normal 5 7 3 2" xfId="48570" xr:uid="{28C8F03F-5C7D-413D-95E5-2D157A132B53}"/>
    <cellStyle name="Normal 5 7 4" xfId="18933" xr:uid="{81ADF334-3AB6-47DE-BBB9-36FA07D3F005}"/>
    <cellStyle name="Normal 5 7 4 2" xfId="48571" xr:uid="{20A5507C-90C5-4A24-A560-6CFC5C93429C}"/>
    <cellStyle name="Normal 5 7 5" xfId="18934" xr:uid="{25A9A540-826E-435B-BDB3-875C7F7B1257}"/>
    <cellStyle name="Normal 5 7 5 2" xfId="48572" xr:uid="{1B9E3B14-4DE5-4E63-A643-47AD882DCF35}"/>
    <cellStyle name="Normal 5 7 6" xfId="20783" xr:uid="{0D6892D9-5194-48D8-AC7B-75C41404DB29}"/>
    <cellStyle name="Normal 5 7 6 2" xfId="50214" xr:uid="{051131B6-3C85-4DD4-B335-5D4E08143012}"/>
    <cellStyle name="Normal 5 7 7" xfId="18928" xr:uid="{16232563-647F-473E-85F4-4E5BA077D136}"/>
    <cellStyle name="Normal 5 7 7 2" xfId="48566" xr:uid="{A8D808FD-3ED2-4EA9-91DA-17F349C9E5BF}"/>
    <cellStyle name="Normal 5 7 8" xfId="23366" xr:uid="{AED27380-038F-46E8-B010-731F9F88278C}"/>
    <cellStyle name="Normal 5 7 8 2" xfId="52304" xr:uid="{290BE48D-037A-48FD-9C30-0C830329D607}"/>
    <cellStyle name="Normal 5 7 9" xfId="4920" xr:uid="{DBC10C2B-5C75-4D77-8110-C66FB015D32E}"/>
    <cellStyle name="Normal 5 7 9 2" xfId="34797" xr:uid="{BBCA5912-9952-469A-8C12-0869EB421480}"/>
    <cellStyle name="Normal 5 8" xfId="3374" xr:uid="{BB0A9723-FEE8-4CEF-A774-4264FD3A8C1F}"/>
    <cellStyle name="Normal 5 8 2" xfId="5953" xr:uid="{B7CB157A-36FC-4C67-BD1D-B4FBC18642AF}"/>
    <cellStyle name="Normal 5 8 2 2" xfId="22000" xr:uid="{3AFDD8C9-46E5-4858-8145-9264B1784FA8}"/>
    <cellStyle name="Normal 5 8 2 2 2" xfId="51425" xr:uid="{D7D9A8B9-2462-47A1-8987-5E14D09CF1D6}"/>
    <cellStyle name="Normal 5 8 2 3" xfId="18936" xr:uid="{E3683CD0-471D-4AED-8209-F43D9BDCD74A}"/>
    <cellStyle name="Normal 5 8 2 3 2" xfId="48574" xr:uid="{32D980EA-17AD-4572-AD43-FAF58BE52D59}"/>
    <cellStyle name="Normal 5 8 2 4" xfId="31312" xr:uid="{81087B79-3671-49A2-9F57-549D0D34E637}"/>
    <cellStyle name="Normal 5 8 2 4 2" xfId="59642" xr:uid="{C9976913-A8C3-42EC-9D01-BEF9A0E804F1}"/>
    <cellStyle name="Normal 5 8 2 5" xfId="35812" xr:uid="{3D52E07B-60D3-4150-B386-A9E136D9CB8F}"/>
    <cellStyle name="Normal 5 8 3" xfId="18937" xr:uid="{13C6C6D3-6385-4AD7-A9AD-8E3EC3B0B15B}"/>
    <cellStyle name="Normal 5 8 3 2" xfId="48575" xr:uid="{6262BF4D-91D2-4F8D-A26E-9BE9140B7B38}"/>
    <cellStyle name="Normal 5 8 4" xfId="21028" xr:uid="{5E6FC678-2ADF-4D7E-9C17-4CFA8285DCA8}"/>
    <cellStyle name="Normal 5 8 4 2" xfId="50454" xr:uid="{E604B071-AA89-4BAC-A5F4-18E033CF6227}"/>
    <cellStyle name="Normal 5 8 5" xfId="18935" xr:uid="{AB4CCF2C-2095-4A9C-B833-AA6AC23C6A52}"/>
    <cellStyle name="Normal 5 8 5 2" xfId="48573" xr:uid="{F26BA8F3-F6B2-4AC9-B679-40796CCE366B}"/>
    <cellStyle name="Normal 5 8 6" xfId="23342" xr:uid="{6FBE6C64-9072-481B-9712-51232F51CEB4}"/>
    <cellStyle name="Normal 5 8 7" xfId="34328" xr:uid="{09D3E60B-20DF-4E82-9687-4538979FA614}"/>
    <cellStyle name="Normal 5 9" xfId="3392" xr:uid="{82D9C359-2D21-4949-95E7-0B066A51F20A}"/>
    <cellStyle name="Normal 5 9 2" xfId="6147" xr:uid="{9FDD3EC7-A1A2-467E-A570-B11698962CB0}"/>
    <cellStyle name="Normal 5 9 2 2" xfId="22264" xr:uid="{84041EF4-DF19-404F-8117-DC6A4559890D}"/>
    <cellStyle name="Normal 5 9 2 2 2" xfId="51689" xr:uid="{1EAE61A5-ED1F-45E3-B263-DC9ED5939D16}"/>
    <cellStyle name="Normal 5 9 2 3" xfId="36006" xr:uid="{50052167-67E8-4530-9030-4C7E0643D997}"/>
    <cellStyle name="Normal 5 9 3" xfId="21276" xr:uid="{9555D279-3330-42DF-BA84-6754DA3F9A7D}"/>
    <cellStyle name="Normal 5 9 3 2" xfId="50702" xr:uid="{017C2E6B-74CE-4584-AAEC-F538041501F5}"/>
    <cellStyle name="Normal 5 9 4" xfId="18938" xr:uid="{9D8203D8-E369-493A-823E-6A6FD72F8740}"/>
    <cellStyle name="Normal 5 9 4 2" xfId="48576" xr:uid="{95244A56-266E-4ED0-81EE-EA23A01D4FAE}"/>
    <cellStyle name="Normal 5 9 5" xfId="5363" xr:uid="{1D581432-9CAD-469F-B6A1-DD67E9B4D6F6}"/>
    <cellStyle name="Normal 5 9 5 2" xfId="35226" xr:uid="{741FA2A0-81B4-4FE4-A1D8-B7C4F1F86D6A}"/>
    <cellStyle name="Normal 50" xfId="236" xr:uid="{AB54C18C-D992-4C81-A2D8-808D12D91713}"/>
    <cellStyle name="Normal 50 2" xfId="3538" xr:uid="{F01C06E7-DEC2-48A4-8BA4-649C1D7C40A9}"/>
    <cellStyle name="Normal 50 2 2" xfId="3762" xr:uid="{E7577938-DCE7-4CC3-BD0A-40949E3E5980}"/>
    <cellStyle name="Normal 50 2 2 2" xfId="5820" xr:uid="{27D75393-5F89-43B4-9647-8CACDBD3A2D9}"/>
    <cellStyle name="Normal 50 2 2 2 2" xfId="21819" xr:uid="{C347D704-3A9E-4DE2-8059-9FE4C6E95C29}"/>
    <cellStyle name="Normal 50 2 2 2 2 2" xfId="51244" xr:uid="{CA8FF61D-7A6A-42F5-B425-08681A397453}"/>
    <cellStyle name="Normal 50 2 2 2 3" xfId="35679" xr:uid="{0FF4B5A6-2961-43B5-A544-17183D958C6E}"/>
    <cellStyle name="Normal 50 2 3" xfId="5000" xr:uid="{49DB8D5D-CDBC-42D5-8D18-01337B17CFAC}"/>
    <cellStyle name="Normal 50 2 3 2" xfId="20846" xr:uid="{BD0F7472-692D-4AAB-9038-52CAABA21357}"/>
    <cellStyle name="Normal 50 2 3 2 2" xfId="50274" xr:uid="{2CEBDCEB-09B1-43AE-8690-078B28B2111F}"/>
    <cellStyle name="Normal 50 2 3 3" xfId="34869" xr:uid="{51AB9393-7E11-4404-A138-876404883D30}"/>
    <cellStyle name="Normal 50 2 4" xfId="20599" xr:uid="{9B4ECE4C-B744-4367-9B34-5A2C36D22C87}"/>
    <cellStyle name="Normal 50 2 4 2" xfId="22495" xr:uid="{2A026C14-57FA-4BF0-80E9-5DC77E817041}"/>
    <cellStyle name="Normal 50 2 5" xfId="23209" xr:uid="{54CDCD58-2A01-4D9E-9D56-72D41B12473D}"/>
    <cellStyle name="Normal 50 2 5 2" xfId="52273" xr:uid="{1C724A6B-4419-4323-90DC-AE6245C794BB}"/>
    <cellStyle name="Normal 50 3" xfId="3537" xr:uid="{2B538CCC-34CB-43F1-96CC-AE74862CB37F}"/>
    <cellStyle name="Normal 50 3 2" xfId="3761" xr:uid="{C6AF360E-AB6F-4462-9140-74CAC3E12A8A}"/>
    <cellStyle name="Normal 50 3 2 2" xfId="22072" xr:uid="{C5E7065C-1E7E-4852-A733-C3F5B53B0770}"/>
    <cellStyle name="Normal 50 3 2 2 2" xfId="51497" xr:uid="{EE19CA85-ABA9-458A-A46B-70364EDE5159}"/>
    <cellStyle name="Normal 50 3 2 3" xfId="6013" xr:uid="{E567BF14-C3C3-4FF6-8934-A7C858BBA496}"/>
    <cellStyle name="Normal 50 3 2 3 2" xfId="35872" xr:uid="{032DC898-87F6-4A68-9345-98F710D239F4}"/>
    <cellStyle name="Normal 50 3 3" xfId="5231" xr:uid="{0425F3A9-C571-40AC-AACC-1E25EE0F9FC7}"/>
    <cellStyle name="Normal 50 3 3 2" xfId="21088" xr:uid="{62E2ACA2-F4BA-48BD-B63E-1C637BEC5035}"/>
    <cellStyle name="Normal 50 3 3 2 2" xfId="50514" xr:uid="{604F3F1B-C37A-435E-A6D1-FD358073735D}"/>
    <cellStyle name="Normal 50 3 3 3" xfId="35094" xr:uid="{768168B4-B9EE-4B8A-ACC3-A0CBF5B54B82}"/>
    <cellStyle name="Normal 50 4" xfId="807" xr:uid="{E222289D-5A21-4328-B5ED-2C416F32C2E3}"/>
    <cellStyle name="Normal 50 4 2" xfId="21573" xr:uid="{DED85978-E679-4306-9767-B00786876DCB}"/>
    <cellStyle name="Normal 50 4 2 2" xfId="50998" xr:uid="{67ECABDB-E521-4787-AF74-06EA5ACF3553}"/>
    <cellStyle name="Normal 50 4 3" xfId="32052" xr:uid="{90878653-933A-4620-8460-BADF05C3A632}"/>
    <cellStyle name="Normal 50 5" xfId="3763" xr:uid="{F3C17F7C-7CBC-4AFC-AD11-CBB289C0E2E8}"/>
    <cellStyle name="Normal 50 5 2" xfId="20495" xr:uid="{5D173E05-9A5A-45F7-A372-43B26D4BC4AC}"/>
    <cellStyle name="Normal 50 5 2 2" xfId="50046" xr:uid="{A421B579-8AA2-44A0-9918-18C1F85D5974}"/>
    <cellStyle name="Normal 50 6" xfId="18939" xr:uid="{BDBC4E8B-FCCF-4B66-933E-EB8C20A6E07A}"/>
    <cellStyle name="Normal 50 6 2" xfId="48577" xr:uid="{03CE4437-AF92-4BB1-8CAC-9B3BD9572B6A}"/>
    <cellStyle name="Normal 50 7" xfId="4648" xr:uid="{10DB0E42-A8AD-4654-AA54-EC2371A2D9B2}"/>
    <cellStyle name="Normal 50 7 2" xfId="34585" xr:uid="{97943015-AAA7-42C1-81A9-B3BCB7526226}"/>
    <cellStyle name="Normal 50 8" xfId="22628" xr:uid="{5E345279-1FA5-400A-9717-A402FFC8BFC0}"/>
    <cellStyle name="Normal 50 8 2" xfId="51913" xr:uid="{836204B9-AFA5-494D-9252-981D8999EA49}"/>
    <cellStyle name="Normal 50 9" xfId="31840" xr:uid="{53100217-053F-4047-B367-25784C0F48CA}"/>
    <cellStyle name="Normal 51" xfId="237" xr:uid="{B917CED1-0657-4EAC-9E8D-2FC8F330D182}"/>
    <cellStyle name="Normal 51 2" xfId="3760" xr:uid="{0BE6607F-6B0B-4B7A-9399-688E342CD4B7}"/>
    <cellStyle name="Normal 51 2 2" xfId="3535" xr:uid="{413AD48C-6288-4650-B9AF-EA3C3225E85D}"/>
    <cellStyle name="Normal 51 2 2 2" xfId="5821" xr:uid="{9AC2C0D2-1A79-4264-9143-10FE8C58301F}"/>
    <cellStyle name="Normal 51 2 2 2 2" xfId="21820" xr:uid="{3BC6BFCB-6E22-4389-9BE6-D1913FC07BEB}"/>
    <cellStyle name="Normal 51 2 2 2 2 2" xfId="51245" xr:uid="{E8AFA996-914F-4DC9-B794-0F1C8929F4A1}"/>
    <cellStyle name="Normal 51 2 2 2 3" xfId="35680" xr:uid="{090F2981-9E19-4851-9361-917660E95A3B}"/>
    <cellStyle name="Normal 51 2 3" xfId="5001" xr:uid="{5AA45583-59BE-4FA0-BA7C-53C2765604C2}"/>
    <cellStyle name="Normal 51 2 3 2" xfId="20847" xr:uid="{B123753D-5120-40A0-8DE0-B97EA13E4351}"/>
    <cellStyle name="Normal 51 2 3 2 2" xfId="50275" xr:uid="{6C7D553F-747B-487B-BA6D-820B886BBAD3}"/>
    <cellStyle name="Normal 51 2 3 3" xfId="34870" xr:uid="{0C446694-5DBA-42AA-B29A-D74C22495331}"/>
    <cellStyle name="Normal 51 2 4" xfId="20600" xr:uid="{C5F018B3-ACA4-4A80-9D82-10032F6435EE}"/>
    <cellStyle name="Normal 51 2 4 2" xfId="22467" xr:uid="{DC267E08-6481-4F0F-AD9B-886427989F31}"/>
    <cellStyle name="Normal 51 2 5" xfId="23210" xr:uid="{CA9B87F2-46A8-49C2-BE3C-CCC85277DB6F}"/>
    <cellStyle name="Normal 51 2 5 2" xfId="52274" xr:uid="{61494313-8E64-4523-9B54-EFD5390965A8}"/>
    <cellStyle name="Normal 51 3" xfId="3534" xr:uid="{85B82238-8A46-462B-AF78-7C4CEDD49D0D}"/>
    <cellStyle name="Normal 51 3 2" xfId="3533" xr:uid="{D19D1328-8FCA-429D-8B80-82BE9FF3AC97}"/>
    <cellStyle name="Normal 51 3 2 2" xfId="22073" xr:uid="{1BA69331-9526-4FDF-8126-B9710E38F2B9}"/>
    <cellStyle name="Normal 51 3 2 2 2" xfId="51498" xr:uid="{ABDB2DB6-6657-4DB3-BAC5-7A9F627F9F36}"/>
    <cellStyle name="Normal 51 3 2 3" xfId="6014" xr:uid="{E892682B-99E1-4784-8BCD-14C9A50BB465}"/>
    <cellStyle name="Normal 51 3 2 3 2" xfId="35873" xr:uid="{770415CD-3433-4706-8B84-0559DCF8CF84}"/>
    <cellStyle name="Normal 51 3 3" xfId="5232" xr:uid="{04696C09-FF0F-442A-ADCB-A4D1D9FA5E07}"/>
    <cellStyle name="Normal 51 3 3 2" xfId="21089" xr:uid="{917DBED8-2247-4575-BAD6-9AA11D7CFE19}"/>
    <cellStyle name="Normal 51 3 3 2 2" xfId="50515" xr:uid="{19B4EF60-EDCA-4AC0-A34C-0DB5E99813A1}"/>
    <cellStyle name="Normal 51 3 3 3" xfId="35095" xr:uid="{0B314CA0-9FD8-4A9A-A441-B9744A48BC2C}"/>
    <cellStyle name="Normal 51 4" xfId="3350" xr:uid="{18291B16-0C32-4923-9601-BDC2D1B1B93D}"/>
    <cellStyle name="Normal 51 4 2" xfId="21574" xr:uid="{2E35F399-DD28-450C-98B3-29BC62843B4D}"/>
    <cellStyle name="Normal 51 4 2 2" xfId="50999" xr:uid="{7F4347EF-322D-4DF1-A79C-CA58992BDC83}"/>
    <cellStyle name="Normal 51 4 3" xfId="34316" xr:uid="{E2514F69-5093-42E1-8F5B-7F7B654A94D5}"/>
    <cellStyle name="Normal 51 5" xfId="3536" xr:uid="{ED3C8E8F-BCAC-4B49-B6F2-A122DE8461C5}"/>
    <cellStyle name="Normal 51 5 2" xfId="20496" xr:uid="{F033C03A-DD99-4A5D-9C53-8A5D42755BDC}"/>
    <cellStyle name="Normal 51 5 2 2" xfId="50047" xr:uid="{24ACF80F-DB9D-4531-938E-59262485D263}"/>
    <cellStyle name="Normal 51 6" xfId="18940" xr:uid="{8C8CCBD2-B0A0-4CE4-A857-89AA4279DC4D}"/>
    <cellStyle name="Normal 51 6 2" xfId="48578" xr:uid="{34F43870-F3C3-4D9D-BA1F-F6267AE15005}"/>
    <cellStyle name="Normal 51 7" xfId="4649" xr:uid="{690CFA22-879C-4344-9B58-E0A4D70BCACF}"/>
    <cellStyle name="Normal 51 7 2" xfId="34586" xr:uid="{22841F9C-AFBA-4065-BBA6-FAD115A129B0}"/>
    <cellStyle name="Normal 51 8" xfId="22629" xr:uid="{A95492C0-8E2F-4628-823A-AB04D47D49B5}"/>
    <cellStyle name="Normal 51 8 2" xfId="51914" xr:uid="{92360765-FEFB-415E-BD97-2B92952C3DAA}"/>
    <cellStyle name="Normal 51 9" xfId="31841" xr:uid="{BBE1DA25-B8B2-4238-8F3D-3522D866B371}"/>
    <cellStyle name="Normal 52" xfId="238" xr:uid="{2CA308D1-DF6A-48AF-9C68-D883F9D360CD}"/>
    <cellStyle name="Normal 52 2" xfId="758" xr:uid="{C3B99F1E-A25D-40BC-87A0-66A02767CB3D}"/>
    <cellStyle name="Normal 52 2 2" xfId="5822" xr:uid="{86B7347D-E47A-40F4-9DE0-DBAC67E9A764}"/>
    <cellStyle name="Normal 52 2 2 2" xfId="21821" xr:uid="{FFA04D5D-DDB3-43B6-8E13-810FD51D8F50}"/>
    <cellStyle name="Normal 52 2 2 2 2" xfId="51246" xr:uid="{A456E3DD-C0C6-45D8-B23D-25396C3001FE}"/>
    <cellStyle name="Normal 52 2 2 3" xfId="23969" xr:uid="{45648616-DEBB-4D97-A688-CDAC25C9ABBB}"/>
    <cellStyle name="Normal 52 2 2 4" xfId="35681" xr:uid="{B68E250B-2037-41F4-9332-2A05B97EFB25}"/>
    <cellStyle name="Normal 52 2 3" xfId="5002" xr:uid="{E384167D-A150-4F2D-9B67-AD9F5A39C4F6}"/>
    <cellStyle name="Normal 52 2 3 2" xfId="20848" xr:uid="{A95EE9BF-2B7A-48B9-8A4D-7EC9B72A8321}"/>
    <cellStyle name="Normal 52 2 3 2 2" xfId="50276" xr:uid="{0CDF0643-2EF8-4169-A9C8-E8E8E3958ED0}"/>
    <cellStyle name="Normal 52 2 3 3" xfId="34871" xr:uid="{2DA22710-E2A5-472E-8477-059A669922E1}"/>
    <cellStyle name="Normal 52 2 4" xfId="23211" xr:uid="{8BF19887-5784-400C-A5CA-B619C87AAA54}"/>
    <cellStyle name="Normal 52 2 4 2" xfId="52275" xr:uid="{02989C09-BA78-4A3C-91A8-A3AF147B753E}"/>
    <cellStyle name="Normal 52 2 5" xfId="4670" xr:uid="{069395A4-9E72-49D9-AAB1-F75D163FCD06}"/>
    <cellStyle name="Normal 52 2 6" xfId="32008" xr:uid="{8060DBBB-026F-46BA-A502-E4BA907C7CF8}"/>
    <cellStyle name="Normal 52 3" xfId="3441" xr:uid="{E3A0F354-6693-410A-8EE9-FD2C32CEE8BA}"/>
    <cellStyle name="Normal 52 3 2" xfId="6015" xr:uid="{FBD2E3AB-A545-44A7-B539-23BB5803FCCD}"/>
    <cellStyle name="Normal 52 3 2 2" xfId="22074" xr:uid="{07168F28-2B8A-45FA-ABF2-DF02028A9168}"/>
    <cellStyle name="Normal 52 3 2 2 2" xfId="51499" xr:uid="{9EA7ECFB-3E31-447D-9828-6C1733EA53D3}"/>
    <cellStyle name="Normal 52 3 2 3" xfId="35874" xr:uid="{342D8A22-D2D1-4D4E-8C4D-5FEE2E58183A}"/>
    <cellStyle name="Normal 52 3 3" xfId="21090" xr:uid="{B993051A-DFBB-470C-A7D3-092A4E6224F5}"/>
    <cellStyle name="Normal 52 3 3 2" xfId="50516" xr:uid="{7E7D5D53-4487-4F93-B1A2-9F149C8BE262}"/>
    <cellStyle name="Normal 52 3 4" xfId="23546" xr:uid="{5630705E-5989-4BA0-8581-99626B9B4DF0}"/>
    <cellStyle name="Normal 52 3 5" xfId="5233" xr:uid="{F4E6F107-2074-4EB0-8885-44EF31DA545D}"/>
    <cellStyle name="Normal 52 3 5 2" xfId="35096" xr:uid="{994EC460-A428-4DB9-ADC4-4E8BAA9C111C}"/>
    <cellStyle name="Normal 52 4" xfId="5622" xr:uid="{D6CA21B9-A01D-4014-A4A2-0238BC5E60A5}"/>
    <cellStyle name="Normal 52 4 2" xfId="21575" xr:uid="{618BBB92-43A7-4D38-AF1B-0EAF95A67748}"/>
    <cellStyle name="Normal 52 4 2 2" xfId="51000" xr:uid="{CA6E2E82-E5CA-4504-98DD-362378A590E1}"/>
    <cellStyle name="Normal 52 4 3" xfId="35482" xr:uid="{CFC8727D-06F1-4370-8A60-2FDCC384DEEB}"/>
    <cellStyle name="Normal 52 5" xfId="20497" xr:uid="{29BD9A40-74CF-4783-907C-8406D7D03CB9}"/>
    <cellStyle name="Normal 52 5 2" xfId="50048" xr:uid="{8B18D1D7-41D8-4A00-A437-E6ADEFA191E5}"/>
    <cellStyle name="Normal 52 6" xfId="18941" xr:uid="{85081BD4-BA38-4781-96D5-E86BF5046B19}"/>
    <cellStyle name="Normal 52 6 2" xfId="48579" xr:uid="{9888DB16-1794-41AE-9CEA-68D7942563EC}"/>
    <cellStyle name="Normal 52 7" xfId="4650" xr:uid="{ED696D7A-262A-4D72-BB45-3336B45EDBD7}"/>
    <cellStyle name="Normal 52 7 2" xfId="34587" xr:uid="{083A69B1-6FE6-4F36-AB65-D1D0AAA52A3F}"/>
    <cellStyle name="Normal 52 8" xfId="22630" xr:uid="{415DC4A6-1AA6-470D-8AC4-E2271AE42DCD}"/>
    <cellStyle name="Normal 52 8 2" xfId="51915" xr:uid="{848CE539-5499-4BD2-9DAB-9257D3A14BE2}"/>
    <cellStyle name="Normal 52 9" xfId="31842" xr:uid="{073D3579-A7CA-4DC6-89EB-07EF407CF578}"/>
    <cellStyle name="Normal 53" xfId="239" xr:uid="{A0437C6E-0DCC-4FB2-8519-2EDE03E95E7F}"/>
    <cellStyle name="Normal 53 2" xfId="619" xr:uid="{57AC2DF9-3494-4EF5-A8DE-913C47A76552}"/>
    <cellStyle name="Normal 53 2 2" xfId="5823" xr:uid="{DAAD00DF-7C87-4C77-9F38-D6EA2EC0A1E0}"/>
    <cellStyle name="Normal 53 2 2 2" xfId="21822" xr:uid="{B9B18857-E727-4070-BB71-87885A538AEA}"/>
    <cellStyle name="Normal 53 2 2 2 2" xfId="51247" xr:uid="{797FE0C8-6AD4-40C6-9B7F-F2181089F49F}"/>
    <cellStyle name="Normal 53 2 2 3" xfId="24051" xr:uid="{CD7FF63F-141D-4AE2-98EC-428D58A1F5BE}"/>
    <cellStyle name="Normal 53 2 2 4" xfId="35682" xr:uid="{FACB1ECA-2369-4AE8-9645-A334E3FA2B74}"/>
    <cellStyle name="Normal 53 2 3" xfId="5003" xr:uid="{4E4B989D-8AD1-4565-A8AB-FF4FB74D6A16}"/>
    <cellStyle name="Normal 53 2 3 2" xfId="20849" xr:uid="{7DFFA046-8797-404F-9ADE-274F4D4653A2}"/>
    <cellStyle name="Normal 53 2 3 2 2" xfId="50277" xr:uid="{AA324EB8-8A08-4208-9B84-184489498EF0}"/>
    <cellStyle name="Normal 53 2 3 3" xfId="34872" xr:uid="{0CAC9DDE-0679-491D-BA68-63B8FF78FD72}"/>
    <cellStyle name="Normal 53 2 4" xfId="23212" xr:uid="{FC89D724-7673-4C34-B66A-705BFEB70A49}"/>
    <cellStyle name="Normal 53 2 4 2" xfId="52276" xr:uid="{1E3F4B9C-129E-4020-A1EA-A24FA81777C1}"/>
    <cellStyle name="Normal 53 2 5" xfId="4671" xr:uid="{C4592DA3-ABFF-443A-A402-62D049005B78}"/>
    <cellStyle name="Normal 53 2 6" xfId="31887" xr:uid="{1D8C5D85-7426-4C77-BD22-E6DEFE09E7CC}"/>
    <cellStyle name="Normal 53 3" xfId="3437" xr:uid="{4F6EE00A-8993-4E5F-A7DA-8DCCAF157090}"/>
    <cellStyle name="Normal 53 3 2" xfId="6016" xr:uid="{2BCF7122-1036-48CA-872E-67A48DB1786D}"/>
    <cellStyle name="Normal 53 3 2 2" xfId="22075" xr:uid="{7EA1FD5E-745F-4184-A46B-400DE8846C1D}"/>
    <cellStyle name="Normal 53 3 2 2 2" xfId="51500" xr:uid="{5D329AE3-2302-4C58-8736-D1967BD63A74}"/>
    <cellStyle name="Normal 53 3 2 3" xfId="35875" xr:uid="{6E7AF1B9-BA52-48A5-A79D-23E4EC8730B3}"/>
    <cellStyle name="Normal 53 3 3" xfId="21091" xr:uid="{3F7ED96A-5CD4-41D7-AEE1-D749450E3FC1}"/>
    <cellStyle name="Normal 53 3 3 2" xfId="50517" xr:uid="{35B5099E-9653-4EDA-91E4-84B0D503C132}"/>
    <cellStyle name="Normal 53 3 4" xfId="23662" xr:uid="{65433574-E0BE-43E2-9D96-64CB58870DBF}"/>
    <cellStyle name="Normal 53 3 5" xfId="5234" xr:uid="{BD62AC42-277E-46E3-A2BA-861C5E2E81E9}"/>
    <cellStyle name="Normal 53 3 5 2" xfId="35097" xr:uid="{ECACF76C-42CE-408A-BCA0-5D6E05662DD3}"/>
    <cellStyle name="Normal 53 4" xfId="5623" xr:uid="{2874E1B2-0938-4897-9693-E0BDF36E7EF4}"/>
    <cellStyle name="Normal 53 4 2" xfId="21576" xr:uid="{E575F08C-7F7F-4540-AC36-79405022AEF0}"/>
    <cellStyle name="Normal 53 4 2 2" xfId="51001" xr:uid="{330CD0D7-C552-47D6-BD24-96202FD01C29}"/>
    <cellStyle name="Normal 53 4 3" xfId="35483" xr:uid="{DC6EDFF7-1930-419F-BB71-D7271568A040}"/>
    <cellStyle name="Normal 53 5" xfId="20498" xr:uid="{AC20D687-A787-46B2-BF0F-355A26B97A7D}"/>
    <cellStyle name="Normal 53 5 2" xfId="50049" xr:uid="{97BA2742-4266-4C6C-9D96-D8801062CC42}"/>
    <cellStyle name="Normal 53 6" xfId="18942" xr:uid="{87A43F4B-7300-4582-8092-D9E11C95E1CC}"/>
    <cellStyle name="Normal 53 6 2" xfId="48580" xr:uid="{0037073A-7B41-441A-BE58-62516B384ADD}"/>
    <cellStyle name="Normal 53 7" xfId="4651" xr:uid="{21345580-776D-45FC-9DDC-5C247162296F}"/>
    <cellStyle name="Normal 53 7 2" xfId="34588" xr:uid="{4D6AC7D6-F912-4A6F-875A-2D94DB9FC02E}"/>
    <cellStyle name="Normal 53 8" xfId="22631" xr:uid="{BE489BAF-1FF7-43E9-A9BA-0F0506ECC3E2}"/>
    <cellStyle name="Normal 53 8 2" xfId="51916" xr:uid="{2C6EC365-A950-4026-805B-6166E6BB5029}"/>
    <cellStyle name="Normal 53 9" xfId="31843" xr:uid="{D1F276A8-B54F-48F6-A01C-9D88F4011A5E}"/>
    <cellStyle name="Normal 54" xfId="240" xr:uid="{1393EB16-C698-40F1-B510-59DE904A6AFB}"/>
    <cellStyle name="Normal 54 2" xfId="460" xr:uid="{3EFAABC5-60E5-4072-93BB-08FCE8923B67}"/>
    <cellStyle name="Normal 54 2 2" xfId="5824" xr:uid="{91B641D1-7452-4859-AAD0-B442F5D55975}"/>
    <cellStyle name="Normal 54 2 2 2" xfId="21823" xr:uid="{F374FD82-1E57-413E-B60C-C581B743A910}"/>
    <cellStyle name="Normal 54 2 2 2 2" xfId="51248" xr:uid="{34BD6E61-6F13-4E71-9C6B-46DA22D0ADA3}"/>
    <cellStyle name="Normal 54 2 2 3" xfId="24040" xr:uid="{54FC5E0A-8495-432D-A7E9-8BBB9A3DC7E0}"/>
    <cellStyle name="Normal 54 2 2 4" xfId="35683" xr:uid="{E106ED96-E81B-4760-A270-DCC20B5BDA25}"/>
    <cellStyle name="Normal 54 2 3" xfId="5004" xr:uid="{FD76F8AA-3D65-4A8C-951C-B4E3CBA02678}"/>
    <cellStyle name="Normal 54 2 3 2" xfId="20850" xr:uid="{90C13700-00BB-444C-940C-3D7995911D13}"/>
    <cellStyle name="Normal 54 2 3 2 2" xfId="50278" xr:uid="{3809AE76-9608-44D1-8C72-6D01C9CCD6CF}"/>
    <cellStyle name="Normal 54 2 3 3" xfId="34873" xr:uid="{1FE69977-1315-4C60-929E-E79345F45FFB}"/>
    <cellStyle name="Normal 54 2 4" xfId="23213" xr:uid="{4A52E9DD-D265-45ED-8925-12BD16A88D30}"/>
    <cellStyle name="Normal 54 2 4 2" xfId="52277" xr:uid="{367A5874-83CC-404B-91B1-BA3D4CABD170}"/>
    <cellStyle name="Normal 54 2 5" xfId="4672" xr:uid="{7BDAC7F9-D97A-4A3C-B541-C447F263219E}"/>
    <cellStyle name="Normal 54 2 6" xfId="31874" xr:uid="{A58ABDE6-1C7C-4C30-A396-5A54BA2BBB4E}"/>
    <cellStyle name="Normal 54 3" xfId="3532" xr:uid="{AEE9EB99-EA53-47DA-8A6A-DD8EF8DBC55D}"/>
    <cellStyle name="Normal 54 3 2" xfId="6017" xr:uid="{DEDC8B79-D2B0-4F9D-AD54-B82AC99EC164}"/>
    <cellStyle name="Normal 54 3 2 2" xfId="22076" xr:uid="{947CEF72-89D8-4D25-8102-9E16CA5A51EC}"/>
    <cellStyle name="Normal 54 3 2 2 2" xfId="51501" xr:uid="{8C6BECBD-6276-4BF2-B9B2-840A3EFCB157}"/>
    <cellStyle name="Normal 54 3 2 3" xfId="35876" xr:uid="{FF2E4321-13A3-4107-A306-CBF235DBE5D9}"/>
    <cellStyle name="Normal 54 3 3" xfId="21092" xr:uid="{A4AB6D5C-4453-4145-914F-C54F28322EE6}"/>
    <cellStyle name="Normal 54 3 3 2" xfId="50518" xr:uid="{9035BB6A-E7F9-4F05-A7F7-F50A5051DA34}"/>
    <cellStyle name="Normal 54 3 4" xfId="23653" xr:uid="{F4DCA461-9CD7-4904-AA94-26C2DEDFCC85}"/>
    <cellStyle name="Normal 54 3 5" xfId="5235" xr:uid="{60E091E1-40AD-4D73-AF7E-7163DC8D8876}"/>
    <cellStyle name="Normal 54 3 5 2" xfId="35098" xr:uid="{6D29DB40-F970-4936-B9A2-52920439A127}"/>
    <cellStyle name="Normal 54 4" xfId="5624" xr:uid="{04AFF104-7847-43CD-B28E-0F12610FDF23}"/>
    <cellStyle name="Normal 54 4 2" xfId="21577" xr:uid="{B508B4F4-524F-4AB5-9DE8-DF796C480601}"/>
    <cellStyle name="Normal 54 4 2 2" xfId="51002" xr:uid="{5997E9D4-8CE9-47BC-A3E9-2A9FC732F539}"/>
    <cellStyle name="Normal 54 4 3" xfId="35484" xr:uid="{4ED8E982-2268-4934-A230-EA3D4AF403A3}"/>
    <cellStyle name="Normal 54 5" xfId="20499" xr:uid="{9D2D6091-D285-4071-A502-1D76D7646F3F}"/>
    <cellStyle name="Normal 54 5 2" xfId="50050" xr:uid="{87FA6AF7-B9DC-4DD0-B935-26071E1794EC}"/>
    <cellStyle name="Normal 54 6" xfId="18943" xr:uid="{431AFEDB-3FE8-42FD-B4F4-B7F84ECC8389}"/>
    <cellStyle name="Normal 54 6 2" xfId="48581" xr:uid="{EFBDBEBB-3362-4218-A92A-8C489D14642D}"/>
    <cellStyle name="Normal 54 7" xfId="4652" xr:uid="{E90A9BF6-94BD-4A5F-B778-FD6D8A455A2A}"/>
    <cellStyle name="Normal 54 7 2" xfId="34589" xr:uid="{4AA1FA9A-A0E1-4CC1-A911-704781B0948A}"/>
    <cellStyle name="Normal 54 8" xfId="22632" xr:uid="{7EE61ADC-201E-4C21-BBAA-74346FF96ACA}"/>
    <cellStyle name="Normal 54 8 2" xfId="51917" xr:uid="{A63B7499-16B0-4AAE-9A40-D1EF740FCCC4}"/>
    <cellStyle name="Normal 54 9" xfId="31844" xr:uid="{E8FACE13-50CA-4910-BAD7-99C90BD20F94}"/>
    <cellStyle name="Normal 55" xfId="241" xr:uid="{4A7A61D0-E054-4A08-949F-DB4595F317B9}"/>
    <cellStyle name="Normal 55 2" xfId="3346" xr:uid="{6545FC22-2BE5-4681-B010-C2A4486AFC37}"/>
    <cellStyle name="Normal 55 2 2" xfId="5825" xr:uid="{7B988DCA-276A-4D66-A415-7AB0A5DB1313}"/>
    <cellStyle name="Normal 55 2 2 2" xfId="21824" xr:uid="{84ABBD13-D73B-4E87-A069-93D72ED13E4D}"/>
    <cellStyle name="Normal 55 2 2 2 2" xfId="51249" xr:uid="{FEC28740-1B98-48B3-A4D2-4656B912561F}"/>
    <cellStyle name="Normal 55 2 2 3" xfId="24041" xr:uid="{83B2FD79-5E7C-4C41-B75D-23F74D03C564}"/>
    <cellStyle name="Normal 55 2 2 4" xfId="35684" xr:uid="{0CFC89DD-686B-4DA7-84BA-D73E842861BF}"/>
    <cellStyle name="Normal 55 2 3" xfId="5005" xr:uid="{11E1F27C-3E13-413E-BE32-0EC44C2C7542}"/>
    <cellStyle name="Normal 55 2 3 2" xfId="20851" xr:uid="{FCA0D044-B417-49EE-9E2C-0574B5B2B8DC}"/>
    <cellStyle name="Normal 55 2 3 2 2" xfId="50279" xr:uid="{88C0EE6D-FD5D-4E7A-865D-F6030E4AD157}"/>
    <cellStyle name="Normal 55 2 3 3" xfId="34874" xr:uid="{AEEDC5A3-F81D-4E34-9E6A-B5D54BA6296D}"/>
    <cellStyle name="Normal 55 2 4" xfId="23214" xr:uid="{97A587F3-0119-4EFB-BF03-7B2C30BBB6D6}"/>
    <cellStyle name="Normal 55 2 4 2" xfId="52278" xr:uid="{0F5D1D81-014E-48A0-9A73-B82A522E51BA}"/>
    <cellStyle name="Normal 55 2 5" xfId="4673" xr:uid="{CAB03F13-1C9C-40EB-B0D9-31D64A64B2A4}"/>
    <cellStyle name="Normal 55 2 6" xfId="34312" xr:uid="{EEE65E30-F129-43CE-A838-91F6B7AFCFE4}"/>
    <cellStyle name="Normal 55 3" xfId="3531" xr:uid="{19BF0750-0519-42F7-BB84-0BA3AEF2C196}"/>
    <cellStyle name="Normal 55 3 2" xfId="6018" xr:uid="{B61F9C29-444E-4FA1-A238-BDFF213330D1}"/>
    <cellStyle name="Normal 55 3 2 2" xfId="22077" xr:uid="{1A663706-2887-4ECB-9144-9C6A28D7EA5F}"/>
    <cellStyle name="Normal 55 3 2 2 2" xfId="51502" xr:uid="{AAD74D59-D944-4A2D-B20F-50B269C9F819}"/>
    <cellStyle name="Normal 55 3 2 3" xfId="35877" xr:uid="{3CC9EFD0-C271-4A82-B76E-16C92A5935CD}"/>
    <cellStyle name="Normal 55 3 3" xfId="21093" xr:uid="{7C3E20AA-44E2-4CCF-AD80-309196C56659}"/>
    <cellStyle name="Normal 55 3 3 2" xfId="50519" xr:uid="{EF65A875-C85E-4F09-8F9E-DDA97F5937C4}"/>
    <cellStyle name="Normal 55 3 4" xfId="23654" xr:uid="{77A6C3C1-48AF-4DB0-9785-1CDDEAF66BEF}"/>
    <cellStyle name="Normal 55 3 5" xfId="5236" xr:uid="{C114A659-D85C-4A26-85B1-5A656BCF2EA1}"/>
    <cellStyle name="Normal 55 3 5 2" xfId="35099" xr:uid="{E76B016E-7064-4F8C-BDC3-F9863CD93C2F}"/>
    <cellStyle name="Normal 55 4" xfId="5625" xr:uid="{D5C43C09-722A-4ADE-BBBA-07F870973925}"/>
    <cellStyle name="Normal 55 4 2" xfId="21578" xr:uid="{AD49FD7F-6329-4EDA-BE5D-AFADAB5615FA}"/>
    <cellStyle name="Normal 55 4 2 2" xfId="51003" xr:uid="{DD12E167-CB1F-4C01-8E23-E2163588F223}"/>
    <cellStyle name="Normal 55 4 3" xfId="35485" xr:uid="{29726E07-A4A3-460D-B94F-8571A1A2EB32}"/>
    <cellStyle name="Normal 55 5" xfId="20500" xr:uid="{0A8A9057-A4A7-4375-846B-C0FD2A87BBB9}"/>
    <cellStyle name="Normal 55 5 2" xfId="50051" xr:uid="{2A07DF6B-0E5B-4EDB-9247-2EBF75DFA7C8}"/>
    <cellStyle name="Normal 55 6" xfId="18944" xr:uid="{7A15FA46-A512-4D10-BEF5-BBD5C4EDA010}"/>
    <cellStyle name="Normal 55 6 2" xfId="48582" xr:uid="{7D33D9B7-7AF5-4DE8-BBD6-865202F92F17}"/>
    <cellStyle name="Normal 55 7" xfId="4653" xr:uid="{CF3C8401-E35E-4106-8AB8-76066418994E}"/>
    <cellStyle name="Normal 55 7 2" xfId="34590" xr:uid="{E6B2FCF4-87F7-47D9-817B-91CB2F090A85}"/>
    <cellStyle name="Normal 55 8" xfId="22633" xr:uid="{CEC1613B-47F7-43B0-BAB3-C47C74DCE152}"/>
    <cellStyle name="Normal 55 8 2" xfId="51918" xr:uid="{8EAA67EF-3983-4439-81A2-040D2B99A53C}"/>
    <cellStyle name="Normal 55 9" xfId="31845" xr:uid="{4525A5F3-DAD4-46D1-9856-1434C2F1C63E}"/>
    <cellStyle name="Normal 56" xfId="242" xr:uid="{619544F7-CE46-4A88-9D89-0A79E8F5DE58}"/>
    <cellStyle name="Normal 56 2" xfId="935" xr:uid="{03BBA9BC-D666-401E-BCF5-DFE920D04F85}"/>
    <cellStyle name="Normal 56 2 2" xfId="5826" xr:uid="{3A4178F9-0D25-43A7-82C5-15C22B396904}"/>
    <cellStyle name="Normal 56 2 2 2" xfId="21825" xr:uid="{8593ED5D-0D6A-4B6A-B4B1-887CBCDD10D7}"/>
    <cellStyle name="Normal 56 2 2 2 2" xfId="51250" xr:uid="{61FF2A4A-52D1-46E2-BC2E-EFC641D2A068}"/>
    <cellStyle name="Normal 56 2 2 3" xfId="24039" xr:uid="{D934CC43-3DCB-4BC0-AC62-EF8493551314}"/>
    <cellStyle name="Normal 56 2 2 4" xfId="35685" xr:uid="{9DB831D5-64BB-46EE-A50B-A169386EE772}"/>
    <cellStyle name="Normal 56 2 3" xfId="5006" xr:uid="{1A0AFF75-F834-4C40-B55F-FBB54216C53F}"/>
    <cellStyle name="Normal 56 2 3 2" xfId="20852" xr:uid="{FC207174-24A0-45C5-81BE-01BC0DAC6917}"/>
    <cellStyle name="Normal 56 2 3 2 2" xfId="50280" xr:uid="{4E9406CA-342E-4E36-A5C9-39603067A701}"/>
    <cellStyle name="Normal 56 2 3 3" xfId="34875" xr:uid="{7F060AC8-D8D2-4D32-A7FA-7F47A400D0B7}"/>
    <cellStyle name="Normal 56 2 4" xfId="23215" xr:uid="{C6FB5885-7A11-413C-B173-705605C23DC1}"/>
    <cellStyle name="Normal 56 2 4 2" xfId="52279" xr:uid="{B0A3C25F-5203-4AE4-9F0F-EDF9653B153C}"/>
    <cellStyle name="Normal 56 2 5" xfId="4674" xr:uid="{2FF5F661-A2CF-4CF9-AF8F-5622EA67FD5F}"/>
    <cellStyle name="Normal 56 2 6" xfId="32145" xr:uid="{A3B84A6D-AA84-4FD0-A69C-7DE0632419AC}"/>
    <cellStyle name="Normal 56 3" xfId="3530" xr:uid="{DD91DD63-2A93-4EA9-A701-C96BA2F19CC4}"/>
    <cellStyle name="Normal 56 3 2" xfId="6019" xr:uid="{3F333A41-46FF-4AFE-AB08-A7D5DC3B2FFB}"/>
    <cellStyle name="Normal 56 3 2 2" xfId="22078" xr:uid="{147E3C1F-1C69-4A84-8CAF-F3559B0E3A3F}"/>
    <cellStyle name="Normal 56 3 2 2 2" xfId="51503" xr:uid="{FE418032-5D95-4882-8B1D-3383EFDCD2AC}"/>
    <cellStyle name="Normal 56 3 2 3" xfId="35878" xr:uid="{992FF847-9BA8-4FEC-AECE-7F3FF3CB7FBF}"/>
    <cellStyle name="Normal 56 3 3" xfId="21094" xr:uid="{03F87809-0147-444F-933C-CA4912A7D0D2}"/>
    <cellStyle name="Normal 56 3 3 2" xfId="50520" xr:uid="{72162A22-CE97-401A-943F-71589BB27BFE}"/>
    <cellStyle name="Normal 56 3 4" xfId="23652" xr:uid="{222A91E7-EDB7-462A-9FDF-528AC2C211E7}"/>
    <cellStyle name="Normal 56 3 5" xfId="5237" xr:uid="{5BF925B8-E086-4191-8038-3B84D65BA354}"/>
    <cellStyle name="Normal 56 3 5 2" xfId="35100" xr:uid="{D1FF28C2-76B5-4BA2-AB7C-3E040E1BF482}"/>
    <cellStyle name="Normal 56 4" xfId="5626" xr:uid="{DF014E15-989A-49EE-8FA1-E26AEF59CAA7}"/>
    <cellStyle name="Normal 56 4 2" xfId="21579" xr:uid="{325F285A-B412-4FA5-B70C-62F567049CE5}"/>
    <cellStyle name="Normal 56 4 2 2" xfId="51004" xr:uid="{0D6DEC22-58A8-456A-B58A-E573CEB16BAD}"/>
    <cellStyle name="Normal 56 4 3" xfId="35486" xr:uid="{304AB867-6E50-4F94-BD20-B4995A2B3DF8}"/>
    <cellStyle name="Normal 56 5" xfId="20501" xr:uid="{55B99676-2B24-4E6E-BC2A-F409A0F45775}"/>
    <cellStyle name="Normal 56 5 2" xfId="50052" xr:uid="{6EBB669C-A52F-4DBE-A37B-2FCAB12FFB6A}"/>
    <cellStyle name="Normal 56 6" xfId="18945" xr:uid="{E6DDE7F9-4D5D-4228-A408-D35D02437739}"/>
    <cellStyle name="Normal 56 6 2" xfId="48583" xr:uid="{F4A9BDA1-ACE7-4FEA-92D5-857D672EEEAD}"/>
    <cellStyle name="Normal 56 7" xfId="4654" xr:uid="{61DCC29E-E397-4CA5-948E-54EAE54BBD15}"/>
    <cellStyle name="Normal 56 7 2" xfId="34591" xr:uid="{F4707ED4-00CF-4FF4-AD83-C313C070A6FE}"/>
    <cellStyle name="Normal 56 8" xfId="22634" xr:uid="{9CE256B1-91DA-42D7-88E0-23B016576977}"/>
    <cellStyle name="Normal 56 8 2" xfId="51919" xr:uid="{B4E40272-8346-44F9-A0DF-0DBD144D98FF}"/>
    <cellStyle name="Normal 56 9" xfId="31846" xr:uid="{EF391600-42EA-4460-A819-E250D23A064E}"/>
    <cellStyle name="Normal 57" xfId="243" xr:uid="{954841EB-0076-4C01-B290-F85AB7D6D4CE}"/>
    <cellStyle name="Normal 57 2" xfId="775" xr:uid="{1C1D3EDF-2C94-4513-B57F-EB3ABC814122}"/>
    <cellStyle name="Normal 57 2 2" xfId="5827" xr:uid="{4D26C85C-43F8-4684-94A2-49C424B8B19C}"/>
    <cellStyle name="Normal 57 2 2 2" xfId="21826" xr:uid="{4CF0E7E2-4AF8-4C6D-9D2D-B84F50DBDDAC}"/>
    <cellStyle name="Normal 57 2 2 2 2" xfId="51251" xr:uid="{6D57B168-D5BC-47CB-B376-0A0B0311C72A}"/>
    <cellStyle name="Normal 57 2 2 3" xfId="24042" xr:uid="{7B1167EE-B022-4FB6-8E98-8C1EA30031EE}"/>
    <cellStyle name="Normal 57 2 2 4" xfId="35686" xr:uid="{099B8EE1-154E-4352-A3AE-9FE95FE7043B}"/>
    <cellStyle name="Normal 57 2 3" xfId="5007" xr:uid="{D7C3C052-1B09-459D-98B9-EC58AD3FC6FB}"/>
    <cellStyle name="Normal 57 2 3 2" xfId="20853" xr:uid="{BBBD5D09-E609-4F37-99D6-21FE3F7ADC36}"/>
    <cellStyle name="Normal 57 2 3 2 2" xfId="50281" xr:uid="{A57CE5E8-F514-49FB-AA83-BA316992B9F0}"/>
    <cellStyle name="Normal 57 2 3 3" xfId="34876" xr:uid="{FAEEE9B2-1797-41CF-AD40-9339F65B7A0F}"/>
    <cellStyle name="Normal 57 2 4" xfId="23216" xr:uid="{6B32F34A-ACDD-4062-AF88-2969FC88D6DD}"/>
    <cellStyle name="Normal 57 2 4 2" xfId="52280" xr:uid="{3ACA7DA8-727E-43C3-8D27-DA5E7551C909}"/>
    <cellStyle name="Normal 57 2 5" xfId="4675" xr:uid="{6F1815CA-8858-4D7B-84DF-B02A1140228D}"/>
    <cellStyle name="Normal 57 2 6" xfId="32022" xr:uid="{5BC820F9-1017-4E41-8535-C6CB54E4B49E}"/>
    <cellStyle name="Normal 57 3" xfId="3529" xr:uid="{B2FA5BCC-C4D7-4F80-9210-1663D7B6FCAE}"/>
    <cellStyle name="Normal 57 3 2" xfId="6020" xr:uid="{C6B422D6-2F5B-4900-99BF-8A5ABE6481B9}"/>
    <cellStyle name="Normal 57 3 2 2" xfId="22079" xr:uid="{8F28384B-22AD-4078-A725-AFDFFBF41D70}"/>
    <cellStyle name="Normal 57 3 2 2 2" xfId="51504" xr:uid="{608C3257-D984-4F41-A5A1-1124B1CD60CE}"/>
    <cellStyle name="Normal 57 3 2 3" xfId="35879" xr:uid="{E6C24A13-7DBE-4D30-B240-02E4F8546C94}"/>
    <cellStyle name="Normal 57 3 3" xfId="21095" xr:uid="{079C4AF3-0352-4322-95CA-A01993C7FF5C}"/>
    <cellStyle name="Normal 57 3 3 2" xfId="50521" xr:uid="{D25DBF4B-6ED1-4BA1-B80E-F3AEE3A7ADBB}"/>
    <cellStyle name="Normal 57 3 4" xfId="23655" xr:uid="{71A71B55-C07A-4E4D-AC07-84EA21F59270}"/>
    <cellStyle name="Normal 57 3 5" xfId="5238" xr:uid="{EB00AC73-70C3-423D-B935-A20DC48B078E}"/>
    <cellStyle name="Normal 57 3 5 2" xfId="35101" xr:uid="{D78390DC-CC8A-4D11-907B-42D2DDF3A6A3}"/>
    <cellStyle name="Normal 57 4" xfId="5627" xr:uid="{66966200-D1E5-4A32-97D0-AB01471380FD}"/>
    <cellStyle name="Normal 57 4 2" xfId="21580" xr:uid="{2A803A09-A011-4053-ABFA-97FACE60EAE4}"/>
    <cellStyle name="Normal 57 4 2 2" xfId="51005" xr:uid="{C914A71A-0D8B-4D25-990B-8D96FE579333}"/>
    <cellStyle name="Normal 57 4 3" xfId="35487" xr:uid="{6BD3CB34-F3DA-46A6-B42A-F7C99A5B0B8B}"/>
    <cellStyle name="Normal 57 5" xfId="20502" xr:uid="{1980E80B-8162-49A1-9BAA-5033C19E66D0}"/>
    <cellStyle name="Normal 57 5 2" xfId="50053" xr:uid="{230090CC-DC66-497F-9DE6-20240189B6F2}"/>
    <cellStyle name="Normal 57 6" xfId="18946" xr:uid="{D088D80E-DBF1-4D35-9669-153B4764C1CF}"/>
    <cellStyle name="Normal 57 6 2" xfId="48584" xr:uid="{CFC23270-854E-4C9D-B3DE-6BAA069D1234}"/>
    <cellStyle name="Normal 57 7" xfId="4655" xr:uid="{83481386-7B2F-4E7D-BA9D-25DCB81B5A26}"/>
    <cellStyle name="Normal 57 7 2" xfId="34592" xr:uid="{BE06017C-46C9-4B69-87A2-92FF16F6CC96}"/>
    <cellStyle name="Normal 57 8" xfId="22635" xr:uid="{567B56D3-2D47-40AE-A01E-5EF37C99DDB6}"/>
    <cellStyle name="Normal 57 8 2" xfId="51920" xr:uid="{F8326FE9-2E00-4B42-B85A-1133142509D5}"/>
    <cellStyle name="Normal 57 9" xfId="31847" xr:uid="{3644CE4F-229B-4A1C-9120-7C1DD8FD182E}"/>
    <cellStyle name="Normal 58" xfId="244" xr:uid="{59F385CB-780C-4C93-931D-C80FD48B9593}"/>
    <cellStyle name="Normal 58 2" xfId="808" xr:uid="{F621A510-F138-4DB7-8D8D-53135B7F3043}"/>
    <cellStyle name="Normal 58 2 2" xfId="5828" xr:uid="{559B341E-28E0-4F4A-91BD-D978E0CB3058}"/>
    <cellStyle name="Normal 58 2 2 2" xfId="21827" xr:uid="{805BCB85-7D02-47E6-9F28-C0058974C5BC}"/>
    <cellStyle name="Normal 58 2 2 2 2" xfId="51252" xr:uid="{0F8AA849-39BF-463F-B367-AA5B25BC24FB}"/>
    <cellStyle name="Normal 58 2 2 3" xfId="23970" xr:uid="{EA9007BB-6040-48B8-AC87-5C4593C1E1C3}"/>
    <cellStyle name="Normal 58 2 2 4" xfId="35687" xr:uid="{91200FD8-FDB8-4FB5-B306-82A0C34BF864}"/>
    <cellStyle name="Normal 58 2 3" xfId="5008" xr:uid="{43962BD8-1411-4937-8A40-766A71E6E74D}"/>
    <cellStyle name="Normal 58 2 3 2" xfId="20854" xr:uid="{C2E71F5D-F869-429A-BA9E-A8AF03C65983}"/>
    <cellStyle name="Normal 58 2 3 2 2" xfId="50282" xr:uid="{B0F9FA78-773D-4EA6-B7E7-B097B19E6C94}"/>
    <cellStyle name="Normal 58 2 3 3" xfId="34877" xr:uid="{E21FF247-9609-41A1-AFCC-8194CA6DCB8B}"/>
    <cellStyle name="Normal 58 2 4" xfId="23217" xr:uid="{6EE21FC0-7E10-4914-A60D-1C466A317FD0}"/>
    <cellStyle name="Normal 58 2 4 2" xfId="52281" xr:uid="{4B14681A-D787-4E44-A953-95EAD12A8194}"/>
    <cellStyle name="Normal 58 2 5" xfId="4676" xr:uid="{FF6E7D0D-1D3C-4839-9896-EA5A439D5812}"/>
    <cellStyle name="Normal 58 2 6" xfId="32053" xr:uid="{7BA2C9D6-4CB4-438B-8380-96FBEDE54B69}"/>
    <cellStyle name="Normal 58 3" xfId="3528" xr:uid="{A0B71F7C-B6DF-44AC-B172-28CE513E0F10}"/>
    <cellStyle name="Normal 58 3 2" xfId="6021" xr:uid="{610A63D8-30A6-449E-8321-977A911BCE8F}"/>
    <cellStyle name="Normal 58 3 2 2" xfId="22080" xr:uid="{CF33BF83-E251-45A0-8F22-4DD061F9827A}"/>
    <cellStyle name="Normal 58 3 2 2 2" xfId="51505" xr:uid="{BEBBA0D3-9B95-4116-93DF-88E4FB9D18A9}"/>
    <cellStyle name="Normal 58 3 2 3" xfId="35880" xr:uid="{724B435B-CF6E-4A6A-9F19-5C705ECD3960}"/>
    <cellStyle name="Normal 58 3 3" xfId="21096" xr:uid="{CDDF3D69-2691-4BFF-B5A1-4559F7F6FC90}"/>
    <cellStyle name="Normal 58 3 3 2" xfId="50522" xr:uid="{50A93AC9-B067-4C74-A328-4EC37488D29D}"/>
    <cellStyle name="Normal 58 3 4" xfId="23547" xr:uid="{CCA7ED65-33D0-4072-A624-FA98A3763C71}"/>
    <cellStyle name="Normal 58 3 5" xfId="5239" xr:uid="{33250D99-2884-4417-8B34-89F94C619A24}"/>
    <cellStyle name="Normal 58 3 5 2" xfId="35102" xr:uid="{6D0ADC07-A84C-4B88-828D-474DF50DDCD0}"/>
    <cellStyle name="Normal 58 4" xfId="5628" xr:uid="{A029647D-8711-4D73-AFD9-97F8F4FCEA43}"/>
    <cellStyle name="Normal 58 4 2" xfId="21581" xr:uid="{4813113D-9511-4AF4-BFBF-96410ACC0CF7}"/>
    <cellStyle name="Normal 58 4 2 2" xfId="51006" xr:uid="{48B7E5A2-0CF5-47BF-B546-C69219C70F5F}"/>
    <cellStyle name="Normal 58 4 3" xfId="35488" xr:uid="{2B649F22-413B-4293-A658-A9B170ABB08F}"/>
    <cellStyle name="Normal 58 5" xfId="20503" xr:uid="{08C79B41-3416-478D-8CC5-9BDECAAB9319}"/>
    <cellStyle name="Normal 58 5 2" xfId="50054" xr:uid="{F71E7347-F5D8-4D90-BE1B-DF5912951DEE}"/>
    <cellStyle name="Normal 58 6" xfId="18947" xr:uid="{41BD01FD-7B38-489E-A2EC-4D96E0E7D273}"/>
    <cellStyle name="Normal 58 6 2" xfId="48585" xr:uid="{7D47F181-F1A4-4543-AD18-3546320BC418}"/>
    <cellStyle name="Normal 58 7" xfId="4656" xr:uid="{74EAED52-29BA-4E26-9FE2-B13848207B64}"/>
    <cellStyle name="Normal 58 7 2" xfId="34593" xr:uid="{DDF62CEF-7E1D-4F8C-AF76-21CF992E28DE}"/>
    <cellStyle name="Normal 58 8" xfId="22636" xr:uid="{3035EAAC-FB4D-434D-9183-2DC9440F9492}"/>
    <cellStyle name="Normal 58 8 2" xfId="51921" xr:uid="{39FB4FB6-8416-4C99-BD29-EF12B53F6262}"/>
    <cellStyle name="Normal 58 9" xfId="31848" xr:uid="{1B294984-8B0A-46E4-95FA-8B080C73AB78}"/>
    <cellStyle name="Normal 59" xfId="245" xr:uid="{101D257D-8908-4E05-8A2D-A20FF71B882F}"/>
    <cellStyle name="Normal 59 2" xfId="3343" xr:uid="{E5BFFE09-3E4E-47D8-9C32-9FE93A1D98D3}"/>
    <cellStyle name="Normal 59 2 2" xfId="5829" xr:uid="{BCB45BE8-E385-4D04-B110-518C03209E26}"/>
    <cellStyle name="Normal 59 2 2 2" xfId="21828" xr:uid="{13D4B48C-EC53-4712-A760-7C8CB846D056}"/>
    <cellStyle name="Normal 59 2 2 2 2" xfId="51253" xr:uid="{90D1E70F-A0BB-4B77-9257-D3F2C1116841}"/>
    <cellStyle name="Normal 59 2 2 3" xfId="24113" xr:uid="{D04A7449-BCAC-4741-B30B-E4F268E955C0}"/>
    <cellStyle name="Normal 59 2 2 4" xfId="35688" xr:uid="{CA2F6747-BE19-4444-8F64-7628527F8AF5}"/>
    <cellStyle name="Normal 59 2 3" xfId="5009" xr:uid="{C2EE38B1-DEA8-4D44-87A8-987516CD38E2}"/>
    <cellStyle name="Normal 59 2 3 2" xfId="20855" xr:uid="{47F6F13F-7220-40F3-BE48-C9503BE35D92}"/>
    <cellStyle name="Normal 59 2 3 2 2" xfId="50283" xr:uid="{8EF1E083-A49D-4934-996C-3ACEE8999DE5}"/>
    <cellStyle name="Normal 59 2 3 3" xfId="34878" xr:uid="{CDBE5DBE-2883-4D2E-88E8-184CA0A31AB5}"/>
    <cellStyle name="Normal 59 2 4" xfId="23218" xr:uid="{CEF44CAB-6298-41A2-B4D7-C77CF8037F3A}"/>
    <cellStyle name="Normal 59 2 4 2" xfId="52282" xr:uid="{78BFD9C4-067A-4B7E-BE2A-4DEA6CAE9D21}"/>
    <cellStyle name="Normal 59 2 5" xfId="4677" xr:uid="{E815F3A0-D097-4CE7-8D3E-75E4B9EB7743}"/>
    <cellStyle name="Normal 59 2 6" xfId="34309" xr:uid="{006C8259-1904-466E-9638-FE442226C07C}"/>
    <cellStyle name="Normal 59 3" xfId="3527" xr:uid="{EC1BE9D9-6A96-4243-9AD2-3C1C861908DD}"/>
    <cellStyle name="Normal 59 3 2" xfId="6022" xr:uid="{EB365CC4-641D-4D22-B987-AD1FC966B533}"/>
    <cellStyle name="Normal 59 3 2 2" xfId="22081" xr:uid="{2A9B7E26-4B3D-48F6-BB5D-04B915A09E59}"/>
    <cellStyle name="Normal 59 3 2 2 2" xfId="51506" xr:uid="{9BFB4E90-8031-4CF5-B18A-258115A7A796}"/>
    <cellStyle name="Normal 59 3 2 3" xfId="35881" xr:uid="{AC84536E-FD51-4163-A5D2-86E71E6767F4}"/>
    <cellStyle name="Normal 59 3 3" xfId="21097" xr:uid="{4508CBD2-27A0-4F9F-ACAB-6D153424700C}"/>
    <cellStyle name="Normal 59 3 3 2" xfId="50523" xr:uid="{1C7D1E47-146A-4480-A635-6C5DA2E158E4}"/>
    <cellStyle name="Normal 59 3 4" xfId="23708" xr:uid="{2F3CCBB5-C648-4EA6-98B1-D4CFB6DED568}"/>
    <cellStyle name="Normal 59 3 5" xfId="5240" xr:uid="{9E85DF33-E076-4E30-B280-CCA61720015E}"/>
    <cellStyle name="Normal 59 3 5 2" xfId="35103" xr:uid="{8BC52242-C905-46D6-86E6-60CEFAEC6B6C}"/>
    <cellStyle name="Normal 59 4" xfId="5629" xr:uid="{8C34BB30-0D51-4A59-9B9A-36FE10AA2DCF}"/>
    <cellStyle name="Normal 59 4 2" xfId="21582" xr:uid="{A18C5247-714E-4816-BD10-BE49F7A504D4}"/>
    <cellStyle name="Normal 59 4 2 2" xfId="51007" xr:uid="{478C7302-E63E-4718-A25C-BE842C98BC4A}"/>
    <cellStyle name="Normal 59 4 3" xfId="35489" xr:uid="{CE46274B-88AC-4152-BEF6-55E20C6AAEA6}"/>
    <cellStyle name="Normal 59 5" xfId="20504" xr:uid="{B63C3E04-8044-4DE1-B97C-D503FA31AAD3}"/>
    <cellStyle name="Normal 59 5 2" xfId="50055" xr:uid="{EF657A5B-6E92-4CCD-A224-FC505AA0EC79}"/>
    <cellStyle name="Normal 59 6" xfId="18948" xr:uid="{8FA782CF-3E57-44D6-B69A-003462437801}"/>
    <cellStyle name="Normal 59 6 2" xfId="48586" xr:uid="{3F581659-3F86-457D-B219-554B51FC7E3A}"/>
    <cellStyle name="Normal 59 7" xfId="4657" xr:uid="{CFB2256C-E2B9-47B9-90F4-0C2EE25F9A84}"/>
    <cellStyle name="Normal 59 7 2" xfId="34594" xr:uid="{9109CBCC-EA61-4936-A9E2-6E995F9B503A}"/>
    <cellStyle name="Normal 59 8" xfId="22637" xr:uid="{1E6E9687-D895-4D9A-97F8-661AC71DBA5E}"/>
    <cellStyle name="Normal 59 8 2" xfId="51922" xr:uid="{EA9DD063-DBFB-4618-AC75-B4EED777E298}"/>
    <cellStyle name="Normal 59 9" xfId="31849" xr:uid="{C62CFAF6-8226-46A8-8A78-9D5D9D0D6800}"/>
    <cellStyle name="Normal 6" xfId="161" xr:uid="{930401B1-BD47-43F3-A859-0E42F765E5A1}"/>
    <cellStyle name="Normal 6 10" xfId="18950" xr:uid="{4B999830-D250-4779-BC7E-30424673D6B3}"/>
    <cellStyle name="Normal 6 10 2" xfId="28084" xr:uid="{10560A59-6241-497C-93BE-F9441A762989}"/>
    <cellStyle name="Normal 6 10 2 2" xfId="56574" xr:uid="{7D51E9C6-9EDA-4880-BF7C-5681DA05A2C9}"/>
    <cellStyle name="Normal 6 10 3" xfId="25130" xr:uid="{DFB6EE09-1129-4953-9B47-87E059B59061}"/>
    <cellStyle name="Normal 6 10 3 2" xfId="53621" xr:uid="{A22AC52D-9E11-4471-BD44-77C68F4DB575}"/>
    <cellStyle name="Normal 6 10 4" xfId="48588" xr:uid="{2CF2E996-F421-4F35-A471-5FBC46EECFDC}"/>
    <cellStyle name="Normal 6 11" xfId="18951" xr:uid="{BDF0543F-63E1-4046-887C-C04AC80CCFF1}"/>
    <cellStyle name="Normal 6 11 2" xfId="26580" xr:uid="{B60634F1-F62A-406D-AE8C-DD071CE29188}"/>
    <cellStyle name="Normal 6 11 2 2" xfId="55070" xr:uid="{3F2B0D92-A65A-4017-9B91-756A7D607683}"/>
    <cellStyle name="Normal 6 11 3" xfId="48589" xr:uid="{9E8BD62F-C9AD-44B8-9376-77FE03FDACD9}"/>
    <cellStyle name="Normal 6 12" xfId="18952" xr:uid="{95ADC29D-1DBC-4105-A605-A1CB37C54E5A}"/>
    <cellStyle name="Normal 6 12 2" xfId="29562" xr:uid="{43F124EF-6B56-455C-8687-3D2223757712}"/>
    <cellStyle name="Normal 6 12 2 2" xfId="58052" xr:uid="{5E4E5F24-0A34-4161-9C3B-A0C3E2111658}"/>
    <cellStyle name="Normal 6 12 3" xfId="48590" xr:uid="{C34D4802-AC9D-45A3-8EE8-3825C64F97D2}"/>
    <cellStyle name="Normal 6 13" xfId="20395" xr:uid="{3B7A78A2-94A7-47DA-8491-BEA87AC03543}"/>
    <cellStyle name="Normal 6 13 2" xfId="22445" xr:uid="{3DE5FA56-B360-45CB-81E5-B44C9B45C68F}"/>
    <cellStyle name="Normal 6 14" xfId="18949" xr:uid="{E69F7A6B-5DF0-4329-A563-DA1F7F320C04}"/>
    <cellStyle name="Normal 6 14 2" xfId="48587" xr:uid="{5233303D-B2F6-48A7-8B3B-D623B21ABFD0}"/>
    <cellStyle name="Normal 6 15" xfId="20505" xr:uid="{CFF5822F-DB06-44E7-AA83-142BFDDFA4EE}"/>
    <cellStyle name="Normal 6 15 2" xfId="50056" xr:uid="{AD6500DA-C5B9-42D7-8E4F-9F6271CEEEBB}"/>
    <cellStyle name="Normal 6 16" xfId="6375" xr:uid="{3777D52E-8D4E-463C-A988-DF03DA5AD599}"/>
    <cellStyle name="Normal 6 17" xfId="4581" xr:uid="{AB5DF409-0072-4881-B10C-10C934C1E4F4}"/>
    <cellStyle name="Normal 6 18" xfId="22537" xr:uid="{74C86E83-5AFA-4443-96C1-8D5D01790DC5}"/>
    <cellStyle name="Normal 6 18 2" xfId="51826" xr:uid="{A33FE18E-47A6-4A15-A16D-93D226BE9E37}"/>
    <cellStyle name="Normal 6 19" xfId="22638" xr:uid="{C86D862B-767E-4FB5-BDF2-FE3C196A7243}"/>
    <cellStyle name="Normal 6 19 2" xfId="51923" xr:uid="{EFDB846B-4B92-4CF6-AACA-3382C250421F}"/>
    <cellStyle name="Normal 6 2" xfId="314" xr:uid="{F5517D2B-DD0D-4D21-8E23-B7C25AD336F2}"/>
    <cellStyle name="Normal 6 2 10" xfId="20550" xr:uid="{CAB24BC4-59D5-41FD-BD8E-0090DA1A66A1}"/>
    <cellStyle name="Normal 6 2 11" xfId="18953" xr:uid="{A32014A7-CB47-431A-8474-8F1AF47FE6D9}"/>
    <cellStyle name="Normal 6 2 11 2" xfId="48591" xr:uid="{867EA9C7-10C7-4EC8-A340-0E392E6CDCEE}"/>
    <cellStyle name="Normal 6 2 2" xfId="3379" xr:uid="{0D5A9716-9102-4270-87B6-349CA50B04C4}"/>
    <cellStyle name="Normal 6 2 2 10" xfId="23496" xr:uid="{03D42B79-D2C6-4115-84AD-F3D8EDFE95D3}"/>
    <cellStyle name="Normal 6 2 2 11" xfId="4825" xr:uid="{EA671866-5C45-4D99-9710-02F98B6DEA1B}"/>
    <cellStyle name="Normal 6 2 2 2" xfId="18955" xr:uid="{A43EB5EA-6499-4C96-A365-72876119D2B4}"/>
    <cellStyle name="Normal 6 2 2 2 10" xfId="48593" xr:uid="{C4F3C0B3-9D77-4A26-A8C9-D2A8F24B2B1C}"/>
    <cellStyle name="Normal 6 2 2 2 2" xfId="18956" xr:uid="{FBDF08A3-55CE-465B-BEA6-ECCDBACC9C32}"/>
    <cellStyle name="Normal 6 2 2 2 2 2" xfId="18957" xr:uid="{F9D7DB17-3CC3-4D50-ACA5-FB0A593BAB62}"/>
    <cellStyle name="Normal 6 2 2 2 2 2 2" xfId="28533" xr:uid="{819E3C74-DD97-4B4E-973E-14BD7CF6421D}"/>
    <cellStyle name="Normal 6 2 2 2 2 2 2 2" xfId="57023" xr:uid="{BA705BCC-452F-44E4-880A-E9114A1591AC}"/>
    <cellStyle name="Normal 6 2 2 2 2 2 3" xfId="25558" xr:uid="{9C153FF6-D43E-4E92-8FBE-4C41AB87D493}"/>
    <cellStyle name="Normal 6 2 2 2 2 2 3 2" xfId="54049" xr:uid="{C111D00C-6E08-4B13-BDFD-B04DBD845009}"/>
    <cellStyle name="Normal 6 2 2 2 2 2 4" xfId="48595" xr:uid="{F78B6B88-C911-4910-AA96-11705C2381B5}"/>
    <cellStyle name="Normal 6 2 2 2 2 3" xfId="18958" xr:uid="{DB1810FD-3E19-44FF-9FC3-1528523F0124}"/>
    <cellStyle name="Normal 6 2 2 2 2 3 2" xfId="27019" xr:uid="{59FC4C3E-5B93-4B95-804A-6B6AC3DB00D2}"/>
    <cellStyle name="Normal 6 2 2 2 2 3 2 2" xfId="55509" xr:uid="{549AE19E-6DB5-490D-8E20-EE47E39BB574}"/>
    <cellStyle name="Normal 6 2 2 2 2 3 3" xfId="48596" xr:uid="{D1E8AC7E-65EB-46DF-9673-95661DBF89B9}"/>
    <cellStyle name="Normal 6 2 2 2 2 4" xfId="30014" xr:uid="{3D8FF529-C6B8-4D1D-B940-5757066A3F90}"/>
    <cellStyle name="Normal 6 2 2 2 2 4 2" xfId="58504" xr:uid="{F286BD60-FBC3-4653-8CF4-85CC01B17D5A}"/>
    <cellStyle name="Normal 6 2 2 2 2 5" xfId="24086" xr:uid="{2AA7ED12-20F9-487F-8B9E-BC849CA799C1}"/>
    <cellStyle name="Normal 6 2 2 2 2 5 2" xfId="52627" xr:uid="{F709B069-C52F-41C0-ADE3-C9F4E4C5C81F}"/>
    <cellStyle name="Normal 6 2 2 2 2 6" xfId="48594" xr:uid="{D6A927C8-60F4-45DB-B00A-47297F074EEB}"/>
    <cellStyle name="Normal 6 2 2 2 3" xfId="18959" xr:uid="{A577031E-F63C-4D48-827F-E9A9A1F7C4D1}"/>
    <cellStyle name="Normal 6 2 2 2 3 2" xfId="25845" xr:uid="{3402755D-488C-41B2-A407-2D301A6CA846}"/>
    <cellStyle name="Normal 6 2 2 2 3 2 2" xfId="28823" xr:uid="{BB3DEC8F-57EC-483E-B38F-EF1FD1066377}"/>
    <cellStyle name="Normal 6 2 2 2 3 2 2 2" xfId="57313" xr:uid="{A8D174DD-39B0-4677-8221-6C255F1F23FE}"/>
    <cellStyle name="Normal 6 2 2 2 3 2 3" xfId="54336" xr:uid="{91F5CAD7-163A-4159-8685-4C80D93C128A}"/>
    <cellStyle name="Normal 6 2 2 2 3 3" xfId="27312" xr:uid="{4A975048-79F2-4131-A8F2-581A15F90165}"/>
    <cellStyle name="Normal 6 2 2 2 3 3 2" xfId="55802" xr:uid="{42502BEE-7635-4780-AFA1-4F196E27FF1B}"/>
    <cellStyle name="Normal 6 2 2 2 3 4" xfId="30310" xr:uid="{3BE4B6B4-1B46-4126-B4A3-A13D11D35785}"/>
    <cellStyle name="Normal 6 2 2 2 3 4 2" xfId="58800" xr:uid="{D11135DB-8F3A-4E85-9A72-DD523D3C95D4}"/>
    <cellStyle name="Normal 6 2 2 2 3 5" xfId="24400" xr:uid="{F29E25B2-375B-4619-BB71-75FD519F1BCD}"/>
    <cellStyle name="Normal 6 2 2 2 3 5 2" xfId="52892" xr:uid="{5078CDF8-82A8-490A-819C-A0120B0A576A}"/>
    <cellStyle name="Normal 6 2 2 2 3 6" xfId="48597" xr:uid="{2B88C7F0-27AA-435D-B122-BFA7E81DE50C}"/>
    <cellStyle name="Normal 6 2 2 2 4" xfId="18960" xr:uid="{8EC8C0A7-4D8E-47AA-87CF-FAEFF566DE8C}"/>
    <cellStyle name="Normal 6 2 2 2 4 2" xfId="26136" xr:uid="{C7468A0D-36DB-4142-8E5A-12CBF0C28E13}"/>
    <cellStyle name="Normal 6 2 2 2 4 2 2" xfId="29120" xr:uid="{55A4B143-CD48-4635-A7B8-FD39C7997BDA}"/>
    <cellStyle name="Normal 6 2 2 2 4 2 2 2" xfId="57610" xr:uid="{2DECA332-1F80-43BC-B853-2FDB32DF56F1}"/>
    <cellStyle name="Normal 6 2 2 2 4 2 3" xfId="54627" xr:uid="{02F1E0E0-C76B-4EE9-81E5-A392319EA676}"/>
    <cellStyle name="Normal 6 2 2 2 4 3" xfId="27609" xr:uid="{0523EFC1-41F7-4A8A-946C-69FA559ADE2E}"/>
    <cellStyle name="Normal 6 2 2 2 4 3 2" xfId="56099" xr:uid="{40E74E7D-62E6-4DFB-A88D-1290CDAC1F1E}"/>
    <cellStyle name="Normal 6 2 2 2 4 4" xfId="30608" xr:uid="{41DF6DF7-EB0E-4C7E-A22D-8C9E897BEA4C}"/>
    <cellStyle name="Normal 6 2 2 2 4 4 2" xfId="59098" xr:uid="{E25A501A-0748-4788-A931-F723CF4A0184}"/>
    <cellStyle name="Normal 6 2 2 2 4 5" xfId="24679" xr:uid="{8B188FB1-874E-44B0-AB76-4D067EF8D7D1}"/>
    <cellStyle name="Normal 6 2 2 2 4 5 2" xfId="53171" xr:uid="{FA801856-172D-4723-B2BE-1B1FA7B66A30}"/>
    <cellStyle name="Normal 6 2 2 2 4 6" xfId="48598" xr:uid="{EECFC54E-2E2C-4725-87E1-053269906F8B}"/>
    <cellStyle name="Normal 6 2 2 2 5" xfId="18961" xr:uid="{ADDC7629-A236-4B68-90C1-DA8A8E268668}"/>
    <cellStyle name="Normal 6 2 2 2 5 2" xfId="26445" xr:uid="{5B078D36-EAED-4CD8-B754-9D88127590B8}"/>
    <cellStyle name="Normal 6 2 2 2 5 2 2" xfId="29429" xr:uid="{6C6FB31A-423E-4FBB-BD2D-F7EC1359B7F1}"/>
    <cellStyle name="Normal 6 2 2 2 5 2 2 2" xfId="57919" xr:uid="{58C0C8EB-4897-4831-81E4-E0340A0DD874}"/>
    <cellStyle name="Normal 6 2 2 2 5 2 3" xfId="54936" xr:uid="{532614F8-210D-4ADD-A327-64F0C8DE0F9F}"/>
    <cellStyle name="Normal 6 2 2 2 5 3" xfId="27918" xr:uid="{FF8967DD-0DD8-4499-954D-C18AD6406290}"/>
    <cellStyle name="Normal 6 2 2 2 5 3 2" xfId="56408" xr:uid="{D25B4D9E-40BC-44DD-A5A0-ABF0D284D160}"/>
    <cellStyle name="Normal 6 2 2 2 5 4" xfId="30918" xr:uid="{5574948E-44E9-4364-AC01-35D5E7CE76C0}"/>
    <cellStyle name="Normal 6 2 2 2 5 4 2" xfId="59408" xr:uid="{9E988F3B-F045-4DFD-BCEF-8F8E81DA43D5}"/>
    <cellStyle name="Normal 6 2 2 2 5 5" xfId="24976" xr:uid="{81CF9AC6-2893-49C9-81DE-5A25BB12F8AF}"/>
    <cellStyle name="Normal 6 2 2 2 5 5 2" xfId="53467" xr:uid="{A6D9547D-8007-4311-802B-B019188958EC}"/>
    <cellStyle name="Normal 6 2 2 2 5 6" xfId="48599" xr:uid="{B2A7A9A3-B206-4EA6-88EE-013654CDF0EC}"/>
    <cellStyle name="Normal 6 2 2 2 6" xfId="25277" xr:uid="{E6F16835-D051-4E66-B619-BDF60FC6C559}"/>
    <cellStyle name="Normal 6 2 2 2 6 2" xfId="28243" xr:uid="{F6C26808-43E6-42E1-87CF-25CFF5586DC4}"/>
    <cellStyle name="Normal 6 2 2 2 6 2 2" xfId="56733" xr:uid="{5B42AD6E-D9CC-4680-9F06-E681CCB03B1C}"/>
    <cellStyle name="Normal 6 2 2 2 6 3" xfId="53768" xr:uid="{530DEFAE-89B6-4475-8299-ABE8A9738E2E}"/>
    <cellStyle name="Normal 6 2 2 2 7" xfId="26728" xr:uid="{06D89949-6FE0-4AF8-BBBA-CB08DCE10447}"/>
    <cellStyle name="Normal 6 2 2 2 7 2" xfId="55218" xr:uid="{691F4AF1-7EF3-4193-9511-AC462BFAF8CB}"/>
    <cellStyle name="Normal 6 2 2 2 8" xfId="29722" xr:uid="{EE258DE1-C015-4DBA-96B5-98615FFA25BE}"/>
    <cellStyle name="Normal 6 2 2 2 8 2" xfId="58212" xr:uid="{C8F26565-9CEB-4F93-B0E3-7AAB65B1D1A4}"/>
    <cellStyle name="Normal 6 2 2 2 9" xfId="23683" xr:uid="{15EA36D1-97A2-427C-B1AC-D79D450F00EA}"/>
    <cellStyle name="Normal 6 2 2 2 9 2" xfId="52385" xr:uid="{7CCA26AD-A63E-48D1-B77B-DDF61A4E599A}"/>
    <cellStyle name="Normal 6 2 2 3" xfId="18962" xr:uid="{5108434D-E5C0-4C86-AF8A-101F39210B6C}"/>
    <cellStyle name="Normal 6 2 2 3 2" xfId="18963" xr:uid="{03B8C79E-1613-4030-BF95-5C6FD135A0C6}"/>
    <cellStyle name="Normal 6 2 2 3 2 2" xfId="18964" xr:uid="{F1A8CEDD-1144-4C90-BCF8-5B6763BF792C}"/>
    <cellStyle name="Normal 6 2 2 3 2 2 2" xfId="48602" xr:uid="{86B548DA-13C3-4B3C-8CAB-BFCA332D38F1}"/>
    <cellStyle name="Normal 6 2 2 3 2 3" xfId="18965" xr:uid="{D5912DA0-FC6F-4B66-8A14-B15E9439E1BA}"/>
    <cellStyle name="Normal 6 2 2 3 2 3 2" xfId="48603" xr:uid="{B351F097-80D5-4538-805B-5F331101A187}"/>
    <cellStyle name="Normal 6 2 2 3 2 4" xfId="48601" xr:uid="{AF64708A-9072-4ECB-B764-BAA7B9B973A3}"/>
    <cellStyle name="Normal 6 2 2 3 3" xfId="18966" xr:uid="{37D232DE-A47F-49D4-859C-36E831FC27EB}"/>
    <cellStyle name="Normal 6 2 2 3 3 2" xfId="48604" xr:uid="{C5DF5003-BE86-445D-9329-2E60C81BC5E6}"/>
    <cellStyle name="Normal 6 2 2 3 4" xfId="18967" xr:uid="{A345B130-03C1-41B7-A8E6-91ED91E42097}"/>
    <cellStyle name="Normal 6 2 2 3 4 2" xfId="48605" xr:uid="{4B514BDA-B7DB-4227-8BF3-F1EAE89CF1E7}"/>
    <cellStyle name="Normal 6 2 2 3 5" xfId="18968" xr:uid="{8733E6E6-CF17-4D6D-BB56-AFF5991DDDF7}"/>
    <cellStyle name="Normal 6 2 2 3 5 2" xfId="48606" xr:uid="{0404FCF6-8C2C-4CB1-9074-8B8A2CED6D2A}"/>
    <cellStyle name="Normal 6 2 2 3 6" xfId="23890" xr:uid="{C84D864A-3628-4D32-98C4-4AED9FA4BB93}"/>
    <cellStyle name="Normal 6 2 2 3 7" xfId="48600" xr:uid="{7FBF8ED2-6AF4-49AA-A299-1F70797651D9}"/>
    <cellStyle name="Normal 6 2 2 4" xfId="18969" xr:uid="{3BF60216-F57C-4FB3-856E-95ECB0C85978}"/>
    <cellStyle name="Normal 6 2 2 4 2" xfId="18970" xr:uid="{2ADA6195-D805-4116-A64E-F738B8179551}"/>
    <cellStyle name="Normal 6 2 2 4 2 2" xfId="48608" xr:uid="{F40C11F3-B701-4EE8-9BB0-8AED8A0A5D44}"/>
    <cellStyle name="Normal 6 2 2 4 3" xfId="18971" xr:uid="{6374AEA8-84A1-46B1-AA8E-7D3B831543E8}"/>
    <cellStyle name="Normal 6 2 2 4 3 2" xfId="48609" xr:uid="{F2D3C0C1-9C18-4772-A03E-A9FF52D4C6F2}"/>
    <cellStyle name="Normal 6 2 2 4 4" xfId="48607" xr:uid="{C831DEDA-9DFA-4884-9394-09EEA4813570}"/>
    <cellStyle name="Normal 6 2 2 5" xfId="18972" xr:uid="{56BFD314-01BE-4796-A368-C9CB721EEF14}"/>
    <cellStyle name="Normal 6 2 2 5 2" xfId="48610" xr:uid="{A239F207-BF95-4FB9-8D94-297A7ED9389F}"/>
    <cellStyle name="Normal 6 2 2 6" xfId="18973" xr:uid="{25F842C4-FA90-4E54-92EF-BFAFC3A00E61}"/>
    <cellStyle name="Normal 6 2 2 6 2" xfId="48611" xr:uid="{42B17107-6F89-4B20-9E06-4AAB8E9D2043}"/>
    <cellStyle name="Normal 6 2 2 7" xfId="18974" xr:uid="{44609FD4-66D7-4276-AF23-2B544DEC079C}"/>
    <cellStyle name="Normal 6 2 2 7 2" xfId="48612" xr:uid="{A4389AE2-AA05-473D-BBA4-270E556569A0}"/>
    <cellStyle name="Normal 6 2 2 8" xfId="20695" xr:uid="{952E80E2-BF41-4F24-B1A6-0551294A6ACB}"/>
    <cellStyle name="Normal 6 2 2 9" xfId="18954" xr:uid="{F40E0362-2139-47DE-8EB4-21BD81C7A8A9}"/>
    <cellStyle name="Normal 6 2 2 9 2" xfId="48592" xr:uid="{031F0070-E04E-452F-B0C0-89B2F02A67E8}"/>
    <cellStyle name="Normal 6 2 3" xfId="1499" xr:uid="{BCBCBFFE-EBA4-4376-88A0-9EFE13A15951}"/>
    <cellStyle name="Normal 6 2 3 10" xfId="18975" xr:uid="{FFB3016D-DF56-4244-886D-ED165B9339A7}"/>
    <cellStyle name="Normal 6 2 3 10 2" xfId="48613" xr:uid="{6C13D870-A0F7-4C17-8C09-00013E183437}"/>
    <cellStyle name="Normal 6 2 3 2" xfId="18976" xr:uid="{4FED1FB9-D6EA-402D-AFBE-3E7F1464ECC4}"/>
    <cellStyle name="Normal 6 2 3 2 2" xfId="18977" xr:uid="{3E1517C7-3025-4424-8539-675D67C6F4BC}"/>
    <cellStyle name="Normal 6 2 3 2 2 2" xfId="18978" xr:uid="{A290CF9F-B147-40A9-8D87-A096964C7E4B}"/>
    <cellStyle name="Normal 6 2 3 2 2 2 2" xfId="28466" xr:uid="{19960791-BEAC-4FE8-BDA1-5F37D96307DF}"/>
    <cellStyle name="Normal 6 2 3 2 2 2 2 2" xfId="56956" xr:uid="{10FCAA8E-15BB-4BE7-BE7C-AABDB0CCB4B7}"/>
    <cellStyle name="Normal 6 2 3 2 2 2 3" xfId="48616" xr:uid="{B0097482-1A14-4F9F-8A6E-3271B040FD84}"/>
    <cellStyle name="Normal 6 2 3 2 2 3" xfId="18979" xr:uid="{77B6157B-0DB9-4B96-A34C-EA8DB43AAA52}"/>
    <cellStyle name="Normal 6 2 3 2 2 3 2" xfId="48617" xr:uid="{7974CA23-433C-451E-90F5-0C0FE4A7FB56}"/>
    <cellStyle name="Normal 6 2 3 2 2 4" xfId="25489" xr:uid="{67DDD6B5-05DF-4E5F-A955-D25C77D7A5E4}"/>
    <cellStyle name="Normal 6 2 3 2 2 4 2" xfId="53980" xr:uid="{88910E45-196F-4D36-A475-7F14FEB710AA}"/>
    <cellStyle name="Normal 6 2 3 2 2 5" xfId="48615" xr:uid="{608C24B0-03A9-4159-A0B5-A17EAC00E4BC}"/>
    <cellStyle name="Normal 6 2 3 2 3" xfId="18980" xr:uid="{FDAD6233-0996-4DD7-9A8E-AD908E27227D}"/>
    <cellStyle name="Normal 6 2 3 2 3 2" xfId="26952" xr:uid="{7CA0313A-0E65-4DD0-8C07-6E9B237C8AD5}"/>
    <cellStyle name="Normal 6 2 3 2 3 2 2" xfId="55442" xr:uid="{61665AE4-2B44-4588-9671-B2F50140B728}"/>
    <cellStyle name="Normal 6 2 3 2 3 3" xfId="48618" xr:uid="{83165713-6DB6-42AC-BB22-148431F3039D}"/>
    <cellStyle name="Normal 6 2 3 2 4" xfId="18981" xr:uid="{20151D4B-DCD1-4BCB-8956-DD5559178CB7}"/>
    <cellStyle name="Normal 6 2 3 2 4 2" xfId="29946" xr:uid="{93AF1770-C3B0-40F5-A24A-37597067B128}"/>
    <cellStyle name="Normal 6 2 3 2 4 2 2" xfId="58436" xr:uid="{011748C4-B21F-434A-B458-A830076083C3}"/>
    <cellStyle name="Normal 6 2 3 2 4 3" xfId="48619" xr:uid="{E855714E-3073-40BB-9B8C-275C631F6661}"/>
    <cellStyle name="Normal 6 2 3 2 5" xfId="18982" xr:uid="{A2C9DA2F-0337-4213-A3C0-154FCB39DAC0}"/>
    <cellStyle name="Normal 6 2 3 2 5 2" xfId="48620" xr:uid="{B7AD52B9-071E-4517-9A85-10E59DF3A227}"/>
    <cellStyle name="Normal 6 2 3 2 6" xfId="24008" xr:uid="{B8752B4D-C81E-4E98-9437-5B4E8AA16786}"/>
    <cellStyle name="Normal 6 2 3 2 6 2" xfId="52571" xr:uid="{20756F2F-1CBE-49D1-BAEA-B09E9568C7F0}"/>
    <cellStyle name="Normal 6 2 3 2 7" xfId="48614" xr:uid="{4571F1A3-C21D-464C-AA2B-5B2EEA111F79}"/>
    <cellStyle name="Normal 6 2 3 3" xfId="18983" xr:uid="{2E988FD8-D7B0-4CD9-8563-4ABDBFA4DC72}"/>
    <cellStyle name="Normal 6 2 3 3 2" xfId="18984" xr:uid="{0D577784-67A1-4D5D-8815-E6A456446848}"/>
    <cellStyle name="Normal 6 2 3 3 2 2" xfId="18985" xr:uid="{CE0E7615-86D5-4439-8AA3-79116B471BC0}"/>
    <cellStyle name="Normal 6 2 3 3 2 2 2" xfId="28755" xr:uid="{764FC33D-F537-47DC-B675-4D6815B3E05C}"/>
    <cellStyle name="Normal 6 2 3 3 2 2 2 2" xfId="57245" xr:uid="{79A85D47-FD55-447D-8C89-D5A3E5B9CABF}"/>
    <cellStyle name="Normal 6 2 3 3 2 2 3" xfId="48623" xr:uid="{9B33DD26-D4BD-4AC2-8342-1FF1BD6E572C}"/>
    <cellStyle name="Normal 6 2 3 3 2 3" xfId="18986" xr:uid="{40EEA563-A9C9-4D9A-BB07-32ECDD0767AB}"/>
    <cellStyle name="Normal 6 2 3 3 2 3 2" xfId="48624" xr:uid="{ACD3FFD5-BA82-458C-8478-8A51AAD374D8}"/>
    <cellStyle name="Normal 6 2 3 3 2 4" xfId="25776" xr:uid="{18CCFD30-8BA0-4142-87F2-8790C5951E20}"/>
    <cellStyle name="Normal 6 2 3 3 2 4 2" xfId="54267" xr:uid="{814045AA-D048-4D92-8DB3-96E4AB387CC7}"/>
    <cellStyle name="Normal 6 2 3 3 2 5" xfId="48622" xr:uid="{3C98C7CD-5887-4DDC-975D-0AEF0B378FFC}"/>
    <cellStyle name="Normal 6 2 3 3 3" xfId="18987" xr:uid="{E4211B5D-06AB-41BC-9316-B5A6BA61FB5D}"/>
    <cellStyle name="Normal 6 2 3 3 3 2" xfId="27244" xr:uid="{1F227F51-F23D-4842-8EF6-5B85AB1B054E}"/>
    <cellStyle name="Normal 6 2 3 3 3 2 2" xfId="55734" xr:uid="{BC574956-0723-4D36-9837-26C107DB97E0}"/>
    <cellStyle name="Normal 6 2 3 3 3 3" xfId="48625" xr:uid="{526A02BD-0456-436F-8121-15F2595D0F95}"/>
    <cellStyle name="Normal 6 2 3 3 4" xfId="18988" xr:uid="{C2160CDC-7CAE-4078-9D5D-264A2507E4CA}"/>
    <cellStyle name="Normal 6 2 3 3 4 2" xfId="30241" xr:uid="{0FAC632D-4B3D-459C-9FE5-3760434027B1}"/>
    <cellStyle name="Normal 6 2 3 3 4 2 2" xfId="58731" xr:uid="{CD8F91A4-4A14-4508-B71B-91FFA81C2CE1}"/>
    <cellStyle name="Normal 6 2 3 3 4 3" xfId="48626" xr:uid="{137CF53C-691B-4E03-8646-8AD8E66D54D2}"/>
    <cellStyle name="Normal 6 2 3 3 5" xfId="18989" xr:uid="{A49ECF62-6A2C-4A5D-9EDB-1D5AC27F2307}"/>
    <cellStyle name="Normal 6 2 3 3 5 2" xfId="48627" xr:uid="{FB6C76BD-3538-43F7-8C0E-ECEA49D04204}"/>
    <cellStyle name="Normal 6 2 3 3 6" xfId="24331" xr:uid="{5C232629-FD35-42EF-ACB3-B79462D38AF8}"/>
    <cellStyle name="Normal 6 2 3 3 6 2" xfId="52823" xr:uid="{9DA8F68F-BA26-47CB-80E5-EEC55317843E}"/>
    <cellStyle name="Normal 6 2 3 3 7" xfId="48621" xr:uid="{6E1D7EB8-092B-4DF5-8C75-DBEAFF689AB5}"/>
    <cellStyle name="Normal 6 2 3 4" xfId="18990" xr:uid="{3D889F1E-DB8E-4564-B8A2-20DF7E67CBD7}"/>
    <cellStyle name="Normal 6 2 3 4 2" xfId="18991" xr:uid="{82275971-4BA3-44D1-8629-E780D85A5227}"/>
    <cellStyle name="Normal 6 2 3 4 2 2" xfId="29052" xr:uid="{D07F1179-376E-4EE8-A744-829A5F09D529}"/>
    <cellStyle name="Normal 6 2 3 4 2 2 2" xfId="57542" xr:uid="{5E1F9724-E0A6-4523-9BFB-7C6B5844A518}"/>
    <cellStyle name="Normal 6 2 3 4 2 3" xfId="26068" xr:uid="{FF27038E-E558-4B44-96E8-A2472BD0A03C}"/>
    <cellStyle name="Normal 6 2 3 4 2 3 2" xfId="54559" xr:uid="{FCD2E489-BA6B-4853-9D9E-2AFFAC3D4D6A}"/>
    <cellStyle name="Normal 6 2 3 4 2 4" xfId="48629" xr:uid="{CFEBC214-6595-461B-A0AF-5E85837F3066}"/>
    <cellStyle name="Normal 6 2 3 4 3" xfId="18992" xr:uid="{9225BC2B-836F-4838-8377-201AAE48B816}"/>
    <cellStyle name="Normal 6 2 3 4 3 2" xfId="27541" xr:uid="{AE1B604B-B438-415A-B260-2A587D3398D0}"/>
    <cellStyle name="Normal 6 2 3 4 3 2 2" xfId="56031" xr:uid="{5918F7FB-12D7-4C70-B025-34530CCCFE8A}"/>
    <cellStyle name="Normal 6 2 3 4 3 3" xfId="48630" xr:uid="{501A4FF6-DB20-4BE1-846D-1A2136D79288}"/>
    <cellStyle name="Normal 6 2 3 4 4" xfId="30539" xr:uid="{7FFFB7B8-CD6B-4F26-9FE9-E570028102FC}"/>
    <cellStyle name="Normal 6 2 3 4 4 2" xfId="59029" xr:uid="{4DF1409E-59E0-43DE-9D54-0247B4581682}"/>
    <cellStyle name="Normal 6 2 3 4 5" xfId="24611" xr:uid="{1CC9D7AD-4508-4253-9A31-1D11123341FB}"/>
    <cellStyle name="Normal 6 2 3 4 5 2" xfId="53103" xr:uid="{070FA7E3-22BD-4194-A81D-B51BFF58B76E}"/>
    <cellStyle name="Normal 6 2 3 4 6" xfId="48628" xr:uid="{4CFF7525-1C6F-448B-8AA4-F4135DFE384B}"/>
    <cellStyle name="Normal 6 2 3 5" xfId="18993" xr:uid="{28A74976-7B6E-4A9C-A45E-16B9E6E64971}"/>
    <cellStyle name="Normal 6 2 3 5 2" xfId="26377" xr:uid="{385C61F0-014B-403F-A3DB-B3A88A6A480B}"/>
    <cellStyle name="Normal 6 2 3 5 2 2" xfId="29361" xr:uid="{F923405B-97C5-40E4-A9CF-B9B35BFB59DA}"/>
    <cellStyle name="Normal 6 2 3 5 2 2 2" xfId="57851" xr:uid="{147CB89F-BF0F-4420-A6DC-AEC739004DC2}"/>
    <cellStyle name="Normal 6 2 3 5 2 3" xfId="54868" xr:uid="{46DE57F3-EE70-44CE-A00D-27134DE17F3C}"/>
    <cellStyle name="Normal 6 2 3 5 3" xfId="27850" xr:uid="{B4C7602E-1E5B-416C-8E56-F2E7C864891E}"/>
    <cellStyle name="Normal 6 2 3 5 3 2" xfId="56340" xr:uid="{0F656E1A-D60D-4E3F-8036-3AB9442D3EAF}"/>
    <cellStyle name="Normal 6 2 3 5 4" xfId="30849" xr:uid="{24603AAE-2523-4179-BFD8-1A8D9BE02A07}"/>
    <cellStyle name="Normal 6 2 3 5 4 2" xfId="59339" xr:uid="{40AB3029-7152-4B75-90CF-899D025A8DAA}"/>
    <cellStyle name="Normal 6 2 3 5 5" xfId="24907" xr:uid="{ABB1C653-E895-415B-B15E-1C6EF598BA7C}"/>
    <cellStyle name="Normal 6 2 3 5 5 2" xfId="53398" xr:uid="{BE509DB6-1C10-4098-B8D8-77921BB572FD}"/>
    <cellStyle name="Normal 6 2 3 5 6" xfId="48631" xr:uid="{73AF066F-3743-452D-B5BA-BAF8FA7883B8}"/>
    <cellStyle name="Normal 6 2 3 6" xfId="18994" xr:uid="{5D7C8D7F-0A0E-4468-82DC-419CD1F1F705}"/>
    <cellStyle name="Normal 6 2 3 6 2" xfId="28175" xr:uid="{03E99DBA-F026-48B9-B397-5DDBE117A82E}"/>
    <cellStyle name="Normal 6 2 3 6 2 2" xfId="56665" xr:uid="{883508B2-C76C-45EF-ADD5-630139F43E66}"/>
    <cellStyle name="Normal 6 2 3 6 3" xfId="25208" xr:uid="{E277CF0A-C910-4392-A976-505F35185FB7}"/>
    <cellStyle name="Normal 6 2 3 6 3 2" xfId="53699" xr:uid="{D7A6E975-188E-4FBC-AB8C-C67CDD59E414}"/>
    <cellStyle name="Normal 6 2 3 6 4" xfId="48632" xr:uid="{45ABA63E-5B46-406E-9EBB-475136C2EF47}"/>
    <cellStyle name="Normal 6 2 3 7" xfId="18995" xr:uid="{5CDFFF91-58EA-45D5-9300-65E8F83D3D16}"/>
    <cellStyle name="Normal 6 2 3 7 2" xfId="26659" xr:uid="{6EA03B0E-1419-48C9-A13F-698A8FD76160}"/>
    <cellStyle name="Normal 6 2 3 7 2 2" xfId="55149" xr:uid="{75220A6A-D628-430D-8A74-DBAE71D7A4A3}"/>
    <cellStyle name="Normal 6 2 3 7 3" xfId="48633" xr:uid="{F8ACB627-D8A3-4431-8650-C17E9FD6DE46}"/>
    <cellStyle name="Normal 6 2 3 8" xfId="29653" xr:uid="{FADE0C26-4B9B-41FD-B515-3ADBAAB88AE6}"/>
    <cellStyle name="Normal 6 2 3 8 2" xfId="58143" xr:uid="{D3BAB4BD-7C38-4AB3-BF20-D9B253981F13}"/>
    <cellStyle name="Normal 6 2 3 9" xfId="23619" xr:uid="{EE8ED04F-F7DC-4CE2-ABAB-84A95DC75585}"/>
    <cellStyle name="Normal 6 2 3 9 2" xfId="52343" xr:uid="{7B31CBE0-BBBB-4E78-9FDE-FCDBD0CC04F2}"/>
    <cellStyle name="Normal 6 2 4" xfId="18996" xr:uid="{A3193259-5A62-45AE-891D-3E5173F7FDC1}"/>
    <cellStyle name="Normal 6 2 4 2" xfId="18997" xr:uid="{EE1BE3F0-4E3F-4F29-8A86-70E7FA99031B}"/>
    <cellStyle name="Normal 6 2 4 2 2" xfId="18998" xr:uid="{47DF535B-BA0B-4207-97BD-3B5F8102742F}"/>
    <cellStyle name="Normal 6 2 4 2 2 2" xfId="48636" xr:uid="{9D30B61A-7970-4425-8F59-4038A2C0C636}"/>
    <cellStyle name="Normal 6 2 4 2 3" xfId="18999" xr:uid="{B2761DCA-7F9C-454F-8AB3-E2434D6C53F6}"/>
    <cellStyle name="Normal 6 2 4 2 3 2" xfId="48637" xr:uid="{6A59A426-78B9-49CC-B9DA-1346035E90F4}"/>
    <cellStyle name="Normal 6 2 4 2 4" xfId="48635" xr:uid="{AA136870-9B87-47BC-B3E8-80798FD49351}"/>
    <cellStyle name="Normal 6 2 4 3" xfId="19000" xr:uid="{8C36501E-B848-4359-9A06-57E38744796D}"/>
    <cellStyle name="Normal 6 2 4 3 2" xfId="48638" xr:uid="{C90AD614-AC69-4D70-BDFC-D29C85A4229A}"/>
    <cellStyle name="Normal 6 2 4 4" xfId="19001" xr:uid="{154AAF72-0DE1-42B0-9052-6D7551FD4BD3}"/>
    <cellStyle name="Normal 6 2 4 4 2" xfId="48639" xr:uid="{3A98FF91-A348-438A-9D7B-3B798CE04422}"/>
    <cellStyle name="Normal 6 2 4 5" xfId="19002" xr:uid="{26203678-26BC-430D-89A6-024032BBE969}"/>
    <cellStyle name="Normal 6 2 4 5 2" xfId="48640" xr:uid="{B864E6D5-054A-4A47-BE0A-AB156D3397B8}"/>
    <cellStyle name="Normal 6 2 4 6" xfId="23889" xr:uid="{815F9753-7D35-4154-A78D-79844BA90E83}"/>
    <cellStyle name="Normal 6 2 4 7" xfId="48634" xr:uid="{5100CD85-EDE3-46E2-ACBC-42EEB15ECE9D}"/>
    <cellStyle name="Normal 6 2 5" xfId="19003" xr:uid="{9DD7C13C-31F5-4006-8EEF-EFFEB04349A9}"/>
    <cellStyle name="Normal 6 2 5 2" xfId="19004" xr:uid="{BCA27A2D-215F-43E3-9C39-A26B57D41CD3}"/>
    <cellStyle name="Normal 6 2 5 2 2" xfId="19005" xr:uid="{1A7E9442-5C09-484D-B21F-9F740B6E08E2}"/>
    <cellStyle name="Normal 6 2 5 2 2 2" xfId="48643" xr:uid="{F35313B5-F552-4E14-ACA3-7B729CC3BCEC}"/>
    <cellStyle name="Normal 6 2 5 2 3" xfId="19006" xr:uid="{9F2D092E-5FBD-460A-83B5-D9A69FE3C430}"/>
    <cellStyle name="Normal 6 2 5 2 3 2" xfId="48644" xr:uid="{29969DF8-337F-4006-8044-F0B771A12BC3}"/>
    <cellStyle name="Normal 6 2 5 2 4" xfId="48642" xr:uid="{38F44E5A-44F2-4142-A60D-91681CAE5F57}"/>
    <cellStyle name="Normal 6 2 5 3" xfId="19007" xr:uid="{311E369A-5DE1-49F8-92C1-E0B22DA0ECB5}"/>
    <cellStyle name="Normal 6 2 5 3 2" xfId="48645" xr:uid="{183C4842-FC89-4B81-A927-71287014DC41}"/>
    <cellStyle name="Normal 6 2 5 4" xfId="19008" xr:uid="{A6B0B0C5-D236-4C96-A837-69B805790248}"/>
    <cellStyle name="Normal 6 2 5 4 2" xfId="48646" xr:uid="{C1E65901-62B5-4313-A248-E6A4CF15C8C3}"/>
    <cellStyle name="Normal 6 2 5 5" xfId="19009" xr:uid="{9BF4C861-B4E0-4BCF-999E-28CE95007578}"/>
    <cellStyle name="Normal 6 2 5 5 2" xfId="48647" xr:uid="{8B3A9477-4BF2-40EA-B0FF-7D20A507C279}"/>
    <cellStyle name="Normal 6 2 5 6" xfId="48641" xr:uid="{9C0E5F94-BD19-437C-A917-EBE30708DC5C}"/>
    <cellStyle name="Normal 6 2 6" xfId="19010" xr:uid="{64DB7F2A-6996-464D-85F0-385A1AA52DEB}"/>
    <cellStyle name="Normal 6 2 6 2" xfId="19011" xr:uid="{50B0DA3D-6DC4-400B-BAE6-A55C98500276}"/>
    <cellStyle name="Normal 6 2 6 2 2" xfId="48649" xr:uid="{BB6D8005-0C90-4505-9062-D5F396406290}"/>
    <cellStyle name="Normal 6 2 6 3" xfId="19012" xr:uid="{58D5588B-4451-49D6-8D14-23B60FC16AA9}"/>
    <cellStyle name="Normal 6 2 6 3 2" xfId="48650" xr:uid="{48AF97DE-F9F8-4A17-B66E-1299BD01B90C}"/>
    <cellStyle name="Normal 6 2 6 4" xfId="48648" xr:uid="{069A79C5-F9FF-48D6-A254-D922B57F2133}"/>
    <cellStyle name="Normal 6 2 7" xfId="19013" xr:uid="{7B1EDFF0-2CC0-46D4-97EB-C79184CEC271}"/>
    <cellStyle name="Normal 6 2 7 2" xfId="48651" xr:uid="{8CB012C4-52E3-47B4-8EE6-CF45346CB9B9}"/>
    <cellStyle name="Normal 6 2 8" xfId="19014" xr:uid="{894021A5-18FD-4ABE-B05A-556C4C51E708}"/>
    <cellStyle name="Normal 6 2 8 2" xfId="48652" xr:uid="{AB613296-6962-4EC6-8526-C25D599C7B3D}"/>
    <cellStyle name="Normal 6 2 9" xfId="19015" xr:uid="{525F7E4F-58A5-49EC-BD0F-041755856A20}"/>
    <cellStyle name="Normal 6 2 9 2" xfId="48653" xr:uid="{07FD4C30-9DBA-455F-AD89-DA9BD5EE574F}"/>
    <cellStyle name="Normal 6 20" xfId="4169" xr:uid="{2C7B3567-31B3-420D-A23F-7BBC635E059E}"/>
    <cellStyle name="Normal 6 20 2" xfId="34429" xr:uid="{2CEB2DD2-6849-48AD-AD1E-E3D5812ED4BB}"/>
    <cellStyle name="Normal 6 21" xfId="3996" xr:uid="{B626780B-13F8-45B9-B59A-B482C453E9F9}"/>
    <cellStyle name="Normal 6 22" xfId="31438" xr:uid="{B4A703AD-876A-4A42-A222-CC2033869056}"/>
    <cellStyle name="Normal 6 23" xfId="31780" xr:uid="{8AF71DDF-FD02-4A6C-82A3-2BE2FC13FCB6}"/>
    <cellStyle name="Normal 6 3" xfId="399" xr:uid="{92583DFD-D9BD-4B65-A9CE-835E219A6522}"/>
    <cellStyle name="Normal 6 3 10" xfId="22954" xr:uid="{85331EA9-380E-4CF4-AF69-FF941E0708F5}"/>
    <cellStyle name="Normal 6 3 11" xfId="5010" xr:uid="{F6C51E31-2315-4EC9-986B-50BE8D741F94}"/>
    <cellStyle name="Normal 6 3 11 2" xfId="34879" xr:uid="{5FAFEA91-1F33-47BF-A12B-68092A57BE28}"/>
    <cellStyle name="Normal 6 3 2" xfId="3492" xr:uid="{47FD163D-0386-42EF-93B7-FAB78FCC7C52}"/>
    <cellStyle name="Normal 6 3 2 2" xfId="6023" xr:uid="{BEA027B1-AFC2-4A9B-8B25-FBAB000C94A4}"/>
    <cellStyle name="Normal 6 3 2 2 2" xfId="19019" xr:uid="{84764AE9-B17F-4DFE-B727-950B637AF3BC}"/>
    <cellStyle name="Normal 6 3 2 2 2 2" xfId="48657" xr:uid="{6C1DC82F-664B-460E-A3B1-788C01263BB6}"/>
    <cellStyle name="Normal 6 3 2 2 3" xfId="19020" xr:uid="{1BCAF88C-E4D6-4C59-A91C-E91CAD8A4943}"/>
    <cellStyle name="Normal 6 3 2 2 3 2" xfId="48658" xr:uid="{43EEA640-0B2E-4A8B-B402-290F26E0E6D0}"/>
    <cellStyle name="Normal 6 3 2 2 4" xfId="22082" xr:uid="{775A87C1-55E3-4489-A391-8539034C12AD}"/>
    <cellStyle name="Normal 6 3 2 2 4 2" xfId="51507" xr:uid="{47E4D33A-CFA1-4A35-89A0-F9D60B036FBE}"/>
    <cellStyle name="Normal 6 3 2 2 5" xfId="19018" xr:uid="{43EF3C27-35FA-423F-9D07-861A81991D46}"/>
    <cellStyle name="Normal 6 3 2 2 5 2" xfId="48656" xr:uid="{8CA21866-B8E8-4E06-ADC2-8AA48C7F4037}"/>
    <cellStyle name="Normal 6 3 2 2 6" xfId="23892" xr:uid="{B95BD20D-1054-4148-99BC-08BB69130607}"/>
    <cellStyle name="Normal 6 3 2 2 7" xfId="35882" xr:uid="{A496E021-83A0-49C4-BD9F-2251459895A8}"/>
    <cellStyle name="Normal 6 3 2 3" xfId="19021" xr:uid="{F2CECCB9-821C-4E83-834B-0AB489418808}"/>
    <cellStyle name="Normal 6 3 2 3 2" xfId="31089" xr:uid="{B2E60B2B-AA6A-4DAC-B2C4-5FB4FD1109F6}"/>
    <cellStyle name="Normal 6 3 2 3 2 2" xfId="59567" xr:uid="{B7C0ED91-8A75-45B5-80FA-714C6D6F438E}"/>
    <cellStyle name="Normal 6 3 2 3 3" xfId="48659" xr:uid="{8DD12612-D287-463C-8F6F-1A8BC6BA5A83}"/>
    <cellStyle name="Normal 6 3 2 4" xfId="19022" xr:uid="{A4718040-E07F-460E-BF6B-8E5657AA56DE}"/>
    <cellStyle name="Normal 6 3 2 4 2" xfId="48660" xr:uid="{3EA123F4-6848-45ED-A798-63CACC0378B1}"/>
    <cellStyle name="Normal 6 3 2 5" xfId="19023" xr:uid="{8F0432C7-D8F4-47AB-AD13-EE356CBD545E}"/>
    <cellStyle name="Normal 6 3 2 5 2" xfId="48661" xr:uid="{3262A58D-71A4-49E3-B520-BD9A258FC417}"/>
    <cellStyle name="Normal 6 3 2 6" xfId="21098" xr:uid="{070E1B3E-039D-4193-BEBE-89C1AE734ACF}"/>
    <cellStyle name="Normal 6 3 2 6 2" xfId="50524" xr:uid="{232E2E0A-BA8A-4522-B4FC-C827F993568C}"/>
    <cellStyle name="Normal 6 3 2 7" xfId="19017" xr:uid="{BDC356D6-1279-49C7-9056-5A0F6325483F}"/>
    <cellStyle name="Normal 6 3 2 7 2" xfId="48655" xr:uid="{0AF2D66C-FB60-4EBA-A82F-4FE432905FDE}"/>
    <cellStyle name="Normal 6 3 2 8" xfId="23013" xr:uid="{88283151-2263-4E8D-B79C-E2CD2ACA9B35}"/>
    <cellStyle name="Normal 6 3 2 9" xfId="5241" xr:uid="{82F35FCC-82E0-426C-BEED-BA89EDE10D22}"/>
    <cellStyle name="Normal 6 3 2 9 2" xfId="35104" xr:uid="{AAB6FD18-ED9C-4955-90C5-BB008B22F475}"/>
    <cellStyle name="Normal 6 3 3" xfId="1480" xr:uid="{0F71008A-AE90-48D9-85FC-05F49EE18E8F}"/>
    <cellStyle name="Normal 6 3 3 2" xfId="19025" xr:uid="{C0D63D5B-F9A4-41EC-A689-837ACD2467B2}"/>
    <cellStyle name="Normal 6 3 3 2 2" xfId="19026" xr:uid="{E61722EE-EFEC-48AE-A06E-8911F1862FEF}"/>
    <cellStyle name="Normal 6 3 3 2 2 2" xfId="48664" xr:uid="{FB548849-B14C-4B0B-A454-8D60A6F2FEA8}"/>
    <cellStyle name="Normal 6 3 3 2 3" xfId="19027" xr:uid="{4B3E676B-565F-4C29-8F12-D0D4AE7C8870}"/>
    <cellStyle name="Normal 6 3 3 2 3 2" xfId="48665" xr:uid="{DC4BAF2B-C1FF-4C1D-A1B1-32ED7CE11483}"/>
    <cellStyle name="Normal 6 3 3 2 4" xfId="48663" xr:uid="{BE9B8F01-A72F-4A50-AF28-8BB9DCABD962}"/>
    <cellStyle name="Normal 6 3 3 3" xfId="19028" xr:uid="{B420425E-81B9-4B7F-8A47-F9E1CFA70665}"/>
    <cellStyle name="Normal 6 3 3 3 2" xfId="48666" xr:uid="{9741A2A6-AF4A-4BA8-BA1B-91827DD35C35}"/>
    <cellStyle name="Normal 6 3 3 4" xfId="19029" xr:uid="{76510F68-DD57-484A-8977-80B6BD540E83}"/>
    <cellStyle name="Normal 6 3 3 4 2" xfId="48667" xr:uid="{B82EB7A7-8B36-4EE7-AF29-888EAC8C40B8}"/>
    <cellStyle name="Normal 6 3 3 5" xfId="19030" xr:uid="{C4B0B9FE-8531-42E2-BC3E-20360218B37C}"/>
    <cellStyle name="Normal 6 3 3 5 2" xfId="48668" xr:uid="{E90A02B9-4CC8-4E7E-989E-74314BB6AA86}"/>
    <cellStyle name="Normal 6 3 3 6" xfId="21829" xr:uid="{2E6B22AA-A21D-4352-8787-60E696E97852}"/>
    <cellStyle name="Normal 6 3 3 6 2" xfId="51254" xr:uid="{D59502E2-974C-4351-9816-DC8304746F69}"/>
    <cellStyle name="Normal 6 3 3 7" xfId="19024" xr:uid="{DA3EFD3C-9F8F-4523-83C1-1AE2CC2FCD6C}"/>
    <cellStyle name="Normal 6 3 3 7 2" xfId="48662" xr:uid="{BDFAC38C-B70E-4B07-B75E-FF4F16842670}"/>
    <cellStyle name="Normal 6 3 3 8" xfId="23498" xr:uid="{CED1AFD3-71E8-469E-99A3-D3D51187A649}"/>
    <cellStyle name="Normal 6 3 3 9" xfId="5830" xr:uid="{899B3DD2-B7C5-47AE-99A5-0F53FDCFBC7D}"/>
    <cellStyle name="Normal 6 3 3 9 2" xfId="35689" xr:uid="{60133DE3-898C-4B3D-A806-4EB5CEDF2ABB}"/>
    <cellStyle name="Normal 6 3 4" xfId="19031" xr:uid="{B378ED40-7C6B-4C23-A11F-0A6EFE8C5089}"/>
    <cellStyle name="Normal 6 3 4 2" xfId="19032" xr:uid="{5108ABFE-F744-4DE9-98E5-BFA766CC054F}"/>
    <cellStyle name="Normal 6 3 4 2 2" xfId="48670" xr:uid="{02FACA7C-CB32-416A-ACB2-DCE887281502}"/>
    <cellStyle name="Normal 6 3 4 3" xfId="19033" xr:uid="{4FF30CF5-0148-48B1-A18D-AFD7CF99AF85}"/>
    <cellStyle name="Normal 6 3 4 3 2" xfId="48671" xr:uid="{0D6AFD0D-70E9-4371-B592-AB3EA494F95D}"/>
    <cellStyle name="Normal 6 3 4 4" xfId="31130" xr:uid="{F68C29B2-66F8-45B1-9627-3A408461B0C6}"/>
    <cellStyle name="Normal 6 3 4 4 2" xfId="59596" xr:uid="{69A73E2E-2016-4C7B-AF54-1A60341BB918}"/>
    <cellStyle name="Normal 6 3 4 5" xfId="48669" xr:uid="{74A75A2E-54C8-430F-AD55-C5759FD2BF2E}"/>
    <cellStyle name="Normal 6 3 5" xfId="19034" xr:uid="{759D7ACE-A94E-490B-9720-F6731A2C3748}"/>
    <cellStyle name="Normal 6 3 5 2" xfId="48672" xr:uid="{19AC9046-B8CB-4851-BC7F-A0347F64A999}"/>
    <cellStyle name="Normal 6 3 6" xfId="19035" xr:uid="{22F34DD7-54E3-4234-9C29-628D632FEDB8}"/>
    <cellStyle name="Normal 6 3 6 2" xfId="48673" xr:uid="{36B73A62-935A-4138-85C5-8E9CDBB2DCCF}"/>
    <cellStyle name="Normal 6 3 7" xfId="19036" xr:uid="{984BB246-7902-4BCF-AB6D-D043B93B0230}"/>
    <cellStyle name="Normal 6 3 7 2" xfId="48674" xr:uid="{3BAFB7F2-A3B7-4B3C-8115-5B6965772C3F}"/>
    <cellStyle name="Normal 6 3 8" xfId="20856" xr:uid="{EFD8C709-A471-41FE-8422-723174721F6A}"/>
    <cellStyle name="Normal 6 3 8 2" xfId="50284" xr:uid="{47D4F860-7026-4748-830D-67579DD6788D}"/>
    <cellStyle name="Normal 6 3 9" xfId="19016" xr:uid="{248B4082-37A7-424F-A93A-17F94A6457B2}"/>
    <cellStyle name="Normal 6 3 9 2" xfId="48654" xr:uid="{23E831E1-BE25-46B7-86B0-ED6B74DD976E}"/>
    <cellStyle name="Normal 6 4" xfId="246" xr:uid="{2A373EEE-283F-46F3-8F58-0981E2F54FF4}"/>
    <cellStyle name="Normal 6 4 10" xfId="22994" xr:uid="{4F5FE578-C089-4668-8822-493925D0BA40}"/>
    <cellStyle name="Normal 6 4 10 2" xfId="52176" xr:uid="{FA62CF18-E972-44DB-8CFD-00B912FFF214}"/>
    <cellStyle name="Normal 6 4 11" xfId="31850" xr:uid="{014A185B-0FD3-4961-BDAF-728B48FCEC31}"/>
    <cellStyle name="Normal 6 4 2" xfId="19038" xr:uid="{E1CB1698-3CFE-4F78-802E-2CB252CF33AE}"/>
    <cellStyle name="Normal 6 4 2 10" xfId="48676" xr:uid="{AD00B541-71EA-43E5-AE41-32E11CFC4D6E}"/>
    <cellStyle name="Normal 6 4 2 2" xfId="19039" xr:uid="{32149286-6124-475D-B11B-9339F81D22DB}"/>
    <cellStyle name="Normal 6 4 2 2 2" xfId="19040" xr:uid="{2AF67C13-3333-402A-862A-484850D4C2FF}"/>
    <cellStyle name="Normal 6 4 2 2 2 2" xfId="28568" xr:uid="{0AED06F9-B64C-468A-8D85-97BE0002D26B}"/>
    <cellStyle name="Normal 6 4 2 2 2 2 2" xfId="57058" xr:uid="{AA30D4AF-AF95-48B4-B12C-5ACD1368F74A}"/>
    <cellStyle name="Normal 6 4 2 2 2 3" xfId="25592" xr:uid="{6E4A3CFE-F9F5-4996-B8CC-B5C9CEBD82FD}"/>
    <cellStyle name="Normal 6 4 2 2 2 3 2" xfId="54083" xr:uid="{38333D54-1FDB-454E-9D2D-53E391DC03CC}"/>
    <cellStyle name="Normal 6 4 2 2 2 4" xfId="48678" xr:uid="{D0A64A15-1625-4FF1-A66C-A1965CE2811F}"/>
    <cellStyle name="Normal 6 4 2 2 3" xfId="19041" xr:uid="{13925989-4DCB-4E1C-8498-3B8E210D6FA5}"/>
    <cellStyle name="Normal 6 4 2 2 3 2" xfId="27054" xr:uid="{682F3D32-0ABA-44B6-9448-3536FAF249DB}"/>
    <cellStyle name="Normal 6 4 2 2 3 2 2" xfId="55544" xr:uid="{207A22EE-F1ED-45A3-9F78-7669FEF74B96}"/>
    <cellStyle name="Normal 6 4 2 2 3 3" xfId="48679" xr:uid="{12ED86D6-847A-420D-93DF-877A0F2E95C4}"/>
    <cellStyle name="Normal 6 4 2 2 4" xfId="30049" xr:uid="{1A011FA7-419F-4E63-9C57-1B6290D39625}"/>
    <cellStyle name="Normal 6 4 2 2 4 2" xfId="58539" xr:uid="{59ED784D-6AFB-4142-B610-85A79879CDB8}"/>
    <cellStyle name="Normal 6 4 2 2 5" xfId="24122" xr:uid="{749C53CE-E6DD-4415-B8DA-1267D51393B9}"/>
    <cellStyle name="Normal 6 4 2 2 5 2" xfId="52661" xr:uid="{9F8CDC8B-77D7-4E34-93C5-6167666B44E9}"/>
    <cellStyle name="Normal 6 4 2 2 6" xfId="48677" xr:uid="{AC214F6E-3540-4527-8AB2-E20678467FB5}"/>
    <cellStyle name="Normal 6 4 2 3" xfId="19042" xr:uid="{A117D250-E4F6-4A7E-BABB-A02807DC23BE}"/>
    <cellStyle name="Normal 6 4 2 3 2" xfId="25880" xr:uid="{00AA3C56-1F59-4824-AD67-3AFD7C56108E}"/>
    <cellStyle name="Normal 6 4 2 3 2 2" xfId="28858" xr:uid="{FEEEA657-99CB-486E-A306-26EAB17B1382}"/>
    <cellStyle name="Normal 6 4 2 3 2 2 2" xfId="57348" xr:uid="{062499FA-1BB2-42F3-AFFA-BFEBC77110E4}"/>
    <cellStyle name="Normal 6 4 2 3 2 3" xfId="54371" xr:uid="{17E8CE69-4382-446B-8F11-75C112A1EF87}"/>
    <cellStyle name="Normal 6 4 2 3 3" xfId="27347" xr:uid="{3E4B51B2-EB8B-420F-A8B5-847A15676D15}"/>
    <cellStyle name="Normal 6 4 2 3 3 2" xfId="55837" xr:uid="{28D3A77F-5C9A-4358-B767-EEB61B237334}"/>
    <cellStyle name="Normal 6 4 2 3 4" xfId="30345" xr:uid="{1DE4895C-A52E-45CD-BBCC-C08C85DDE799}"/>
    <cellStyle name="Normal 6 4 2 3 4 2" xfId="58835" xr:uid="{93D0D1FB-3ECC-42BC-855F-4F1820B05E81}"/>
    <cellStyle name="Normal 6 4 2 3 5" xfId="24434" xr:uid="{9595C5D5-9715-4FC4-BF1E-EAF4596BB54E}"/>
    <cellStyle name="Normal 6 4 2 3 5 2" xfId="52926" xr:uid="{623C768C-D4DA-4186-9642-17ED6E458265}"/>
    <cellStyle name="Normal 6 4 2 3 6" xfId="48680" xr:uid="{BD32FB88-2E6D-40F8-AB12-93D4F8C62887}"/>
    <cellStyle name="Normal 6 4 2 4" xfId="19043" xr:uid="{4FA02F30-1A70-447D-9DD7-B91FD43A90A4}"/>
    <cellStyle name="Normal 6 4 2 4 2" xfId="26171" xr:uid="{A7F7D3B1-C4E4-431D-9E11-DEE064ED06DA}"/>
    <cellStyle name="Normal 6 4 2 4 2 2" xfId="29155" xr:uid="{576E1597-41C3-45F2-A47E-8AA5FD244138}"/>
    <cellStyle name="Normal 6 4 2 4 2 2 2" xfId="57645" xr:uid="{9822EC86-DCF3-423B-BE4C-7A0595A2DB53}"/>
    <cellStyle name="Normal 6 4 2 4 2 3" xfId="54662" xr:uid="{BBBD5B99-55D2-41CE-A5F9-870BC9C557F6}"/>
    <cellStyle name="Normal 6 4 2 4 3" xfId="27644" xr:uid="{49DEB2E0-B1FA-4FF1-BD30-AF5DB552FC6D}"/>
    <cellStyle name="Normal 6 4 2 4 3 2" xfId="56134" xr:uid="{CE0D8E09-3282-4E42-8868-D4DAE003E11A}"/>
    <cellStyle name="Normal 6 4 2 4 4" xfId="30643" xr:uid="{202441CF-2D62-40BB-9399-8FB4553A5814}"/>
    <cellStyle name="Normal 6 4 2 4 4 2" xfId="59133" xr:uid="{1AAFA620-B059-4172-B472-1085A7A598DD}"/>
    <cellStyle name="Normal 6 4 2 4 5" xfId="24714" xr:uid="{53165030-0A9A-4712-951C-9FC76A3B0F11}"/>
    <cellStyle name="Normal 6 4 2 4 5 2" xfId="53206" xr:uid="{98BAC6A6-C776-443B-AE7C-AE0D25D0DEC5}"/>
    <cellStyle name="Normal 6 4 2 4 6" xfId="48681" xr:uid="{28545D70-703F-49C3-8B7A-BBBD5FF83D5E}"/>
    <cellStyle name="Normal 6 4 2 5" xfId="19044" xr:uid="{7333A498-B3BE-4557-867D-495C9FE480F5}"/>
    <cellStyle name="Normal 6 4 2 5 2" xfId="26480" xr:uid="{38CCDA93-5D95-4C0C-8BD3-B288B9D6D057}"/>
    <cellStyle name="Normal 6 4 2 5 2 2" xfId="29464" xr:uid="{D833A8BF-64EE-4A82-937E-923F7F1B4405}"/>
    <cellStyle name="Normal 6 4 2 5 2 2 2" xfId="57954" xr:uid="{D32C43F1-3B75-4437-8853-DB82FF3965BE}"/>
    <cellStyle name="Normal 6 4 2 5 2 3" xfId="54971" xr:uid="{8035D1C2-5D6E-4830-86DD-640E351F6247}"/>
    <cellStyle name="Normal 6 4 2 5 3" xfId="27953" xr:uid="{1C2C008F-BB26-48B7-B827-B0F3306CF16D}"/>
    <cellStyle name="Normal 6 4 2 5 3 2" xfId="56443" xr:uid="{26AD3D74-1B61-49BA-B1A1-437020AA6ABE}"/>
    <cellStyle name="Normal 6 4 2 5 4" xfId="30953" xr:uid="{7DFD3BA0-0E28-47B0-8CB1-0B26A3280DC0}"/>
    <cellStyle name="Normal 6 4 2 5 4 2" xfId="59443" xr:uid="{13FEB4CE-2903-4198-9260-D979618296D8}"/>
    <cellStyle name="Normal 6 4 2 5 5" xfId="25011" xr:uid="{880E64E6-1AF1-403F-A7F4-17AA8A0F5271}"/>
    <cellStyle name="Normal 6 4 2 5 5 2" xfId="53502" xr:uid="{AE462DB8-BBE9-4A21-B120-9DB9C92BB4C4}"/>
    <cellStyle name="Normal 6 4 2 5 6" xfId="48682" xr:uid="{96C02EFF-3CEB-4430-A315-009807F1BAAC}"/>
    <cellStyle name="Normal 6 4 2 6" xfId="25312" xr:uid="{78539DC1-6170-428C-9E94-27EE18516EA5}"/>
    <cellStyle name="Normal 6 4 2 6 2" xfId="28278" xr:uid="{D43EA40E-B50D-4EAF-A405-EB3D594A6E39}"/>
    <cellStyle name="Normal 6 4 2 6 2 2" xfId="56768" xr:uid="{45096A9B-9117-419D-889E-31C730928399}"/>
    <cellStyle name="Normal 6 4 2 6 3" xfId="53803" xr:uid="{D2A158BE-D88B-4524-B200-20BB07E670BE}"/>
    <cellStyle name="Normal 6 4 2 7" xfId="26763" xr:uid="{80E035A5-84EA-41DB-8A3E-22E73D355EB6}"/>
    <cellStyle name="Normal 6 4 2 7 2" xfId="55253" xr:uid="{5CD955AE-0A41-4A9E-9890-3B709A6C8BB8}"/>
    <cellStyle name="Normal 6 4 2 8" xfId="29757" xr:uid="{8B11B861-427A-416E-A8D0-5CF9B3C3F23B}"/>
    <cellStyle name="Normal 6 4 2 8 2" xfId="58247" xr:uid="{20576033-5D6D-41A6-BF36-704227D2075C}"/>
    <cellStyle name="Normal 6 4 2 9" xfId="23220" xr:uid="{15A5E451-EE3C-4766-8BD0-3B439B1DCE19}"/>
    <cellStyle name="Normal 6 4 2 9 2" xfId="52284" xr:uid="{6DE2D79D-608A-43A6-B09F-746019808125}"/>
    <cellStyle name="Normal 6 4 3" xfId="19045" xr:uid="{734AD0D4-2E78-4F64-BA15-D62AD30E7ABB}"/>
    <cellStyle name="Normal 6 4 3 2" xfId="19046" xr:uid="{70923E8F-5D4A-430C-AC86-625CB48EE88D}"/>
    <cellStyle name="Normal 6 4 3 2 2" xfId="19047" xr:uid="{6A9A15CE-A01F-4C88-84F7-6743B62011E2}"/>
    <cellStyle name="Normal 6 4 3 2 2 2" xfId="28393" xr:uid="{697AB881-6B45-475A-A0FB-4E002E5BD364}"/>
    <cellStyle name="Normal 6 4 3 2 2 2 2" xfId="56883" xr:uid="{58805765-BEC7-44D7-B243-9638A43D2C20}"/>
    <cellStyle name="Normal 6 4 3 2 2 3" xfId="48685" xr:uid="{36CAF248-E614-4DE2-A74C-9FD64206BE5A}"/>
    <cellStyle name="Normal 6 4 3 2 3" xfId="19048" xr:uid="{BD38D777-FBF9-480E-AE4D-394BD97EAEA8}"/>
    <cellStyle name="Normal 6 4 3 2 3 2" xfId="48686" xr:uid="{3CAB0540-35B2-40FA-8C1D-B9B6D4545C86}"/>
    <cellStyle name="Normal 6 4 3 2 4" xfId="25427" xr:uid="{63CC136E-3E6A-431B-A5A7-657008C6951E}"/>
    <cellStyle name="Normal 6 4 3 2 4 2" xfId="53918" xr:uid="{CBB14496-EB2B-45BE-A81E-F081E6688F48}"/>
    <cellStyle name="Normal 6 4 3 2 5" xfId="48684" xr:uid="{717FA55E-474F-44E0-AA3A-01938F6A6136}"/>
    <cellStyle name="Normal 6 4 3 3" xfId="19049" xr:uid="{B38F7BFC-C4DC-43A6-8E30-F922CD2E2496}"/>
    <cellStyle name="Normal 6 4 3 3 2" xfId="26879" xr:uid="{AA32FF2B-51C5-4225-A386-A0D239449AE4}"/>
    <cellStyle name="Normal 6 4 3 3 2 2" xfId="55369" xr:uid="{D0A1282E-812F-481B-99E2-E85B9618C676}"/>
    <cellStyle name="Normal 6 4 3 3 3" xfId="48687" xr:uid="{AAA2961A-61DC-439C-BE42-69AA7004AF23}"/>
    <cellStyle name="Normal 6 4 3 4" xfId="19050" xr:uid="{D9190AF2-D4BB-4146-B15C-2DDB12782E70}"/>
    <cellStyle name="Normal 6 4 3 4 2" xfId="29872" xr:uid="{D75580AE-8233-4581-B552-0236A13AE7CD}"/>
    <cellStyle name="Normal 6 4 3 4 2 2" xfId="58362" xr:uid="{96A94E88-BEBB-4AB0-82A8-74465B338F3E}"/>
    <cellStyle name="Normal 6 4 3 4 3" xfId="48688" xr:uid="{16B8DC72-CF64-45D3-8B8B-D00D4E9157DB}"/>
    <cellStyle name="Normal 6 4 3 5" xfId="19051" xr:uid="{47A5519A-57A8-47E8-B66F-882C8FFAE208}"/>
    <cellStyle name="Normal 6 4 3 5 2" xfId="48689" xr:uid="{D10E25AE-CE01-481B-9415-DC9A77B6F1DD}"/>
    <cellStyle name="Normal 6 4 3 6" xfId="23925" xr:uid="{4F0CE48F-3B4B-4746-86DE-06A51C2CD947}"/>
    <cellStyle name="Normal 6 4 3 6 2" xfId="52508" xr:uid="{6DFE036D-80F9-493D-9535-E08332D32BC2}"/>
    <cellStyle name="Normal 6 4 3 7" xfId="48683" xr:uid="{7C3C46C0-BEF7-49E8-993B-06D05138583C}"/>
    <cellStyle name="Normal 6 4 4" xfId="19052" xr:uid="{6D7E3E57-3A8B-44A2-851B-CA11A7B465E9}"/>
    <cellStyle name="Normal 6 4 4 2" xfId="19053" xr:uid="{25CD31E8-A134-404A-A619-E50ABDBD2961}"/>
    <cellStyle name="Normal 6 4 4 2 2" xfId="28683" xr:uid="{15E9B516-A38B-446A-A04C-20D1DA4F8046}"/>
    <cellStyle name="Normal 6 4 4 2 2 2" xfId="57173" xr:uid="{95705A08-907D-41E6-B2B1-8D3994040F07}"/>
    <cellStyle name="Normal 6 4 4 2 3" xfId="25705" xr:uid="{A9354532-17B8-4C0C-92D2-73C595D91D7C}"/>
    <cellStyle name="Normal 6 4 4 2 3 2" xfId="54196" xr:uid="{04926DB2-7631-48FD-8FC1-60FB9D426BA0}"/>
    <cellStyle name="Normal 6 4 4 2 4" xfId="48691" xr:uid="{CDDA72D9-AEC8-4767-991D-E59A9EC04B84}"/>
    <cellStyle name="Normal 6 4 4 3" xfId="19054" xr:uid="{C90840E4-5A5C-4E4C-96AF-7D6D1D4972C8}"/>
    <cellStyle name="Normal 6 4 4 3 2" xfId="27172" xr:uid="{AF5A42D5-83E4-40E4-B5F8-122517BCC072}"/>
    <cellStyle name="Normal 6 4 4 3 2 2" xfId="55662" xr:uid="{CE5D4CA0-8B49-4A3A-825A-306D582152A8}"/>
    <cellStyle name="Normal 6 4 4 3 3" xfId="48692" xr:uid="{16C1E289-EF4B-4B1A-B7D8-E5B3BC9606D2}"/>
    <cellStyle name="Normal 6 4 4 4" xfId="30167" xr:uid="{029068BE-4D80-4119-97D1-C314FBA72B7B}"/>
    <cellStyle name="Normal 6 4 4 4 2" xfId="58657" xr:uid="{1D022B99-ED01-4488-BBEE-2082D9EEA7E6}"/>
    <cellStyle name="Normal 6 4 4 5" xfId="24269" xr:uid="{80C333A2-130C-47C1-83B4-4899C3F73D91}"/>
    <cellStyle name="Normal 6 4 4 5 2" xfId="52761" xr:uid="{35D23A5A-7BB6-44CE-80C3-64E5FD6F53D5}"/>
    <cellStyle name="Normal 6 4 4 6" xfId="48690" xr:uid="{FB0823E4-ECF3-4E08-919C-BD9FBC2602DC}"/>
    <cellStyle name="Normal 6 4 5" xfId="19055" xr:uid="{09B07CBF-47F8-4B0F-814D-2FD25B9879C4}"/>
    <cellStyle name="Normal 6 4 5 2" xfId="25994" xr:uid="{D9DEED28-7E94-4F24-A802-B0CAB9EB4CFA}"/>
    <cellStyle name="Normal 6 4 5 2 2" xfId="28976" xr:uid="{DDB08C70-104D-4FE6-B217-BDEE04B9E6C1}"/>
    <cellStyle name="Normal 6 4 5 2 2 2" xfId="57466" xr:uid="{261D1EA2-E307-4590-84D8-0AC16C218774}"/>
    <cellStyle name="Normal 6 4 5 2 3" xfId="54485" xr:uid="{0D47FF95-7C75-49DD-8F20-647860DF4825}"/>
    <cellStyle name="Normal 6 4 5 3" xfId="27465" xr:uid="{056197AB-35C0-4AA6-9BFB-8D2D6A81FAA8}"/>
    <cellStyle name="Normal 6 4 5 3 2" xfId="55955" xr:uid="{48A63471-79C7-48AC-A1D7-DA53C8DE23D6}"/>
    <cellStyle name="Normal 6 4 5 4" xfId="30463" xr:uid="{CF06EEAC-FA4B-432D-949A-7099102F1E54}"/>
    <cellStyle name="Normal 6 4 5 4 2" xfId="58953" xr:uid="{5CBBCE5B-46B0-4B07-AA4A-BD29AC499E5F}"/>
    <cellStyle name="Normal 6 4 5 5" xfId="24548" xr:uid="{AEC536FF-39F9-4727-96B3-5F5A8C839243}"/>
    <cellStyle name="Normal 6 4 5 5 2" xfId="53040" xr:uid="{02BB7A40-CDD7-43AD-9D70-321BE8E1C26E}"/>
    <cellStyle name="Normal 6 4 5 6" xfId="48693" xr:uid="{26DD9841-11D8-4EA0-8975-093EB43A477C}"/>
    <cellStyle name="Normal 6 4 6" xfId="19056" xr:uid="{4F4FEAD4-B422-48C4-8A00-FF8883335F22}"/>
    <cellStyle name="Normal 6 4 6 2" xfId="26303" xr:uid="{77D3EE35-6DFA-44F7-986B-80F279D764AC}"/>
    <cellStyle name="Normal 6 4 6 2 2" xfId="29287" xr:uid="{41D30FDA-8714-46E8-ABFB-219C1FE5251B}"/>
    <cellStyle name="Normal 6 4 6 2 2 2" xfId="57777" xr:uid="{698D324E-AA13-47B7-9FB9-2C02C1E0B1EF}"/>
    <cellStyle name="Normal 6 4 6 2 3" xfId="54794" xr:uid="{36E71E5F-4845-49CD-A6F1-D83D5FD9DD72}"/>
    <cellStyle name="Normal 6 4 6 3" xfId="27776" xr:uid="{34956DE0-B6EB-4C11-B778-88460D343A5E}"/>
    <cellStyle name="Normal 6 4 6 3 2" xfId="56266" xr:uid="{E167684C-16BC-4AC2-B5A3-AA086EBE3C05}"/>
    <cellStyle name="Normal 6 4 6 4" xfId="30775" xr:uid="{1FC3A5EE-04EE-41D2-A7AE-4C7751049304}"/>
    <cellStyle name="Normal 6 4 6 4 2" xfId="59265" xr:uid="{5AAC304D-E2B8-4472-A22D-35DF71C7ADEF}"/>
    <cellStyle name="Normal 6 4 6 5" xfId="24845" xr:uid="{CBBF460A-A7E3-4406-A1B8-2961DAB1B2B7}"/>
    <cellStyle name="Normal 6 4 6 5 2" xfId="53336" xr:uid="{47892CDB-517F-43A4-82AC-BF46BFFD9CA0}"/>
    <cellStyle name="Normal 6 4 6 6" xfId="48694" xr:uid="{BC0917B3-29FE-4EA3-A4A8-9444CFA8C6A7}"/>
    <cellStyle name="Normal 6 4 7" xfId="19057" xr:uid="{5C4A5245-F050-4B0E-9E23-E68F7FD5949B}"/>
    <cellStyle name="Normal 6 4 7 2" xfId="28101" xr:uid="{E0C3BC43-CAE2-4AE1-AFCE-B31DAA0C114D}"/>
    <cellStyle name="Normal 6 4 7 2 2" xfId="56591" xr:uid="{1B72C0B7-FCA0-45A2-8EDF-F4529EFFA9B0}"/>
    <cellStyle name="Normal 6 4 7 3" xfId="25147" xr:uid="{78C971CA-04B2-455D-887F-31245EDBBF3C}"/>
    <cellStyle name="Normal 6 4 7 3 2" xfId="53638" xr:uid="{4046CD49-E8F7-4BFE-8B89-62F23EC174A6}"/>
    <cellStyle name="Normal 6 4 7 4" xfId="48695" xr:uid="{7EC5CB21-4F70-4823-ABBC-71F1543BDEA6}"/>
    <cellStyle name="Normal 6 4 8" xfId="21583" xr:uid="{57B709B4-6646-4729-8305-E2640E740D69}"/>
    <cellStyle name="Normal 6 4 8 2" xfId="26597" xr:uid="{57882E46-9DDC-460D-A2F5-F6352F2A5972}"/>
    <cellStyle name="Normal 6 4 8 2 2" xfId="55087" xr:uid="{BE1ECCD2-54E2-4365-B890-7D056CFA875F}"/>
    <cellStyle name="Normal 6 4 8 3" xfId="51008" xr:uid="{ED75E0F4-6C9D-44D5-9118-A1E828401FDD}"/>
    <cellStyle name="Normal 6 4 9" xfId="19037" xr:uid="{13B1E28E-9DD6-4EEF-970F-455D873DC101}"/>
    <cellStyle name="Normal 6 4 9 2" xfId="29579" xr:uid="{9F12ED0B-74DF-4441-9546-59F998224250}"/>
    <cellStyle name="Normal 6 4 9 2 2" xfId="58069" xr:uid="{234AC806-64EA-4B23-BA26-6BAB5C8165E7}"/>
    <cellStyle name="Normal 6 4 9 3" xfId="48675" xr:uid="{CC5B46A8-939A-450B-A2B2-33D393B4BB88}"/>
    <cellStyle name="Normal 6 5" xfId="681" xr:uid="{C2CC038B-BDED-4F72-870B-762AF504D888}"/>
    <cellStyle name="Normal 6 5 10" xfId="31935" xr:uid="{873754BA-9DCE-4707-A73F-CBD38E8CF54F}"/>
    <cellStyle name="Normal 6 5 2" xfId="19059" xr:uid="{E78A224C-7CFF-4DC4-90BF-26ECF221EDF1}"/>
    <cellStyle name="Normal 6 5 2 2" xfId="19060" xr:uid="{143D9EEA-1901-49CC-A946-974AE8B3C773}"/>
    <cellStyle name="Normal 6 5 2 2 2" xfId="19061" xr:uid="{180463B3-93A5-4F2D-9B90-D3E41F2AAC5F}"/>
    <cellStyle name="Normal 6 5 2 2 2 2" xfId="48699" xr:uid="{90FA04EF-632A-4F6D-8F31-EC9E68747FEE}"/>
    <cellStyle name="Normal 6 5 2 2 3" xfId="19062" xr:uid="{ED5EFC44-4E6F-4B12-8F8C-65FFAD231D4A}"/>
    <cellStyle name="Normal 6 5 2 2 3 2" xfId="48700" xr:uid="{B7411F51-DE9D-41FB-8D53-832DEEDBD240}"/>
    <cellStyle name="Normal 6 5 2 2 4" xfId="48698" xr:uid="{3A53B47F-B0F8-4014-B3A4-5F07603E96BB}"/>
    <cellStyle name="Normal 6 5 2 3" xfId="19063" xr:uid="{B8F3BDDB-3D5B-4ECB-8070-3C4722BCBCDF}"/>
    <cellStyle name="Normal 6 5 2 3 2" xfId="48701" xr:uid="{9DB8D482-3E44-42A6-9B79-0C0D4434F25C}"/>
    <cellStyle name="Normal 6 5 2 4" xfId="19064" xr:uid="{F36CA69C-7AED-4518-910A-61B3CCB8F9C8}"/>
    <cellStyle name="Normal 6 5 2 4 2" xfId="48702" xr:uid="{F4B7239C-B609-4081-9271-C8B23FD3B8EB}"/>
    <cellStyle name="Normal 6 5 2 5" xfId="19065" xr:uid="{E563A0A6-1246-44E6-BD5B-78606CEA966F}"/>
    <cellStyle name="Normal 6 5 2 5 2" xfId="48703" xr:uid="{D37E5FC4-D79D-4915-B65D-8AC7882C3676}"/>
    <cellStyle name="Normal 6 5 2 6" xfId="23888" xr:uid="{D6C6D55F-C211-47C9-83F3-817D70B916C5}"/>
    <cellStyle name="Normal 6 5 2 7" xfId="48697" xr:uid="{1588CD04-88C8-42B6-B11D-8F011B1C35A2}"/>
    <cellStyle name="Normal 6 5 3" xfId="19066" xr:uid="{B3FFF645-2D71-4641-A63B-CD0C593185E4}"/>
    <cellStyle name="Normal 6 5 3 2" xfId="19067" xr:uid="{223EBCFD-7B76-4156-82CC-22921A7395DF}"/>
    <cellStyle name="Normal 6 5 3 2 2" xfId="19068" xr:uid="{7CDA1036-E5A3-4C44-8F89-79F0D708C9DE}"/>
    <cellStyle name="Normal 6 5 3 2 2 2" xfId="48706" xr:uid="{B3AD1B69-1A99-4174-8870-33BAC5EF6DDD}"/>
    <cellStyle name="Normal 6 5 3 2 3" xfId="19069" xr:uid="{90EC187F-54E8-4B63-AE81-9B0BDE778899}"/>
    <cellStyle name="Normal 6 5 3 2 3 2" xfId="48707" xr:uid="{E1EC8EE9-3931-43E9-896F-A8847028CB82}"/>
    <cellStyle name="Normal 6 5 3 2 4" xfId="48705" xr:uid="{03B449F1-8A7C-4C29-918A-1AEDE22F77D9}"/>
    <cellStyle name="Normal 6 5 3 3" xfId="19070" xr:uid="{DB5E24A0-9072-49B6-8931-CD671CCF6532}"/>
    <cellStyle name="Normal 6 5 3 3 2" xfId="48708" xr:uid="{370A065C-18DB-4BF0-8A8E-95B1C65F4A9F}"/>
    <cellStyle name="Normal 6 5 3 4" xfId="19071" xr:uid="{3E8B9956-5680-4062-B874-5B1F4ABC5CA2}"/>
    <cellStyle name="Normal 6 5 3 4 2" xfId="48709" xr:uid="{CEE3D9D4-D6C1-4BD2-8C3A-C2DDA5C7C4CB}"/>
    <cellStyle name="Normal 6 5 3 5" xfId="19072" xr:uid="{13F731B5-4115-41E2-AFF1-9356A04FB955}"/>
    <cellStyle name="Normal 6 5 3 5 2" xfId="48710" xr:uid="{B48670CD-EFB7-4669-B130-1C225F64F3B6}"/>
    <cellStyle name="Normal 6 5 3 6" xfId="23495" xr:uid="{6EB91CD1-C7BC-4AEA-B074-5855133B81BA}"/>
    <cellStyle name="Normal 6 5 3 7" xfId="48704" xr:uid="{11DD83C4-64ED-4433-BC8E-6A34A26490EB}"/>
    <cellStyle name="Normal 6 5 4" xfId="19073" xr:uid="{A7E702F5-039D-4FD1-ACA6-3E27743F26BE}"/>
    <cellStyle name="Normal 6 5 4 2" xfId="19074" xr:uid="{5EB6F2CA-5201-4236-80D7-8DBBF2AF5112}"/>
    <cellStyle name="Normal 6 5 4 2 2" xfId="48712" xr:uid="{11684D6A-E6D8-4DAB-B00E-251A21D1FC03}"/>
    <cellStyle name="Normal 6 5 4 3" xfId="19075" xr:uid="{F58CBB3F-59A1-4F0B-AA2B-38C8022E2395}"/>
    <cellStyle name="Normal 6 5 4 3 2" xfId="48713" xr:uid="{D7D01B81-73F3-45CC-BF68-A87A07A22704}"/>
    <cellStyle name="Normal 6 5 4 4" xfId="48711" xr:uid="{843C9802-FD97-4D56-9FD2-513FB13D875A}"/>
    <cellStyle name="Normal 6 5 5" xfId="19076" xr:uid="{01F99D81-7DA4-4CEF-90A8-A79868C04D81}"/>
    <cellStyle name="Normal 6 5 5 2" xfId="48714" xr:uid="{421A1CDC-F5F1-402B-93EA-42D724BC3C74}"/>
    <cellStyle name="Normal 6 5 6" xfId="19077" xr:uid="{2CA7443C-B5FE-4AF8-A68C-14CD90380C1B}"/>
    <cellStyle name="Normal 6 5 6 2" xfId="48715" xr:uid="{2FFDB5EB-8327-4A79-96D7-0045C635D8B1}"/>
    <cellStyle name="Normal 6 5 7" xfId="19078" xr:uid="{CF4635FE-D3FD-4E0C-B324-C99EEFEB3EAF}"/>
    <cellStyle name="Normal 6 5 7 2" xfId="48716" xr:uid="{E89D2E0D-136D-41A2-81A0-117449533392}"/>
    <cellStyle name="Normal 6 5 8" xfId="19058" xr:uid="{7CAABF4A-4459-44C5-8047-821F4C1C50B3}"/>
    <cellStyle name="Normal 6 5 8 2" xfId="48696" xr:uid="{6F098499-BD6E-4250-B4B1-2E95B1BDDA50}"/>
    <cellStyle name="Normal 6 5 9" xfId="23219" xr:uid="{3A890F41-511C-4701-9DC2-3AFF2C6E116F}"/>
    <cellStyle name="Normal 6 5 9 2" xfId="52283" xr:uid="{9C9AD7FF-96CA-4BDA-8980-B715D22FD33C}"/>
    <cellStyle name="Normal 6 6" xfId="620" xr:uid="{A50344D3-4DC7-4DF4-9344-9799A35A25F0}"/>
    <cellStyle name="Normal 6 6 2" xfId="3852" xr:uid="{DC947731-F329-430C-B6D1-64F35395A315}"/>
    <cellStyle name="Normal 6 6 2 2" xfId="19081" xr:uid="{F74D8971-569E-48ED-847A-73E3E730E339}"/>
    <cellStyle name="Normal 6 6 2 2 2" xfId="28376" xr:uid="{AB41AD83-839B-48CA-869C-97BA5522B9DD}"/>
    <cellStyle name="Normal 6 6 2 2 2 2" xfId="56866" xr:uid="{3383E38D-138A-469C-B3BA-4CC1F1641982}"/>
    <cellStyle name="Normal 6 6 2 2 3" xfId="48719" xr:uid="{9AE65374-40F3-4411-8718-79E0E2B14B59}"/>
    <cellStyle name="Normal 6 6 2 3" xfId="19082" xr:uid="{06D9A503-9EEF-4EF5-8859-F3E87CEFA300}"/>
    <cellStyle name="Normal 6 6 2 3 2" xfId="31351" xr:uid="{D8523964-47F0-43FB-B0E8-986A3E827F12}"/>
    <cellStyle name="Normal 6 6 2 3 3" xfId="48720" xr:uid="{F5F9C241-B950-4334-A065-B1FCFB6E4ECF}"/>
    <cellStyle name="Normal 6 6 2 4" xfId="25410" xr:uid="{C2C65269-EC6C-4063-BDAD-216896FD7056}"/>
    <cellStyle name="Normal 6 6 2 4 2" xfId="53901" xr:uid="{E1444B7D-14EF-4D9B-AEEC-C34A2FD6EBA2}"/>
    <cellStyle name="Normal 6 6 2 5" xfId="19080" xr:uid="{EBC677A0-FEE8-4D76-B435-ACFDD3C16245}"/>
    <cellStyle name="Normal 6 6 2 5 2" xfId="48718" xr:uid="{CF0DED16-4C23-4422-B71E-9DD775497A98}"/>
    <cellStyle name="Normal 6 6 3" xfId="19083" xr:uid="{9D9A3A88-DE4E-43AB-8AEF-03A16D3D2F78}"/>
    <cellStyle name="Normal 6 6 3 2" xfId="26862" xr:uid="{EF7B1546-1818-4CF7-9F3F-4553FEB91E12}"/>
    <cellStyle name="Normal 6 6 3 2 2" xfId="55352" xr:uid="{F980671A-879A-4FFD-86F7-2516C85140CE}"/>
    <cellStyle name="Normal 6 6 3 3" xfId="48721" xr:uid="{8BB93426-1C6A-4E71-88C8-6B91931A7A79}"/>
    <cellStyle name="Normal 6 6 4" xfId="19084" xr:uid="{F488F717-062C-44FF-8A85-38405138F862}"/>
    <cellStyle name="Normal 6 6 4 2" xfId="29855" xr:uid="{77324752-5399-481F-89E9-69DB5E818903}"/>
    <cellStyle name="Normal 6 6 4 2 2" xfId="58345" xr:uid="{C387E70D-4836-4490-8A58-72B4A6FAB9C7}"/>
    <cellStyle name="Normal 6 6 4 3" xfId="48722" xr:uid="{3D3A7A35-A1F9-4D0F-B835-23E16AFED997}"/>
    <cellStyle name="Normal 6 6 5" xfId="19085" xr:uid="{1F1E7FD9-19CC-4897-BCD3-43126B486941}"/>
    <cellStyle name="Normal 6 6 5 2" xfId="48723" xr:uid="{48187533-9F6A-44F9-8B5A-749CECD2756E}"/>
    <cellStyle name="Normal 6 6 6" xfId="19086" xr:uid="{5CA0D7B0-17C1-4EC7-AB5C-9BA64302DCB7}"/>
    <cellStyle name="Normal 6 6 6 2" xfId="48724" xr:uid="{0D18D91A-0292-447C-B9A5-546D2098BE02}"/>
    <cellStyle name="Normal 6 6 7" xfId="23349" xr:uid="{711491EB-285E-40AE-9BCC-3B86F346B518}"/>
    <cellStyle name="Normal 6 6 7 2" xfId="52302" xr:uid="{78C18B7D-0D45-492F-9D64-80107F8BADCE}"/>
    <cellStyle name="Normal 6 6 8" xfId="19079" xr:uid="{F820D25B-2C24-4066-B5E4-3BDFB4E0EB62}"/>
    <cellStyle name="Normal 6 6 8 2" xfId="48717" xr:uid="{074A9D41-B2E0-4806-96C8-255F47D76F49}"/>
    <cellStyle name="Normal 6 7" xfId="19087" xr:uid="{C0266FBC-D64A-4BE6-992B-132B29B8A638}"/>
    <cellStyle name="Normal 6 7 2" xfId="19088" xr:uid="{DDD4B207-4578-431A-A6B0-FEC3B41FC62A}"/>
    <cellStyle name="Normal 6 7 2 2" xfId="19089" xr:uid="{DEB30F35-379A-4457-AE52-53C113B802BA}"/>
    <cellStyle name="Normal 6 7 2 2 2" xfId="28666" xr:uid="{4F3F69C8-EA8A-451B-B641-CB5CA8839877}"/>
    <cellStyle name="Normal 6 7 2 2 2 2" xfId="57156" xr:uid="{80F17634-C22B-4B79-9D30-A0FF44B175E4}"/>
    <cellStyle name="Normal 6 7 2 2 3" xfId="48727" xr:uid="{FA733E4B-1D4D-4833-B115-39C3CFEBC956}"/>
    <cellStyle name="Normal 6 7 2 3" xfId="19090" xr:uid="{5865419A-C276-470C-AA49-E683201815C1}"/>
    <cellStyle name="Normal 6 7 2 3 2" xfId="48728" xr:uid="{F574498F-0FBB-41CE-A9F6-56E3B81E9E0A}"/>
    <cellStyle name="Normal 6 7 2 4" xfId="25688" xr:uid="{42051219-F3E5-4ABA-9F40-7FB45D7D94A9}"/>
    <cellStyle name="Normal 6 7 2 4 2" xfId="54179" xr:uid="{8C9A1A9B-0DA4-4349-A3B8-4AE26C96034F}"/>
    <cellStyle name="Normal 6 7 2 5" xfId="48726" xr:uid="{99C85AE1-523A-4ACE-A7CE-E167AFA1FFBE}"/>
    <cellStyle name="Normal 6 7 3" xfId="19091" xr:uid="{E0921A69-344A-462C-AF75-85592E636898}"/>
    <cellStyle name="Normal 6 7 3 2" xfId="27155" xr:uid="{1DF2B17F-A94F-4578-B77B-9EC1B85A8EB9}"/>
    <cellStyle name="Normal 6 7 3 2 2" xfId="55645" xr:uid="{F45E96E5-CF97-4A25-BB83-716D43FE14B2}"/>
    <cellStyle name="Normal 6 7 3 3" xfId="48729" xr:uid="{D3DC30F7-80C5-469D-9852-C3747105A2EA}"/>
    <cellStyle name="Normal 6 7 4" xfId="19092" xr:uid="{02E1C9A2-4A93-4D4B-B1D5-5A861A3A8F7B}"/>
    <cellStyle name="Normal 6 7 4 2" xfId="30150" xr:uid="{0A2E979C-677B-4D53-BCF3-0552169DCD4C}"/>
    <cellStyle name="Normal 6 7 4 2 2" xfId="58640" xr:uid="{92E6B045-7CFD-4A83-8063-859906C0A0A9}"/>
    <cellStyle name="Normal 6 7 4 3" xfId="48730" xr:uid="{228B1FEC-888C-4244-A65B-ECA2A22E0EAB}"/>
    <cellStyle name="Normal 6 7 5" xfId="19093" xr:uid="{DC2A125B-AD25-4F24-9859-EE3E829BEED3}"/>
    <cellStyle name="Normal 6 7 5 2" xfId="24252" xr:uid="{4D8C8A66-F359-4E1C-8C3B-4E54C088E090}"/>
    <cellStyle name="Normal 6 7 5 2 2" xfId="52744" xr:uid="{1A5E0B17-89F3-46B3-BA71-65BCFA3ACC1C}"/>
    <cellStyle name="Normal 6 7 5 3" xfId="48731" xr:uid="{93C4B9E3-8BEE-462B-9811-36F9D3CC3749}"/>
    <cellStyle name="Normal 6 7 6" xfId="19094" xr:uid="{126B4A99-4507-41FC-912A-B76051F94DB3}"/>
    <cellStyle name="Normal 6 7 6 2" xfId="48732" xr:uid="{893847EC-7D9B-4055-BCC3-91BACD1C615C}"/>
    <cellStyle name="Normal 6 7 7" xfId="23250" xr:uid="{03CB376A-BDD0-48DD-8E90-166AC03CBEDD}"/>
    <cellStyle name="Normal 6 7 8" xfId="48725" xr:uid="{5751E2C8-798E-4D42-912B-3A362E3EA93A}"/>
    <cellStyle name="Normal 6 8" xfId="19095" xr:uid="{5EE0B995-F33D-40BF-942C-FA2F4A0DD72F}"/>
    <cellStyle name="Normal 6 8 2" xfId="19096" xr:uid="{45B47EBA-E3C0-4742-A48C-D4E83410C564}"/>
    <cellStyle name="Normal 6 8 2 2" xfId="28956" xr:uid="{0A6DD585-8267-4E64-95DA-E3169684B19E}"/>
    <cellStyle name="Normal 6 8 2 2 2" xfId="57446" xr:uid="{D4CA9187-2E6B-4C55-AD56-8E0E39B58BF6}"/>
    <cellStyle name="Normal 6 8 2 3" xfId="25974" xr:uid="{3606E527-63C5-476E-BB59-D89D675F4E00}"/>
    <cellStyle name="Normal 6 8 2 3 2" xfId="54465" xr:uid="{2C90425D-42B0-41AA-82D9-6E69975DB53C}"/>
    <cellStyle name="Normal 6 8 2 4" xfId="48734" xr:uid="{D5CB208D-14F3-4781-9EC8-4ECEC812DF3B}"/>
    <cellStyle name="Normal 6 8 3" xfId="19097" xr:uid="{9392FD40-288F-4F0C-A0FD-07BB9D8FF7DD}"/>
    <cellStyle name="Normal 6 8 3 2" xfId="27445" xr:uid="{F75B8566-2F09-430E-AFF5-BF9F86A8554D}"/>
    <cellStyle name="Normal 6 8 3 2 2" xfId="55935" xr:uid="{3D752191-BD52-4537-8104-997D53DE9888}"/>
    <cellStyle name="Normal 6 8 3 3" xfId="48735" xr:uid="{A3DFE403-5CF1-4488-9895-67FF97F02F86}"/>
    <cellStyle name="Normal 6 8 4" xfId="30443" xr:uid="{29C28AFB-19E2-4AFE-8052-3481156E9778}"/>
    <cellStyle name="Normal 6 8 4 2" xfId="58933" xr:uid="{58915D1B-673B-4495-94E7-302A4EA7FE05}"/>
    <cellStyle name="Normal 6 8 5" xfId="31266" xr:uid="{D7012079-941F-49BD-B57F-8D5B166AECD6}"/>
    <cellStyle name="Normal 6 8 6" xfId="24529" xr:uid="{6E2662E6-9D5E-4EEF-82FB-F2710E7313DE}"/>
    <cellStyle name="Normal 6 8 6 2" xfId="53021" xr:uid="{DCA9FCD6-BC10-4120-845B-1454B37B56BC}"/>
    <cellStyle name="Normal 6 8 7" xfId="48733" xr:uid="{441F47B1-C3FF-4956-B054-B760689315AE}"/>
    <cellStyle name="Normal 6 9" xfId="19098" xr:uid="{3569F766-385C-49FC-8B63-78061BD8FC2E}"/>
    <cellStyle name="Normal 6 9 2" xfId="26286" xr:uid="{C450C95B-4271-41E1-9CBB-405DD49DBDA2}"/>
    <cellStyle name="Normal 6 9 2 2" xfId="29270" xr:uid="{7DC85296-2BE7-4E46-B654-8D85F5CF8F58}"/>
    <cellStyle name="Normal 6 9 2 2 2" xfId="57760" xr:uid="{B1071CAE-CA7B-4173-8669-AEB6C5709390}"/>
    <cellStyle name="Normal 6 9 2 3" xfId="54777" xr:uid="{DD9F3A6F-8562-4F1A-8F85-438ED46C9869}"/>
    <cellStyle name="Normal 6 9 3" xfId="27759" xr:uid="{FA766D68-14EA-4DE5-9977-7EF25329524C}"/>
    <cellStyle name="Normal 6 9 3 2" xfId="56249" xr:uid="{0C653515-49BE-4A60-B50C-D30ED185D0DA}"/>
    <cellStyle name="Normal 6 9 4" xfId="30758" xr:uid="{F7E5A01F-9CEC-4F08-9FAB-851C22AADD99}"/>
    <cellStyle name="Normal 6 9 4 2" xfId="59248" xr:uid="{F36388E8-2A47-40D4-A68D-EAFE95ACC980}"/>
    <cellStyle name="Normal 6 9 5" xfId="24828" xr:uid="{32B55347-37B1-4DB1-A213-2E4504CAC50B}"/>
    <cellStyle name="Normal 6 9 5 2" xfId="53319" xr:uid="{7FAA0BFB-E9E8-4803-A4C9-49164296FB61}"/>
    <cellStyle name="Normal 6 9 6" xfId="48736" xr:uid="{3448F203-D6A3-42E1-AE4B-F39BB6D708FB}"/>
    <cellStyle name="Normal 60" xfId="247" xr:uid="{B9FB85EA-E9A4-4FA5-975B-BD77ED5D2049}"/>
    <cellStyle name="Normal 60 10" xfId="31851" xr:uid="{AFB78FBB-CF76-4729-84B0-E2FEAD8B7725}"/>
    <cellStyle name="Normal 60 2" xfId="755" xr:uid="{3CE0F53A-64D8-4532-964E-B66E8DDC6119}"/>
    <cellStyle name="Normal 60 2 2" xfId="5831" xr:uid="{A6929754-3657-417F-BB11-2B5D333FDD67}"/>
    <cellStyle name="Normal 60 2 2 2" xfId="21830" xr:uid="{4D636913-2CCB-41E2-A95D-D1BBF9581C2E}"/>
    <cellStyle name="Normal 60 2 2 2 2" xfId="28561" xr:uid="{3B0FD825-9BC1-42EF-B8C4-463441DA6E4C}"/>
    <cellStyle name="Normal 60 2 2 2 2 2" xfId="57051" xr:uid="{26B4AEC3-386E-4CFB-BAB3-AE929D1378AC}"/>
    <cellStyle name="Normal 60 2 2 2 3" xfId="51255" xr:uid="{22FB6EAE-42BD-47E0-A59D-AFF53A7A41E1}"/>
    <cellStyle name="Normal 60 2 2 3" xfId="25585" xr:uid="{305B6CD8-960C-4BF8-A68B-E02FF05C07E0}"/>
    <cellStyle name="Normal 60 2 2 3 2" xfId="54076" xr:uid="{DE97FF7D-65DD-4FF5-86DB-C17637526C74}"/>
    <cellStyle name="Normal 60 2 2 4" xfId="35690" xr:uid="{46BB3F8F-7BA2-4142-99BA-FE07B8E37B62}"/>
    <cellStyle name="Normal 60 2 3" xfId="5011" xr:uid="{B436547C-7BCA-4DF4-A31E-C7212329898A}"/>
    <cellStyle name="Normal 60 2 3 2" xfId="20857" xr:uid="{3D7A8084-EF1E-405B-AA83-CB8369A482B3}"/>
    <cellStyle name="Normal 60 2 3 2 2" xfId="50285" xr:uid="{D338B9B1-8DF5-465C-AC08-FB8438F4D334}"/>
    <cellStyle name="Normal 60 2 3 3" xfId="27047" xr:uid="{2E0A1C4F-43C5-4EBA-9311-8D5895A247D4}"/>
    <cellStyle name="Normal 60 2 3 3 2" xfId="55537" xr:uid="{2806D909-7C67-48AD-8C3D-078B45E45A2B}"/>
    <cellStyle name="Normal 60 2 3 4" xfId="34880" xr:uid="{A1FACFAD-DDDC-4191-90AF-751394FE4864}"/>
    <cellStyle name="Normal 60 2 4" xfId="30042" xr:uid="{6C4C324D-E938-4BE4-87F9-4E2CB4B2A75C}"/>
    <cellStyle name="Normal 60 2 4 2" xfId="58532" xr:uid="{FE9C09F3-4244-4419-964A-A7215FAA3E41}"/>
    <cellStyle name="Normal 60 2 5" xfId="23221" xr:uid="{53EB4A5F-B1C8-4DE3-B29F-3A35B0CD35FB}"/>
    <cellStyle name="Normal 60 2 5 2" xfId="52285" xr:uid="{65A34224-B939-4313-8CC6-8592D83AAAE1}"/>
    <cellStyle name="Normal 60 2 6" xfId="4678" xr:uid="{21CA89D4-F973-400A-9E7B-E99B66A56819}"/>
    <cellStyle name="Normal 60 2 7" xfId="32006" xr:uid="{B25F7550-AB7F-4C1A-AAF1-59AA94582EBA}"/>
    <cellStyle name="Normal 60 3" xfId="3526" xr:uid="{6AB5E765-0129-4327-9BBB-C4164A39B80B}"/>
    <cellStyle name="Normal 60 3 2" xfId="6024" xr:uid="{A96E555B-AECC-43F7-961F-5F5F59168401}"/>
    <cellStyle name="Normal 60 3 2 2" xfId="22083" xr:uid="{47314B95-9331-437F-ABC7-F8794DD4B296}"/>
    <cellStyle name="Normal 60 3 2 2 2" xfId="28851" xr:uid="{BBE8712B-66E6-42B2-AA5E-2055468B851D}"/>
    <cellStyle name="Normal 60 3 2 2 2 2" xfId="57341" xr:uid="{C1F4F31E-29DD-4F9C-8ECB-8564BDE22945}"/>
    <cellStyle name="Normal 60 3 2 2 3" xfId="51508" xr:uid="{89D75715-7457-49BA-B426-C0F8E210BF73}"/>
    <cellStyle name="Normal 60 3 2 3" xfId="25873" xr:uid="{BC458429-FB82-46D5-9230-A5275F12477C}"/>
    <cellStyle name="Normal 60 3 2 3 2" xfId="54364" xr:uid="{75C6FC33-9583-46D5-A10E-D44F6D491534}"/>
    <cellStyle name="Normal 60 3 2 4" xfId="35883" xr:uid="{5733852E-B7C6-486C-A0C2-5E056E2A27C6}"/>
    <cellStyle name="Normal 60 3 3" xfId="21099" xr:uid="{93C2731E-618E-41CD-B0D5-50096256BC51}"/>
    <cellStyle name="Normal 60 3 3 2" xfId="27340" xr:uid="{8BE97538-D159-469E-B989-D6438C72CA74}"/>
    <cellStyle name="Normal 60 3 3 2 2" xfId="55830" xr:uid="{302B228E-8C43-4D57-ACBA-BF0B6DC5BCD8}"/>
    <cellStyle name="Normal 60 3 3 3" xfId="50525" xr:uid="{A8207DF0-435D-4EDB-819F-B4F51B058129}"/>
    <cellStyle name="Normal 60 3 4" xfId="30338" xr:uid="{B0D1B257-7DF3-427B-B585-18C8D3B3DBB6}"/>
    <cellStyle name="Normal 60 3 4 2" xfId="58828" xr:uid="{544379C4-2DFC-4944-AF04-04D634BE36FC}"/>
    <cellStyle name="Normal 60 3 5" xfId="24427" xr:uid="{8CC89521-F99D-46DB-BC79-512A02B93657}"/>
    <cellStyle name="Normal 60 3 5 2" xfId="52919" xr:uid="{77006462-92E9-4F2F-9EDB-EF1AAAB770B4}"/>
    <cellStyle name="Normal 60 3 6" xfId="5242" xr:uid="{E2CF68C8-9888-4AA2-9801-1763B5A51FAF}"/>
    <cellStyle name="Normal 60 3 6 2" xfId="35105" xr:uid="{F950B320-9B61-4C3B-90BB-359C9DB7AE46}"/>
    <cellStyle name="Normal 60 4" xfId="5630" xr:uid="{9C3A57F8-9D29-49E7-9A22-E6167B188952}"/>
    <cellStyle name="Normal 60 4 2" xfId="21584" xr:uid="{81BFF94D-8948-4E5F-BB24-F5BA1C93698C}"/>
    <cellStyle name="Normal 60 4 2 2" xfId="29148" xr:uid="{AAC30260-49B2-4979-81FD-A36DCC0C548F}"/>
    <cellStyle name="Normal 60 4 2 2 2" xfId="57638" xr:uid="{BE585A35-338D-465F-9655-E17FE853592F}"/>
    <cellStyle name="Normal 60 4 2 3" xfId="26164" xr:uid="{98C113DA-3E44-4321-8493-E6BB3ACA36D4}"/>
    <cellStyle name="Normal 60 4 2 3 2" xfId="54655" xr:uid="{C5F2838E-BEE9-4A18-AF11-A456AAC31136}"/>
    <cellStyle name="Normal 60 4 2 4" xfId="51009" xr:uid="{2E2B904A-EBE4-4C7B-8861-58116BA43D62}"/>
    <cellStyle name="Normal 60 4 3" xfId="27637" xr:uid="{5C51A39D-E731-4EA0-9E07-B453CAF9DAE4}"/>
    <cellStyle name="Normal 60 4 3 2" xfId="56127" xr:uid="{DD18F1D6-49CE-4D53-80A3-CB29F2F5FB2E}"/>
    <cellStyle name="Normal 60 4 4" xfId="30636" xr:uid="{275DB016-818E-4E92-B3DA-6958AECA0100}"/>
    <cellStyle name="Normal 60 4 4 2" xfId="59126" xr:uid="{1F6D6501-11CA-478F-AB74-70A5F24D9462}"/>
    <cellStyle name="Normal 60 4 5" xfId="24707" xr:uid="{5D0C06D7-43D1-4945-9FD3-ED433C460BE0}"/>
    <cellStyle name="Normal 60 4 5 2" xfId="53199" xr:uid="{4D2BEF21-CBBA-42B7-B625-5C2C309D9B56}"/>
    <cellStyle name="Normal 60 4 6" xfId="35490" xr:uid="{89B65A69-1462-4106-97A8-234883BB5FCC}"/>
    <cellStyle name="Normal 60 5" xfId="20506" xr:uid="{61E4E93B-D4B9-4DEC-A274-AD07B0B55588}"/>
    <cellStyle name="Normal 60 5 2" xfId="26473" xr:uid="{16E643EA-4043-4EA3-946D-1BB98BFB413F}"/>
    <cellStyle name="Normal 60 5 2 2" xfId="29457" xr:uid="{0243F816-4D4C-406F-BE64-F8495AC8251A}"/>
    <cellStyle name="Normal 60 5 2 2 2" xfId="57947" xr:uid="{EFCA1969-020D-4A8F-AF66-835A5021622C}"/>
    <cellStyle name="Normal 60 5 2 3" xfId="54964" xr:uid="{F0767BE4-3813-469C-A5E0-4E2D807495C6}"/>
    <cellStyle name="Normal 60 5 3" xfId="27946" xr:uid="{117C4C9E-096C-4120-A938-C88D8F7671F3}"/>
    <cellStyle name="Normal 60 5 3 2" xfId="56436" xr:uid="{370C8BE7-D1FD-4BD6-BC65-91757D502595}"/>
    <cellStyle name="Normal 60 5 4" xfId="30946" xr:uid="{BF2CF943-D9E0-4230-A753-83EC6B459809}"/>
    <cellStyle name="Normal 60 5 4 2" xfId="59436" xr:uid="{1B8CFDF6-BA77-4830-A337-DDA7879E5F3E}"/>
    <cellStyle name="Normal 60 5 5" xfId="25004" xr:uid="{AD287C3E-9C45-4029-8427-DA72BD634CB8}"/>
    <cellStyle name="Normal 60 5 5 2" xfId="53495" xr:uid="{711DB02E-CDC0-4407-AAA4-627BD3968168}"/>
    <cellStyle name="Normal 60 5 6" xfId="50057" xr:uid="{9ADB847A-54D7-4CC9-9EDF-021110A817E9}"/>
    <cellStyle name="Normal 60 6" xfId="19099" xr:uid="{E148DE4A-0F02-4E71-B14F-739E02E7998A}"/>
    <cellStyle name="Normal 60 6 2" xfId="28271" xr:uid="{BE53F64A-701D-4193-AB51-5ED41D523F48}"/>
    <cellStyle name="Normal 60 6 2 2" xfId="56761" xr:uid="{008DBC14-C214-422A-84C3-11ED0D2570FE}"/>
    <cellStyle name="Normal 60 6 3" xfId="25305" xr:uid="{E6B92DAD-9195-4A75-A851-82B557D04732}"/>
    <cellStyle name="Normal 60 6 3 2" xfId="53796" xr:uid="{9D5808F4-D8B7-4F2F-8914-A9458E79683B}"/>
    <cellStyle name="Normal 60 6 4" xfId="48737" xr:uid="{B9B1977A-8D5D-4CF4-AEE8-7A27FDEFA891}"/>
    <cellStyle name="Normal 60 7" xfId="4658" xr:uid="{D833C2A9-B33D-4217-8F57-FF880D1B44A1}"/>
    <cellStyle name="Normal 60 7 2" xfId="26756" xr:uid="{989D4984-CF2E-42C2-BFE8-507F90E1680C}"/>
    <cellStyle name="Normal 60 7 2 2" xfId="55246" xr:uid="{1FE87BBE-C318-45DB-98D8-6B54E9F00CD7}"/>
    <cellStyle name="Normal 60 7 3" xfId="34595" xr:uid="{D0612457-6798-48F5-806E-D34790B13C52}"/>
    <cellStyle name="Normal 60 8" xfId="29750" xr:uid="{9AEF2E6E-01B3-49EB-816E-4AD140061D3C}"/>
    <cellStyle name="Normal 60 8 2" xfId="58240" xr:uid="{479D6473-56E4-4CD5-A014-0C69285FA153}"/>
    <cellStyle name="Normal 60 9" xfId="22639" xr:uid="{96F92D9E-1A14-4B7B-A120-6464A93B72F6}"/>
    <cellStyle name="Normal 60 9 2" xfId="51924" xr:uid="{E346243A-3615-4101-A638-47DFA2E3CEA2}"/>
    <cellStyle name="Normal 61" xfId="176" xr:uid="{7E0D568E-ECAB-4418-9384-9CDC8748DA6C}"/>
    <cellStyle name="Normal 61 2" xfId="3524" xr:uid="{1062267F-12FD-4136-B362-92DDB0070543}"/>
    <cellStyle name="Normal 61 2 2" xfId="5769" xr:uid="{6A0580D8-0F98-4F8B-AA51-3E63A57E6FCE}"/>
    <cellStyle name="Normal 61 2 2 2" xfId="21768" xr:uid="{4FD18AEA-1B42-499D-9E4F-2E0FC3757505}"/>
    <cellStyle name="Normal 61 2 2 2 2" xfId="51193" xr:uid="{EBE74AAF-0289-434D-9E43-311B379C39B9}"/>
    <cellStyle name="Normal 61 2 2 3" xfId="23951" xr:uid="{4C83EA75-5E36-4F36-9581-66BDCA699A80}"/>
    <cellStyle name="Normal 61 2 2 4" xfId="35628" xr:uid="{B59F6CBA-F13B-4911-8962-14355FE9C3D9}"/>
    <cellStyle name="Normal 61 2 3" xfId="4950" xr:uid="{AA6FE3B8-3987-40C2-9F58-7B2891A8C1F2}"/>
    <cellStyle name="Normal 61 2 3 2" xfId="20795" xr:uid="{B46FC2CF-CB29-4545-A624-1B7FF4F8699D}"/>
    <cellStyle name="Normal 61 2 3 2 2" xfId="50223" xr:uid="{DAFD10DC-31F3-4975-B951-AE3F239CCAE6}"/>
    <cellStyle name="Normal 61 2 3 3" xfId="34819" xr:uid="{AE186507-8C75-4696-B32F-36E945824B4E}"/>
    <cellStyle name="Normal 61 2 4" xfId="23222" xr:uid="{57D7418A-36D9-469C-A48A-AD55EB288B66}"/>
    <cellStyle name="Normal 61 2 4 2" xfId="52286" xr:uid="{27523F0E-5134-4B58-9E0C-F9A686B42ACA}"/>
    <cellStyle name="Normal 61 3" xfId="3382" xr:uid="{B61376A3-7625-417D-820E-9F20F7126A62}"/>
    <cellStyle name="Normal 61 3 2" xfId="5962" xr:uid="{95F43B34-68C4-49AB-A20E-87610179CEE7}"/>
    <cellStyle name="Normal 61 3 2 2" xfId="22021" xr:uid="{A84781E5-E09F-492B-B16C-5A8FBFD9F77D}"/>
    <cellStyle name="Normal 61 3 2 2 2" xfId="51446" xr:uid="{2BAA4F5D-2107-4977-A7A3-1A0864F64D1D}"/>
    <cellStyle name="Normal 61 3 2 3" xfId="35821" xr:uid="{00505B79-64D0-4A76-9A22-A418C761DDEE}"/>
    <cellStyle name="Normal 61 3 3" xfId="5185" xr:uid="{2F764454-7D8B-44DB-B2F5-DDA5FF7C1EC9}"/>
    <cellStyle name="Normal 61 3 3 2" xfId="21037" xr:uid="{152E99DC-4F85-4633-AD59-42193CBBB9D8}"/>
    <cellStyle name="Normal 61 3 3 2 2" xfId="50463" xr:uid="{FC97CD59-D394-4467-9413-DD6C9542EB30}"/>
    <cellStyle name="Normal 61 3 3 3" xfId="35048" xr:uid="{EB2C0239-A444-4E25-8886-4AA6EC30EF5C}"/>
    <cellStyle name="Normal 61 3 4" xfId="4679" xr:uid="{D7133304-DFDE-426B-9C40-5915BD1292C4}"/>
    <cellStyle name="Normal 61 3 5" xfId="34331" xr:uid="{B88FD8D9-1E4B-4C54-A582-0DC6D6B6BE95}"/>
    <cellStyle name="Normal 61 4" xfId="3525" xr:uid="{ABB69191-A4B8-4507-9A03-D4346F3D3A80}"/>
    <cellStyle name="Normal 61 4 2" xfId="21521" xr:uid="{73F42D5A-712C-4A9A-A942-C282A4962BDB}"/>
    <cellStyle name="Normal 61 4 2 2" xfId="50946" xr:uid="{B841275C-0DA2-441D-8045-A8EF5076B681}"/>
    <cellStyle name="Normal 61 4 3" xfId="5605" xr:uid="{1FC19A53-5D65-421A-9B7E-ABEBA7B08243}"/>
    <cellStyle name="Normal 61 4 3 2" xfId="35466" xr:uid="{2DE6729A-8C90-41DD-A8F8-D20020C93AE3}"/>
    <cellStyle name="Normal 61 5" xfId="19100" xr:uid="{5E74A59D-77D5-4148-87B6-8C73871CABA7}"/>
    <cellStyle name="Normal 61 5 2" xfId="48738" xr:uid="{8C8C668D-DA45-4B7F-82AE-60DC6EBBA301}"/>
    <cellStyle name="Normal 61 6" xfId="4599" xr:uid="{B25CE988-6EDE-4474-9548-85A237B90FA7}"/>
    <cellStyle name="Normal 61 6 2" xfId="34538" xr:uid="{DFB0C98F-253F-42D0-9D31-DF65C864D7EA}"/>
    <cellStyle name="Normal 61 7" xfId="22577" xr:uid="{71245AAE-8DB6-49A3-BE43-FE1E09D7C2BC}"/>
    <cellStyle name="Normal 61 7 2" xfId="51862" xr:uid="{0354A5C5-1C29-4ECB-B2D5-11E54825D9C9}"/>
    <cellStyle name="Normal 61 8" xfId="31789" xr:uid="{D105E65F-4D09-4468-9401-E5A03482C4D6}"/>
    <cellStyle name="Normal 62" xfId="253" xr:uid="{7C05DB7B-838B-4809-885A-F6E33D7D43FA}"/>
    <cellStyle name="Normal 62 10" xfId="22643" xr:uid="{91A02C69-D5B2-407A-9A45-EA54F2FFDD43}"/>
    <cellStyle name="Normal 62 10 2" xfId="51928" xr:uid="{EC8C6D51-AD01-4545-926A-520D2D96A9A7}"/>
    <cellStyle name="Normal 62 11" xfId="31856" xr:uid="{994CD45B-6A5A-491F-8595-8E3FA0726F94}"/>
    <cellStyle name="Normal 62 2" xfId="3826" xr:uid="{F7990496-4B57-4CD2-A1FE-F9023DDE233F}"/>
    <cellStyle name="Normal 62 2 2" xfId="5835" xr:uid="{BD4CE9CE-0E5F-48E3-8015-938B919675E4}"/>
    <cellStyle name="Normal 62 2 2 2" xfId="21835" xr:uid="{EFBAFB6F-EEC3-49CA-AAE2-113B0F137E0E}"/>
    <cellStyle name="Normal 62 2 2 2 2" xfId="28562" xr:uid="{54E557D8-31CF-4238-876A-C1E64E18E073}"/>
    <cellStyle name="Normal 62 2 2 2 2 2" xfId="57052" xr:uid="{C6F32243-9BCE-46D2-8258-753CBBC11100}"/>
    <cellStyle name="Normal 62 2 2 2 3" xfId="51260" xr:uid="{C690B0FA-DA74-4739-8D1D-98439019F1F4}"/>
    <cellStyle name="Normal 62 2 2 3" xfId="25586" xr:uid="{72489F81-CAFA-40E3-B275-0078756331C2}"/>
    <cellStyle name="Normal 62 2 2 3 2" xfId="54077" xr:uid="{215FEFE2-394A-4B8F-8A7A-01664D4E01B0}"/>
    <cellStyle name="Normal 62 2 2 4" xfId="35694" xr:uid="{636610AE-6CD3-4BBC-85A3-AAD93C739324}"/>
    <cellStyle name="Normal 62 2 3" xfId="5015" xr:uid="{77B17B6C-E705-4785-80D4-AE374C7ED599}"/>
    <cellStyle name="Normal 62 2 3 2" xfId="20862" xr:uid="{32B39A71-11C0-4687-9A12-782E851B1571}"/>
    <cellStyle name="Normal 62 2 3 2 2" xfId="50290" xr:uid="{A96146A4-3135-4AF6-8B26-0662EB117220}"/>
    <cellStyle name="Normal 62 2 3 3" xfId="27048" xr:uid="{A2F24770-D09C-415B-A612-C27BA6AA52E9}"/>
    <cellStyle name="Normal 62 2 3 3 2" xfId="55538" xr:uid="{E512B8B5-6E26-4587-A4C0-999D0FB8B3FB}"/>
    <cellStyle name="Normal 62 2 3 4" xfId="34884" xr:uid="{35FBF079-73E9-403A-A73C-DBB75E862880}"/>
    <cellStyle name="Normal 62 2 4" xfId="30043" xr:uid="{255C5C6C-EBCB-4FE4-8CD6-3CEE1A7A0691}"/>
    <cellStyle name="Normal 62 2 4 2" xfId="58533" xr:uid="{376F8905-1553-420C-A150-E80BBEF517B3}"/>
    <cellStyle name="Normal 62 2 5" xfId="24115" xr:uid="{9B973EEA-C4E3-4D91-A507-DB5821E0FB7E}"/>
    <cellStyle name="Normal 62 2 5 2" xfId="52655" xr:uid="{FF0D9E0C-5A96-4538-BB27-BE4E5A829EB0}"/>
    <cellStyle name="Normal 62 2 6" xfId="23223" xr:uid="{E129E342-2A15-4985-98A8-BC7BBDEB55D7}"/>
    <cellStyle name="Normal 62 2 6 2" xfId="52287" xr:uid="{37E84915-ABCB-45DF-ACCD-AB060B14703B}"/>
    <cellStyle name="Normal 62 2 7" xfId="4680" xr:uid="{33EC8C61-0B53-451F-B408-035E4F639D0A}"/>
    <cellStyle name="Normal 62 2 8" xfId="34358" xr:uid="{A559B3B2-7C9B-4DB9-AB26-4E739840F83C}"/>
    <cellStyle name="Normal 62 3" xfId="3426" xr:uid="{3246A31E-E5A4-432F-A022-8C3D60780C1B}"/>
    <cellStyle name="Normal 62 3 2" xfId="6027" xr:uid="{9D521571-7894-4995-BA01-47B539F291A9}"/>
    <cellStyle name="Normal 62 3 2 2" xfId="22088" xr:uid="{25B0669A-79A5-432F-9F5A-CF9346B58496}"/>
    <cellStyle name="Normal 62 3 2 2 2" xfId="28852" xr:uid="{FE313FCF-62C9-46EE-B7A5-FDB1B482AAA0}"/>
    <cellStyle name="Normal 62 3 2 2 2 2" xfId="57342" xr:uid="{C300CB87-B7AC-4063-B018-ED41891F3DDB}"/>
    <cellStyle name="Normal 62 3 2 2 3" xfId="51513" xr:uid="{C26B681F-10EF-4F47-9877-816B0AABE3F8}"/>
    <cellStyle name="Normal 62 3 2 3" xfId="25874" xr:uid="{CD300C11-3B30-4C38-8767-217C1328F83F}"/>
    <cellStyle name="Normal 62 3 2 3 2" xfId="54365" xr:uid="{9E267BD8-1DAD-46D4-A98B-5194DC597E10}"/>
    <cellStyle name="Normal 62 3 2 4" xfId="35886" xr:uid="{AB564115-808B-40BB-8248-7D5B126046CE}"/>
    <cellStyle name="Normal 62 3 3" xfId="21104" xr:uid="{9FFBDA06-7648-4FAD-B50B-4FBFE5DD9A64}"/>
    <cellStyle name="Normal 62 3 3 2" xfId="27341" xr:uid="{9B441B94-9ECC-4CAD-9929-81EACF2D6BFC}"/>
    <cellStyle name="Normal 62 3 3 2 2" xfId="55831" xr:uid="{D8107BF7-9256-4AF1-A4A8-DA239B9AFFB7}"/>
    <cellStyle name="Normal 62 3 3 3" xfId="50530" xr:uid="{A4CE7E3C-1DC0-4D45-A623-E05D2F765ABF}"/>
    <cellStyle name="Normal 62 3 4" xfId="30339" xr:uid="{DD4F1953-FD2E-4BFF-8716-0E21A482C141}"/>
    <cellStyle name="Normal 62 3 4 2" xfId="58829" xr:uid="{EF8BCE1C-923C-4719-8574-E740880573FD}"/>
    <cellStyle name="Normal 62 3 5" xfId="24428" xr:uid="{8508CFCF-BED9-4243-A3CF-92E4FAE82E3B}"/>
    <cellStyle name="Normal 62 3 5 2" xfId="52920" xr:uid="{FAB412B2-7380-41BA-9C28-32A9130956BB}"/>
    <cellStyle name="Normal 62 3 6" xfId="5246" xr:uid="{D02AD01A-50B7-47F7-B04E-6B850FE8014D}"/>
    <cellStyle name="Normal 62 3 6 2" xfId="35109" xr:uid="{8A29FB34-6072-4B9E-A917-BC1B2F685F2D}"/>
    <cellStyle name="Normal 62 4" xfId="5633" xr:uid="{DB802DA7-E696-4C02-A541-9D4A13F5DA85}"/>
    <cellStyle name="Normal 62 4 2" xfId="21589" xr:uid="{1B218EF9-C18A-417B-BE32-E6ADB378A2B0}"/>
    <cellStyle name="Normal 62 4 2 2" xfId="29149" xr:uid="{D44A87A6-299F-4F35-93CA-F562AB7CC498}"/>
    <cellStyle name="Normal 62 4 2 2 2" xfId="57639" xr:uid="{FF3BFC54-6BC1-441F-BE1E-E671DCBB789B}"/>
    <cellStyle name="Normal 62 4 2 3" xfId="26165" xr:uid="{E3F327D2-F224-44A1-9161-D850784C2E81}"/>
    <cellStyle name="Normal 62 4 2 3 2" xfId="54656" xr:uid="{02290BCC-4C1B-4947-8A41-F69A3B6CBCE0}"/>
    <cellStyle name="Normal 62 4 2 4" xfId="51014" xr:uid="{C525299E-E236-4FFF-B5DD-8FC98E0B97E3}"/>
    <cellStyle name="Normal 62 4 3" xfId="27638" xr:uid="{19A4B4CC-DC67-40E7-9600-D00B07AC2A0F}"/>
    <cellStyle name="Normal 62 4 3 2" xfId="56128" xr:uid="{EE591868-7ABE-451E-87A4-9F8002EFBCB6}"/>
    <cellStyle name="Normal 62 4 4" xfId="30637" xr:uid="{AACBC76B-14EA-4020-A333-B0968FA61ADC}"/>
    <cellStyle name="Normal 62 4 4 2" xfId="59127" xr:uid="{3E0CEA43-3159-41F5-A702-9E7B9294C329}"/>
    <cellStyle name="Normal 62 4 5" xfId="24708" xr:uid="{25CD25F4-D1C3-42B6-9E54-5B43FBE1E533}"/>
    <cellStyle name="Normal 62 4 5 2" xfId="53200" xr:uid="{970AE3B6-EBC4-47A2-A2EA-0AFA446B9D3F}"/>
    <cellStyle name="Normal 62 4 6" xfId="35493" xr:uid="{68667ABA-2232-4014-B609-22BBD3FF7E21}"/>
    <cellStyle name="Normal 62 5" xfId="20510" xr:uid="{41D0BA58-46EF-4F6F-9DE5-E10D060516D3}"/>
    <cellStyle name="Normal 62 5 2" xfId="26474" xr:uid="{9A6966EF-22ED-4DD6-B504-BB2C64209741}"/>
    <cellStyle name="Normal 62 5 2 2" xfId="29458" xr:uid="{DC304433-A4B8-4813-B548-0F66B2687A88}"/>
    <cellStyle name="Normal 62 5 2 2 2" xfId="57948" xr:uid="{A001DE49-A5FC-4121-B094-43182F642E8F}"/>
    <cellStyle name="Normal 62 5 2 3" xfId="54965" xr:uid="{1E934FBE-4329-4A10-B04E-488E94779724}"/>
    <cellStyle name="Normal 62 5 3" xfId="27947" xr:uid="{2FAD017D-9340-4979-9BFD-FF94171BC6F7}"/>
    <cellStyle name="Normal 62 5 3 2" xfId="56437" xr:uid="{AE9F30E8-F239-48D4-BDB4-D90ABE0F7FFF}"/>
    <cellStyle name="Normal 62 5 4" xfId="30947" xr:uid="{27B0615E-B161-4406-BFA1-D59C885FA658}"/>
    <cellStyle name="Normal 62 5 4 2" xfId="59437" xr:uid="{031D7A2E-CAC3-483F-9C63-4568FDD3A5FB}"/>
    <cellStyle name="Normal 62 5 5" xfId="25005" xr:uid="{611D500D-A509-4203-88D6-C26D3DB43D9A}"/>
    <cellStyle name="Normal 62 5 5 2" xfId="53496" xr:uid="{5A79ECA2-1132-4864-B219-248EBAD2AE10}"/>
    <cellStyle name="Normal 62 5 6" xfId="50061" xr:uid="{3226D9D8-F0AC-4EF2-9E9C-77BCE42CB29D}"/>
    <cellStyle name="Normal 62 6" xfId="20292" xr:uid="{7804AC75-AB2E-4F6F-9DDC-591BE1B28939}"/>
    <cellStyle name="Normal 62 6 2" xfId="22516" xr:uid="{83A13DAC-9805-40A1-9714-09636A58B870}"/>
    <cellStyle name="Normal 62 6 2 2" xfId="28272" xr:uid="{799946FC-82C4-487B-A0FB-450B788AF870}"/>
    <cellStyle name="Normal 62 6 2 2 2" xfId="56762" xr:uid="{053BD137-13F8-4625-9E19-8BE15FE2A0B1}"/>
    <cellStyle name="Normal 62 6 3" xfId="25306" xr:uid="{B8AE419C-5C37-4949-AF6F-C89E4F25960C}"/>
    <cellStyle name="Normal 62 6 3 2" xfId="53797" xr:uid="{A3303CB4-E359-4B33-82CE-F044D9E2B654}"/>
    <cellStyle name="Normal 62 7" xfId="4662" xr:uid="{416A6667-2DD8-4B33-B606-0BF4E852650E}"/>
    <cellStyle name="Normal 62 7 2" xfId="26757" xr:uid="{871C1EE4-1538-4B9B-8C27-88F1739AFD49}"/>
    <cellStyle name="Normal 62 7 2 2" xfId="55247" xr:uid="{F1889B44-EFB4-4AFB-A479-1CF33AA47E63}"/>
    <cellStyle name="Normal 62 7 3" xfId="34599" xr:uid="{950295E8-EA2E-4E1E-ADF5-B4814F86978C}"/>
    <cellStyle name="Normal 62 8" xfId="29751" xr:uid="{6B35516E-1E44-4926-8EF2-C4816B48A654}"/>
    <cellStyle name="Normal 62 8 2" xfId="58241" xr:uid="{A2A28E77-AB86-4A08-ACC3-1F650988F786}"/>
    <cellStyle name="Normal 62 9" xfId="23710" xr:uid="{9B08CC02-2B8C-45CB-A413-BCE31BEE8F1B}"/>
    <cellStyle name="Normal 62 9 2" xfId="52411" xr:uid="{B822CC1A-F0B5-4359-92B3-4F4ED8BB4B9B}"/>
    <cellStyle name="Normal 63" xfId="275" xr:uid="{C2067074-0AAE-4053-B6F3-AEF57F8A2933}"/>
    <cellStyle name="Normal 63 2" xfId="6273" xr:uid="{5D2B79E0-5A62-42B4-A461-DDCD08F19F8A}"/>
    <cellStyle name="Normal 63 2 2" xfId="25596" xr:uid="{8394A6A4-BB64-41DD-A914-EF80F66405E0}"/>
    <cellStyle name="Normal 63 2 2 2" xfId="28572" xr:uid="{08C9E0B3-5D76-4CCF-B53E-21481D45307B}"/>
    <cellStyle name="Normal 63 2 2 2 2" xfId="57062" xr:uid="{9956A88A-C446-4C52-8B7E-60AAA3360BCC}"/>
    <cellStyle name="Normal 63 2 2 3" xfId="54087" xr:uid="{40ADB4F3-559A-49C8-BBC0-8DEBE02AE90D}"/>
    <cellStyle name="Normal 63 2 3" xfId="27058" xr:uid="{2703C957-BBAF-4B62-9E09-9DA7B2E63EDA}"/>
    <cellStyle name="Normal 63 2 3 2" xfId="55548" xr:uid="{27ADA7B7-B355-472B-A56A-4CD328EC3096}"/>
    <cellStyle name="Normal 63 2 4" xfId="30053" xr:uid="{72F0F815-B1B1-409F-85B3-4CB6F566226A}"/>
    <cellStyle name="Normal 63 2 4 2" xfId="58543" xr:uid="{9C660DB2-7F71-4FF0-B6FD-9CC0DAAB27DC}"/>
    <cellStyle name="Normal 63 2 5" xfId="24127" xr:uid="{9E114856-DF7C-4DC7-B06C-749401B51278}"/>
    <cellStyle name="Normal 63 2 5 2" xfId="52665" xr:uid="{C60707B6-A85D-4902-9051-9518FE400D55}"/>
    <cellStyle name="Normal 63 3" xfId="4741" xr:uid="{3267FE9D-77D8-4349-A0B2-B38365CC61E3}"/>
    <cellStyle name="Normal 63 3 2" xfId="22482" xr:uid="{DE2E09DA-C8B0-42CD-942E-048D964992BE}"/>
    <cellStyle name="Normal 63 3 2 2" xfId="28862" xr:uid="{19633E32-FC6D-45FF-AFBC-03284BD91F67}"/>
    <cellStyle name="Normal 63 3 2 2 2" xfId="57352" xr:uid="{9E0EFEAA-3357-460B-ABB2-7EAED2FF5345}"/>
    <cellStyle name="Normal 63 3 2 3" xfId="25884" xr:uid="{64DB50B2-FC44-41B5-84F9-A76301739F50}"/>
    <cellStyle name="Normal 63 3 2 3 2" xfId="54375" xr:uid="{C349C811-96A8-4FCF-83E0-B971EE29AC0A}"/>
    <cellStyle name="Normal 63 3 3" xfId="27351" xr:uid="{FEC2CE17-1CE9-483E-B201-6947A34EC9F3}"/>
    <cellStyle name="Normal 63 3 3 2" xfId="55841" xr:uid="{CBB98B90-2BD7-4CC8-8B8A-900EC22705E4}"/>
    <cellStyle name="Normal 63 3 4" xfId="30349" xr:uid="{CD216B26-F253-4B58-BDEF-FED5C3A20A5E}"/>
    <cellStyle name="Normal 63 3 4 2" xfId="58839" xr:uid="{7AB6CDD0-4209-4782-91CD-922BBD2F5AC8}"/>
    <cellStyle name="Normal 63 3 5" xfId="24438" xr:uid="{E95CCD1A-6156-4BD3-8F5B-AF422C9CB78E}"/>
    <cellStyle name="Normal 63 3 5 2" xfId="52930" xr:uid="{BE53446A-15AA-4A6E-9C9A-51285868C73A}"/>
    <cellStyle name="Normal 63 4" xfId="20298" xr:uid="{F5B958A6-21E1-4E5A-B6CE-F61D2C2E2DA0}"/>
    <cellStyle name="Normal 63 4 2" xfId="22435" xr:uid="{F5DE4709-58B3-4207-B954-AC24170EA35D}"/>
    <cellStyle name="Normal 63 4 2 2" xfId="29159" xr:uid="{64C2DFCD-9ACA-46A7-BD3A-D57A4A712A49}"/>
    <cellStyle name="Normal 63 4 2 2 2" xfId="57649" xr:uid="{EE207716-86DD-44A9-A1C9-517F1A98A332}"/>
    <cellStyle name="Normal 63 4 2 3" xfId="26175" xr:uid="{5F064432-4307-4F21-BDE0-9344A8B96599}"/>
    <cellStyle name="Normal 63 4 2 3 2" xfId="54666" xr:uid="{8A42CCB2-E66E-4638-857E-EEA433274B63}"/>
    <cellStyle name="Normal 63 4 3" xfId="27648" xr:uid="{30B71C50-6DD2-4F7B-8B78-5FC40B27F0F7}"/>
    <cellStyle name="Normal 63 4 3 2" xfId="56138" xr:uid="{542A9536-62AF-4749-8BFE-AE0E2982D1AA}"/>
    <cellStyle name="Normal 63 4 4" xfId="30647" xr:uid="{AD6599E9-D71B-4F71-8C67-F301606CF2A1}"/>
    <cellStyle name="Normal 63 4 4 2" xfId="59137" xr:uid="{425CE7AA-3F47-4FAF-A56C-C7FB31EB1E02}"/>
    <cellStyle name="Normal 63 4 5" xfId="24718" xr:uid="{BCBF10CD-FAD2-44F9-A2EB-C07CED057973}"/>
    <cellStyle name="Normal 63 4 5 2" xfId="53210" xr:uid="{4C5B237C-0511-4218-8D52-2E95EAB7FC90}"/>
    <cellStyle name="Normal 63 5" xfId="6315" xr:uid="{D56C5507-B228-4256-86A1-0BC0142CB5DA}"/>
    <cellStyle name="Normal 63 5 2" xfId="26484" xr:uid="{FE81F2D6-821F-42AF-99E1-AEB6EBAF2B88}"/>
    <cellStyle name="Normal 63 5 2 2" xfId="29468" xr:uid="{F2493219-9644-4A7D-9A49-A3E4E642DA7D}"/>
    <cellStyle name="Normal 63 5 2 2 2" xfId="57958" xr:uid="{62A31E15-623A-418B-8154-A950886AAB3B}"/>
    <cellStyle name="Normal 63 5 2 3" xfId="54975" xr:uid="{27BB265B-F48B-4BF1-8DE6-1E9635EF4752}"/>
    <cellStyle name="Normal 63 5 3" xfId="27957" xr:uid="{26BF4E25-5299-486C-95F9-63F51CB41D08}"/>
    <cellStyle name="Normal 63 5 3 2" xfId="56447" xr:uid="{24D29A03-B3D7-4903-8B32-D49BE0D4F1F0}"/>
    <cellStyle name="Normal 63 5 4" xfId="30957" xr:uid="{97B64939-474B-4AD9-AB43-3A02EF265725}"/>
    <cellStyle name="Normal 63 5 4 2" xfId="59447" xr:uid="{94BC5CE6-C9DD-4B51-971A-DCA977F5F0E6}"/>
    <cellStyle name="Normal 63 5 5" xfId="25015" xr:uid="{01BF39DD-D543-414B-9758-00AD49D7C5F2}"/>
    <cellStyle name="Normal 63 5 5 2" xfId="53506" xr:uid="{33CBB767-0417-48AA-A00D-0120236503A6}"/>
    <cellStyle name="Normal 63 5 6" xfId="36149" xr:uid="{93BDBAF8-5D5E-4DE7-85A4-A4B52B33B472}"/>
    <cellStyle name="Normal 63 6" xfId="4694" xr:uid="{595A202D-24AE-440A-9CAA-2AD91BBA0E38}"/>
    <cellStyle name="Normal 63 6 2" xfId="28282" xr:uid="{25C1BD40-CF22-479D-A7E7-DC897B395540}"/>
    <cellStyle name="Normal 63 6 2 2" xfId="56772" xr:uid="{375D03DD-555D-4A60-BFD6-9A2BEEFE31F0}"/>
    <cellStyle name="Normal 63 6 3" xfId="25316" xr:uid="{CFBE5D3C-3E39-4DF2-89BC-8296AF807034}"/>
    <cellStyle name="Normal 63 6 3 2" xfId="53807" xr:uid="{18822738-0289-4B51-8050-1E9691994317}"/>
    <cellStyle name="Normal 63 6 4" xfId="34602" xr:uid="{DB5E16AC-07A4-453E-A8C7-292814ADE939}"/>
    <cellStyle name="Normal 63 7" xfId="22561" xr:uid="{B2ABAABE-D49A-4C64-9EBA-F834DB826791}"/>
    <cellStyle name="Normal 63 7 2" xfId="26767" xr:uid="{7C3EAAD2-596B-44CE-B4B3-A99B802C38F7}"/>
    <cellStyle name="Normal 63 7 2 2" xfId="55257" xr:uid="{3BDA289A-961F-400B-9A22-ED2BA5B1CC6C}"/>
    <cellStyle name="Normal 63 8" xfId="29761" xr:uid="{67F12F37-9042-47A5-BD7C-870DE0D7540A}"/>
    <cellStyle name="Normal 63 8 2" xfId="58251" xr:uid="{58537FB3-8CCD-4D9D-B00D-1A20FBEE5EC4}"/>
    <cellStyle name="Normal 63 9" xfId="23721" xr:uid="{1ED61705-8F1E-4992-AC4C-25E3404B69B3}"/>
    <cellStyle name="Normal 63 9 2" xfId="52420" xr:uid="{4817440A-6286-48EA-8BA2-E9839CB71A55}"/>
    <cellStyle name="Normal 64" xfId="332" xr:uid="{52753C77-D5DA-47F8-A2F9-236D3E47DBBD}"/>
    <cellStyle name="Normal 64 2" xfId="4936" xr:uid="{F39C516A-84FC-490F-A244-820AAC0BEF9F}"/>
    <cellStyle name="Normal 64 2 2" xfId="5758" xr:uid="{9F9FAE0C-F7A6-47E1-990D-DA0674A7AD91}"/>
    <cellStyle name="Normal 64 2 2 2" xfId="21766" xr:uid="{6E0FE969-8663-4C05-A892-A73D7CDB0AE7}"/>
    <cellStyle name="Normal 64 2 2 2 2" xfId="28566" xr:uid="{104C5E6A-9355-4F6A-8B51-43EDFFB83546}"/>
    <cellStyle name="Normal 64 2 2 2 2 2" xfId="57056" xr:uid="{A18AA79B-13B9-4032-B518-F8EDBEB92A61}"/>
    <cellStyle name="Normal 64 2 2 2 3" xfId="51191" xr:uid="{F5660778-BD35-4E62-97CE-A52F3EAF236A}"/>
    <cellStyle name="Normal 64 2 2 3" xfId="25590" xr:uid="{8EF0E446-0016-4833-9DC0-7D3CDC813581}"/>
    <cellStyle name="Normal 64 2 2 3 2" xfId="54081" xr:uid="{498BB734-899B-4693-B4E7-82AF5BC91F61}"/>
    <cellStyle name="Normal 64 2 2 4" xfId="35617" xr:uid="{6D125615-2E7C-4634-905E-B5C37827B8E5}"/>
    <cellStyle name="Normal 64 2 3" xfId="20793" xr:uid="{E426512B-BC9E-47A7-9622-0B90FA0391D1}"/>
    <cellStyle name="Normal 64 2 3 2" xfId="27052" xr:uid="{E8863470-3C8B-4D5F-808C-FC25BBA13B58}"/>
    <cellStyle name="Normal 64 2 3 2 2" xfId="55542" xr:uid="{0452B8DC-241F-4F88-9CA7-5EF57F518B53}"/>
    <cellStyle name="Normal 64 2 3 3" xfId="50221" xr:uid="{013FD794-3BCC-4901-8033-EE5107187F48}"/>
    <cellStyle name="Normal 64 2 4" xfId="30047" xr:uid="{DCC9A58E-72CD-4305-B0BE-AEB6B1A59AE0}"/>
    <cellStyle name="Normal 64 2 4 2" xfId="58537" xr:uid="{5183A46D-AAC6-4E15-9588-BA96DC4ACFCC}"/>
    <cellStyle name="Normal 64 2 5" xfId="24119" xr:uid="{36F624B4-79C3-413C-B527-71E56C1B4E46}"/>
    <cellStyle name="Normal 64 2 5 2" xfId="52659" xr:uid="{97A8F6F3-8F47-4A07-9702-9EE582B5E136}"/>
    <cellStyle name="Normal 64 2 6" xfId="34805" xr:uid="{A8D5474E-CF38-4C43-9837-2A7769DA1B28}"/>
    <cellStyle name="Normal 64 3" xfId="5174" xr:uid="{66684A9F-3593-47A6-960E-41EA42B26EE5}"/>
    <cellStyle name="Normal 64 3 2" xfId="5961" xr:uid="{16DC9A99-5145-40D0-8F8A-B0C288F5A697}"/>
    <cellStyle name="Normal 64 3 2 2" xfId="22007" xr:uid="{05550D10-A67A-4720-93F3-36799434E60B}"/>
    <cellStyle name="Normal 64 3 2 2 2" xfId="28856" xr:uid="{FAB9F572-EADE-4EF0-AE0B-CBB8EB041024}"/>
    <cellStyle name="Normal 64 3 2 2 2 2" xfId="57346" xr:uid="{F5753037-82EE-4F4C-A17F-912AFADA492B}"/>
    <cellStyle name="Normal 64 3 2 2 3" xfId="51432" xr:uid="{0C85330A-141A-4A23-9AA3-84B7954869EF}"/>
    <cellStyle name="Normal 64 3 2 3" xfId="25878" xr:uid="{1231F199-16FD-431A-9FD8-CC4A15A3A515}"/>
    <cellStyle name="Normal 64 3 2 3 2" xfId="54369" xr:uid="{3A0218A4-0C3C-4EEA-8DC6-C0B5E6A195E1}"/>
    <cellStyle name="Normal 64 3 2 4" xfId="35820" xr:uid="{CD4246CA-FA9B-4F59-A398-CE7AB35E8A47}"/>
    <cellStyle name="Normal 64 3 3" xfId="21035" xr:uid="{87D20ED4-268C-4D51-92E4-6F43808EFCC0}"/>
    <cellStyle name="Normal 64 3 3 2" xfId="27345" xr:uid="{E9AFAA7B-99CB-4540-BBAD-5A4FE9525860}"/>
    <cellStyle name="Normal 64 3 3 2 2" xfId="55835" xr:uid="{6E1042C7-1F26-49C8-ADEE-B0111FA0EA25}"/>
    <cellStyle name="Normal 64 3 3 3" xfId="50461" xr:uid="{85BA1C72-DE64-45B5-B518-1C086C33355B}"/>
    <cellStyle name="Normal 64 3 4" xfId="30343" xr:uid="{069EB113-A53C-45C2-ABF5-A205EA1554C7}"/>
    <cellStyle name="Normal 64 3 4 2" xfId="58833" xr:uid="{1CC71740-2818-4358-ACA9-FB1ED2F47125}"/>
    <cellStyle name="Normal 64 3 5" xfId="24432" xr:uid="{EE79097E-620E-43A7-8C8E-7BEDA326CCB1}"/>
    <cellStyle name="Normal 64 3 5 2" xfId="52924" xr:uid="{451185CA-B3C4-4715-A343-B2A1A01CD58A}"/>
    <cellStyle name="Normal 64 3 6" xfId="35037" xr:uid="{D9ECA721-7E5F-4AB8-BA9F-88A55747F5F6}"/>
    <cellStyle name="Normal 64 4" xfId="5604" xr:uid="{BC44D2B6-F88A-403B-8AA1-10158C5F1D19}"/>
    <cellStyle name="Normal 64 4 2" xfId="21507" xr:uid="{86D1DCF4-7807-494E-AA9F-A82116430416}"/>
    <cellStyle name="Normal 64 4 2 2" xfId="29153" xr:uid="{3D883746-390F-4151-8DDF-86E2B06FC777}"/>
    <cellStyle name="Normal 64 4 2 2 2" xfId="57643" xr:uid="{C6EB9D38-75D9-491D-B129-F958D53D246C}"/>
    <cellStyle name="Normal 64 4 2 3" xfId="26169" xr:uid="{4AB76E6A-B02C-4859-8802-54AD9822576C}"/>
    <cellStyle name="Normal 64 4 2 3 2" xfId="54660" xr:uid="{5FF56886-18C1-4F80-9ACD-4CF0C25606E5}"/>
    <cellStyle name="Normal 64 4 2 4" xfId="50932" xr:uid="{91071AE0-1119-4C90-B99B-8EA1F0BBCC55}"/>
    <cellStyle name="Normal 64 4 3" xfId="27642" xr:uid="{C100F708-BF5B-41BA-A3E5-8F7151E8A16B}"/>
    <cellStyle name="Normal 64 4 3 2" xfId="56132" xr:uid="{69FB4D40-04AD-472F-AFC5-EF4DCCA180EC}"/>
    <cellStyle name="Normal 64 4 4" xfId="30641" xr:uid="{1FBB526B-0AB0-42FD-A1CE-7EE53E13CCC3}"/>
    <cellStyle name="Normal 64 4 4 2" xfId="59131" xr:uid="{E36B0523-1009-4DBB-BE3F-414882D832E1}"/>
    <cellStyle name="Normal 64 4 5" xfId="24712" xr:uid="{0432ECC0-F5A2-437B-A6CD-BADE3AAF905C}"/>
    <cellStyle name="Normal 64 4 5 2" xfId="53204" xr:uid="{5A884EB7-381C-44E9-ACD0-F872A888B566}"/>
    <cellStyle name="Normal 64 4 6" xfId="35465" xr:uid="{487F5521-2E0F-41DF-948C-A1F761D033B4}"/>
    <cellStyle name="Normal 64 5" xfId="4714" xr:uid="{63D3D55C-D906-47D5-B5DF-E1AF1C246FCD}"/>
    <cellStyle name="Normal 64 5 2" xfId="20621" xr:uid="{BD5C99A4-66B2-4DB7-8600-701EC0A39C42}"/>
    <cellStyle name="Normal 64 5 2 2" xfId="29462" xr:uid="{4034E0BD-C6F5-4A9A-B5D5-6F830C66C742}"/>
    <cellStyle name="Normal 64 5 2 2 2" xfId="57952" xr:uid="{FBF70D5F-F4A5-4A89-8905-6C44DD4FEF29}"/>
    <cellStyle name="Normal 64 5 2 3" xfId="26478" xr:uid="{BA1A7F05-AC56-46CF-B5E8-C9F5CFD11DE8}"/>
    <cellStyle name="Normal 64 5 2 3 2" xfId="54969" xr:uid="{F644EBE6-2FCF-4BF8-952A-99CAA5AFEB08}"/>
    <cellStyle name="Normal 64 5 2 4" xfId="50066" xr:uid="{224D24FE-C57B-4AD9-AFAE-F0D12A373225}"/>
    <cellStyle name="Normal 64 5 3" xfId="27951" xr:uid="{20BD36EC-D64D-467C-B00F-60CB91952CE6}"/>
    <cellStyle name="Normal 64 5 3 2" xfId="56441" xr:uid="{ECC3B4AA-9945-46EF-B97B-93B5F95A7434}"/>
    <cellStyle name="Normal 64 5 4" xfId="30951" xr:uid="{2ABCB17D-1235-45C6-B852-D678F1C59B5C}"/>
    <cellStyle name="Normal 64 5 4 2" xfId="59441" xr:uid="{6F03E2E4-DF43-4A54-943C-FACA55880E63}"/>
    <cellStyle name="Normal 64 5 5" xfId="25009" xr:uid="{4A8B1F04-AD99-48A1-86F1-BC6673C21562}"/>
    <cellStyle name="Normal 64 5 5 2" xfId="53500" xr:uid="{A4B840AF-1ADB-40D2-B7FB-2E292C33C907}"/>
    <cellStyle name="Normal 64 5 6" xfId="34608" xr:uid="{CEFAF980-5131-4282-8E2F-4FE02302674E}"/>
    <cellStyle name="Normal 64 6" xfId="20299" xr:uid="{30E72D90-48DC-4F60-9718-D18799EA18CC}"/>
    <cellStyle name="Normal 64 6 2" xfId="22480" xr:uid="{99E19962-49E6-4039-8C08-2D83DF8D2D1C}"/>
    <cellStyle name="Normal 64 6 2 2" xfId="28276" xr:uid="{3FBDD6D8-E32E-41C1-B77A-6D16E5B3F622}"/>
    <cellStyle name="Normal 64 6 2 2 2" xfId="56766" xr:uid="{5B07ABA6-9679-49EA-B815-9D55A79201BB}"/>
    <cellStyle name="Normal 64 6 3" xfId="25310" xr:uid="{8E462279-78D0-42DA-88CF-3C89AAD3CD75}"/>
    <cellStyle name="Normal 64 6 3 2" xfId="53801" xr:uid="{A10B6D0A-8473-4943-9CD7-F11CF1C0A6B1}"/>
    <cellStyle name="Normal 64 7" xfId="4703" xr:uid="{BC7E4E05-349F-41CF-8F7B-C68F780FA6E3}"/>
    <cellStyle name="Normal 64 7 2" xfId="26761" xr:uid="{5D417CE5-8A6F-4E6F-98B9-7916EAD7FC56}"/>
    <cellStyle name="Normal 64 7 2 2" xfId="55251" xr:uid="{AAACB8AD-424F-40BB-B1B4-5EEB47431D56}"/>
    <cellStyle name="Normal 64 8" xfId="29755" xr:uid="{B831A7AE-DCC1-4F03-92D2-0E3CF07FA758}"/>
    <cellStyle name="Normal 64 8 2" xfId="58245" xr:uid="{431B5BD3-357B-4B33-BC37-8D3C09A4020D}"/>
    <cellStyle name="Normal 64 9" xfId="23714" xr:uid="{73000326-4826-4F8C-9EF4-5C54CB31C5D7}"/>
    <cellStyle name="Normal 64 9 2" xfId="52415" xr:uid="{735D3D0A-C34E-4250-A92F-CF503987728D}"/>
    <cellStyle name="Normal 65" xfId="333" xr:uid="{480ADD85-C940-4602-BF08-348023962ECF}"/>
    <cellStyle name="Normal 65 2" xfId="5026" xr:uid="{E55A6829-C99F-456C-B448-65CF167BA56A}"/>
    <cellStyle name="Normal 65 2 2" xfId="5844" xr:uid="{FCB8748A-1A5E-4F1C-B8E6-66E0E43F0196}"/>
    <cellStyle name="Normal 65 2 2 2" xfId="21842" xr:uid="{B00BF44C-94BD-4DF1-86A1-87279C3C06F6}"/>
    <cellStyle name="Normal 65 2 2 2 2" xfId="28580" xr:uid="{FA7BA72A-406A-4213-BA4E-E65C2105B2CF}"/>
    <cellStyle name="Normal 65 2 2 2 2 2" xfId="57070" xr:uid="{E5C645AC-CD9A-4CE2-854A-1ECB85081588}"/>
    <cellStyle name="Normal 65 2 2 2 3" xfId="51267" xr:uid="{24BE4240-E64D-4117-9666-9DE48CFE1DA2}"/>
    <cellStyle name="Normal 65 2 2 3" xfId="25604" xr:uid="{239A890F-589C-41E9-8679-F47DF3C2BE02}"/>
    <cellStyle name="Normal 65 2 2 3 2" xfId="54095" xr:uid="{F502D8DB-42BA-4F4B-AA81-E1CDBF19147D}"/>
    <cellStyle name="Normal 65 2 2 4" xfId="35703" xr:uid="{F23E7BE7-6F93-419F-9412-AC7219D2B105}"/>
    <cellStyle name="Normal 65 2 3" xfId="20869" xr:uid="{BB88FCDB-0A8D-477B-A122-BE8F59BB0069}"/>
    <cellStyle name="Normal 65 2 3 2" xfId="27068" xr:uid="{91306A34-048E-4C34-B2F5-C665AEA1A500}"/>
    <cellStyle name="Normal 65 2 3 2 2" xfId="55558" xr:uid="{F922366D-B641-4BDC-AEBD-E15FE7437EBE}"/>
    <cellStyle name="Normal 65 2 3 3" xfId="50297" xr:uid="{DA41F0E8-1B94-4B25-96EA-3A3BF28D868A}"/>
    <cellStyle name="Normal 65 2 4" xfId="30063" xr:uid="{93386D5A-CF66-4C70-9C94-3E851256118D}"/>
    <cellStyle name="Normal 65 2 4 2" xfId="58553" xr:uid="{5120FBCA-9FF6-4483-916E-F5EE1E0E50CE}"/>
    <cellStyle name="Normal 65 2 5" xfId="24139" xr:uid="{97A18980-E632-4CDE-A77A-1846C86797BB}"/>
    <cellStyle name="Normal 65 2 5 2" xfId="52674" xr:uid="{83A43492-646B-4657-885F-428C85A511F3}"/>
    <cellStyle name="Normal 65 2 6" xfId="34893" xr:uid="{F9DC8919-DF75-402B-8958-04C0F6B63E3B}"/>
    <cellStyle name="Normal 65 3" xfId="5255" xr:uid="{03AF65E6-1CB0-4F97-874D-62FA5DD7A1E6}"/>
    <cellStyle name="Normal 65 3 2" xfId="6036" xr:uid="{188AF554-222E-4106-8A29-7B817704EBA2}"/>
    <cellStyle name="Normal 65 3 2 2" xfId="22098" xr:uid="{F8AB24B2-3CD3-4223-9A7C-545B111F186D}"/>
    <cellStyle name="Normal 65 3 2 2 2" xfId="28872" xr:uid="{6F7D38FA-8FA6-4EDA-9CDE-C2C17DFBE155}"/>
    <cellStyle name="Normal 65 3 2 2 2 2" xfId="57362" xr:uid="{537077E6-63D4-4A0D-8EBB-15945A9A8FBA}"/>
    <cellStyle name="Normal 65 3 2 2 3" xfId="51523" xr:uid="{7211180E-8BCE-42E5-A50F-691B7D1337E4}"/>
    <cellStyle name="Normal 65 3 2 3" xfId="25891" xr:uid="{1A469E7B-5141-409F-BD4B-0277D8A22E1C}"/>
    <cellStyle name="Normal 65 3 2 3 2" xfId="54382" xr:uid="{528C1B68-1101-4008-83CF-A1D6363E1B99}"/>
    <cellStyle name="Normal 65 3 2 4" xfId="35895" xr:uid="{4C20D5DE-EE11-4F3B-98B0-BFED98E47A3B}"/>
    <cellStyle name="Normal 65 3 3" xfId="21114" xr:uid="{C31EE21B-2E05-418F-9E46-9010B2FA4C58}"/>
    <cellStyle name="Normal 65 3 3 2" xfId="27361" xr:uid="{34373D14-E354-4CCA-891E-ABAB615BE0F2}"/>
    <cellStyle name="Normal 65 3 3 2 2" xfId="55851" xr:uid="{763E02FD-125A-4D9C-9C1E-B75B6E193363}"/>
    <cellStyle name="Normal 65 3 3 3" xfId="50540" xr:uid="{6C6BA8D8-5B08-4156-B51C-48F14A06EB14}"/>
    <cellStyle name="Normal 65 3 4" xfId="30359" xr:uid="{B3DA67D4-3625-41D9-8FB9-45A806ABCC70}"/>
    <cellStyle name="Normal 65 3 4 2" xfId="58849" xr:uid="{8381D6D6-A3A3-47A5-8AA7-2487A0883F13}"/>
    <cellStyle name="Normal 65 3 5" xfId="24447" xr:uid="{2F93A0FE-CC67-4950-A2F7-0BB8A9B5D9A6}"/>
    <cellStyle name="Normal 65 3 5 2" xfId="52939" xr:uid="{40C8F6ED-B218-4E08-BACD-93A9E0BBCA8A}"/>
    <cellStyle name="Normal 65 3 6" xfId="35118" xr:uid="{312C34E9-50FC-410C-B959-37D51158F782}"/>
    <cellStyle name="Normal 65 4" xfId="5641" xr:uid="{CE2E2B4C-ABE2-485F-94D2-662BC35A0C8C}"/>
    <cellStyle name="Normal 65 4 2" xfId="21599" xr:uid="{9518C19B-7284-42C8-858D-52A50CE4026B}"/>
    <cellStyle name="Normal 65 4 2 2" xfId="29169" xr:uid="{A7A13A07-65C6-4BD4-B3AE-DE88D5770F86}"/>
    <cellStyle name="Normal 65 4 2 2 2" xfId="57659" xr:uid="{82FF0E6E-8E55-4C66-87CC-D2B9F364A818}"/>
    <cellStyle name="Normal 65 4 2 3" xfId="26185" xr:uid="{5B8D8BC7-E23F-42E2-8B82-65978741A2EF}"/>
    <cellStyle name="Normal 65 4 2 3 2" xfId="54676" xr:uid="{992FE3F9-3408-4D6D-8DE5-C194CC0784E8}"/>
    <cellStyle name="Normal 65 4 2 4" xfId="51024" xr:uid="{0565CA25-70CD-45A1-A9F2-26F265ED54DC}"/>
    <cellStyle name="Normal 65 4 3" xfId="27658" xr:uid="{83556E63-915C-4CB6-91A1-F81EB7B1C89A}"/>
    <cellStyle name="Normal 65 4 3 2" xfId="56148" xr:uid="{FDA4DE3A-1680-4336-A566-09AB08E09C6F}"/>
    <cellStyle name="Normal 65 4 4" xfId="30657" xr:uid="{41B7866B-5460-439A-8DB9-8B7F17ED3DF1}"/>
    <cellStyle name="Normal 65 4 4 2" xfId="59147" xr:uid="{9BC98134-B216-422E-9AF7-344198E1E452}"/>
    <cellStyle name="Normal 65 4 5" xfId="24727" xr:uid="{97A8E8F2-00BD-4F21-BB68-BABD28438321}"/>
    <cellStyle name="Normal 65 4 5 2" xfId="53219" xr:uid="{ADB0B09E-F803-4190-B87B-3628C93EED1F}"/>
    <cellStyle name="Normal 65 4 6" xfId="35500" xr:uid="{44C8E4A0-38DC-4236-821D-B2C85A358848}"/>
    <cellStyle name="Normal 65 5" xfId="4757" xr:uid="{C0AB63C7-62FE-4434-A578-E2FB46F8323E}"/>
    <cellStyle name="Normal 65 5 2" xfId="20642" xr:uid="{98845BCB-82AE-4A63-8EA6-3FDBA95EDC9A}"/>
    <cellStyle name="Normal 65 5 2 2" xfId="29478" xr:uid="{6836C9FB-B3A8-4B23-88E6-58D12D955022}"/>
    <cellStyle name="Normal 65 5 2 2 2" xfId="57968" xr:uid="{AD7F999B-30F7-4699-9754-F8652D6C4606}"/>
    <cellStyle name="Normal 65 5 2 3" xfId="26494" xr:uid="{E0A2E229-76CA-4072-B3AB-FDBD30C64ACD}"/>
    <cellStyle name="Normal 65 5 2 3 2" xfId="54985" xr:uid="{2A40586F-9E73-4102-8984-2DAEFA9163C2}"/>
    <cellStyle name="Normal 65 5 2 4" xfId="50081" xr:uid="{A7A0892F-EB2E-4F21-8F80-743DD24F303B}"/>
    <cellStyle name="Normal 65 5 3" xfId="27967" xr:uid="{CD71848A-7BC6-494A-A661-18801E8A0543}"/>
    <cellStyle name="Normal 65 5 3 2" xfId="56457" xr:uid="{8F25C0EC-6F56-46FD-A28C-85275BCE88DE}"/>
    <cellStyle name="Normal 65 5 4" xfId="30967" xr:uid="{E3356047-75B5-492E-826E-EDC902BF74D7}"/>
    <cellStyle name="Normal 65 5 4 2" xfId="59457" xr:uid="{D093E2C1-E15C-4764-A217-EABC1F2516A4}"/>
    <cellStyle name="Normal 65 5 5" xfId="25025" xr:uid="{52837D85-57B6-41E9-95D5-E89A56D22F16}"/>
    <cellStyle name="Normal 65 5 5 2" xfId="53516" xr:uid="{2F7B12DE-4E9F-4896-9A31-DDA2E0829BD5}"/>
    <cellStyle name="Normal 65 5 6" xfId="34641" xr:uid="{4D2515A0-E481-4465-8BE7-03A8B322622F}"/>
    <cellStyle name="Normal 65 6" xfId="20300" xr:uid="{0F98B0A1-FA30-42F9-9CF7-D15E7655C8D0}"/>
    <cellStyle name="Normal 65 6 2" xfId="22436" xr:uid="{10F817E6-6D18-4DDC-A5BA-EFAC59EFF851}"/>
    <cellStyle name="Normal 65 6 2 2" xfId="28292" xr:uid="{BA3AF3A1-22DA-4B54-AEAF-5655E2F9D8B8}"/>
    <cellStyle name="Normal 65 6 2 2 2" xfId="56782" xr:uid="{A99C41F5-8F00-43B6-B330-972DF4D2561B}"/>
    <cellStyle name="Normal 65 6 3" xfId="25326" xr:uid="{48F7C674-C0CD-4C8F-B9AE-8E803FD4F54E}"/>
    <cellStyle name="Normal 65 6 3 2" xfId="53817" xr:uid="{25DBA54C-020F-4444-A236-FBEE5F938F52}"/>
    <cellStyle name="Normal 65 7" xfId="4696" xr:uid="{B0116931-8447-4F2D-8532-60A0661E0124}"/>
    <cellStyle name="Normal 65 7 2" xfId="26777" xr:uid="{681E2A99-D455-4525-B647-1F25D739E9A5}"/>
    <cellStyle name="Normal 65 7 2 2" xfId="55267" xr:uid="{3606150C-7016-4C16-B694-54D377028612}"/>
    <cellStyle name="Normal 65 8" xfId="29771" xr:uid="{F03828FD-83EA-4FC2-BA77-69E4DB192974}"/>
    <cellStyle name="Normal 65 8 2" xfId="58261" xr:uid="{3E60F22A-D514-4B2C-946C-17B36E0CB902}"/>
    <cellStyle name="Normal 65 9" xfId="23732" xr:uid="{24C50067-EA66-458F-90C8-534BC91F00E1}"/>
    <cellStyle name="Normal 65 9 2" xfId="52429" xr:uid="{8E72ABF8-9A11-4BFA-8B87-02F8402B7F03}"/>
    <cellStyle name="Normal 66" xfId="335" xr:uid="{80C56856-D201-4D4B-BBE1-9E68C8454120}"/>
    <cellStyle name="Normal 66 2" xfId="4521" xr:uid="{9C37F3DD-511C-45DB-A287-99578F86EA86}"/>
    <cellStyle name="Normal 66 2 2" xfId="5848" xr:uid="{15970040-99C8-440A-AD6A-1EB7409A15AC}"/>
    <cellStyle name="Normal 66 2 2 2" xfId="21857" xr:uid="{95E6C7A4-8D31-4884-9180-4A21ADC470E6}"/>
    <cellStyle name="Normal 66 2 2 2 2" xfId="28578" xr:uid="{F088718F-E041-4D62-8D7A-596A651E2345}"/>
    <cellStyle name="Normal 66 2 2 2 2 2" xfId="57068" xr:uid="{39C94B9C-E015-42FA-9ECF-309440760902}"/>
    <cellStyle name="Normal 66 2 2 2 3" xfId="51282" xr:uid="{255130C4-9F3A-4356-BA12-02CF568255F3}"/>
    <cellStyle name="Normal 66 2 2 3" xfId="25602" xr:uid="{F6C52841-0331-4BAC-B398-E45303B058A8}"/>
    <cellStyle name="Normal 66 2 2 3 2" xfId="54093" xr:uid="{57759C26-FC33-42BA-A1BC-838204788979}"/>
    <cellStyle name="Normal 66 2 2 4" xfId="35707" xr:uid="{19AD9830-C84A-45C1-9745-27E2E3ABA5E0}"/>
    <cellStyle name="Normal 66 2 3" xfId="20885" xr:uid="{19CD4553-7B27-403D-8362-BCAD7E1E467B}"/>
    <cellStyle name="Normal 66 2 3 2" xfId="27066" xr:uid="{E4EC6EF6-1402-4E35-83AA-65F0E9D7EAEF}"/>
    <cellStyle name="Normal 66 2 3 2 2" xfId="55556" xr:uid="{90F5AFD2-AB2B-45E0-9BEB-A86E0E28F15A}"/>
    <cellStyle name="Normal 66 2 3 3" xfId="50313" xr:uid="{AF8CEA59-63B9-4787-979A-444E5538FFC4}"/>
    <cellStyle name="Normal 66 2 4" xfId="5041" xr:uid="{FC461FDA-2EAA-4EA1-A4CA-8D13129BD002}"/>
    <cellStyle name="Normal 66 2 4 2" xfId="30061" xr:uid="{23674F4A-5764-49E3-B3E1-12C2A7D99CD7}"/>
    <cellStyle name="Normal 66 2 4 2 2" xfId="58551" xr:uid="{B99582F3-00C5-41FE-AF52-7E3399199204}"/>
    <cellStyle name="Normal 66 2 4 3" xfId="34908" xr:uid="{2A71408D-20DD-405E-B256-04D2AB520D58}"/>
    <cellStyle name="Normal 66 2 5" xfId="24136" xr:uid="{90F1B935-4414-4915-B62C-9BACA1ED3BEB}"/>
    <cellStyle name="Normal 66 2 5 2" xfId="52672" xr:uid="{A9465313-6655-4CC6-9269-93F257921C51}"/>
    <cellStyle name="Normal 66 3" xfId="5258" xr:uid="{EA144845-1C10-45A3-967E-4E743573B761}"/>
    <cellStyle name="Normal 66 3 2" xfId="6040" xr:uid="{8AA7BF95-5531-48AC-938C-1CD08B1629B4}"/>
    <cellStyle name="Normal 66 3 2 2" xfId="22115" xr:uid="{6AEA0970-5A4A-4199-888B-02ACD7FDAD02}"/>
    <cellStyle name="Normal 66 3 2 2 2" xfId="28870" xr:uid="{EE4EDFF8-EF00-43B7-9B66-83147F1AA584}"/>
    <cellStyle name="Normal 66 3 2 2 2 2" xfId="57360" xr:uid="{DA633E06-0723-4414-9C45-2440D471B1D9}"/>
    <cellStyle name="Normal 66 3 2 2 3" xfId="51540" xr:uid="{8BC074F2-77B2-4A8D-8865-7A48BE5894B0}"/>
    <cellStyle name="Normal 66 3 2 3" xfId="25889" xr:uid="{CE8993AC-D677-4064-8288-E18BEDC543C3}"/>
    <cellStyle name="Normal 66 3 2 3 2" xfId="54380" xr:uid="{6AF3FA70-5064-46B6-A469-D64F4E1C4542}"/>
    <cellStyle name="Normal 66 3 2 4" xfId="35899" xr:uid="{86701F93-1CC4-4A2C-BA74-1A375FF2585E}"/>
    <cellStyle name="Normal 66 3 3" xfId="21131" xr:uid="{FCF1A513-827F-4E8A-9837-69EB80A7B3A1}"/>
    <cellStyle name="Normal 66 3 3 2" xfId="27359" xr:uid="{FAEB819B-7A69-4490-86C9-908DC911E59E}"/>
    <cellStyle name="Normal 66 3 3 2 2" xfId="55849" xr:uid="{B7013F4F-CCB1-4744-91CB-0EF58004E003}"/>
    <cellStyle name="Normal 66 3 3 3" xfId="50557" xr:uid="{2EA5A466-9CEB-4D79-8869-6653D4C8EDA6}"/>
    <cellStyle name="Normal 66 3 4" xfId="30357" xr:uid="{277F0445-8638-4A63-BAD8-62F45E4B62F6}"/>
    <cellStyle name="Normal 66 3 4 2" xfId="58847" xr:uid="{6B97E465-05A4-48D2-AEE0-BD6421780F26}"/>
    <cellStyle name="Normal 66 3 5" xfId="24445" xr:uid="{A53B2881-5C20-477C-99C7-F8AD21F8B4F7}"/>
    <cellStyle name="Normal 66 3 5 2" xfId="52937" xr:uid="{3C444C67-95A9-4767-B68E-4BBC9BAA4581}"/>
    <cellStyle name="Normal 66 3 6" xfId="35121" xr:uid="{30C3A258-7278-43D8-81E7-108BBD41C45E}"/>
    <cellStyle name="Normal 66 4" xfId="5645" xr:uid="{857D1116-B5A0-4CE8-A664-9CB7701E684E}"/>
    <cellStyle name="Normal 66 4 2" xfId="21615" xr:uid="{30F825A0-2E38-4612-940A-8CD33CB08E7F}"/>
    <cellStyle name="Normal 66 4 2 2" xfId="29167" xr:uid="{D8239B27-FE3E-4C2E-A3F0-C7D6C9EB4F90}"/>
    <cellStyle name="Normal 66 4 2 2 2" xfId="57657" xr:uid="{2E714B45-60A4-416A-9515-2BD7D9746BF2}"/>
    <cellStyle name="Normal 66 4 2 3" xfId="26183" xr:uid="{60D752A0-6DF5-47FC-8FF0-B2A4F79D3649}"/>
    <cellStyle name="Normal 66 4 2 3 2" xfId="54674" xr:uid="{53FBAA1D-3FCC-4DF8-83F1-92739C3FDD88}"/>
    <cellStyle name="Normal 66 4 2 4" xfId="51040" xr:uid="{356E3F90-D466-4A6A-B20F-1917E2A2A898}"/>
    <cellStyle name="Normal 66 4 3" xfId="27656" xr:uid="{54EF4C73-78F2-4A88-AD40-C058563DEC03}"/>
    <cellStyle name="Normal 66 4 3 2" xfId="56146" xr:uid="{CEEC2498-3F37-4B05-88B3-BD32A6C2E950}"/>
    <cellStyle name="Normal 66 4 4" xfId="30655" xr:uid="{A63F9DBF-5087-47DE-95B1-04458C282E0F}"/>
    <cellStyle name="Normal 66 4 4 2" xfId="59145" xr:uid="{5B23322C-D575-4990-95BD-8A74912C537D}"/>
    <cellStyle name="Normal 66 4 5" xfId="24725" xr:uid="{96BD5F08-789C-464A-9692-9686BB793453}"/>
    <cellStyle name="Normal 66 4 5 2" xfId="53217" xr:uid="{42FEF415-890E-49C0-85E3-0FB914B6F596}"/>
    <cellStyle name="Normal 66 4 6" xfId="35504" xr:uid="{3CC8102E-E8A7-4B3C-90E1-EAA674BE3D77}"/>
    <cellStyle name="Normal 66 5" xfId="20658" xr:uid="{0535DA39-82D7-4DC0-82BE-78C83803371C}"/>
    <cellStyle name="Normal 66 5 2" xfId="26492" xr:uid="{12CC9175-D4FD-419E-8830-018199C3D0C6}"/>
    <cellStyle name="Normal 66 5 2 2" xfId="29476" xr:uid="{000163D9-63D4-4D3E-AA43-4D1F2A7FC494}"/>
    <cellStyle name="Normal 66 5 2 2 2" xfId="57966" xr:uid="{467B0498-81DF-451A-B508-E335F0365241}"/>
    <cellStyle name="Normal 66 5 2 3" xfId="54983" xr:uid="{1656444F-9DA8-4E7C-ACF9-D570F425D061}"/>
    <cellStyle name="Normal 66 5 3" xfId="27965" xr:uid="{77EF180E-891D-43BB-8C35-618D0715A83B}"/>
    <cellStyle name="Normal 66 5 3 2" xfId="56455" xr:uid="{AAEF5D99-4F18-42F5-90A3-5B2C45532388}"/>
    <cellStyle name="Normal 66 5 4" xfId="30965" xr:uid="{03BA3560-2F7D-4702-BD9F-6AA2DECF1799}"/>
    <cellStyle name="Normal 66 5 4 2" xfId="59455" xr:uid="{AE87B504-7F1A-492B-924F-2AC0B5FB286E}"/>
    <cellStyle name="Normal 66 5 5" xfId="25023" xr:uid="{EB375327-DDD5-47DF-A59C-A85D48420C0B}"/>
    <cellStyle name="Normal 66 5 5 2" xfId="53514" xr:uid="{FAE7D54E-AE4E-4DE4-AE42-EE8A21AFB5A7}"/>
    <cellStyle name="Normal 66 5 6" xfId="50097" xr:uid="{B7FC61CA-B5A9-41C1-9448-08913EF2BF62}"/>
    <cellStyle name="Normal 66 6" xfId="20301" xr:uid="{55A9896D-8040-4ABE-AF64-308E5792953E}"/>
    <cellStyle name="Normal 66 6 2" xfId="22514" xr:uid="{DA58747D-52D0-4CA1-AF03-AE07DCBBADF6}"/>
    <cellStyle name="Normal 66 6 2 2" xfId="28290" xr:uid="{D7230401-8468-46E4-AE4A-7A65A3139B1B}"/>
    <cellStyle name="Normal 66 6 2 2 2" xfId="56780" xr:uid="{BEF196DF-8451-4E44-BB18-E93D861AE2C4}"/>
    <cellStyle name="Normal 66 6 3" xfId="25324" xr:uid="{AA9E64D4-9FEC-4569-A6BB-6DDD8B22CD4E}"/>
    <cellStyle name="Normal 66 6 3 2" xfId="53815" xr:uid="{4C181597-393E-478E-B31D-092F7B8076A3}"/>
    <cellStyle name="Normal 66 7" xfId="4775" xr:uid="{9DBF8388-0B45-44AA-9B08-68E4E8F98EC9}"/>
    <cellStyle name="Normal 66 7 2" xfId="26775" xr:uid="{32B433E1-EE9C-4F78-8A67-34B600B8ECB3}"/>
    <cellStyle name="Normal 66 7 2 2" xfId="55265" xr:uid="{3C23CE74-11B0-497D-B1A7-9585C1023881}"/>
    <cellStyle name="Normal 66 7 3" xfId="34659" xr:uid="{A8BC9A6B-2A2D-406D-90F7-BB2D1E029D6B}"/>
    <cellStyle name="Normal 66 8" xfId="29769" xr:uid="{2AE20AE7-BD26-419C-8BE2-517631A2BD64}"/>
    <cellStyle name="Normal 66 8 2" xfId="58259" xr:uid="{0F39B454-9122-42D1-B2F3-2657FBD74A1F}"/>
    <cellStyle name="Normal 66 9" xfId="23729" xr:uid="{61E0F322-34B7-4D74-885F-7102B1BC4D98}"/>
    <cellStyle name="Normal 66 9 2" xfId="52427" xr:uid="{275FD7B3-C775-4A67-BB02-22B14C79E0B3}"/>
    <cellStyle name="Normal 67" xfId="344" xr:uid="{07589C17-E7C3-497F-B5F4-25DEDFE112D0}"/>
    <cellStyle name="Normal 67 2" xfId="4522" xr:uid="{4276735E-BC47-4B82-A35B-EBFF9A6EC06C}"/>
    <cellStyle name="Normal 67 2 2" xfId="5852" xr:uid="{7EBC8C20-938E-4DC3-A144-DFE64077B5AD}"/>
    <cellStyle name="Normal 67 2 2 2" xfId="21874" xr:uid="{89F47C91-CE92-4B24-83CF-C80BF62B2E3D}"/>
    <cellStyle name="Normal 67 2 2 2 2" xfId="51299" xr:uid="{ABA30032-D87C-4F6E-AD21-257FC1D30400}"/>
    <cellStyle name="Normal 67 2 2 3" xfId="35711" xr:uid="{A874E848-126E-4367-A120-2B3F26B596ED}"/>
    <cellStyle name="Normal 67 2 3" xfId="20902" xr:uid="{33AEC3E1-5819-4B5E-B11E-78929E44548E}"/>
    <cellStyle name="Normal 67 2 3 2" xfId="50330" xr:uid="{D58B34CF-3E25-4DEB-9C2E-F0A39179E25D}"/>
    <cellStyle name="Normal 67 2 4" xfId="5057" xr:uid="{7475B244-9BEA-4202-BB95-9DA73E552426}"/>
    <cellStyle name="Normal 67 2 4 2" xfId="34924" xr:uid="{9DB7948E-21FD-4508-977A-999DE807BD91}"/>
    <cellStyle name="Normal 67 3" xfId="5262" xr:uid="{9BE67DD9-4A84-49CE-A668-FE0F7E149589}"/>
    <cellStyle name="Normal 67 3 2" xfId="6044" xr:uid="{F9498D74-5EC5-4A44-8197-111A2CDF190C}"/>
    <cellStyle name="Normal 67 3 2 2" xfId="22133" xr:uid="{45E32B50-A2FB-45FD-8F29-86FAEDC4FD40}"/>
    <cellStyle name="Normal 67 3 2 2 2" xfId="51558" xr:uid="{8EC117A8-3486-4845-ADC1-8621C7BB4BEA}"/>
    <cellStyle name="Normal 67 3 2 3" xfId="35903" xr:uid="{1D2E586E-D197-487E-8851-CD51625287D7}"/>
    <cellStyle name="Normal 67 3 3" xfId="21148" xr:uid="{BA3E1EBC-0A8D-4CF2-BBCA-63178D8485A7}"/>
    <cellStyle name="Normal 67 3 3 2" xfId="50574" xr:uid="{505743BB-7F1F-4D57-97E4-DDF71E347CF5}"/>
    <cellStyle name="Normal 67 3 4" xfId="35125" xr:uid="{7D9C3E78-DACA-4751-85DA-1B2B8B05EF41}"/>
    <cellStyle name="Normal 67 4" xfId="5650" xr:uid="{6FB10F67-CF14-4D88-A286-92872B818C29}"/>
    <cellStyle name="Normal 67 4 2" xfId="21632" xr:uid="{39674F59-3412-481E-8D11-9908FEF63B22}"/>
    <cellStyle name="Normal 67 4 2 2" xfId="51057" xr:uid="{D9C69BB8-F59C-449F-844A-646780F32276}"/>
    <cellStyle name="Normal 67 4 3" xfId="35509" xr:uid="{1343527E-A7F0-4279-97C3-E8514067F1C8}"/>
    <cellStyle name="Normal 67 5" xfId="20661" xr:uid="{ECC304A9-8C33-48CE-9305-115685A84883}"/>
    <cellStyle name="Normal 67 5 2" xfId="50100" xr:uid="{164EA44F-9277-4DFC-AF7C-43298EBA405B}"/>
    <cellStyle name="Normal 67 6" xfId="20362" xr:uid="{D81F0EEF-E914-4AAB-8F7D-7717D0830C52}"/>
    <cellStyle name="Normal 67 6 2" xfId="22437" xr:uid="{DC6A9C4C-87DB-44B4-ACF8-9D9BB2507651}"/>
    <cellStyle name="Normal 67 7" xfId="4791" xr:uid="{7A082F35-4E1A-42E0-9425-E59AF8DB8DFA}"/>
    <cellStyle name="Normal 67 7 2" xfId="34675" xr:uid="{26BFB256-1442-470A-8593-A692E7FF416F}"/>
    <cellStyle name="Normal 68" xfId="357" xr:uid="{E0A1CE96-E734-469E-91B3-3E5A10D7F27E}"/>
    <cellStyle name="Normal 68 2" xfId="4523" xr:uid="{02ADE457-16C0-4D18-930F-9E6AD80F779C}"/>
    <cellStyle name="Normal 68 2 2" xfId="5853" xr:uid="{88562D27-FDDE-487C-9FD3-4D897904BD25}"/>
    <cellStyle name="Normal 68 2 2 2" xfId="21875" xr:uid="{C3DFEF90-3570-47B5-8EE7-F8948837C123}"/>
    <cellStyle name="Normal 68 2 2 2 2" xfId="51300" xr:uid="{987E9308-F852-4C3D-975A-44D9D8BDA8CC}"/>
    <cellStyle name="Normal 68 2 2 3" xfId="35712" xr:uid="{0E0A0EDF-1B39-4C85-ACCE-CB21D745C697}"/>
    <cellStyle name="Normal 68 2 3" xfId="20903" xr:uid="{FC9AE1FC-EEA4-41F8-AACF-4E7C1FD628E5}"/>
    <cellStyle name="Normal 68 2 3 2" xfId="50331" xr:uid="{D9093C04-5066-4947-B3DE-43A955AFEFB0}"/>
    <cellStyle name="Normal 68 2 4" xfId="5058" xr:uid="{E83612BA-2540-4D8E-8E7A-1DA35BA7E1A2}"/>
    <cellStyle name="Normal 68 2 4 2" xfId="34925" xr:uid="{1B1E293E-F33C-4140-9E0D-595CEEE2FC8A}"/>
    <cellStyle name="Normal 68 3" xfId="5263" xr:uid="{244844CF-BA46-4CA5-B195-042016C383AD}"/>
    <cellStyle name="Normal 68 3 2" xfId="6045" xr:uid="{F3390A06-333E-415A-9A27-69960FE43349}"/>
    <cellStyle name="Normal 68 3 2 2" xfId="22134" xr:uid="{EB9F59D4-202A-49E4-BDD1-77188FCD30C2}"/>
    <cellStyle name="Normal 68 3 2 2 2" xfId="51559" xr:uid="{02537F83-772E-4D3E-A336-09C5473D4928}"/>
    <cellStyle name="Normal 68 3 2 3" xfId="35904" xr:uid="{2328D68E-E02E-4C40-BCCD-B3488F43AE1C}"/>
    <cellStyle name="Normal 68 3 3" xfId="21149" xr:uid="{619F9071-F3F4-4105-B3C8-C706F76BBC9E}"/>
    <cellStyle name="Normal 68 3 3 2" xfId="50575" xr:uid="{4538E228-65B2-42F6-BDAE-35BF829661F0}"/>
    <cellStyle name="Normal 68 3 4" xfId="35126" xr:uid="{C4BDAA82-A8F0-4636-9CA7-C2F8A7B6AC3A}"/>
    <cellStyle name="Normal 68 4" xfId="5655" xr:uid="{0DD45B7C-9BD9-435F-ACCD-8E4ACDA13B0F}"/>
    <cellStyle name="Normal 68 4 2" xfId="21649" xr:uid="{6E226D96-53C8-460C-A13B-5E182061C988}"/>
    <cellStyle name="Normal 68 4 2 2" xfId="51074" xr:uid="{79F0F693-556F-4D4F-8284-AB0109409D4E}"/>
    <cellStyle name="Normal 68 4 3" xfId="35514" xr:uid="{215791DF-B771-433F-9E81-ABDE3F38ED71}"/>
    <cellStyle name="Normal 68 5" xfId="20678" xr:uid="{A131BA64-EB2C-400A-B719-A192000B83FC}"/>
    <cellStyle name="Normal 68 5 2" xfId="50117" xr:uid="{9F665463-66D1-469E-940F-C15FC7AC07CF}"/>
    <cellStyle name="Normal 68 6" xfId="20381" xr:uid="{5BC3C98E-1253-45D9-AF31-310EB9A99DDD}"/>
    <cellStyle name="Normal 68 6 2" xfId="22438" xr:uid="{C8C900DC-B042-4121-B81A-01F53F1ECEF4}"/>
    <cellStyle name="Normal 68 7" xfId="4808" xr:uid="{11A5F9C0-9945-4CCF-B5EF-9BE6A64049F4}"/>
    <cellStyle name="Normal 68 7 2" xfId="34692" xr:uid="{587C1DCC-4FDE-4015-9384-1BA22C0B99B7}"/>
    <cellStyle name="Normal 69" xfId="395" xr:uid="{65D48570-5E4E-4975-A644-56D66C8BD8A8}"/>
    <cellStyle name="Normal 69 2" xfId="5099" xr:uid="{993187E0-F578-49CD-82BA-D3A975BD0C0F}"/>
    <cellStyle name="Normal 69 2 2" xfId="5872" xr:uid="{F8E2067A-9E29-4E13-9278-9E7C6758F3AB}"/>
    <cellStyle name="Normal 69 2 2 2" xfId="21919" xr:uid="{69C76E15-44E7-446D-B9E8-9E9A8D91CDDD}"/>
    <cellStyle name="Normal 69 2 2 2 2" xfId="51344" xr:uid="{6DF37880-9F15-48FA-8975-B2C5B457BA4A}"/>
    <cellStyle name="Normal 69 2 2 3" xfId="35731" xr:uid="{3B63A4BF-8AB7-4C06-A153-5DBBC163593F}"/>
    <cellStyle name="Normal 69 2 3" xfId="20945" xr:uid="{B2E37957-829B-4959-8D04-D04C411155EF}"/>
    <cellStyle name="Normal 69 2 3 2" xfId="50373" xr:uid="{673CF5CF-7309-47D3-AC9E-B325580A63EA}"/>
    <cellStyle name="Normal 69 2 4" xfId="23012" xr:uid="{9C6C8017-032F-4314-BDD9-16DA10628A87}"/>
    <cellStyle name="Normal 69 2 5" xfId="34966" xr:uid="{E2A59F0E-0831-462C-A60A-12D0F6A21EF8}"/>
    <cellStyle name="Normal 69 3" xfId="5280" xr:uid="{B824994D-7A19-4D89-81C1-E1771FFDEFFB}"/>
    <cellStyle name="Normal 69 3 2" xfId="6063" xr:uid="{3DD81DC8-CD01-48F8-B9BA-DA3489407824}"/>
    <cellStyle name="Normal 69 3 2 2" xfId="22180" xr:uid="{E354EFC8-08DA-430E-AF66-A1FE3A316B6B}"/>
    <cellStyle name="Normal 69 3 2 2 2" xfId="51605" xr:uid="{7293A50B-3F3C-4593-B512-63EE85959A8A}"/>
    <cellStyle name="Normal 69 3 2 3" xfId="35922" xr:uid="{619EFFBB-F9E9-4733-B665-37D7D35A11C7}"/>
    <cellStyle name="Normal 69 3 3" xfId="21193" xr:uid="{E14CDA97-6D18-4B66-B6B2-8186B2C8F8D9}"/>
    <cellStyle name="Normal 69 3 3 2" xfId="50619" xr:uid="{080FD9C7-AC21-4F5B-91D9-100FBC81B9B6}"/>
    <cellStyle name="Normal 69 3 4" xfId="22950" xr:uid="{1C157EA0-86A3-41A5-AD21-DC4DD85DE467}"/>
    <cellStyle name="Normal 69 3 5" xfId="35143" xr:uid="{B7235881-DE42-47AE-82C3-9A68F273D385}"/>
    <cellStyle name="Normal 69 4" xfId="5663" xr:uid="{EB174435-43AF-459D-9CE4-CEDEA8DE4A85}"/>
    <cellStyle name="Normal 69 4 2" xfId="21669" xr:uid="{5DD16806-B3D0-4F9A-A4C6-9EE6655DD3D3}"/>
    <cellStyle name="Normal 69 4 2 2" xfId="51094" xr:uid="{CC72828C-B25B-46EC-A4DF-888FC9F4E8C4}"/>
    <cellStyle name="Normal 69 4 3" xfId="35522" xr:uid="{418F9EEE-1BE9-49E3-9576-6B8DDCE25E85}"/>
    <cellStyle name="Normal 69 5" xfId="20698" xr:uid="{5F9ED413-510C-44E8-BB73-2A5250F69196}"/>
    <cellStyle name="Normal 69 5 2" xfId="50136" xr:uid="{820CCF71-CB10-4340-B52D-D2C905A7DD2E}"/>
    <cellStyle name="Normal 69 6" xfId="20382" xr:uid="{7287C761-AF97-4B26-9FC2-824AD87F264C}"/>
    <cellStyle name="Normal 69 6 2" xfId="22439" xr:uid="{D64D92F7-0B18-45ED-8963-D1D0649356FB}"/>
    <cellStyle name="Normal 69 7" xfId="4829" xr:uid="{CFFE8F31-38B2-490D-BBF9-CFA643151210}"/>
    <cellStyle name="Normal 69 7 2" xfId="34712" xr:uid="{61082C7F-1B85-46B5-9063-92A07788D6DD}"/>
    <cellStyle name="Normal 69 8" xfId="4235" xr:uid="{A7D714A4-3DB5-4348-93F6-942F329C8C61}"/>
    <cellStyle name="Normal 7" xfId="248" xr:uid="{7AA0E490-7074-414B-AD5C-1F8BB483A4E4}"/>
    <cellStyle name="Normal 7 10" xfId="19102" xr:uid="{9F1B5441-BD3F-4B01-83D3-9EAE99E2D9DE}"/>
    <cellStyle name="Normal 7 10 2" xfId="29567" xr:uid="{D58AD1AF-2CE3-477F-80AB-7DE2206C3C3E}"/>
    <cellStyle name="Normal 7 10 2 2" xfId="58057" xr:uid="{FE557F6A-F382-4515-B4EB-278DC52ECF80}"/>
    <cellStyle name="Normal 7 10 3" xfId="48740" xr:uid="{BC462CC1-8442-42EE-A187-5AE6CBC34EAB}"/>
    <cellStyle name="Normal 7 11" xfId="19103" xr:uid="{06918439-320C-4E6A-8617-C97A55EC0484}"/>
    <cellStyle name="Normal 7 11 2" xfId="48741" xr:uid="{A05369C0-7887-4309-AC62-E5F861ABEC41}"/>
    <cellStyle name="Normal 7 12" xfId="20378" xr:uid="{4B219D0A-2D9B-4D9C-A9CF-B39923E1B311}"/>
    <cellStyle name="Normal 7 13" xfId="19101" xr:uid="{2C9F7B1D-9C78-4725-A75A-C98A867EB60F}"/>
    <cellStyle name="Normal 7 13 2" xfId="48739" xr:uid="{163BD06D-C72E-41F8-BC21-A22E546E3741}"/>
    <cellStyle name="Normal 7 14" xfId="20507" xr:uid="{F135F692-CFB4-43D4-9678-CC5529E4F8F0}"/>
    <cellStyle name="Normal 7 14 2" xfId="50058" xr:uid="{AD227DF6-3F21-47D4-8F1C-AB6949B93130}"/>
    <cellStyle name="Normal 7 15" xfId="22543" xr:uid="{898236BC-99FD-4681-9782-C8F9567C905D}"/>
    <cellStyle name="Normal 7 15 2" xfId="51831" xr:uid="{4E72E554-F672-4041-B8DB-A8A7C3AAC8AD}"/>
    <cellStyle name="Normal 7 16" xfId="22640" xr:uid="{4BFBB011-FD2D-4A45-BFE2-837787130AE2}"/>
    <cellStyle name="Normal 7 16 2" xfId="51925" xr:uid="{05FA6090-66D9-49F6-9A6F-EF8B471DCDEA}"/>
    <cellStyle name="Normal 7 17" xfId="4170" xr:uid="{00F97DA2-D52A-4FC4-A3EA-585307A4FA03}"/>
    <cellStyle name="Normal 7 17 2" xfId="34430" xr:uid="{16756AF2-9FDB-4AB7-97A0-5EA5D5D10D7A}"/>
    <cellStyle name="Normal 7 18" xfId="31446" xr:uid="{0FB93F69-B677-4A29-9943-2E483D6C09C8}"/>
    <cellStyle name="Normal 7 19" xfId="31852" xr:uid="{AB4A3ADE-109D-4807-8099-F39FBFC47DE5}"/>
    <cellStyle name="Normal 7 2" xfId="315" xr:uid="{01607DB1-CFDE-4E78-87D7-2A620891395A}"/>
    <cellStyle name="Normal 7 2 10" xfId="20551" xr:uid="{76AA72A2-062A-4E20-8AD5-9FD57B4E069C}"/>
    <cellStyle name="Normal 7 2 10 2" xfId="23620" xr:uid="{46C7C4DD-70DD-4686-AAC2-5E67B4F1B425}"/>
    <cellStyle name="Normal 7 2 10 2 2" xfId="52344" xr:uid="{5D6E34EF-3619-4D71-8239-2B293E7D3EFD}"/>
    <cellStyle name="Normal 7 2 11" xfId="19104" xr:uid="{095AEA4E-D038-4C38-9C56-CB22056416B1}"/>
    <cellStyle name="Normal 7 2 11 2" xfId="48742" xr:uid="{FF1D2438-78F1-4866-BE9E-3FE0A94219B5}"/>
    <cellStyle name="Normal 7 2 12" xfId="4177" xr:uid="{185EF268-DCBA-4894-B033-E3E33400BFDD}"/>
    <cellStyle name="Normal 7 2 13" xfId="4033" xr:uid="{148D341B-4F9B-496A-BF8B-EF1D8F9C7694}"/>
    <cellStyle name="Normal 7 2 2" xfId="693" xr:uid="{37AEF7CE-5D23-4ED6-AD62-98C92D74C1AA}"/>
    <cellStyle name="Normal 7 2 2 10" xfId="23684" xr:uid="{4E0BB62B-DEF5-4848-BA11-2880F4A7CFA3}"/>
    <cellStyle name="Normal 7 2 2 10 2" xfId="52386" xr:uid="{C4DB0DEA-FB37-4CDB-B3E8-802D751CFE2C}"/>
    <cellStyle name="Normal 7 2 2 11" xfId="5100" xr:uid="{D566D092-91F2-46D8-BC05-AF0E6198B471}"/>
    <cellStyle name="Normal 7 2 2 12" xfId="31946" xr:uid="{C84C79E7-6478-4566-88D2-A2430D42368A}"/>
    <cellStyle name="Normal 7 2 2 2" xfId="1414" xr:uid="{533899E3-4905-4A06-B836-B6D891E8CC66}"/>
    <cellStyle name="Normal 7 2 2 2 10" xfId="32464" xr:uid="{B6DE4195-8ED2-43D0-8326-F468FB495D0B}"/>
    <cellStyle name="Normal 7 2 2 2 2" xfId="2076" xr:uid="{EC95BCCB-CD11-4BC3-B39A-342066468B9E}"/>
    <cellStyle name="Normal 7 2 2 2 2 2" xfId="3311" xr:uid="{91F83F39-8E33-42A6-BB1C-683EC5670A46}"/>
    <cellStyle name="Normal 7 2 2 2 2 2 2" xfId="28534" xr:uid="{8F85AE6D-BCC1-4AC4-99FF-7F872E6E0A94}"/>
    <cellStyle name="Normal 7 2 2 2 2 2 2 2" xfId="57024" xr:uid="{CCABA172-B389-4938-BEE8-D47122333CF2}"/>
    <cellStyle name="Normal 7 2 2 2 2 2 3" xfId="19108" xr:uid="{EA5A9DD8-D93D-4478-A2E2-DC9F77BE00C2}"/>
    <cellStyle name="Normal 7 2 2 2 2 2 3 2" xfId="48746" xr:uid="{C44446B8-E448-4383-97BD-FE4F4CB13E8B}"/>
    <cellStyle name="Normal 7 2 2 2 2 2 4" xfId="34288" xr:uid="{6A259F3B-FA28-4092-B086-9BCCA14C3B93}"/>
    <cellStyle name="Normal 7 2 2 2 2 3" xfId="19109" xr:uid="{E049B6EA-335C-42AA-82E5-25B466B2CD9F}"/>
    <cellStyle name="Normal 7 2 2 2 2 3 2" xfId="48747" xr:uid="{5B74F008-7BE5-40B5-BF81-8FBCC25ED323}"/>
    <cellStyle name="Normal 7 2 2 2 2 4" xfId="25559" xr:uid="{C9A80232-C54C-40FD-B65E-DDBC9BD3AAC7}"/>
    <cellStyle name="Normal 7 2 2 2 2 4 2" xfId="54050" xr:uid="{FADECCCB-3122-498A-B7FE-5F7FB47FFB4D}"/>
    <cellStyle name="Normal 7 2 2 2 2 5" xfId="19107" xr:uid="{8B965730-A9BB-489E-A6B2-AF23446C698F}"/>
    <cellStyle name="Normal 7 2 2 2 2 5 2" xfId="48745" xr:uid="{CEA06C0D-95F3-4D3F-9AE6-287AA954DE4C}"/>
    <cellStyle name="Normal 7 2 2 2 2 6" xfId="33078" xr:uid="{B6B0F855-D2BF-4332-AFD7-E07D2B678F98}"/>
    <cellStyle name="Normal 7 2 2 2 3" xfId="2709" xr:uid="{979E6EEC-1607-4D4C-A1B3-EC208FA48961}"/>
    <cellStyle name="Normal 7 2 2 2 3 2" xfId="27020" xr:uid="{3708295B-9943-4FC5-95A4-19AAF977C970}"/>
    <cellStyle name="Normal 7 2 2 2 3 2 2" xfId="55510" xr:uid="{43DD347A-83D8-4C19-B737-6AB0BDB9E722}"/>
    <cellStyle name="Normal 7 2 2 2 3 3" xfId="19110" xr:uid="{5BE3ACB7-89FE-46F4-912A-BA0B711FC4CF}"/>
    <cellStyle name="Normal 7 2 2 2 3 3 2" xfId="48748" xr:uid="{1D8AC1B2-B284-4B27-B109-BD7AD842D6E0}"/>
    <cellStyle name="Normal 7 2 2 2 3 4" xfId="33689" xr:uid="{7D6A71BE-34EF-44E9-98DB-14350989E1E2}"/>
    <cellStyle name="Normal 7 2 2 2 4" xfId="19111" xr:uid="{DD73CB3C-AB10-4F83-B84A-17ED184B315A}"/>
    <cellStyle name="Normal 7 2 2 2 4 2" xfId="30015" xr:uid="{A09A8F48-61D6-4150-89E0-8CDE7D142F69}"/>
    <cellStyle name="Normal 7 2 2 2 4 2 2" xfId="58505" xr:uid="{933D04ED-2E37-47E0-84C0-14636C5C6220}"/>
    <cellStyle name="Normal 7 2 2 2 4 3" xfId="48749" xr:uid="{DAF42F17-313E-4E1A-B958-FC246E90D95D}"/>
    <cellStyle name="Normal 7 2 2 2 5" xfId="19112" xr:uid="{13C2C824-AD2F-406D-A9EE-39D5F6D316F0}"/>
    <cellStyle name="Normal 7 2 2 2 5 2" xfId="48750" xr:uid="{13E6CCA2-E171-4DCA-90E4-5762D3281248}"/>
    <cellStyle name="Normal 7 2 2 2 6" xfId="22388" xr:uid="{D1AB6CAA-538B-45D3-BC43-F205FAA9DCB5}"/>
    <cellStyle name="Normal 7 2 2 2 7" xfId="19106" xr:uid="{E7857310-CA23-457B-8D8A-577898260109}"/>
    <cellStyle name="Normal 7 2 2 2 7 2" xfId="48744" xr:uid="{4819519E-94EE-4520-AF75-602BAB95A74A}"/>
    <cellStyle name="Normal 7 2 2 2 8" xfId="24087" xr:uid="{11850BE0-403C-4151-B85B-67BEEEF68ADE}"/>
    <cellStyle name="Normal 7 2 2 2 8 2" xfId="52628" xr:uid="{4E826195-87EC-486B-A908-E13C3A535FF3}"/>
    <cellStyle name="Normal 7 2 2 2 9" xfId="6285" xr:uid="{2E6967A7-D7C3-4487-A44D-DE5D146FD5E0}"/>
    <cellStyle name="Normal 7 2 2 3" xfId="1786" xr:uid="{CA6D4456-D711-4ABD-996E-504391E33AA2}"/>
    <cellStyle name="Normal 7 2 2 3 2" xfId="3007" xr:uid="{AB69C11D-9A0B-49C2-906C-F957526BCC9A}"/>
    <cellStyle name="Normal 7 2 2 3 2 2" xfId="19115" xr:uid="{51C222B2-0B80-4A6F-89F3-8C6F5BB94494}"/>
    <cellStyle name="Normal 7 2 2 3 2 2 2" xfId="28824" xr:uid="{40C58DCE-F5AE-4257-B451-353BF4B39EBE}"/>
    <cellStyle name="Normal 7 2 2 3 2 2 2 2" xfId="57314" xr:uid="{9DAEADBE-08F0-4B55-9EC3-57C96E08BC56}"/>
    <cellStyle name="Normal 7 2 2 3 2 2 3" xfId="48753" xr:uid="{BB1DC0DF-6131-41FA-8576-353DF457D582}"/>
    <cellStyle name="Normal 7 2 2 3 2 3" xfId="19116" xr:uid="{12C17D35-2A25-4256-875F-F583A4430B64}"/>
    <cellStyle name="Normal 7 2 2 3 2 3 2" xfId="48754" xr:uid="{A5C91F5B-9F9D-4DEF-9E8C-7DCD22DF6B41}"/>
    <cellStyle name="Normal 7 2 2 3 2 4" xfId="25846" xr:uid="{BAF5A3C5-4B37-4DC7-8D2E-FAB0F1042864}"/>
    <cellStyle name="Normal 7 2 2 3 2 4 2" xfId="54337" xr:uid="{3EB13FE9-07C6-4935-BD04-CFCC0AFD1B1C}"/>
    <cellStyle name="Normal 7 2 2 3 2 5" xfId="19114" xr:uid="{19C21B9A-E367-496C-9E5F-8BA1B104649D}"/>
    <cellStyle name="Normal 7 2 2 3 2 5 2" xfId="48752" xr:uid="{7298F169-8EB4-47F4-8FF9-4979C4A2B5C8}"/>
    <cellStyle name="Normal 7 2 2 3 2 6" xfId="33985" xr:uid="{5D2339CF-50B8-457C-A1E2-439F56F58AC5}"/>
    <cellStyle name="Normal 7 2 2 3 3" xfId="19117" xr:uid="{4A2B0DB0-69B2-4947-9E01-CDE2B41C93DC}"/>
    <cellStyle name="Normal 7 2 2 3 3 2" xfId="27313" xr:uid="{166CE707-72B6-4EFF-B3D5-6552B8E03ABA}"/>
    <cellStyle name="Normal 7 2 2 3 3 2 2" xfId="55803" xr:uid="{183A7DE6-E748-4BC1-94CB-825D93CF4E72}"/>
    <cellStyle name="Normal 7 2 2 3 3 3" xfId="48755" xr:uid="{405999D5-5ED4-4B2A-A92D-BF197E03C9AE}"/>
    <cellStyle name="Normal 7 2 2 3 4" xfId="19118" xr:uid="{338C8B55-DB4E-4F37-A30E-99D2EC051982}"/>
    <cellStyle name="Normal 7 2 2 3 4 2" xfId="30311" xr:uid="{7BE80AFC-D791-41EB-A0AA-18FB14D2BCAE}"/>
    <cellStyle name="Normal 7 2 2 3 4 2 2" xfId="58801" xr:uid="{D9CAFFA6-3336-4A2A-AC82-684721879D19}"/>
    <cellStyle name="Normal 7 2 2 3 4 3" xfId="48756" xr:uid="{C6086903-2FF7-4CAD-A6A8-040214BEEFB5}"/>
    <cellStyle name="Normal 7 2 2 3 5" xfId="19119" xr:uid="{75059E3B-7472-4810-B11B-608A2B72338F}"/>
    <cellStyle name="Normal 7 2 2 3 5 2" xfId="48757" xr:uid="{839B8EEA-54B4-4CD7-B248-5B31E33CADA4}"/>
    <cellStyle name="Normal 7 2 2 3 6" xfId="24401" xr:uid="{BD62339D-10A5-4A16-8356-1B7D905725A6}"/>
    <cellStyle name="Normal 7 2 2 3 6 2" xfId="52893" xr:uid="{481EBE8B-CC7A-4DC6-9967-F4035122517B}"/>
    <cellStyle name="Normal 7 2 2 3 7" xfId="19113" xr:uid="{B3B12884-2095-4254-86D0-6CA5483CCB8A}"/>
    <cellStyle name="Normal 7 2 2 3 7 2" xfId="48751" xr:uid="{3D9340B9-5241-426E-ADD3-FA944ED255BF}"/>
    <cellStyle name="Normal 7 2 2 3 8" xfId="32788" xr:uid="{35B2C2EB-3D31-49D8-A5A8-43917B5836A2}"/>
    <cellStyle name="Normal 7 2 2 4" xfId="2350" xr:uid="{4A3EABD3-EF83-4E58-980B-BC0073245EAE}"/>
    <cellStyle name="Normal 7 2 2 4 2" xfId="19121" xr:uid="{4ECD0EB7-E290-4327-AF45-EFAF061DBCC0}"/>
    <cellStyle name="Normal 7 2 2 4 2 2" xfId="29121" xr:uid="{15FEC200-845D-480E-A4E1-3ED7D7D6B944}"/>
    <cellStyle name="Normal 7 2 2 4 2 2 2" xfId="57611" xr:uid="{BAFA466E-927D-4E01-B6E2-C6248D9EC7AF}"/>
    <cellStyle name="Normal 7 2 2 4 2 3" xfId="26137" xr:uid="{D1F2D5D4-9709-486F-931B-20B91D6A391A}"/>
    <cellStyle name="Normal 7 2 2 4 2 3 2" xfId="54628" xr:uid="{5C163E00-5537-4D1D-9A1F-92E7A534A39C}"/>
    <cellStyle name="Normal 7 2 2 4 2 4" xfId="48759" xr:uid="{C3AE13AC-B190-4A52-BB00-C5C7720D5453}"/>
    <cellStyle name="Normal 7 2 2 4 3" xfId="19122" xr:uid="{E07B5DC9-736C-495D-A376-F9AAE13D8839}"/>
    <cellStyle name="Normal 7 2 2 4 3 2" xfId="27610" xr:uid="{860677E6-E673-4095-8845-A66387431581}"/>
    <cellStyle name="Normal 7 2 2 4 3 2 2" xfId="56100" xr:uid="{8F0D52B6-CA64-4084-8A23-0FF0CBA43EF1}"/>
    <cellStyle name="Normal 7 2 2 4 3 3" xfId="48760" xr:uid="{49B31E9E-8B2A-4270-A88C-E98EA67DBEEB}"/>
    <cellStyle name="Normal 7 2 2 4 4" xfId="30609" xr:uid="{3EB8B1D3-882C-4104-BCDD-E8BD0DF90502}"/>
    <cellStyle name="Normal 7 2 2 4 4 2" xfId="59099" xr:uid="{942B054D-D512-49EB-9B1F-486A204DB4E9}"/>
    <cellStyle name="Normal 7 2 2 4 5" xfId="24680" xr:uid="{F0373E31-CA40-461D-84D7-3FD4DB8EA914}"/>
    <cellStyle name="Normal 7 2 2 4 5 2" xfId="53172" xr:uid="{C1B389B5-4107-47CF-98A1-DC8E16C1398E}"/>
    <cellStyle name="Normal 7 2 2 4 6" xfId="19120" xr:uid="{16829012-001C-48FD-ABA5-C76E20A5B7E9}"/>
    <cellStyle name="Normal 7 2 2 4 6 2" xfId="48758" xr:uid="{4076CE1F-A281-481E-8740-FC2A23FE1A6B}"/>
    <cellStyle name="Normal 7 2 2 4 7" xfId="33330" xr:uid="{2EAAD8A6-EFFD-45FF-BC82-E8B086B31694}"/>
    <cellStyle name="Normal 7 2 2 5" xfId="19123" xr:uid="{DB8F2E48-0926-44A4-960E-2EA46846A67F}"/>
    <cellStyle name="Normal 7 2 2 5 2" xfId="26446" xr:uid="{F3D203EB-786C-4D47-8864-E71391250C06}"/>
    <cellStyle name="Normal 7 2 2 5 2 2" xfId="29430" xr:uid="{6C64CF19-3E8E-4C8F-BBE7-CB807A1D80AA}"/>
    <cellStyle name="Normal 7 2 2 5 2 2 2" xfId="57920" xr:uid="{D75C4FCD-C623-4DE2-A56C-7CFEEF9E2905}"/>
    <cellStyle name="Normal 7 2 2 5 2 3" xfId="54937" xr:uid="{4E53C9CE-9733-40AF-BBDD-E016FB9625F7}"/>
    <cellStyle name="Normal 7 2 2 5 3" xfId="27919" xr:uid="{FE88ADB7-9323-4DE7-9CC0-507741E956E5}"/>
    <cellStyle name="Normal 7 2 2 5 3 2" xfId="56409" xr:uid="{BC5FC2BD-0C11-46E1-983A-EFDDC9561066}"/>
    <cellStyle name="Normal 7 2 2 5 4" xfId="30919" xr:uid="{689F480E-FC01-4C21-BE80-4A12034C284C}"/>
    <cellStyle name="Normal 7 2 2 5 4 2" xfId="59409" xr:uid="{0905D05F-C2B7-4514-95B6-9E04E5944CF4}"/>
    <cellStyle name="Normal 7 2 2 5 5" xfId="24977" xr:uid="{299DC9B8-9C8E-4627-9B5C-43D3F2124A90}"/>
    <cellStyle name="Normal 7 2 2 5 5 2" xfId="53468" xr:uid="{DF66767C-6F7E-47A3-BB5A-9D5A6F896952}"/>
    <cellStyle name="Normal 7 2 2 5 6" xfId="48761" xr:uid="{CADE58E4-FEF5-4A45-8E73-9196533E4744}"/>
    <cellStyle name="Normal 7 2 2 6" xfId="19124" xr:uid="{E00C5DAC-EB89-4D99-BC38-125AF2986F26}"/>
    <cellStyle name="Normal 7 2 2 6 2" xfId="28244" xr:uid="{BD600236-AB01-428D-A24C-077DCFE33BF4}"/>
    <cellStyle name="Normal 7 2 2 6 2 2" xfId="56734" xr:uid="{A0ABC74B-56C8-4DF9-AD4D-C80F9E5E0B2C}"/>
    <cellStyle name="Normal 7 2 2 6 3" xfId="25278" xr:uid="{2106B628-0D5C-4254-A0E5-D68EA4AAF072}"/>
    <cellStyle name="Normal 7 2 2 6 3 2" xfId="53769" xr:uid="{02792969-15A7-480F-9FC7-7B0AE77C6B02}"/>
    <cellStyle name="Normal 7 2 2 6 4" xfId="48762" xr:uid="{92E8F86F-6E2F-44F5-8B89-F916361E6808}"/>
    <cellStyle name="Normal 7 2 2 7" xfId="19125" xr:uid="{7BDD60AC-1523-41F7-8FCE-5FF1F232961F}"/>
    <cellStyle name="Normal 7 2 2 7 2" xfId="26729" xr:uid="{BBFFC1BA-9FF7-4D7C-8623-063F6627D88D}"/>
    <cellStyle name="Normal 7 2 2 7 2 2" xfId="55219" xr:uid="{AADBB8D2-CCC5-4626-95DE-D2552BC4D464}"/>
    <cellStyle name="Normal 7 2 2 7 3" xfId="48763" xr:uid="{902D7C17-38CA-4023-93F4-4D2A4B98EC47}"/>
    <cellStyle name="Normal 7 2 2 8" xfId="20959" xr:uid="{2EBEFDC5-D0CE-484C-828E-08EE07BCBC93}"/>
    <cellStyle name="Normal 7 2 2 8 2" xfId="22499" xr:uid="{61C960BC-B52B-487A-ABCF-75D7748C1561}"/>
    <cellStyle name="Normal 7 2 2 8 3" xfId="29723" xr:uid="{2DEF9BE0-6152-42D3-AC8B-CFE90E6FFB29}"/>
    <cellStyle name="Normal 7 2 2 8 3 2" xfId="58213" xr:uid="{4DAB6654-57FB-4162-B385-2CBED2ADA5CC}"/>
    <cellStyle name="Normal 7 2 2 9" xfId="19105" xr:uid="{4C7A7349-8755-4863-8005-2CDDBC95C032}"/>
    <cellStyle name="Normal 7 2 2 9 2" xfId="31325" xr:uid="{C2746D02-5E85-44C4-B7A9-F98DAC474CFE}"/>
    <cellStyle name="Normal 7 2 2 9 3" xfId="48743" xr:uid="{68A6831C-2167-46F1-B2F0-91BD62B529E4}"/>
    <cellStyle name="Normal 7 2 3" xfId="1413" xr:uid="{3F3A08BF-627B-4E50-8D40-146A22461D80}"/>
    <cellStyle name="Normal 7 2 3 10" xfId="24009" xr:uid="{EC74332D-BAAA-48E5-B93C-9882568539EB}"/>
    <cellStyle name="Normal 7 2 3 10 2" xfId="52572" xr:uid="{05C7FF6E-1944-4EB8-BCD7-AB2D19C552EB}"/>
    <cellStyle name="Normal 7 2 3 11" xfId="4914" xr:uid="{6C7D2FE1-92CC-45F1-AF42-8097410A84C9}"/>
    <cellStyle name="Normal 7 2 3 12" xfId="32463" xr:uid="{341047C0-7B70-4689-A401-1DC7947909BB}"/>
    <cellStyle name="Normal 7 2 3 2" xfId="2075" xr:uid="{EF29596A-CFD8-4ECE-B06F-5FF904C8E214}"/>
    <cellStyle name="Normal 7 2 3 2 2" xfId="3310" xr:uid="{D37CE3C5-7B5D-435E-ACC5-5BE246329163}"/>
    <cellStyle name="Normal 7 2 3 2 2 2" xfId="19129" xr:uid="{F37EADFE-70E6-4711-AF40-759D478B77D6}"/>
    <cellStyle name="Normal 7 2 3 2 2 2 2" xfId="48767" xr:uid="{E979AB70-43B3-429E-B35F-84AB193EF481}"/>
    <cellStyle name="Normal 7 2 3 2 2 3" xfId="19130" xr:uid="{7F1464B1-71B3-4564-B129-20549F16C1ED}"/>
    <cellStyle name="Normal 7 2 3 2 2 3 2" xfId="48768" xr:uid="{E40AC587-47B1-48B0-B65D-36E134558FA4}"/>
    <cellStyle name="Normal 7 2 3 2 2 4" xfId="28467" xr:uid="{87EDCA8B-7801-4E92-AC4F-277DDD597C7B}"/>
    <cellStyle name="Normal 7 2 3 2 2 4 2" xfId="56957" xr:uid="{40B7018F-A0B7-41BD-BBD2-3670FF700D4F}"/>
    <cellStyle name="Normal 7 2 3 2 2 5" xfId="19128" xr:uid="{D688A5D2-1E0C-4E29-AE16-F56ACC3CF2C9}"/>
    <cellStyle name="Normal 7 2 3 2 2 5 2" xfId="48766" xr:uid="{C3AE2927-21FB-47F5-9B24-63F4ECB8D432}"/>
    <cellStyle name="Normal 7 2 3 2 2 6" xfId="34287" xr:uid="{577746AD-D00B-4A99-83B4-5387573266A4}"/>
    <cellStyle name="Normal 7 2 3 2 3" xfId="19131" xr:uid="{820D659F-73F2-4637-A730-D2137A212CD1}"/>
    <cellStyle name="Normal 7 2 3 2 3 2" xfId="48769" xr:uid="{265E7820-8481-48CF-BB12-8D1694F444BE}"/>
    <cellStyle name="Normal 7 2 3 2 4" xfId="19132" xr:uid="{91B19787-FEA3-4042-9717-2D07AEC0C730}"/>
    <cellStyle name="Normal 7 2 3 2 4 2" xfId="48770" xr:uid="{7B47A9D0-ADA1-453E-97E2-A80812E1E479}"/>
    <cellStyle name="Normal 7 2 3 2 5" xfId="19133" xr:uid="{A9E48BF5-B68D-4226-86BF-0582648E4D80}"/>
    <cellStyle name="Normal 7 2 3 2 5 2" xfId="48771" xr:uid="{CE73D248-7969-435D-BC67-317AC52055BD}"/>
    <cellStyle name="Normal 7 2 3 2 6" xfId="25490" xr:uid="{C522B951-8915-4B14-A765-0AAF40C8D19D}"/>
    <cellStyle name="Normal 7 2 3 2 6 2" xfId="53981" xr:uid="{033F9A98-23F1-4FD1-A72B-64E514C3A4C2}"/>
    <cellStyle name="Normal 7 2 3 2 7" xfId="19127" xr:uid="{9C6751F6-93BD-40AC-A32C-EFCFC0E28E60}"/>
    <cellStyle name="Normal 7 2 3 2 7 2" xfId="48765" xr:uid="{E904ABFC-95CB-4571-8D02-6E1C66F128A4}"/>
    <cellStyle name="Normal 7 2 3 2 8" xfId="33077" xr:uid="{93D2E237-52A1-45DB-B0AC-89CD15138EC7}"/>
    <cellStyle name="Normal 7 2 3 3" xfId="2708" xr:uid="{5177B37D-AB0E-4BDB-9219-D19C6A906ADD}"/>
    <cellStyle name="Normal 7 2 3 3 2" xfId="19135" xr:uid="{6A3DF8D3-DDD7-4116-8A40-4FEC76DF3204}"/>
    <cellStyle name="Normal 7 2 3 3 2 2" xfId="19136" xr:uid="{011093A4-5A94-4112-85CC-BB59FAECCBA2}"/>
    <cellStyle name="Normal 7 2 3 3 2 2 2" xfId="48774" xr:uid="{407B2138-DFA9-45F8-84CD-8E71B7801697}"/>
    <cellStyle name="Normal 7 2 3 3 2 3" xfId="19137" xr:uid="{E8954159-020A-42CF-92EB-C15AD802B800}"/>
    <cellStyle name="Normal 7 2 3 3 2 3 2" xfId="48775" xr:uid="{71BF1867-7858-4C6C-BAF9-729929463B04}"/>
    <cellStyle name="Normal 7 2 3 3 2 4" xfId="48773" xr:uid="{A630E944-8EE7-4CC9-A216-93A8C889AB25}"/>
    <cellStyle name="Normal 7 2 3 3 3" xfId="19138" xr:uid="{9C979E33-207C-4E2E-AEAB-9798F45602B4}"/>
    <cellStyle name="Normal 7 2 3 3 3 2" xfId="48776" xr:uid="{82788A70-7E2F-4EC5-8824-2B71D2552D58}"/>
    <cellStyle name="Normal 7 2 3 3 4" xfId="19139" xr:uid="{CDDEB560-381C-45A0-935F-28F68BC7F68C}"/>
    <cellStyle name="Normal 7 2 3 3 4 2" xfId="48777" xr:uid="{1BB1E2A0-AA97-461A-9015-12959CA130DE}"/>
    <cellStyle name="Normal 7 2 3 3 5" xfId="19140" xr:uid="{0627926F-8B39-4C15-A8ED-2FFDB4498FAE}"/>
    <cellStyle name="Normal 7 2 3 3 5 2" xfId="48778" xr:uid="{6079C986-01B2-400C-AEB3-698E3F1B662F}"/>
    <cellStyle name="Normal 7 2 3 3 6" xfId="26953" xr:uid="{9603468E-C810-4EF7-8C11-C775BD3F878F}"/>
    <cellStyle name="Normal 7 2 3 3 6 2" xfId="55443" xr:uid="{F2980B34-3F8A-4955-98AB-A7AB9CD613E4}"/>
    <cellStyle name="Normal 7 2 3 3 7" xfId="19134" xr:uid="{564C1DEC-DEF0-49C4-A021-DE91E5E0A0E7}"/>
    <cellStyle name="Normal 7 2 3 3 7 2" xfId="48772" xr:uid="{E51F5068-E51C-45B7-BB8C-E3A3C47ECC52}"/>
    <cellStyle name="Normal 7 2 3 3 8" xfId="33688" xr:uid="{6662FD98-918A-439C-9824-D4039CE7ABC0}"/>
    <cellStyle name="Normal 7 2 3 4" xfId="19141" xr:uid="{27A4FAE3-848D-4DF5-A825-AA0ECA9BB0A6}"/>
    <cellStyle name="Normal 7 2 3 4 2" xfId="19142" xr:uid="{E4349CBE-3124-437A-9CF6-4916CB85B377}"/>
    <cellStyle name="Normal 7 2 3 4 2 2" xfId="48780" xr:uid="{A5ED5D00-9B77-4966-BBA3-048188DE800C}"/>
    <cellStyle name="Normal 7 2 3 4 3" xfId="19143" xr:uid="{BFB7604B-DE96-44B3-A5E1-A086EA5E68B1}"/>
    <cellStyle name="Normal 7 2 3 4 3 2" xfId="48781" xr:uid="{BDC56355-AD45-46F5-BA60-30069BB8CA03}"/>
    <cellStyle name="Normal 7 2 3 4 4" xfId="29947" xr:uid="{9CECB1D4-243C-4D76-A2EB-2B8B1BCD73F0}"/>
    <cellStyle name="Normal 7 2 3 4 4 2" xfId="58437" xr:uid="{C5608957-AC8C-4A06-A6FB-3CEB6D9228E9}"/>
    <cellStyle name="Normal 7 2 3 4 5" xfId="48779" xr:uid="{ED461279-A850-4FEC-A77A-196E12D9B465}"/>
    <cellStyle name="Normal 7 2 3 5" xfId="19144" xr:uid="{F2950D2A-DF4B-4A43-9498-6A81587D235B}"/>
    <cellStyle name="Normal 7 2 3 5 2" xfId="31287" xr:uid="{633DBC51-E4FF-47AC-B413-0C535D0E41C2}"/>
    <cellStyle name="Normal 7 2 3 5 3" xfId="48782" xr:uid="{406A61E9-75D9-48B7-9307-18C600666BE5}"/>
    <cellStyle name="Normal 7 2 3 6" xfId="19145" xr:uid="{BA09295A-0A4F-435E-B41A-5907B9B6B593}"/>
    <cellStyle name="Normal 7 2 3 6 2" xfId="48783" xr:uid="{826FEAFC-C750-4C04-9F90-2020DAD0C241}"/>
    <cellStyle name="Normal 7 2 3 7" xfId="19146" xr:uid="{72D1C730-EC88-4936-B1E7-E24A441C65E1}"/>
    <cellStyle name="Normal 7 2 3 7 2" xfId="48784" xr:uid="{C87A0BFC-AAEC-4A31-82E2-95DF81F2E9B1}"/>
    <cellStyle name="Normal 7 2 3 8" xfId="20777" xr:uid="{98A5C193-23E4-4EBA-84E4-E15940E67F72}"/>
    <cellStyle name="Normal 7 2 3 9" xfId="19126" xr:uid="{5D24321A-C892-44B7-A680-65169AE177AA}"/>
    <cellStyle name="Normal 7 2 3 9 2" xfId="48764" xr:uid="{DB412D14-880A-43A5-8D4B-8ABA2117D47F}"/>
    <cellStyle name="Normal 7 2 4" xfId="1494" xr:uid="{7EA38EFA-ECC1-4634-8EBD-979DA92C9AB6}"/>
    <cellStyle name="Normal 7 2 4 2" xfId="4707" xr:uid="{DA061E81-F342-4B22-A43E-C56995D56D53}"/>
    <cellStyle name="Normal 7 2 4 2 2" xfId="19149" xr:uid="{50541F4C-0605-4AC2-A07A-ACEABEC5FFD2}"/>
    <cellStyle name="Normal 7 2 4 2 2 2" xfId="28756" xr:uid="{72A5C2DA-443C-4D4B-BB93-F939F8B1C541}"/>
    <cellStyle name="Normal 7 2 4 2 2 2 2" xfId="57246" xr:uid="{53A75B38-ED92-47E0-BC6A-B253B5FAD2A9}"/>
    <cellStyle name="Normal 7 2 4 2 2 3" xfId="48787" xr:uid="{323FDE77-FD01-4F1C-8DB6-BB355C5F9621}"/>
    <cellStyle name="Normal 7 2 4 2 3" xfId="19150" xr:uid="{680A6458-F2FF-49FA-A050-C50E0BC15C8F}"/>
    <cellStyle name="Normal 7 2 4 2 3 2" xfId="48788" xr:uid="{247967A3-ACA9-4FF0-83A1-3A4FCB71B071}"/>
    <cellStyle name="Normal 7 2 4 2 4" xfId="22392" xr:uid="{C6D245FF-60C6-4021-9898-42C41904FC33}"/>
    <cellStyle name="Normal 7 2 4 2 5" xfId="19148" xr:uid="{C10A3A4E-DD8E-4CF2-B930-5DF7DBD8E224}"/>
    <cellStyle name="Normal 7 2 4 2 5 2" xfId="48786" xr:uid="{9EE65415-59CE-445D-BD23-778836367382}"/>
    <cellStyle name="Normal 7 2 4 2 6" xfId="25777" xr:uid="{241001EC-EB5F-4FD8-9EBA-3D8A3FDD68FC}"/>
    <cellStyle name="Normal 7 2 4 2 6 2" xfId="54268" xr:uid="{C3BE8594-4DF0-40E7-8F70-C42AEF902F17}"/>
    <cellStyle name="Normal 7 2 4 3" xfId="19151" xr:uid="{93B8AAEA-36FE-4C4A-9B60-61A1F6C09EA2}"/>
    <cellStyle name="Normal 7 2 4 3 2" xfId="27245" xr:uid="{78679992-7585-4D80-95E3-747298E7EDDC}"/>
    <cellStyle name="Normal 7 2 4 3 2 2" xfId="55735" xr:uid="{F7F4D1A1-1B02-427F-AEFF-85D719B0EECA}"/>
    <cellStyle name="Normal 7 2 4 3 3" xfId="48789" xr:uid="{7EA46C9B-5555-4B00-84C3-86BA0D849C71}"/>
    <cellStyle name="Normal 7 2 4 4" xfId="19152" xr:uid="{25A2EA6B-AC79-4C5F-A717-4B8F322926A8}"/>
    <cellStyle name="Normal 7 2 4 4 2" xfId="30242" xr:uid="{C1D03B5D-5C66-4F09-82F1-4725CE32FF31}"/>
    <cellStyle name="Normal 7 2 4 4 2 2" xfId="58732" xr:uid="{4DA4E51C-0F67-4014-ABD0-B30DE216E8A1}"/>
    <cellStyle name="Normal 7 2 4 4 3" xfId="48790" xr:uid="{0AEA0009-7EF6-4B82-9662-7F8CB0388D37}"/>
    <cellStyle name="Normal 7 2 4 5" xfId="19153" xr:uid="{3537421C-5828-45EC-AE87-01998809F205}"/>
    <cellStyle name="Normal 7 2 4 5 2" xfId="48791" xr:uid="{A813F824-8071-42C2-9D94-5D2B1BD02626}"/>
    <cellStyle name="Normal 7 2 4 6" xfId="20711" xr:uid="{A1244D77-DC27-497E-B7E6-F2DBBE8C4A15}"/>
    <cellStyle name="Normal 7 2 4 6 2" xfId="22508" xr:uid="{393D8B6C-B5CA-42A9-898A-0DFBEA51A61D}"/>
    <cellStyle name="Normal 7 2 4 7" xfId="19147" xr:uid="{E7607211-B349-45CF-8CF7-E458F64C4263}"/>
    <cellStyle name="Normal 7 2 4 7 2" xfId="48785" xr:uid="{E0A4E345-E863-43D3-8F78-F076780F3288}"/>
    <cellStyle name="Normal 7 2 4 8" xfId="24332" xr:uid="{44F18524-F346-473C-908A-38E28D95EF4A}"/>
    <cellStyle name="Normal 7 2 4 8 2" xfId="52824" xr:uid="{EC64E82B-C4AF-4801-B0A9-8D8E3C97CD63}"/>
    <cellStyle name="Normal 7 2 4 9" xfId="4843" xr:uid="{E3E72339-C538-4D08-B71E-106ACD8987C6}"/>
    <cellStyle name="Normal 7 2 5" xfId="1785" xr:uid="{6C9BC56F-A166-46E9-913C-E6498BDDDAF5}"/>
    <cellStyle name="Normal 7 2 5 2" xfId="3006" xr:uid="{3C7BF155-7A7B-4150-A319-066935F0C6F4}"/>
    <cellStyle name="Normal 7 2 5 2 2" xfId="19156" xr:uid="{5637049D-971C-4F38-8A09-3E3BE074A25F}"/>
    <cellStyle name="Normal 7 2 5 2 2 2" xfId="29053" xr:uid="{5FDD8CC0-1BD6-410B-8FFD-F8B47FF67655}"/>
    <cellStyle name="Normal 7 2 5 2 2 2 2" xfId="57543" xr:uid="{95E3CE95-0702-4209-90BC-E305080CA215}"/>
    <cellStyle name="Normal 7 2 5 2 2 3" xfId="48794" xr:uid="{EE26EFE6-E35A-4D9F-A5E1-D8DC4227B290}"/>
    <cellStyle name="Normal 7 2 5 2 3" xfId="19157" xr:uid="{12BA344A-C133-4B77-804F-95901B90C3A0}"/>
    <cellStyle name="Normal 7 2 5 2 3 2" xfId="48795" xr:uid="{5873FAF7-59F8-4324-A1E8-97072979110E}"/>
    <cellStyle name="Normal 7 2 5 2 4" xfId="26069" xr:uid="{67773128-BEF0-456A-8A56-A4DF2A1E8B98}"/>
    <cellStyle name="Normal 7 2 5 2 4 2" xfId="54560" xr:uid="{8623CE20-4B6F-4AA3-A229-6F19C318FD5E}"/>
    <cellStyle name="Normal 7 2 5 2 5" xfId="19155" xr:uid="{B6317BA2-69A9-4809-9B0B-68C75C53483D}"/>
    <cellStyle name="Normal 7 2 5 2 5 2" xfId="48793" xr:uid="{94C91A2E-A7A0-4F9E-BEE3-2A6DA7764054}"/>
    <cellStyle name="Normal 7 2 5 2 6" xfId="33984" xr:uid="{64D29265-0CCC-4199-997C-B8CA16546EBF}"/>
    <cellStyle name="Normal 7 2 5 3" xfId="19158" xr:uid="{894E6EEA-77D5-428F-A9CB-B09650FA39EF}"/>
    <cellStyle name="Normal 7 2 5 3 2" xfId="27542" xr:uid="{327665D5-9508-4759-B814-7D50B8DFC912}"/>
    <cellStyle name="Normal 7 2 5 3 2 2" xfId="56032" xr:uid="{EAF74533-9C66-4145-857A-2B4AB38DE1FC}"/>
    <cellStyle name="Normal 7 2 5 3 3" xfId="48796" xr:uid="{51D7E632-2846-4E2F-A150-4C30AD91ADB9}"/>
    <cellStyle name="Normal 7 2 5 4" xfId="19159" xr:uid="{1C8BF74E-9D90-4FC7-B46E-E929DB9A1795}"/>
    <cellStyle name="Normal 7 2 5 4 2" xfId="30540" xr:uid="{92357950-3F30-41ED-B825-DDBE6830FFFA}"/>
    <cellStyle name="Normal 7 2 5 4 2 2" xfId="59030" xr:uid="{40D576DE-423F-4D2A-A9E3-B79A69F93A64}"/>
    <cellStyle name="Normal 7 2 5 4 3" xfId="48797" xr:uid="{BA9847CB-A248-46BA-B026-02997518A698}"/>
    <cellStyle name="Normal 7 2 5 5" xfId="19160" xr:uid="{018A6938-4BFB-4CDD-AA62-5E8C9DDF66EB}"/>
    <cellStyle name="Normal 7 2 5 5 2" xfId="48798" xr:uid="{F2B1EF34-F846-4357-8E52-21ECE6D3999F}"/>
    <cellStyle name="Normal 7 2 5 6" xfId="24612" xr:uid="{A15FE247-0265-4F0D-93DC-BF90DA04BB1C}"/>
    <cellStyle name="Normal 7 2 5 6 2" xfId="53104" xr:uid="{A0231DEA-84B0-4AA2-A6AB-589A509E17A0}"/>
    <cellStyle name="Normal 7 2 5 7" xfId="19154" xr:uid="{84C72EA0-CA2A-434F-B575-846CF337350E}"/>
    <cellStyle name="Normal 7 2 5 7 2" xfId="48792" xr:uid="{E2AAC25E-21F7-4E60-B751-55EE1E921947}"/>
    <cellStyle name="Normal 7 2 5 8" xfId="32787" xr:uid="{2F33ACC6-C9A2-4E81-86D3-C04F3231427A}"/>
    <cellStyle name="Normal 7 2 6" xfId="2233" xr:uid="{0938BCC5-CA3E-49BF-AAB5-ED6E52C1C973}"/>
    <cellStyle name="Normal 7 2 6 2" xfId="19162" xr:uid="{97BA411F-1F79-4650-816B-247A3BFAB59E}"/>
    <cellStyle name="Normal 7 2 6 2 2" xfId="29362" xr:uid="{5BA56C8D-86C7-4319-956A-90CE691DBD5F}"/>
    <cellStyle name="Normal 7 2 6 2 2 2" xfId="57852" xr:uid="{4D45C1BB-E6DF-4D81-ABB0-5DC50F3446FA}"/>
    <cellStyle name="Normal 7 2 6 2 3" xfId="26378" xr:uid="{8BEDA80E-BCF0-41AB-92EE-38816F89A506}"/>
    <cellStyle name="Normal 7 2 6 2 3 2" xfId="54869" xr:uid="{2E854A13-B43A-432F-B38C-F11DD260D110}"/>
    <cellStyle name="Normal 7 2 6 2 4" xfId="48800" xr:uid="{5C299F79-E576-4372-9074-CE0DA2C9D322}"/>
    <cellStyle name="Normal 7 2 6 3" xfId="19163" xr:uid="{F8FB9F21-A070-4295-A67B-2E96CEDC6F79}"/>
    <cellStyle name="Normal 7 2 6 3 2" xfId="27851" xr:uid="{0067D2B9-3B5D-4879-BD53-EC4BE134F3C4}"/>
    <cellStyle name="Normal 7 2 6 3 2 2" xfId="56341" xr:uid="{B366E249-590E-4AD2-98A3-2360EFA30CE9}"/>
    <cellStyle name="Normal 7 2 6 3 3" xfId="48801" xr:uid="{95705F10-02B0-4BA1-AA5B-4B186820B7A8}"/>
    <cellStyle name="Normal 7 2 6 4" xfId="30850" xr:uid="{F503586D-E416-4550-BBAE-D916411B7A7F}"/>
    <cellStyle name="Normal 7 2 6 4 2" xfId="59340" xr:uid="{DB464B79-48C0-4907-B001-02076E9CA081}"/>
    <cellStyle name="Normal 7 2 6 5" xfId="24908" xr:uid="{6596D6D9-B3B3-49FA-992A-6D5854C8A911}"/>
    <cellStyle name="Normal 7 2 6 5 2" xfId="53399" xr:uid="{A57763D7-A8A0-4C8D-9B34-DAAE302CBC6B}"/>
    <cellStyle name="Normal 7 2 6 6" xfId="19161" xr:uid="{DF114171-D5DC-48D6-BE64-88D299E4494C}"/>
    <cellStyle name="Normal 7 2 6 6 2" xfId="48799" xr:uid="{3EC4875E-BEB5-4102-820A-A67AB819B585}"/>
    <cellStyle name="Normal 7 2 6 7" xfId="33215" xr:uid="{1E38C6AC-17C7-4DB3-94FD-CC961E474EB6}"/>
    <cellStyle name="Normal 7 2 7" xfId="3431" xr:uid="{BF444E33-7086-4AAB-B308-15DE8C3D9530}"/>
    <cellStyle name="Normal 7 2 7 2" xfId="28176" xr:uid="{54625D37-53FE-462D-BA83-3DC8FD7A1D91}"/>
    <cellStyle name="Normal 7 2 7 2 2" xfId="56666" xr:uid="{EF104544-2324-4D50-AE8F-6F9F184E02F3}"/>
    <cellStyle name="Normal 7 2 7 3" xfId="25209" xr:uid="{8F1BC687-8798-4AB2-A5A8-268CE06BBD95}"/>
    <cellStyle name="Normal 7 2 7 3 2" xfId="53700" xr:uid="{1E6ED1EA-DD9C-41C6-919A-FB5B9B8ACFF2}"/>
    <cellStyle name="Normal 7 2 7 4" xfId="19164" xr:uid="{581BDDD2-492A-494C-BF4A-11114D87704B}"/>
    <cellStyle name="Normal 7 2 7 4 2" xfId="48802" xr:uid="{0741AE74-130C-46ED-9EC0-2C174D437822}"/>
    <cellStyle name="Normal 7 2 8" xfId="760" xr:uid="{7C7D195C-108A-40D6-AE60-D6BCBCF5AF40}"/>
    <cellStyle name="Normal 7 2 8 2" xfId="26660" xr:uid="{93BDEA7F-6C57-4DCB-BAEC-DDC8CD3DEA34}"/>
    <cellStyle name="Normal 7 2 8 2 2" xfId="55150" xr:uid="{BAE58E05-8092-43DD-9B96-FC76C8D88C56}"/>
    <cellStyle name="Normal 7 2 8 3" xfId="19165" xr:uid="{24D4DAF0-501F-4439-836A-411508015826}"/>
    <cellStyle name="Normal 7 2 8 3 2" xfId="48803" xr:uid="{95CAB8F4-FFD6-43BD-8AFC-B022C7EA1239}"/>
    <cellStyle name="Normal 7 2 8 4" xfId="32010" xr:uid="{E47B41B5-197F-449B-882A-2DB823819137}"/>
    <cellStyle name="Normal 7 2 9" xfId="19166" xr:uid="{14B3C3A9-6D53-4A83-A4CA-D5742FBA2DCE}"/>
    <cellStyle name="Normal 7 2 9 2" xfId="29654" xr:uid="{F874496E-C8BE-4BB9-9A3D-A875CE2ECD7B}"/>
    <cellStyle name="Normal 7 2 9 2 2" xfId="58144" xr:uid="{D35D1DE2-BE3E-491B-8AD1-615D0E2F2516}"/>
    <cellStyle name="Normal 7 2 9 3" xfId="48804" xr:uid="{0E42144B-9D09-440C-83D2-CAE8ED8FC40C}"/>
    <cellStyle name="Normal 7 3" xfId="933" xr:uid="{AA050D10-A6CA-4C31-910A-18B4B935246C}"/>
    <cellStyle name="Normal 7 3 10" xfId="5012" xr:uid="{6BC3E86A-D5E4-42C8-BF7A-702887FFBE89}"/>
    <cellStyle name="Normal 7 3 10 2" xfId="34881" xr:uid="{A769FD0E-2FBB-41B8-ABD4-B3CB7BCB69CF}"/>
    <cellStyle name="Normal 7 3 11" xfId="4296" xr:uid="{2BAFDA3E-309D-42CB-84FC-1E1045B86740}"/>
    <cellStyle name="Normal 7 3 12" xfId="32144" xr:uid="{E9546A7D-6095-4312-BE13-5F39CB40CF9C}"/>
    <cellStyle name="Normal 7 3 2" xfId="1415" xr:uid="{80C4566C-77B4-4849-9AC1-6C248359B6C0}"/>
    <cellStyle name="Normal 7 3 2 10" xfId="32465" xr:uid="{DE87445C-EA27-4EC7-A104-6BA2FE616FDA}"/>
    <cellStyle name="Normal 7 3 2 2" xfId="2077" xr:uid="{5EDA8933-8098-46F4-A770-8C53B42F2B73}"/>
    <cellStyle name="Normal 7 3 2 2 2" xfId="3312" xr:uid="{D042DAF4-51B4-40E0-B7F6-11601C3FE0DC}"/>
    <cellStyle name="Normal 7 3 2 2 2 2" xfId="19170" xr:uid="{0B4A03FC-04FE-4722-9CE0-9F35EF845821}"/>
    <cellStyle name="Normal 7 3 2 2 2 2 2" xfId="48808" xr:uid="{E6678B35-1C7F-42B2-9331-65DE80BC7B40}"/>
    <cellStyle name="Normal 7 3 2 2 2 3" xfId="34289" xr:uid="{66B3E4B3-F24A-4415-94AE-252452B8CFDD}"/>
    <cellStyle name="Normal 7 3 2 2 3" xfId="19171" xr:uid="{5C95A6C5-3CDA-4DB4-AEC4-B5516291D047}"/>
    <cellStyle name="Normal 7 3 2 2 3 2" xfId="48809" xr:uid="{7ADEEC0A-D6E0-4505-A44F-06B2D5C6E561}"/>
    <cellStyle name="Normal 7 3 2 2 4" xfId="22084" xr:uid="{A0B5A588-F745-4D45-86BC-6370FBB9560B}"/>
    <cellStyle name="Normal 7 3 2 2 4 2" xfId="51509" xr:uid="{14E769F6-9588-4672-A59B-23C91DE06DBE}"/>
    <cellStyle name="Normal 7 3 2 2 5" xfId="19169" xr:uid="{3E478B73-5609-48FD-AE96-0E088EC0C82C}"/>
    <cellStyle name="Normal 7 3 2 2 5 2" xfId="48807" xr:uid="{1B07C577-CA27-4A3B-AA53-7E44BD25F152}"/>
    <cellStyle name="Normal 7 3 2 2 6" xfId="33079" xr:uid="{849E2BBF-11A1-494D-AF9F-E1C97B7F569C}"/>
    <cellStyle name="Normal 7 3 2 3" xfId="2710" xr:uid="{3D856819-65BC-4B66-8FB7-D6880E84C0AE}"/>
    <cellStyle name="Normal 7 3 2 3 2" xfId="19172" xr:uid="{87034237-69DE-4162-9943-F841B8DE107B}"/>
    <cellStyle name="Normal 7 3 2 3 2 2" xfId="48810" xr:uid="{A108C9A3-3998-465C-94FF-5B3BDB4F4DB0}"/>
    <cellStyle name="Normal 7 3 2 3 3" xfId="33690" xr:uid="{46C1FED4-2257-4418-B2AE-1D1406454033}"/>
    <cellStyle name="Normal 7 3 2 4" xfId="19173" xr:uid="{267BC6DF-BFCE-4626-8DA9-B763EF1B902A}"/>
    <cellStyle name="Normal 7 3 2 4 2" xfId="48811" xr:uid="{9A194DEB-649D-477E-B06B-F96CE23B51BD}"/>
    <cellStyle name="Normal 7 3 2 5" xfId="19174" xr:uid="{19BD948A-2892-4A28-ADB3-9685704BCA58}"/>
    <cellStyle name="Normal 7 3 2 5 2" xfId="48812" xr:uid="{F38B3FC9-E230-4089-BA58-BE77FF80A84D}"/>
    <cellStyle name="Normal 7 3 2 6" xfId="21100" xr:uid="{18D9CDBE-8E0E-4177-8FC8-CB9904007B30}"/>
    <cellStyle name="Normal 7 3 2 6 2" xfId="50526" xr:uid="{89310C3C-728E-4911-9115-37B77189F9FD}"/>
    <cellStyle name="Normal 7 3 2 7" xfId="19168" xr:uid="{94F7FED4-C9B5-45F6-A3E2-810BB98CC30E}"/>
    <cellStyle name="Normal 7 3 2 7 2" xfId="48806" xr:uid="{F4FC566D-6E74-467B-AACE-60BFB4723C97}"/>
    <cellStyle name="Normal 7 3 2 8" xfId="5243" xr:uid="{B1B2F942-13FE-4DE1-A253-F78EECBCA8D5}"/>
    <cellStyle name="Normal 7 3 2 8 2" xfId="35106" xr:uid="{A52FCC28-D594-44FE-92DF-FB8A94E1E150}"/>
    <cellStyle name="Normal 7 3 2 9" xfId="4526" xr:uid="{26EA5244-F745-49AB-A847-E9EC80F9F773}"/>
    <cellStyle name="Normal 7 3 3" xfId="1787" xr:uid="{6AAB5994-FF3B-488C-90BA-98383CA8643F}"/>
    <cellStyle name="Normal 7 3 3 2" xfId="3008" xr:uid="{E75BA25D-62C3-4267-8419-BCF0B1FF8FC1}"/>
    <cellStyle name="Normal 7 3 3 2 2" xfId="19177" xr:uid="{D8F26267-1B07-4607-8B9D-0C75BD52FFC8}"/>
    <cellStyle name="Normal 7 3 3 2 2 2" xfId="48815" xr:uid="{F1E65D19-BF3C-45F0-8CE6-756D7D66D930}"/>
    <cellStyle name="Normal 7 3 3 2 3" xfId="19178" xr:uid="{25C0CFCB-560D-425E-BD69-BC977705D3AE}"/>
    <cellStyle name="Normal 7 3 3 2 3 2" xfId="48816" xr:uid="{0B04552A-D03D-4975-A63A-7E182620B371}"/>
    <cellStyle name="Normal 7 3 3 2 4" xfId="19176" xr:uid="{DED307F7-5109-434F-B3F5-B384328FEBCE}"/>
    <cellStyle name="Normal 7 3 3 2 4 2" xfId="48814" xr:uid="{DE65958B-3756-4A78-B54A-7190438B2249}"/>
    <cellStyle name="Normal 7 3 3 2 5" xfId="33986" xr:uid="{2DE14B1B-E888-4566-B25E-B4C6F861380E}"/>
    <cellStyle name="Normal 7 3 3 3" xfId="19179" xr:uid="{C149129F-BEF1-4533-9CA2-61CE606594DF}"/>
    <cellStyle name="Normal 7 3 3 3 2" xfId="48817" xr:uid="{D9B8CDF7-5F55-4002-94EF-CEDC5380DD40}"/>
    <cellStyle name="Normal 7 3 3 4" xfId="19180" xr:uid="{D60AAE39-BD6E-4119-B9E6-03FB6C536DE0}"/>
    <cellStyle name="Normal 7 3 3 4 2" xfId="48818" xr:uid="{A325F875-08DF-416A-9971-66ADC514D671}"/>
    <cellStyle name="Normal 7 3 3 5" xfId="19181" xr:uid="{F361B242-09E8-45FA-BAA7-2D223B1D9148}"/>
    <cellStyle name="Normal 7 3 3 5 2" xfId="48819" xr:uid="{8404A12E-FFC1-4A3A-BCF3-59DADC8A1E87}"/>
    <cellStyle name="Normal 7 3 3 6" xfId="21831" xr:uid="{B1A143AB-E6FC-4206-89F2-DEE85B7A81E9}"/>
    <cellStyle name="Normal 7 3 3 6 2" xfId="51256" xr:uid="{DB174235-F90C-4CEB-B3CB-1B5CCCF0A849}"/>
    <cellStyle name="Normal 7 3 3 7" xfId="19175" xr:uid="{BBDB53C8-1281-443E-A750-6D5C1B96068F}"/>
    <cellStyle name="Normal 7 3 3 7 2" xfId="48813" xr:uid="{42DEA0E0-0A71-460E-9B62-DD0C3F072C67}"/>
    <cellStyle name="Normal 7 3 3 8" xfId="23529" xr:uid="{433AB6CE-48FB-4C7B-A104-1147DD24729A}"/>
    <cellStyle name="Normal 7 3 3 9" xfId="32789" xr:uid="{7302D05D-7525-4591-9847-66843788C419}"/>
    <cellStyle name="Normal 7 3 4" xfId="2266" xr:uid="{B014AB1C-4866-43D7-9FE8-FBEA89E89EF7}"/>
    <cellStyle name="Normal 7 3 4 2" xfId="19183" xr:uid="{3D8AE4BF-FCEE-4ED7-8A2F-B15A2AC00C65}"/>
    <cellStyle name="Normal 7 3 4 2 2" xfId="48821" xr:uid="{1F3DF4F6-3AF0-48F6-B3AF-DAC976EB6D18}"/>
    <cellStyle name="Normal 7 3 4 3" xfId="19184" xr:uid="{0496373C-280D-4EDF-902E-2472057DC70D}"/>
    <cellStyle name="Normal 7 3 4 3 2" xfId="48822" xr:uid="{1B37EAA5-021B-4E7C-B65D-74E1D849CAE5}"/>
    <cellStyle name="Normal 7 3 4 4" xfId="23224" xr:uid="{24A866CA-F46E-440D-AFD1-C79A3F35FAC8}"/>
    <cellStyle name="Normal 7 3 4 4 2" xfId="52288" xr:uid="{2CBDC4D1-793D-4846-A83F-78EC45D928DB}"/>
    <cellStyle name="Normal 7 3 4 5" xfId="19182" xr:uid="{EA631839-3292-48A9-BDCB-E6292B8CE1B4}"/>
    <cellStyle name="Normal 7 3 4 5 2" xfId="48820" xr:uid="{3A4735F1-6965-440F-8EB4-C87A189AC658}"/>
    <cellStyle name="Normal 7 3 4 6" xfId="33246" xr:uid="{793F4B53-F8FB-41E2-ACE9-5A82367AFE48}"/>
    <cellStyle name="Normal 7 3 5" xfId="19185" xr:uid="{E9AA62AB-0A41-4B7F-A3D9-1F25BC5DFA09}"/>
    <cellStyle name="Normal 7 3 5 2" xfId="48823" xr:uid="{EBA1CB80-C853-48B7-BA14-9D6F65BE6EEC}"/>
    <cellStyle name="Normal 7 3 6" xfId="19186" xr:uid="{E1AAC877-9B25-494D-AB2B-18EF33543FE5}"/>
    <cellStyle name="Normal 7 3 6 2" xfId="48824" xr:uid="{BEDE51B2-0791-42BA-B24D-09D24156D4B9}"/>
    <cellStyle name="Normal 7 3 7" xfId="19187" xr:uid="{B4BF1133-2997-48E4-BAA8-749006CF9011}"/>
    <cellStyle name="Normal 7 3 7 2" xfId="48825" xr:uid="{01550A6C-38CB-4B37-97BB-739D09C3DF28}"/>
    <cellStyle name="Normal 7 3 8" xfId="20858" xr:uid="{7706A0D6-069B-456A-8F99-7612C7398A4E}"/>
    <cellStyle name="Normal 7 3 8 2" xfId="50286" xr:uid="{3B7DAF9F-0633-4756-91CB-3E8B6592B01B}"/>
    <cellStyle name="Normal 7 3 9" xfId="19167" xr:uid="{CB054CD0-4FB1-4DC5-8D5A-FA43D6645E69}"/>
    <cellStyle name="Normal 7 3 9 2" xfId="48805" xr:uid="{3B84A7DB-4E39-4C46-8ECF-3FF234A007FE}"/>
    <cellStyle name="Normal 7 4" xfId="923" xr:uid="{CB460069-A4FC-4AD3-8DFB-8642014FA9AE}"/>
    <cellStyle name="Normal 7 4 10" xfId="23904" xr:uid="{8743CDD8-7136-433F-9FC9-077697A66317}"/>
    <cellStyle name="Normal 7 4 10 2" xfId="52497" xr:uid="{8EC197D6-3BA6-4A05-98D6-E8F6D12E33A2}"/>
    <cellStyle name="Normal 7 4 11" xfId="32135" xr:uid="{5A7C36C7-D4DD-44D9-B6C9-76FF075EED1E}"/>
    <cellStyle name="Normal 7 4 2" xfId="1412" xr:uid="{7513AD2D-7160-4C64-85AF-A0ACF2CE05D0}"/>
    <cellStyle name="Normal 7 4 2 2" xfId="2074" xr:uid="{BF821BC0-383B-4AF9-9AF1-A91BB84917F4}"/>
    <cellStyle name="Normal 7 4 2 2 2" xfId="3309" xr:uid="{1EF9D061-FC03-40DD-B368-58D8E4F80F07}"/>
    <cellStyle name="Normal 7 4 2 2 2 2" xfId="19191" xr:uid="{9B7F91B4-F62C-4DA9-ABA1-2FDB132B14CE}"/>
    <cellStyle name="Normal 7 4 2 2 2 2 2" xfId="48829" xr:uid="{D09F97B6-D9F0-4E2F-A0A6-C6129BBF70CD}"/>
    <cellStyle name="Normal 7 4 2 2 2 3" xfId="34286" xr:uid="{6FA94C3C-20B7-4B69-934F-30335B9042D1}"/>
    <cellStyle name="Normal 7 4 2 2 3" xfId="19192" xr:uid="{B01455C5-A714-4745-B30D-75A30795ECFA}"/>
    <cellStyle name="Normal 7 4 2 2 3 2" xfId="48830" xr:uid="{9E29C617-3922-437B-8A94-CFDCED533F5B}"/>
    <cellStyle name="Normal 7 4 2 2 4" xfId="28381" xr:uid="{5DD805D0-D2C7-4DD0-A5B6-B7119E4AAF34}"/>
    <cellStyle name="Normal 7 4 2 2 4 2" xfId="56871" xr:uid="{D5580B3E-9E26-403F-95FC-AB68CABE24A2}"/>
    <cellStyle name="Normal 7 4 2 2 5" xfId="19190" xr:uid="{A2614A7C-D567-4CA8-B4AB-C63BCFD11D68}"/>
    <cellStyle name="Normal 7 4 2 2 5 2" xfId="48828" xr:uid="{C15125A6-1310-445A-B5B4-EA49D9EECE16}"/>
    <cellStyle name="Normal 7 4 2 2 6" xfId="33076" xr:uid="{C6F17FD1-4F59-45EB-8634-0F73B5106A43}"/>
    <cellStyle name="Normal 7 4 2 3" xfId="2711" xr:uid="{66AF1B3A-EF9B-4937-8115-759FA3BC9AAC}"/>
    <cellStyle name="Normal 7 4 2 3 2" xfId="19193" xr:uid="{5F8CB2E1-5A86-4CDD-A320-53E5F0C6DD4E}"/>
    <cellStyle name="Normal 7 4 2 3 2 2" xfId="48831" xr:uid="{B2B1A32D-DF7F-4C59-8C2A-AA561B7EAA72}"/>
    <cellStyle name="Normal 7 4 2 3 3" xfId="33691" xr:uid="{E435C952-AA96-4874-B84C-8BD942E34BDE}"/>
    <cellStyle name="Normal 7 4 2 4" xfId="19194" xr:uid="{BABAAEEC-C3F8-4FD0-B65F-FE3660767571}"/>
    <cellStyle name="Normal 7 4 2 4 2" xfId="48832" xr:uid="{04553B7A-28F6-4717-8F42-0F7EEF270196}"/>
    <cellStyle name="Normal 7 4 2 5" xfId="19195" xr:uid="{05C4F093-1B3D-442B-89FB-733735ED389A}"/>
    <cellStyle name="Normal 7 4 2 5 2" xfId="48833" xr:uid="{54874336-220A-469B-B03E-927CD1C07BF0}"/>
    <cellStyle name="Normal 7 4 2 6" xfId="25415" xr:uid="{27695A28-8521-4642-A152-93337C71127A}"/>
    <cellStyle name="Normal 7 4 2 6 2" xfId="53906" xr:uid="{5565F992-675C-4F4A-B5F3-5FC581B2B6C0}"/>
    <cellStyle name="Normal 7 4 2 7" xfId="19189" xr:uid="{FBDF2C8B-75A1-4427-89EB-CF0750FE3187}"/>
    <cellStyle name="Normal 7 4 2 7 2" xfId="48827" xr:uid="{57B6413F-68FC-403D-A02C-119E6C022A35}"/>
    <cellStyle name="Normal 7 4 2 8" xfId="32462" xr:uid="{28C78123-DBB4-4D12-80BF-936EA2C6ECD9}"/>
    <cellStyle name="Normal 7 4 3" xfId="1784" xr:uid="{D1714333-6815-4D7E-AFF5-DA3C0938B30D}"/>
    <cellStyle name="Normal 7 4 3 2" xfId="3005" xr:uid="{7FD9F951-2774-474E-8BE7-612CFB4D3574}"/>
    <cellStyle name="Normal 7 4 3 2 2" xfId="19198" xr:uid="{6997B2CF-5C79-44A9-B055-E67370686335}"/>
    <cellStyle name="Normal 7 4 3 2 2 2" xfId="48836" xr:uid="{0DDB1615-6EED-4A5E-A7FF-D13E50BA1E57}"/>
    <cellStyle name="Normal 7 4 3 2 3" xfId="19199" xr:uid="{B6DD5DC0-F92D-4C5E-B86F-348488473B7B}"/>
    <cellStyle name="Normal 7 4 3 2 3 2" xfId="48837" xr:uid="{DB499346-3FEB-44A6-BE5C-E7DE29F2ADC0}"/>
    <cellStyle name="Normal 7 4 3 2 4" xfId="19197" xr:uid="{13F44645-DF4D-4A9F-9CB7-A6FAAE2B06DC}"/>
    <cellStyle name="Normal 7 4 3 2 4 2" xfId="48835" xr:uid="{601A584A-A5FB-41FB-A919-B20B1108BB0A}"/>
    <cellStyle name="Normal 7 4 3 2 5" xfId="33983" xr:uid="{721BFAE6-0CEC-4578-B2BF-EDE0400B6A6D}"/>
    <cellStyle name="Normal 7 4 3 3" xfId="19200" xr:uid="{F3F3D65E-37A1-4B8B-BDED-E81393197ED1}"/>
    <cellStyle name="Normal 7 4 3 3 2" xfId="48838" xr:uid="{6C0E2001-B791-4497-A4E9-9E005CC64AE7}"/>
    <cellStyle name="Normal 7 4 3 4" xfId="19201" xr:uid="{1252890B-4E75-450B-B88D-3C2D8B87AE0D}"/>
    <cellStyle name="Normal 7 4 3 4 2" xfId="48839" xr:uid="{12B6E09B-0A5D-4270-9F7F-78AF7208529B}"/>
    <cellStyle name="Normal 7 4 3 5" xfId="19202" xr:uid="{410BD2FE-4CA0-4D67-8C56-1D60EF81080D}"/>
    <cellStyle name="Normal 7 4 3 5 2" xfId="48840" xr:uid="{EDB54F3D-4804-4B65-803F-AA7D766E1173}"/>
    <cellStyle name="Normal 7 4 3 6" xfId="26867" xr:uid="{2F2D7BCD-916F-46A1-BB93-BAA29C712971}"/>
    <cellStyle name="Normal 7 4 3 6 2" xfId="55357" xr:uid="{76C0828B-BC29-4A34-B0C7-91EECB658ED2}"/>
    <cellStyle name="Normal 7 4 3 7" xfId="19196" xr:uid="{E2957057-C6F2-44E1-9424-BF4395EC9D8B}"/>
    <cellStyle name="Normal 7 4 3 7 2" xfId="48834" xr:uid="{37B90393-A677-414A-A536-6B23DD424B40}"/>
    <cellStyle name="Normal 7 4 3 8" xfId="32786" xr:uid="{4D86360C-DF3C-4304-936A-68BEF7EE48AE}"/>
    <cellStyle name="Normal 7 4 4" xfId="2126" xr:uid="{2EC5A6F8-3547-4934-91C6-E160CB41EF39}"/>
    <cellStyle name="Normal 7 4 4 2" xfId="19204" xr:uid="{404791A2-271E-4EB6-B03D-E413E2EE5A9E}"/>
    <cellStyle name="Normal 7 4 4 2 2" xfId="48842" xr:uid="{865676A2-6772-4D35-ACDB-2924D18C55ED}"/>
    <cellStyle name="Normal 7 4 4 3" xfId="19205" xr:uid="{F6E40A8B-F732-4F5C-9AE1-A4848744E418}"/>
    <cellStyle name="Normal 7 4 4 3 2" xfId="48843" xr:uid="{D73A4764-AFCF-4FD0-8F86-3B8A3CA9C2CD}"/>
    <cellStyle name="Normal 7 4 4 4" xfId="29860" xr:uid="{ACFA6CE7-CD18-44EA-B68B-810A6C69A049}"/>
    <cellStyle name="Normal 7 4 4 4 2" xfId="58350" xr:uid="{413EC949-EBC6-4FBF-87B0-5140102E03D8}"/>
    <cellStyle name="Normal 7 4 4 5" xfId="19203" xr:uid="{006E4A78-BA97-4064-AC4A-9C5E1B47C6AF}"/>
    <cellStyle name="Normal 7 4 4 5 2" xfId="48841" xr:uid="{C68E2AA1-5E51-42C9-AAD2-6CF8DDFF5CB8}"/>
    <cellStyle name="Normal 7 4 4 6" xfId="33112" xr:uid="{1C89D9CF-8BBD-49EC-9B56-5765A3A81D37}"/>
    <cellStyle name="Normal 7 4 5" xfId="19206" xr:uid="{749DBBDB-D925-4D1D-A735-3BE26C089472}"/>
    <cellStyle name="Normal 7 4 5 2" xfId="48844" xr:uid="{EE32EE14-07EF-4413-B591-FF0C122F99B6}"/>
    <cellStyle name="Normal 7 4 6" xfId="19207" xr:uid="{658FC748-310E-40AD-B65B-B2E3F72F8438}"/>
    <cellStyle name="Normal 7 4 6 2" xfId="48845" xr:uid="{3A5BF780-06EC-4F9C-BC25-7B87F377998D}"/>
    <cellStyle name="Normal 7 4 7" xfId="19208" xr:uid="{BB925EA9-5065-4122-A22F-64AFA2F0A837}"/>
    <cellStyle name="Normal 7 4 7 2" xfId="48846" xr:uid="{A393CBFD-663B-409C-8D34-642A7037880D}"/>
    <cellStyle name="Normal 7 4 8" xfId="21585" xr:uid="{74F3C45D-20BB-4341-8550-7B23614C888A}"/>
    <cellStyle name="Normal 7 4 8 2" xfId="51010" xr:uid="{547BAE58-2B8C-42C6-BA0E-CB713AF66100}"/>
    <cellStyle name="Normal 7 4 9" xfId="19188" xr:uid="{D6914702-7F88-45FF-9941-1DB50B8FC897}"/>
    <cellStyle name="Normal 7 4 9 2" xfId="48826" xr:uid="{B4DB8C36-6EB7-459B-93F2-C5D74643E0C5}"/>
    <cellStyle name="Normal 7 5" xfId="129" xr:uid="{42D1A0F6-0DBA-4326-ABA0-EFE1BBB90C5E}"/>
    <cellStyle name="Normal 7 5 10" xfId="31765" xr:uid="{410D5358-09A1-4BF5-8747-6AEB75F8D543}"/>
    <cellStyle name="Normal 7 5 2" xfId="1817" xr:uid="{A84B8FFF-A372-4800-A45E-60B7094E8DDB}"/>
    <cellStyle name="Normal 7 5 2 2" xfId="3051" xr:uid="{E9EE5581-6F65-45B3-B197-EECA77D2CC70}"/>
    <cellStyle name="Normal 7 5 2 2 2" xfId="19212" xr:uid="{E41AE4F7-0D24-4D73-B3F2-A4FB83058CC4}"/>
    <cellStyle name="Normal 7 5 2 2 2 2" xfId="48850" xr:uid="{06E16D4F-D753-416D-AECB-2D4A3823F40C}"/>
    <cellStyle name="Normal 7 5 2 2 3" xfId="19213" xr:uid="{0AA41305-6D4F-417C-86B4-052676E91782}"/>
    <cellStyle name="Normal 7 5 2 2 3 2" xfId="48851" xr:uid="{2F2B5536-268B-467C-B23D-172912F44691}"/>
    <cellStyle name="Normal 7 5 2 2 4" xfId="28671" xr:uid="{5ED4ED27-5955-4146-922B-E89E23B62B06}"/>
    <cellStyle name="Normal 7 5 2 2 4 2" xfId="57161" xr:uid="{372897BC-D6F5-4426-85D4-64AE23096B0D}"/>
    <cellStyle name="Normal 7 5 2 2 5" xfId="19211" xr:uid="{631B621D-FDA1-4D28-B05A-A31A1F24BF6C}"/>
    <cellStyle name="Normal 7 5 2 2 5 2" xfId="48849" xr:uid="{9610267C-9CF1-4AAF-B6AC-1AA06D1873C0}"/>
    <cellStyle name="Normal 7 5 2 2 6" xfId="34028" xr:uid="{44D8909A-6B6A-4CD5-9B9A-AE83BE8095AD}"/>
    <cellStyle name="Normal 7 5 2 3" xfId="19214" xr:uid="{D4647B65-8FE2-4487-8D91-01DA5AB020EB}"/>
    <cellStyle name="Normal 7 5 2 3 2" xfId="48852" xr:uid="{52F1194A-1E4A-4B34-80FC-B914240AD6EE}"/>
    <cellStyle name="Normal 7 5 2 4" xfId="19215" xr:uid="{090210F8-2875-40EB-83F5-A700953F750E}"/>
    <cellStyle name="Normal 7 5 2 4 2" xfId="48853" xr:uid="{3EA0DD98-2ABD-4E37-B3F1-BFF5174EEB1F}"/>
    <cellStyle name="Normal 7 5 2 5" xfId="19216" xr:uid="{160376FB-35FE-4940-8405-96D958E9F430}"/>
    <cellStyle name="Normal 7 5 2 5 2" xfId="48854" xr:uid="{404B0CFC-EC87-41AD-8912-3CD5DCE89309}"/>
    <cellStyle name="Normal 7 5 2 6" xfId="25693" xr:uid="{22A32EC0-AC09-440D-84B5-BEF159A0BCC8}"/>
    <cellStyle name="Normal 7 5 2 6 2" xfId="54184" xr:uid="{B47DD37D-ED68-411C-894A-384816DD6CDA}"/>
    <cellStyle name="Normal 7 5 2 7" xfId="19210" xr:uid="{EC735A53-8AA5-4683-8BDB-4DF837D833B0}"/>
    <cellStyle name="Normal 7 5 2 7 2" xfId="48848" xr:uid="{D3DD1BD8-0788-4347-888A-E09AAED09D6C}"/>
    <cellStyle name="Normal 7 5 2 8" xfId="32819" xr:uid="{EF79286F-3719-47C1-BF4F-F80BF0EF6AC7}"/>
    <cellStyle name="Normal 7 5 3" xfId="2707" xr:uid="{73C5BC78-7EF6-4F39-9E7E-F2D66BF2F152}"/>
    <cellStyle name="Normal 7 5 3 2" xfId="19218" xr:uid="{ED0C75DB-EDC6-4635-844C-A16343654DDB}"/>
    <cellStyle name="Normal 7 5 3 2 2" xfId="19219" xr:uid="{02843B3B-0173-42FD-B6A8-910EF21C06B2}"/>
    <cellStyle name="Normal 7 5 3 2 2 2" xfId="48857" xr:uid="{4715FE95-5711-46B5-BE7A-DDD8F86D8F24}"/>
    <cellStyle name="Normal 7 5 3 2 3" xfId="19220" xr:uid="{709943DC-AD25-4D57-BC81-910F521CABDC}"/>
    <cellStyle name="Normal 7 5 3 2 3 2" xfId="48858" xr:uid="{B90AC018-9697-4906-BB82-C8448F98E4E5}"/>
    <cellStyle name="Normal 7 5 3 2 4" xfId="48856" xr:uid="{5B46313C-E556-4E1B-973D-BC8B8DD99D50}"/>
    <cellStyle name="Normal 7 5 3 3" xfId="19221" xr:uid="{5D21B672-48D8-4CF2-B3CD-07FFD9833A47}"/>
    <cellStyle name="Normal 7 5 3 3 2" xfId="48859" xr:uid="{D511E2E3-C63F-4CB2-8D1A-CB3B7AF5A987}"/>
    <cellStyle name="Normal 7 5 3 4" xfId="19222" xr:uid="{C413EC0D-F605-478C-95FB-983806C64399}"/>
    <cellStyle name="Normal 7 5 3 4 2" xfId="48860" xr:uid="{EC78125B-A45C-4DD9-880E-19F0D5BD60FE}"/>
    <cellStyle name="Normal 7 5 3 5" xfId="19223" xr:uid="{73E07C27-C2B5-4E1B-A0BD-C11C4F5B5FCF}"/>
    <cellStyle name="Normal 7 5 3 5 2" xfId="48861" xr:uid="{4B57642B-FC59-4AE1-AABB-BEB5DE082BE6}"/>
    <cellStyle name="Normal 7 5 3 6" xfId="27160" xr:uid="{01F387E9-5DC4-4529-A95E-06D2EB8AF9F6}"/>
    <cellStyle name="Normal 7 5 3 6 2" xfId="55650" xr:uid="{3A037E55-6AAE-44CE-9560-BE24865BDE0A}"/>
    <cellStyle name="Normal 7 5 3 7" xfId="19217" xr:uid="{92A98E49-D2A5-4B81-BBB9-72A53C1F1CFE}"/>
    <cellStyle name="Normal 7 5 3 7 2" xfId="48855" xr:uid="{3E606774-DB45-4A40-8EFA-D3347C2C70E1}"/>
    <cellStyle name="Normal 7 5 3 8" xfId="33687" xr:uid="{33CE580E-08D2-476E-A415-E0EC9354B45B}"/>
    <cellStyle name="Normal 7 5 4" xfId="19224" xr:uid="{FECCFAF3-6B2E-4E73-BF63-20203E5E50C6}"/>
    <cellStyle name="Normal 7 5 4 2" xfId="19225" xr:uid="{BDF7D873-0CCD-4B4F-A92D-ADFA2489E7A2}"/>
    <cellStyle name="Normal 7 5 4 2 2" xfId="48863" xr:uid="{D6BCEB86-50BD-40FA-9F29-10649B103F9A}"/>
    <cellStyle name="Normal 7 5 4 3" xfId="19226" xr:uid="{15A3D1E1-FF00-402D-90C6-FF9D4969464B}"/>
    <cellStyle name="Normal 7 5 4 3 2" xfId="48864" xr:uid="{BE0C5B85-B4B4-4126-BCC5-90D50F10504D}"/>
    <cellStyle name="Normal 7 5 4 4" xfId="30155" xr:uid="{F063249C-05A6-455A-89A1-EBC670B23C5E}"/>
    <cellStyle name="Normal 7 5 4 4 2" xfId="58645" xr:uid="{EC3DB091-E428-4207-AD61-3C00FA3F1C2F}"/>
    <cellStyle name="Normal 7 5 4 5" xfId="48862" xr:uid="{E0042506-FDB2-41ED-A0D3-3B37E29AFD27}"/>
    <cellStyle name="Normal 7 5 5" xfId="19227" xr:uid="{CEAEB628-EB67-4B58-BC54-222DAB4660C4}"/>
    <cellStyle name="Normal 7 5 5 2" xfId="31267" xr:uid="{3E401C5C-908D-4207-8645-42C869692345}"/>
    <cellStyle name="Normal 7 5 5 3" xfId="48865" xr:uid="{461A46CD-A531-4BEF-9588-74066F6F4E59}"/>
    <cellStyle name="Normal 7 5 6" xfId="19228" xr:uid="{A3B1C1EB-03B4-4A8C-A122-242F561227BE}"/>
    <cellStyle name="Normal 7 5 6 2" xfId="48866" xr:uid="{7AD4EEB1-7DB4-4391-9765-CA3E0E328A8D}"/>
    <cellStyle name="Normal 7 5 7" xfId="19229" xr:uid="{18E9DF94-A888-439B-AC83-20C765530A1D}"/>
    <cellStyle name="Normal 7 5 7 2" xfId="48867" xr:uid="{6A400F0B-F7AA-4E34-BFDC-D7ABF21AE6E2}"/>
    <cellStyle name="Normal 7 5 8" xfId="19209" xr:uid="{222D3C24-AE4D-4754-BE78-BDADBDF1ED1D}"/>
    <cellStyle name="Normal 7 5 8 2" xfId="48847" xr:uid="{FE09F491-CE34-4F6C-AF07-E7E315D09EAF}"/>
    <cellStyle name="Normal 7 5 9" xfId="24257" xr:uid="{DE1F3550-2580-4A2F-83AB-D8FC61A16593}"/>
    <cellStyle name="Normal 7 5 9 2" xfId="52749" xr:uid="{148F3831-920D-40C8-9E0B-24E2B902CE15}"/>
    <cellStyle name="Normal 7 6" xfId="1483" xr:uid="{802D3DE5-8BA0-4284-B5E4-1287005689EA}"/>
    <cellStyle name="Normal 7 6 2" xfId="2428" xr:uid="{63F2085D-1C94-449F-BA84-7F674ACDBC5D}"/>
    <cellStyle name="Normal 7 6 2 2" xfId="19232" xr:uid="{DA8D2066-EB48-4734-9803-10A59ADF7238}"/>
    <cellStyle name="Normal 7 6 2 2 2" xfId="28962" xr:uid="{797F04E9-D539-418E-88A3-17CFC70AA7AE}"/>
    <cellStyle name="Normal 7 6 2 2 2 2" xfId="57452" xr:uid="{B2C925CF-5E4E-4E53-886D-BF36805A3360}"/>
    <cellStyle name="Normal 7 6 2 2 3" xfId="48870" xr:uid="{0C25F894-C993-4184-8290-4BF34BCC06E7}"/>
    <cellStyle name="Normal 7 6 2 3" xfId="19233" xr:uid="{E0F977FF-802D-4701-88DE-D447DCBCA278}"/>
    <cellStyle name="Normal 7 6 2 3 2" xfId="48871" xr:uid="{FE0CA84B-9927-4140-A3DA-8AB37BA9F391}"/>
    <cellStyle name="Normal 7 6 2 4" xfId="25980" xr:uid="{8B74C31D-68F7-4B56-86B1-6295CC492145}"/>
    <cellStyle name="Normal 7 6 2 4 2" xfId="54471" xr:uid="{88E3D41D-7854-4C8B-9840-7C451099B135}"/>
    <cellStyle name="Normal 7 6 2 5" xfId="19231" xr:uid="{D70105B4-4544-417E-BB2D-F8B08AE92EB8}"/>
    <cellStyle name="Normal 7 6 2 5 2" xfId="48869" xr:uid="{B86BD9A1-F8C7-460B-B5CB-3008A703D7B4}"/>
    <cellStyle name="Normal 7 6 2 6" xfId="33408" xr:uid="{1EAA0A3D-03C3-4713-A802-85A850B4E3ED}"/>
    <cellStyle name="Normal 7 6 3" xfId="19234" xr:uid="{6B96A414-EA7A-4C02-BA59-545E743B3928}"/>
    <cellStyle name="Normal 7 6 3 2" xfId="27451" xr:uid="{1B80FE07-44FA-4163-ABDD-D09589A43B79}"/>
    <cellStyle name="Normal 7 6 3 2 2" xfId="55941" xr:uid="{6B0A7FD6-5E01-4EC9-B8BF-8491FCC52D74}"/>
    <cellStyle name="Normal 7 6 3 3" xfId="48872" xr:uid="{174F3E42-7BB2-466D-852B-339DA6399696}"/>
    <cellStyle name="Normal 7 6 4" xfId="19235" xr:uid="{B4BF4A2A-96C4-4B89-83B0-6C0573FABDDF}"/>
    <cellStyle name="Normal 7 6 4 2" xfId="30449" xr:uid="{1EDB8AAD-FC5A-4B54-AA90-3ED194AEC8E2}"/>
    <cellStyle name="Normal 7 6 4 2 2" xfId="58939" xr:uid="{15A114EA-786A-4A9A-8D81-FB443327E0BC}"/>
    <cellStyle name="Normal 7 6 4 3" xfId="48873" xr:uid="{8126AEE6-D8BB-4A5C-9A8B-BCF54BE6AD2A}"/>
    <cellStyle name="Normal 7 6 5" xfId="19236" xr:uid="{38F39209-7A95-43AE-9F1C-49874769D564}"/>
    <cellStyle name="Normal 7 6 5 2" xfId="48874" xr:uid="{3D05CFEF-8EC8-42F0-B662-3659BFF686C9}"/>
    <cellStyle name="Normal 7 6 6" xfId="19237" xr:uid="{C31E45C9-770A-4D21-9202-417C86418231}"/>
    <cellStyle name="Normal 7 6 6 2" xfId="48875" xr:uid="{3F4B44E5-988C-47F2-8E6E-6D277CF93F71}"/>
    <cellStyle name="Normal 7 6 7" xfId="24534" xr:uid="{82DCC43C-49F0-4C94-879C-E488828B1FC5}"/>
    <cellStyle name="Normal 7 6 7 2" xfId="53026" xr:uid="{B60F5DF4-F9A7-4654-8963-DD74FB37BF3B}"/>
    <cellStyle name="Normal 7 6 8" xfId="19230" xr:uid="{5C0BE971-55EF-4955-84A1-E0807D2B5225}"/>
    <cellStyle name="Normal 7 6 8 2" xfId="48868" xr:uid="{683A7317-E776-4ABD-9361-1B2B0BA053CC}"/>
    <cellStyle name="Normal 7 6 9" xfId="32499" xr:uid="{B36C9D6C-0548-44D5-80B5-15E971A9F966}"/>
    <cellStyle name="Normal 7 7" xfId="1526" xr:uid="{B5C38D2B-F20F-4E09-9996-D5747955B406}"/>
    <cellStyle name="Normal 7 7 2" xfId="2747" xr:uid="{6F23C57B-ECE2-47DD-9778-0E4ED520CD8C}"/>
    <cellStyle name="Normal 7 7 2 2" xfId="19240" xr:uid="{4AAC92DB-6E10-4B19-BF21-AC706E9C24B4}"/>
    <cellStyle name="Normal 7 7 2 2 2" xfId="29275" xr:uid="{EDEF4F15-3DDA-4A96-8955-71FE51C708DA}"/>
    <cellStyle name="Normal 7 7 2 2 2 2" xfId="57765" xr:uid="{BD7A4776-50EA-442D-84C3-09EF226A7F84}"/>
    <cellStyle name="Normal 7 7 2 2 3" xfId="48878" xr:uid="{DEB5C060-E9F7-40ED-9482-D6A4E8BE1D6D}"/>
    <cellStyle name="Normal 7 7 2 3" xfId="19241" xr:uid="{5EAD707D-0E58-48BA-B763-64DA329D06B6}"/>
    <cellStyle name="Normal 7 7 2 3 2" xfId="48879" xr:uid="{E62BE882-FAE1-4A0D-B52F-CC3E096099B2}"/>
    <cellStyle name="Normal 7 7 2 4" xfId="26291" xr:uid="{ECD3C56A-9990-484F-80F3-0BE488DB452C}"/>
    <cellStyle name="Normal 7 7 2 4 2" xfId="54782" xr:uid="{F642BA94-D3A3-43DF-9D88-EDEF0E44BD4F}"/>
    <cellStyle name="Normal 7 7 2 5" xfId="19239" xr:uid="{1658BF73-83A4-4B73-B259-2657175ACFFA}"/>
    <cellStyle name="Normal 7 7 2 5 2" xfId="48877" xr:uid="{4FDAF084-220B-494C-A0D9-DF87B9CCE45B}"/>
    <cellStyle name="Normal 7 7 2 6" xfId="33725" xr:uid="{633F69A4-17E6-4EF6-BDF7-AAFD8AAA20FA}"/>
    <cellStyle name="Normal 7 7 3" xfId="19242" xr:uid="{4A24A5B5-A170-48EB-A557-C0C9048365F8}"/>
    <cellStyle name="Normal 7 7 3 2" xfId="27764" xr:uid="{EB89CBC7-BB25-4F79-8CE3-4A64DFA18334}"/>
    <cellStyle name="Normal 7 7 3 2 2" xfId="56254" xr:uid="{622F83BE-2474-4C92-ADFB-81E743D34D85}"/>
    <cellStyle name="Normal 7 7 3 3" xfId="48880" xr:uid="{7DFF2419-7956-47EC-82F7-F29CF020E166}"/>
    <cellStyle name="Normal 7 7 4" xfId="19243" xr:uid="{57C396FD-1EFF-44C2-AD9F-823016328AA4}"/>
    <cellStyle name="Normal 7 7 4 2" xfId="30763" xr:uid="{DF868FAF-EFA0-487D-85F8-BF54B1D933DA}"/>
    <cellStyle name="Normal 7 7 4 2 2" xfId="59253" xr:uid="{22EF0E81-44CF-4581-B9E0-818B8B571BEA}"/>
    <cellStyle name="Normal 7 7 4 3" xfId="48881" xr:uid="{E6E54E76-EE84-4D23-8E42-E634AF01C32E}"/>
    <cellStyle name="Normal 7 7 5" xfId="19244" xr:uid="{F3CE1980-8717-4375-BAA1-A4954528F705}"/>
    <cellStyle name="Normal 7 7 5 2" xfId="48882" xr:uid="{6FFF0AE7-9321-4F47-BEA7-EF524A645CA8}"/>
    <cellStyle name="Normal 7 7 6" xfId="24833" xr:uid="{D3CF5682-2303-465B-BB74-8A114FECBE98}"/>
    <cellStyle name="Normal 7 7 6 2" xfId="53324" xr:uid="{DC3FF98B-811A-4E2E-A9BC-84B027642A29}"/>
    <cellStyle name="Normal 7 7 7" xfId="19238" xr:uid="{77168EC8-7746-4673-B8ED-C9D731735389}"/>
    <cellStyle name="Normal 7 7 7 2" xfId="48876" xr:uid="{3E3C56A3-5943-4809-8ADE-C767AFAA021D}"/>
    <cellStyle name="Normal 7 7 8" xfId="32528" xr:uid="{21AC0320-3E29-4B80-857D-15D2D511FC28}"/>
    <cellStyle name="Normal 7 8" xfId="2146" xr:uid="{B87D7350-0824-4FCF-A6D3-17F508AEC8E5}"/>
    <cellStyle name="Normal 7 8 2" xfId="19246" xr:uid="{7CB59243-DF62-4552-8FB8-59A189F67786}"/>
    <cellStyle name="Normal 7 8 2 2" xfId="28089" xr:uid="{8CFBA51E-F475-491B-879E-6DA9561CA4DA}"/>
    <cellStyle name="Normal 7 8 2 2 2" xfId="56579" xr:uid="{DB0184DD-018C-4C7F-A3CD-05CC00E0BC57}"/>
    <cellStyle name="Normal 7 8 2 3" xfId="48884" xr:uid="{D277CC1B-221B-480E-A6DC-BA1B7E180B7F}"/>
    <cellStyle name="Normal 7 8 3" xfId="19247" xr:uid="{F0CD6AFA-D1E3-452B-90C0-26F9F4F98E1D}"/>
    <cellStyle name="Normal 7 8 3 2" xfId="48885" xr:uid="{287CF7AA-7C16-4EE3-AC85-BF2CE41EBA77}"/>
    <cellStyle name="Normal 7 8 4" xfId="25135" xr:uid="{3308633F-C825-409D-8A31-12319A6FFEEA}"/>
    <cellStyle name="Normal 7 8 4 2" xfId="53626" xr:uid="{D79CB93A-E005-420D-BB64-AF8FCBA42AC6}"/>
    <cellStyle name="Normal 7 8 5" xfId="19245" xr:uid="{8B129E2E-4835-46B2-BBFD-7C4E38567E36}"/>
    <cellStyle name="Normal 7 8 5 2" xfId="48883" xr:uid="{4C917318-6510-4C64-B727-F25F12669B3B}"/>
    <cellStyle name="Normal 7 8 6" xfId="33130" xr:uid="{DE64CB80-AA8D-48B0-94B3-570097BF385D}"/>
    <cellStyle name="Normal 7 9" xfId="809" xr:uid="{BFA74810-B813-4D72-AD5E-B57578E4AB88}"/>
    <cellStyle name="Normal 7 9 2" xfId="26585" xr:uid="{A4EE48CA-77B7-46AD-BD72-5B71EC5E20CF}"/>
    <cellStyle name="Normal 7 9 2 2" xfId="55075" xr:uid="{955FF45B-FB55-428D-B870-D360A48987C4}"/>
    <cellStyle name="Normal 7 9 3" xfId="19248" xr:uid="{06FB1FCE-6392-4E35-B659-D1F7E1124CBE}"/>
    <cellStyle name="Normal 7 9 3 2" xfId="48886" xr:uid="{330976F2-AA6F-4A40-B220-FA9D82D364AB}"/>
    <cellStyle name="Normal 7 9 4" xfId="32054" xr:uid="{5E816DDA-B5C6-4DD2-B78E-88F05C9DBDA1}"/>
    <cellStyle name="Normal 70" xfId="406" xr:uid="{736611B0-A241-4DFC-A969-87A38C28F3A2}"/>
    <cellStyle name="Normal 70 2" xfId="5107" xr:uid="{6B8353E7-D59B-4EAA-90CF-6F81C96061EE}"/>
    <cellStyle name="Normal 70 2 2" xfId="5889" xr:uid="{18EDE101-6AC5-4A15-AD56-E39567326CB7}"/>
    <cellStyle name="Normal 70 2 2 2" xfId="21936" xr:uid="{830D1E41-4C5F-41E1-9337-643A7FF7371A}"/>
    <cellStyle name="Normal 70 2 2 2 2" xfId="51361" xr:uid="{F19458CF-8CF5-4A39-8A7B-2F276A538B35}"/>
    <cellStyle name="Normal 70 2 2 3" xfId="35748" xr:uid="{9998D333-6D4E-421F-8101-28D0914EACA4}"/>
    <cellStyle name="Normal 70 2 3" xfId="20965" xr:uid="{4F52F0B9-9132-4290-ADE6-0ED4CD9CA59D}"/>
    <cellStyle name="Normal 70 2 3 2" xfId="50391" xr:uid="{B49689AF-489C-432F-89D3-F7AD18E41A88}"/>
    <cellStyle name="Normal 70 2 4" xfId="23019" xr:uid="{A87CA550-3B10-4C9C-91A5-C6711B3B7C18}"/>
    <cellStyle name="Normal 70 2 5" xfId="34970" xr:uid="{0E80D81B-32A5-4B8F-8BB6-C3A04371AF8E}"/>
    <cellStyle name="Normal 70 3" xfId="5297" xr:uid="{E7231081-4CED-4CE7-B8C2-C6F0658A362A}"/>
    <cellStyle name="Normal 70 3 2" xfId="6080" xr:uid="{162B8112-6D88-4F61-BB17-33452C69B5C8}"/>
    <cellStyle name="Normal 70 3 2 2" xfId="22198" xr:uid="{B91E2D34-7653-4FCA-8671-900C599AA3BD}"/>
    <cellStyle name="Normal 70 3 2 2 2" xfId="51623" xr:uid="{A80684D2-3704-4749-8896-F984B5532EB0}"/>
    <cellStyle name="Normal 70 3 2 3" xfId="35939" xr:uid="{6E9D1B67-5CD3-43BB-8B74-89480BD4F89F}"/>
    <cellStyle name="Normal 70 3 3" xfId="21211" xr:uid="{967C6957-42A3-4CD1-A9A9-E991EC3FECDD}"/>
    <cellStyle name="Normal 70 3 3 2" xfId="50637" xr:uid="{EE51BEAA-53A8-43D0-8AD7-B2AA8466D07B}"/>
    <cellStyle name="Normal 70 3 4" xfId="22960" xr:uid="{59D8F9E7-45F2-405A-98DF-654E77B3C0F6}"/>
    <cellStyle name="Normal 70 3 5" xfId="35160" xr:uid="{391807F1-2BE8-4135-A2AD-5AED5976CD23}"/>
    <cellStyle name="Normal 70 4" xfId="5684" xr:uid="{206B3631-5D46-4B08-8699-B184C322B6BA}"/>
    <cellStyle name="Normal 70 4 2" xfId="21693" xr:uid="{8F7B083E-8ECD-4736-BE18-D7972F20B665}"/>
    <cellStyle name="Normal 70 4 2 2" xfId="51118" xr:uid="{3A3B2301-A2F7-4F77-B6FC-AC03D32475A0}"/>
    <cellStyle name="Normal 70 4 3" xfId="35543" xr:uid="{3B8ADC9B-E80A-4ED7-A162-A2A01D63E673}"/>
    <cellStyle name="Normal 70 5" xfId="20383" xr:uid="{F3F9B5BD-3986-48E3-BA41-3EDCF5F5FA48}"/>
    <cellStyle name="Normal 70 5 2" xfId="49965" xr:uid="{B37E859F-C002-4ECF-BE3E-188235DF7154}"/>
    <cellStyle name="Normal 70 6" xfId="4856" xr:uid="{5AB05D1B-8118-47AB-BB04-7E389E3192E4}"/>
    <cellStyle name="Normal 70 6 2" xfId="34735" xr:uid="{39FD0FE0-C733-49B0-A587-2B3A6863C1C1}"/>
    <cellStyle name="Normal 70 7" xfId="4366" xr:uid="{F51A23FA-85B5-4E6B-B651-C4BCEC2B1514}"/>
    <cellStyle name="Normal 71" xfId="412" xr:uid="{F4F3279A-B5B1-47A3-BB2A-C5CB77635819}"/>
    <cellStyle name="Normal 71 2" xfId="5125" xr:uid="{5ED860A1-0CBE-4F4E-A0CB-B0EBB8624A89}"/>
    <cellStyle name="Normal 71 2 2" xfId="5909" xr:uid="{75488CC4-2A27-407D-9225-FF0C0713B464}"/>
    <cellStyle name="Normal 71 2 2 2" xfId="21957" xr:uid="{453EA06C-A073-42CA-BBB1-C2EB25AEFFE5}"/>
    <cellStyle name="Normal 71 2 2 2 2" xfId="51382" xr:uid="{7BD0E1C8-4C5F-4066-9591-DB08510CC388}"/>
    <cellStyle name="Normal 71 2 2 3" xfId="35768" xr:uid="{70CF435E-EDC0-45D0-B7B4-8A095CCD69CB}"/>
    <cellStyle name="Normal 71 2 3" xfId="20985" xr:uid="{CB678A17-43B4-41E1-A744-25BC7EB8F1DC}"/>
    <cellStyle name="Normal 71 2 3 2" xfId="50411" xr:uid="{9904B948-5854-46FE-BF0E-7EDB69AA815F}"/>
    <cellStyle name="Normal 71 2 4" xfId="23024" xr:uid="{4A8DC4D4-7459-4F5A-82A8-3107963E58B3}"/>
    <cellStyle name="Normal 71 2 5" xfId="34988" xr:uid="{E496FCF2-80AF-418F-9500-B5C67455C8DA}"/>
    <cellStyle name="Normal 71 3" xfId="5317" xr:uid="{05683EE0-01ED-4162-88E7-BEBFD57DEC26}"/>
    <cellStyle name="Normal 71 3 2" xfId="6101" xr:uid="{0D3C1C18-7E7B-4DD0-BA8F-F46E23E476F7}"/>
    <cellStyle name="Normal 71 3 2 2" xfId="22219" xr:uid="{12FCBB6B-6B7E-420E-A688-F478B2016DAC}"/>
    <cellStyle name="Normal 71 3 2 2 2" xfId="51644" xr:uid="{CD6C4C38-CAEC-46D7-9044-FE2BAFB56E4C}"/>
    <cellStyle name="Normal 71 3 2 3" xfId="35960" xr:uid="{1C6595E4-B93B-4151-AE02-1F690C40A779}"/>
    <cellStyle name="Normal 71 3 3" xfId="21232" xr:uid="{1DB4EB8B-B79C-4133-B709-17AE9047EDE0}"/>
    <cellStyle name="Normal 71 3 3 2" xfId="50658" xr:uid="{6257BA34-57D3-49B2-AB62-396829D1CCA9}"/>
    <cellStyle name="Normal 71 3 4" xfId="22965" xr:uid="{9898BB25-15C0-4FB1-A766-8576EFB3DA54}"/>
    <cellStyle name="Normal 71 3 5" xfId="35180" xr:uid="{ACFFF7F1-608A-45F1-A5A5-8AC841DDDE71}"/>
    <cellStyle name="Normal 71 4" xfId="5706" xr:uid="{9E117ECD-974B-4ED4-A7FC-F222E5C142F0}"/>
    <cellStyle name="Normal 71 4 2" xfId="21716" xr:uid="{3207FF09-C83C-4030-BD8D-9E6F0C4AD1A9}"/>
    <cellStyle name="Normal 71 4 2 2" xfId="51141" xr:uid="{B22BC8DD-36BD-4B91-8F44-E484D1DF88BE}"/>
    <cellStyle name="Normal 71 4 3" xfId="35565" xr:uid="{6981EDAD-034E-45FC-AF02-CB8E1E880150}"/>
    <cellStyle name="Normal 71 5" xfId="20743" xr:uid="{3E646F8D-A8A8-4C33-A20E-C8004C180A20}"/>
    <cellStyle name="Normal 71 5 2" xfId="50175" xr:uid="{DE70CA15-9CF7-49D7-B8A1-5FB64FFA84DB}"/>
    <cellStyle name="Normal 71 6" xfId="20386" xr:uid="{4378E4E5-E589-4986-BE9E-8B7186392A64}"/>
    <cellStyle name="Normal 71 6 2" xfId="22441" xr:uid="{F4A5282E-33E2-4D25-B292-D2E7762EF4B3}"/>
    <cellStyle name="Normal 71 7" xfId="4877" xr:uid="{2311B702-D6D7-48B2-9EC4-6E1A035B1284}"/>
    <cellStyle name="Normal 71 7 2" xfId="34756" xr:uid="{CAFA4726-C787-4669-B0DD-53311DC3AF2D}"/>
    <cellStyle name="Normal 71 8" xfId="4368" xr:uid="{2A2CEF91-3C9E-4F9A-8537-CFEB61E202B3}"/>
    <cellStyle name="Normal 72" xfId="411" xr:uid="{9BD39574-4835-488D-B641-3BCDB6A0FCBF}"/>
    <cellStyle name="Normal 72 2" xfId="5730" xr:uid="{AE351442-F1F3-43A8-81E5-6857BEFD882F}"/>
    <cellStyle name="Normal 72 2 2" xfId="21740" xr:uid="{F4B4439D-C5A8-4C10-AC59-D488F3A9E9D4}"/>
    <cellStyle name="Normal 72 2 2 2" xfId="51165" xr:uid="{1BED8791-D516-4CFD-B65E-925917A61CFA}"/>
    <cellStyle name="Normal 72 2 3" xfId="23023" xr:uid="{623C333C-C346-4C61-ABC6-11EBA0FAFBFD}"/>
    <cellStyle name="Normal 72 2 4" xfId="35589" xr:uid="{51E2CB70-D5D9-4CCF-B965-58A5E1F0923D}"/>
    <cellStyle name="Normal 72 3" xfId="20387" xr:uid="{3D01753B-A8D8-45AD-8C6A-A17034AAD9DF}"/>
    <cellStyle name="Normal 72 3 2" xfId="22964" xr:uid="{7E709682-A30A-4E82-A229-5D4B2ABB7E80}"/>
    <cellStyle name="Normal 72 3 3" xfId="49966" xr:uid="{1C28D628-893D-4CC0-92F2-B10EC00077DD}"/>
    <cellStyle name="Normal 72 4" xfId="4899" xr:uid="{B533EBF6-21DF-4BBA-9CF7-19846BACDD16}"/>
    <cellStyle name="Normal 72 4 2" xfId="34778" xr:uid="{15C02DAF-AA17-4ADF-BB4E-832FB1F9A0BF}"/>
    <cellStyle name="Normal 72 5" xfId="4370" xr:uid="{251AFBAA-0D6F-45BC-8500-E9A4FF487851}"/>
    <cellStyle name="Normal 73" xfId="415" xr:uid="{F9E90957-A42B-4426-898C-A6AAF40C930C}"/>
    <cellStyle name="Normal 73 2" xfId="5933" xr:uid="{078E7DA3-6B94-4E0C-ADA5-C33783039712}"/>
    <cellStyle name="Normal 73 2 2" xfId="21981" xr:uid="{E3D22DB5-A753-40CD-B9DE-034FE7A7619A}"/>
    <cellStyle name="Normal 73 2 2 2" xfId="51406" xr:uid="{FA40DBEE-69B2-4E17-BA20-6DAB6154B7CD}"/>
    <cellStyle name="Normal 73 2 3" xfId="23027" xr:uid="{3C8F7327-279D-4C8B-8DE7-61D78FB65FD3}"/>
    <cellStyle name="Normal 73 2 4" xfId="35792" xr:uid="{B3AE1C03-438F-4777-930E-13BACD8E5511}"/>
    <cellStyle name="Normal 73 3" xfId="21009" xr:uid="{A77E4296-78CD-4124-92C0-65570A2C73BA}"/>
    <cellStyle name="Normal 73 3 2" xfId="22968" xr:uid="{14A5F38A-96B1-43D7-9E91-40108513369F}"/>
    <cellStyle name="Normal 73 3 3" xfId="50435" xr:uid="{7007BFCB-96D9-4B0E-BE0D-D3472AF9E1DE}"/>
    <cellStyle name="Normal 73 4" xfId="20388" xr:uid="{5D8A0D48-F1DB-4ECA-999F-DFBAA6471A4A}"/>
    <cellStyle name="Normal 73 4 2" xfId="22442" xr:uid="{2EB47597-E6F2-4DCF-8AA2-6550F45B07E8}"/>
    <cellStyle name="Normal 73 5" xfId="5147" xr:uid="{C0C7EF2F-3B54-481E-A96A-C7D49C4B90C0}"/>
    <cellStyle name="Normal 73 5 2" xfId="35010" xr:uid="{A58ECCAC-3FE8-4C00-9917-4D514C785E94}"/>
    <cellStyle name="Normal 73 6" xfId="4372" xr:uid="{ADA04017-47D3-46C9-8478-3410A3D9E9E2}"/>
    <cellStyle name="Normal 74" xfId="416" xr:uid="{E09BD714-A781-42EA-8DA6-1CD217A8C7B2}"/>
    <cellStyle name="Normal 74 2" xfId="4532" xr:uid="{7609B1B0-FFE1-42EA-9366-F8F536B1CF2A}"/>
    <cellStyle name="Normal 74 2 2" xfId="22243" xr:uid="{941DA516-BCAC-458F-BCF3-AE5A43BBD371}"/>
    <cellStyle name="Normal 74 2 2 2" xfId="51668" xr:uid="{9B641F13-71C0-4E72-A2C2-7B2BC9238E2D}"/>
    <cellStyle name="Normal 74 2 3" xfId="6125" xr:uid="{2219FAC8-54FD-4631-80D1-874CADCFF5F9}"/>
    <cellStyle name="Normal 74 2 3 2" xfId="35984" xr:uid="{2751F6F1-9371-4FE3-A2FD-FFED84DFE97E}"/>
    <cellStyle name="Normal 74 3" xfId="21256" xr:uid="{265C8F64-8C1D-4078-B8D8-B3C80711D107}"/>
    <cellStyle name="Normal 74 3 2" xfId="50682" xr:uid="{6464CF61-483B-4AF3-97AC-128ED2D659AB}"/>
    <cellStyle name="Normal 74 4" xfId="20394" xr:uid="{150772C3-608C-4206-8B4F-5D0885DE2B8B}"/>
    <cellStyle name="Normal 74 4 2" xfId="22444" xr:uid="{2A24277D-2AC6-4AA0-AE53-E348E66713DC}"/>
    <cellStyle name="Normal 74 5" xfId="5341" xr:uid="{FA600E53-A0D6-46BA-BE99-F2B24CE401AD}"/>
    <cellStyle name="Normal 74 5 2" xfId="35204" xr:uid="{0E3BF4D4-87FA-482A-9A08-A7F67C260A74}"/>
    <cellStyle name="Normal 75" xfId="417" xr:uid="{478AF272-2C0F-4E80-8C14-0D835F4F32EF}"/>
    <cellStyle name="Normal 75 2" xfId="4536" xr:uid="{4071A5DD-C8AE-49F8-B8BF-B75F32515B47}"/>
    <cellStyle name="Normal 75 2 2" xfId="22267" xr:uid="{B98846DC-13CA-4E0E-A352-B6973B2EDD6F}"/>
    <cellStyle name="Normal 75 2 2 2" xfId="51692" xr:uid="{7CC25058-1DB4-4DF4-8AB8-83E038DD95CC}"/>
    <cellStyle name="Normal 75 2 3" xfId="6150" xr:uid="{0AA6BCDF-860F-4343-B341-23C0A0FA1417}"/>
    <cellStyle name="Normal 75 2 3 2" xfId="36009" xr:uid="{05AA6EE1-1A2F-4349-9A80-9D49918B6439}"/>
    <cellStyle name="Normal 75 3" xfId="21279" xr:uid="{2FB89509-CAA8-4591-8370-D3C35B0ED346}"/>
    <cellStyle name="Normal 75 3 2" xfId="50705" xr:uid="{79DC7495-0F04-4BD0-90E8-F6992D5924CB}"/>
    <cellStyle name="Normal 75 4" xfId="20389" xr:uid="{35E185A7-F883-4B36-99D5-352E0471035D}"/>
    <cellStyle name="Normal 75 4 2" xfId="22443" xr:uid="{DAB8C964-D083-43B7-93C5-640275C61C9A}"/>
    <cellStyle name="Normal 75 5" xfId="5366" xr:uid="{5D7E5271-398C-4F0D-8E26-3448A9FE0EDF}"/>
    <cellStyle name="Normal 75 5 2" xfId="35229" xr:uid="{7227F619-ED44-4757-B4E4-14D90F8A0DEE}"/>
    <cellStyle name="Normal 76" xfId="418" xr:uid="{BD0589F1-7A66-41D4-B583-200E81CD1B66}"/>
    <cellStyle name="Normal 76 2" xfId="6175" xr:uid="{6B9C2963-5289-4C9B-9316-65F6BDF3CFD6}"/>
    <cellStyle name="Normal 76 2 2" xfId="22291" xr:uid="{B19AB88E-37A9-4A04-A819-B28C919655A8}"/>
    <cellStyle name="Normal 76 2 2 2" xfId="51716" xr:uid="{4AD72081-6082-4F39-8A49-4A4CA2394AC9}"/>
    <cellStyle name="Normal 76 2 3" xfId="23028" xr:uid="{577AB4E3-FB72-475E-B4BC-D986B74E9758}"/>
    <cellStyle name="Normal 76 2 4" xfId="36034" xr:uid="{FF6B1BD6-087B-42C3-B1D9-FADAB2CE589B}"/>
    <cellStyle name="Normal 76 3" xfId="21302" xr:uid="{A7E52653-89D5-4C7B-B1A0-F5BF4E1F5735}"/>
    <cellStyle name="Normal 76 3 2" xfId="22969" xr:uid="{C2BBFD72-C209-4177-8F68-A805F1E02976}"/>
    <cellStyle name="Normal 76 3 3" xfId="50728" xr:uid="{2BB46D49-C186-40DE-A3E0-C139DA12B38A}"/>
    <cellStyle name="Normal 76 4" xfId="20392" xr:uid="{C931C109-4649-4F3C-AB61-653DCC64C5FA}"/>
    <cellStyle name="Normal 76 4 2" xfId="22448" xr:uid="{A13BE952-D7C4-40AC-A428-C37BE09152DA}"/>
    <cellStyle name="Normal 76 5" xfId="5391" xr:uid="{5D67921B-F1F6-4B8D-9CA9-67807903CE10}"/>
    <cellStyle name="Normal 76 5 2" xfId="35254" xr:uid="{6FB03DBB-274A-4363-A904-0225A8B23AA5}"/>
    <cellStyle name="Normal 77" xfId="423" xr:uid="{92329E12-2237-4086-97D2-A8DE10CDB66F}"/>
    <cellStyle name="Normal 77 2" xfId="6200" xr:uid="{36DDB450-DDBA-4439-95CF-6990EBC50A86}"/>
    <cellStyle name="Normal 77 2 2" xfId="22315" xr:uid="{31D21E5B-8F06-4F7D-9AF3-48DFBFF5CA8A}"/>
    <cellStyle name="Normal 77 2 2 2" xfId="51740" xr:uid="{DF0090DC-D0AE-40A2-B3A5-6F535954BE13}"/>
    <cellStyle name="Normal 77 2 3" xfId="23032" xr:uid="{D0845D63-7218-42A4-99D2-BECBECFE9EC8}"/>
    <cellStyle name="Normal 77 2 4" xfId="36059" xr:uid="{92CABABB-A576-4D06-96F7-B46ECA279C62}"/>
    <cellStyle name="Normal 77 3" xfId="21326" xr:uid="{8882B227-EC28-41D1-8A48-9F6170A28F01}"/>
    <cellStyle name="Normal 77 3 2" xfId="22973" xr:uid="{C29C53F0-B709-44A4-8FCE-5063DDE5E9A3}"/>
    <cellStyle name="Normal 77 3 3" xfId="50752" xr:uid="{6A3D42E5-AE46-4222-B6B2-2D231A99AB9B}"/>
    <cellStyle name="Normal 77 4" xfId="20391" xr:uid="{9F855EF0-37C7-4247-B588-92FD3ADBCD09}"/>
    <cellStyle name="Normal 77 4 2" xfId="22481" xr:uid="{B0F00771-5E2F-476B-B884-B80256C09774}"/>
    <cellStyle name="Normal 77 5" xfId="5416" xr:uid="{DAF35E6B-B0A6-4B69-B8E2-B32F50A86198}"/>
    <cellStyle name="Normal 77 5 2" xfId="35279" xr:uid="{5D818D81-FF22-438B-A742-B03B7E18907F}"/>
    <cellStyle name="Normal 78" xfId="419" xr:uid="{EEC3CC98-D522-43BF-A999-905A6CFAED3C}"/>
    <cellStyle name="Normal 78 2" xfId="6224" xr:uid="{106E4D1D-6639-4033-9408-E26F45425433}"/>
    <cellStyle name="Normal 78 2 2" xfId="22338" xr:uid="{5AF5D6AD-4D91-450C-8DD3-D2F0CE7C82BE}"/>
    <cellStyle name="Normal 78 2 2 2" xfId="51763" xr:uid="{B1D44597-7F0C-431B-B6CD-7038AD4406EB}"/>
    <cellStyle name="Normal 78 2 3" xfId="23029" xr:uid="{C84302CD-A080-4CE3-A999-47BA51B64BD8}"/>
    <cellStyle name="Normal 78 2 4" xfId="36083" xr:uid="{A04C9A8A-F3EC-440E-B8E6-15C5680E03C5}"/>
    <cellStyle name="Normal 78 3" xfId="21349" xr:uid="{3FA16E4E-B388-4009-A173-A1F80D418BA9}"/>
    <cellStyle name="Normal 78 3 2" xfId="22970" xr:uid="{DE6B70D2-DF75-49B2-849B-6FE648DF4E81}"/>
    <cellStyle name="Normal 78 3 3" xfId="50775" xr:uid="{3314F717-2CFC-46B5-8A47-1EB4CC664AA4}"/>
    <cellStyle name="Normal 78 4" xfId="6402" xr:uid="{1D8BCAC5-D1FE-420D-AC5D-0F65E81BD823}"/>
    <cellStyle name="Normal 78 4 2" xfId="36181" xr:uid="{F41D6F3E-929B-473A-9962-E1B7068991D0}"/>
    <cellStyle name="Normal 78 5" xfId="5440" xr:uid="{A0FA6274-25DA-4E6B-96CE-90B3A8D89EC5}"/>
    <cellStyle name="Normal 78 5 2" xfId="35303" xr:uid="{0C45FEC4-BC25-456F-8986-721BD3F5F346}"/>
    <cellStyle name="Normal 79" xfId="424" xr:uid="{452C2B8D-9CCE-4B05-AA0A-D8FCF9218B91}"/>
    <cellStyle name="Normal 79 2" xfId="6248" xr:uid="{4ABB0ABF-FDA8-4B66-962C-08E28EFD41D5}"/>
    <cellStyle name="Normal 79 2 2" xfId="22361" xr:uid="{71A15189-4A83-43FE-B84F-FEC2D3E4DF0B}"/>
    <cellStyle name="Normal 79 2 2 2" xfId="51786" xr:uid="{9625C47A-1A3F-4B8A-92AE-613D741AFE37}"/>
    <cellStyle name="Normal 79 2 3" xfId="23033" xr:uid="{AA3B3F48-6FD2-4843-A6A6-DA7922CE0C0B}"/>
    <cellStyle name="Normal 79 2 4" xfId="36107" xr:uid="{4812FB48-F41C-43DB-8B11-69056703911E}"/>
    <cellStyle name="Normal 79 3" xfId="21372" xr:uid="{EA31F2E8-6F59-4695-A88F-2C9B25917983}"/>
    <cellStyle name="Normal 79 3 2" xfId="22974" xr:uid="{622DC63C-E915-44F2-AA17-84A5537DF43F}"/>
    <cellStyle name="Normal 79 3 3" xfId="50798" xr:uid="{1DE70233-6A00-4046-8802-4A1BF56D78FD}"/>
    <cellStyle name="Normal 79 4" xfId="20291" xr:uid="{015C1EDE-688A-490F-A468-0F99A6A55BD1}"/>
    <cellStyle name="Normal 79 4 2" xfId="49929" xr:uid="{0DA97A7E-A31F-42F2-8D86-87C5CB007BD6}"/>
    <cellStyle name="Normal 79 5" xfId="5464" xr:uid="{89C32396-D289-49C9-9A54-D9816FE2BB0D}"/>
    <cellStyle name="Normal 79 5 2" xfId="35327" xr:uid="{3E450669-FC2C-46E9-84B4-48716633D480}"/>
    <cellStyle name="Normal 8" xfId="249" xr:uid="{519E7CE7-CE28-4E07-8668-0A89B7BA5F19}"/>
    <cellStyle name="Normal 8 10" xfId="22641" xr:uid="{0F1E9F4D-AB3B-44A5-B325-EBAF1FBA3426}"/>
    <cellStyle name="Normal 8 10 2" xfId="51926" xr:uid="{2FF57251-2FA7-4E2B-BD54-686AF9C6C788}"/>
    <cellStyle name="Normal 8 11" xfId="4171" xr:uid="{A90D2D65-BCEF-450C-A891-693FC05D8283}"/>
    <cellStyle name="Normal 8 11 2" xfId="34431" xr:uid="{06208441-7F2F-4B33-9D84-5BD9DBE12E27}"/>
    <cellStyle name="Normal 8 12" xfId="31853" xr:uid="{2E55C2C0-9C92-4779-9A82-DD7C44F9784E}"/>
    <cellStyle name="Normal 8 2" xfId="316" xr:uid="{C3D1E0A3-7884-4E47-804A-E43A15AF939F}"/>
    <cellStyle name="Normal 8 2 10" xfId="29655" xr:uid="{63819736-55A1-4FBD-98F3-9EE9C46D587E}"/>
    <cellStyle name="Normal 8 2 10 2" xfId="58145" xr:uid="{E208B67F-8000-4DFE-A326-D4FBE716C983}"/>
    <cellStyle name="Normal 8 2 11" xfId="23621" xr:uid="{0183FD24-2011-49F8-A70D-87425AC0120F}"/>
    <cellStyle name="Normal 8 2 11 2" xfId="52345" xr:uid="{A7B4694F-ED74-4075-9977-8B3AD0E22859}"/>
    <cellStyle name="Normal 8 2 12" xfId="4178" xr:uid="{EE3E0636-7BCE-48CE-927A-10C84BF48D08}"/>
    <cellStyle name="Normal 8 2 13" xfId="4052" xr:uid="{2D81E770-323B-44AC-9F51-F2393ECDD2AE}"/>
    <cellStyle name="Normal 8 2 13 2" xfId="34389" xr:uid="{B5DCFB92-A7D8-4D57-950D-134BE8874176}"/>
    <cellStyle name="Normal 8 2 2" xfId="3432" xr:uid="{483EADDC-DA21-405B-9362-B14F3F936034}"/>
    <cellStyle name="Normal 8 2 2 10" xfId="4355" xr:uid="{058704F2-E76F-48D6-8D9A-E92F36EFA850}"/>
    <cellStyle name="Normal 8 2 2 10 2" xfId="34438" xr:uid="{EE885CE9-D09C-4070-BCD5-84AB6BA413DA}"/>
    <cellStyle name="Normal 8 2 2 2" xfId="21832" xr:uid="{F24859A2-00E8-43D0-9BC7-329277F1CC08}"/>
    <cellStyle name="Normal 8 2 2 2 2" xfId="25560" xr:uid="{E015B663-B370-4656-A3BC-CA59C04F4AE8}"/>
    <cellStyle name="Normal 8 2 2 2 2 2" xfId="28535" xr:uid="{369EAEFA-B354-49B9-9FC4-EFD26528A32A}"/>
    <cellStyle name="Normal 8 2 2 2 2 2 2" xfId="57025" xr:uid="{ED8AB38D-7CF1-451D-8B2B-55C2C67AB535}"/>
    <cellStyle name="Normal 8 2 2 2 2 3" xfId="54051" xr:uid="{6CF672BB-A0ED-4A33-90A0-3E0D906B9C41}"/>
    <cellStyle name="Normal 8 2 2 2 3" xfId="27021" xr:uid="{E5FCC411-5080-45AB-8596-823405DA9B19}"/>
    <cellStyle name="Normal 8 2 2 2 3 2" xfId="55511" xr:uid="{BA990D09-8ED3-4F74-A8CA-9F4E8DBA7018}"/>
    <cellStyle name="Normal 8 2 2 2 4" xfId="30016" xr:uid="{93FEAC40-3B19-4FA1-A8E3-C76CB26F1A41}"/>
    <cellStyle name="Normal 8 2 2 2 4 2" xfId="58506" xr:uid="{8F85C149-1582-4EF0-B706-22FEE398342F}"/>
    <cellStyle name="Normal 8 2 2 2 5" xfId="24088" xr:uid="{AF14216E-889D-4B12-B24B-296EA92BBBAA}"/>
    <cellStyle name="Normal 8 2 2 2 5 2" xfId="52629" xr:uid="{384457AD-770D-4723-A5FC-D48725EBF879}"/>
    <cellStyle name="Normal 8 2 2 2 6" xfId="51257" xr:uid="{C2776D65-80E6-4A59-AD3F-C8D8733578B0}"/>
    <cellStyle name="Normal 8 2 2 3" xfId="5832" xr:uid="{1220A405-CAD6-4605-89A5-6A51F620B9C3}"/>
    <cellStyle name="Normal 8 2 2 3 2" xfId="25847" xr:uid="{54998C7F-C660-4621-90D4-21D9E74C121A}"/>
    <cellStyle name="Normal 8 2 2 3 2 2" xfId="28825" xr:uid="{FEE906BD-5987-4CFF-A331-018561BF84A8}"/>
    <cellStyle name="Normal 8 2 2 3 2 2 2" xfId="57315" xr:uid="{56E05ED5-4B3F-4280-BAF4-EEC3C616F0DC}"/>
    <cellStyle name="Normal 8 2 2 3 2 3" xfId="54338" xr:uid="{DD284FA3-A92F-4E84-9EA2-3C722E02C971}"/>
    <cellStyle name="Normal 8 2 2 3 3" xfId="27314" xr:uid="{9FB61998-7788-4ABF-B701-0D1386FF1D5E}"/>
    <cellStyle name="Normal 8 2 2 3 3 2" xfId="55804" xr:uid="{36941FB9-5061-43AB-9A1A-D58417DCE118}"/>
    <cellStyle name="Normal 8 2 2 3 4" xfId="30312" xr:uid="{E09B057C-7D1C-487A-B68B-3A0A3CD93C6C}"/>
    <cellStyle name="Normal 8 2 2 3 4 2" xfId="58802" xr:uid="{DCC6E2B3-26A2-486B-A7F1-DA6EB8450FF1}"/>
    <cellStyle name="Normal 8 2 2 3 5" xfId="24402" xr:uid="{8E3E6328-DAB4-4230-A748-232FD14219F1}"/>
    <cellStyle name="Normal 8 2 2 3 5 2" xfId="52894" xr:uid="{5BE11073-FD4C-40DE-B7AA-34C86F23F966}"/>
    <cellStyle name="Normal 8 2 2 3 6" xfId="35691" xr:uid="{70C1DE7D-E0AF-4B76-8358-33EAD6752EC3}"/>
    <cellStyle name="Normal 8 2 2 4" xfId="24681" xr:uid="{F73960FB-75AE-46AC-9B6F-DBA6FE36A55B}"/>
    <cellStyle name="Normal 8 2 2 4 2" xfId="26138" xr:uid="{234D4E33-EE3C-4014-8907-77249B12F629}"/>
    <cellStyle name="Normal 8 2 2 4 2 2" xfId="29122" xr:uid="{176AC150-6AF3-461B-A0DA-34186AAD9A95}"/>
    <cellStyle name="Normal 8 2 2 4 2 2 2" xfId="57612" xr:uid="{5B126077-7703-4911-8264-B9174104011B}"/>
    <cellStyle name="Normal 8 2 2 4 2 3" xfId="54629" xr:uid="{BE8F3680-8815-4A2A-BEF5-A03CF8BC9D1A}"/>
    <cellStyle name="Normal 8 2 2 4 3" xfId="27611" xr:uid="{C5A9D636-FBBD-4F5E-835E-27916843F1AC}"/>
    <cellStyle name="Normal 8 2 2 4 3 2" xfId="56101" xr:uid="{C10AE613-4EC0-403A-B611-62419140592E}"/>
    <cellStyle name="Normal 8 2 2 4 4" xfId="30610" xr:uid="{0417458F-46F4-471D-B910-216BD0A2FC3D}"/>
    <cellStyle name="Normal 8 2 2 4 4 2" xfId="59100" xr:uid="{1638CD98-975F-4E44-AF5D-3B42F5EE3228}"/>
    <cellStyle name="Normal 8 2 2 4 5" xfId="53173" xr:uid="{3D2DF0A3-4BF3-4119-BE78-A3EB48068DE3}"/>
    <cellStyle name="Normal 8 2 2 5" xfId="24978" xr:uid="{E7726C6A-1339-4D47-8A92-FFC711F2C2C2}"/>
    <cellStyle name="Normal 8 2 2 5 2" xfId="26447" xr:uid="{24E9B3AD-D726-4097-B192-9E8955D87253}"/>
    <cellStyle name="Normal 8 2 2 5 2 2" xfId="29431" xr:uid="{2C2E8642-F430-4498-A82D-ECF2CAE2E0C6}"/>
    <cellStyle name="Normal 8 2 2 5 2 2 2" xfId="57921" xr:uid="{C10E2155-F88D-485E-BA93-9C2937E6D10F}"/>
    <cellStyle name="Normal 8 2 2 5 2 3" xfId="54938" xr:uid="{D3B5AAE6-3DA7-4E31-8EAF-0BE6C5EF6784}"/>
    <cellStyle name="Normal 8 2 2 5 3" xfId="27920" xr:uid="{3112AB74-F174-4714-9629-66AA0B133EB0}"/>
    <cellStyle name="Normal 8 2 2 5 3 2" xfId="56410" xr:uid="{80669163-ABE7-4884-8B42-1994946DBEAD}"/>
    <cellStyle name="Normal 8 2 2 5 4" xfId="30920" xr:uid="{C1756BDF-28DA-4DA9-9C66-7DD849010C2B}"/>
    <cellStyle name="Normal 8 2 2 5 4 2" xfId="59410" xr:uid="{01151755-137D-41FC-999F-5F8ADF5A9290}"/>
    <cellStyle name="Normal 8 2 2 5 5" xfId="53469" xr:uid="{5BDE647E-8F50-4FE0-BCAD-20FF5C6B3DFE}"/>
    <cellStyle name="Normal 8 2 2 6" xfId="25279" xr:uid="{BCF83023-DDF1-4BDA-B510-2BBA0C6A8194}"/>
    <cellStyle name="Normal 8 2 2 6 2" xfId="28245" xr:uid="{B75572FB-08B8-4028-B132-FAAAF48AA3A6}"/>
    <cellStyle name="Normal 8 2 2 6 2 2" xfId="56735" xr:uid="{5C7AC61F-4057-44DB-A474-C393D5893E03}"/>
    <cellStyle name="Normal 8 2 2 6 3" xfId="53770" xr:uid="{51BBFFD0-9816-46C4-9570-56DA90552A8C}"/>
    <cellStyle name="Normal 8 2 2 7" xfId="26730" xr:uid="{84191BC6-3402-4923-8E14-48B1ACBF7A24}"/>
    <cellStyle name="Normal 8 2 2 7 2" xfId="55220" xr:uid="{4F182804-747A-463C-937A-3F3845669CB0}"/>
    <cellStyle name="Normal 8 2 2 8" xfId="29724" xr:uid="{E90268E8-1D0B-4DEA-A348-4151F1D1A230}"/>
    <cellStyle name="Normal 8 2 2 8 2" xfId="58214" xr:uid="{C198E963-8E45-4C7F-829C-28004796E193}"/>
    <cellStyle name="Normal 8 2 2 9" xfId="22694" xr:uid="{678AE28D-8BB6-44E1-B281-BE34D0C76E5E}"/>
    <cellStyle name="Normal 8 2 2 9 2" xfId="51979" xr:uid="{BF26DEC9-9432-465E-ADF1-F9FFAFDC801F}"/>
    <cellStyle name="Normal 8 2 3" xfId="1461" xr:uid="{AE755098-D169-4EE9-A8C7-FF476ACD6D39}"/>
    <cellStyle name="Normal 8 2 3 2" xfId="20859" xr:uid="{D41351F2-0E04-422A-87C7-C507F7B380C1}"/>
    <cellStyle name="Normal 8 2 3 2 2" xfId="24163" xr:uid="{36BE87D7-BF03-4BD8-9F5C-2ADB749352A5}"/>
    <cellStyle name="Normal 8 2 3 2 3" xfId="50287" xr:uid="{D33474B6-C0F3-4883-A6E9-7BFC601FEDD2}"/>
    <cellStyle name="Normal 8 2 3 3" xfId="23797" xr:uid="{6DC2B0AD-D870-4E3B-9E16-FDC917807662}"/>
    <cellStyle name="Normal 8 2 3 4" xfId="5013" xr:uid="{254BBBF7-9C80-4FFD-B0E6-25D921363127}"/>
    <cellStyle name="Normal 8 2 3 4 2" xfId="34882" xr:uid="{4BE2EEF6-674B-47B8-97F8-F049DE80FA0B}"/>
    <cellStyle name="Normal 8 2 4" xfId="20552" xr:uid="{D43463F1-BF02-4FA4-BFBD-650EBB03A91B}"/>
    <cellStyle name="Normal 8 2 4 2" xfId="25491" xr:uid="{FDD81718-847F-4A8A-9549-AA67E661009E}"/>
    <cellStyle name="Normal 8 2 4 2 2" xfId="28468" xr:uid="{B57D9A05-4628-48BB-81A8-109A4D972BEB}"/>
    <cellStyle name="Normal 8 2 4 2 2 2" xfId="56958" xr:uid="{E0F30C0F-64F1-4CEE-B27E-95A850D1F96E}"/>
    <cellStyle name="Normal 8 2 4 2 3" xfId="53982" xr:uid="{7A3C3748-E271-4FD2-84CD-9F64976D8D59}"/>
    <cellStyle name="Normal 8 2 4 3" xfId="26954" xr:uid="{4E68F914-20A8-4F8C-A18A-DF142BD1C736}"/>
    <cellStyle name="Normal 8 2 4 3 2" xfId="55444" xr:uid="{32848FAE-E26C-4470-BD44-EEA17B827200}"/>
    <cellStyle name="Normal 8 2 4 4" xfId="29948" xr:uid="{333DC6A5-2304-4821-A95A-D6F3B5A0184D}"/>
    <cellStyle name="Normal 8 2 4 4 2" xfId="58438" xr:uid="{7FD0620E-A560-4BF3-8A25-966E286286DF}"/>
    <cellStyle name="Normal 8 2 4 5" xfId="24010" xr:uid="{28B620DE-FCFC-40C1-8949-85E3816C454C}"/>
    <cellStyle name="Normal 8 2 4 5 2" xfId="52573" xr:uid="{C2BA7AC6-1710-4F9A-87A6-EA84061D4055}"/>
    <cellStyle name="Normal 8 2 5" xfId="20426" xr:uid="{6D16DCA4-E1B5-4458-BCBD-8B9C74A9F5E4}"/>
    <cellStyle name="Normal 8 2 5 2" xfId="22449" xr:uid="{082540DE-63E5-4F75-BC73-BE7DB6097590}"/>
    <cellStyle name="Normal 8 2 5 2 2" xfId="28757" xr:uid="{8897F9E9-A6BD-4F1D-981C-5C0AC4192B50}"/>
    <cellStyle name="Normal 8 2 5 2 2 2" xfId="57247" xr:uid="{CC5190B3-2E66-48BB-AA95-CBD4C938879C}"/>
    <cellStyle name="Normal 8 2 5 2 3" xfId="25778" xr:uid="{C4C7D4D3-CB85-4165-809F-C4E893C97802}"/>
    <cellStyle name="Normal 8 2 5 2 3 2" xfId="54269" xr:uid="{B8FAEF6C-3139-4BE0-A412-31188C18D441}"/>
    <cellStyle name="Normal 8 2 5 3" xfId="27246" xr:uid="{40B0D828-6DB0-4154-8370-2E63FF6514BA}"/>
    <cellStyle name="Normal 8 2 5 3 2" xfId="55736" xr:uid="{54641BF2-473B-4DA6-B995-D882C66A08D7}"/>
    <cellStyle name="Normal 8 2 5 4" xfId="30243" xr:uid="{A7D15C9A-21A7-4FC7-9A0D-4DE41109131D}"/>
    <cellStyle name="Normal 8 2 5 4 2" xfId="58733" xr:uid="{BFB55EA4-A599-4ACB-B641-DB3ACAE01AC9}"/>
    <cellStyle name="Normal 8 2 5 5" xfId="24333" xr:uid="{363841D6-8C8A-402D-A57D-D3406A3F23B8}"/>
    <cellStyle name="Normal 8 2 5 5 2" xfId="52825" xr:uid="{733D2BF1-4F10-4247-845C-171500CD3B6F}"/>
    <cellStyle name="Normal 8 2 6" xfId="24613" xr:uid="{203551C3-765B-47AD-BB13-58D9E4AA49A6}"/>
    <cellStyle name="Normal 8 2 6 2" xfId="26070" xr:uid="{5AE44C17-A573-428C-B15E-F63E8C413EAC}"/>
    <cellStyle name="Normal 8 2 6 2 2" xfId="29054" xr:uid="{BAD41565-D3DD-4AD1-BCC0-7A085A2B3CD6}"/>
    <cellStyle name="Normal 8 2 6 2 2 2" xfId="57544" xr:uid="{EDE948A6-889D-4338-9545-07DD88071336}"/>
    <cellStyle name="Normal 8 2 6 2 3" xfId="54561" xr:uid="{9143047C-DFBD-4F5B-9D30-95A357E6F7B8}"/>
    <cellStyle name="Normal 8 2 6 3" xfId="27543" xr:uid="{9C065251-B71C-4ECE-8A31-DBC541C7D392}"/>
    <cellStyle name="Normal 8 2 6 3 2" xfId="56033" xr:uid="{D0697817-D7C9-4E52-8FF8-DC54E2983393}"/>
    <cellStyle name="Normal 8 2 6 4" xfId="30541" xr:uid="{4461878A-E739-4951-8113-C11B9BACEEEB}"/>
    <cellStyle name="Normal 8 2 6 4 2" xfId="59031" xr:uid="{919B4D8F-17DA-4506-87AF-8A606F36D078}"/>
    <cellStyle name="Normal 8 2 6 5" xfId="53105" xr:uid="{9261645E-6FC1-49B7-8161-857070EE21A8}"/>
    <cellStyle name="Normal 8 2 7" xfId="24909" xr:uid="{FEB7FF21-2F0A-4929-817E-577DD37AE654}"/>
    <cellStyle name="Normal 8 2 7 2" xfId="26379" xr:uid="{8E9CF3A2-9A18-4DAF-A268-236CF2C6C73C}"/>
    <cellStyle name="Normal 8 2 7 2 2" xfId="29363" xr:uid="{401891AD-B247-49BF-8B62-71D38476DDAE}"/>
    <cellStyle name="Normal 8 2 7 2 2 2" xfId="57853" xr:uid="{F7072FE2-F5AE-4D73-AF53-C8CCCA871BFC}"/>
    <cellStyle name="Normal 8 2 7 2 3" xfId="54870" xr:uid="{8C9D09E5-5FE6-4ADA-AFF5-C738807C020E}"/>
    <cellStyle name="Normal 8 2 7 3" xfId="27852" xr:uid="{A050F61C-15A4-4394-8C4B-ECAD1805462A}"/>
    <cellStyle name="Normal 8 2 7 3 2" xfId="56342" xr:uid="{863B096B-E859-488F-B2AD-3CF65571DFEC}"/>
    <cellStyle name="Normal 8 2 7 4" xfId="30851" xr:uid="{50C0C0BA-394C-42EB-855D-50DBF77FE5C8}"/>
    <cellStyle name="Normal 8 2 7 4 2" xfId="59341" xr:uid="{CDEFFE0B-B715-48DB-8191-EDCA76995463}"/>
    <cellStyle name="Normal 8 2 7 5" xfId="53400" xr:uid="{1AD60958-EC12-4B78-9709-6D774B7B4AD2}"/>
    <cellStyle name="Normal 8 2 8" xfId="25210" xr:uid="{96DC9BFE-FDA5-4E8B-91DE-120BC85D0E50}"/>
    <cellStyle name="Normal 8 2 8 2" xfId="28177" xr:uid="{32DA825D-825B-4DCE-A89D-2EF297D9C2F5}"/>
    <cellStyle name="Normal 8 2 8 2 2" xfId="56667" xr:uid="{53224F13-1302-470C-8732-29C70A1DFDA0}"/>
    <cellStyle name="Normal 8 2 8 3" xfId="53701" xr:uid="{FC271861-7609-4191-A182-5080268EB3F4}"/>
    <cellStyle name="Normal 8 2 9" xfId="26661" xr:uid="{16984EFF-97D9-4C13-8727-720A98011B93}"/>
    <cellStyle name="Normal 8 2 9 2" xfId="55151" xr:uid="{8CEC8D6A-CA5F-4564-B03B-6D864C6C7765}"/>
    <cellStyle name="Normal 8 3" xfId="1496" xr:uid="{25FC167A-AAFA-4B77-B9DF-DD713AE4BF7B}"/>
    <cellStyle name="Normal 8 3 10" xfId="4225" xr:uid="{6119D497-4FFE-4033-9786-615B11A33CC9}"/>
    <cellStyle name="Normal 8 3 11" xfId="32508" xr:uid="{0C19E8A9-FBA6-4094-9950-E92AB9F4B339}"/>
    <cellStyle name="Normal 8 3 2" xfId="2437" xr:uid="{E4DEE80B-5FF8-4779-8F0C-6E0794D8CA01}"/>
    <cellStyle name="Normal 8 3 2 2" xfId="22085" xr:uid="{52AF8EEA-EA56-4C26-9AFB-35C7B6ADDEC6}"/>
    <cellStyle name="Normal 8 3 2 2 2" xfId="28581" xr:uid="{DFD8F59D-AF00-4991-A5AC-0FAB15F2E567}"/>
    <cellStyle name="Normal 8 3 2 2 2 2" xfId="57071" xr:uid="{4C5C81DD-BDFB-4BF1-B9C2-583D9B47D6CD}"/>
    <cellStyle name="Normal 8 3 2 2 3" xfId="25605" xr:uid="{7357A88F-7E74-4C11-9DDA-15B06E6954AD}"/>
    <cellStyle name="Normal 8 3 2 2 3 2" xfId="54096" xr:uid="{314A0E7A-BF9C-4A20-857D-E11B18E550F6}"/>
    <cellStyle name="Normal 8 3 2 2 4" xfId="51510" xr:uid="{8E42F0EB-DB01-4328-A160-ABB538ABDFCE}"/>
    <cellStyle name="Normal 8 3 2 3" xfId="6025" xr:uid="{7DAAD44C-2F74-4817-B2CA-0F49665ABFC1}"/>
    <cellStyle name="Normal 8 3 2 3 2" xfId="27069" xr:uid="{F4B992DF-54C9-480A-9CAF-DE213288BFA7}"/>
    <cellStyle name="Normal 8 3 2 3 2 2" xfId="55559" xr:uid="{78F57CE7-D0C9-473E-8C4D-36467A27710E}"/>
    <cellStyle name="Normal 8 3 2 3 3" xfId="35884" xr:uid="{785126A3-55BB-41E8-80B5-CE59BA813CEB}"/>
    <cellStyle name="Normal 8 3 2 4" xfId="30064" xr:uid="{632E0A02-7A97-44CE-8A1E-64C083D417DC}"/>
    <cellStyle name="Normal 8 3 2 4 2" xfId="58554" xr:uid="{A268649F-9819-4881-8D4B-CAD20180D226}"/>
    <cellStyle name="Normal 8 3 2 5" xfId="24146" xr:uid="{8F66886B-2EC5-4698-823F-AF2CD76DC9CB}"/>
    <cellStyle name="Normal 8 3 2 5 2" xfId="52675" xr:uid="{4CEA2BCF-CF7B-4898-8F63-AAE799AE3D16}"/>
    <cellStyle name="Normal 8 3 2 6" xfId="4524" xr:uid="{83552074-D7E7-40E8-998B-09817E5C91D2}"/>
    <cellStyle name="Normal 8 3 2 7" xfId="33417" xr:uid="{B5DB14D9-D05B-4D4C-A071-A1B0852F889E}"/>
    <cellStyle name="Normal 8 3 3" xfId="21101" xr:uid="{13DB25F2-CBB0-4340-B37E-AF12CE9ED6A9}"/>
    <cellStyle name="Normal 8 3 3 2" xfId="25892" xr:uid="{B253365E-A0C6-490D-A801-3D0733FC33FE}"/>
    <cellStyle name="Normal 8 3 3 2 2" xfId="28873" xr:uid="{E69156F6-4C9D-4D2B-9B73-CF0818DAA6A2}"/>
    <cellStyle name="Normal 8 3 3 2 2 2" xfId="57363" xr:uid="{51BFDD6E-ED98-4993-9BCD-EB86A0979313}"/>
    <cellStyle name="Normal 8 3 3 2 3" xfId="54383" xr:uid="{C684E8A4-DFF3-4551-803A-39BEEEAA834F}"/>
    <cellStyle name="Normal 8 3 3 3" xfId="27362" xr:uid="{E3E62264-C9FB-4DB1-92B6-790DDA636F4F}"/>
    <cellStyle name="Normal 8 3 3 3 2" xfId="55852" xr:uid="{360DB825-6FF8-4E25-9488-6CE75B6C383F}"/>
    <cellStyle name="Normal 8 3 3 4" xfId="30360" xr:uid="{9C1BE00D-A2D0-415A-821D-8F93167426A0}"/>
    <cellStyle name="Normal 8 3 3 4 2" xfId="58850" xr:uid="{22CD2E51-6538-4C02-8991-F5D6B3EAB4FA}"/>
    <cellStyle name="Normal 8 3 3 5" xfId="24448" xr:uid="{5B78D778-B759-4C96-B309-20BB2211436F}"/>
    <cellStyle name="Normal 8 3 3 5 2" xfId="52940" xr:uid="{0615EDA3-5766-4ABF-879F-2D8C53E618DC}"/>
    <cellStyle name="Normal 8 3 3 6" xfId="50527" xr:uid="{319A6976-883A-4734-A858-2DAC373922D5}"/>
    <cellStyle name="Normal 8 3 4" xfId="19249" xr:uid="{5F0B39E6-E546-4E8D-893E-457E42034FDD}"/>
    <cellStyle name="Normal 8 3 4 2" xfId="26186" xr:uid="{451DBBDB-D4D9-4389-B0D7-6ABD95CB1F22}"/>
    <cellStyle name="Normal 8 3 4 2 2" xfId="29170" xr:uid="{07BF7B5B-D050-46C0-8460-8783450D247F}"/>
    <cellStyle name="Normal 8 3 4 2 2 2" xfId="57660" xr:uid="{05D868E1-0A6C-46F6-8E6C-24DA2AF38E76}"/>
    <cellStyle name="Normal 8 3 4 2 3" xfId="54677" xr:uid="{BD9C7740-0B40-4760-BD89-6F0835F7D713}"/>
    <cellStyle name="Normal 8 3 4 3" xfId="27659" xr:uid="{1FC94093-E1E3-4A09-BB13-495CF6EA1D9B}"/>
    <cellStyle name="Normal 8 3 4 3 2" xfId="56149" xr:uid="{1DC6543B-3EF3-4BB0-B2A7-735CBD7FC2E5}"/>
    <cellStyle name="Normal 8 3 4 4" xfId="30658" xr:uid="{029C158E-7EFC-435E-89D3-6EECDF5A364B}"/>
    <cellStyle name="Normal 8 3 4 4 2" xfId="59148" xr:uid="{C3AF94E1-09A5-4364-A584-8D8494B549FC}"/>
    <cellStyle name="Normal 8 3 4 5" xfId="24728" xr:uid="{896259CE-B010-44D4-9684-F6E94F6B3039}"/>
    <cellStyle name="Normal 8 3 4 5 2" xfId="53220" xr:uid="{38201774-65A3-4F88-9CD7-92AE07B1A484}"/>
    <cellStyle name="Normal 8 3 4 6" xfId="48887" xr:uid="{C15B3400-F81C-4732-B6A9-1CF87AC0F35A}"/>
    <cellStyle name="Normal 8 3 5" xfId="5244" xr:uid="{48DEC164-69C4-428C-A5F7-64CACD5FD150}"/>
    <cellStyle name="Normal 8 3 5 2" xfId="26495" xr:uid="{8AD31107-4EA1-46D7-B7BB-A47081C1818A}"/>
    <cellStyle name="Normal 8 3 5 2 2" xfId="29479" xr:uid="{1808154F-0B82-477D-9082-3301B5690A23}"/>
    <cellStyle name="Normal 8 3 5 2 2 2" xfId="57969" xr:uid="{93729631-B846-4751-928F-263BF0AFC491}"/>
    <cellStyle name="Normal 8 3 5 2 3" xfId="54986" xr:uid="{30041234-4166-469E-BB49-B2DCFDFC69C7}"/>
    <cellStyle name="Normal 8 3 5 3" xfId="27968" xr:uid="{B5E2D705-5D84-4F23-8BBC-4D9AC8C870CE}"/>
    <cellStyle name="Normal 8 3 5 3 2" xfId="56458" xr:uid="{B2B86AC1-17BA-4CB9-8A4B-04E383E8658E}"/>
    <cellStyle name="Normal 8 3 5 4" xfId="30968" xr:uid="{DA514991-AD49-413C-80DB-DA826D5E952D}"/>
    <cellStyle name="Normal 8 3 5 4 2" xfId="59458" xr:uid="{9B4286ED-571F-46A4-8B73-34BB18243363}"/>
    <cellStyle name="Normal 8 3 5 5" xfId="25026" xr:uid="{4FCEB9A1-2BC1-4BFE-B29C-056DFD5DD832}"/>
    <cellStyle name="Normal 8 3 5 5 2" xfId="53517" xr:uid="{084B7C51-B00A-4746-B1AB-737CBEA642B9}"/>
    <cellStyle name="Normal 8 3 5 6" xfId="35107" xr:uid="{1DF28B05-A5FB-4434-AA6F-C556AB292EC9}"/>
    <cellStyle name="Normal 8 3 6" xfId="25327" xr:uid="{5BB36024-6C44-49D4-9361-3DDDD43DE5CD}"/>
    <cellStyle name="Normal 8 3 6 2" xfId="28293" xr:uid="{8FF24B1C-2A4A-433E-B6DA-2195767AFCD6}"/>
    <cellStyle name="Normal 8 3 6 2 2" xfId="56783" xr:uid="{A69E4DC5-3C6A-4635-902F-7CCC9A7A3669}"/>
    <cellStyle name="Normal 8 3 6 3" xfId="53818" xr:uid="{A1BF4638-B079-4B96-A88C-FEED6F8ACEFB}"/>
    <cellStyle name="Normal 8 3 7" xfId="26778" xr:uid="{0458468D-F472-4E68-8AD8-B59D30AF0430}"/>
    <cellStyle name="Normal 8 3 7 2" xfId="55268" xr:uid="{FA117299-0E59-4B35-868C-759DA54235DE}"/>
    <cellStyle name="Normal 8 3 8" xfId="29772" xr:uid="{A30EBEE5-182F-43F1-8512-B8870F8E63CC}"/>
    <cellStyle name="Normal 8 3 8 2" xfId="58262" xr:uid="{AB34EB8B-AD60-41A8-B386-E64862D5973D}"/>
    <cellStyle name="Normal 8 3 9" xfId="23225" xr:uid="{21363C5A-434C-4C23-B0BA-F26B88C02039}"/>
    <cellStyle name="Normal 8 3 9 2" xfId="52289" xr:uid="{F3C5E420-6841-412D-A95A-D77836B7A199}"/>
    <cellStyle name="Normal 8 4" xfId="115" xr:uid="{3B2C4F09-1967-46B5-87C7-4A4CBF1B39EC}"/>
    <cellStyle name="Normal 8 4 10" xfId="5631" xr:uid="{54FF3B5E-4877-4830-8610-31791154C080}"/>
    <cellStyle name="Normal 8 4 10 2" xfId="35491" xr:uid="{A0E7A4C2-F2A7-4688-8E42-EDB07B6F4E86}"/>
    <cellStyle name="Normal 8 4 2" xfId="21586" xr:uid="{3952F2DF-2858-4777-91B1-58365C21B629}"/>
    <cellStyle name="Normal 8 4 2 2" xfId="25619" xr:uid="{F0C0F29E-2F04-4659-AD2B-7D17FAFBB0DD}"/>
    <cellStyle name="Normal 8 4 2 2 2" xfId="28595" xr:uid="{08477488-118C-470D-8B1F-D8B58AF99A20}"/>
    <cellStyle name="Normal 8 4 2 2 2 2" xfId="57085" xr:uid="{29C7DEDD-52D6-48F7-B76C-D90375DB1934}"/>
    <cellStyle name="Normal 8 4 2 2 3" xfId="54110" xr:uid="{F8B5C979-7EEB-4621-9433-6FC35BAC2033}"/>
    <cellStyle name="Normal 8 4 2 3" xfId="27084" xr:uid="{859E9D9A-A6EA-428B-91A2-2941BDE7FE7A}"/>
    <cellStyle name="Normal 8 4 2 3 2" xfId="55574" xr:uid="{4ADD4E03-90E8-4697-AD2B-3CB9098D181A}"/>
    <cellStyle name="Normal 8 4 2 4" xfId="30079" xr:uid="{6E135244-8C44-4ACC-9889-D5E565A80EBA}"/>
    <cellStyle name="Normal 8 4 2 4 2" xfId="58569" xr:uid="{FCA76A3B-8194-4562-9627-8F5B577EAF9B}"/>
    <cellStyle name="Normal 8 4 2 5" xfId="24189" xr:uid="{4EFCDB25-19EA-4560-8084-2D226F3271F5}"/>
    <cellStyle name="Normal 8 4 2 5 2" xfId="52689" xr:uid="{894E00B0-ADEC-45DA-B5F0-CAD9538E5584}"/>
    <cellStyle name="Normal 8 4 2 6" xfId="51011" xr:uid="{84BFCC14-9D3F-4D89-8173-85A48C508C67}"/>
    <cellStyle name="Normal 8 4 3" xfId="24462" xr:uid="{D35B9979-0890-43B4-ACCF-603D09D1BCD0}"/>
    <cellStyle name="Normal 8 4 3 2" xfId="25906" xr:uid="{B6965660-4AE2-44B8-81DE-C9202DCF7B95}"/>
    <cellStyle name="Normal 8 4 3 2 2" xfId="28888" xr:uid="{9B2E08B6-9695-41A5-A8B8-DF12BB77DCEE}"/>
    <cellStyle name="Normal 8 4 3 2 2 2" xfId="57378" xr:uid="{7F146696-A974-4A15-8E30-DF9E7134F0A6}"/>
    <cellStyle name="Normal 8 4 3 2 3" xfId="54397" xr:uid="{6DE13E30-1788-4E52-87BE-ED627C1BE151}"/>
    <cellStyle name="Normal 8 4 3 3" xfId="27377" xr:uid="{28963ADD-362C-4FCF-85A0-FBD6EEDDD145}"/>
    <cellStyle name="Normal 8 4 3 3 2" xfId="55867" xr:uid="{F6195A08-0AB4-49E9-9340-801EFB9FA096}"/>
    <cellStyle name="Normal 8 4 3 4" xfId="30375" xr:uid="{B4F72F05-EFA0-4128-9928-32DE0171F6A4}"/>
    <cellStyle name="Normal 8 4 3 4 2" xfId="58865" xr:uid="{6AE4B176-9747-439B-9568-1E8B86519AB1}"/>
    <cellStyle name="Normal 8 4 3 5" xfId="52954" xr:uid="{BE940B2C-531B-454F-BFC0-699FC6994C02}"/>
    <cellStyle name="Normal 8 4 4" xfId="24748" xr:uid="{E5625533-8DF4-4E62-98A7-0B7B761160EE}"/>
    <cellStyle name="Normal 8 4 4 2" xfId="26206" xr:uid="{A3943465-3E5C-4601-9CF8-0D745E9ED039}"/>
    <cellStyle name="Normal 8 4 4 2 2" xfId="29190" xr:uid="{1E2410E6-EAC7-4D61-B53E-DE35F88AAE2B}"/>
    <cellStyle name="Normal 8 4 4 2 2 2" xfId="57680" xr:uid="{2DA2DC21-6C16-477B-8538-9D2584C96416}"/>
    <cellStyle name="Normal 8 4 4 2 3" xfId="54697" xr:uid="{0BE6AF75-3AEF-44E3-B3E0-FE76BFD702A7}"/>
    <cellStyle name="Normal 8 4 4 3" xfId="27679" xr:uid="{4D342852-6974-4B67-88F8-5BF3A4885588}"/>
    <cellStyle name="Normal 8 4 4 3 2" xfId="56169" xr:uid="{E06521EC-D0AF-42E6-BDBF-489F127BD1A1}"/>
    <cellStyle name="Normal 8 4 4 4" xfId="30678" xr:uid="{FCDA79F9-F672-48B5-A5B1-0E6342871768}"/>
    <cellStyle name="Normal 8 4 4 4 2" xfId="59168" xr:uid="{FD20E405-F4D7-4895-85C0-665F40446B18}"/>
    <cellStyle name="Normal 8 4 4 5" xfId="53240" xr:uid="{4B6975D7-33C6-402A-83E9-A14A26B0AC22}"/>
    <cellStyle name="Normal 8 4 5" xfId="25041" xr:uid="{88E47909-3634-46D5-8D0C-D53503648D6B}"/>
    <cellStyle name="Normal 8 4 5 2" xfId="26510" xr:uid="{756A4326-EF72-4F57-8931-FC00CBC40E4D}"/>
    <cellStyle name="Normal 8 4 5 2 2" xfId="29494" xr:uid="{04C4D645-305F-4E87-B77B-362F0AE7A33F}"/>
    <cellStyle name="Normal 8 4 5 2 2 2" xfId="57984" xr:uid="{8E3248BC-8CC7-4A9F-BA7C-4C1B7689ED67}"/>
    <cellStyle name="Normal 8 4 5 2 3" xfId="55001" xr:uid="{50901469-A428-48EC-AC5F-C29614AF801E}"/>
    <cellStyle name="Normal 8 4 5 3" xfId="27983" xr:uid="{7B0096A9-ED91-45C8-B4EE-F89A5364D83C}"/>
    <cellStyle name="Normal 8 4 5 3 2" xfId="56473" xr:uid="{89512F2C-0ADC-4B48-B107-9D1B5F175A76}"/>
    <cellStyle name="Normal 8 4 5 4" xfId="30983" xr:uid="{290CBA43-B2AF-4720-9553-E7CDEA78ED01}"/>
    <cellStyle name="Normal 8 4 5 4 2" xfId="59473" xr:uid="{D0C2264F-E828-4FBB-BB1E-71003ACE7FAA}"/>
    <cellStyle name="Normal 8 4 5 5" xfId="53532" xr:uid="{0E58518D-C481-47E3-8073-B4DC68042500}"/>
    <cellStyle name="Normal 8 4 6" xfId="25342" xr:uid="{4C494849-8771-4AF5-AC59-6698120FA713}"/>
    <cellStyle name="Normal 8 4 6 2" xfId="28308" xr:uid="{DE645003-BF6A-48E7-9B93-DFB45F50DA2D}"/>
    <cellStyle name="Normal 8 4 6 2 2" xfId="56798" xr:uid="{12D9926A-BB17-4759-B257-E90684C48BC6}"/>
    <cellStyle name="Normal 8 4 6 3" xfId="53833" xr:uid="{6C17F1C7-3F24-4301-9B2A-FD80FDE4F7FF}"/>
    <cellStyle name="Normal 8 4 7" xfId="26793" xr:uid="{3E9CA59C-EF64-427C-ACD8-D675C9817A69}"/>
    <cellStyle name="Normal 8 4 7 2" xfId="55283" xr:uid="{9380AFE1-F44E-484F-8E2E-F5BB1EE018D4}"/>
    <cellStyle name="Normal 8 4 8" xfId="29787" xr:uid="{93DDF35E-55CA-43D7-ACC2-62C2B2D97DD9}"/>
    <cellStyle name="Normal 8 4 8 2" xfId="58277" xr:uid="{2536BF88-4455-457E-869C-9DB71C591D53}"/>
    <cellStyle name="Normal 8 4 9" xfId="23823" xr:uid="{F56D7AEE-1FCC-4D74-9BDA-E63096F652A9}"/>
    <cellStyle name="Normal 8 4 9 2" xfId="52441" xr:uid="{E3504559-5A12-4241-8466-A1C5AFF00EFB}"/>
    <cellStyle name="Normal 8 5" xfId="20508" xr:uid="{299C3D0D-B6C7-451B-842A-BE84C93558EE}"/>
    <cellStyle name="Normal 8 5 10" xfId="50059" xr:uid="{E4894438-8936-4818-9BF1-87998E35DB35}"/>
    <cellStyle name="Normal 8 5 2" xfId="24211" xr:uid="{4C1010F5-203D-49B3-9E40-106DD92C2B3D}"/>
    <cellStyle name="Normal 8 5 2 2" xfId="25642" xr:uid="{D9179960-6DBA-4176-A63C-8FC94369DC1B}"/>
    <cellStyle name="Normal 8 5 2 2 2" xfId="28619" xr:uid="{5F6ED009-6CE9-4377-BF7C-BF7722113427}"/>
    <cellStyle name="Normal 8 5 2 2 2 2" xfId="57109" xr:uid="{0D599490-D8F5-401A-AF94-046C35B799EB}"/>
    <cellStyle name="Normal 8 5 2 2 3" xfId="54133" xr:uid="{4CA3CF78-9B63-489D-A000-578556034C7B}"/>
    <cellStyle name="Normal 8 5 2 3" xfId="27108" xr:uid="{4DD6A0EF-89D5-4D03-98E1-FF1DEAFA4665}"/>
    <cellStyle name="Normal 8 5 2 3 2" xfId="55598" xr:uid="{85EF6646-51C3-42ED-987F-D3493144237F}"/>
    <cellStyle name="Normal 8 5 2 4" xfId="30103" xr:uid="{A223C0DE-4CDC-41E9-9F24-21077777AF34}"/>
    <cellStyle name="Normal 8 5 2 4 2" xfId="58593" xr:uid="{A3FEDF99-C4BA-4D95-AB58-9C9DA9464D1F}"/>
    <cellStyle name="Normal 8 5 2 5" xfId="52705" xr:uid="{EEAFF18B-8BCB-493F-AF11-61ECDCB8D09B}"/>
    <cellStyle name="Normal 8 5 3" xfId="24486" xr:uid="{4E55184F-9DA7-4546-AC26-F9C2096E107F}"/>
    <cellStyle name="Normal 8 5 3 2" xfId="25930" xr:uid="{4948E12B-B78A-4B30-9FB8-380AB14A4215}"/>
    <cellStyle name="Normal 8 5 3 2 2" xfId="28912" xr:uid="{29199ADA-7C56-4828-ADD3-267BDA380B03}"/>
    <cellStyle name="Normal 8 5 3 2 2 2" xfId="57402" xr:uid="{19714E41-A180-4BF9-A5AA-D3211E4B12C8}"/>
    <cellStyle name="Normal 8 5 3 2 3" xfId="54421" xr:uid="{63F1935C-FC04-4888-868C-7EA9D225D031}"/>
    <cellStyle name="Normal 8 5 3 3" xfId="27401" xr:uid="{3AB0B2FC-779D-4662-A490-840BACC6D2A4}"/>
    <cellStyle name="Normal 8 5 3 3 2" xfId="55891" xr:uid="{AE0B9164-4594-4346-A2A9-571729903712}"/>
    <cellStyle name="Normal 8 5 3 4" xfId="30399" xr:uid="{0603F063-3A75-4DE9-8EA4-8BBCD08F693A}"/>
    <cellStyle name="Normal 8 5 3 4 2" xfId="58889" xr:uid="{B4BF5C93-D69F-49A5-9730-C6FD137D1AFB}"/>
    <cellStyle name="Normal 8 5 3 5" xfId="52978" xr:uid="{B50AE0A5-0AC1-4FF5-9546-EF8EF26A7E9C}"/>
    <cellStyle name="Normal 8 5 4" xfId="24772" xr:uid="{C2A6E0AA-158E-47A7-87DD-606F3C187AB2}"/>
    <cellStyle name="Normal 8 5 4 2" xfId="26230" xr:uid="{1577A830-2FDA-4EC8-99C8-898E0D86E6D4}"/>
    <cellStyle name="Normal 8 5 4 2 2" xfId="29214" xr:uid="{3CB5AEF7-3BA2-413A-A220-6E78F3FBAED1}"/>
    <cellStyle name="Normal 8 5 4 2 2 2" xfId="57704" xr:uid="{D9F2F674-D9B8-4002-9D1B-AC561AE30E53}"/>
    <cellStyle name="Normal 8 5 4 2 3" xfId="54721" xr:uid="{41D9374D-A8F8-4EC3-8FBD-129608BEA377}"/>
    <cellStyle name="Normal 8 5 4 3" xfId="27703" xr:uid="{A686AF55-AA3F-4799-BCD6-AFF941237863}"/>
    <cellStyle name="Normal 8 5 4 3 2" xfId="56193" xr:uid="{7C2F3AE7-C633-4006-A66F-DFB3EC0CA4A4}"/>
    <cellStyle name="Normal 8 5 4 4" xfId="30702" xr:uid="{E03BB023-5DCF-4FAE-8863-733BB3B37AD7}"/>
    <cellStyle name="Normal 8 5 4 4 2" xfId="59192" xr:uid="{C7AF5AA8-7DD3-4556-B635-8B24AB3B9476}"/>
    <cellStyle name="Normal 8 5 4 5" xfId="53264" xr:uid="{E106B933-4FAF-4430-945A-A7CFB4454744}"/>
    <cellStyle name="Normal 8 5 5" xfId="25065" xr:uid="{456BB082-9E28-40DC-806E-BAE2754AEB3C}"/>
    <cellStyle name="Normal 8 5 5 2" xfId="26534" xr:uid="{8645604E-5E5F-44EF-A28B-A908E9947360}"/>
    <cellStyle name="Normal 8 5 5 2 2" xfId="29518" xr:uid="{7EB6DA64-0A1F-4F55-A17A-A0E2DB622E9E}"/>
    <cellStyle name="Normal 8 5 5 2 2 2" xfId="58008" xr:uid="{4FE35106-5CDB-4476-9BA4-7C09144DC2F2}"/>
    <cellStyle name="Normal 8 5 5 2 3" xfId="55025" xr:uid="{B96F60A5-CD43-489A-B540-2D9EAE715E51}"/>
    <cellStyle name="Normal 8 5 5 3" xfId="28007" xr:uid="{39FD4A24-C920-4577-A892-287D8EBDE454}"/>
    <cellStyle name="Normal 8 5 5 3 2" xfId="56497" xr:uid="{0BD3D1C7-45AB-4DCD-9532-5FE92609F029}"/>
    <cellStyle name="Normal 8 5 5 4" xfId="31007" xr:uid="{0BEE90E3-B81E-41E9-B750-D8E4E485C105}"/>
    <cellStyle name="Normal 8 5 5 4 2" xfId="59497" xr:uid="{11FDB2C1-C304-400E-8FB3-BC19756E0FC2}"/>
    <cellStyle name="Normal 8 5 5 5" xfId="53556" xr:uid="{E1A11496-A94D-42F4-85ED-8963CF00438F}"/>
    <cellStyle name="Normal 8 5 6" xfId="25366" xr:uid="{1E3E01D9-F1DA-44B1-B159-44B9BBCBDF80}"/>
    <cellStyle name="Normal 8 5 6 2" xfId="28332" xr:uid="{98CB0E9B-7F5B-48AB-B10E-9A0B98A63C8B}"/>
    <cellStyle name="Normal 8 5 6 2 2" xfId="56822" xr:uid="{55C28B95-4936-45AF-98E6-27A74F4AA560}"/>
    <cellStyle name="Normal 8 5 6 3" xfId="53857" xr:uid="{24A39E7D-283D-498F-A3E4-A99266F879DE}"/>
    <cellStyle name="Normal 8 5 7" xfId="26817" xr:uid="{562167E1-4AAD-4BC7-9852-B58AB4FE07C3}"/>
    <cellStyle name="Normal 8 5 7 2" xfId="55307" xr:uid="{179288CD-60DB-4B65-89D4-7FB49636563D}"/>
    <cellStyle name="Normal 8 5 8" xfId="29811" xr:uid="{D7940ABC-BC2F-473A-9982-87127C9E6D6A}"/>
    <cellStyle name="Normal 8 5 8 2" xfId="58301" xr:uid="{33843806-8D17-4D5B-8E41-A9B065F6E996}"/>
    <cellStyle name="Normal 8 5 9" xfId="23843" xr:uid="{E22311AE-488A-491A-960F-E35E492AB3AD}"/>
    <cellStyle name="Normal 8 5 9 2" xfId="52457" xr:uid="{71D87B08-F45C-4B15-A5B5-00E407B95E82}"/>
    <cellStyle name="Normal 8 6" xfId="4659" xr:uid="{0679F064-5447-4BD4-8CD5-7A59194187D3}"/>
    <cellStyle name="Normal 8 6 10" xfId="34596" xr:uid="{85021EAB-1CC0-4DBD-BD6D-45B946F83128}"/>
    <cellStyle name="Normal 8 6 2" xfId="24229" xr:uid="{9E5D3DE1-4739-47E4-8272-56D1C8EFB792}"/>
    <cellStyle name="Normal 8 6 2 2" xfId="25667" xr:uid="{7B3F45DA-02F3-4DA5-9D64-318E69D9B2FD}"/>
    <cellStyle name="Normal 8 6 2 2 2" xfId="28644" xr:uid="{C6C41374-7EE6-4A6E-A012-21B00F9B57C5}"/>
    <cellStyle name="Normal 8 6 2 2 2 2" xfId="57134" xr:uid="{F9C18E30-C38A-4F9F-BBB6-B028254EA734}"/>
    <cellStyle name="Normal 8 6 2 2 3" xfId="54158" xr:uid="{197918C5-A3C2-4D5B-A2C7-AC9001F592DA}"/>
    <cellStyle name="Normal 8 6 2 3" xfId="27133" xr:uid="{5ED37F6C-9A62-44AC-A37A-A073B21ECC2C}"/>
    <cellStyle name="Normal 8 6 2 3 2" xfId="55623" xr:uid="{FA632796-C12B-4193-85D6-99BFEBB2B358}"/>
    <cellStyle name="Normal 8 6 2 4" xfId="30128" xr:uid="{941C13B7-5855-4D78-9D0A-3AC6F021D25A}"/>
    <cellStyle name="Normal 8 6 2 4 2" xfId="58618" xr:uid="{E2D34510-CE0E-4C6D-9B63-BCB7657233A9}"/>
    <cellStyle name="Normal 8 6 2 5" xfId="52723" xr:uid="{BDD18328-486B-450F-A6FB-A5666A483D58}"/>
    <cellStyle name="Normal 8 6 3" xfId="24511" xr:uid="{F976B56E-F2AD-437F-99A7-F5DFF211F91E}"/>
    <cellStyle name="Normal 8 6 3 2" xfId="25955" xr:uid="{3E143EF7-5FEE-4594-A806-C055E24B4FA5}"/>
    <cellStyle name="Normal 8 6 3 2 2" xfId="28937" xr:uid="{E6763B35-6B4B-454D-900B-03AF574A871F}"/>
    <cellStyle name="Normal 8 6 3 2 2 2" xfId="57427" xr:uid="{940FD9FA-D3C5-477B-B8E8-AB04EDC03B1B}"/>
    <cellStyle name="Normal 8 6 3 2 3" xfId="54446" xr:uid="{8747E988-8258-4E94-86FA-DFD5BE8D4300}"/>
    <cellStyle name="Normal 8 6 3 3" xfId="27426" xr:uid="{C45D6FB4-0120-4F26-8EA0-BC9D73071DE6}"/>
    <cellStyle name="Normal 8 6 3 3 2" xfId="55916" xr:uid="{C8929CFC-1040-4BF3-B676-5F1A0266EBB2}"/>
    <cellStyle name="Normal 8 6 3 4" xfId="30424" xr:uid="{C1E7707F-93F2-4A30-947C-ABD88D706C9A}"/>
    <cellStyle name="Normal 8 6 3 4 2" xfId="58914" xr:uid="{E14C8024-38E6-4026-8FF7-1D2C9CAA222C}"/>
    <cellStyle name="Normal 8 6 3 5" xfId="53003" xr:uid="{1C5D8E7A-4BF7-4E30-94E3-81000DC762E8}"/>
    <cellStyle name="Normal 8 6 4" xfId="24797" xr:uid="{98413442-0BFF-4E60-9292-92C6EA3E44F4}"/>
    <cellStyle name="Normal 8 6 4 2" xfId="26255" xr:uid="{DA68F914-930E-4C6C-B3DA-71F97CA494D5}"/>
    <cellStyle name="Normal 8 6 4 2 2" xfId="29239" xr:uid="{0F70595A-3DF8-4469-AFBB-A8EDC2A270CB}"/>
    <cellStyle name="Normal 8 6 4 2 2 2" xfId="57729" xr:uid="{41886D5F-19CA-414C-8BEC-9793262B9722}"/>
    <cellStyle name="Normal 8 6 4 2 3" xfId="54746" xr:uid="{9F300C84-FBBF-436E-8E16-6E15212EABAC}"/>
    <cellStyle name="Normal 8 6 4 3" xfId="27728" xr:uid="{70413A4C-1B02-431B-9C57-65F7C5901F2A}"/>
    <cellStyle name="Normal 8 6 4 3 2" xfId="56218" xr:uid="{7AAE1D4D-AFDD-4E28-AE2C-B57C347EFDC2}"/>
    <cellStyle name="Normal 8 6 4 4" xfId="30727" xr:uid="{8BE0F35C-315E-4F91-ABFE-AD5B65801216}"/>
    <cellStyle name="Normal 8 6 4 4 2" xfId="59217" xr:uid="{16A2BC10-08BB-448E-B662-2EABCEBFDB80}"/>
    <cellStyle name="Normal 8 6 4 5" xfId="53289" xr:uid="{ED41438F-225E-4E6A-B88A-3A624F319481}"/>
    <cellStyle name="Normal 8 6 5" xfId="25090" xr:uid="{0E0E619D-EB2D-4D80-BC00-ACC45592A6BB}"/>
    <cellStyle name="Normal 8 6 5 2" xfId="26559" xr:uid="{6B0934F4-C778-4120-AD7A-435CE6BA6F7A}"/>
    <cellStyle name="Normal 8 6 5 2 2" xfId="29543" xr:uid="{2772617D-C22D-4CA1-8BA1-3840222C973C}"/>
    <cellStyle name="Normal 8 6 5 2 2 2" xfId="58033" xr:uid="{CAE2613A-B2B7-491D-8ECB-F51C8833F7CA}"/>
    <cellStyle name="Normal 8 6 5 2 3" xfId="55050" xr:uid="{AFFD8386-396E-4C5E-8699-B582C6D7CB87}"/>
    <cellStyle name="Normal 8 6 5 3" xfId="28032" xr:uid="{D0422BD8-4EEB-4230-B31E-B4BD78759F3F}"/>
    <cellStyle name="Normal 8 6 5 3 2" xfId="56522" xr:uid="{315CDB68-641D-4512-A6CA-CA35D763814C}"/>
    <cellStyle name="Normal 8 6 5 4" xfId="31032" xr:uid="{7A24FCE6-0A0B-4AC3-A139-C0BD3468D1C1}"/>
    <cellStyle name="Normal 8 6 5 4 2" xfId="59522" xr:uid="{F3C41CAC-D798-420D-B134-03F63E65060F}"/>
    <cellStyle name="Normal 8 6 5 5" xfId="53581" xr:uid="{2EB89D9A-EC0A-4DAD-A6C9-C32D35B564FA}"/>
    <cellStyle name="Normal 8 6 6" xfId="25391" xr:uid="{19FF98DD-4D85-4691-98C7-C668D7242E2A}"/>
    <cellStyle name="Normal 8 6 6 2" xfId="28357" xr:uid="{C7799046-308E-4F93-904F-72463ED24552}"/>
    <cellStyle name="Normal 8 6 6 2 2" xfId="56847" xr:uid="{EB8F6275-56B9-4C3A-BD6C-38980FB74F1C}"/>
    <cellStyle name="Normal 8 6 6 3" xfId="53882" xr:uid="{661A93A7-94C2-494B-9DFD-9AEF1C407F47}"/>
    <cellStyle name="Normal 8 6 7" xfId="26842" xr:uid="{9A4D95E4-EA63-4D9F-BD16-0777FE3B426F}"/>
    <cellStyle name="Normal 8 6 7 2" xfId="55332" xr:uid="{82602658-65F6-4D80-9EFA-E42147C9BEED}"/>
    <cellStyle name="Normal 8 6 8" xfId="29836" xr:uid="{E347DBDB-6E0D-4E93-A533-D6EB2CCC6DFC}"/>
    <cellStyle name="Normal 8 6 8 2" xfId="58326" xr:uid="{964EA436-1E25-41DD-A934-803419BC5A9F}"/>
    <cellStyle name="Normal 8 6 9" xfId="23860" xr:uid="{6D249D97-080D-456B-9273-7E23412E31A8}"/>
    <cellStyle name="Normal 8 6 9 2" xfId="52474" xr:uid="{189C1DA7-7979-4288-97DA-5D0E5D010A48}"/>
    <cellStyle name="Normal 8 7" xfId="23917" xr:uid="{A0AE2BF2-C45F-4148-B94D-2001CE265A5D}"/>
    <cellStyle name="Normal 8 8" xfId="25108" xr:uid="{C7A10416-437B-4A9A-AC04-3E6F6A35D7C8}"/>
    <cellStyle name="Normal 8 8 2" xfId="28062" xr:uid="{620789F3-1D6D-48A5-8E78-564A5B158E41}"/>
    <cellStyle name="Normal 8 8 2 2" xfId="56552" xr:uid="{5FDA81CD-F76A-4ADE-9E3E-8230792B9F76}"/>
    <cellStyle name="Normal 8 8 3" xfId="53599" xr:uid="{E306F43C-0167-4328-B5C6-7F9016E01416}"/>
    <cellStyle name="Normal 8 9" xfId="31084" xr:uid="{A21A5CBB-8547-42D8-AF47-AECEA84BD424}"/>
    <cellStyle name="Normal 80" xfId="426" xr:uid="{B7DA0994-2A31-4DAD-A892-4EB5EEA3FB94}"/>
    <cellStyle name="Normal 80 2" xfId="21395" xr:uid="{19B67F85-3C44-4CDC-A146-E90884653382}"/>
    <cellStyle name="Normal 80 2 2" xfId="23035" xr:uid="{997745F9-A2F7-4C13-924A-DBFB9450E761}"/>
    <cellStyle name="Normal 80 2 3" xfId="50821" xr:uid="{1747CF81-FFA8-46B1-81FD-33B1E01836F3}"/>
    <cellStyle name="Normal 80 3" xfId="5488" xr:uid="{FC11D517-A75E-431B-A2D0-97AADD7C5F01}"/>
    <cellStyle name="Normal 80 3 2" xfId="22976" xr:uid="{E483C276-71A4-44E6-82C3-6E37EF4FEBB5}"/>
    <cellStyle name="Normal 80 3 3" xfId="35351" xr:uid="{EE90B8C8-912A-47D3-A372-131BDCDCA356}"/>
    <cellStyle name="Normal 80 4" xfId="4544" xr:uid="{0C4A0ABE-2D1F-496E-AB39-BB02DB9C6F35}"/>
    <cellStyle name="Normal 81" xfId="434" xr:uid="{0D0710DF-5C7C-40DB-B014-5EEEBFD4B045}"/>
    <cellStyle name="Normal 81 2" xfId="21418" xr:uid="{965FDE4F-3D15-4AF2-8BA5-E4355513B8EC}"/>
    <cellStyle name="Normal 81 2 2" xfId="23039" xr:uid="{E645EC3A-DC67-406D-B64B-22541C2DDC1E}"/>
    <cellStyle name="Normal 81 2 3" xfId="50844" xr:uid="{8B36A7AE-1F92-4C0B-98DE-E22BE8541339}"/>
    <cellStyle name="Normal 81 3" xfId="5512" xr:uid="{49E46618-0EBA-4A5A-AC4A-18CF16993FD1}"/>
    <cellStyle name="Normal 81 3 2" xfId="22983" xr:uid="{A9168D70-1AEF-43F1-AB4D-368179975DA2}"/>
    <cellStyle name="Normal 81 3 3" xfId="35375" xr:uid="{A4E48593-1277-4B71-AA24-244E23700150}"/>
    <cellStyle name="Normal 81 4" xfId="22908" xr:uid="{D284349F-5D2E-4220-8A1D-424C9A019158}"/>
    <cellStyle name="Normal 81 4 2" xfId="52142" xr:uid="{2F1747A7-DFD0-4174-B48E-51237C0AB91E}"/>
    <cellStyle name="Normal 81 5" xfId="4110" xr:uid="{48AC0C97-FF1A-4124-868E-31CF57D8BEF5}"/>
    <cellStyle name="Normal 81 5 2" xfId="34404" xr:uid="{C938DBB8-2C6A-4B35-A23D-6E06AE574E8D}"/>
    <cellStyle name="Normal 82" xfId="174" xr:uid="{82B70557-613D-41D1-B7A8-FE27B8A3EDD3}"/>
    <cellStyle name="Normal 82 2" xfId="1455" xr:uid="{2C7C3B63-9E1B-4DCD-AE0F-2DD4E21A3C21}"/>
    <cellStyle name="Normal 82 2 2" xfId="24197" xr:uid="{2A872734-D90A-42C8-AA18-618F52944444}"/>
    <cellStyle name="Normal 82 2 3" xfId="23226" xr:uid="{38A14F6D-BE65-49C4-91FB-868C3B8B4658}"/>
    <cellStyle name="Normal 82 2 3 2" xfId="52290" xr:uid="{655B6A2C-DCA4-407F-B2E5-00E5ED3EB798}"/>
    <cellStyle name="Normal 82 2 4" xfId="32483" xr:uid="{FC0D2E70-ACBA-4136-BBD7-36C682BA3FAC}"/>
    <cellStyle name="Normal 82 3" xfId="3523" xr:uid="{A2560C73-1E61-4A19-A7A3-01AB3FE6A8FF}"/>
    <cellStyle name="Normal 82 3 2" xfId="23831" xr:uid="{37694B90-3AAC-4223-8C64-6D16FD1E51B2}"/>
    <cellStyle name="Normal 82 3 3" xfId="5536" xr:uid="{DE16D172-11E8-4CCC-88EB-DE4BD699E146}"/>
    <cellStyle name="Normal 82 3 3 2" xfId="35399" xr:uid="{1DBE8DB1-2FE3-49E7-8C6E-30AD2DE86D3C}"/>
    <cellStyle name="Normal 82 4" xfId="22930" xr:uid="{FAA687B4-6AE2-4E8E-B01A-85173DA86A03}"/>
    <cellStyle name="Normal 82 4 2" xfId="52164" xr:uid="{15C94EEF-9B73-413E-91FF-83617C73686E}"/>
    <cellStyle name="Normal 82 5" xfId="31787" xr:uid="{38211B0E-AEE1-48C0-B774-3CA2589F0E8F}"/>
    <cellStyle name="Normal 83" xfId="175" xr:uid="{8F874069-C24F-4997-A213-CBEE9CB05E60}"/>
    <cellStyle name="Normal 83 2" xfId="3370" xr:uid="{B7519559-7EE2-4FAA-A8BA-DE588E1EBC09}"/>
    <cellStyle name="Normal 83 2 2" xfId="24207" xr:uid="{08884526-4F94-4854-8A9D-CFA8F81A5722}"/>
    <cellStyle name="Normal 83 2 3" xfId="23227" xr:uid="{9608E526-E721-48AC-A5C0-8490F8CE33DE}"/>
    <cellStyle name="Normal 83 2 3 2" xfId="52291" xr:uid="{F9B6204E-EC91-4626-B7B2-DCE7BCE67D6B}"/>
    <cellStyle name="Normal 83 2 4" xfId="34326" xr:uid="{19918CE2-369A-4799-9289-9775E1E2874D}"/>
    <cellStyle name="Normal 83 3" xfId="3435" xr:uid="{E8106A8E-B295-4AE0-95E7-AA0C56884CE8}"/>
    <cellStyle name="Normal 83 4" xfId="22986" xr:uid="{429D0446-BBDF-4AEE-8053-5B2FC095FF62}"/>
    <cellStyle name="Normal 83 4 2" xfId="52172" xr:uid="{5434C7EA-3E52-45C1-B7E8-470D61333B7D}"/>
    <cellStyle name="Normal 83 5" xfId="22865" xr:uid="{1353D8C8-4623-454B-A8DB-189084922AAE}"/>
    <cellStyle name="Normal 83 6" xfId="31788" xr:uid="{46CA854D-7AF2-4861-BBF4-1BB24A6F091B}"/>
    <cellStyle name="Normal 84" xfId="145" xr:uid="{8285E3EC-32D0-4FE2-8A66-76F530237A23}"/>
    <cellStyle name="Normal 84 2" xfId="442" xr:uid="{0A1DA0E2-D3EC-4639-B594-F5EA1DD4D236}"/>
    <cellStyle name="Normal 84 3" xfId="450" xr:uid="{8A7A24AA-2A08-4B48-81E1-F154B77F0D16}"/>
    <cellStyle name="Normal 84 3 2" xfId="1082" xr:uid="{E4033696-4B59-40F3-9CA6-632D91C7ACEC}"/>
    <cellStyle name="Normal 84 3 2 2" xfId="3679" xr:uid="{84728BD8-BCB9-4AF3-957C-66BEB324A041}"/>
    <cellStyle name="Normal 84 3 2 2 2" xfId="3864" xr:uid="{8632BF5C-E9E0-4E04-8146-FCC171D79469}"/>
    <cellStyle name="Normal 84 3 2 3" xfId="3601" xr:uid="{8A3655DE-2060-45DB-A867-892580E14576}"/>
    <cellStyle name="Normal 84 3 3" xfId="944" xr:uid="{9F35838B-DF7F-4A4B-977B-D865A3624E44}"/>
    <cellStyle name="Normal 84 3 4" xfId="23402" xr:uid="{B6911DCB-E24E-463B-95FA-ABE3680AABF6}"/>
    <cellStyle name="Normal 85" xfId="173" xr:uid="{CFCFFC8F-A827-4BDD-9C6A-E3CFE5F7DF58}"/>
    <cellStyle name="Normal 85 2" xfId="6294" xr:uid="{72518ABE-8D95-4EC3-A079-2CF07AD22697}"/>
    <cellStyle name="Normal 86" xfId="438" xr:uid="{29B66D16-DDC0-4F0C-9267-73AC1DF55417}"/>
    <cellStyle name="Normal 86 2" xfId="24208" xr:uid="{F6118A9C-0A10-40A6-BA6F-0B77B4A9F5B7}"/>
    <cellStyle name="Normal 87" xfId="436" xr:uid="{3E3692AE-3969-4863-AE27-968505E53E5A}"/>
    <cellStyle name="Normal 87 2" xfId="24217" xr:uid="{42F13CFF-989B-40B0-ABEC-1479BD08654D}"/>
    <cellStyle name="Normal 87 2 2" xfId="25652" xr:uid="{508E1C3A-3C3D-4239-B3F5-92E995CB3FC2}"/>
    <cellStyle name="Normal 87 2 2 2" xfId="28629" xr:uid="{4A348FC3-EE37-4CBA-B670-5F30FF536778}"/>
    <cellStyle name="Normal 87 2 2 2 2" xfId="57119" xr:uid="{086F5789-0502-43E0-A78B-FE1FCC57BE1C}"/>
    <cellStyle name="Normal 87 2 2 3" xfId="54143" xr:uid="{58AF4645-28EE-4AD0-B282-C93B458C90C5}"/>
    <cellStyle name="Normal 87 2 3" xfId="27118" xr:uid="{96229FAB-8039-40D1-8E8B-D0E94C2255E4}"/>
    <cellStyle name="Normal 87 2 3 2" xfId="55608" xr:uid="{A8A97606-2553-4D4D-8DEE-C9F05778F275}"/>
    <cellStyle name="Normal 87 2 4" xfId="30113" xr:uid="{71E3BF05-AF1E-4D19-9A45-9C14F4A507CC}"/>
    <cellStyle name="Normal 87 2 4 2" xfId="58603" xr:uid="{18E3CF2F-EB94-40A3-8D8A-8B4EAD9AED49}"/>
    <cellStyle name="Normal 87 2 5" xfId="52711" xr:uid="{0DD5E326-6441-4F83-A71F-4939F294F6EB}"/>
    <cellStyle name="Normal 87 3" xfId="24496" xr:uid="{DDD70517-08BE-4A8F-9CDE-D9D9B479F061}"/>
    <cellStyle name="Normal 87 3 2" xfId="25940" xr:uid="{9142144D-2B19-4812-978A-0C171FEB48E8}"/>
    <cellStyle name="Normal 87 3 2 2" xfId="28922" xr:uid="{9AE6E811-65E7-4A98-BBBD-EF0F90790980}"/>
    <cellStyle name="Normal 87 3 2 2 2" xfId="57412" xr:uid="{52BAFB5A-E0EB-404D-B467-CFF8C7CEB5D2}"/>
    <cellStyle name="Normal 87 3 2 3" xfId="54431" xr:uid="{75735019-00C8-480C-9B75-3A7442B042EF}"/>
    <cellStyle name="Normal 87 3 3" xfId="27411" xr:uid="{99D5E9DE-C0B9-4A3B-94C4-F3D64017E930}"/>
    <cellStyle name="Normal 87 3 3 2" xfId="55901" xr:uid="{2F8C9621-D9FF-4CC4-97C2-480D9AC30E6A}"/>
    <cellStyle name="Normal 87 3 4" xfId="30409" xr:uid="{9D6C4BAB-96D9-452B-AC4D-726F8E55B153}"/>
    <cellStyle name="Normal 87 3 4 2" xfId="58899" xr:uid="{2F3F6EB5-2681-489E-8CFE-EE372A4C9232}"/>
    <cellStyle name="Normal 87 3 5" xfId="52988" xr:uid="{9E4C7B5C-A4B4-43AE-81F9-472F1E48F5C3}"/>
    <cellStyle name="Normal 87 4" xfId="24782" xr:uid="{2147AC45-8F55-4FDA-91D2-A8CC53C35D66}"/>
    <cellStyle name="Normal 87 4 2" xfId="26240" xr:uid="{A3428D84-603C-4484-B81A-EB1A728E497D}"/>
    <cellStyle name="Normal 87 4 2 2" xfId="29224" xr:uid="{909A8AE6-3D7A-4F7B-914F-AED16C1FD83C}"/>
    <cellStyle name="Normal 87 4 2 2 2" xfId="57714" xr:uid="{B44EEC02-C282-4079-8D95-03FAEAD79874}"/>
    <cellStyle name="Normal 87 4 2 3" xfId="54731" xr:uid="{BFD8DF4A-F705-4718-80F1-3FFC0171FD65}"/>
    <cellStyle name="Normal 87 4 3" xfId="27713" xr:uid="{1D010E3A-1FD3-401D-9A24-EA27C09F18AC}"/>
    <cellStyle name="Normal 87 4 3 2" xfId="56203" xr:uid="{D4951E76-0BE2-4AFC-931C-FB064BD642AA}"/>
    <cellStyle name="Normal 87 4 4" xfId="30712" xr:uid="{35988513-DB6D-4EB4-B16C-7E396EAC3884}"/>
    <cellStyle name="Normal 87 4 4 2" xfId="59202" xr:uid="{97DC02D6-892F-4904-B0AD-9294F0CF88DC}"/>
    <cellStyle name="Normal 87 4 5" xfId="53274" xr:uid="{4B719CB4-5A6E-4722-8A94-4588076A5C3F}"/>
    <cellStyle name="Normal 87 5" xfId="25075" xr:uid="{A0E5C7B5-308D-469D-95B7-C60FB6C90F1E}"/>
    <cellStyle name="Normal 87 5 2" xfId="26544" xr:uid="{72436EB7-3697-4B34-A063-B28B6EA3F4E0}"/>
    <cellStyle name="Normal 87 5 2 2" xfId="29528" xr:uid="{1192D6BE-7E9C-45D7-83D6-AD4D30746347}"/>
    <cellStyle name="Normal 87 5 2 2 2" xfId="58018" xr:uid="{9BD16205-2F96-4E76-99FA-942844563EC2}"/>
    <cellStyle name="Normal 87 5 2 3" xfId="55035" xr:uid="{2578B874-7AC7-4036-B7B4-FFEA454E2B3B}"/>
    <cellStyle name="Normal 87 5 3" xfId="28017" xr:uid="{A38094A6-F0EB-491D-8D6D-34E62D33763C}"/>
    <cellStyle name="Normal 87 5 3 2" xfId="56507" xr:uid="{64A1BDEE-243D-4652-B10B-33AE49C85B7B}"/>
    <cellStyle name="Normal 87 5 4" xfId="31017" xr:uid="{34BC1D10-A328-4BFC-94E9-1C0DAC37FC5F}"/>
    <cellStyle name="Normal 87 5 4 2" xfId="59507" xr:uid="{852EACBA-8DE5-4C63-B612-9CEC8DEE6ED6}"/>
    <cellStyle name="Normal 87 5 5" xfId="53566" xr:uid="{EB685FE9-0DC5-41E3-985A-8BA4EBBC3E43}"/>
    <cellStyle name="Normal 87 6" xfId="25376" xr:uid="{8F35EE60-B21A-4089-9EAD-AB6BC2B8813E}"/>
    <cellStyle name="Normal 87 6 2" xfId="28342" xr:uid="{8CB5BCDB-100E-470D-82F0-2603030D01F9}"/>
    <cellStyle name="Normal 87 6 2 2" xfId="56832" xr:uid="{62455A39-0C85-4798-9EA7-6CF8502396A3}"/>
    <cellStyle name="Normal 87 6 3" xfId="53867" xr:uid="{473F8809-EB89-48D5-836F-0627C679E244}"/>
    <cellStyle name="Normal 87 7" xfId="26827" xr:uid="{44C90A97-07FE-4340-89AD-11AF3E34AA9A}"/>
    <cellStyle name="Normal 87 7 2" xfId="55317" xr:uid="{0750D7EC-A75C-413D-B606-5BDF3775C57B}"/>
    <cellStyle name="Normal 87 8" xfId="29821" xr:uid="{94CB7787-8BD4-4A6E-9CA3-A41F7F86AC42}"/>
    <cellStyle name="Normal 87 8 2" xfId="58311" xr:uid="{0F309E9F-D7BB-49BF-8A99-84A96A09B99A}"/>
    <cellStyle name="Normal 87 9" xfId="23850" xr:uid="{6BF1D56D-628F-4183-9E3C-6FE4C14B37EB}"/>
    <cellStyle name="Normal 87 9 2" xfId="52464" xr:uid="{2428A219-68E5-4EE1-BEE3-BDCA4F9A7E8B}"/>
    <cellStyle name="Normal 88" xfId="142" xr:uid="{179F2681-F1EE-482D-95FF-7D5BF5A60457}"/>
    <cellStyle name="Normal 88 10" xfId="31774" xr:uid="{17EE9534-9E87-44FE-B65F-7E1AEBC59EAF}"/>
    <cellStyle name="Normal 88 2" xfId="3422" xr:uid="{52EE16D1-29E0-4D7F-9E9D-AE284F267882}"/>
    <cellStyle name="Normal 88 2 2" xfId="25648" xr:uid="{15B9322A-8D3B-46BE-8204-9100F05B8481}"/>
    <cellStyle name="Normal 88 2 2 2" xfId="28625" xr:uid="{C63E9C97-AA08-4640-A8C6-B1C2E9231161}"/>
    <cellStyle name="Normal 88 2 2 2 2" xfId="57115" xr:uid="{8D0C770D-FD7A-4DA0-A34F-6BD80B4EB78E}"/>
    <cellStyle name="Normal 88 2 2 3" xfId="54139" xr:uid="{6C99B740-3ED1-40BA-A663-2865CAB0CB0C}"/>
    <cellStyle name="Normal 88 2 3" xfId="27114" xr:uid="{A1CD94C2-4751-4E41-BAC5-E9988274E994}"/>
    <cellStyle name="Normal 88 2 3 2" xfId="55604" xr:uid="{1E949AF2-B8F8-4382-8287-FFC1ED9B6F3A}"/>
    <cellStyle name="Normal 88 2 4" xfId="30109" xr:uid="{6BC8E787-5B89-4C0B-BE6F-A308AAB971CB}"/>
    <cellStyle name="Normal 88 2 4 2" xfId="58599" xr:uid="{5A9C0C98-7E45-4235-ACF9-522C116FB8B5}"/>
    <cellStyle name="Normal 88 2 5" xfId="34337" xr:uid="{9DFBB3EB-18C2-4C2A-97C8-AACC7D3A5B1E}"/>
    <cellStyle name="Normal 88 3" xfId="3522" xr:uid="{DCF808AF-E44F-4883-95EA-A08D3E2F00D3}"/>
    <cellStyle name="Normal 88 3 2" xfId="25936" xr:uid="{672642E3-C2F5-463D-97B0-6AFAC9F7536C}"/>
    <cellStyle name="Normal 88 3 2 2" xfId="28918" xr:uid="{D644142A-76D9-4A8C-B6A7-6521D4E71467}"/>
    <cellStyle name="Normal 88 3 2 2 2" xfId="57408" xr:uid="{CD3BD03F-1C89-4703-B218-0B2C45F2156F}"/>
    <cellStyle name="Normal 88 3 2 3" xfId="54427" xr:uid="{21D12837-77F6-43AD-BDCF-3F687C68BD27}"/>
    <cellStyle name="Normal 88 3 3" xfId="27407" xr:uid="{5C606A10-A104-4A45-8409-A465267903E8}"/>
    <cellStyle name="Normal 88 3 3 2" xfId="55897" xr:uid="{FA1DF0ED-E623-426C-9C98-F0A353BC7248}"/>
    <cellStyle name="Normal 88 3 4" xfId="30405" xr:uid="{60E7BCC5-93FD-4BF6-A81D-24119ED7D9F5}"/>
    <cellStyle name="Normal 88 3 4 2" xfId="58895" xr:uid="{E99B420B-3D9B-4DDC-B0E4-07820DAC08E3}"/>
    <cellStyle name="Normal 88 3 5" xfId="24492" xr:uid="{5E95490C-4C23-4CF6-B688-1B5EEE765311}"/>
    <cellStyle name="Normal 88 3 5 2" xfId="52984" xr:uid="{0DEA063D-7FD8-461B-963E-456A92C09DFC}"/>
    <cellStyle name="Normal 88 4" xfId="24778" xr:uid="{CC9F5952-EB5F-43E4-AF1B-BB660EB8DD25}"/>
    <cellStyle name="Normal 88 4 2" xfId="26236" xr:uid="{08F124A8-1AC5-4E30-9840-2DA5FAF232E7}"/>
    <cellStyle name="Normal 88 4 2 2" xfId="29220" xr:uid="{5ED5A7D5-9D1B-45E9-A1C9-2B46517AAA21}"/>
    <cellStyle name="Normal 88 4 2 2 2" xfId="57710" xr:uid="{CE3B8D20-17AB-40C2-B13A-74FCBF8BC958}"/>
    <cellStyle name="Normal 88 4 2 3" xfId="54727" xr:uid="{CF868961-6CAD-4977-B33D-AEFD525DA133}"/>
    <cellStyle name="Normal 88 4 3" xfId="27709" xr:uid="{C1D9E02B-29C1-4F01-9708-0D6C0B51BFE6}"/>
    <cellStyle name="Normal 88 4 3 2" xfId="56199" xr:uid="{8984DC64-1C7E-4EF3-82B9-856896B5D06A}"/>
    <cellStyle name="Normal 88 4 4" xfId="30708" xr:uid="{89DDFC82-B36F-4917-9630-0A1B361296AD}"/>
    <cellStyle name="Normal 88 4 4 2" xfId="59198" xr:uid="{D2C1BEB2-9F34-4877-9C7C-4E5DA188B35A}"/>
    <cellStyle name="Normal 88 4 5" xfId="53270" xr:uid="{0B1DAAC4-4B35-4B36-A0AD-D7AC30E9637F}"/>
    <cellStyle name="Normal 88 5" xfId="25071" xr:uid="{90DA4657-0947-4964-ACF5-41A632E9FADE}"/>
    <cellStyle name="Normal 88 5 2" xfId="26540" xr:uid="{47A06100-8AE7-4695-B432-04DCFE9D99F4}"/>
    <cellStyle name="Normal 88 5 2 2" xfId="29524" xr:uid="{33C66DF6-860F-4F3E-81C1-685FD92DA76F}"/>
    <cellStyle name="Normal 88 5 2 2 2" xfId="58014" xr:uid="{E2C5B088-14A5-4C1B-8E65-3DEBC615CBE8}"/>
    <cellStyle name="Normal 88 5 2 3" xfId="55031" xr:uid="{3185D576-B6F1-4748-919A-EB524B290D5B}"/>
    <cellStyle name="Normal 88 5 3" xfId="28013" xr:uid="{013A1C08-9055-4BC8-AF8C-5D4F648D479A}"/>
    <cellStyle name="Normal 88 5 3 2" xfId="56503" xr:uid="{037BD5B3-7370-4A05-A025-EF8CECCD6B1C}"/>
    <cellStyle name="Normal 88 5 4" xfId="31013" xr:uid="{2034BF3C-9651-41A5-AEC2-7DA461307EB9}"/>
    <cellStyle name="Normal 88 5 4 2" xfId="59503" xr:uid="{33A15FA4-0770-4DC9-8C57-FAB444836456}"/>
    <cellStyle name="Normal 88 5 5" xfId="53562" xr:uid="{B0C5C110-842C-47E9-959F-657335247D31}"/>
    <cellStyle name="Normal 88 6" xfId="25372" xr:uid="{C02FF2D0-B23E-42FD-BC26-509C86AC10FE}"/>
    <cellStyle name="Normal 88 6 2" xfId="28338" xr:uid="{A9BE2825-4483-4462-8F88-239679B64369}"/>
    <cellStyle name="Normal 88 6 2 2" xfId="56828" xr:uid="{9E489724-59AC-4C9B-8207-636E50C62435}"/>
    <cellStyle name="Normal 88 6 3" xfId="53863" xr:uid="{2D2D8491-4ACA-42CC-8D56-D6CCD2FCAA1F}"/>
    <cellStyle name="Normal 88 7" xfId="26823" xr:uid="{90E9624D-E7E8-4B76-AD1D-AC8A4BE9E916}"/>
    <cellStyle name="Normal 88 7 2" xfId="55313" xr:uid="{0BE87206-7F19-46D1-AF31-3381EC45D94E}"/>
    <cellStyle name="Normal 88 8" xfId="29817" xr:uid="{CCE55C02-5C03-4639-9F33-2BCC576E4384}"/>
    <cellStyle name="Normal 88 8 2" xfId="58307" xr:uid="{349F4A36-7CD9-42EF-A9B9-3B4159CA0792}"/>
    <cellStyle name="Normal 88 9" xfId="23045" xr:uid="{E899F8EF-FDBB-49F1-80F1-FC66713F6F0B}"/>
    <cellStyle name="Normal 88 9 2" xfId="52181" xr:uid="{30E97749-8826-48A2-BDC1-74FF81DBA69E}"/>
    <cellStyle name="Normal 89" xfId="140" xr:uid="{27BF3B37-621B-4282-8FCA-DDA24A05AB84}"/>
    <cellStyle name="Normal 89 10" xfId="23044" xr:uid="{149394ED-0BDC-4D6A-ACD2-BD5191EA15FC}"/>
    <cellStyle name="Normal 89 11" xfId="4585" xr:uid="{079B8CA6-9293-409E-BD38-11C7E61584FC}"/>
    <cellStyle name="Normal 89 11 2" xfId="34524" xr:uid="{25F4EA95-4ECA-4B38-B451-1B29E98767F1}"/>
    <cellStyle name="Normal 89 2" xfId="449" xr:uid="{EFFFE75D-6E0E-474B-A7B2-84C4CEFC8A9A}"/>
    <cellStyle name="Normal 89 2 2" xfId="1081" xr:uid="{2182BDD9-6E27-4212-A803-9D07F966BF99}"/>
    <cellStyle name="Normal 89 2 2 2" xfId="3678" xr:uid="{C01FF152-D08E-4B75-ADAF-68954001ABDF}"/>
    <cellStyle name="Normal 89 2 2 2 2" xfId="3863" xr:uid="{9384F3AD-C303-4C1C-8D6D-0DB85EB84117}"/>
    <cellStyle name="Normal 89 2 2 2 2 2" xfId="28616" xr:uid="{4FBEDA90-A658-4F42-AB62-D61AEFA1BEEA}"/>
    <cellStyle name="Normal 89 2 2 2 2 2 2" xfId="57106" xr:uid="{D69F6B4C-2C99-42F7-A80E-A3AB0587B826}"/>
    <cellStyle name="Normal 89 2 2 3" xfId="3600" xr:uid="{916B9506-0E36-478B-A24A-226F285706A7}"/>
    <cellStyle name="Normal 89 2 2 4" xfId="25639" xr:uid="{396EBEB1-7A53-4B82-9B05-028100DABD27}"/>
    <cellStyle name="Normal 89 2 2 4 2" xfId="54130" xr:uid="{2242F92F-8FAC-4075-8D3E-8BE55A9B500F}"/>
    <cellStyle name="Normal 89 2 3" xfId="943" xr:uid="{6FBFE1D7-DC5F-4520-8D5A-70D0650D1754}"/>
    <cellStyle name="Normal 89 2 3 2" xfId="27105" xr:uid="{F9CC418F-B0A2-466B-8087-8D6BFDE36F81}"/>
    <cellStyle name="Normal 89 2 3 2 2" xfId="55595" xr:uid="{D31E4918-069E-4B34-85D5-BA06AA3E654E}"/>
    <cellStyle name="Normal 89 2 4" xfId="23422" xr:uid="{FEDA450C-E8AC-420C-AD5A-87CDA60F30A8}"/>
    <cellStyle name="Normal 89 2 4 2" xfId="30100" xr:uid="{69BD7421-D137-4FD2-9CAD-9E425DA4DC68}"/>
    <cellStyle name="Normal 89 2 4 2 2" xfId="58590" xr:uid="{7B5659CC-7763-4609-B9FC-50062157EFAE}"/>
    <cellStyle name="Normal 89 2 5" xfId="24210" xr:uid="{ED47AF5A-A98C-40A8-B5FB-E46ECE2DD857}"/>
    <cellStyle name="Normal 89 2 5 2" xfId="52704" xr:uid="{083F7400-645C-4FEC-8576-B45690BC3CAF}"/>
    <cellStyle name="Normal 89 3" xfId="3429" xr:uid="{82DF9419-AEAA-4535-B160-8969EBE21ED2}"/>
    <cellStyle name="Normal 89 3 2" xfId="25927" xr:uid="{CF42BEF8-5ED6-4A72-BFC6-8445AE36DA38}"/>
    <cellStyle name="Normal 89 3 2 2" xfId="28909" xr:uid="{6A333B09-13C4-4C15-94A8-D2D181450090}"/>
    <cellStyle name="Normal 89 3 2 2 2" xfId="57399" xr:uid="{1E908E61-057B-4B4A-BFC3-F88850AD6825}"/>
    <cellStyle name="Normal 89 3 2 3" xfId="54418" xr:uid="{F012E965-DA3E-439D-9791-D5BA1AEAC0CB}"/>
    <cellStyle name="Normal 89 3 3" xfId="27398" xr:uid="{18DB0C32-A414-4C00-B942-0861FAE523A1}"/>
    <cellStyle name="Normal 89 3 3 2" xfId="55888" xr:uid="{59699D77-AE8A-4065-954A-03C1F223DBDE}"/>
    <cellStyle name="Normal 89 3 4" xfId="30396" xr:uid="{0B2E4A73-BC81-4519-8D2E-6F22934EEF08}"/>
    <cellStyle name="Normal 89 3 4 2" xfId="58886" xr:uid="{C1FC271B-9D93-4379-91F6-BB689E437FB3}"/>
    <cellStyle name="Normal 89 3 5" xfId="24483" xr:uid="{AD66C0BE-3529-4F23-AD92-112F000A7CFC}"/>
    <cellStyle name="Normal 89 3 5 2" xfId="52975" xr:uid="{B06B4534-2A30-4F73-8B24-E6548241F046}"/>
    <cellStyle name="Normal 89 4" xfId="3521" xr:uid="{04DA9834-19F5-4C98-9CAC-38154464812C}"/>
    <cellStyle name="Normal 89 4 2" xfId="26227" xr:uid="{00D2C5B5-5CDD-49DC-BB89-A9D27884636D}"/>
    <cellStyle name="Normal 89 4 2 2" xfId="29211" xr:uid="{93FD46E5-1E5D-4078-B539-E272259E6B4C}"/>
    <cellStyle name="Normal 89 4 2 2 2" xfId="57701" xr:uid="{DC89EE7F-1E8F-4A5E-A710-3CC3E18D3665}"/>
    <cellStyle name="Normal 89 4 2 3" xfId="54718" xr:uid="{05B412AA-74F6-447B-8E28-EDC448B7E974}"/>
    <cellStyle name="Normal 89 4 3" xfId="27700" xr:uid="{FE764E7F-D2D9-48C7-BDC2-596AD87EC452}"/>
    <cellStyle name="Normal 89 4 3 2" xfId="56190" xr:uid="{9C2D304C-2A0F-4409-A093-4B49B7A13FDA}"/>
    <cellStyle name="Normal 89 4 4" xfId="30699" xr:uid="{8C636158-DDF7-4DF4-9321-81939D87D3F6}"/>
    <cellStyle name="Normal 89 4 4 2" xfId="59189" xr:uid="{81C37231-D961-4460-B430-966B50262F41}"/>
    <cellStyle name="Normal 89 4 5" xfId="24769" xr:uid="{E0D999D0-4836-44C2-949E-9204A367FA81}"/>
    <cellStyle name="Normal 89 4 5 2" xfId="53261" xr:uid="{2012E295-FFAB-461E-B0A3-D2665F270C74}"/>
    <cellStyle name="Normal 89 5" xfId="25062" xr:uid="{27095363-E706-4717-92AA-E4FD00F940A3}"/>
    <cellStyle name="Normal 89 5 2" xfId="26531" xr:uid="{C0B5910A-0628-4305-8AF7-CEB7723718B0}"/>
    <cellStyle name="Normal 89 5 2 2" xfId="29515" xr:uid="{F502AE2C-4364-4830-979A-7076DA8BC21F}"/>
    <cellStyle name="Normal 89 5 2 2 2" xfId="58005" xr:uid="{AB29B9EF-6512-46D6-8393-9FEC9EDD0E8E}"/>
    <cellStyle name="Normal 89 5 2 3" xfId="55022" xr:uid="{C2C3AEEF-D7CE-4AEB-996E-15123B023006}"/>
    <cellStyle name="Normal 89 5 3" xfId="28004" xr:uid="{D6DE0A5E-276A-4EE7-89BC-12230EA5B7A3}"/>
    <cellStyle name="Normal 89 5 3 2" xfId="56494" xr:uid="{26759E5B-0116-4ED7-8ADA-F09D741A5C66}"/>
    <cellStyle name="Normal 89 5 4" xfId="31004" xr:uid="{351C6AC7-8D58-4256-825B-983FEE77E9EE}"/>
    <cellStyle name="Normal 89 5 4 2" xfId="59494" xr:uid="{2A7B5C6D-3349-438C-BCB4-51C156B963A2}"/>
    <cellStyle name="Normal 89 5 5" xfId="53553" xr:uid="{554D74D2-DAD5-481C-BC5A-23F27C95227F}"/>
    <cellStyle name="Normal 89 6" xfId="25363" xr:uid="{AD99B4C4-993C-4BED-B6FF-B75B77913B56}"/>
    <cellStyle name="Normal 89 6 2" xfId="28329" xr:uid="{5DBF844C-83DF-4D46-AEF8-2991EDE40131}"/>
    <cellStyle name="Normal 89 6 2 2" xfId="56819" xr:uid="{65839EDF-5888-4028-9DFE-D066281C9239}"/>
    <cellStyle name="Normal 89 6 3" xfId="53854" xr:uid="{D4B0B208-5F58-4231-A031-0309685B81C1}"/>
    <cellStyle name="Normal 89 7" xfId="26814" xr:uid="{1A74B858-FBB7-487E-90A7-13994D81C214}"/>
    <cellStyle name="Normal 89 7 2" xfId="55304" xr:uid="{413E3955-D530-4E85-9CFC-60B8206DBE0C}"/>
    <cellStyle name="Normal 89 8" xfId="29808" xr:uid="{B7450A5E-F785-4C91-94B9-6FD108DAC7BE}"/>
    <cellStyle name="Normal 89 8 2" xfId="58298" xr:uid="{E0436C71-9D1A-4829-B96E-CB07A803CE14}"/>
    <cellStyle name="Normal 89 9" xfId="23842" xr:uid="{5C6EB650-7FCE-4B18-8971-E9141BF2B47F}"/>
    <cellStyle name="Normal 89 9 2" xfId="52456" xr:uid="{15698FD1-8C19-4694-9353-0B1CA8C357DF}"/>
    <cellStyle name="Normal 9" xfId="250" xr:uid="{C0167063-AEEF-4A5E-A447-02AF1235CF53}"/>
    <cellStyle name="Normal 9 10" xfId="31854" xr:uid="{23D70420-5768-47F6-B10C-90FD5ADEB40A}"/>
    <cellStyle name="Normal 9 2" xfId="317" xr:uid="{6421215D-0632-468E-BA6F-82B439976988}"/>
    <cellStyle name="Normal 9 2 10" xfId="23622" xr:uid="{260F5D1D-44FE-4D5F-B775-FB9173C1A61C}"/>
    <cellStyle name="Normal 9 2 10 2" xfId="52346" xr:uid="{0E49CBA7-D590-44D0-992D-318FBA3A1D24}"/>
    <cellStyle name="Normal 9 2 2" xfId="1464" xr:uid="{A8EBD1B5-E4D9-44D6-A771-DFE6C0CD78C6}"/>
    <cellStyle name="Normal 9 2 2 10" xfId="32489" xr:uid="{583CFA7F-EBBC-448D-9CB2-92FA711A73EC}"/>
    <cellStyle name="Normal 9 2 2 2" xfId="21833" xr:uid="{4D6A4370-D7E4-4B9F-97DA-8E21467F1D70}"/>
    <cellStyle name="Normal 9 2 2 2 2" xfId="25561" xr:uid="{7429BA0D-9B17-4A32-A807-BC53FBB37A82}"/>
    <cellStyle name="Normal 9 2 2 2 2 2" xfId="28536" xr:uid="{2178106E-592A-422F-98FD-A1D3250FE921}"/>
    <cellStyle name="Normal 9 2 2 2 2 2 2" xfId="57026" xr:uid="{9C989BAD-77C4-4325-B32C-A48B5B8C2AF6}"/>
    <cellStyle name="Normal 9 2 2 2 2 3" xfId="54052" xr:uid="{200EA697-71B2-4B0F-95FB-BF1976D4B74B}"/>
    <cellStyle name="Normal 9 2 2 2 3" xfId="27022" xr:uid="{79F2C9CA-CE99-4CB8-8610-A27135F19002}"/>
    <cellStyle name="Normal 9 2 2 2 3 2" xfId="55512" xr:uid="{A5894666-D6CA-4576-AB3F-FF627927899B}"/>
    <cellStyle name="Normal 9 2 2 2 4" xfId="30017" xr:uid="{22571B29-A4A5-4F52-890A-1ED98EE5F1E0}"/>
    <cellStyle name="Normal 9 2 2 2 4 2" xfId="58507" xr:uid="{5525A4CC-A9D4-4953-9B16-E962C6A9377F}"/>
    <cellStyle name="Normal 9 2 2 2 5" xfId="24089" xr:uid="{1702A8DE-0754-491A-96DC-A5CE7BE9337C}"/>
    <cellStyle name="Normal 9 2 2 2 5 2" xfId="52630" xr:uid="{3A475A32-B792-448B-BB79-2A9FC1456AF2}"/>
    <cellStyle name="Normal 9 2 2 2 6" xfId="51258" xr:uid="{01625DE5-3B81-4A49-B176-79D47D2CE899}"/>
    <cellStyle name="Normal 9 2 2 3" xfId="5833" xr:uid="{CC457764-E4A6-47EB-A2C6-9D775AF6142F}"/>
    <cellStyle name="Normal 9 2 2 3 2" xfId="25848" xr:uid="{3368D8EA-D3B5-4A6F-B168-36B3A0033A36}"/>
    <cellStyle name="Normal 9 2 2 3 2 2" xfId="28826" xr:uid="{E9AAA10E-EDC0-49AC-9C30-E84E9640F998}"/>
    <cellStyle name="Normal 9 2 2 3 2 2 2" xfId="57316" xr:uid="{F7F99FCF-75F6-48CB-8AD5-A292FBCF971D}"/>
    <cellStyle name="Normal 9 2 2 3 2 3" xfId="54339" xr:uid="{FD072654-96D5-43D5-8FB2-FFC7F88C18DC}"/>
    <cellStyle name="Normal 9 2 2 3 3" xfId="27315" xr:uid="{6BEA00BE-929C-46CF-957E-58A0689237CA}"/>
    <cellStyle name="Normal 9 2 2 3 3 2" xfId="55805" xr:uid="{E68790D2-CBF0-40E1-8CF7-5C5AA93B36E9}"/>
    <cellStyle name="Normal 9 2 2 3 4" xfId="30313" xr:uid="{182D6098-99A0-4CA0-8235-C82625691DF3}"/>
    <cellStyle name="Normal 9 2 2 3 4 2" xfId="58803" xr:uid="{48DA445A-5D08-4075-AE0F-780E9B2C24DA}"/>
    <cellStyle name="Normal 9 2 2 3 5" xfId="24403" xr:uid="{D63EB28B-A280-4EED-86B7-C465EF649A81}"/>
    <cellStyle name="Normal 9 2 2 3 5 2" xfId="52895" xr:uid="{7A5B4980-0318-420D-984D-2A0CDD7AE754}"/>
    <cellStyle name="Normal 9 2 2 3 6" xfId="35692" xr:uid="{59BA836A-3A24-4EA2-960F-822B28B33756}"/>
    <cellStyle name="Normal 9 2 2 4" xfId="24682" xr:uid="{F7108BA5-FC03-4665-BB50-5CE7585171C4}"/>
    <cellStyle name="Normal 9 2 2 4 2" xfId="26139" xr:uid="{0C916EFF-D93E-40BA-A9E1-9F3B3391A5C1}"/>
    <cellStyle name="Normal 9 2 2 4 2 2" xfId="29123" xr:uid="{7A6EE25F-95BD-4097-AE0A-94BB585A2C27}"/>
    <cellStyle name="Normal 9 2 2 4 2 2 2" xfId="57613" xr:uid="{8229A1B4-D8A1-41BA-B383-CC039FD6B7FF}"/>
    <cellStyle name="Normal 9 2 2 4 2 3" xfId="54630" xr:uid="{7A363206-54E6-4475-8EDD-8D154ED44638}"/>
    <cellStyle name="Normal 9 2 2 4 3" xfId="27612" xr:uid="{EEEB7DD4-B049-428E-9744-FCA5A15C7447}"/>
    <cellStyle name="Normal 9 2 2 4 3 2" xfId="56102" xr:uid="{0D8642BA-E77F-4F64-999B-1640395E381E}"/>
    <cellStyle name="Normal 9 2 2 4 4" xfId="30611" xr:uid="{7DC29A74-8A35-4461-8D35-D1A261EE0E92}"/>
    <cellStyle name="Normal 9 2 2 4 4 2" xfId="59101" xr:uid="{B9025C26-207A-4FAB-9364-1071B8118FEF}"/>
    <cellStyle name="Normal 9 2 2 4 5" xfId="53174" xr:uid="{510689A7-7E1D-43C8-AA95-021A446F9711}"/>
    <cellStyle name="Normal 9 2 2 5" xfId="24979" xr:uid="{519D0041-A1EC-4418-B58E-58B6A7774B5D}"/>
    <cellStyle name="Normal 9 2 2 5 2" xfId="26448" xr:uid="{1352804D-C3B6-4AF6-A0F7-CCFB03A60459}"/>
    <cellStyle name="Normal 9 2 2 5 2 2" xfId="29432" xr:uid="{31EDBABB-264E-4C2F-892B-0B6D1FDF0645}"/>
    <cellStyle name="Normal 9 2 2 5 2 2 2" xfId="57922" xr:uid="{5565A22A-48AA-4591-890C-5784EB68DB7F}"/>
    <cellStyle name="Normal 9 2 2 5 2 3" xfId="54939" xr:uid="{CA61E335-4B34-4382-A3D0-0C620F0F9E50}"/>
    <cellStyle name="Normal 9 2 2 5 3" xfId="27921" xr:uid="{ADE1B040-2E8B-4831-A59D-F2668AA4893C}"/>
    <cellStyle name="Normal 9 2 2 5 3 2" xfId="56411" xr:uid="{7F7B59DF-0EB6-4D22-8FBF-C5CBC25A452C}"/>
    <cellStyle name="Normal 9 2 2 5 4" xfId="30921" xr:uid="{4873402B-7DF0-417D-B549-10AABB27DA5E}"/>
    <cellStyle name="Normal 9 2 2 5 4 2" xfId="59411" xr:uid="{89C74459-C1C2-4425-884C-689F84DB79FD}"/>
    <cellStyle name="Normal 9 2 2 5 5" xfId="53470" xr:uid="{46D11D57-FB2B-4D7C-906C-D31AA9BB9B0E}"/>
    <cellStyle name="Normal 9 2 2 6" xfId="25280" xr:uid="{7B0D2AAC-4E1A-4824-B305-975D0CA2C9E7}"/>
    <cellStyle name="Normal 9 2 2 6 2" xfId="28246" xr:uid="{80EAB2C0-78FA-493D-ABEA-39973D512531}"/>
    <cellStyle name="Normal 9 2 2 6 2 2" xfId="56736" xr:uid="{89885636-0C4D-4D14-8162-7EB066E186F1}"/>
    <cellStyle name="Normal 9 2 2 6 3" xfId="53771" xr:uid="{E1686377-978E-4648-BC5D-FA95688F42B4}"/>
    <cellStyle name="Normal 9 2 2 7" xfId="26731" xr:uid="{E36E4733-C4AF-4DFE-9439-FCF054BF3653}"/>
    <cellStyle name="Normal 9 2 2 7 2" xfId="55221" xr:uid="{939019F2-4501-4A93-874E-1C2C9057E049}"/>
    <cellStyle name="Normal 9 2 2 8" xfId="29725" xr:uid="{FD1E0C9E-F9F7-4189-BF11-BCDF0F15148F}"/>
    <cellStyle name="Normal 9 2 2 8 2" xfId="58215" xr:uid="{AB615359-0F7A-4C5A-AF05-13F607CC2E11}"/>
    <cellStyle name="Normal 9 2 2 9" xfId="22710" xr:uid="{A89CFD59-02A9-4B86-A3F8-EAD3D6A57697}"/>
    <cellStyle name="Normal 9 2 2 9 2" xfId="51995" xr:uid="{21540365-FEA0-4E39-9E38-6D87F8B92A36}"/>
    <cellStyle name="Normal 9 2 3" xfId="1458" xr:uid="{A8E971AF-F37F-4020-9526-6149CFA66426}"/>
    <cellStyle name="Normal 9 2 3 2" xfId="20860" xr:uid="{CEAB6399-15A3-45D0-8A50-04BC11EA0500}"/>
    <cellStyle name="Normal 9 2 3 2 2" xfId="28469" xr:uid="{5B1C9AF2-E80B-4F5C-B2EE-8CE0701992DE}"/>
    <cellStyle name="Normal 9 2 3 2 2 2" xfId="56959" xr:uid="{77F960E6-2059-4CEF-BCEE-85FBDEDFB2DF}"/>
    <cellStyle name="Normal 9 2 3 2 3" xfId="25492" xr:uid="{096AE55F-86A7-4D09-9C9C-EDE040D4F525}"/>
    <cellStyle name="Normal 9 2 3 2 3 2" xfId="53983" xr:uid="{D47ADB17-9C71-4272-9001-7CD21708B7DE}"/>
    <cellStyle name="Normal 9 2 3 2 4" xfId="50288" xr:uid="{BBAF70B1-F2AC-4348-B8EC-8D6E347F43D5}"/>
    <cellStyle name="Normal 9 2 3 3" xfId="26955" xr:uid="{B9952636-E4F6-411A-920A-EB67CC22D69E}"/>
    <cellStyle name="Normal 9 2 3 3 2" xfId="55445" xr:uid="{E2729C11-2140-46BF-83D1-A8D9FC97A7B9}"/>
    <cellStyle name="Normal 9 2 3 4" xfId="29949" xr:uid="{02B7333A-B8F7-4B99-8095-617111B32B2C}"/>
    <cellStyle name="Normal 9 2 3 4 2" xfId="58439" xr:uid="{5BEADB81-5BA5-4619-AEDE-841CD7582DBB}"/>
    <cellStyle name="Normal 9 2 3 5" xfId="24011" xr:uid="{31C4B573-4AA5-4CAF-830E-60AE7D023E17}"/>
    <cellStyle name="Normal 9 2 3 5 2" xfId="52574" xr:uid="{17687F08-AE7B-4D71-99BE-1C0B87EB1EF5}"/>
    <cellStyle name="Normal 9 2 3 6" xfId="32485" xr:uid="{EB2A82CE-E9F8-4F96-BD74-26E3643789B7}"/>
    <cellStyle name="Normal 9 2 4" xfId="3433" xr:uid="{C47BF710-B9F6-4334-B370-B9344BBA60EB}"/>
    <cellStyle name="Normal 9 2 4 2" xfId="25779" xr:uid="{23FB4B08-63EC-45C7-9AAC-6C69FC832784}"/>
    <cellStyle name="Normal 9 2 4 2 2" xfId="28758" xr:uid="{5C747338-5AF6-4797-8564-412C2B893EE3}"/>
    <cellStyle name="Normal 9 2 4 2 2 2" xfId="57248" xr:uid="{B746E4F4-8DAC-446B-A1AF-B07F35716488}"/>
    <cellStyle name="Normal 9 2 4 2 3" xfId="54270" xr:uid="{86C27D10-E367-44C8-BB2A-ABF2223198AA}"/>
    <cellStyle name="Normal 9 2 4 3" xfId="27247" xr:uid="{0E81D916-0010-4264-8908-0E600C2A4650}"/>
    <cellStyle name="Normal 9 2 4 3 2" xfId="55737" xr:uid="{2E5CE615-AA24-434C-B256-B82AD2C63759}"/>
    <cellStyle name="Normal 9 2 4 4" xfId="30244" xr:uid="{902C0E54-EF9E-4504-84A3-222FD183DF76}"/>
    <cellStyle name="Normal 9 2 4 4 2" xfId="58734" xr:uid="{01725AC6-48D8-4BFB-98A6-33C869E0D26F}"/>
    <cellStyle name="Normal 9 2 4 5" xfId="24334" xr:uid="{3E2B6E52-8AD5-4B2F-B499-98469AA702E6}"/>
    <cellStyle name="Normal 9 2 4 5 2" xfId="52826" xr:uid="{8B8CE177-300F-466B-99B3-243FBFF683DB}"/>
    <cellStyle name="Normal 9 2 5" xfId="1434" xr:uid="{B83BD512-46D5-4B7E-80B6-CD4C9153ACF0}"/>
    <cellStyle name="Normal 9 2 5 2" xfId="26071" xr:uid="{CA034870-362B-4FCF-AB5C-565D8C69EE40}"/>
    <cellStyle name="Normal 9 2 5 2 2" xfId="29055" xr:uid="{C8F054FD-3CF5-4FFA-8919-DC80F5705C5F}"/>
    <cellStyle name="Normal 9 2 5 2 2 2" xfId="57545" xr:uid="{9C863ABC-95C5-4210-BACC-4916218CDE30}"/>
    <cellStyle name="Normal 9 2 5 2 3" xfId="54562" xr:uid="{4549B673-DA15-4134-8ABB-C166F7CA4B5D}"/>
    <cellStyle name="Normal 9 2 5 3" xfId="27544" xr:uid="{F5F96DB8-5EF5-4BDB-B08F-D90F75FBFD6F}"/>
    <cellStyle name="Normal 9 2 5 3 2" xfId="56034" xr:uid="{800DA517-743D-456D-A98C-96BB893411B7}"/>
    <cellStyle name="Normal 9 2 5 4" xfId="30542" xr:uid="{962CEB33-EA31-4328-820B-EFA3B11CA3F2}"/>
    <cellStyle name="Normal 9 2 5 4 2" xfId="59032" xr:uid="{BC418519-D247-41BD-BA42-7AFC90A613A2}"/>
    <cellStyle name="Normal 9 2 5 5" xfId="24614" xr:uid="{D4459914-8086-4034-BF0A-0DFD0779C144}"/>
    <cellStyle name="Normal 9 2 5 5 2" xfId="53106" xr:uid="{C0A81BE9-222B-4066-9AB0-E95A1D012BF1}"/>
    <cellStyle name="Normal 9 2 5 6" xfId="19251" xr:uid="{3F13E9A9-5598-4123-BD91-410C449C4A88}"/>
    <cellStyle name="Normal 9 2 5 6 2" xfId="48889" xr:uid="{FC6DFA10-6466-424F-BF0E-60168F96D93D}"/>
    <cellStyle name="Normal 9 2 6" xfId="24910" xr:uid="{C7080597-1106-4E9B-93F0-2CF7C502899A}"/>
    <cellStyle name="Normal 9 2 6 2" xfId="26380" xr:uid="{77B34ADD-198E-4E5E-813D-9B90E7F251C7}"/>
    <cellStyle name="Normal 9 2 6 2 2" xfId="29364" xr:uid="{C19DDAB1-896A-454E-B22D-5E2E1A2E48FA}"/>
    <cellStyle name="Normal 9 2 6 2 2 2" xfId="57854" xr:uid="{3312D321-4E9B-45B0-96ED-92E7C04E4BA0}"/>
    <cellStyle name="Normal 9 2 6 2 3" xfId="54871" xr:uid="{D027F9BA-BC42-4E0D-B059-845EDF6B6840}"/>
    <cellStyle name="Normal 9 2 6 3" xfId="27853" xr:uid="{1895EDBA-C2B1-4C6D-814B-5B024DA6CAB3}"/>
    <cellStyle name="Normal 9 2 6 3 2" xfId="56343" xr:uid="{A534CD9C-D0ED-4F5E-86D8-88A9EA941B26}"/>
    <cellStyle name="Normal 9 2 6 4" xfId="30852" xr:uid="{24EC5CC7-6D75-4945-AD67-9AD669A41448}"/>
    <cellStyle name="Normal 9 2 6 4 2" xfId="59342" xr:uid="{F19F0E59-5A79-4142-99CB-1F061C10B994}"/>
    <cellStyle name="Normal 9 2 6 5" xfId="53401" xr:uid="{4805E5C6-4652-41CA-B56E-3EC238DF2A15}"/>
    <cellStyle name="Normal 9 2 7" xfId="25211" xr:uid="{1A996969-FA5F-4083-92FB-5C5AA8236938}"/>
    <cellStyle name="Normal 9 2 7 2" xfId="28178" xr:uid="{2E900C1E-DFAE-4D97-8C47-D772A3F03E92}"/>
    <cellStyle name="Normal 9 2 7 2 2" xfId="56668" xr:uid="{F0F83C26-8BA1-4746-92F3-7CB1B71C71C1}"/>
    <cellStyle name="Normal 9 2 7 3" xfId="53702" xr:uid="{AD6BB959-FD25-4AB7-8F56-99DE7E11C5AB}"/>
    <cellStyle name="Normal 9 2 8" xfId="26662" xr:uid="{99759311-78FE-4B34-B2BF-F5727627A9D5}"/>
    <cellStyle name="Normal 9 2 8 2" xfId="55152" xr:uid="{3D073002-B630-4A10-8B64-438B8F85D519}"/>
    <cellStyle name="Normal 9 2 9" xfId="29656" xr:uid="{1DD5C035-2233-492D-90F2-94F097C2F669}"/>
    <cellStyle name="Normal 9 2 9 2" xfId="58146" xr:uid="{FBE6EDFC-18F6-43AE-A5BC-C18BAA9C3547}"/>
    <cellStyle name="Normal 9 3" xfId="1432" xr:uid="{88A3B206-A4A0-4DA4-AB02-603A73054D5B}"/>
    <cellStyle name="Normal 9 3 2" xfId="1463" xr:uid="{44775E0B-7555-42D8-9232-25B048734E48}"/>
    <cellStyle name="Normal 9 3 2 2" xfId="22086" xr:uid="{679D3302-AC30-428A-A275-B4A516449D2B}"/>
    <cellStyle name="Normal 9 3 2 2 2" xfId="31343" xr:uid="{214D3E53-A015-4FDF-ABA4-7DDE099665A8}"/>
    <cellStyle name="Normal 9 3 2 2 2 2" xfId="59647" xr:uid="{5E14C11D-01EB-4F82-9023-98E1D55DC083}"/>
    <cellStyle name="Normal 9 3 2 2 3" xfId="51511" xr:uid="{0E480BEA-957E-443F-98DA-EE97E6C4A071}"/>
    <cellStyle name="Normal 9 3 2 3" xfId="23952" xr:uid="{B065C404-B155-4467-8160-33DF3F0AD60C}"/>
    <cellStyle name="Normal 9 3 2 4" xfId="32488" xr:uid="{3299ED03-BB77-4DBE-94D6-1E6AF8F13248}"/>
    <cellStyle name="Normal 9 3 3" xfId="21102" xr:uid="{B8B0944B-DFD1-459A-AC58-556E53E66792}"/>
    <cellStyle name="Normal 9 3 3 2" xfId="23530" xr:uid="{FBC7BFBB-3906-42F3-8447-478236EB12D1}"/>
    <cellStyle name="Normal 9 3 3 3" xfId="50528" xr:uid="{C194F82A-8ADC-400A-91EB-61E69E417E49}"/>
    <cellStyle name="Normal 9 3 4" xfId="19250" xr:uid="{E0C9824F-C395-4823-998B-6F98F6E26FE7}"/>
    <cellStyle name="Normal 9 3 4 2" xfId="31398" xr:uid="{9D8E1432-A6F8-41CA-93CF-3A5CDB8CAD64}"/>
    <cellStyle name="Normal 9 3 4 3" xfId="31377" xr:uid="{05A3B673-0506-4583-A127-AB520985D1C1}"/>
    <cellStyle name="Normal 9 3 4 4" xfId="31360" xr:uid="{96F1A13F-C0B7-46E3-A81C-972BAEC3CA6F}"/>
    <cellStyle name="Normal 9 3 4 5" xfId="48888" xr:uid="{8E2DE51D-66BE-4E8F-9A24-D768D5B190D3}"/>
    <cellStyle name="Normal 9 3 5" xfId="23228" xr:uid="{37F00465-C945-4940-96EA-24477654DA01}"/>
    <cellStyle name="Normal 9 3 5 2" xfId="52292" xr:uid="{9E911206-264C-450D-9273-5E8D54FE788C}"/>
    <cellStyle name="Normal 9 4" xfId="1438" xr:uid="{7DE82CB9-740E-43B6-9622-42C17F160D38}"/>
    <cellStyle name="Normal 9 4 2" xfId="21587" xr:uid="{1932B783-1B72-4D2B-835D-1B47C33804B6}"/>
    <cellStyle name="Normal 9 4 2 2" xfId="31352" xr:uid="{5F110DF0-2E20-461E-8C5D-86E982F3577A}"/>
    <cellStyle name="Normal 9 4 2 3" xfId="51012" xr:uid="{B7F6563F-A97D-48D7-93AA-4BD210056D91}"/>
    <cellStyle name="Normal 9 4 3" xfId="23514" xr:uid="{8EA043BB-8EE7-45F4-A0F8-8550F246A998}"/>
    <cellStyle name="Normal 9 4 4" xfId="5632" xr:uid="{33B52BBC-1569-4DAA-8270-834E8DEE0ED2}"/>
    <cellStyle name="Normal 9 4 4 2" xfId="35492" xr:uid="{BA9F37D0-385E-4EBF-A511-198668CCBF47}"/>
    <cellStyle name="Normal 9 5" xfId="2177" xr:uid="{73EB9B1D-9534-46F4-B15B-8BC0AF8BC1B0}"/>
    <cellStyle name="Normal 9 5 2" xfId="31313" xr:uid="{BBF82D40-28EC-4D86-8060-2C6ED9678A88}"/>
    <cellStyle name="Normal 9 5 2 2" xfId="59643" xr:uid="{F37DFF28-FAF5-44E2-8D66-4B0B3A5DEBF9}"/>
    <cellStyle name="Normal 9 5 3" xfId="33159" xr:uid="{E30C52A7-E9B8-43C9-AE37-741D0986716F}"/>
    <cellStyle name="Normal 9 6" xfId="2101" xr:uid="{FFF5B4A6-5EC6-4C72-9165-3B69B5E05A9B}"/>
    <cellStyle name="Normal 9 6 2" xfId="3331" xr:uid="{31F68915-B901-4829-99DD-083877116333}"/>
    <cellStyle name="Normal 9 6 2 2" xfId="31374" xr:uid="{CD8E360D-9B22-41E7-93CB-CF5FD8481EC3}"/>
    <cellStyle name="Normal 9 6 3" xfId="31357" xr:uid="{00387190-3AFC-4ECE-A79A-4F2245259CC4}"/>
    <cellStyle name="Normal 9 6 4" xfId="4660" xr:uid="{106F71C9-3BEF-4FD2-9AD3-6F05BF7F5525}"/>
    <cellStyle name="Normal 9 6 4 2" xfId="34597" xr:uid="{8FDD8F4E-0DA1-4BD5-B974-123F723DA111}"/>
    <cellStyle name="Normal 9 7" xfId="1457" xr:uid="{40C584FF-025A-4B95-A182-A27E7117493B}"/>
    <cellStyle name="Normal 9 7 2" xfId="32484" xr:uid="{9F696B62-1E13-483B-8FD4-57BA1CB6A534}"/>
    <cellStyle name="Normal 9 8" xfId="905" xr:uid="{1C8135A6-CB45-4DA4-9593-D8078D91C5FE}"/>
    <cellStyle name="Normal 9 9" xfId="3339" xr:uid="{FB53348B-3480-4CEC-9C57-CC5E2BD10463}"/>
    <cellStyle name="Normal 9 9 2" xfId="34305" xr:uid="{78383F36-8F65-4F64-AC80-B77E30486884}"/>
    <cellStyle name="Normal 90" xfId="441" xr:uid="{882C8D8E-964B-483B-969A-7BF8BA64B8F4}"/>
    <cellStyle name="Normal 90 2" xfId="3835" xr:uid="{C5AB90A3-CFF2-46B1-BAC3-3056E59D0420}"/>
    <cellStyle name="Normal 90 2 2" xfId="28372" xr:uid="{693DC3D1-F898-4D9F-A290-86505123E75F}"/>
    <cellStyle name="Normal 90 2 2 2" xfId="56862" xr:uid="{79C8D049-3550-45DF-8B79-874AF1002C44}"/>
    <cellStyle name="Normal 90 2 3" xfId="25406" xr:uid="{CB2A1416-E1DA-45A1-91C4-7F23AA4264B0}"/>
    <cellStyle name="Normal 90 2 3 2" xfId="53897" xr:uid="{0766BCB3-042B-47F3-9B67-3FD755F36832}"/>
    <cellStyle name="Normal 90 3" xfId="3520" xr:uid="{2690CE60-1E56-4F11-8244-DA32AC927674}"/>
    <cellStyle name="Normal 90 3 2" xfId="26857" xr:uid="{1DEABCEE-C37E-483A-8DB5-430E570CD4E4}"/>
    <cellStyle name="Normal 90 3 2 2" xfId="55347" xr:uid="{0FCF94FE-3FFD-44B4-88EC-9A91D05186FA}"/>
    <cellStyle name="Normal 90 4" xfId="29851" xr:uid="{25D1AFB8-F28B-4D2C-9631-87980863E3EE}"/>
    <cellStyle name="Normal 90 4 2" xfId="58341" xr:uid="{81C63A5F-8DFF-4A6D-9564-C10E384A72DD}"/>
    <cellStyle name="Normal 90 5" xfId="23875" xr:uid="{AFD53230-2C7A-45F3-895B-54C05DB2AE1A}"/>
    <cellStyle name="Normal 90 5 2" xfId="52489" xr:uid="{34FE0494-1E1F-42B5-8298-E3511B3AE9A2}"/>
    <cellStyle name="Normal 90 6" xfId="23047" xr:uid="{966A8BA5-5F3A-4B34-84E1-200D77E350B3}"/>
    <cellStyle name="Normal 90 7" xfId="6297" xr:uid="{4C7950EA-2CE9-4076-B846-7BF4DA1F6E6E}"/>
    <cellStyle name="Normal 90 7 2" xfId="36131" xr:uid="{28EBA7D7-72C3-4EBC-9AB1-CF332937B109}"/>
    <cellStyle name="Normal 91" xfId="461" xr:uid="{5B80B004-29F2-4757-940E-44533381C06E}"/>
    <cellStyle name="Normal 91 2" xfId="3836" xr:uid="{E21A18B7-9AF6-4009-9316-80438D295BE7}"/>
    <cellStyle name="Normal 91 2 2" xfId="23876" xr:uid="{C4AF6355-3FC5-4895-BDC1-6F78215F5551}"/>
    <cellStyle name="Normal 91 3" xfId="3519" xr:uid="{CDFB3E1B-6C16-48EE-BF9D-A8A1844FE2A0}"/>
    <cellStyle name="Normal 91 3 2" xfId="23068" xr:uid="{841114BF-EF9C-41C7-8426-0B355E996442}"/>
    <cellStyle name="Normal 91 4" xfId="6298" xr:uid="{F12CF415-62A8-4283-A26D-B651C9B60C4A}"/>
    <cellStyle name="Normal 91 4 2" xfId="36132" xr:uid="{A8B5DE24-513A-4DF7-9F25-62855EDBB96A}"/>
    <cellStyle name="Normal 92" xfId="463" xr:uid="{A4B9EA5B-B38E-492B-99CF-180098DDC396}"/>
    <cellStyle name="Normal 92 2" xfId="3837" xr:uid="{155E2C69-592C-4B60-AF95-8DF19A3B7C95}"/>
    <cellStyle name="Normal 92 2 2" xfId="24156" xr:uid="{651FD2F5-A2E0-435A-887D-6D17FFA13671}"/>
    <cellStyle name="Normal 92 3" xfId="3518" xr:uid="{89471BB4-9CD5-48C0-ACCB-688CBE1847E8}"/>
    <cellStyle name="Normal 92 3 2" xfId="23070" xr:uid="{B00884E1-B258-4E4F-BC71-B5F5BC838D79}"/>
    <cellStyle name="Normal 93" xfId="464" xr:uid="{87ACD6C9-4FC3-44B5-BBD2-A06695AFD599}"/>
    <cellStyle name="Normal 93 2" xfId="3838" xr:uid="{A8F1C95F-1381-4B5A-9ECC-3B17B7829427}"/>
    <cellStyle name="Normal 93 2 2" xfId="24155" xr:uid="{475FD38A-E660-454A-8CC2-EF74100752AA}"/>
    <cellStyle name="Normal 93 3" xfId="3517" xr:uid="{3BA07F59-77C7-415F-BCFA-38A2B7823C34}"/>
    <cellStyle name="Normal 93 3 2" xfId="23071" xr:uid="{98912495-9FB8-4464-B8BF-A3F333EF2AF7}"/>
    <cellStyle name="Normal 94" xfId="465" xr:uid="{F08E876A-4C46-47F7-88AF-C299330D663C}"/>
    <cellStyle name="Normal 94 2" xfId="3839" xr:uid="{0BCF2279-C34E-4461-905B-2B8458ACE980}"/>
    <cellStyle name="Normal 94 2 2" xfId="28659" xr:uid="{5936044B-E6BF-4F52-A14C-47E901854AD6}"/>
    <cellStyle name="Normal 94 2 2 2" xfId="57149" xr:uid="{009E6F31-2F8C-410D-9CCB-9B1D93AD3F7A}"/>
    <cellStyle name="Normal 94 2 3" xfId="25682" xr:uid="{8A01D67E-6727-4EC5-80D0-17DDA9AFA178}"/>
    <cellStyle name="Normal 94 2 3 2" xfId="54173" xr:uid="{7EF5B78C-BBC9-4E83-A8CD-01E087E3D65E}"/>
    <cellStyle name="Normal 94 3" xfId="3516" xr:uid="{270F5D82-A993-4565-8D79-881D8F8C06FC}"/>
    <cellStyle name="Normal 94 3 2" xfId="27148" xr:uid="{710A2FFF-4B65-43D0-BC25-5E363AD449D7}"/>
    <cellStyle name="Normal 94 3 2 2" xfId="55638" xr:uid="{FBAA36BA-6D77-433D-9992-0B339E5A954F}"/>
    <cellStyle name="Normal 94 4" xfId="30143" xr:uid="{F5EB21F2-79E8-4152-8B93-392C1CDE2CB0}"/>
    <cellStyle name="Normal 94 4 2" xfId="58633" xr:uid="{C2628997-CC06-4FF8-BAA2-4A704CB93C9E}"/>
    <cellStyle name="Normal 94 5" xfId="24246" xr:uid="{80A071EB-5B6F-47D0-8073-56BDC8936D28}"/>
    <cellStyle name="Normal 94 5 2" xfId="52738" xr:uid="{012E69D7-9ACE-420C-B165-F67096C853A4}"/>
    <cellStyle name="Normal 94 6" xfId="23072" xr:uid="{5FEF9E31-C2A1-4F4D-9DA0-AD3086EBF5A7}"/>
    <cellStyle name="Normal 95" xfId="470" xr:uid="{BD4A8AE6-ECC7-4B5A-8F2D-FEA8AC29E687}"/>
    <cellStyle name="Normal 95 2" xfId="25684" xr:uid="{BD51D924-7A7D-4146-8EEE-9557BDD5CB08}"/>
    <cellStyle name="Normal 95 2 2" xfId="28661" xr:uid="{79799A7D-D5B8-4CAC-B648-D888CD1BB387}"/>
    <cellStyle name="Normal 95 2 2 2" xfId="57151" xr:uid="{4AFFF53F-B4D6-414E-9346-46DAAA1CE4BC}"/>
    <cellStyle name="Normal 95 2 3" xfId="54175" xr:uid="{D3047F76-E98E-445F-A66D-BF9BBE0D688B}"/>
    <cellStyle name="Normal 95 3" xfId="27150" xr:uid="{83876ABC-D41F-4E42-8032-987EB0F9F2B3}"/>
    <cellStyle name="Normal 95 3 2" xfId="55640" xr:uid="{31254F07-5F49-4C63-90DB-D576D2C340E8}"/>
    <cellStyle name="Normal 95 4" xfId="30145" xr:uid="{8AF60919-5B98-45D1-A899-AC552422715B}"/>
    <cellStyle name="Normal 95 4 2" xfId="58635" xr:uid="{97E44D08-B7A3-4F25-85A9-5FCAADFD14AA}"/>
    <cellStyle name="Normal 95 5" xfId="24248" xr:uid="{A9BB7A77-1CDF-4671-A047-74469F476A70}"/>
    <cellStyle name="Normal 95 5 2" xfId="52740" xr:uid="{363C9F0D-CB55-4981-805D-5D830C74489A}"/>
    <cellStyle name="Normal 96" xfId="471" xr:uid="{DFA4E2CC-5EA8-45D9-B9F5-138513C7BADF}"/>
    <cellStyle name="Normal 96 2" xfId="25460" xr:uid="{DC030CB7-1D60-4042-8EBC-CDFEB89BE07E}"/>
    <cellStyle name="Normal 96 2 2" xfId="28437" xr:uid="{E280839B-2E34-4E4F-BEA6-8BBF87F21D7B}"/>
    <cellStyle name="Normal 96 2 2 2" xfId="56927" xr:uid="{6CC2A8AB-0FD0-4B77-8164-F5D81DFC1A09}"/>
    <cellStyle name="Normal 96 2 3" xfId="53951" xr:uid="{83F95A5C-85EC-4138-845F-411B41A5D2FB}"/>
    <cellStyle name="Normal 96 3" xfId="26923" xr:uid="{C1BA8277-F29D-4995-9F10-9F09B894EDCB}"/>
    <cellStyle name="Normal 96 3 2" xfId="55413" xr:uid="{31EF3602-EB7F-4617-B7B0-E29B298D427A}"/>
    <cellStyle name="Normal 96 4" xfId="29917" xr:uid="{D0849B96-393F-497D-9B96-6965EC9AD2EB}"/>
    <cellStyle name="Normal 96 4 2" xfId="58407" xr:uid="{8B5F0169-FED3-451D-8AFF-171E6DCA80CE}"/>
    <cellStyle name="Normal 96 5" xfId="23978" xr:uid="{F431B744-E2D8-4CDB-B5FF-D034FEF69F8F}"/>
    <cellStyle name="Normal 96 5 2" xfId="52542" xr:uid="{9A1F9B09-2E6E-46A1-BA7D-EA662756A552}"/>
    <cellStyle name="Normal 97" xfId="472" xr:uid="{000B846D-4C60-4BB2-B758-E612F6A9CF5B}"/>
    <cellStyle name="Normal 97 2" xfId="25448" xr:uid="{495144BD-8084-44F5-8E35-5939107E4116}"/>
    <cellStyle name="Normal 97 2 2" xfId="28426" xr:uid="{23AA51C8-B7FC-45E4-AFEA-BE5322F3A908}"/>
    <cellStyle name="Normal 97 2 2 2" xfId="56916" xr:uid="{6C3E32A6-10D7-4FAE-ACB6-16C5AE573EAD}"/>
    <cellStyle name="Normal 97 2 3" xfId="53939" xr:uid="{E78594E6-402C-4F63-A7FA-BDB7F3F95F72}"/>
    <cellStyle name="Normal 97 3" xfId="26912" xr:uid="{278906F8-D612-4FC8-9418-37EDE1EE2B68}"/>
    <cellStyle name="Normal 97 3 2" xfId="55402" xr:uid="{1B477FC2-4506-4F07-80D7-8AE3CEEAC875}"/>
    <cellStyle name="Normal 97 4" xfId="29905" xr:uid="{40A64264-34E2-4EA2-91ED-8F78D4737B9F}"/>
    <cellStyle name="Normal 97 4 2" xfId="58395" xr:uid="{A0484D04-B11D-43B7-8889-933EC143F9E8}"/>
    <cellStyle name="Normal 97 5" xfId="23948" xr:uid="{081371BF-4D04-4675-9776-35C942442706}"/>
    <cellStyle name="Normal 97 5 2" xfId="52529" xr:uid="{ED685E49-534F-443E-B3FA-A55F87306B56}"/>
    <cellStyle name="Normal 98" xfId="473" xr:uid="{93EE8D80-3DED-4899-A17A-C30F8A006A2A}"/>
    <cellStyle name="Normal 98 2" xfId="25683" xr:uid="{D4B6BF5C-7DEB-4D23-A453-A4D89C42D037}"/>
    <cellStyle name="Normal 98 2 2" xfId="28660" xr:uid="{F2CC417A-EBE6-4E8B-B076-E860068111CC}"/>
    <cellStyle name="Normal 98 2 2 2" xfId="57150" xr:uid="{0460E55D-F0B0-4D79-BC47-3BF9DE2C8457}"/>
    <cellStyle name="Normal 98 2 3" xfId="54174" xr:uid="{95828569-2AE8-4BB1-B129-F95E5514F3BD}"/>
    <cellStyle name="Normal 98 3" xfId="27149" xr:uid="{A415133C-F1E5-4D26-841A-437298ACB00C}"/>
    <cellStyle name="Normal 98 3 2" xfId="55639" xr:uid="{7F20D342-525F-4FF7-A367-56C410339ECA}"/>
    <cellStyle name="Normal 98 4" xfId="30144" xr:uid="{57957BC3-7BC0-42AC-A133-318C90C212DC}"/>
    <cellStyle name="Normal 98 4 2" xfId="58634" xr:uid="{8A88D1B6-A4B7-47AF-8898-5E14B3E1C1BC}"/>
    <cellStyle name="Normal 98 5" xfId="24247" xr:uid="{490CFED6-470C-4F77-9D06-BAFD15D0FC47}"/>
    <cellStyle name="Normal 98 5 2" xfId="52739" xr:uid="{5C7E8F32-3A3B-4911-8CC3-A856B5DEBD7D}"/>
    <cellStyle name="Normal 99" xfId="474" xr:uid="{4EEB880A-7E0D-45A9-BF29-C363885E06BA}"/>
    <cellStyle name="Normal 99 2" xfId="24245" xr:uid="{E4C814AD-F875-4995-BD49-18B51BB8F21C}"/>
    <cellStyle name="Note 10" xfId="4462" xr:uid="{1D3FD44E-387C-4F95-8533-A53B368EB436}"/>
    <cellStyle name="Note 10 10" xfId="34464" xr:uid="{D9CB8253-9591-4661-B439-86C7561527FA}"/>
    <cellStyle name="Note 10 2" xfId="19254" xr:uid="{3AF221EE-FDB7-47BD-AC4A-930DE083D75C}"/>
    <cellStyle name="Note 10 2 2" xfId="19255" xr:uid="{CA891ED9-AE08-4ABB-81EE-66A181AEFE65}"/>
    <cellStyle name="Note 10 2 2 2" xfId="19256" xr:uid="{46675302-7C31-4DA2-B3FF-0134A2F483D5}"/>
    <cellStyle name="Note 10 2 2 2 2" xfId="48894" xr:uid="{BCA9556A-6CC7-4C5D-8553-189CC93C6C14}"/>
    <cellStyle name="Note 10 2 2 3" xfId="19257" xr:uid="{E2AAEC7E-4F2B-4A96-AF01-FA331D2F9784}"/>
    <cellStyle name="Note 10 2 2 3 2" xfId="48895" xr:uid="{E3BD1ED7-49CD-4C32-B43B-0844A50DC207}"/>
    <cellStyle name="Note 10 2 2 4" xfId="48893" xr:uid="{5940B478-3035-4996-AC4B-24F6F602E383}"/>
    <cellStyle name="Note 10 2 3" xfId="19258" xr:uid="{CB9DC736-30AE-4971-B145-5BD02533A074}"/>
    <cellStyle name="Note 10 2 3 2" xfId="48896" xr:uid="{6EE4B78F-9E5D-44CF-83F6-7C4879F51812}"/>
    <cellStyle name="Note 10 2 4" xfId="19259" xr:uid="{A45A9FFB-CB51-41F9-BCE1-F7256DACF1F5}"/>
    <cellStyle name="Note 10 2 4 2" xfId="48897" xr:uid="{0057B97F-D43F-4185-BAA4-E825E844CC43}"/>
    <cellStyle name="Note 10 2 5" xfId="19260" xr:uid="{1038EB17-C67B-4660-96EF-E0094701ADF7}"/>
    <cellStyle name="Note 10 2 5 2" xfId="48898" xr:uid="{703A06A4-A882-43EA-AA44-3653D793D264}"/>
    <cellStyle name="Note 10 2 6" xfId="48892" xr:uid="{48E12C59-2CD5-4C80-BC46-7A6E2E9E56E8}"/>
    <cellStyle name="Note 10 3" xfId="19261" xr:uid="{55289E90-EC4D-45F1-841B-49C3E97D9E8D}"/>
    <cellStyle name="Note 10 3 2" xfId="19262" xr:uid="{403F91C1-2353-45B8-B12B-14EBF0C0BFC9}"/>
    <cellStyle name="Note 10 3 2 2" xfId="19263" xr:uid="{51359001-710F-4127-B623-2C103D768AB5}"/>
    <cellStyle name="Note 10 3 2 2 2" xfId="48901" xr:uid="{781A7DAA-CB30-406D-A505-8BB347EDDBD2}"/>
    <cellStyle name="Note 10 3 2 3" xfId="19264" xr:uid="{56553188-B70A-4814-A8A9-D9AC621C083A}"/>
    <cellStyle name="Note 10 3 2 3 2" xfId="48902" xr:uid="{3EC2D130-2609-4FF3-BACE-E3729125263E}"/>
    <cellStyle name="Note 10 3 2 4" xfId="48900" xr:uid="{D4B3AB09-FEF5-405C-8CA8-50125340432D}"/>
    <cellStyle name="Note 10 3 3" xfId="19265" xr:uid="{0F467E30-1E9A-420D-92D3-9208AA851682}"/>
    <cellStyle name="Note 10 3 3 2" xfId="48903" xr:uid="{DC16116A-61B2-42DC-B477-A7B9BE5123E0}"/>
    <cellStyle name="Note 10 3 4" xfId="19266" xr:uid="{BEEC6194-3CF9-481A-A990-23D5517B8964}"/>
    <cellStyle name="Note 10 3 4 2" xfId="48904" xr:uid="{95196D8B-FC59-4AD5-BC30-F77506FBDE8B}"/>
    <cellStyle name="Note 10 3 5" xfId="19267" xr:uid="{FB225A87-3EF3-4442-8831-454D78278C5F}"/>
    <cellStyle name="Note 10 3 5 2" xfId="48905" xr:uid="{5B4D0289-8F94-4174-9FEF-1BCB0F7441FD}"/>
    <cellStyle name="Note 10 3 6" xfId="48899" xr:uid="{6ABF050E-F0B0-4187-A50E-EF80500DBBC3}"/>
    <cellStyle name="Note 10 4" xfId="19268" xr:uid="{86032DED-B840-45B1-BEAD-A07491F05077}"/>
    <cellStyle name="Note 10 4 2" xfId="19269" xr:uid="{6092233D-0F85-4E6B-B3FE-4157BF22E87D}"/>
    <cellStyle name="Note 10 4 2 2" xfId="48907" xr:uid="{7601E38D-B454-4886-8AA1-25CE3D61C0B5}"/>
    <cellStyle name="Note 10 4 3" xfId="19270" xr:uid="{212F4CFE-DEE2-4EA9-9874-61D763FDA215}"/>
    <cellStyle name="Note 10 4 3 2" xfId="48908" xr:uid="{A4C5ADB8-0106-4BBE-94B2-9A88F75384E0}"/>
    <cellStyle name="Note 10 4 4" xfId="48906" xr:uid="{3D3F40B0-12E5-4F04-AD21-E9F18215C3F2}"/>
    <cellStyle name="Note 10 5" xfId="19271" xr:uid="{63DD35D4-6D4E-4884-A38E-587C5A0E2A10}"/>
    <cellStyle name="Note 10 5 2" xfId="48909" xr:uid="{77D82703-E59F-4EF3-BDE9-E4634815C018}"/>
    <cellStyle name="Note 10 6" xfId="19272" xr:uid="{EDF09E76-F350-4606-975B-8E78B7ABB2E4}"/>
    <cellStyle name="Note 10 6 2" xfId="48910" xr:uid="{24E15DF1-63C0-4E69-87EE-C840934B0D4B}"/>
    <cellStyle name="Note 10 7" xfId="19273" xr:uid="{8EBE4682-C9D7-4B63-8563-A17D569CE6BF}"/>
    <cellStyle name="Note 10 7 2" xfId="48911" xr:uid="{D8F5C28A-3E1A-4C25-850F-F6CB491B1B2F}"/>
    <cellStyle name="Note 10 8" xfId="19253" xr:uid="{4A1A31F8-8022-41F5-AAEA-9CB7037C37C2}"/>
    <cellStyle name="Note 10 8 2" xfId="48891" xr:uid="{4C8FED62-D38B-46F0-95B4-BDCF6FE36A5F}"/>
    <cellStyle name="Note 10 9" xfId="22799" xr:uid="{81B7E0D5-FBDC-4248-9083-82DD99590EEB}"/>
    <cellStyle name="Note 10 9 2" xfId="52084" xr:uid="{44152794-3DC0-41DC-BC0C-99BC062A4820}"/>
    <cellStyle name="Note 11" xfId="4474" xr:uid="{F51EF308-C20A-4B1A-B271-8D2ED7AC6C8C}"/>
    <cellStyle name="Note 11 10" xfId="34468" xr:uid="{E31439C4-076D-4043-8607-9B50B0BF799F}"/>
    <cellStyle name="Note 11 2" xfId="19275" xr:uid="{E0C8FA5A-40F9-4EA1-A4A5-A8278E6981B6}"/>
    <cellStyle name="Note 11 2 2" xfId="19276" xr:uid="{331A08B2-1F13-4787-AAA9-A63F8FF5A3EB}"/>
    <cellStyle name="Note 11 2 2 2" xfId="19277" xr:uid="{AA9516C9-4C5B-46BC-BACE-B75D2EE8A5A8}"/>
    <cellStyle name="Note 11 2 2 2 2" xfId="48915" xr:uid="{4A8BACF8-B2FD-42B5-83F0-29B708B67EF1}"/>
    <cellStyle name="Note 11 2 2 3" xfId="19278" xr:uid="{C35EFC62-F5B6-4C10-A632-BE683B889664}"/>
    <cellStyle name="Note 11 2 2 3 2" xfId="48916" xr:uid="{512E7AB3-3387-4B2A-A215-7C2D561593DA}"/>
    <cellStyle name="Note 11 2 2 4" xfId="48914" xr:uid="{E210968D-7F2B-4DF1-8F28-012E6C397082}"/>
    <cellStyle name="Note 11 2 3" xfId="19279" xr:uid="{1CFB8718-2422-4DA2-94E3-1BEAD9585404}"/>
    <cellStyle name="Note 11 2 3 2" xfId="48917" xr:uid="{7F112456-AA63-44BC-ADF0-FFAF93E7DE78}"/>
    <cellStyle name="Note 11 2 4" xfId="19280" xr:uid="{C54FC28A-FA3C-4E9F-8B98-CE6DCA2CA266}"/>
    <cellStyle name="Note 11 2 4 2" xfId="48918" xr:uid="{ADE19DEC-733E-4FA2-9E95-6DE1FA5155E2}"/>
    <cellStyle name="Note 11 2 5" xfId="19281" xr:uid="{59962410-656B-4761-B209-75BC0B1E45F7}"/>
    <cellStyle name="Note 11 2 5 2" xfId="48919" xr:uid="{5751BC84-9405-40D8-AD49-11D3B25506B4}"/>
    <cellStyle name="Note 11 2 6" xfId="48913" xr:uid="{F5387873-56D4-485F-9F34-3AEE531D0585}"/>
    <cellStyle name="Note 11 3" xfId="19282" xr:uid="{9B7D8651-0CBA-4473-ADBD-63D9CF48C51C}"/>
    <cellStyle name="Note 11 3 2" xfId="19283" xr:uid="{61699B19-6B67-4B9B-96CF-28F85ABAB05D}"/>
    <cellStyle name="Note 11 3 2 2" xfId="19284" xr:uid="{AE227247-BDCF-4DF3-9BD0-46512BDD5847}"/>
    <cellStyle name="Note 11 3 2 2 2" xfId="48922" xr:uid="{088712FB-FD63-4209-BA0D-296A28780809}"/>
    <cellStyle name="Note 11 3 2 3" xfId="19285" xr:uid="{B107BDCE-6211-4622-808C-C337B6A14D3A}"/>
    <cellStyle name="Note 11 3 2 3 2" xfId="48923" xr:uid="{B9321ECC-BAAE-4E8C-A9FE-011CA09BD96D}"/>
    <cellStyle name="Note 11 3 2 4" xfId="48921" xr:uid="{3F5252AC-8636-4F5B-922F-EA229CDA8304}"/>
    <cellStyle name="Note 11 3 3" xfId="19286" xr:uid="{B7952B9F-C108-438E-90ED-4F3525CC3938}"/>
    <cellStyle name="Note 11 3 3 2" xfId="48924" xr:uid="{15430642-ACB0-440C-B540-A8E253E725A1}"/>
    <cellStyle name="Note 11 3 4" xfId="19287" xr:uid="{A276ADED-C9BE-4171-ABBF-76293B641279}"/>
    <cellStyle name="Note 11 3 4 2" xfId="48925" xr:uid="{41F2E521-8026-484A-AA4F-0DD003085F2F}"/>
    <cellStyle name="Note 11 3 5" xfId="19288" xr:uid="{49A11B61-61FA-414F-9563-9DBDB7C01E6D}"/>
    <cellStyle name="Note 11 3 5 2" xfId="48926" xr:uid="{06E8DA59-811D-40A2-B108-72355C62D7ED}"/>
    <cellStyle name="Note 11 3 6" xfId="48920" xr:uid="{C348E312-C2F4-4BEB-98A0-22EDDD99625B}"/>
    <cellStyle name="Note 11 4" xfId="19289" xr:uid="{4DD1D0B7-ACB5-49D2-A209-42C75EFB2BF5}"/>
    <cellStyle name="Note 11 4 2" xfId="19290" xr:uid="{0793895F-033D-4A05-ABD5-2DAE60DF600C}"/>
    <cellStyle name="Note 11 4 2 2" xfId="48928" xr:uid="{EE17194A-2526-464C-9308-5DBA9DDAB1BF}"/>
    <cellStyle name="Note 11 4 3" xfId="19291" xr:uid="{CDACF9DD-57EB-45E6-A59C-0BBD997D47B3}"/>
    <cellStyle name="Note 11 4 3 2" xfId="48929" xr:uid="{F0DD5218-7BC7-4FA9-A75E-1796A96A07B0}"/>
    <cellStyle name="Note 11 4 4" xfId="48927" xr:uid="{1552FEBC-F00A-4D6F-AE35-6DB908ED7E1B}"/>
    <cellStyle name="Note 11 5" xfId="19292" xr:uid="{0B528C04-3DD5-4665-AAA2-EC749A000AAB}"/>
    <cellStyle name="Note 11 5 2" xfId="48930" xr:uid="{7045970F-AF7B-41A8-B2DC-E1B6FE03CC90}"/>
    <cellStyle name="Note 11 6" xfId="19293" xr:uid="{84AB5E72-B710-4081-8E5D-28B382B893A1}"/>
    <cellStyle name="Note 11 6 2" xfId="48931" xr:uid="{D9E11437-55DC-42E3-A8FD-B238DF60BA2A}"/>
    <cellStyle name="Note 11 7" xfId="19294" xr:uid="{E92762F9-10F5-437D-AB79-DC58D13BE845}"/>
    <cellStyle name="Note 11 7 2" xfId="48932" xr:uid="{3547D8A8-38E4-41CC-837C-0430B5543D1A}"/>
    <cellStyle name="Note 11 8" xfId="19274" xr:uid="{20431449-ADD4-49AD-A536-6E5E04AB4063}"/>
    <cellStyle name="Note 11 8 2" xfId="48912" xr:uid="{6E925E56-3B14-4E81-9A38-5DD03D2B1F0A}"/>
    <cellStyle name="Note 11 9" xfId="22816" xr:uid="{31923586-C2D8-4BD2-9B31-45425CEB0B9B}"/>
    <cellStyle name="Note 11 9 2" xfId="52101" xr:uid="{374FF7C3-E89F-4AA7-B22B-AAC78CAEFE28}"/>
    <cellStyle name="Note 12" xfId="4489" xr:uid="{418289BE-14F2-4D14-B8B7-BD32B81DEB0F}"/>
    <cellStyle name="Note 12 10" xfId="34483" xr:uid="{E80356D7-A3A5-4C0E-A285-44D3B4AEC875}"/>
    <cellStyle name="Note 12 2" xfId="19296" xr:uid="{D59ACE5F-BDF4-4FD5-A512-5E8980D56F16}"/>
    <cellStyle name="Note 12 2 2" xfId="19297" xr:uid="{B229BC9B-EAFC-4170-AA89-8A6E94D005A5}"/>
    <cellStyle name="Note 12 2 2 2" xfId="19298" xr:uid="{95A86B18-D185-46C0-97DD-91402FBABC49}"/>
    <cellStyle name="Note 12 2 2 2 2" xfId="48936" xr:uid="{B25EF9EA-27FB-48B0-B256-41085ABDD497}"/>
    <cellStyle name="Note 12 2 2 3" xfId="19299" xr:uid="{1CE7CE63-DE07-4086-9505-5DCB7DE328AF}"/>
    <cellStyle name="Note 12 2 2 3 2" xfId="48937" xr:uid="{D49304D1-B216-43B8-9469-FC0F57F5F653}"/>
    <cellStyle name="Note 12 2 2 4" xfId="48935" xr:uid="{53B3BEE3-A55A-4744-A410-84B72D095511}"/>
    <cellStyle name="Note 12 2 3" xfId="19300" xr:uid="{26DBBCB9-55C1-4E0D-B31D-0467E0219C08}"/>
    <cellStyle name="Note 12 2 3 2" xfId="48938" xr:uid="{1B39A6D9-5F57-4859-823D-1A54E082AEAC}"/>
    <cellStyle name="Note 12 2 4" xfId="19301" xr:uid="{BE8D26AF-34D2-4709-A67F-9B6EE9F41608}"/>
    <cellStyle name="Note 12 2 4 2" xfId="48939" xr:uid="{5CEE7398-EA10-4DB7-9F9E-3525BEEC19A9}"/>
    <cellStyle name="Note 12 2 5" xfId="19302" xr:uid="{F18C7578-8D12-4CF5-848D-5DE11EC7F89C}"/>
    <cellStyle name="Note 12 2 5 2" xfId="48940" xr:uid="{D89995C8-D51A-4EE4-80E6-26F745EA5DC6}"/>
    <cellStyle name="Note 12 2 6" xfId="48934" xr:uid="{17EC385D-6BB0-4506-A975-1ED7C8FFD7AE}"/>
    <cellStyle name="Note 12 3" xfId="19303" xr:uid="{68B3A2E3-F38D-4F7C-BA82-C01F35B46A8F}"/>
    <cellStyle name="Note 12 3 2" xfId="19304" xr:uid="{F80500C6-572C-4419-86BF-3B2C6C0561A0}"/>
    <cellStyle name="Note 12 3 2 2" xfId="19305" xr:uid="{31CFF2C9-9432-475D-9C0B-F20AAB81ED73}"/>
    <cellStyle name="Note 12 3 2 2 2" xfId="48943" xr:uid="{4C498A82-66EB-4CC7-8A06-1F0977E365C3}"/>
    <cellStyle name="Note 12 3 2 3" xfId="19306" xr:uid="{255BFF46-BF0C-4A9A-8EBD-F0C043265905}"/>
    <cellStyle name="Note 12 3 2 3 2" xfId="48944" xr:uid="{DD1F3B88-2588-4B1F-9FC0-E50B45E3911F}"/>
    <cellStyle name="Note 12 3 2 4" xfId="48942" xr:uid="{62301608-A8B7-4DC0-A9F2-114FF016A2F4}"/>
    <cellStyle name="Note 12 3 3" xfId="19307" xr:uid="{99FDDEBB-2C08-4734-8267-3921E27B2062}"/>
    <cellStyle name="Note 12 3 3 2" xfId="48945" xr:uid="{08C9B0DD-D100-4BFF-8291-A9C76F09B9D7}"/>
    <cellStyle name="Note 12 3 4" xfId="19308" xr:uid="{71518110-5F5E-460E-BBE3-BD669F390923}"/>
    <cellStyle name="Note 12 3 4 2" xfId="48946" xr:uid="{BEE42AF5-BE65-4B87-947F-4364F4CD43CD}"/>
    <cellStyle name="Note 12 3 5" xfId="19309" xr:uid="{F3612862-8631-45EC-8D93-7BD43D66FF6D}"/>
    <cellStyle name="Note 12 3 5 2" xfId="48947" xr:uid="{6C9F8411-ADC7-4D6C-BB25-41E7C29F1560}"/>
    <cellStyle name="Note 12 3 6" xfId="48941" xr:uid="{6357A8EE-F545-47A1-A8A8-118CE9C1E808}"/>
    <cellStyle name="Note 12 4" xfId="19310" xr:uid="{BEE2D91B-E575-4A92-B72D-D1AF189CB38F}"/>
    <cellStyle name="Note 12 4 2" xfId="19311" xr:uid="{36814BAD-136E-437B-BF03-F2B043EF2189}"/>
    <cellStyle name="Note 12 4 2 2" xfId="48949" xr:uid="{AACECD62-2ACA-4C05-9BEC-C205B21322DE}"/>
    <cellStyle name="Note 12 4 3" xfId="19312" xr:uid="{5AFBAF84-A635-4DE0-8F43-F8B3E38BD08B}"/>
    <cellStyle name="Note 12 4 3 2" xfId="48950" xr:uid="{142E6DE9-271C-47FB-B575-E47C089C9B8C}"/>
    <cellStyle name="Note 12 4 4" xfId="48948" xr:uid="{0E5669B4-5FD4-47A8-A2AD-5B3FE6DFB677}"/>
    <cellStyle name="Note 12 5" xfId="19313" xr:uid="{9746A05B-3FFA-4C19-B651-E4DE8B45C3A6}"/>
    <cellStyle name="Note 12 5 2" xfId="48951" xr:uid="{4FC2A754-1E85-4307-A46D-90FA7A42CB2D}"/>
    <cellStyle name="Note 12 6" xfId="19314" xr:uid="{B5537255-1EA4-4091-B9B4-9069214E0411}"/>
    <cellStyle name="Note 12 6 2" xfId="48952" xr:uid="{38EB80DC-8E4F-4209-802C-E7719E64D453}"/>
    <cellStyle name="Note 12 7" xfId="19315" xr:uid="{A9DF0CC2-84C0-42CA-85D1-B77F31C5F089}"/>
    <cellStyle name="Note 12 7 2" xfId="48953" xr:uid="{ADAEF717-5039-4F20-ABEF-B7FE59416595}"/>
    <cellStyle name="Note 12 8" xfId="19295" xr:uid="{B8C680EB-7A26-4191-8F2C-CC7A19B4CDA6}"/>
    <cellStyle name="Note 12 8 2" xfId="48933" xr:uid="{E11215C2-A68E-45B4-A7C5-DA95FF1BE8C1}"/>
    <cellStyle name="Note 12 9" xfId="22833" xr:uid="{84AC8A83-9092-42FE-9A32-B3C92A832E23}"/>
    <cellStyle name="Note 12 9 2" xfId="52118" xr:uid="{5CE2C6BB-1939-4124-81AD-CC1FA4299E35}"/>
    <cellStyle name="Note 13" xfId="4124" xr:uid="{3C7C91F3-4FBD-4AF2-99E6-136B6B5524AC}"/>
    <cellStyle name="Note 13 10" xfId="34405" xr:uid="{AB73E9E1-3F51-45A4-B290-43D05C693C7A}"/>
    <cellStyle name="Note 13 2" xfId="19317" xr:uid="{8D60A9D7-580F-4456-85BE-0416416C2025}"/>
    <cellStyle name="Note 13 2 2" xfId="19318" xr:uid="{FBFB2AD9-47C6-4C46-BE84-F186001F8260}"/>
    <cellStyle name="Note 13 2 2 2" xfId="19319" xr:uid="{50E3F065-538C-4787-A6F0-5CC603D31757}"/>
    <cellStyle name="Note 13 2 2 2 2" xfId="48957" xr:uid="{E13E5D21-8FC8-4C43-AAC9-47C783791F47}"/>
    <cellStyle name="Note 13 2 2 3" xfId="19320" xr:uid="{880E0CDF-3E1C-45D5-A35C-5BF99A4A8D59}"/>
    <cellStyle name="Note 13 2 2 3 2" xfId="48958" xr:uid="{C69B2640-F3F1-4BB3-880C-40B484CBCFD3}"/>
    <cellStyle name="Note 13 2 2 4" xfId="48956" xr:uid="{06F26B1D-4BF8-48D9-8BC1-EFA9EE409A1A}"/>
    <cellStyle name="Note 13 2 3" xfId="19321" xr:uid="{14BD656F-E77A-4B72-A56A-4CCBDB6DAA7D}"/>
    <cellStyle name="Note 13 2 3 2" xfId="48959" xr:uid="{24DAE572-5A7C-422D-A30F-760FE9E307D7}"/>
    <cellStyle name="Note 13 2 4" xfId="19322" xr:uid="{EDB54D5E-B8AD-4DC8-B3E1-4DAC53D36ADE}"/>
    <cellStyle name="Note 13 2 4 2" xfId="48960" xr:uid="{55CDA33A-018B-4E33-9240-A23EBED9B96B}"/>
    <cellStyle name="Note 13 2 5" xfId="19323" xr:uid="{D283A2D4-8B5A-421A-9EFB-1E43B2E11D9B}"/>
    <cellStyle name="Note 13 2 5 2" xfId="48961" xr:uid="{BFBFEDB0-0C93-4699-9820-A1DF420816D5}"/>
    <cellStyle name="Note 13 2 6" xfId="48955" xr:uid="{E4D4E601-A2EA-4BB7-AE04-1D552B0C56CD}"/>
    <cellStyle name="Note 13 3" xfId="19324" xr:uid="{BADE3AB3-CC8D-421F-A6D3-BDE162838259}"/>
    <cellStyle name="Note 13 3 2" xfId="19325" xr:uid="{E41DBA96-FEF8-4B1F-80EF-64994DD6BC1F}"/>
    <cellStyle name="Note 13 3 2 2" xfId="19326" xr:uid="{D34500F1-1793-4236-AE00-83C8F01AF051}"/>
    <cellStyle name="Note 13 3 2 2 2" xfId="48964" xr:uid="{39E858B9-8AC9-4C0C-85FF-9913B2591ACD}"/>
    <cellStyle name="Note 13 3 2 3" xfId="19327" xr:uid="{2B340273-036E-4A1C-ADF6-8FE8BECD23DE}"/>
    <cellStyle name="Note 13 3 2 3 2" xfId="48965" xr:uid="{D4E2E8E1-B8FC-4D71-9F13-BA4B41841A4F}"/>
    <cellStyle name="Note 13 3 2 4" xfId="48963" xr:uid="{252FF95A-4E6B-465C-8296-CAA71BD5806A}"/>
    <cellStyle name="Note 13 3 3" xfId="19328" xr:uid="{3EC5E0B0-EB8B-482A-AB7F-C12A154CBA19}"/>
    <cellStyle name="Note 13 3 3 2" xfId="48966" xr:uid="{6A3A3F79-682A-4672-9991-8994A964E6D4}"/>
    <cellStyle name="Note 13 3 4" xfId="19329" xr:uid="{5A27598F-9EE1-409D-BB86-986E4F71458E}"/>
    <cellStyle name="Note 13 3 4 2" xfId="48967" xr:uid="{FA9B2E13-2D99-4AD9-ADAF-22B19A72E3E3}"/>
    <cellStyle name="Note 13 3 5" xfId="19330" xr:uid="{2E4BDBC1-21A9-4BA1-97F7-EF6A19BB271E}"/>
    <cellStyle name="Note 13 3 5 2" xfId="48968" xr:uid="{68166700-08C0-4F18-809E-BD62DF54D691}"/>
    <cellStyle name="Note 13 3 6" xfId="48962" xr:uid="{744B2E24-8DEC-4795-9CA8-2BE47EBD8AC6}"/>
    <cellStyle name="Note 13 4" xfId="19331" xr:uid="{36C59DC6-E505-4842-9FF8-EDDC1753B740}"/>
    <cellStyle name="Note 13 4 2" xfId="19332" xr:uid="{B93046FB-2528-4123-BFFD-6ACFB3AA8643}"/>
    <cellStyle name="Note 13 4 2 2" xfId="48970" xr:uid="{9C48724E-7CEA-4A78-BB7C-2FBD56AF33BE}"/>
    <cellStyle name="Note 13 4 3" xfId="19333" xr:uid="{6BB1A583-F071-4DFC-82A7-B7A99A5FC389}"/>
    <cellStyle name="Note 13 4 3 2" xfId="48971" xr:uid="{AE251497-FE9B-4735-B3AA-525B5F382D19}"/>
    <cellStyle name="Note 13 4 4" xfId="48969" xr:uid="{5421488B-DF83-48EE-8F4B-3E47CD5C7593}"/>
    <cellStyle name="Note 13 5" xfId="19334" xr:uid="{8677D3B3-DA97-4BFA-9391-A7BEABC4F127}"/>
    <cellStyle name="Note 13 5 2" xfId="48972" xr:uid="{9902EF78-7699-41AC-B3D7-E258A03835C9}"/>
    <cellStyle name="Note 13 6" xfId="19335" xr:uid="{C1CE927D-0D58-47E6-B854-FBDE283E3ECC}"/>
    <cellStyle name="Note 13 6 2" xfId="48973" xr:uid="{1FC27F6D-894A-44AA-ABA3-AFE6469D14E2}"/>
    <cellStyle name="Note 13 7" xfId="19336" xr:uid="{4833CA6A-0F7B-45F3-981B-C30A77843E41}"/>
    <cellStyle name="Note 13 7 2" xfId="48974" xr:uid="{EF5F7F58-BB20-426A-AFFB-D07E067D6598}"/>
    <cellStyle name="Note 13 8" xfId="19316" xr:uid="{A0B3E6F8-A84A-4445-AD4E-8E27294D44C3}"/>
    <cellStyle name="Note 13 8 2" xfId="48954" xr:uid="{4B96D52A-A4B2-4F00-B583-8705FEF2766B}"/>
    <cellStyle name="Note 13 9" xfId="22909" xr:uid="{9084EF55-6C39-4BA9-89E1-6B02DC63A3AA}"/>
    <cellStyle name="Note 13 9 2" xfId="52143" xr:uid="{FF78B6FB-BEC8-4B25-81D3-CF049B380D94}"/>
    <cellStyle name="Note 14" xfId="19337" xr:uid="{B04BA08A-3962-46A2-8CD0-7FA2FE2850E7}"/>
    <cellStyle name="Note 14 2" xfId="19338" xr:uid="{11F4FAAF-D09C-4694-A7DC-ECF8FFBD5ACA}"/>
    <cellStyle name="Note 14 2 2" xfId="19339" xr:uid="{6FA60AAE-406B-433A-9A2D-FB895983E91A}"/>
    <cellStyle name="Note 14 2 2 2" xfId="48977" xr:uid="{834E9F18-716D-433A-A3F2-1DE0FCBB235C}"/>
    <cellStyle name="Note 14 2 3" xfId="19340" xr:uid="{A719F876-467B-47A7-B90D-26498CFEE99F}"/>
    <cellStyle name="Note 14 2 3 2" xfId="48978" xr:uid="{5B410EE8-DF9E-4CBA-B390-A9650851ADAB}"/>
    <cellStyle name="Note 14 2 4" xfId="48976" xr:uid="{098CE680-5541-4D7D-8882-321E85900596}"/>
    <cellStyle name="Note 14 3" xfId="19341" xr:uid="{6BD0BDF5-BF41-410A-B4EA-F056CFDBAAE4}"/>
    <cellStyle name="Note 14 3 2" xfId="48979" xr:uid="{16045C9D-EFE4-49E6-9515-FA6A3D66860D}"/>
    <cellStyle name="Note 14 4" xfId="19342" xr:uid="{98817F0D-495B-4F53-92DC-87947693675D}"/>
    <cellStyle name="Note 14 4 2" xfId="48980" xr:uid="{B0CF2545-08A6-4E13-88D3-B56F763ED291}"/>
    <cellStyle name="Note 14 5" xfId="19343" xr:uid="{497D134B-A0FA-4899-BFC1-55E0CC9ADF26}"/>
    <cellStyle name="Note 14 5 2" xfId="48981" xr:uid="{0DF4114E-16EC-4898-884C-C5E084F06537}"/>
    <cellStyle name="Note 14 6" xfId="22879" xr:uid="{78D3DE04-EA30-4B36-876D-3445E2097CE4}"/>
    <cellStyle name="Note 14 7" xfId="48975" xr:uid="{855872FA-0AB2-46D7-AD54-A4F854C71ED1}"/>
    <cellStyle name="Note 15" xfId="19344" xr:uid="{55717349-1282-4462-84BA-875FE9AD70CF}"/>
    <cellStyle name="Note 15 2" xfId="48982" xr:uid="{4B4944D0-6705-4A3A-8E7A-ECE30BED761B}"/>
    <cellStyle name="Note 16" xfId="19345" xr:uid="{F8B7FF5A-D910-4051-BD83-E526614E223D}"/>
    <cellStyle name="Note 16 2" xfId="48983" xr:uid="{4753B8D8-E813-4E29-9A22-3F69E2747888}"/>
    <cellStyle name="Note 17" xfId="19346" xr:uid="{FCFBA562-25EA-4FCB-A9AA-0280C71B0C5A}"/>
    <cellStyle name="Note 17 2" xfId="48984" xr:uid="{B8907F6A-D454-4D13-9E8C-A89F97DE4A9E}"/>
    <cellStyle name="Note 18" xfId="19347" xr:uid="{F831CB1F-44D6-4990-914B-ED466A17B05C}"/>
    <cellStyle name="Note 18 2" xfId="48985" xr:uid="{D2C5ACED-00AF-443A-B760-BB99922AB5E0}"/>
    <cellStyle name="Note 19" xfId="19348" xr:uid="{EDD4374B-C991-4E95-979A-B62B3164EC70}"/>
    <cellStyle name="Note 19 2" xfId="48986" xr:uid="{93D6084A-C887-47A1-9E59-BCD602BB8080}"/>
    <cellStyle name="Note 2" xfId="389" xr:uid="{E17CDA97-377C-499B-8D58-829713037AB5}"/>
    <cellStyle name="Note 2 10" xfId="2132" xr:uid="{04DAF796-B215-4A21-88D0-77A059A08F0A}"/>
    <cellStyle name="Note 2 10 2" xfId="5748" xr:uid="{1FF12DD5-B7D7-43D5-B13E-FD34BCFD71BD}"/>
    <cellStyle name="Note 2 10 2 2" xfId="21757" xr:uid="{44A1F86B-70DF-4EE4-BC77-425FFB45FA21}"/>
    <cellStyle name="Note 2 10 2 2 2" xfId="51182" xr:uid="{C04E4DEA-13D1-4E67-AE3F-127223C8718B}"/>
    <cellStyle name="Note 2 10 2 3" xfId="28087" xr:uid="{BFC6C48D-485F-4C4E-864D-40BFEDD6CAAB}"/>
    <cellStyle name="Note 2 10 2 3 2" xfId="56577" xr:uid="{59020D78-7EDD-47F8-9C86-702056F53E30}"/>
    <cellStyle name="Note 2 10 2 4" xfId="35607" xr:uid="{90688EF7-8221-464A-9240-D426FD0639F9}"/>
    <cellStyle name="Note 2 10 3" xfId="20781" xr:uid="{74E8389B-355F-462E-BDA6-F043ED4E6C18}"/>
    <cellStyle name="Note 2 10 3 2" xfId="50212" xr:uid="{D4131BD1-80FF-42D4-81C1-E25AD9F62FE6}"/>
    <cellStyle name="Note 2 10 4" xfId="19350" xr:uid="{8A4FF9A1-485D-4463-ACCB-0893DD3A8F20}"/>
    <cellStyle name="Note 2 10 4 2" xfId="48988" xr:uid="{3778096A-CFDF-4668-9F45-1323A5AD6CA5}"/>
    <cellStyle name="Note 2 10 5" xfId="25133" xr:uid="{88BC8F86-2211-4439-8D4D-CFF5543ED458}"/>
    <cellStyle name="Note 2 10 5 2" xfId="53624" xr:uid="{3685339D-1431-43A7-9002-07C873369F1D}"/>
    <cellStyle name="Note 2 10 6" xfId="33116" xr:uid="{EDA88E69-1A11-4F1D-9F11-E6B9BBAD018F}"/>
    <cellStyle name="Note 2 11" xfId="5165" xr:uid="{409313B1-64BC-408F-BC63-2B462F476E25}"/>
    <cellStyle name="Note 2 11 2" xfId="5951" xr:uid="{DECBAD9E-7F87-4C7E-9907-5548492E60F0}"/>
    <cellStyle name="Note 2 11 2 2" xfId="21998" xr:uid="{D81E0C8D-C4EC-44E1-A315-228EF5380C14}"/>
    <cellStyle name="Note 2 11 2 2 2" xfId="51423" xr:uid="{113580EA-61C9-4CDA-BB48-2876A60AD7BB}"/>
    <cellStyle name="Note 2 11 2 3" xfId="35810" xr:uid="{BF74F8CC-3F90-4BF0-9A87-7175D9A158BE}"/>
    <cellStyle name="Note 2 11 3" xfId="21026" xr:uid="{6F668E30-D565-48B1-BB1D-041D217D0EBC}"/>
    <cellStyle name="Note 2 11 3 2" xfId="50452" xr:uid="{1F369E0A-0786-4489-977A-DD356DBF73C7}"/>
    <cellStyle name="Note 2 11 4" xfId="19351" xr:uid="{E9D8EED3-AAF6-4801-9D26-B036176C0273}"/>
    <cellStyle name="Note 2 11 4 2" xfId="48989" xr:uid="{89D0E472-F2A0-436F-841F-8D4CC2AA293F}"/>
    <cellStyle name="Note 2 11 5" xfId="26583" xr:uid="{806ECE40-FCE1-4B97-B2A0-03542797A955}"/>
    <cellStyle name="Note 2 11 5 2" xfId="55073" xr:uid="{07CAAED0-D408-4A33-B861-D7C93D4618DA}"/>
    <cellStyle name="Note 2 11 6" xfId="35028" xr:uid="{7E9CD70C-A767-43F8-B81B-BFD35C0FD97F}"/>
    <cellStyle name="Note 2 12" xfId="5361" xr:uid="{D437F23D-4D3F-4454-AC8D-532C267908DA}"/>
    <cellStyle name="Note 2 12 2" xfId="6145" xr:uid="{B50BE35E-E1A9-4C2D-8154-E559E4969910}"/>
    <cellStyle name="Note 2 12 2 2" xfId="22262" xr:uid="{AAF8999B-7311-44CF-AEA1-204855F2AA8D}"/>
    <cellStyle name="Note 2 12 2 2 2" xfId="51687" xr:uid="{792843CE-7388-4A66-A61E-59128DBDD895}"/>
    <cellStyle name="Note 2 12 2 3" xfId="36004" xr:uid="{C2ECB320-15E2-4479-BB95-CE610E7FD7E9}"/>
    <cellStyle name="Note 2 12 3" xfId="21274" xr:uid="{8BB50764-8C04-4670-9530-647248ACAF5F}"/>
    <cellStyle name="Note 2 12 3 2" xfId="50700" xr:uid="{455E1A64-F288-4DC6-9D3F-2F2668AE1382}"/>
    <cellStyle name="Note 2 12 4" xfId="19352" xr:uid="{DB9E0FF6-5BBA-409B-AF52-BDFFD2C5218B}"/>
    <cellStyle name="Note 2 12 4 2" xfId="48990" xr:uid="{9B573C5B-EF45-4B56-9342-4A2C5F60D3A3}"/>
    <cellStyle name="Note 2 12 5" xfId="29565" xr:uid="{34F71F8A-9F36-4A55-8D2C-DCF052F67244}"/>
    <cellStyle name="Note 2 12 5 2" xfId="58055" xr:uid="{1A4F55E9-CCF6-4177-9091-C99D11EDDF6B}"/>
    <cellStyle name="Note 2 12 6" xfId="35224" xr:uid="{1514B7B1-FD1F-4164-A8A3-292BFC3DF690}"/>
    <cellStyle name="Note 2 13" xfId="5386" xr:uid="{9BC38464-35CF-4890-8A71-3371E9EBF243}"/>
    <cellStyle name="Note 2 13 2" xfId="6170" xr:uid="{85E54E20-93C6-4261-8740-D896196175BA}"/>
    <cellStyle name="Note 2 13 2 2" xfId="22286" xr:uid="{9C6D16AE-0D17-4F45-A6B4-8AC3C47A6DBF}"/>
    <cellStyle name="Note 2 13 2 2 2" xfId="51711" xr:uid="{A68DEA7E-6684-4493-8C59-AC12B3C95230}"/>
    <cellStyle name="Note 2 13 2 3" xfId="36029" xr:uid="{67C9F919-F996-41B1-9A91-DD11DC0DEF31}"/>
    <cellStyle name="Note 2 13 3" xfId="20367" xr:uid="{873D1932-3BD1-4AFB-B83C-60AA52F50D49}"/>
    <cellStyle name="Note 2 13 3 2" xfId="49963" xr:uid="{625B712A-9488-4301-8807-B9EFCC5F0FD3}"/>
    <cellStyle name="Note 2 13 4" xfId="23499" xr:uid="{76EDE092-E383-4AA0-AFF2-27CB6E72195A}"/>
    <cellStyle name="Note 2 13 4 2" xfId="52311" xr:uid="{9CE8CD70-D093-4745-95D8-25CD4D9C6174}"/>
    <cellStyle name="Note 2 13 5" xfId="35249" xr:uid="{EEDFB874-FFFF-4C36-91BC-FF01257DD1F8}"/>
    <cellStyle name="Note 2 14" xfId="5411" xr:uid="{E3887B53-4C6A-419B-A00C-650B49AA0E4A}"/>
    <cellStyle name="Note 2 14 2" xfId="6195" xr:uid="{DA634D0D-CCBD-40EB-990F-A2654EE653CA}"/>
    <cellStyle name="Note 2 14 2 2" xfId="22310" xr:uid="{BA1171A6-9026-4667-87E8-DFEA062020B9}"/>
    <cellStyle name="Note 2 14 2 2 2" xfId="51735" xr:uid="{D2A75AD2-940B-4A36-979E-CE13D6401047}"/>
    <cellStyle name="Note 2 14 2 3" xfId="36054" xr:uid="{C08E47B2-B9CA-4C4E-848A-72790884AF4C}"/>
    <cellStyle name="Note 2 14 3" xfId="21321" xr:uid="{F2408BFE-A191-4BEC-9262-727950950AFC}"/>
    <cellStyle name="Note 2 14 3 2" xfId="50747" xr:uid="{A895F31C-97BE-400A-87EF-C1F62C38D458}"/>
    <cellStyle name="Note 2 14 4" xfId="19349" xr:uid="{5ADB512B-D2D1-4207-B8DF-D7945CA7DB37}"/>
    <cellStyle name="Note 2 14 4 2" xfId="48987" xr:uid="{E29499D7-57C5-4150-BD31-DDFBFABACA5E}"/>
    <cellStyle name="Note 2 14 5" xfId="35274" xr:uid="{F1A849B2-185E-4562-9BF2-6E4CC94C91A2}"/>
    <cellStyle name="Note 2 15" xfId="5434" xr:uid="{7581F823-A00E-424D-BF55-78EF07478DDA}"/>
    <cellStyle name="Note 2 15 2" xfId="6218" xr:uid="{A7FE3C03-1B6B-4681-84CC-4C4D5D52E8B6}"/>
    <cellStyle name="Note 2 15 2 2" xfId="22332" xr:uid="{8AA279CA-E478-4F25-91F4-4FB494E1BCA5}"/>
    <cellStyle name="Note 2 15 2 2 2" xfId="51757" xr:uid="{0465DA10-87C7-4DE3-B495-F32F9DB5784E}"/>
    <cellStyle name="Note 2 15 2 3" xfId="36077" xr:uid="{471AC9D4-B345-4702-9982-A1FB3A7976C2}"/>
    <cellStyle name="Note 2 15 3" xfId="21343" xr:uid="{92706F02-2240-493D-8350-B61AE77AF0DD}"/>
    <cellStyle name="Note 2 15 3 2" xfId="50769" xr:uid="{5D9BA85D-19F1-45B4-91C7-FBC6A9D4E8BA}"/>
    <cellStyle name="Note 2 15 4" xfId="35297" xr:uid="{FA551FDD-614A-4858-8433-C88E042431C4}"/>
    <cellStyle name="Note 2 16" xfId="5458" xr:uid="{2172DF80-D3C5-4DC3-9B67-27BD13B429DC}"/>
    <cellStyle name="Note 2 16 2" xfId="6242" xr:uid="{984C7F72-E87E-45DC-949E-E7987ADE9944}"/>
    <cellStyle name="Note 2 16 2 2" xfId="22355" xr:uid="{CF98F2C5-451B-4C7A-A58B-619361E8E9B1}"/>
    <cellStyle name="Note 2 16 2 2 2" xfId="51780" xr:uid="{B3A852E0-A182-481A-A0F5-FFBCFAF936B5}"/>
    <cellStyle name="Note 2 16 2 3" xfId="36101" xr:uid="{D585754E-6F57-4528-8B4D-7DA0880DF5FE}"/>
    <cellStyle name="Note 2 16 3" xfId="21366" xr:uid="{7F70BB93-AA57-4F74-8C9F-5E00E28450AD}"/>
    <cellStyle name="Note 2 16 3 2" xfId="50792" xr:uid="{44C8840D-30B5-440E-93D7-F5829D2726BD}"/>
    <cellStyle name="Note 2 16 4" xfId="35321" xr:uid="{EEF95C54-49D3-40A5-B907-490A91BD510D}"/>
    <cellStyle name="Note 2 17" xfId="5482" xr:uid="{80F4AEC1-A095-4D88-82E0-9AA4FDDE53E1}"/>
    <cellStyle name="Note 2 17 2" xfId="6266" xr:uid="{B259862F-A3A7-4BD7-B8FE-CEE116B2BD5E}"/>
    <cellStyle name="Note 2 17 2 2" xfId="22378" xr:uid="{0A48CFCA-7B7F-48C4-9FB7-09C854DB97F9}"/>
    <cellStyle name="Note 2 17 2 2 2" xfId="51803" xr:uid="{D7895CAE-51F4-4614-8EE9-2F2D547C3EE8}"/>
    <cellStyle name="Note 2 17 2 3" xfId="36125" xr:uid="{F2268F6B-118F-42D0-9763-A04A15DEF3A9}"/>
    <cellStyle name="Note 2 17 3" xfId="21389" xr:uid="{76B6C4A1-76B0-43F7-8D85-DB1800671B3A}"/>
    <cellStyle name="Note 2 17 3 2" xfId="50815" xr:uid="{495B8E03-B5F9-40CD-93B5-8A2C9AADCAE5}"/>
    <cellStyle name="Note 2 17 4" xfId="35345" xr:uid="{D02656F9-F644-405F-B099-61B7DA5A3D54}"/>
    <cellStyle name="Note 2 18" xfId="5507" xr:uid="{53A1B72A-A894-4154-B7A0-ACE7A2F5B7AE}"/>
    <cellStyle name="Note 2 18 2" xfId="21413" xr:uid="{A610E642-CF09-48DE-B2C7-405264D8A79B}"/>
    <cellStyle name="Note 2 18 2 2" xfId="50839" xr:uid="{2B4F6F26-7948-441C-AE66-8FAFF4E28C6B}"/>
    <cellStyle name="Note 2 18 3" xfId="35370" xr:uid="{4F609D93-54CB-42FB-9E24-2615B1A7358D}"/>
    <cellStyle name="Note 2 19" xfId="5531" xr:uid="{6D785D71-6A5F-4731-BABB-E80C944E3546}"/>
    <cellStyle name="Note 2 19 2" xfId="21436" xr:uid="{1E5AE20D-6736-4EE3-BD03-B9037DD45C74}"/>
    <cellStyle name="Note 2 19 2 2" xfId="50862" xr:uid="{CFE41408-D3DC-4504-9AC6-AFF15EE90022}"/>
    <cellStyle name="Note 2 19 3" xfId="35394" xr:uid="{9E66A8A9-0ECF-4863-81AA-7F2F75D6D2C8}"/>
    <cellStyle name="Note 2 2" xfId="57" xr:uid="{8C6CCAA0-5FDD-48D6-BA5B-7DB98DACA141}"/>
    <cellStyle name="Note 2 2 10" xfId="19354" xr:uid="{BA0BC1D2-9FD2-4E2F-8072-DE64490FB1C9}"/>
    <cellStyle name="Note 2 2 10 2" xfId="31220" xr:uid="{B3E24B2A-08E7-4D1A-8B83-19706375C347}"/>
    <cellStyle name="Note 2 2 10 3" xfId="48992" xr:uid="{14EE8855-62CA-4CC4-8EEE-7F84573924FC}"/>
    <cellStyle name="Note 2 2 11" xfId="20368" xr:uid="{E5D6A3BE-731C-479F-8923-00BC568A1BE4}"/>
    <cellStyle name="Note 2 2 11 2" xfId="23623" xr:uid="{82D2242B-771C-4453-8508-3F3D3AC5B297}"/>
    <cellStyle name="Note 2 2 11 2 2" xfId="52347" xr:uid="{5065EB8C-1B5D-48F5-B635-0B4672FFD181}"/>
    <cellStyle name="Note 2 2 11 3" xfId="49964" xr:uid="{C2968541-CF68-452D-8A22-D12CA47BA4E1}"/>
    <cellStyle name="Note 2 2 12" xfId="19353" xr:uid="{92EB6C68-8D46-46EB-994E-88560312DB62}"/>
    <cellStyle name="Note 2 2 12 2" xfId="48991" xr:uid="{8E98DB10-6AB2-438B-9635-7B1990563517}"/>
    <cellStyle name="Note 2 2 13" xfId="6376" xr:uid="{6A524A59-CFA9-403E-9674-5DECFA2DBE75}"/>
    <cellStyle name="Note 2 2 14" xfId="4755" xr:uid="{70B40357-24A8-4EDD-9462-79E277DFD529}"/>
    <cellStyle name="Note 2 2 14 2" xfId="34640" xr:uid="{DD86C68A-BB85-47C2-844E-B9225265C6D3}"/>
    <cellStyle name="Note 2 2 15" xfId="22560" xr:uid="{D4C6A97F-0FA7-403A-BDD1-448DAB9A19F6}"/>
    <cellStyle name="Note 2 2 15 2" xfId="51847" xr:uid="{458BF28E-9097-4D60-877B-6C88F2663AC8}"/>
    <cellStyle name="Note 2 2 16" xfId="4337" xr:uid="{B88C6710-7CDA-4F3F-9A34-3F46E6882D34}"/>
    <cellStyle name="Note 2 2 17" xfId="4036" xr:uid="{A7D0E3B9-78EE-407B-82E9-F37D43BF6792}"/>
    <cellStyle name="Note 2 2 17 2" xfId="34373" xr:uid="{24D1023A-D128-46B3-9FCC-3421209C8765}"/>
    <cellStyle name="Note 2 2 18" xfId="31632" xr:uid="{2BE6CF32-5FB1-40B4-94C7-C6A16EEBE4AA}"/>
    <cellStyle name="Note 2 2 19" xfId="31736" xr:uid="{418E632A-4AA0-4A54-AC1E-148EDEFD59C7}"/>
    <cellStyle name="Note 2 2 2" xfId="3373" xr:uid="{40D71133-BA90-4A4E-BC8F-EF5617334952}"/>
    <cellStyle name="Note 2 2 2 10" xfId="5025" xr:uid="{83CB9734-F568-48D5-AB37-C3484DC78D86}"/>
    <cellStyle name="Note 2 2 2 10 2" xfId="23685" xr:uid="{0B73EF10-79AA-4479-BA5D-245304EEE833}"/>
    <cellStyle name="Note 2 2 2 10 2 2" xfId="52387" xr:uid="{BB4D1B54-D88C-46F0-88B3-F23904E15EFB}"/>
    <cellStyle name="Note 2 2 2 10 3" xfId="34892" xr:uid="{E76FE052-935B-4FF3-A558-A067414FAD1F}"/>
    <cellStyle name="Note 2 2 2 11" xfId="4450" xr:uid="{324572DA-CF24-415E-BFBD-35BB2B6E2141}"/>
    <cellStyle name="Note 2 2 2 12" xfId="4066" xr:uid="{4513AB46-BD3C-47C6-8457-BFC890A89F67}"/>
    <cellStyle name="Note 2 2 2 12 2" xfId="34403" xr:uid="{06F31E4E-5393-4287-8542-396D5684F3C2}"/>
    <cellStyle name="Note 2 2 2 13" xfId="34327" xr:uid="{6C6702A7-978D-4146-891F-45BD90F38213}"/>
    <cellStyle name="Note 2 2 2 2" xfId="5843" xr:uid="{6A964D66-2275-4AC9-99B4-F617FBA4FE8F}"/>
    <cellStyle name="Note 2 2 2 2 2" xfId="19357" xr:uid="{978CE067-0741-4D88-B626-D2C1AEF2A947}"/>
    <cellStyle name="Note 2 2 2 2 2 2" xfId="19358" xr:uid="{438ABEF0-9F00-4AA9-B269-567BDAFFB86F}"/>
    <cellStyle name="Note 2 2 2 2 2 2 2" xfId="28537" xr:uid="{B39F53B6-F352-4D9C-BA94-C86B1016134B}"/>
    <cellStyle name="Note 2 2 2 2 2 2 2 2" xfId="57027" xr:uid="{65BCB072-BC40-43BA-ADE8-F2AAFD998C0D}"/>
    <cellStyle name="Note 2 2 2 2 2 2 3" xfId="48996" xr:uid="{DC33469E-9705-4593-888C-C126E80015DA}"/>
    <cellStyle name="Note 2 2 2 2 2 3" xfId="19359" xr:uid="{95B34A6D-5BE9-4863-AE2D-439A5257C7FB}"/>
    <cellStyle name="Note 2 2 2 2 2 3 2" xfId="48997" xr:uid="{466FF8FA-8996-4D39-9C40-351F80A029A6}"/>
    <cellStyle name="Note 2 2 2 2 2 4" xfId="25562" xr:uid="{AC298C1B-42C6-482E-B86E-F8FD0DFD31BC}"/>
    <cellStyle name="Note 2 2 2 2 2 4 2" xfId="54053" xr:uid="{D0E2E346-0BE7-46A4-BD81-39704F2BBA57}"/>
    <cellStyle name="Note 2 2 2 2 2 5" xfId="48995" xr:uid="{04FD02B8-F9B0-49FD-84D1-4933FF306598}"/>
    <cellStyle name="Note 2 2 2 2 3" xfId="19360" xr:uid="{339240D6-DE28-451C-BA04-46D3BF09FB05}"/>
    <cellStyle name="Note 2 2 2 2 3 2" xfId="27023" xr:uid="{61A93B12-BF5B-4E31-8317-8874C87CA2C7}"/>
    <cellStyle name="Note 2 2 2 2 3 2 2" xfId="55513" xr:uid="{78B8EFB6-808E-43A6-AE27-8AE22DF9A9B6}"/>
    <cellStyle name="Note 2 2 2 2 3 3" xfId="48998" xr:uid="{944D4590-BBF8-4563-A780-291F89FDBCC7}"/>
    <cellStyle name="Note 2 2 2 2 4" xfId="19361" xr:uid="{8D52FB22-8996-444D-B88A-1A47E7564E28}"/>
    <cellStyle name="Note 2 2 2 2 4 2" xfId="30018" xr:uid="{59A675A4-FE6F-409A-A721-3DA4D607B6E3}"/>
    <cellStyle name="Note 2 2 2 2 4 2 2" xfId="58508" xr:uid="{D1002A7A-5E69-4A25-AF61-76A45C04F2B1}"/>
    <cellStyle name="Note 2 2 2 2 4 3" xfId="48999" xr:uid="{484D9C6F-D674-457C-A8FA-533920D36D57}"/>
    <cellStyle name="Note 2 2 2 2 5" xfId="19362" xr:uid="{19DD2B1B-2EF5-4722-A2A5-404FB39684D1}"/>
    <cellStyle name="Note 2 2 2 2 5 2" xfId="49000" xr:uid="{9BE0865F-CDB1-413E-A631-4FCA2CCF8EE0}"/>
    <cellStyle name="Note 2 2 2 2 6" xfId="21841" xr:uid="{13B64C59-B41D-4AE2-8D54-BDE5355022E7}"/>
    <cellStyle name="Note 2 2 2 2 6 2" xfId="51266" xr:uid="{4A30BA9F-22C9-46FC-9746-384EFCF4C14D}"/>
    <cellStyle name="Note 2 2 2 2 7" xfId="19356" xr:uid="{FCC40040-045B-4A24-9A94-5D14E94D1AFB}"/>
    <cellStyle name="Note 2 2 2 2 7 2" xfId="48994" xr:uid="{11025976-078B-498A-BE73-16E09605FA44}"/>
    <cellStyle name="Note 2 2 2 2 8" xfId="24090" xr:uid="{74E8869D-72D0-4099-91A2-0B138A88F3F2}"/>
    <cellStyle name="Note 2 2 2 2 8 2" xfId="52631" xr:uid="{86E52C0C-3312-4620-89A0-50C1FC75366D}"/>
    <cellStyle name="Note 2 2 2 2 9" xfId="35702" xr:uid="{BF78E2F0-A537-49FA-A4B3-9BA59F0CED5A}"/>
    <cellStyle name="Note 2 2 2 3" xfId="19363" xr:uid="{0FB0986B-2535-45B3-B121-6A9C3010F31F}"/>
    <cellStyle name="Note 2 2 2 3 2" xfId="19364" xr:uid="{CD8AEE58-946B-4E50-A097-6F649E0026F3}"/>
    <cellStyle name="Note 2 2 2 3 2 2" xfId="19365" xr:uid="{5DF78D61-2B3D-4B48-A55E-CED85AABF029}"/>
    <cellStyle name="Note 2 2 2 3 2 2 2" xfId="28827" xr:uid="{51D8D411-6271-4356-80FC-C7FD67311671}"/>
    <cellStyle name="Note 2 2 2 3 2 2 2 2" xfId="57317" xr:uid="{DD8F2783-5B4B-49BB-8842-4E5C35BC1764}"/>
    <cellStyle name="Note 2 2 2 3 2 2 3" xfId="49003" xr:uid="{FF14F1D5-F437-4BCE-8BF9-5AFEA7EAE523}"/>
    <cellStyle name="Note 2 2 2 3 2 3" xfId="19366" xr:uid="{B63E6B66-8711-42FF-9F7C-DDA9085B7649}"/>
    <cellStyle name="Note 2 2 2 3 2 3 2" xfId="49004" xr:uid="{98B6F902-D905-47F4-82DD-59D65FCAA245}"/>
    <cellStyle name="Note 2 2 2 3 2 4" xfId="25849" xr:uid="{34C9813C-D765-4AF7-B2C8-23B3111BED0E}"/>
    <cellStyle name="Note 2 2 2 3 2 4 2" xfId="54340" xr:uid="{3978E1EA-C54F-48B0-8030-DD1A995E35DA}"/>
    <cellStyle name="Note 2 2 2 3 2 5" xfId="49002" xr:uid="{29D5DD3C-C953-4433-8AAF-20D126DB2E3A}"/>
    <cellStyle name="Note 2 2 2 3 3" xfId="19367" xr:uid="{1D5863A1-B9BB-4429-B975-1D88E82717A0}"/>
    <cellStyle name="Note 2 2 2 3 3 2" xfId="27316" xr:uid="{AC293B94-E8C7-4ADC-B563-B67655E1CCBF}"/>
    <cellStyle name="Note 2 2 2 3 3 2 2" xfId="55806" xr:uid="{E511F370-9E95-4AB4-B193-D90CD92D83F3}"/>
    <cellStyle name="Note 2 2 2 3 3 3" xfId="49005" xr:uid="{C6F9EF48-38DC-4511-9E79-3E767B3C1A71}"/>
    <cellStyle name="Note 2 2 2 3 4" xfId="19368" xr:uid="{A26FA7A3-2473-48C2-98DA-7B976C4A6EE2}"/>
    <cellStyle name="Note 2 2 2 3 4 2" xfId="30314" xr:uid="{916E80A6-53FD-40D2-BA17-41DB9B9177DD}"/>
    <cellStyle name="Note 2 2 2 3 4 2 2" xfId="58804" xr:uid="{8C3DE67E-783F-4AED-A46F-A215D5B54E9C}"/>
    <cellStyle name="Note 2 2 2 3 4 3" xfId="49006" xr:uid="{A2B963A6-F8DB-4A28-BDBE-3334714AFB5D}"/>
    <cellStyle name="Note 2 2 2 3 5" xfId="19369" xr:uid="{DBE11553-4BE9-489E-9641-DC780156C5B4}"/>
    <cellStyle name="Note 2 2 2 3 5 2" xfId="49007" xr:uid="{FDC82137-4CFD-4138-9D8C-A822669C6E72}"/>
    <cellStyle name="Note 2 2 2 3 6" xfId="24404" xr:uid="{2C657B90-092E-4C83-937C-EF03F4D4FF94}"/>
    <cellStyle name="Note 2 2 2 3 6 2" xfId="52896" xr:uid="{6256D2D5-5BC5-4F70-AFC8-73A2CCA8660F}"/>
    <cellStyle name="Note 2 2 2 3 7" xfId="49001" xr:uid="{7F620EB8-6A59-44F1-B668-16F6BCE1491A}"/>
    <cellStyle name="Note 2 2 2 4" xfId="19370" xr:uid="{DC81A166-797E-44D5-B3D5-9C1564A3DBD1}"/>
    <cellStyle name="Note 2 2 2 4 2" xfId="19371" xr:uid="{6EB02869-590B-466B-A69F-A246CB32C680}"/>
    <cellStyle name="Note 2 2 2 4 2 2" xfId="29124" xr:uid="{7405B021-832C-46FE-B2FF-C0238EC50F17}"/>
    <cellStyle name="Note 2 2 2 4 2 2 2" xfId="57614" xr:uid="{12AEAE49-40A1-4CA1-B3DA-CD9B2A9FF503}"/>
    <cellStyle name="Note 2 2 2 4 2 3" xfId="26140" xr:uid="{2C986C77-9358-4657-89F4-9DDA0C48DD19}"/>
    <cellStyle name="Note 2 2 2 4 2 3 2" xfId="54631" xr:uid="{A91E8CC9-91F3-4E6B-BC4C-97D90F119A28}"/>
    <cellStyle name="Note 2 2 2 4 2 4" xfId="49009" xr:uid="{D6EE7B64-B805-493E-9D66-22939E48DB2A}"/>
    <cellStyle name="Note 2 2 2 4 3" xfId="19372" xr:uid="{2C01CA46-2C42-4FE9-9191-3B35B4358D5E}"/>
    <cellStyle name="Note 2 2 2 4 3 2" xfId="27613" xr:uid="{7E9ADF9B-6EA9-4EE9-94A6-BEDEAD394EAA}"/>
    <cellStyle name="Note 2 2 2 4 3 2 2" xfId="56103" xr:uid="{E1891732-2080-403E-AB9C-2FA9E0D69CD3}"/>
    <cellStyle name="Note 2 2 2 4 3 3" xfId="49010" xr:uid="{F5FE1C31-C2B3-49C4-BB16-4A31C876DEB3}"/>
    <cellStyle name="Note 2 2 2 4 4" xfId="30612" xr:uid="{07FCD778-9A34-46DA-A447-6914BB72A5C9}"/>
    <cellStyle name="Note 2 2 2 4 4 2" xfId="59102" xr:uid="{F79224DC-C6E8-4118-9AAD-60867330CF2E}"/>
    <cellStyle name="Note 2 2 2 4 5" xfId="24683" xr:uid="{01E485E2-D257-4FB7-B2DF-B614324CE832}"/>
    <cellStyle name="Note 2 2 2 4 5 2" xfId="53175" xr:uid="{307FEF3A-DE12-406D-A525-67C98FBB3E39}"/>
    <cellStyle name="Note 2 2 2 4 6" xfId="49008" xr:uid="{384375DB-1BE4-4AE4-AB24-29AB71F7981E}"/>
    <cellStyle name="Note 2 2 2 5" xfId="19373" xr:uid="{A74BFED6-6C1B-4219-BD19-E1921327209E}"/>
    <cellStyle name="Note 2 2 2 5 2" xfId="26449" xr:uid="{055FCA61-ED94-47E5-AE19-06C43A783ACD}"/>
    <cellStyle name="Note 2 2 2 5 2 2" xfId="29433" xr:uid="{43364F0D-E4CC-4EB7-B610-A6235A2FE560}"/>
    <cellStyle name="Note 2 2 2 5 2 2 2" xfId="57923" xr:uid="{21F98873-D07E-45CD-9D03-69FAF7807AC7}"/>
    <cellStyle name="Note 2 2 2 5 2 3" xfId="54940" xr:uid="{BFEC9B7A-90CE-4B97-8F1A-29C50BEB0115}"/>
    <cellStyle name="Note 2 2 2 5 3" xfId="27922" xr:uid="{F18C8D56-AE3D-40EF-91CB-81B1FD677D82}"/>
    <cellStyle name="Note 2 2 2 5 3 2" xfId="56412" xr:uid="{BC2C7169-EA4E-43E2-BEE6-85E4379805A7}"/>
    <cellStyle name="Note 2 2 2 5 4" xfId="30922" xr:uid="{960AF555-2F1A-4523-AACF-A6F819C62C53}"/>
    <cellStyle name="Note 2 2 2 5 4 2" xfId="59412" xr:uid="{E0413B51-A71D-4F1A-911F-8F02F69E1F71}"/>
    <cellStyle name="Note 2 2 2 5 5" xfId="24980" xr:uid="{B56069B5-1C3B-41AF-835B-5128C57903D2}"/>
    <cellStyle name="Note 2 2 2 5 5 2" xfId="53471" xr:uid="{DE9EE7B1-B74B-4556-A8E2-72B83F3D01C7}"/>
    <cellStyle name="Note 2 2 2 5 6" xfId="49011" xr:uid="{9AC5CE86-8A30-4A4D-B0E0-9E2E0E7DF6B3}"/>
    <cellStyle name="Note 2 2 2 6" xfId="19374" xr:uid="{A4E8E66F-701C-4ECF-801A-6327827B9307}"/>
    <cellStyle name="Note 2 2 2 6 2" xfId="28247" xr:uid="{E3FCACDF-F09A-419A-BDCC-8269348E65B0}"/>
    <cellStyle name="Note 2 2 2 6 2 2" xfId="56737" xr:uid="{C9ACBB5C-EDDC-414F-904A-C5B27E64EE3E}"/>
    <cellStyle name="Note 2 2 2 6 3" xfId="25281" xr:uid="{F0DF58B0-D298-4CC7-93DF-584A659BDE16}"/>
    <cellStyle name="Note 2 2 2 6 3 2" xfId="53772" xr:uid="{80B50740-C343-43CD-831E-99B59BAD0227}"/>
    <cellStyle name="Note 2 2 2 6 4" xfId="49012" xr:uid="{0EEB3BBE-C428-4103-8E3F-6D63D6CE6B81}"/>
    <cellStyle name="Note 2 2 2 7" xfId="19375" xr:uid="{DE73C37E-7AFC-4468-A42C-A4DE0600C3DB}"/>
    <cellStyle name="Note 2 2 2 7 2" xfId="26732" xr:uid="{A0ECA41B-30DB-4569-BB9E-5407D6F40123}"/>
    <cellStyle name="Note 2 2 2 7 2 2" xfId="55222" xr:uid="{557B7E42-05E1-4C56-8A33-67E0418FED76}"/>
    <cellStyle name="Note 2 2 2 7 3" xfId="49013" xr:uid="{0FE572A9-42B1-4915-BD99-B7251D298004}"/>
    <cellStyle name="Note 2 2 2 8" xfId="20438" xr:uid="{AE27C110-A6AB-442C-8C00-C63082943D40}"/>
    <cellStyle name="Note 2 2 2 8 2" xfId="29726" xr:uid="{D184F890-8CFC-4D74-88FA-DB1894C0013F}"/>
    <cellStyle name="Note 2 2 2 8 2 2" xfId="58216" xr:uid="{B8577E7A-7AB6-464B-AB1E-1994A12E6B04}"/>
    <cellStyle name="Note 2 2 2 8 3" xfId="49999" xr:uid="{F77EF2E2-4D49-4E18-B758-A36481C087C9}"/>
    <cellStyle name="Note 2 2 2 9" xfId="19355" xr:uid="{6C9A6447-6D64-4F63-B82C-4F7183D4CBB5}"/>
    <cellStyle name="Note 2 2 2 9 2" xfId="31221" xr:uid="{9BA73584-54A0-4201-874E-5BD7BC0E7AC8}"/>
    <cellStyle name="Note 2 2 2 9 3" xfId="48993" xr:uid="{2553540A-D15B-4288-A2B7-9873F33BE5D6}"/>
    <cellStyle name="Note 2 2 3" xfId="961" xr:uid="{808BFB83-FDCD-4B19-BA70-D35EACA03987}"/>
    <cellStyle name="Note 2 2 3 10" xfId="24012" xr:uid="{7FC1364D-5279-4D3F-9B7B-A97FC00206E8}"/>
    <cellStyle name="Note 2 2 3 10 2" xfId="52575" xr:uid="{657071F8-93B7-44EA-AF29-AD4DFBC26980}"/>
    <cellStyle name="Note 2 2 3 11" xfId="5254" xr:uid="{0F6F55EA-13CC-4F3D-B748-E1663EF44612}"/>
    <cellStyle name="Note 2 2 3 11 2" xfId="35117" xr:uid="{616BEC57-CFDA-45BD-921E-7407899BC921}"/>
    <cellStyle name="Note 2 2 3 2" xfId="6035" xr:uid="{A57FD76C-004F-4777-82A1-38B50E3DBC48}"/>
    <cellStyle name="Note 2 2 3 2 2" xfId="19378" xr:uid="{61C3622B-9D1A-462E-AB36-806D20991B79}"/>
    <cellStyle name="Note 2 2 3 2 2 2" xfId="19379" xr:uid="{A5D2D692-9768-4526-B3FD-2C5F9F41906B}"/>
    <cellStyle name="Note 2 2 3 2 2 2 2" xfId="49017" xr:uid="{2EBC00F1-5DDE-49E2-8510-C8D9C03C7B48}"/>
    <cellStyle name="Note 2 2 3 2 2 3" xfId="19380" xr:uid="{E9D17D11-7C72-4DC0-A78F-D2AD4984F129}"/>
    <cellStyle name="Note 2 2 3 2 2 3 2" xfId="49018" xr:uid="{A1F041DD-1B0A-46A3-AB8E-623AA31C9D6D}"/>
    <cellStyle name="Note 2 2 3 2 2 4" xfId="28470" xr:uid="{7A5CBD7B-5CE9-483D-BFD7-4A42D04D223F}"/>
    <cellStyle name="Note 2 2 3 2 2 4 2" xfId="56960" xr:uid="{0206CA00-5FA5-4146-B6E0-850C23919A08}"/>
    <cellStyle name="Note 2 2 3 2 2 5" xfId="49016" xr:uid="{4B54B648-5736-435A-B193-40E18CB31A73}"/>
    <cellStyle name="Note 2 2 3 2 3" xfId="19381" xr:uid="{23F2F106-6486-4DC6-B4FC-F7FCBFC47828}"/>
    <cellStyle name="Note 2 2 3 2 3 2" xfId="49019" xr:uid="{EF0D6C5C-2A8D-4201-A045-748C163EC268}"/>
    <cellStyle name="Note 2 2 3 2 4" xfId="19382" xr:uid="{123C4988-BA79-4594-BBC1-C8583791DB54}"/>
    <cellStyle name="Note 2 2 3 2 4 2" xfId="49020" xr:uid="{75D7FF5D-4463-4F85-9380-05431E4300F7}"/>
    <cellStyle name="Note 2 2 3 2 5" xfId="19383" xr:uid="{F0F66348-C974-4BCC-8F11-FA1FD11A9CF5}"/>
    <cellStyle name="Note 2 2 3 2 5 2" xfId="49021" xr:uid="{9DBFE210-DB49-49B0-A090-5B902D99C4B2}"/>
    <cellStyle name="Note 2 2 3 2 6" xfId="22097" xr:uid="{37F53B70-3D31-4FB4-A92D-CF3634D7BCF3}"/>
    <cellStyle name="Note 2 2 3 2 6 2" xfId="51522" xr:uid="{317CA610-9AD0-45E1-A070-515E28350F1F}"/>
    <cellStyle name="Note 2 2 3 2 7" xfId="19377" xr:uid="{1B24DDC8-D18E-4806-9DA3-146189258CE5}"/>
    <cellStyle name="Note 2 2 3 2 7 2" xfId="49015" xr:uid="{B71BF18D-29C5-4B25-8C98-3F54E4EB5ABB}"/>
    <cellStyle name="Note 2 2 3 2 8" xfId="25493" xr:uid="{076DECAF-FED8-47BB-A890-CB03BBDB915E}"/>
    <cellStyle name="Note 2 2 3 2 8 2" xfId="53984" xr:uid="{10C913FA-BDAE-4962-A5F3-3A4D3560D043}"/>
    <cellStyle name="Note 2 2 3 2 9" xfId="35894" xr:uid="{431F0BE7-0D0D-4FB4-BED3-F024AD273D8A}"/>
    <cellStyle name="Note 2 2 3 3" xfId="19384" xr:uid="{3595EB76-3DBC-4D01-A04C-624619251788}"/>
    <cellStyle name="Note 2 2 3 3 2" xfId="19385" xr:uid="{32F8433C-2534-42E4-8017-BA7E6DEF7693}"/>
    <cellStyle name="Note 2 2 3 3 2 2" xfId="19386" xr:uid="{A57CFA1C-B2F2-488B-B677-58A13DBDC77C}"/>
    <cellStyle name="Note 2 2 3 3 2 2 2" xfId="49024" xr:uid="{FDA1067E-1CC9-4E69-A885-806C1589C27B}"/>
    <cellStyle name="Note 2 2 3 3 2 3" xfId="19387" xr:uid="{9D0CE27C-85E7-4913-93EC-32A69A8AEC44}"/>
    <cellStyle name="Note 2 2 3 3 2 3 2" xfId="49025" xr:uid="{19956492-B4D0-4AD5-8344-394C7087AE32}"/>
    <cellStyle name="Note 2 2 3 3 2 4" xfId="49023" xr:uid="{82EDE5C7-180D-4BCD-97F8-A0198A94BC25}"/>
    <cellStyle name="Note 2 2 3 3 3" xfId="19388" xr:uid="{92B292DB-321F-4C9B-A2BA-645557040161}"/>
    <cellStyle name="Note 2 2 3 3 3 2" xfId="49026" xr:uid="{28A02904-37DB-44A9-94A2-C478933005AA}"/>
    <cellStyle name="Note 2 2 3 3 4" xfId="19389" xr:uid="{9129A2FF-CE7C-4E5C-9A83-75E2202831F1}"/>
    <cellStyle name="Note 2 2 3 3 4 2" xfId="49027" xr:uid="{292ED40A-411D-42CA-B617-474F91EBF719}"/>
    <cellStyle name="Note 2 2 3 3 5" xfId="19390" xr:uid="{9E3E914F-CCDD-4F3D-A50A-F01AC0F8DC58}"/>
    <cellStyle name="Note 2 2 3 3 5 2" xfId="49028" xr:uid="{2D27F22C-5207-42BF-9A5B-1C5A55B2B8B0}"/>
    <cellStyle name="Note 2 2 3 3 6" xfId="26956" xr:uid="{047AA7E8-BA62-4692-8A1A-34902687C3C6}"/>
    <cellStyle name="Note 2 2 3 3 6 2" xfId="55446" xr:uid="{A5B6B046-DE8D-4BBA-9E4B-336F7C5A7BB6}"/>
    <cellStyle name="Note 2 2 3 3 7" xfId="49022" xr:uid="{6DA1F3DE-73B4-408C-9E38-D8B951E34C59}"/>
    <cellStyle name="Note 2 2 3 4" xfId="19391" xr:uid="{08D7EDF7-81FF-4FBE-9661-34A81C5C7794}"/>
    <cellStyle name="Note 2 2 3 4 2" xfId="19392" xr:uid="{00453E79-6180-40D8-B3DB-E1E8074CAAC9}"/>
    <cellStyle name="Note 2 2 3 4 2 2" xfId="49030" xr:uid="{B421B074-3E36-475D-95ED-7CD862849586}"/>
    <cellStyle name="Note 2 2 3 4 3" xfId="19393" xr:uid="{AF8B3E40-5184-4647-966D-7B67B7AB21D7}"/>
    <cellStyle name="Note 2 2 3 4 3 2" xfId="49031" xr:uid="{B3409A9B-3646-4374-B3BA-CF181F03F07F}"/>
    <cellStyle name="Note 2 2 3 4 4" xfId="29950" xr:uid="{87D42107-B64C-4E90-8490-C571642EC41E}"/>
    <cellStyle name="Note 2 2 3 4 4 2" xfId="58440" xr:uid="{1A53A332-1FC8-4CCF-B2FB-A9024B8A2151}"/>
    <cellStyle name="Note 2 2 3 4 5" xfId="49029" xr:uid="{51575699-4322-4A02-AF40-DFFB11972731}"/>
    <cellStyle name="Note 2 2 3 5" xfId="19394" xr:uid="{16774C7A-1FBD-4379-A75D-64BF97F4D19B}"/>
    <cellStyle name="Note 2 2 3 5 2" xfId="49032" xr:uid="{D901C22C-9E53-44D0-A99B-FA4281D57D97}"/>
    <cellStyle name="Note 2 2 3 6" xfId="19395" xr:uid="{BC6F5FB2-3CC2-4100-9F95-F669EBE5674F}"/>
    <cellStyle name="Note 2 2 3 6 2" xfId="49033" xr:uid="{B1B280BF-A7B9-4AF0-A6BD-04F96482A133}"/>
    <cellStyle name="Note 2 2 3 7" xfId="19396" xr:uid="{0E6C4C68-2063-4478-8E31-F30C5F398B90}"/>
    <cellStyle name="Note 2 2 3 7 2" xfId="49034" xr:uid="{06930058-2CBF-4CB4-AA50-6BC88BD1645F}"/>
    <cellStyle name="Note 2 2 3 8" xfId="21113" xr:uid="{2628548D-5A95-4386-9076-AB055FB98C76}"/>
    <cellStyle name="Note 2 2 3 8 2" xfId="50539" xr:uid="{1240D6EA-00A5-46A5-A771-3E91BB2AB0FA}"/>
    <cellStyle name="Note 2 2 3 9" xfId="19376" xr:uid="{52E6F42F-AEFD-4DB6-B851-E8A80CC3CBB0}"/>
    <cellStyle name="Note 2 2 3 9 2" xfId="49014" xr:uid="{F5C13421-2EED-4668-B567-89B211158470}"/>
    <cellStyle name="Note 2 2 4" xfId="5640" xr:uid="{C84E9AE9-BCE8-413A-866C-B7C230EDCE8A}"/>
    <cellStyle name="Note 2 2 4 10" xfId="35499" xr:uid="{59CE28D0-8793-4EEC-B543-12FF5885647E}"/>
    <cellStyle name="Note 2 2 4 2" xfId="19398" xr:uid="{AF434AD0-E248-4641-AE8A-BD2E44B017FA}"/>
    <cellStyle name="Note 2 2 4 2 2" xfId="19399" xr:uid="{8032C71D-4A67-4729-8F1F-C1F2FC61C404}"/>
    <cellStyle name="Note 2 2 4 2 2 2" xfId="28759" xr:uid="{F83E3C92-EE24-4466-AA86-107F3337EB40}"/>
    <cellStyle name="Note 2 2 4 2 2 2 2" xfId="57249" xr:uid="{27D5FB72-4704-4FFF-9647-2DDD82D086E5}"/>
    <cellStyle name="Note 2 2 4 2 2 3" xfId="49037" xr:uid="{7B0919A9-62AF-4C36-B621-C80E33EE83E1}"/>
    <cellStyle name="Note 2 2 4 2 3" xfId="19400" xr:uid="{0718F6AD-8213-481F-A9E0-5F1AE6138967}"/>
    <cellStyle name="Note 2 2 4 2 3 2" xfId="49038" xr:uid="{DCF79708-639C-4391-A21E-DAAEEF8071E7}"/>
    <cellStyle name="Note 2 2 4 2 4" xfId="25780" xr:uid="{7E8A7693-5558-4ECB-814B-2DC149C8B4CD}"/>
    <cellStyle name="Note 2 2 4 2 4 2" xfId="54271" xr:uid="{005D6ECE-F1A2-4F23-95D4-D03C2ADD9733}"/>
    <cellStyle name="Note 2 2 4 2 5" xfId="49036" xr:uid="{AC156C07-BE3B-4D64-B482-8D397C6E9C92}"/>
    <cellStyle name="Note 2 2 4 3" xfId="19401" xr:uid="{147B3E7C-DCA5-4099-9C0A-F2FDEA409E95}"/>
    <cellStyle name="Note 2 2 4 3 2" xfId="27248" xr:uid="{07971144-79D6-4208-9164-EEA2370513B5}"/>
    <cellStyle name="Note 2 2 4 3 2 2" xfId="55738" xr:uid="{79F94230-E6D3-4C89-9D02-3A9580414250}"/>
    <cellStyle name="Note 2 2 4 3 3" xfId="49039" xr:uid="{2D636034-32BE-4672-87BE-0BA5EB071898}"/>
    <cellStyle name="Note 2 2 4 4" xfId="19402" xr:uid="{4A3A11AB-D49E-4FB4-9F12-77C1157073D3}"/>
    <cellStyle name="Note 2 2 4 4 2" xfId="30245" xr:uid="{2BB7E442-C0CE-4B44-8F71-F8367F14DCCD}"/>
    <cellStyle name="Note 2 2 4 4 2 2" xfId="58735" xr:uid="{4EB85F60-8738-47BD-8897-48ADA7D24974}"/>
    <cellStyle name="Note 2 2 4 4 3" xfId="49040" xr:uid="{8E59FBF1-3A2E-4E87-AEDF-93FB239F5533}"/>
    <cellStyle name="Note 2 2 4 5" xfId="19403" xr:uid="{7465C4DC-B9A7-4296-BFE3-10D17EC7462C}"/>
    <cellStyle name="Note 2 2 4 5 2" xfId="49041" xr:uid="{B31C684B-38EF-47ED-ABDF-19CC5208E086}"/>
    <cellStyle name="Note 2 2 4 6" xfId="19404" xr:uid="{D80F6878-7EC6-442F-8391-F908559B766F}"/>
    <cellStyle name="Note 2 2 4 6 2" xfId="49042" xr:uid="{A64D985C-8F71-46B9-A076-65FEAF592DA5}"/>
    <cellStyle name="Note 2 2 4 7" xfId="21598" xr:uid="{F86A571D-7FE8-4D81-B140-42ADDAA8FC62}"/>
    <cellStyle name="Note 2 2 4 7 2" xfId="51023" xr:uid="{A05F8812-FFEC-4689-B88A-41A8DF1E48A1}"/>
    <cellStyle name="Note 2 2 4 8" xfId="19397" xr:uid="{AF21164F-EA82-4FDE-9B11-6688B4CDEAA6}"/>
    <cellStyle name="Note 2 2 4 8 2" xfId="49035" xr:uid="{10B923D7-52AB-44FD-9891-0DB5AA82E081}"/>
    <cellStyle name="Note 2 2 4 9" xfId="24335" xr:uid="{C363BA4D-2D24-43BD-A4B4-D3F28EFD2861}"/>
    <cellStyle name="Note 2 2 4 9 2" xfId="52827" xr:uid="{BA1CA888-FBD2-4958-B959-AB46305300AD}"/>
    <cellStyle name="Note 2 2 5" xfId="19405" xr:uid="{8BDDDCC9-DC8A-4F09-836E-92C64ECB9938}"/>
    <cellStyle name="Note 2 2 5 2" xfId="19406" xr:uid="{9A3D3337-9EDB-441D-A466-7776108E178C}"/>
    <cellStyle name="Note 2 2 5 2 2" xfId="19407" xr:uid="{7A2A75D1-61E1-4737-979A-EDEC2C8ADE8B}"/>
    <cellStyle name="Note 2 2 5 2 2 2" xfId="29056" xr:uid="{F9EAA4EA-6C61-402E-8416-4DBE06EDF687}"/>
    <cellStyle name="Note 2 2 5 2 2 2 2" xfId="57546" xr:uid="{112CC618-FC11-4869-8549-1AE8F5A933E1}"/>
    <cellStyle name="Note 2 2 5 2 2 3" xfId="49045" xr:uid="{26DA3827-8D87-46E5-877D-F0EB0A3920B3}"/>
    <cellStyle name="Note 2 2 5 2 3" xfId="19408" xr:uid="{EBA8C26C-69C0-4FCD-ABE6-B3BCEA3D56C3}"/>
    <cellStyle name="Note 2 2 5 2 3 2" xfId="49046" xr:uid="{14FF3345-8713-4AF6-85D1-501E9F43130A}"/>
    <cellStyle name="Note 2 2 5 2 4" xfId="26072" xr:uid="{64DF671F-D803-4F9A-923C-4317E6A2779B}"/>
    <cellStyle name="Note 2 2 5 2 4 2" xfId="54563" xr:uid="{8E093C39-78AC-4D5F-98C6-D7A9F2F8A0B4}"/>
    <cellStyle name="Note 2 2 5 2 5" xfId="49044" xr:uid="{84DF30CA-021E-4C9B-A4A3-03D0FAE03AAD}"/>
    <cellStyle name="Note 2 2 5 3" xfId="19409" xr:uid="{877043E2-109D-4D9E-81F4-A14AD8E91795}"/>
    <cellStyle name="Note 2 2 5 3 2" xfId="27545" xr:uid="{D438FCB9-220B-4939-AEAB-37ACEDCF91D6}"/>
    <cellStyle name="Note 2 2 5 3 2 2" xfId="56035" xr:uid="{0C6B4EA3-4FC1-4D83-BA31-AEC859BB4C73}"/>
    <cellStyle name="Note 2 2 5 3 3" xfId="49047" xr:uid="{E8D3A023-CEBB-4DD7-9CEA-4A3C3E488E60}"/>
    <cellStyle name="Note 2 2 5 4" xfId="19410" xr:uid="{C33BFB73-BA7F-499D-B0F5-04DED67B2CF4}"/>
    <cellStyle name="Note 2 2 5 4 2" xfId="30543" xr:uid="{88AC1E79-FD91-4D80-B78B-53E3DA12DCDA}"/>
    <cellStyle name="Note 2 2 5 4 2 2" xfId="59033" xr:uid="{FF54360E-E00C-4597-BCBA-DD6ED628C7E5}"/>
    <cellStyle name="Note 2 2 5 4 3" xfId="49048" xr:uid="{080589EA-9692-4757-A2DE-706B6733472B}"/>
    <cellStyle name="Note 2 2 5 5" xfId="19411" xr:uid="{F3B31CDD-21A8-4956-80BE-D7BA0BF9733B}"/>
    <cellStyle name="Note 2 2 5 5 2" xfId="49049" xr:uid="{16D9D6CC-526D-49FE-A2BD-A5EFEAB62F12}"/>
    <cellStyle name="Note 2 2 5 6" xfId="24615" xr:uid="{736A42C4-235E-4146-A242-660A3CBFF708}"/>
    <cellStyle name="Note 2 2 5 6 2" xfId="53107" xr:uid="{8B54736C-E71F-4D80-8E65-53C645AE13FD}"/>
    <cellStyle name="Note 2 2 5 7" xfId="49043" xr:uid="{4289E289-142A-407F-82A3-12ED7675DF79}"/>
    <cellStyle name="Note 2 2 6" xfId="19412" xr:uid="{0E32817A-739E-47B8-B6E1-3B6D8D391091}"/>
    <cellStyle name="Note 2 2 6 2" xfId="19413" xr:uid="{448CEDFF-F67A-44F5-BCD9-FBFEFBE450DD}"/>
    <cellStyle name="Note 2 2 6 2 2" xfId="29365" xr:uid="{7FFE59DC-2B43-4057-BCA2-B9F920FA0A06}"/>
    <cellStyle name="Note 2 2 6 2 2 2" xfId="57855" xr:uid="{F6F5123E-374D-424A-954E-541BBCC042BA}"/>
    <cellStyle name="Note 2 2 6 2 3" xfId="26381" xr:uid="{8AFF0E2A-F872-4532-9A25-C58A6AA70E2D}"/>
    <cellStyle name="Note 2 2 6 2 3 2" xfId="54872" xr:uid="{B42C85D5-5A18-4503-BF19-3FA544A21304}"/>
    <cellStyle name="Note 2 2 6 2 4" xfId="49051" xr:uid="{5603CD79-DFE1-403D-98F6-615291B721A3}"/>
    <cellStyle name="Note 2 2 6 3" xfId="19414" xr:uid="{8D981DB8-9604-49B4-9A78-7D481476FFED}"/>
    <cellStyle name="Note 2 2 6 3 2" xfId="27854" xr:uid="{A3843B01-733E-4990-8076-55D6A8515FDD}"/>
    <cellStyle name="Note 2 2 6 3 2 2" xfId="56344" xr:uid="{738CC44B-F4A6-4DF2-96D5-4DDC2B12D2B6}"/>
    <cellStyle name="Note 2 2 6 3 3" xfId="49052" xr:uid="{A5EB0C47-1B4A-41B0-8B79-894FC29EDE8D}"/>
    <cellStyle name="Note 2 2 6 4" xfId="30853" xr:uid="{D68F265B-AC1A-4C89-9FE0-5529CD779DA2}"/>
    <cellStyle name="Note 2 2 6 4 2" xfId="59343" xr:uid="{DA998654-BEBC-483B-A903-4810D2647252}"/>
    <cellStyle name="Note 2 2 6 5" xfId="24911" xr:uid="{73BD9363-0C23-40E2-B04F-6E9C14E3DEC1}"/>
    <cellStyle name="Note 2 2 6 5 2" xfId="53402" xr:uid="{A472DE00-CCDC-4197-A6EA-9CC68A6B8477}"/>
    <cellStyle name="Note 2 2 6 6" xfId="49050" xr:uid="{EBF35CE0-DD89-436E-8867-35CE650BF8FC}"/>
    <cellStyle name="Note 2 2 7" xfId="19415" xr:uid="{A75EDED1-0332-4DDD-9AEC-F6C49767311C}"/>
    <cellStyle name="Note 2 2 7 2" xfId="28179" xr:uid="{83392122-9649-4664-82F8-D24EC4D57B95}"/>
    <cellStyle name="Note 2 2 7 2 2" xfId="56669" xr:uid="{8E619094-D19F-4479-A664-C80F60AD87A6}"/>
    <cellStyle name="Note 2 2 7 3" xfId="25212" xr:uid="{AFB15BEE-C056-4FF3-B4B5-0DA8C93E78B2}"/>
    <cellStyle name="Note 2 2 7 3 2" xfId="53703" xr:uid="{695D7163-8957-4134-A50E-738409457472}"/>
    <cellStyle name="Note 2 2 7 4" xfId="49053" xr:uid="{F716BDBB-C806-4BB5-963E-62907ECA3F3E}"/>
    <cellStyle name="Note 2 2 8" xfId="19416" xr:uid="{8BBAC611-13FC-4439-967C-A512B01EF536}"/>
    <cellStyle name="Note 2 2 8 2" xfId="26663" xr:uid="{7C265D72-05C3-44E4-8767-6C0F5E7515DF}"/>
    <cellStyle name="Note 2 2 8 2 2" xfId="55153" xr:uid="{A261E89B-13A9-4EE1-B06D-B1222003FE9D}"/>
    <cellStyle name="Note 2 2 8 3" xfId="49054" xr:uid="{DD486A70-A1C7-48E1-8698-B59764520D82}"/>
    <cellStyle name="Note 2 2 9" xfId="19417" xr:uid="{66820F9F-C8C2-496A-9DCF-E31F81D1213F}"/>
    <cellStyle name="Note 2 2 9 2" xfId="29657" xr:uid="{FCE9FB36-9517-4ED6-AD99-F42EBA2348B4}"/>
    <cellStyle name="Note 2 2 9 2 2" xfId="58147" xr:uid="{E3B4CF7E-5E2B-46A9-BB9C-80157B0560C0}"/>
    <cellStyle name="Note 2 2 9 3" xfId="49055" xr:uid="{52CA08A1-CB9B-42F3-977D-CAFF32DFAC97}"/>
    <cellStyle name="Note 2 20" xfId="5554" xr:uid="{055C7968-E627-43D4-82E0-DC819E1A175C}"/>
    <cellStyle name="Note 2 20 2" xfId="21459" xr:uid="{33205094-8A54-4742-9A44-58FE8C15288D}"/>
    <cellStyle name="Note 2 20 2 2" xfId="50885" xr:uid="{149BA5D2-94DB-4FF8-8C13-0C719BFA6D2A}"/>
    <cellStyle name="Note 2 20 3" xfId="35417" xr:uid="{EB7B78D3-B192-430D-8D94-A6C975BBEC29}"/>
    <cellStyle name="Note 2 21" xfId="5577" xr:uid="{97F464FC-908E-46D8-B566-AF618647A5A4}"/>
    <cellStyle name="Note 2 21 2" xfId="21482" xr:uid="{CEE61896-F04D-4CE4-BD9F-2B1D1001F1EB}"/>
    <cellStyle name="Note 2 21 2 2" xfId="50908" xr:uid="{BF17841B-C16A-40B2-B467-9889887BB127}"/>
    <cellStyle name="Note 2 21 3" xfId="35440" xr:uid="{67BD14E6-8598-48DE-A4C6-909FBBF3A862}"/>
    <cellStyle name="Note 2 22" xfId="5602" xr:uid="{05E52A72-5E0D-40AB-8ECD-F47EF4951431}"/>
    <cellStyle name="Note 2 22 2" xfId="21505" xr:uid="{7AB83401-48E3-4F3B-804D-49E8ED43B562}"/>
    <cellStyle name="Note 2 22 2 2" xfId="50930" xr:uid="{4DD8D773-18B3-4AD5-9A07-93023A3A689E}"/>
    <cellStyle name="Note 2 22 3" xfId="35463" xr:uid="{FECEEBCF-C66F-42AB-B07D-725C8FE13F5A}"/>
    <cellStyle name="Note 2 23" xfId="4692" xr:uid="{9516BF63-BACA-4734-A5FA-8187885A96F4}"/>
    <cellStyle name="Note 2 23 2" xfId="34601" xr:uid="{60301CB6-DB38-4286-88BE-67FDFEF2E498}"/>
    <cellStyle name="Note 2 24" xfId="6314" xr:uid="{FB68BB37-2893-4746-AF25-634DCF1325F5}"/>
    <cellStyle name="Note 2 24 2" xfId="36148" xr:uid="{91EE910F-6F9A-4AFC-94A0-D4E912FEDD2B}"/>
    <cellStyle name="Note 2 25" xfId="4582" xr:uid="{473689BE-913B-4036-92A6-A62143272968}"/>
    <cellStyle name="Note 2 25 2" xfId="34522" xr:uid="{658691EA-06B2-4476-9223-2274AB2779C9}"/>
    <cellStyle name="Note 2 26" xfId="22541" xr:uid="{1ED639A2-CD42-4760-8DED-454E4E7FBE33}"/>
    <cellStyle name="Note 2 26 2" xfId="51830" xr:uid="{11F604D6-26F5-4640-B596-724082005E04}"/>
    <cellStyle name="Note 2 27" xfId="4219" xr:uid="{FAF18FF5-8CF8-4D7E-BD33-D9A83A6CBBD2}"/>
    <cellStyle name="Note 2 28" xfId="31599" xr:uid="{568C077F-96A8-4AD6-8833-E99C48ED2A63}"/>
    <cellStyle name="Note 2 3" xfId="656" xr:uid="{82E6D520-9C0B-4E6E-A368-2C63DAC2BC07}"/>
    <cellStyle name="Note 2 3 10" xfId="4772" xr:uid="{149B44E0-BB86-4A45-90D7-561A346142BE}"/>
    <cellStyle name="Note 2 3 10 2" xfId="34656" xr:uid="{08C36A59-F4DE-4439-8118-AEB3481766B5}"/>
    <cellStyle name="Note 2 3 11" xfId="22814" xr:uid="{60ED5FDD-C2E1-4F04-B53C-06B2C83C6CF6}"/>
    <cellStyle name="Note 2 3 11 2" xfId="52099" xr:uid="{A6D70816-3532-4DF3-94DE-C949E68C66DD}"/>
    <cellStyle name="Note 2 3 12" xfId="4472" xr:uid="{CD2627B9-32A0-4230-B65B-8D81D41A959D}"/>
    <cellStyle name="Note 2 3 12 2" xfId="34467" xr:uid="{8EFA44CF-CD32-4DE2-A9FA-1D8759294CD2}"/>
    <cellStyle name="Note 2 3 13" xfId="31661" xr:uid="{BF8EA930-F6C0-4796-BE1C-E40B8A83351A}"/>
    <cellStyle name="Note 2 3 14" xfId="31922" xr:uid="{0D2F0651-1AC0-4E30-9BB4-1E877945D357}"/>
    <cellStyle name="Note 2 3 2" xfId="785" xr:uid="{397867E8-C4B3-4CE0-A83E-E9C4D9EDD9E0}"/>
    <cellStyle name="Note 2 3 2 2" xfId="784" xr:uid="{316D1D04-EEB9-4109-9106-5EC7CDFABE68}"/>
    <cellStyle name="Note 2 3 2 2 2" xfId="1419" xr:uid="{20180160-C385-4629-B5C1-24BA57BC988A}"/>
    <cellStyle name="Note 2 3 2 2 2 2" xfId="2081" xr:uid="{C4555E80-7466-46FF-B3F4-741783FB2F27}"/>
    <cellStyle name="Note 2 3 2 2 2 2 2" xfId="3316" xr:uid="{92ED8D23-9961-44D2-9C79-0AB9A14D9AF2}"/>
    <cellStyle name="Note 2 3 2 2 2 2 2 2" xfId="34293" xr:uid="{53F2285E-B6B6-4EFC-8E78-620EC3E75F7F}"/>
    <cellStyle name="Note 2 3 2 2 2 2 3" xfId="33083" xr:uid="{88FDE242-EB6A-4695-BF8E-9DDA2FCDA258}"/>
    <cellStyle name="Note 2 3 2 2 2 3" xfId="2715" xr:uid="{674ADAA4-F525-4E22-A45F-C8AF1B1B8F8E}"/>
    <cellStyle name="Note 2 3 2 2 2 3 2" xfId="33695" xr:uid="{59D07532-1E31-4805-A60B-04C55A388B12}"/>
    <cellStyle name="Note 2 3 2 2 2 4" xfId="19421" xr:uid="{B26382E1-2AEC-4287-8E67-42AF5724B97A}"/>
    <cellStyle name="Note 2 3 2 2 2 4 2" xfId="49059" xr:uid="{62CFF79E-BCBD-4398-A6E3-BF0F34434988}"/>
    <cellStyle name="Note 2 3 2 2 2 5" xfId="32469" xr:uid="{294FAB29-8A68-496F-8CC5-91434E9E513A}"/>
    <cellStyle name="Note 2 3 2 2 3" xfId="1791" xr:uid="{CFB26DD8-01DC-4AFE-A987-1A49E0DF1F48}"/>
    <cellStyle name="Note 2 3 2 2 3 2" xfId="3012" xr:uid="{B3C46C30-2DDC-42D6-91EC-2B8B78E344C0}"/>
    <cellStyle name="Note 2 3 2 2 3 2 2" xfId="33990" xr:uid="{96B0D529-DF14-4947-8FB6-B7B24C72F7D0}"/>
    <cellStyle name="Note 2 3 2 2 3 3" xfId="19422" xr:uid="{DA51863A-8527-4B59-AB00-246528C323D2}"/>
    <cellStyle name="Note 2 3 2 2 3 3 2" xfId="49060" xr:uid="{CCAA3039-3116-4737-888E-39BB34D53C40}"/>
    <cellStyle name="Note 2 3 2 2 3 4" xfId="32793" xr:uid="{902B0B7E-9D98-485C-A3B0-CFC0EB3DE846}"/>
    <cellStyle name="Note 2 3 2 2 4" xfId="2352" xr:uid="{63D2120D-5F4E-410F-B628-4F6FCC92ECD2}"/>
    <cellStyle name="Note 2 3 2 2 4 2" xfId="33332" xr:uid="{DA1F2416-EE82-44AB-96DC-078711C49968}"/>
    <cellStyle name="Note 2 3 2 2 5" xfId="19420" xr:uid="{027EDB3C-4C35-47A6-A8B5-8775D4574838}"/>
    <cellStyle name="Note 2 3 2 2 5 2" xfId="49058" xr:uid="{4C0EABA2-4678-4D2F-B34F-22F98A9ED29F}"/>
    <cellStyle name="Note 2 3 2 2 6" xfId="25526" xr:uid="{43726AFA-487C-4001-BE58-DA8847172E90}"/>
    <cellStyle name="Note 2 3 2 2 6 2" xfId="54017" xr:uid="{FDB2FD82-7C22-4FF5-9C81-C777B3E8CA72}"/>
    <cellStyle name="Note 2 3 2 2 7" xfId="32030" xr:uid="{399D2A2D-170E-4EE9-B38F-C132DF39244B}"/>
    <cellStyle name="Note 2 3 2 3" xfId="1418" xr:uid="{CDFE9775-ED3F-4E20-A6A9-1FD37619B223}"/>
    <cellStyle name="Note 2 3 2 3 2" xfId="2080" xr:uid="{63F3C677-973F-459B-9699-9B3DDA876A5A}"/>
    <cellStyle name="Note 2 3 2 3 2 2" xfId="3315" xr:uid="{4CB0E6CA-8BA9-45F2-9262-A16A940EB4C8}"/>
    <cellStyle name="Note 2 3 2 3 2 2 2" xfId="34292" xr:uid="{196FE1F4-2247-4ACE-8731-A008EF5CEE9C}"/>
    <cellStyle name="Note 2 3 2 3 2 3" xfId="33082" xr:uid="{43DD3BB6-5C65-4B09-859D-CA1AA4B24FD4}"/>
    <cellStyle name="Note 2 3 2 3 3" xfId="2714" xr:uid="{16CE4F5D-A29A-43F5-AF5E-4AFA33FA80A0}"/>
    <cellStyle name="Note 2 3 2 3 3 2" xfId="33694" xr:uid="{4CF78E13-DB17-4D96-8C1B-8D44F6C2E594}"/>
    <cellStyle name="Note 2 3 2 3 4" xfId="19423" xr:uid="{1F6CE30D-E21F-4449-A38D-F58E4AC548BA}"/>
    <cellStyle name="Note 2 3 2 3 4 2" xfId="49061" xr:uid="{592B79E2-0D0B-417C-A0B6-51B28DF61FEC}"/>
    <cellStyle name="Note 2 3 2 3 5" xfId="32468" xr:uid="{2D6F3F3E-0E69-4198-85DF-E2CA5B4B8780}"/>
    <cellStyle name="Note 2 3 2 4" xfId="1790" xr:uid="{28743E33-9EA9-445A-937F-AC018803C6BE}"/>
    <cellStyle name="Note 2 3 2 4 2" xfId="3011" xr:uid="{95EBF9C6-A479-412B-A444-BD36C99AD48C}"/>
    <cellStyle name="Note 2 3 2 4 2 2" xfId="33989" xr:uid="{3DEF06D5-993F-4433-9F28-E7A637601AC2}"/>
    <cellStyle name="Note 2 3 2 4 3" xfId="19424" xr:uid="{385CFD56-B1C5-4F71-83D6-90B39A71D10E}"/>
    <cellStyle name="Note 2 3 2 4 3 2" xfId="49062" xr:uid="{63217A6B-8ABC-4BF8-946B-A0DF824E42E9}"/>
    <cellStyle name="Note 2 3 2 4 4" xfId="32792" xr:uid="{ADFAF918-D7B7-4C53-836A-AA8B748230AA}"/>
    <cellStyle name="Note 2 3 2 5" xfId="2235" xr:uid="{48CCC3B2-3127-4EAB-AEB1-25A76B838785}"/>
    <cellStyle name="Note 2 3 2 5 2" xfId="31223" xr:uid="{DAE93516-63F3-4A47-9EA7-F8EE4D495DE4}"/>
    <cellStyle name="Note 2 3 2 5 3" xfId="19425" xr:uid="{8FEAA5EF-07F2-4105-92DB-F420AD872380}"/>
    <cellStyle name="Note 2 3 2 5 3 2" xfId="49063" xr:uid="{0284B1D3-73AC-4C20-94A8-DBBD48FEE9CF}"/>
    <cellStyle name="Note 2 3 2 5 4" xfId="33217" xr:uid="{E210BD02-1050-45A8-918B-B5DDE94C48B1}"/>
    <cellStyle name="Note 2 3 2 6" xfId="20882" xr:uid="{B16C30F7-C763-49F9-AA0B-692480E428DF}"/>
    <cellStyle name="Note 2 3 2 6 2" xfId="50310" xr:uid="{C41B68B6-30E6-4B36-B4BB-F71D7C50ACFA}"/>
    <cellStyle name="Note 2 3 2 7" xfId="19419" xr:uid="{670D7C72-BC86-4960-B493-B2331AE1C3B3}"/>
    <cellStyle name="Note 2 3 2 7 2" xfId="49057" xr:uid="{019969D2-0E12-4E05-A019-A3CD0BA17F9A}"/>
    <cellStyle name="Note 2 3 2 8" xfId="24055" xr:uid="{4A3DC141-07F9-45EE-BEE5-0E3A9E8D516A}"/>
    <cellStyle name="Note 2 3 2 8 2" xfId="52596" xr:uid="{7192E721-679D-459C-930E-3229E727E840}"/>
    <cellStyle name="Note 2 3 2 9" xfId="32031" xr:uid="{7D3746A3-3007-43F8-A17B-57A0513EDECA}"/>
    <cellStyle name="Note 2 3 3" xfId="870" xr:uid="{202D9F12-1E15-4591-BB72-E2AD3B540A46}"/>
    <cellStyle name="Note 2 3 3 2" xfId="1420" xr:uid="{7C3353F6-B340-49BA-B1DE-97E55534F035}"/>
    <cellStyle name="Note 2 3 3 2 2" xfId="2082" xr:uid="{3072476F-9010-4B1F-BEFE-1A3D88060234}"/>
    <cellStyle name="Note 2 3 3 2 2 2" xfId="3317" xr:uid="{73E5A8A6-3098-4302-92F5-D5DE5F346DBC}"/>
    <cellStyle name="Note 2 3 3 2 2 2 2" xfId="34294" xr:uid="{876425E6-F342-4E97-BB2C-2DADD93A9DC1}"/>
    <cellStyle name="Note 2 3 3 2 2 3" xfId="19428" xr:uid="{27AE191B-E588-447B-A55F-5E28ABF2CEF4}"/>
    <cellStyle name="Note 2 3 3 2 2 3 2" xfId="49066" xr:uid="{A3AC3CED-33E6-4BB6-915C-BF9C3BC85A32}"/>
    <cellStyle name="Note 2 3 3 2 2 4" xfId="33084" xr:uid="{3245D38C-D7C8-4631-A9DD-31DC42504AB8}"/>
    <cellStyle name="Note 2 3 3 2 3" xfId="2716" xr:uid="{1BF73651-1B2E-487B-AB42-9CC0C18193CC}"/>
    <cellStyle name="Note 2 3 3 2 3 2" xfId="19429" xr:uid="{41B59D89-4235-4296-A8F7-0DF066D5E118}"/>
    <cellStyle name="Note 2 3 3 2 3 2 2" xfId="49067" xr:uid="{E66B1F5D-D0DD-41C9-9436-5B7F736F4F6D}"/>
    <cellStyle name="Note 2 3 3 2 3 3" xfId="33696" xr:uid="{D3F2394A-AE47-4EFD-9FD5-D7881E994D7A}"/>
    <cellStyle name="Note 2 3 3 2 4" xfId="22112" xr:uid="{2029AE76-8D2F-42B8-808D-D940ECD2D4A4}"/>
    <cellStyle name="Note 2 3 3 2 4 2" xfId="51537" xr:uid="{86343B41-7C00-4727-8C2B-7DD7B076600C}"/>
    <cellStyle name="Note 2 3 3 2 5" xfId="19427" xr:uid="{1EC81254-867A-408B-9362-442C4D58BAE8}"/>
    <cellStyle name="Note 2 3 3 2 5 2" xfId="49065" xr:uid="{A8B2A198-29CE-49ED-9E6D-20E6C5804253}"/>
    <cellStyle name="Note 2 3 3 2 6" xfId="25813" xr:uid="{8211BC7F-BD54-4593-9773-F20A414537EF}"/>
    <cellStyle name="Note 2 3 3 2 6 2" xfId="54304" xr:uid="{1DB7C52D-A100-4BAD-8936-2BB4485D1116}"/>
    <cellStyle name="Note 2 3 3 2 7" xfId="32470" xr:uid="{7E0E9177-95B7-4200-9F15-1D6136DDF1DE}"/>
    <cellStyle name="Note 2 3 3 3" xfId="1792" xr:uid="{E77A3536-3839-49DC-A26F-702D60316DA7}"/>
    <cellStyle name="Note 2 3 3 3 2" xfId="3013" xr:uid="{074B1040-B508-4922-836F-FE2BB69E1DAF}"/>
    <cellStyle name="Note 2 3 3 3 2 2" xfId="33991" xr:uid="{496756D4-3166-4053-ABFF-8ED9F9801EE2}"/>
    <cellStyle name="Note 2 3 3 3 3" xfId="19430" xr:uid="{3A57283A-CF63-416E-8851-CB70DCA61C99}"/>
    <cellStyle name="Note 2 3 3 3 3 2" xfId="49068" xr:uid="{CCBDFFF6-49C9-4DF4-ACA0-01203EA41B46}"/>
    <cellStyle name="Note 2 3 3 3 4" xfId="32794" xr:uid="{EA209417-2111-4B71-9F39-53C0035D952A}"/>
    <cellStyle name="Note 2 3 3 4" xfId="2282" xr:uid="{E8B5ADFC-4339-44BB-BFEA-0223F2B53CD5}"/>
    <cellStyle name="Note 2 3 3 4 2" xfId="30278" xr:uid="{CEAC3D35-D8EF-4785-A6BB-3640575CE6E4}"/>
    <cellStyle name="Note 2 3 3 4 2 2" xfId="58768" xr:uid="{9DF07EEA-9BD2-4BA5-9D48-C14D492C8A92}"/>
    <cellStyle name="Note 2 3 3 4 3" xfId="19431" xr:uid="{BF2F87FC-007C-4FC9-8D9F-AB183477C0C5}"/>
    <cellStyle name="Note 2 3 3 4 3 2" xfId="49069" xr:uid="{7DD1265E-CD5C-423D-9D51-8DD7BC9AFB45}"/>
    <cellStyle name="Note 2 3 3 4 4" xfId="33262" xr:uid="{9E20D639-6C20-4610-B29F-8834581100B1}"/>
    <cellStyle name="Note 2 3 3 5" xfId="19432" xr:uid="{A1B6C260-B50B-4A79-8BEF-FC80EE2AE4B3}"/>
    <cellStyle name="Note 2 3 3 5 2" xfId="31224" xr:uid="{1A11E50A-1344-4186-8A6A-196417F05963}"/>
    <cellStyle name="Note 2 3 3 5 3" xfId="49070" xr:uid="{22BB77B9-C009-4ADF-B2A7-591EF13DB343}"/>
    <cellStyle name="Note 2 3 3 6" xfId="21128" xr:uid="{F72961D3-DCFC-4CC1-A1B9-60F19D5E549E}"/>
    <cellStyle name="Note 2 3 3 6 2" xfId="50554" xr:uid="{E1EAFE0D-41BF-4CE8-B1AD-70E700E81364}"/>
    <cellStyle name="Note 2 3 3 7" xfId="19426" xr:uid="{5790FE41-6295-4BB5-BCFE-4809DEBBF609}"/>
    <cellStyle name="Note 2 3 3 7 2" xfId="49064" xr:uid="{441BC5DB-A96E-4006-800C-8B8D32CAF87C}"/>
    <cellStyle name="Note 2 3 3 8" xfId="24368" xr:uid="{8FBC683B-69DD-4635-A2E1-3770DBF13994}"/>
    <cellStyle name="Note 2 3 3 8 2" xfId="52860" xr:uid="{A50120E4-853B-4843-B405-CD4781B4AAA8}"/>
    <cellStyle name="Note 2 3 3 9" xfId="32100" xr:uid="{AD93A4FF-1DF8-46E7-AA4A-5701C7B0D957}"/>
    <cellStyle name="Note 2 3 4" xfId="786" xr:uid="{24B87B85-BFA9-4710-AF57-D627BB6DCF05}"/>
    <cellStyle name="Note 2 3 4 2" xfId="1417" xr:uid="{95254A00-329F-4CFC-AFE2-D7E59CB5ED03}"/>
    <cellStyle name="Note 2 3 4 2 2" xfId="2079" xr:uid="{A199E40D-9B7B-4E11-850B-963AAB4F1717}"/>
    <cellStyle name="Note 2 3 4 2 2 2" xfId="3314" xr:uid="{E541BCD4-8C7F-4E67-9F0A-EE182DAAA059}"/>
    <cellStyle name="Note 2 3 4 2 2 2 2" xfId="34291" xr:uid="{DCF535B5-6DDF-4521-B8F8-5C0F22189BAA}"/>
    <cellStyle name="Note 2 3 4 2 2 3" xfId="33081" xr:uid="{C1FE1C30-AB4C-4A61-AFBF-E5A563FA0CE6}"/>
    <cellStyle name="Note 2 3 4 2 3" xfId="2717" xr:uid="{D4AC8747-FF3B-484F-A482-64AE04BB4AE7}"/>
    <cellStyle name="Note 2 3 4 2 3 2" xfId="33697" xr:uid="{063EE1E4-023A-4553-BD2D-6CD5406261C3}"/>
    <cellStyle name="Note 2 3 4 2 4" xfId="19434" xr:uid="{31139B76-FCA8-4DA4-A10E-4780CF35AB45}"/>
    <cellStyle name="Note 2 3 4 2 4 2" xfId="49072" xr:uid="{940B2D72-4C5F-46E2-BB45-38E296C86D9F}"/>
    <cellStyle name="Note 2 3 4 2 5" xfId="32467" xr:uid="{34BFBA0B-0D02-4DEE-BB55-637F420C9B35}"/>
    <cellStyle name="Note 2 3 4 3" xfId="1789" xr:uid="{A19B453F-BDA8-48AA-9E35-3712CD24114D}"/>
    <cellStyle name="Note 2 3 4 3 2" xfId="3010" xr:uid="{C9C414C8-0014-41DA-A044-C00DF8F0C666}"/>
    <cellStyle name="Note 2 3 4 3 2 2" xfId="33988" xr:uid="{80885F34-9E41-4CED-9294-8726FDE41888}"/>
    <cellStyle name="Note 2 3 4 3 3" xfId="19435" xr:uid="{E978A62B-A4A2-4824-9200-E5B9209DE762}"/>
    <cellStyle name="Note 2 3 4 3 3 2" xfId="49073" xr:uid="{2352A63D-3D92-4E5A-A0D0-4A60FDA6F829}"/>
    <cellStyle name="Note 2 3 4 3 4" xfId="32791" xr:uid="{14A0F802-F19E-45C8-8F46-69F5327AACC1}"/>
    <cellStyle name="Note 2 3 4 4" xfId="2415" xr:uid="{F3EAC745-4BB5-4175-9FDB-820323BCCFAA}"/>
    <cellStyle name="Note 2 3 4 4 2" xfId="30576" xr:uid="{D6FA9088-47C7-402A-BA85-7477350A8A3C}"/>
    <cellStyle name="Note 2 3 4 4 2 2" xfId="59066" xr:uid="{66936DC2-90A0-4390-A346-38B1AD0F18C3}"/>
    <cellStyle name="Note 2 3 4 4 3" xfId="33395" xr:uid="{C122545B-1310-4D6A-9473-7569D483B2C0}"/>
    <cellStyle name="Note 2 3 4 5" xfId="19433" xr:uid="{EC3BF8C9-5931-4D4B-B172-19067C875D91}"/>
    <cellStyle name="Note 2 3 4 5 2" xfId="49071" xr:uid="{06696CDD-30FF-4BC0-AEED-ADD1B58DEF5F}"/>
    <cellStyle name="Note 2 3 4 6" xfId="24647" xr:uid="{D1172337-FB7F-45D8-8105-E82EF394E8AE}"/>
    <cellStyle name="Note 2 3 4 6 2" xfId="53139" xr:uid="{1237C8AF-A498-4C1E-8518-053CE45A843F}"/>
    <cellStyle name="Note 2 3 4 7" xfId="32032" xr:uid="{FBBD618E-8AB1-474B-A3CA-1587E2B2D919}"/>
    <cellStyle name="Note 2 3 5" xfId="1170" xr:uid="{7FB2D258-9369-432B-90FE-78143F6646AE}"/>
    <cellStyle name="Note 2 3 5 2" xfId="1832" xr:uid="{1EBA2E10-4D00-434F-ADF0-FA29909671D5}"/>
    <cellStyle name="Note 2 3 5 2 2" xfId="3067" xr:uid="{92DC7057-61B8-4B2E-B461-F9CAE5B627F3}"/>
    <cellStyle name="Note 2 3 5 2 2 2" xfId="34044" xr:uid="{EE9424D2-DB56-43F1-9B9A-20877F0B4941}"/>
    <cellStyle name="Note 2 3 5 2 3" xfId="32834" xr:uid="{F647D72E-6A41-44ED-9152-F14C242FDF99}"/>
    <cellStyle name="Note 2 3 5 3" xfId="2713" xr:uid="{2E27B57E-B646-4888-98EC-D39CE8975808}"/>
    <cellStyle name="Note 2 3 5 3 2" xfId="33693" xr:uid="{F1CBF0B7-3F12-4B7A-83AB-BF79F329C474}"/>
    <cellStyle name="Note 2 3 5 4" xfId="30886" xr:uid="{F60C7ADF-DA71-4606-8974-4B2393F8237F}"/>
    <cellStyle name="Note 2 3 5 4 2" xfId="59376" xr:uid="{12EF6135-97D5-40A7-BB00-6519885004AC}"/>
    <cellStyle name="Note 2 3 5 5" xfId="24944" xr:uid="{9827BD6B-0413-47EF-BD40-C500DB5E4D7C}"/>
    <cellStyle name="Note 2 3 5 5 2" xfId="53435" xr:uid="{2D756675-D16E-4BC1-8460-5D6DE52FFA27}"/>
    <cellStyle name="Note 2 3 5 6" xfId="19436" xr:uid="{96B6B620-76A8-4E10-8B2E-9A7F7832EF6B}"/>
    <cellStyle name="Note 2 3 5 6 2" xfId="49074" xr:uid="{6C63F4EE-1A5E-482F-9C24-09739C1C7F5A}"/>
    <cellStyle name="Note 2 3 5 7" xfId="32220" xr:uid="{AC5C7644-949B-419B-9AC7-3270F39FB8C5}"/>
    <cellStyle name="Note 2 3 6" xfId="1542" xr:uid="{00BEA61E-9401-4F54-8D83-711F4CE6783D}"/>
    <cellStyle name="Note 2 3 6 2" xfId="2763" xr:uid="{56BCE9E7-76D0-41AE-9BCA-13176870569A}"/>
    <cellStyle name="Note 2 3 6 2 2" xfId="33741" xr:uid="{F1D22748-EE5C-48B6-8C7E-0C07DDAD0CF7}"/>
    <cellStyle name="Note 2 3 6 3" xfId="25245" xr:uid="{8E8BDE8B-DFA4-4303-BC1E-E5AC394FF2FD}"/>
    <cellStyle name="Note 2 3 6 3 2" xfId="53736" xr:uid="{CB65B171-875F-4826-BF3A-7B2A63AA198C}"/>
    <cellStyle name="Note 2 3 6 4" xfId="19437" xr:uid="{8092CFBA-C0B4-491B-B6E5-13E9C6767C5C}"/>
    <cellStyle name="Note 2 3 6 4 2" xfId="49075" xr:uid="{CC2C7806-C32A-46BE-BF4E-BDC383ED4451}"/>
    <cellStyle name="Note 2 3 6 5" xfId="32544" xr:uid="{B540C0B1-3F50-4AFE-B0C2-D79D1B2188CF}"/>
    <cellStyle name="Note 2 3 7" xfId="2163" xr:uid="{BD7C0E23-9252-4E04-AE0E-E04A38C274CB}"/>
    <cellStyle name="Note 2 3 7 2" xfId="26696" xr:uid="{396A635B-C785-498A-B8F4-5C507ACC1608}"/>
    <cellStyle name="Note 2 3 7 2 2" xfId="55186" xr:uid="{EF0184A2-CF7C-418B-9DC5-D3698C005592}"/>
    <cellStyle name="Note 2 3 7 3" xfId="19438" xr:uid="{94BE68EB-8A5E-495E-A2DC-13C1004890A6}"/>
    <cellStyle name="Note 2 3 7 3 2" xfId="49076" xr:uid="{D59DE7FC-10B3-44AB-9C10-E1A3016C016D}"/>
    <cellStyle name="Note 2 3 7 4" xfId="33145" xr:uid="{DF50693E-6628-47DC-8EB3-FC1C5E1AC437}"/>
    <cellStyle name="Note 2 3 8" xfId="20437" xr:uid="{3BFC2E93-A442-4F8C-B341-08B1EE4D9466}"/>
    <cellStyle name="Note 2 3 8 2" xfId="29690" xr:uid="{CB3C06A3-AC98-4783-9581-5F5BF0808D39}"/>
    <cellStyle name="Note 2 3 8 2 2" xfId="58180" xr:uid="{FE70C6E5-5DA4-4BBB-92F5-54AC19E39691}"/>
    <cellStyle name="Note 2 3 8 3" xfId="49998" xr:uid="{8784E89F-41EB-44DA-9E39-285703C8C003}"/>
    <cellStyle name="Note 2 3 9" xfId="19418" xr:uid="{1E7C7EAA-486C-488D-9AB0-8A44834F3FF9}"/>
    <cellStyle name="Note 2 3 9 2" xfId="31222" xr:uid="{C6F830D7-A92D-4CA2-863E-CF7F51FCA445}"/>
    <cellStyle name="Note 2 3 9 3" xfId="49056" xr:uid="{08D97EDF-4661-4066-BF9D-AD714ECEDB5F}"/>
    <cellStyle name="Note 2 4" xfId="885" xr:uid="{B02270C4-A4E3-4953-885D-65A8974E1E67}"/>
    <cellStyle name="Note 2 4 10" xfId="4789" xr:uid="{57F3F24B-7D2C-4653-8600-FC2681E9A3CF}"/>
    <cellStyle name="Note 2 4 10 2" xfId="34673" xr:uid="{54538533-5EFF-48A3-BEF4-EF7394822B79}"/>
    <cellStyle name="Note 2 4 11" xfId="22831" xr:uid="{73B68641-E1D1-454A-84BF-FE0DB6311649}"/>
    <cellStyle name="Note 2 4 11 2" xfId="52116" xr:uid="{E71505DA-D1C8-48D0-A90D-3B98EDDEF4D5}"/>
    <cellStyle name="Note 2 4 2" xfId="869" xr:uid="{2E5C6082-DF8E-45DC-8188-82E776D6EB1A}"/>
    <cellStyle name="Note 2 4 2 2" xfId="1422" xr:uid="{986D9C65-D1AE-4C60-B310-6882544E3354}"/>
    <cellStyle name="Note 2 4 2 2 2" xfId="2084" xr:uid="{756D582D-BE2E-40CB-AB78-AD094830323D}"/>
    <cellStyle name="Note 2 4 2 2 2 2" xfId="3319" xr:uid="{4E79EFD1-2EBE-45B9-ADE2-2544CECE2038}"/>
    <cellStyle name="Note 2 4 2 2 2 2 2" xfId="34296" xr:uid="{1C4B57AD-6DF0-4BD3-B6F0-F5BA1395EA9A}"/>
    <cellStyle name="Note 2 4 2 2 2 3" xfId="19442" xr:uid="{A790F8DB-897D-41B7-80BE-442A5E2BC6E5}"/>
    <cellStyle name="Note 2 4 2 2 2 3 2" xfId="49080" xr:uid="{EDE5067D-8FD5-4158-82B7-89884A86BB28}"/>
    <cellStyle name="Note 2 4 2 2 2 4" xfId="33086" xr:uid="{86B23962-C381-4823-B3C7-83D8313F1318}"/>
    <cellStyle name="Note 2 4 2 2 3" xfId="2719" xr:uid="{CAB94F82-0315-4063-ADCB-2E63AB8894E6}"/>
    <cellStyle name="Note 2 4 2 2 3 2" xfId="19443" xr:uid="{A1CDBFDB-5905-46B0-B64C-62655E959D6C}"/>
    <cellStyle name="Note 2 4 2 2 3 2 2" xfId="49081" xr:uid="{33970CF5-54D1-41F0-9D31-DE72A2D4E242}"/>
    <cellStyle name="Note 2 4 2 2 3 3" xfId="33699" xr:uid="{C55728F6-2565-4250-8588-BFECB3545CA2}"/>
    <cellStyle name="Note 2 4 2 2 4" xfId="21871" xr:uid="{42C4F498-8D0A-4410-95E0-BDD5FBAD82BF}"/>
    <cellStyle name="Note 2 4 2 2 4 2" xfId="51296" xr:uid="{0C08B7E7-7889-4341-8C49-E27D02041089}"/>
    <cellStyle name="Note 2 4 2 2 5" xfId="19441" xr:uid="{48588738-7F34-4A6F-8571-554F56672ECA}"/>
    <cellStyle name="Note 2 4 2 2 5 2" xfId="49079" xr:uid="{C5CCC18C-269D-4A95-8C49-CB656FB00FAB}"/>
    <cellStyle name="Note 2 4 2 2 6" xfId="25456" xr:uid="{14A9DCFE-5726-486D-B2BB-D14A24D4E888}"/>
    <cellStyle name="Note 2 4 2 2 6 2" xfId="53947" xr:uid="{1F792D05-B99B-452F-B05A-17FF2FF6BFE7}"/>
    <cellStyle name="Note 2 4 2 2 7" xfId="32472" xr:uid="{077C5924-320E-4D9A-905B-15279464612B}"/>
    <cellStyle name="Note 2 4 2 3" xfId="1794" xr:uid="{1E8511D3-5CA0-4009-A4CD-7F308D017282}"/>
    <cellStyle name="Note 2 4 2 3 2" xfId="3015" xr:uid="{7FA06940-F397-4F25-A089-F0D1694BDBF3}"/>
    <cellStyle name="Note 2 4 2 3 2 2" xfId="33993" xr:uid="{62121FDD-FB87-43FF-93D6-3CF6F1FE5036}"/>
    <cellStyle name="Note 2 4 2 3 3" xfId="19444" xr:uid="{E0224BD8-4365-444E-A64B-A7BE4DCCA8B2}"/>
    <cellStyle name="Note 2 4 2 3 3 2" xfId="49082" xr:uid="{F41D8D93-CD82-4846-B22E-582A6056FC6B}"/>
    <cellStyle name="Note 2 4 2 3 4" xfId="32796" xr:uid="{7CEC9B79-AD41-4811-BFB4-EF711CBDE5C5}"/>
    <cellStyle name="Note 2 4 2 4" xfId="2351" xr:uid="{DCDEB837-2C29-4ED4-BA5B-2EC247005718}"/>
    <cellStyle name="Note 2 4 2 4 2" xfId="29913" xr:uid="{A39A3277-1CA1-49D0-9C79-582673619306}"/>
    <cellStyle name="Note 2 4 2 4 2 2" xfId="58403" xr:uid="{531D106E-F2D8-4764-98B9-39D8B14FBE51}"/>
    <cellStyle name="Note 2 4 2 4 3" xfId="19445" xr:uid="{7B304E90-76C7-4A5E-8992-B2B46F603ED8}"/>
    <cellStyle name="Note 2 4 2 4 3 2" xfId="49083" xr:uid="{C43ED1AE-4809-4CDE-9DD7-EDA59726169B}"/>
    <cellStyle name="Note 2 4 2 4 4" xfId="33331" xr:uid="{9B52F834-7FD7-436D-9355-99FFDC47FD47}"/>
    <cellStyle name="Note 2 4 2 5" xfId="19446" xr:uid="{E5EF0866-F62F-4E1D-B251-347C0A39F824}"/>
    <cellStyle name="Note 2 4 2 5 2" xfId="49084" xr:uid="{B2F4157D-7A13-4D26-B985-8698BA5B4F3B}"/>
    <cellStyle name="Note 2 4 2 6" xfId="20899" xr:uid="{CD38CB35-FDC6-4EF3-82C4-264069B5F8E7}"/>
    <cellStyle name="Note 2 4 2 6 2" xfId="50327" xr:uid="{29796608-C8B6-421A-A283-FDAF1BD08077}"/>
    <cellStyle name="Note 2 4 2 7" xfId="19440" xr:uid="{349D51B8-475E-4A9F-B9C4-097EFE3660CE}"/>
    <cellStyle name="Note 2 4 2 7 2" xfId="49078" xr:uid="{C158EE82-3C73-402B-8470-3D634BD70050}"/>
    <cellStyle name="Note 2 4 2 8" xfId="23973" xr:uid="{FA42ABCD-FADB-42B6-BCC2-6679624ABFCB}"/>
    <cellStyle name="Note 2 4 2 8 2" xfId="52538" xr:uid="{7A1E80DF-BD34-4B19-A0AB-8CA914A24009}"/>
    <cellStyle name="Note 2 4 2 9" xfId="32099" xr:uid="{983558CC-6761-4F7F-AE5B-247C790DD545}"/>
    <cellStyle name="Note 2 4 3" xfId="1421" xr:uid="{56FB9DE8-EBB6-46ED-B6DF-1DF96D9BBDCC}"/>
    <cellStyle name="Note 2 4 3 2" xfId="2083" xr:uid="{FDEE253E-20F5-42DC-8653-2C46E0FB44D0}"/>
    <cellStyle name="Note 2 4 3 2 2" xfId="3318" xr:uid="{19AE9D0D-3A56-4C32-9E5D-3822ADA0A6CE}"/>
    <cellStyle name="Note 2 4 3 2 2 2" xfId="28723" xr:uid="{24DCB860-A872-4816-B10C-AE13E8BB6D19}"/>
    <cellStyle name="Note 2 4 3 2 2 2 2" xfId="57213" xr:uid="{3393B07B-1A75-4BE3-B313-4F83F9373A9E}"/>
    <cellStyle name="Note 2 4 3 2 2 3" xfId="19449" xr:uid="{81C3DAAE-ABD2-4883-85B3-6C4479AC09DE}"/>
    <cellStyle name="Note 2 4 3 2 2 3 2" xfId="49087" xr:uid="{B91C9610-42DE-4242-AD13-B2B7DD535E23}"/>
    <cellStyle name="Note 2 4 3 2 2 4" xfId="34295" xr:uid="{5955DE10-03E6-4843-A53A-A8EB29B37DF4}"/>
    <cellStyle name="Note 2 4 3 2 3" xfId="19450" xr:uid="{FC16CFE1-7079-4312-9956-082ECB070462}"/>
    <cellStyle name="Note 2 4 3 2 3 2" xfId="49088" xr:uid="{A1913DAD-B10E-4DC9-872C-92B0B986EF88}"/>
    <cellStyle name="Note 2 4 3 2 4" xfId="22130" xr:uid="{86E1E7F2-77EC-4D3C-9734-396386C81766}"/>
    <cellStyle name="Note 2 4 3 2 4 2" xfId="51555" xr:uid="{C945FF12-B71E-4796-9EAA-3A68E2967C8C}"/>
    <cellStyle name="Note 2 4 3 2 5" xfId="19448" xr:uid="{C68BE027-CE59-4807-8560-41835CC66FBA}"/>
    <cellStyle name="Note 2 4 3 2 5 2" xfId="49086" xr:uid="{F84627FF-F4B9-4B54-9024-55D630BAD768}"/>
    <cellStyle name="Note 2 4 3 2 6" xfId="25744" xr:uid="{9D521D24-2FEE-4B3E-BBDF-D7700B5803FC}"/>
    <cellStyle name="Note 2 4 3 2 6 2" xfId="54235" xr:uid="{76C2D749-A8E0-4EBF-9FCE-51294EB306B9}"/>
    <cellStyle name="Note 2 4 3 2 7" xfId="33085" xr:uid="{A1AD2FC2-B86E-4A24-A225-7BB4F90C0A22}"/>
    <cellStyle name="Note 2 4 3 3" xfId="2718" xr:uid="{398FB59C-2522-43A3-B0B8-EB4C057E4CA6}"/>
    <cellStyle name="Note 2 4 3 3 2" xfId="27212" xr:uid="{71DEAA1A-5859-4406-8730-F244367FC070}"/>
    <cellStyle name="Note 2 4 3 3 2 2" xfId="55702" xr:uid="{92A64D2A-F669-4C8B-86C1-BAD62B6158B8}"/>
    <cellStyle name="Note 2 4 3 3 3" xfId="19451" xr:uid="{CF753F36-D7F7-481A-80F5-99DAC0F31813}"/>
    <cellStyle name="Note 2 4 3 3 3 2" xfId="49089" xr:uid="{1AC43A74-FAC4-407B-9C05-857E5F01BF49}"/>
    <cellStyle name="Note 2 4 3 3 4" xfId="33698" xr:uid="{9C51E945-0A09-4D7C-9C2A-F0151CFDF1B2}"/>
    <cellStyle name="Note 2 4 3 4" xfId="19452" xr:uid="{26ED5E00-EFBA-4866-925B-499F59BC614B}"/>
    <cellStyle name="Note 2 4 3 4 2" xfId="30209" xr:uid="{8AE38910-2943-41DD-9B49-007171C912BB}"/>
    <cellStyle name="Note 2 4 3 4 2 2" xfId="58699" xr:uid="{E674533D-EA7A-4E52-8786-9BDF1CA3445D}"/>
    <cellStyle name="Note 2 4 3 4 3" xfId="49090" xr:uid="{A756B0AB-E1B0-48AA-BBEF-93F602E016CD}"/>
    <cellStyle name="Note 2 4 3 5" xfId="19453" xr:uid="{99EF4E2E-1485-40F2-89F4-866F0FFD0A4F}"/>
    <cellStyle name="Note 2 4 3 5 2" xfId="49091" xr:uid="{8ECC59B6-EFA0-4ACB-A2C7-747B1496EF28}"/>
    <cellStyle name="Note 2 4 3 6" xfId="21145" xr:uid="{920B137B-6F50-44DE-937E-DF4F48A1922E}"/>
    <cellStyle name="Note 2 4 3 6 2" xfId="50571" xr:uid="{5768F14E-3962-4E3A-9C5F-E69E0353CADE}"/>
    <cellStyle name="Note 2 4 3 7" xfId="19447" xr:uid="{DC821181-7BD5-410C-9CD6-DACFC53DD57D}"/>
    <cellStyle name="Note 2 4 3 7 2" xfId="49085" xr:uid="{8FFD1941-A88F-4866-8305-3B1BDC8FDDCA}"/>
    <cellStyle name="Note 2 4 3 8" xfId="24299" xr:uid="{D236AA61-7EE1-42D1-8EA4-059CD2CEDED2}"/>
    <cellStyle name="Note 2 4 3 8 2" xfId="52791" xr:uid="{E3285460-3B49-4B2B-8892-0ACEA85AEFDD}"/>
    <cellStyle name="Note 2 4 3 9" xfId="32471" xr:uid="{9CECADE8-D265-4514-A577-CCF3DC2D68AF}"/>
    <cellStyle name="Note 2 4 4" xfId="1793" xr:uid="{250A5966-790E-4D19-A05C-8A281645D564}"/>
    <cellStyle name="Note 2 4 4 2" xfId="3014" xr:uid="{E370E554-330E-4F09-A2A5-C2FE648B2A35}"/>
    <cellStyle name="Note 2 4 4 2 2" xfId="29019" xr:uid="{ED96D453-6522-4BB4-A887-DCB20A12F5ED}"/>
    <cellStyle name="Note 2 4 4 2 2 2" xfId="57509" xr:uid="{7ABE7707-38BF-4CB5-9F2B-DB5E736FFEA2}"/>
    <cellStyle name="Note 2 4 4 2 3" xfId="26035" xr:uid="{E3E759BE-B1B9-42ED-9313-1CFB91E55649}"/>
    <cellStyle name="Note 2 4 4 2 3 2" xfId="54526" xr:uid="{E37BE7D7-80E7-4528-9157-E2F54E57E0EC}"/>
    <cellStyle name="Note 2 4 4 2 4" xfId="19455" xr:uid="{FF382F1B-3E8D-4AA5-A127-DED0F3CE2F9A}"/>
    <cellStyle name="Note 2 4 4 2 4 2" xfId="49093" xr:uid="{37BEAFC9-2E0A-4C7E-9CC7-FD41109F07ED}"/>
    <cellStyle name="Note 2 4 4 2 5" xfId="33992" xr:uid="{5FF81A62-A6C4-4E6E-898F-6A4DE33C0883}"/>
    <cellStyle name="Note 2 4 4 3" xfId="19456" xr:uid="{615E9483-7697-488A-B50C-7CCC079B0FBA}"/>
    <cellStyle name="Note 2 4 4 3 2" xfId="27508" xr:uid="{6551E374-2247-44C9-929B-71FC3AD9ADB3}"/>
    <cellStyle name="Note 2 4 4 3 2 2" xfId="55998" xr:uid="{6FA1AD86-9B1A-464D-B888-BB257330AD72}"/>
    <cellStyle name="Note 2 4 4 3 3" xfId="49094" xr:uid="{73148647-C227-4B33-A8AF-C532E9B87441}"/>
    <cellStyle name="Note 2 4 4 4" xfId="21629" xr:uid="{A33F3FA6-889B-4EFD-9469-13C9BBBBEB8F}"/>
    <cellStyle name="Note 2 4 4 4 2" xfId="30506" xr:uid="{23AAAA37-5680-4A6A-845E-F91B7659D492}"/>
    <cellStyle name="Note 2 4 4 4 2 2" xfId="58996" xr:uid="{60E1453B-4B67-4E20-8B71-034699C50C17}"/>
    <cellStyle name="Note 2 4 4 4 3" xfId="51054" xr:uid="{1E51DB03-C197-4EC9-B21B-E15D54CA1B2C}"/>
    <cellStyle name="Note 2 4 4 5" xfId="19454" xr:uid="{E128B26D-E1B1-411D-8711-F4AD9990CC1D}"/>
    <cellStyle name="Note 2 4 4 5 2" xfId="49092" xr:uid="{EFC93FEE-6006-459A-AEDF-F3BBC90665E2}"/>
    <cellStyle name="Note 2 4 4 6" xfId="24578" xr:uid="{9889B39E-A2BE-4322-A31C-2C7E11BAF1FA}"/>
    <cellStyle name="Note 2 4 4 6 2" xfId="53070" xr:uid="{08EF520F-DE61-4300-8AD3-E17958C2E5F0}"/>
    <cellStyle name="Note 2 4 4 7" xfId="32795" xr:uid="{12A5B049-7714-4C49-BE45-A33ABFCB8B58}"/>
    <cellStyle name="Note 2 4 5" xfId="2234" xr:uid="{14199925-46B1-4E61-8F0E-26493936D183}"/>
    <cellStyle name="Note 2 4 5 2" xfId="26345" xr:uid="{12D93AC2-49BF-4A1A-9422-B6BF3B8CF40D}"/>
    <cellStyle name="Note 2 4 5 2 2" xfId="29329" xr:uid="{BC26FE2B-A149-414D-8D07-127BBA88B409}"/>
    <cellStyle name="Note 2 4 5 2 2 2" xfId="57819" xr:uid="{C9207405-D846-46A1-AA3A-FCE874335857}"/>
    <cellStyle name="Note 2 4 5 2 3" xfId="54836" xr:uid="{9B817775-5DB3-4E93-971E-268914FB6908}"/>
    <cellStyle name="Note 2 4 5 3" xfId="27818" xr:uid="{4E9CE845-506C-47CC-9EA2-87495DA0BAF1}"/>
    <cellStyle name="Note 2 4 5 3 2" xfId="56308" xr:uid="{6788B3FF-DEE1-42A4-BB8F-55C2386580CE}"/>
    <cellStyle name="Note 2 4 5 4" xfId="30817" xr:uid="{0DE8EFDF-4613-4A61-BA04-C885CE6AD310}"/>
    <cellStyle name="Note 2 4 5 4 2" xfId="59307" xr:uid="{A805C603-EC7A-43C9-94FA-497DFA1E31B6}"/>
    <cellStyle name="Note 2 4 5 5" xfId="24875" xr:uid="{17457C52-EAD7-4C83-867B-87FE11BEDF96}"/>
    <cellStyle name="Note 2 4 5 5 2" xfId="53366" xr:uid="{C97B8A73-67B3-40AE-9F7A-954901CA32F0}"/>
    <cellStyle name="Note 2 4 5 6" xfId="19457" xr:uid="{407B6BDA-08AA-456C-ACB2-62A53232B39D}"/>
    <cellStyle name="Note 2 4 5 6 2" xfId="49095" xr:uid="{CD89C4C4-A660-4B2B-B719-4619BE91B08D}"/>
    <cellStyle name="Note 2 4 5 7" xfId="33216" xr:uid="{35715E84-F8DC-42A8-82C1-F8C3A1291E74}"/>
    <cellStyle name="Note 2 4 6" xfId="3486" xr:uid="{CA022936-48E7-40A3-B882-71E3532E7E75}"/>
    <cellStyle name="Note 2 4 6 2" xfId="28143" xr:uid="{D270BAC3-5885-4F21-84C4-C8B1582C56D6}"/>
    <cellStyle name="Note 2 4 6 2 2" xfId="56633" xr:uid="{A540E1EC-0331-4336-897B-402E812D2C54}"/>
    <cellStyle name="Note 2 4 6 3" xfId="25176" xr:uid="{B4E835CF-FBF4-443B-8BF1-70E313B1D69A}"/>
    <cellStyle name="Note 2 4 6 3 2" xfId="53667" xr:uid="{0F4C6D0C-EEB8-4CD8-9E12-FA6784C7F4B5}"/>
    <cellStyle name="Note 2 4 6 4" xfId="19458" xr:uid="{0CCCE3F5-9FEE-4AF9-885F-8D1115300C38}"/>
    <cellStyle name="Note 2 4 6 4 2" xfId="49096" xr:uid="{2179AE5F-F069-4B76-AD0C-617E85871FA9}"/>
    <cellStyle name="Note 2 4 7" xfId="109" xr:uid="{6542B676-38F8-4EDF-9363-1AEA23D96078}"/>
    <cellStyle name="Note 2 4 7 2" xfId="26627" xr:uid="{AB1027D8-392D-435D-9EA9-D2D48B7F3A10}"/>
    <cellStyle name="Note 2 4 7 2 2" xfId="55117" xr:uid="{BDA5E85F-8C5D-42BE-B7E3-6C91A470B33C}"/>
    <cellStyle name="Note 2 4 7 3" xfId="19459" xr:uid="{F023B4F4-1789-475B-953F-199E89683EE1}"/>
    <cellStyle name="Note 2 4 7 3 2" xfId="49097" xr:uid="{0C8D084F-BC00-4C38-9771-FF4F00B40604}"/>
    <cellStyle name="Note 2 4 7 4" xfId="31747" xr:uid="{7962A993-1616-451A-9379-2B4E4979CCD7}"/>
    <cellStyle name="Note 2 4 8" xfId="20659" xr:uid="{909D2B69-38BB-4385-B62B-D1E9DBDBAD1A}"/>
    <cellStyle name="Note 2 4 8 2" xfId="29621" xr:uid="{1FE22A93-3FAB-44F1-A9A0-57448424EEC6}"/>
    <cellStyle name="Note 2 4 8 2 2" xfId="58111" xr:uid="{C376DA48-8376-4FCD-AA17-C0677A02A8A7}"/>
    <cellStyle name="Note 2 4 8 3" xfId="50098" xr:uid="{13114E81-FE3B-4A2C-A084-1E921986F695}"/>
    <cellStyle name="Note 2 4 9" xfId="19439" xr:uid="{408A847F-4615-46A9-8C4F-9D97707A9A86}"/>
    <cellStyle name="Note 2 4 9 2" xfId="31225" xr:uid="{22D23069-3A86-40B3-BAB7-D3ADE2FABE05}"/>
    <cellStyle name="Note 2 4 9 3" xfId="49077" xr:uid="{DF729089-1495-432A-AD8C-33658F5812BF}"/>
    <cellStyle name="Note 2 5" xfId="612" xr:uid="{A73B5588-4772-4C1E-A43E-495CB8151CDB}"/>
    <cellStyle name="Note 2 5 10" xfId="4806" xr:uid="{8B07702A-5EF8-40A6-B806-F1145595955D}"/>
    <cellStyle name="Note 2 5 10 2" xfId="34690" xr:uid="{14800D63-A3D9-447A-ADED-587C1DD56FFF}"/>
    <cellStyle name="Note 2 5 11" xfId="22848" xr:uid="{45535E91-763C-44BE-86BA-CD254B1ED193}"/>
    <cellStyle name="Note 2 5 11 2" xfId="52133" xr:uid="{4C5E4880-6F3F-4FE9-B744-8E79FE4EF7C9}"/>
    <cellStyle name="Note 2 5 12" xfId="31885" xr:uid="{72B1F689-00CA-4FCE-8935-72439BD69F10}"/>
    <cellStyle name="Note 2 5 2" xfId="868" xr:uid="{EA672B0B-CA06-40A2-A70B-155D67C0350B}"/>
    <cellStyle name="Note 2 5 2 2" xfId="1424" xr:uid="{CB26C8DE-4F69-46DB-BC9B-10E2265F3F34}"/>
    <cellStyle name="Note 2 5 2 2 2" xfId="2086" xr:uid="{2FED868C-DDA5-4D64-9E4B-CB5CA941D7DF}"/>
    <cellStyle name="Note 2 5 2 2 2 2" xfId="3321" xr:uid="{72B3B474-B032-4B48-AF86-818589544295}"/>
    <cellStyle name="Note 2 5 2 2 2 2 2" xfId="34298" xr:uid="{AE4E3386-C1AF-44C1-B13F-9C383EB6F007}"/>
    <cellStyle name="Note 2 5 2 2 2 3" xfId="19463" xr:uid="{E18CE307-4BF9-4FEB-A7F9-1659A46062F5}"/>
    <cellStyle name="Note 2 5 2 2 2 3 2" xfId="49101" xr:uid="{4BB4686B-ABCB-46B4-8ECE-336D53A148B7}"/>
    <cellStyle name="Note 2 5 2 2 2 4" xfId="33088" xr:uid="{FEC4928E-A2C7-4A9F-A914-E10A350221CC}"/>
    <cellStyle name="Note 2 5 2 2 3" xfId="2721" xr:uid="{03AF46A7-B480-4E53-9573-2DAE7EF3B95B}"/>
    <cellStyle name="Note 2 5 2 2 3 2" xfId="19464" xr:uid="{E0F0241A-16A2-4AB0-9C66-6BD802B6DCA2}"/>
    <cellStyle name="Note 2 5 2 2 3 2 2" xfId="49102" xr:uid="{235D31C6-ECAC-4F41-B747-2EDFAAB0A217}"/>
    <cellStyle name="Note 2 5 2 2 3 3" xfId="33701" xr:uid="{10E21CF1-4D53-4BC3-AECB-70E37F0413D9}"/>
    <cellStyle name="Note 2 5 2 2 4" xfId="21891" xr:uid="{7320728D-47FF-4B34-858B-593FF7967072}"/>
    <cellStyle name="Note 2 5 2 2 4 2" xfId="51316" xr:uid="{2F85BE4D-1E60-49C4-8DBF-46E6A173CFFB}"/>
    <cellStyle name="Note 2 5 2 2 5" xfId="19462" xr:uid="{FCBA13CF-465D-48C7-83A1-718AA019F2EC}"/>
    <cellStyle name="Note 2 5 2 2 5 2" xfId="49100" xr:uid="{B4D27B23-9341-4DF9-9C94-4E60F4454BFE}"/>
    <cellStyle name="Note 2 5 2 2 6" xfId="32474" xr:uid="{56FE190B-9900-4BB9-8F94-E35ACE262F55}"/>
    <cellStyle name="Note 2 5 2 3" xfId="1796" xr:uid="{E3EDBB0D-7553-4193-868A-562E4E9B3A66}"/>
    <cellStyle name="Note 2 5 2 3 2" xfId="3017" xr:uid="{4A585D3C-A632-4B9C-B798-7B2E4803E9BE}"/>
    <cellStyle name="Note 2 5 2 3 2 2" xfId="33995" xr:uid="{FFAF99AA-ED73-4D6F-84F2-FCCD4A123AD9}"/>
    <cellStyle name="Note 2 5 2 3 3" xfId="19465" xr:uid="{FA99FF9E-0BBC-4AD4-9C54-A55A63C6374E}"/>
    <cellStyle name="Note 2 5 2 3 3 2" xfId="49103" xr:uid="{C67FC7E0-9BAF-4A73-B748-C4FC76178E7B}"/>
    <cellStyle name="Note 2 5 2 3 4" xfId="32798" xr:uid="{9B1376C9-C044-4F1F-B5E9-72F093A877B9}"/>
    <cellStyle name="Note 2 5 2 4" xfId="2416" xr:uid="{CEDE048F-1C64-4499-9119-78919E0AF240}"/>
    <cellStyle name="Note 2 5 2 4 2" xfId="19466" xr:uid="{6E078413-3F25-426D-BE3F-F14E6EE500FA}"/>
    <cellStyle name="Note 2 5 2 4 2 2" xfId="49104" xr:uid="{31273901-38DB-4023-9878-832023BF2C3F}"/>
    <cellStyle name="Note 2 5 2 4 3" xfId="33396" xr:uid="{FC282113-E613-4BCC-904D-924283FE1DDE}"/>
    <cellStyle name="Note 2 5 2 5" xfId="19467" xr:uid="{A37D24E2-74E3-4A76-930B-660F98317027}"/>
    <cellStyle name="Note 2 5 2 5 2" xfId="49105" xr:uid="{8A437CC9-783B-4CD7-97EB-ED80A231C340}"/>
    <cellStyle name="Note 2 5 2 6" xfId="20919" xr:uid="{B9E2F6A3-A8CD-48B8-A9A9-3ECF9581A49C}"/>
    <cellStyle name="Note 2 5 2 6 2" xfId="50347" xr:uid="{26E50255-6E1B-4645-BBC9-AA783369DA23}"/>
    <cellStyle name="Note 2 5 2 7" xfId="19461" xr:uid="{F906B097-0CA7-4CBA-93DD-C4921F1F9187}"/>
    <cellStyle name="Note 2 5 2 7 2" xfId="49099" xr:uid="{73751325-01A6-4DDE-9F89-FE25A2AE345B}"/>
    <cellStyle name="Note 2 5 2 8" xfId="23792" xr:uid="{AD58DDD2-D6F1-4A4E-81A3-FF5D2D877080}"/>
    <cellStyle name="Note 2 5 2 9" xfId="32098" xr:uid="{DE638519-F9BC-4DC6-A2CB-BEAD48623BE3}"/>
    <cellStyle name="Note 2 5 3" xfId="1423" xr:uid="{F908E3CD-0FF8-479F-BA9B-12F385E13489}"/>
    <cellStyle name="Note 2 5 3 2" xfId="2085" xr:uid="{A183457C-D0C3-416D-A6B3-314BCE9EEE60}"/>
    <cellStyle name="Note 2 5 3 2 2" xfId="3320" xr:uid="{1DFACAB1-2D22-42FF-B963-929DE0D8CF0D}"/>
    <cellStyle name="Note 2 5 3 2 2 2" xfId="19470" xr:uid="{C081B78B-357A-45F5-AC62-2FCE64B20CF7}"/>
    <cellStyle name="Note 2 5 3 2 2 2 2" xfId="49108" xr:uid="{83BCA1CD-9B0D-4DEA-B856-BF40FB1F9080}"/>
    <cellStyle name="Note 2 5 3 2 2 3" xfId="34297" xr:uid="{6E9CC90D-12EB-4832-AA36-20D1CD65F7D3}"/>
    <cellStyle name="Note 2 5 3 2 3" xfId="19471" xr:uid="{29F7BD98-0063-4047-87FC-FF08F20B6EBF}"/>
    <cellStyle name="Note 2 5 3 2 3 2" xfId="49109" xr:uid="{5B090C2C-7BB1-4396-861B-42CCBC23A2A2}"/>
    <cellStyle name="Note 2 5 3 2 4" xfId="22151" xr:uid="{6BBA2A43-C736-41ED-8DED-6869F3AA77C8}"/>
    <cellStyle name="Note 2 5 3 2 4 2" xfId="51576" xr:uid="{B32F69D7-F362-4F12-AC32-662D7A582954}"/>
    <cellStyle name="Note 2 5 3 2 5" xfId="19469" xr:uid="{FBF3DEB5-0538-42CC-BD8E-9A9BC425034C}"/>
    <cellStyle name="Note 2 5 3 2 5 2" xfId="49107" xr:uid="{D8E2D1D8-9181-4849-A3D4-D6C028FEFF48}"/>
    <cellStyle name="Note 2 5 3 2 6" xfId="33087" xr:uid="{2B0EE4F9-BF40-43C4-9136-A666C8CD1A8E}"/>
    <cellStyle name="Note 2 5 3 3" xfId="2720" xr:uid="{9C66DFB8-8E78-40B4-96D9-4762380E1D94}"/>
    <cellStyle name="Note 2 5 3 3 2" xfId="19472" xr:uid="{9DA09AF7-F134-4665-A368-651F997A7CDC}"/>
    <cellStyle name="Note 2 5 3 3 2 2" xfId="49110" xr:uid="{521366F7-355A-4C58-B13F-9B47B30C3EE3}"/>
    <cellStyle name="Note 2 5 3 3 3" xfId="33700" xr:uid="{89F88522-02FB-4FF8-9D75-99CBE22B3B96}"/>
    <cellStyle name="Note 2 5 3 4" xfId="19473" xr:uid="{92BFF0EF-4FE5-4CC2-9740-48F96C29FC69}"/>
    <cellStyle name="Note 2 5 3 4 2" xfId="49111" xr:uid="{A258A49C-48DA-40F2-84B8-F22CCD4CA58F}"/>
    <cellStyle name="Note 2 5 3 5" xfId="19474" xr:uid="{E98CAD4F-E3AE-4F31-842F-8E27E90DB73E}"/>
    <cellStyle name="Note 2 5 3 5 2" xfId="49112" xr:uid="{80C1690C-4032-4F01-9C83-07A45C938A35}"/>
    <cellStyle name="Note 2 5 3 6" xfId="21165" xr:uid="{A76FFAB1-3720-444A-B41D-D7824FE6CAF5}"/>
    <cellStyle name="Note 2 5 3 6 2" xfId="50591" xr:uid="{4CE2B617-EC11-4365-9886-B1536CDF9C39}"/>
    <cellStyle name="Note 2 5 3 7" xfId="19468" xr:uid="{E887CCCC-91AF-437D-9DFE-79BED170519D}"/>
    <cellStyle name="Note 2 5 3 7 2" xfId="49106" xr:uid="{33F462C6-109D-451A-B70B-427A0BA588F5}"/>
    <cellStyle name="Note 2 5 3 8" xfId="32473" xr:uid="{582228F0-2F07-451C-B7A2-A159548C08AC}"/>
    <cellStyle name="Note 2 5 4" xfId="1795" xr:uid="{3583F289-1285-43A0-A15C-CE5A89573D2F}"/>
    <cellStyle name="Note 2 5 4 2" xfId="3016" xr:uid="{2AB34F9F-C394-4D85-B7E8-0A5443B507AE}"/>
    <cellStyle name="Note 2 5 4 2 2" xfId="19476" xr:uid="{48EE2CB2-7611-4F42-AFF4-BE419B115728}"/>
    <cellStyle name="Note 2 5 4 2 2 2" xfId="49114" xr:uid="{D493B66A-5101-44E6-A60D-7E8866BD9E7B}"/>
    <cellStyle name="Note 2 5 4 2 3" xfId="33994" xr:uid="{44A922CE-C136-4B7D-BBDD-4D532F7E4D98}"/>
    <cellStyle name="Note 2 5 4 3" xfId="19477" xr:uid="{A5A3DA85-6EC2-452C-923B-220407081684}"/>
    <cellStyle name="Note 2 5 4 3 2" xfId="49115" xr:uid="{A4F5F2CC-C57A-48A0-A205-6AB33C6F093E}"/>
    <cellStyle name="Note 2 5 4 4" xfId="21647" xr:uid="{3E98739D-C65F-4E67-80FB-6D90E8E58914}"/>
    <cellStyle name="Note 2 5 4 4 2" xfId="51072" xr:uid="{8782C7AE-EF64-4749-8BDB-CA34ACBF1551}"/>
    <cellStyle name="Note 2 5 4 5" xfId="19475" xr:uid="{6E41D9BF-498E-4E2E-8698-5211BF0A2A3F}"/>
    <cellStyle name="Note 2 5 4 5 2" xfId="49113" xr:uid="{396078FB-EAC0-4A2D-8CDF-FC8421691005}"/>
    <cellStyle name="Note 2 5 4 6" xfId="32797" xr:uid="{BEA7471B-5BD6-48F4-BBB4-97C2FCF48D50}"/>
    <cellStyle name="Note 2 5 5" xfId="2252" xr:uid="{044F4F4F-5E27-49EB-8352-C72D63903C0D}"/>
    <cellStyle name="Note 2 5 5 2" xfId="19478" xr:uid="{B288DC04-976F-4DF1-AB26-E5AC9561708F}"/>
    <cellStyle name="Note 2 5 5 2 2" xfId="49116" xr:uid="{EA1B3793-F8AE-490C-B3AB-9339DFE06A4B}"/>
    <cellStyle name="Note 2 5 5 3" xfId="33232" xr:uid="{FAD3559F-CCB1-4789-B959-25F7124B7ACD}"/>
    <cellStyle name="Note 2 5 6" xfId="19479" xr:uid="{00C4CEF4-4B7C-4A19-83C7-C169653E6457}"/>
    <cellStyle name="Note 2 5 6 2" xfId="49117" xr:uid="{249ED0DF-BB09-4960-885B-B72BCB34019A}"/>
    <cellStyle name="Note 2 5 7" xfId="19480" xr:uid="{F9672EEE-5A2E-41BA-96EA-B81992CE7CD0}"/>
    <cellStyle name="Note 2 5 7 2" xfId="49118" xr:uid="{BAC7DDCB-4936-45FB-BDC2-FA500EC7069E}"/>
    <cellStyle name="Note 2 5 8" xfId="20676" xr:uid="{AA9F1FFD-1642-4D52-829A-97F0C7106F02}"/>
    <cellStyle name="Note 2 5 8 2" xfId="50115" xr:uid="{724BA47E-E8F1-4C5C-A9F5-8ED4AD3E8ED9}"/>
    <cellStyle name="Note 2 5 9" xfId="19460" xr:uid="{C3FC5280-0465-4ABA-A6EA-1EF5F8008B12}"/>
    <cellStyle name="Note 2 5 9 2" xfId="49098" xr:uid="{C0CA9B36-FB4C-4AEC-877E-8E3887F8B426}"/>
    <cellStyle name="Note 2 6" xfId="102" xr:uid="{5AFC095D-3201-4347-991B-9FBC432B83E3}"/>
    <cellStyle name="Note 2 6 10" xfId="31741" xr:uid="{899DEE87-1609-4700-80D3-F51CB6BD3F7D}"/>
    <cellStyle name="Note 2 6 2" xfId="1425" xr:uid="{CF30EAC9-D243-4774-A60C-6CDBD97AC026}"/>
    <cellStyle name="Note 2 6 2 2" xfId="2087" xr:uid="{A73E0FC9-0704-47D6-A8AD-B7509CAC35EB}"/>
    <cellStyle name="Note 2 6 2 2 2" xfId="3322" xr:uid="{205FF56E-A5CB-4571-BD8A-83CFE2C53FCB}"/>
    <cellStyle name="Note 2 6 2 2 2 2" xfId="34299" xr:uid="{DC7CE7ED-31E6-47A2-85EA-FA1992367E25}"/>
    <cellStyle name="Note 2 6 2 2 3" xfId="19483" xr:uid="{57DE121A-872A-4F85-8CC2-9CD273E16E95}"/>
    <cellStyle name="Note 2 6 2 2 3 2" xfId="49121" xr:uid="{B07AB8AF-A0C1-4EF7-8732-DCD303A500D7}"/>
    <cellStyle name="Note 2 6 2 2 4" xfId="28379" xr:uid="{81F9BCDC-E038-4579-BB25-6D2211A99833}"/>
    <cellStyle name="Note 2 6 2 2 4 2" xfId="56869" xr:uid="{4AE66E8D-EE9D-4650-8F83-8CDE5A1AB701}"/>
    <cellStyle name="Note 2 6 2 2 5" xfId="33089" xr:uid="{B07F2BA8-297E-484B-B9FA-FA88FC4A4030}"/>
    <cellStyle name="Note 2 6 2 3" xfId="2722" xr:uid="{06C47581-98DB-4041-A4F0-2509003384E2}"/>
    <cellStyle name="Note 2 6 2 3 2" xfId="19484" xr:uid="{303DAF26-9401-4BAB-B446-CC507CB81F8A}"/>
    <cellStyle name="Note 2 6 2 3 2 2" xfId="49122" xr:uid="{93791C46-B162-4D61-BCB5-7EF56A412A48}"/>
    <cellStyle name="Note 2 6 2 3 3" xfId="33702" xr:uid="{50F32C49-D5F5-4EB7-B77E-E0DA521B321A}"/>
    <cellStyle name="Note 2 6 2 4" xfId="20937" xr:uid="{4984900E-9735-4224-BE29-5C390AAE3C41}"/>
    <cellStyle name="Note 2 6 2 4 2" xfId="50365" xr:uid="{921C3A7B-06BF-442B-B7EA-3582690D396A}"/>
    <cellStyle name="Note 2 6 2 5" xfId="19482" xr:uid="{513CF3F4-BC75-4FE3-AAEB-8F8494A5A15F}"/>
    <cellStyle name="Note 2 6 2 5 2" xfId="49120" xr:uid="{03A3508A-2294-4CB7-BFF0-A3EF1B9D577D}"/>
    <cellStyle name="Note 2 6 2 6" xfId="25413" xr:uid="{7F54A41A-FBEF-4405-9B4B-DA596D953DF6}"/>
    <cellStyle name="Note 2 6 2 6 2" xfId="53904" xr:uid="{BA2975A7-59FC-41DB-B8EB-9033C28E5CAD}"/>
    <cellStyle name="Note 2 6 2 7" xfId="32475" xr:uid="{09B21485-25D0-4730-9EC1-1A2B3AF7F4D5}"/>
    <cellStyle name="Note 2 6 3" xfId="1797" xr:uid="{E7B59A55-D356-4400-A3A5-3C3386BF8249}"/>
    <cellStyle name="Note 2 6 3 2" xfId="3018" xr:uid="{6068D4A9-7066-4298-8C37-F0053165CC9F}"/>
    <cellStyle name="Note 2 6 3 2 2" xfId="22171" xr:uid="{C27B7527-AFC4-41AF-94CA-19DEE15ED366}"/>
    <cellStyle name="Note 2 6 3 2 2 2" xfId="51596" xr:uid="{41F62436-8E0A-463E-8279-D1D04561D64E}"/>
    <cellStyle name="Note 2 6 3 2 3" xfId="33996" xr:uid="{CC46F6E2-207F-45D9-945E-E495D1E8C2B7}"/>
    <cellStyle name="Note 2 6 3 3" xfId="21184" xr:uid="{C6CF1315-1295-4173-BE31-C36254324B35}"/>
    <cellStyle name="Note 2 6 3 3 2" xfId="50610" xr:uid="{99CB0D48-B267-4A15-A781-CC9FEC845EDD}"/>
    <cellStyle name="Note 2 6 3 4" xfId="19485" xr:uid="{42810C8D-E36A-4848-B21B-743412FCA1CE}"/>
    <cellStyle name="Note 2 6 3 4 2" xfId="49123" xr:uid="{64C232EB-8EB6-44E2-947E-4AB0831EB937}"/>
    <cellStyle name="Note 2 6 3 5" xfId="26865" xr:uid="{F0723E56-A344-41FC-AF44-AEAD2C663508}"/>
    <cellStyle name="Note 2 6 3 5 2" xfId="55355" xr:uid="{B9C33469-94B2-4E60-BE74-C3D2E654D7E1}"/>
    <cellStyle name="Note 2 6 3 6" xfId="32799" xr:uid="{4E156A03-0FA8-4A97-8587-3AB350CCEFFB}"/>
    <cellStyle name="Note 2 6 4" xfId="2417" xr:uid="{5A8FBC43-B391-43CE-8F8C-9D8D7C313E7E}"/>
    <cellStyle name="Note 2 6 4 2" xfId="21664" xr:uid="{B78F3E64-7A7F-4E36-B5C6-825A1084EFF1}"/>
    <cellStyle name="Note 2 6 4 2 2" xfId="51089" xr:uid="{95813B63-5320-43AC-B6BF-72E645CD53D5}"/>
    <cellStyle name="Note 2 6 4 3" xfId="19486" xr:uid="{81E3CD44-61FD-44F4-9951-AF1196BB8DF1}"/>
    <cellStyle name="Note 2 6 4 3 2" xfId="49124" xr:uid="{5059AE44-1B3C-4762-BFEF-CC0469945B86}"/>
    <cellStyle name="Note 2 6 4 4" xfId="29858" xr:uid="{470DEE0B-3978-4303-802C-0BEF51049D09}"/>
    <cellStyle name="Note 2 6 4 4 2" xfId="58348" xr:uid="{87A5214D-DEB5-4B09-AC34-136084AAC384}"/>
    <cellStyle name="Note 2 6 4 5" xfId="33397" xr:uid="{A80AA4EF-6758-4C8C-8281-F084F5E43212}"/>
    <cellStyle name="Note 2 6 5" xfId="19487" xr:uid="{A7E1552B-E9C4-4861-81B9-1E735AAFC79D}"/>
    <cellStyle name="Note 2 6 5 2" xfId="23893" xr:uid="{239E9FE8-E94F-401D-B415-C964478F54CA}"/>
    <cellStyle name="Note 2 6 5 2 2" xfId="52495" xr:uid="{801D49C8-8E89-47A8-9E46-C794B63E6554}"/>
    <cellStyle name="Note 2 6 5 3" xfId="49125" xr:uid="{EC96FC44-17CE-4AD9-93C9-EF17E7B01C6F}"/>
    <cellStyle name="Note 2 6 6" xfId="20693" xr:uid="{CE51D309-90A8-4065-99C0-93745BA415E4}"/>
    <cellStyle name="Note 2 6 6 2" xfId="50132" xr:uid="{2FD1F49F-9E6C-4028-B808-693D685ED4FF}"/>
    <cellStyle name="Note 2 6 7" xfId="19481" xr:uid="{6912078C-980A-49A0-BBC5-BE8A8E422E11}"/>
    <cellStyle name="Note 2 6 7 2" xfId="49119" xr:uid="{E5109749-195F-4568-A3B8-B168DB7179CA}"/>
    <cellStyle name="Note 2 6 8" xfId="4823" xr:uid="{ED70B2AE-0195-4E29-9B1D-A01231AB40F9}"/>
    <cellStyle name="Note 2 6 8 2" xfId="34707" xr:uid="{4911A44A-A71E-4198-9C0A-58B69E9F32B6}"/>
    <cellStyle name="Note 2 6 9" xfId="4405" xr:uid="{187E4086-67F4-4702-85FF-1313D13876AE}"/>
    <cellStyle name="Note 2 7" xfId="787" xr:uid="{DC307B4A-18C1-4779-809B-DB7FE5814E81}"/>
    <cellStyle name="Note 2 7 2" xfId="1416" xr:uid="{7E939DB3-B183-456E-B3E5-F5922A0480B8}"/>
    <cellStyle name="Note 2 7 2 2" xfId="2078" xr:uid="{B1E6F997-D995-4E95-ABBA-4C0766F7940A}"/>
    <cellStyle name="Note 2 7 2 2 2" xfId="3313" xr:uid="{6C5F3BB3-666A-4D78-AF1F-992B3E938EA4}"/>
    <cellStyle name="Note 2 7 2 2 2 2" xfId="34290" xr:uid="{838CF3D4-142A-4640-BC4D-8864116B58D2}"/>
    <cellStyle name="Note 2 7 2 2 3" xfId="19490" xr:uid="{E005AF1A-E59C-40DC-BB72-4A1D6608E467}"/>
    <cellStyle name="Note 2 7 2 2 3 2" xfId="49128" xr:uid="{9B2504F6-015F-4D2F-A826-49D7B9863F97}"/>
    <cellStyle name="Note 2 7 2 2 4" xfId="28669" xr:uid="{CBF61FAA-B060-49C6-BD1B-2C6764BE33A7}"/>
    <cellStyle name="Note 2 7 2 2 4 2" xfId="57159" xr:uid="{600E6C35-3FE1-405A-AD53-7F56AC230992}"/>
    <cellStyle name="Note 2 7 2 2 5" xfId="33080" xr:uid="{A1470C22-65B4-4363-96ED-22B941CD90B6}"/>
    <cellStyle name="Note 2 7 2 3" xfId="2723" xr:uid="{406FA642-431A-4F13-945E-09A731AAABC1}"/>
    <cellStyle name="Note 2 7 2 3 2" xfId="19491" xr:uid="{AA5AC5EC-7E4D-4878-9245-EFE8E6B4E634}"/>
    <cellStyle name="Note 2 7 2 3 2 2" xfId="49129" xr:uid="{D7F8F0B4-2F4E-489F-AEB2-A3A5F1E60BE5}"/>
    <cellStyle name="Note 2 7 2 3 3" xfId="33703" xr:uid="{7AB48B75-E648-4CF9-9869-08BF3B7B0809}"/>
    <cellStyle name="Note 2 7 2 4" xfId="20962" xr:uid="{910F021F-BA81-4485-92B7-10C57DE8BCFD}"/>
    <cellStyle name="Note 2 7 2 4 2" xfId="50389" xr:uid="{7AEB58D4-5F3B-4831-93C3-CAF030DAE8A9}"/>
    <cellStyle name="Note 2 7 2 5" xfId="19489" xr:uid="{32D4B8F4-39B0-4FD0-A9B4-2C648349FD2E}"/>
    <cellStyle name="Note 2 7 2 5 2" xfId="49127" xr:uid="{25C6B99A-505C-44C9-82FF-CF4E75BC7A4C}"/>
    <cellStyle name="Note 2 7 2 6" xfId="25691" xr:uid="{0A0B7B84-75B9-4B88-B09E-7D6AD26C2C7A}"/>
    <cellStyle name="Note 2 7 2 6 2" xfId="54182" xr:uid="{C1F549DE-0C08-4030-B7DE-DF4026D81EFF}"/>
    <cellStyle name="Note 2 7 2 7" xfId="32466" xr:uid="{6B0E4A3D-D9D3-43B1-8CC4-C4E5081DEF87}"/>
    <cellStyle name="Note 2 7 3" xfId="1788" xr:uid="{700965EB-DFFE-4579-91E1-E9FA4129A171}"/>
    <cellStyle name="Note 2 7 3 2" xfId="3009" xr:uid="{46408C4E-E7FD-45B4-A1CE-E25B58EFAF37}"/>
    <cellStyle name="Note 2 7 3 2 2" xfId="22196" xr:uid="{BB5F68BA-2FFD-470E-8448-659EE20DA77A}"/>
    <cellStyle name="Note 2 7 3 2 2 2" xfId="51621" xr:uid="{ED97124F-EE0D-4752-82F2-6FF1190A49ED}"/>
    <cellStyle name="Note 2 7 3 2 3" xfId="33987" xr:uid="{5EDA7FC1-3322-4DF3-A34E-920FB900506F}"/>
    <cellStyle name="Note 2 7 3 3" xfId="21209" xr:uid="{CDDB4F62-3F95-41A1-BD23-E0E056558B56}"/>
    <cellStyle name="Note 2 7 3 3 2" xfId="50635" xr:uid="{04E9AB80-8895-4BDE-B958-50F4D9DDF6BC}"/>
    <cellStyle name="Note 2 7 3 4" xfId="19492" xr:uid="{CE5FA4A1-AAC2-4B34-878D-A0BBFC95EB0C}"/>
    <cellStyle name="Note 2 7 3 4 2" xfId="49130" xr:uid="{2A15C3B6-9C54-4584-B8B7-B58D3D15A553}"/>
    <cellStyle name="Note 2 7 3 5" xfId="27158" xr:uid="{E3B89D0D-3C11-4310-9B20-8B47D0DCFB4D}"/>
    <cellStyle name="Note 2 7 3 5 2" xfId="55648" xr:uid="{14412ECA-FC3B-4955-9414-A0EA47EFE558}"/>
    <cellStyle name="Note 2 7 3 6" xfId="32790" xr:uid="{3E6A2965-74A0-4F11-9019-DFDDCCDD9B17}"/>
    <cellStyle name="Note 2 7 4" xfId="2418" xr:uid="{68FCD5C0-8AD4-49E6-AE58-968AA6068DBE}"/>
    <cellStyle name="Note 2 7 4 2" xfId="21687" xr:uid="{17590420-9E7A-49C9-A1D5-804755D956FB}"/>
    <cellStyle name="Note 2 7 4 2 2" xfId="51112" xr:uid="{755DFD76-8020-4510-BF79-988095A8EDD3}"/>
    <cellStyle name="Note 2 7 4 3" xfId="19493" xr:uid="{F7D750FB-9F4C-4DC1-8E11-BE20F5FFCAB8}"/>
    <cellStyle name="Note 2 7 4 3 2" xfId="49131" xr:uid="{1AA8D055-E757-4F8B-A402-9ABFFD9F8543}"/>
    <cellStyle name="Note 2 7 4 4" xfId="30153" xr:uid="{37A497D7-1648-45A0-A0FC-481B5ED1CAAA}"/>
    <cellStyle name="Note 2 7 4 4 2" xfId="58643" xr:uid="{BE7D49AE-6307-4C5D-B991-5804A2E7C83F}"/>
    <cellStyle name="Note 2 7 4 5" xfId="33398" xr:uid="{C0A2DFB6-189A-4492-A577-0266C423F96C}"/>
    <cellStyle name="Note 2 7 5" xfId="19494" xr:uid="{FD67C0C2-DE9C-4A87-BEED-3C38860C9FE0}"/>
    <cellStyle name="Note 2 7 5 2" xfId="49132" xr:uid="{7656B3CC-8AC9-4B7A-B8A8-F84BA5E147D0}"/>
    <cellStyle name="Note 2 7 6" xfId="20717" xr:uid="{1A8760BA-639C-4C52-A9A6-DDE722C3A124}"/>
    <cellStyle name="Note 2 7 6 2" xfId="50152" xr:uid="{3E280CA2-D616-479C-A9A7-B03731B3F57E}"/>
    <cellStyle name="Note 2 7 7" xfId="19488" xr:uid="{B6D15A53-A987-4DC3-A797-3C8B0EA53F60}"/>
    <cellStyle name="Note 2 7 7 2" xfId="49126" xr:uid="{27C62EDC-7EF5-4A9F-831D-2AD0BD94DA26}"/>
    <cellStyle name="Note 2 7 8" xfId="24255" xr:uid="{912BB50C-0DD3-400F-B60E-3BEACE421E03}"/>
    <cellStyle name="Note 2 7 8 2" xfId="52747" xr:uid="{30BE910D-0AFA-449B-AEB6-6370E775B303}"/>
    <cellStyle name="Note 2 7 9" xfId="32033" xr:uid="{91AF594D-7182-490A-9457-300928F02A86}"/>
    <cellStyle name="Note 2 8" xfId="859" xr:uid="{080CCDFE-B4C7-459E-965D-D2AE862D58D6}"/>
    <cellStyle name="Note 2 8 2" xfId="1803" xr:uid="{7E47D06C-2F3A-4C4D-8F63-66155A0179EE}"/>
    <cellStyle name="Note 2 8 2 2" xfId="3037" xr:uid="{A96E9753-8AC2-4599-B7E4-ABA55DE26B85}"/>
    <cellStyle name="Note 2 8 2 2 2" xfId="21952" xr:uid="{103CB5CF-23C3-42E6-9C88-9F838DBA779B}"/>
    <cellStyle name="Note 2 8 2 2 2 2" xfId="51377" xr:uid="{436A999F-C848-430E-BFD8-5623D08DA754}"/>
    <cellStyle name="Note 2 8 2 2 3" xfId="28960" xr:uid="{D047CE01-373A-4E32-86A0-49B35729A85F}"/>
    <cellStyle name="Note 2 8 2 2 3 2" xfId="57450" xr:uid="{D4504661-E7DB-4538-B8A8-464295530ED7}"/>
    <cellStyle name="Note 2 8 2 2 4" xfId="34014" xr:uid="{10F791C5-AD67-404C-85E9-00DB551A09EC}"/>
    <cellStyle name="Note 2 8 2 3" xfId="20981" xr:uid="{1C1FF340-45CA-45A3-A7A0-7EE12FC9E363}"/>
    <cellStyle name="Note 2 8 2 3 2" xfId="50407" xr:uid="{B3173101-7952-4B71-AF7D-C1E9660ABAF6}"/>
    <cellStyle name="Note 2 8 2 4" xfId="19496" xr:uid="{C9D570A1-E9C1-4C69-9944-7A858148109D}"/>
    <cellStyle name="Note 2 8 2 4 2" xfId="49134" xr:uid="{D104DA7B-EA62-4BB7-8364-CF6097921141}"/>
    <cellStyle name="Note 2 8 2 5" xfId="25978" xr:uid="{17CCD1B8-687F-4984-8904-3E09FC92CAC9}"/>
    <cellStyle name="Note 2 8 2 5 2" xfId="54469" xr:uid="{4CD7E46B-8A63-48BE-A0B7-4E8A9D798F5B}"/>
    <cellStyle name="Note 2 8 2 6" xfId="32805" xr:uid="{A90CFF99-5AE7-4848-8C82-96A762C2E708}"/>
    <cellStyle name="Note 2 8 3" xfId="2712" xr:uid="{E4CE224A-837B-4A09-AD4A-AAA952593F1B}"/>
    <cellStyle name="Note 2 8 3 2" xfId="6096" xr:uid="{B0656D58-3A06-4801-B4FC-73012F5EBDB7}"/>
    <cellStyle name="Note 2 8 3 2 2" xfId="22214" xr:uid="{D777A539-D7BB-416B-BFD9-8D5AB5067B9A}"/>
    <cellStyle name="Note 2 8 3 2 2 2" xfId="51639" xr:uid="{E0972A90-AE4A-4F5E-9D61-99BE2A1D8B13}"/>
    <cellStyle name="Note 2 8 3 2 3" xfId="35955" xr:uid="{1CDE7195-8956-4B77-A86C-EC13F20720C7}"/>
    <cellStyle name="Note 2 8 3 3" xfId="21227" xr:uid="{AF983FDA-5647-4676-8682-BE6D83DDECEA}"/>
    <cellStyle name="Note 2 8 3 3 2" xfId="50653" xr:uid="{A1EAB19E-F50B-4FB8-AA61-DAB92C1CC8BA}"/>
    <cellStyle name="Note 2 8 3 4" xfId="19497" xr:uid="{E793B5D9-664A-4C68-A947-D35D7B188101}"/>
    <cellStyle name="Note 2 8 3 4 2" xfId="49135" xr:uid="{A2C73D31-7EDA-454C-80BF-1EECFDE5EF87}"/>
    <cellStyle name="Note 2 8 3 5" xfId="27449" xr:uid="{ABA1EEBE-5ED7-4E05-8397-14B95AC4D202}"/>
    <cellStyle name="Note 2 8 3 5 2" xfId="55939" xr:uid="{53FB5277-8CD0-49B6-9F81-15A7EFA17BBE}"/>
    <cellStyle name="Note 2 8 3 6" xfId="33692" xr:uid="{921E8514-4A39-4A81-87A2-2B525E9164A8}"/>
    <cellStyle name="Note 2 8 4" xfId="5700" xr:uid="{1B209187-B904-404C-87FC-22000607D7BF}"/>
    <cellStyle name="Note 2 8 4 2" xfId="21710" xr:uid="{CFC802EC-EF09-4536-8D53-EAE8D2B54863}"/>
    <cellStyle name="Note 2 8 4 2 2" xfId="51135" xr:uid="{4AD91EDA-58FB-40A5-B667-612B8503C3CF}"/>
    <cellStyle name="Note 2 8 4 3" xfId="19498" xr:uid="{CD5321C4-3243-4C82-A5CE-A44EA5102944}"/>
    <cellStyle name="Note 2 8 4 3 2" xfId="49136" xr:uid="{36A3475B-C64D-449E-AAB9-CE50995947B1}"/>
    <cellStyle name="Note 2 8 4 4" xfId="30447" xr:uid="{10223F7C-9B86-4537-90C2-E624D3E33B6C}"/>
    <cellStyle name="Note 2 8 4 4 2" xfId="58937" xr:uid="{55EEC821-263E-4884-A4EB-FD8338E50AF8}"/>
    <cellStyle name="Note 2 8 4 5" xfId="35559" xr:uid="{808A4143-3E2B-4887-8C52-9C448B665248}"/>
    <cellStyle name="Note 2 8 5" xfId="20738" xr:uid="{2DF789A5-BFBE-463D-AC62-20E898CF47DD}"/>
    <cellStyle name="Note 2 8 5 2" xfId="50170" xr:uid="{54DE8D05-9393-4790-854B-0AF1C1590E99}"/>
    <cellStyle name="Note 2 8 6" xfId="19495" xr:uid="{9016FE7C-6F33-4050-A115-E5C5E7D1F4BF}"/>
    <cellStyle name="Note 2 8 6 2" xfId="49133" xr:uid="{51845FAF-6C56-4084-A1E9-29C90F3034CE}"/>
    <cellStyle name="Note 2 8 7" xfId="24532" xr:uid="{5FD66125-EE65-4F4C-8814-8359427AB6A0}"/>
    <cellStyle name="Note 2 8 7 2" xfId="53024" xr:uid="{EEA93D93-AC7F-423B-9F33-1D5484B74EFE}"/>
    <cellStyle name="Note 2 8 8" xfId="32089" xr:uid="{8E981382-DE3A-4853-9076-AEB9132A6842}"/>
    <cellStyle name="Note 2 9" xfId="1512" xr:uid="{B67C0747-2673-45B4-974F-CD31B34A5109}"/>
    <cellStyle name="Note 2 9 2" xfId="2732" xr:uid="{2CEE5062-C37C-4066-BEB3-7CCE63425C5C}"/>
    <cellStyle name="Note 2 9 2 2" xfId="5927" xr:uid="{CD8D1EAD-7236-4E15-8CDD-684E5896B8F7}"/>
    <cellStyle name="Note 2 9 2 2 2" xfId="21975" xr:uid="{5C4B9A30-E2D8-4F78-A6C3-232863CE5250}"/>
    <cellStyle name="Note 2 9 2 2 2 2" xfId="51400" xr:uid="{007EA01F-380C-4284-B8CD-B74D0C5ED5D5}"/>
    <cellStyle name="Note 2 9 2 2 3" xfId="29273" xr:uid="{2F327194-CF74-4CDA-9FD7-F56E17555B27}"/>
    <cellStyle name="Note 2 9 2 2 3 2" xfId="57763" xr:uid="{8DC00CBB-CD4B-40B7-B431-C111FB1659AE}"/>
    <cellStyle name="Note 2 9 2 2 4" xfId="35786" xr:uid="{482AD28E-8EAC-4E0F-8E6E-38FCB12718B8}"/>
    <cellStyle name="Note 2 9 2 3" xfId="21003" xr:uid="{4D6E8DAF-9028-4A06-8C61-54BA123B4B3A}"/>
    <cellStyle name="Note 2 9 2 3 2" xfId="50429" xr:uid="{9F391F2D-E953-4474-A2FD-D56C2C34D2CD}"/>
    <cellStyle name="Note 2 9 2 4" xfId="26289" xr:uid="{CF2E6CBE-939A-4BCC-89BC-41638555AB01}"/>
    <cellStyle name="Note 2 9 2 4 2" xfId="54780" xr:uid="{76DE5466-3BE4-47DA-AB63-025E85D88233}"/>
    <cellStyle name="Note 2 9 2 5" xfId="33711" xr:uid="{D3200BB7-F9A6-4C2B-880F-6AB9ED97A851}"/>
    <cellStyle name="Note 2 9 3" xfId="5335" xr:uid="{D2E49A0F-F3D4-4E3F-AEEF-1971492EAC45}"/>
    <cellStyle name="Note 2 9 3 2" xfId="6119" xr:uid="{67D1C7E3-A279-426F-B6A7-DE8D7D623ACC}"/>
    <cellStyle name="Note 2 9 3 2 2" xfId="22237" xr:uid="{ECC9EA20-8139-463A-9A6C-558A0035733B}"/>
    <cellStyle name="Note 2 9 3 2 2 2" xfId="51662" xr:uid="{802E80CD-095B-4B27-BC49-AB4D55E6CCD9}"/>
    <cellStyle name="Note 2 9 3 2 3" xfId="35978" xr:uid="{4A4671C2-CF68-46AA-AC5D-C57EA2634EDB}"/>
    <cellStyle name="Note 2 9 3 3" xfId="21250" xr:uid="{109ABF79-BAFD-4964-9C1E-021D616083C7}"/>
    <cellStyle name="Note 2 9 3 3 2" xfId="50676" xr:uid="{7F8584B0-E6AA-4C87-B340-49786AD994C0}"/>
    <cellStyle name="Note 2 9 3 4" xfId="27762" xr:uid="{F8ACB5E7-B868-44C5-A87C-D8294D33E1AB}"/>
    <cellStyle name="Note 2 9 3 4 2" xfId="56252" xr:uid="{A844C3D1-AFD3-4A26-ABEA-2137C052F1E3}"/>
    <cellStyle name="Note 2 9 3 5" xfId="35198" xr:uid="{C4E4F777-9461-4B1B-8CE7-990ABBB0311C}"/>
    <cellStyle name="Note 2 9 4" xfId="5724" xr:uid="{94D0ACB6-5E93-4CAD-B93A-55DDE6F9AD66}"/>
    <cellStyle name="Note 2 9 4 2" xfId="21734" xr:uid="{2DFAF06E-3DD1-4BF3-914B-37BB49D613A6}"/>
    <cellStyle name="Note 2 9 4 2 2" xfId="51159" xr:uid="{7EC12BF8-3ED5-41A4-919A-D2F5F3CF8467}"/>
    <cellStyle name="Note 2 9 4 3" xfId="30761" xr:uid="{98048C98-6297-4EA5-B1C0-DE24BA5E2428}"/>
    <cellStyle name="Note 2 9 4 3 2" xfId="59251" xr:uid="{44A021A4-70EE-40AE-91B1-9A5A7D8B6074}"/>
    <cellStyle name="Note 2 9 4 4" xfId="35583" xr:uid="{6635997A-030C-4E51-BF7E-EF089738A0AD}"/>
    <cellStyle name="Note 2 9 5" xfId="20760" xr:uid="{05882200-887E-4D9F-9AC4-5654CCB9E400}"/>
    <cellStyle name="Note 2 9 5 2" xfId="50192" xr:uid="{38D348B8-45A1-4C1A-BE6B-7CEF47BA90E2}"/>
    <cellStyle name="Note 2 9 6" xfId="19499" xr:uid="{E837019A-EFCF-492C-8588-BF0CBD287B1D}"/>
    <cellStyle name="Note 2 9 6 2" xfId="49137" xr:uid="{3ED7F22E-2C51-4FC6-BF58-434D6502BEB0}"/>
    <cellStyle name="Note 2 9 7" xfId="24831" xr:uid="{B8321403-3238-4002-8F4E-AEB297EE83BB}"/>
    <cellStyle name="Note 2 9 7 2" xfId="53322" xr:uid="{6F1A14D8-E2CD-4C17-9E3B-36464EB580F0}"/>
    <cellStyle name="Note 2 9 8" xfId="32514" xr:uid="{AA0E9EC9-8B9C-4636-9642-EAEF857AA56C}"/>
    <cellStyle name="Note 20" xfId="19500" xr:uid="{F2FED590-F807-4A3B-B93E-E57B6BAD98D2}"/>
    <cellStyle name="Note 20 2" xfId="49138" xr:uid="{F69CDFCD-8952-451E-AB8C-70A4218159C8}"/>
    <cellStyle name="Note 21" xfId="19501" xr:uid="{2FF81468-768F-414E-B1ED-44C4444052B6}"/>
    <cellStyle name="Note 21 2" xfId="49139" xr:uid="{7619F8E5-1CE4-4BD1-8E1E-D26FAB487182}"/>
    <cellStyle name="Note 22" xfId="19502" xr:uid="{B4DBE580-A7EF-4558-AC5A-459B4CEB1727}"/>
    <cellStyle name="Note 22 2" xfId="49140" xr:uid="{1138A52D-D6B9-4343-99C9-8DC62248CF73}"/>
    <cellStyle name="Note 23" xfId="19503" xr:uid="{C10ADF4E-E388-4CB8-A4E7-415D4162BC4C}"/>
    <cellStyle name="Note 23 2" xfId="49141" xr:uid="{D3BF8E6D-8FB0-4A4B-8C1B-C803198A8B49}"/>
    <cellStyle name="Note 24" xfId="19504" xr:uid="{642773BF-D0B3-4279-B9DE-5B73AF27546B}"/>
    <cellStyle name="Note 24 2" xfId="49142" xr:uid="{DFDC0599-C9E6-49C6-8A43-DCADDA321631}"/>
    <cellStyle name="Note 25" xfId="19505" xr:uid="{D437CE9A-393B-4999-BBE6-570CCC356548}"/>
    <cellStyle name="Note 25 2" xfId="49143" xr:uid="{28D9FB59-0FCD-4D7C-82C1-F4540E187670}"/>
    <cellStyle name="Note 26" xfId="19252" xr:uid="{26ED78B2-9A85-4388-8C84-CA4B9F6A145F}"/>
    <cellStyle name="Note 26 2" xfId="48890" xr:uid="{58F011E1-15AA-433C-9DF3-C0496222EA93}"/>
    <cellStyle name="Note 27" xfId="6299" xr:uid="{0744570F-75FB-4321-B0EA-5D7844343946}"/>
    <cellStyle name="Note 27 2" xfId="36133" xr:uid="{BF54A52B-697A-4D92-B019-42C2E1916C8D}"/>
    <cellStyle name="Note 28" xfId="4549" xr:uid="{82C4295C-52C4-4BE0-92E1-E4088FE31EB7}"/>
    <cellStyle name="Note 28 2" xfId="34501" xr:uid="{3E9DFCE3-DFF8-4FB0-B3BF-DE2DE6825FA8}"/>
    <cellStyle name="Note 29" xfId="22524" xr:uid="{ACA2D37D-B604-41CD-B989-77515C5F46B7}"/>
    <cellStyle name="Note 29 2" xfId="51813" xr:uid="{06A3B95D-B3D6-47F8-AD7D-1CF41817CD1A}"/>
    <cellStyle name="Note 3" xfId="56" xr:uid="{1BB99DE7-8F30-43F3-A709-5D044FE40AE2}"/>
    <cellStyle name="Note 3 10" xfId="19507" xr:uid="{3120E668-AA3E-4105-AD27-B47E07E81BD5}"/>
    <cellStyle name="Note 3 10 2" xfId="49145" xr:uid="{626E560B-FE28-4B9E-8E9A-005C5EA97827}"/>
    <cellStyle name="Note 3 11" xfId="19508" xr:uid="{1B72547A-A869-4FAE-ADCC-AB403D964C3C}"/>
    <cellStyle name="Note 3 11 2" xfId="49146" xr:uid="{F6545E16-71D0-4689-9324-61C88992D488}"/>
    <cellStyle name="Note 3 12" xfId="19509" xr:uid="{3232B66C-5C10-4E18-B5EA-95269204A56F}"/>
    <cellStyle name="Note 3 12 2" xfId="49147" xr:uid="{AD8B3EA0-9BAD-4789-8EFA-6BB3568DFBA3}"/>
    <cellStyle name="Note 3 13" xfId="19506" xr:uid="{AA75FB18-5125-4E07-B860-84E7C6A7C8E4}"/>
    <cellStyle name="Note 3 13 2" xfId="49144" xr:uid="{A0675970-E52F-4B88-84D2-9AB4CD06A2DA}"/>
    <cellStyle name="Note 3 14" xfId="6377" xr:uid="{4CE6DE6C-0928-4C31-BDE8-95EBB010981B}"/>
    <cellStyle name="Note 3 14 2" xfId="36166" xr:uid="{C7793486-6A63-4CF6-9670-7F653AABA100}"/>
    <cellStyle name="Note 3 15" xfId="4715" xr:uid="{0F60419C-E72F-470B-A790-C0937450BEF2}"/>
    <cellStyle name="Note 3 15 2" xfId="34609" xr:uid="{880E6F3F-1499-4537-803C-2F44137FDA62}"/>
    <cellStyle name="Note 3 16" xfId="22645" xr:uid="{AFF15C3A-9586-4D92-BC11-FA4E4E6B1BAE}"/>
    <cellStyle name="Note 3 16 2" xfId="51930" xr:uid="{25D678C1-E1A5-4EA9-A1DB-C9E6896B5E4D}"/>
    <cellStyle name="Note 3 17" xfId="4183" xr:uid="{1FAF8548-7986-4C4C-B128-AF11AB4A76AF}"/>
    <cellStyle name="Note 3 17 2" xfId="34432" xr:uid="{248E8D34-8741-49C3-90A6-2AAA96982ACF}"/>
    <cellStyle name="Note 3 18" xfId="31735" xr:uid="{EB1DBFA0-089E-4475-8698-8F60F75CAB9D}"/>
    <cellStyle name="Note 3 2" xfId="117" xr:uid="{FCA03853-0869-4F77-9199-3EC3582963D8}"/>
    <cellStyle name="Note 3 2 10" xfId="20794" xr:uid="{36F24CC7-7264-456D-82B3-B902445BEF86}"/>
    <cellStyle name="Note 3 2 10 2" xfId="50222" xr:uid="{F5C21D50-BD9A-4F14-80C4-01D25660DA30}"/>
    <cellStyle name="Note 3 2 11" xfId="19510" xr:uid="{EBFBAF06-DEE6-41CC-8739-B38B39F7DCDD}"/>
    <cellStyle name="Note 3 2 11 2" xfId="49148" xr:uid="{2A41E2FE-A4D5-4066-AF13-E3A80366CF75}"/>
    <cellStyle name="Note 3 2 12" xfId="4937" xr:uid="{45334267-6FE8-4774-A5E5-67C33BEBF45D}"/>
    <cellStyle name="Note 3 2 12 2" xfId="34806" xr:uid="{AD1B1736-7F51-4713-9185-4511A657FA1F}"/>
    <cellStyle name="Note 3 2 13" xfId="22695" xr:uid="{0065C3BB-DB31-4B3A-B48B-7173737EB7A4}"/>
    <cellStyle name="Note 3 2 13 2" xfId="51980" xr:uid="{8242192B-7934-4448-A37B-4DD27AD04C21}"/>
    <cellStyle name="Note 3 2 14" xfId="4356" xr:uid="{B44A77D0-9582-4DB0-BEF7-54B0DECFD3FA}"/>
    <cellStyle name="Note 3 2 14 2" xfId="34439" xr:uid="{9C8791AD-55E3-4E05-9653-533646C4CF2C}"/>
    <cellStyle name="Note 3 2 15" xfId="31753" xr:uid="{F37E5BB2-9AEC-4833-B72D-81BC8CB906C6}"/>
    <cellStyle name="Note 3 2 2" xfId="866" xr:uid="{1530F8DE-77A7-4CB5-BF11-E3C0D9C516B1}"/>
    <cellStyle name="Note 3 2 2 10" xfId="23780" xr:uid="{BED12516-550D-4F7E-BD4E-2CCF2ECFB226}"/>
    <cellStyle name="Note 3 2 2 11" xfId="32096" xr:uid="{B5D624CB-6713-4717-A0E8-B4003DBBAF73}"/>
    <cellStyle name="Note 3 2 2 2" xfId="1428" xr:uid="{DA01D438-A827-41BE-A561-6E1CBA678F60}"/>
    <cellStyle name="Note 3 2 2 2 2" xfId="2090" xr:uid="{CF8644CB-E268-402E-9D11-F47CBCEE933F}"/>
    <cellStyle name="Note 3 2 2 2 2 2" xfId="3325" xr:uid="{A518264F-4E64-4A32-B146-A199A79C115B}"/>
    <cellStyle name="Note 3 2 2 2 2 2 2" xfId="19514" xr:uid="{CA9459AF-C9C8-4CD1-B0F7-662DB5F3A9D6}"/>
    <cellStyle name="Note 3 2 2 2 2 2 2 2" xfId="49152" xr:uid="{A87A1D1B-2956-4F4B-8672-3B666889B9E4}"/>
    <cellStyle name="Note 3 2 2 2 2 2 3" xfId="34302" xr:uid="{90D292A9-211B-4E66-B947-930B7DE2561F}"/>
    <cellStyle name="Note 3 2 2 2 2 3" xfId="19515" xr:uid="{CEBE11DC-BE9E-49AA-A45C-AAD8E09B9792}"/>
    <cellStyle name="Note 3 2 2 2 2 3 2" xfId="49153" xr:uid="{4F643FF7-8020-41CF-ADA1-3E47D5A6BD4E}"/>
    <cellStyle name="Note 3 2 2 2 2 4" xfId="31102" xr:uid="{BF701C69-42C2-4A52-8F1C-877C4CD6D6EE}"/>
    <cellStyle name="Note 3 2 2 2 2 4 2" xfId="59580" xr:uid="{C62FE461-5D44-48A7-8662-5867549002D2}"/>
    <cellStyle name="Note 3 2 2 2 2 5" xfId="19513" xr:uid="{ECC59956-A488-4549-8DA6-D9790E385FF7}"/>
    <cellStyle name="Note 3 2 2 2 2 5 2" xfId="49151" xr:uid="{0A5CE58E-89E9-4780-9C64-3ECEB656FE5E}"/>
    <cellStyle name="Note 3 2 2 2 2 6" xfId="33092" xr:uid="{09179690-BF0E-4BCD-B3B4-4E9DFDE3AEEB}"/>
    <cellStyle name="Note 3 2 2 2 3" xfId="2726" xr:uid="{DF11E440-7DDC-41EF-B657-B1679CF6DDF9}"/>
    <cellStyle name="Note 3 2 2 2 3 2" xfId="19516" xr:uid="{755813D8-9377-48C5-87EC-D5EBADAB6B93}"/>
    <cellStyle name="Note 3 2 2 2 3 2 2" xfId="49154" xr:uid="{2DF55B58-63F1-48F7-8629-BFCB652B2A09}"/>
    <cellStyle name="Note 3 2 2 2 3 3" xfId="33706" xr:uid="{A050EBBA-59D6-4B61-938E-C364FDF55AD2}"/>
    <cellStyle name="Note 3 2 2 2 4" xfId="19517" xr:uid="{0F0E845B-4BB3-4D6E-A608-D237801A1093}"/>
    <cellStyle name="Note 3 2 2 2 4 2" xfId="49155" xr:uid="{ED9A144B-851F-4FCA-9E96-31741A9A2B1B}"/>
    <cellStyle name="Note 3 2 2 2 5" xfId="19518" xr:uid="{68D76C23-6D12-49CB-9EAE-9A849EAB29B8}"/>
    <cellStyle name="Note 3 2 2 2 5 2" xfId="49156" xr:uid="{475556A6-2C5D-45E8-8CDD-1D58B545E8D9}"/>
    <cellStyle name="Note 3 2 2 2 6" xfId="31226" xr:uid="{C3CB0995-7A9F-44FA-AC0E-5F73BE597882}"/>
    <cellStyle name="Note 3 2 2 2 6 2" xfId="59619" xr:uid="{FAEBD659-4CF8-457F-A7EE-7E2055E5BD53}"/>
    <cellStyle name="Note 3 2 2 2 7" xfId="19512" xr:uid="{2E3BB9B4-F9FB-44DB-B0A1-A17174BD504E}"/>
    <cellStyle name="Note 3 2 2 2 7 2" xfId="49150" xr:uid="{3F96795B-21F2-4509-BC88-83E596CDBE55}"/>
    <cellStyle name="Note 3 2 2 2 8" xfId="32478" xr:uid="{57D349F3-0010-405E-9ADC-6F3B9B3F7B04}"/>
    <cellStyle name="Note 3 2 2 3" xfId="1800" xr:uid="{51CBED6B-6C7F-4F27-B05C-97FB4E5A81A3}"/>
    <cellStyle name="Note 3 2 2 3 2" xfId="3021" xr:uid="{CDBBC503-4775-461A-8661-D395911C3536}"/>
    <cellStyle name="Note 3 2 2 3 2 2" xfId="19521" xr:uid="{9B47C248-1BB2-448B-B831-123FF3040D86}"/>
    <cellStyle name="Note 3 2 2 3 2 2 2" xfId="49159" xr:uid="{A743EF03-1B1F-46C3-B66E-90412DB776C7}"/>
    <cellStyle name="Note 3 2 2 3 2 3" xfId="19522" xr:uid="{1D488649-9F0E-4E90-A5CC-FE4CCE9E7E81}"/>
    <cellStyle name="Note 3 2 2 3 2 3 2" xfId="49160" xr:uid="{3BC9F86D-217A-4EED-92BA-3AA9DB109CE4}"/>
    <cellStyle name="Note 3 2 2 3 2 4" xfId="19520" xr:uid="{D861DF3F-8AB4-4C5E-9B03-DB17ADBAC327}"/>
    <cellStyle name="Note 3 2 2 3 2 4 2" xfId="49158" xr:uid="{4A6E5CBA-0F95-4239-876A-6EEED527E9D0}"/>
    <cellStyle name="Note 3 2 2 3 2 5" xfId="33999" xr:uid="{55E0C80D-990F-4F4B-8D8B-8731A15482AE}"/>
    <cellStyle name="Note 3 2 2 3 3" xfId="19523" xr:uid="{F1F4C718-39F2-4DB4-A867-047FF23BDCD0}"/>
    <cellStyle name="Note 3 2 2 3 3 2" xfId="49161" xr:uid="{6521F03B-1BF7-427A-BA5A-7871EC730DA8}"/>
    <cellStyle name="Note 3 2 2 3 4" xfId="19524" xr:uid="{17A81991-6409-4EE7-A491-ACE64EFCB07E}"/>
    <cellStyle name="Note 3 2 2 3 4 2" xfId="49162" xr:uid="{AD6C890E-1551-4B1D-84F7-89BE79E6D464}"/>
    <cellStyle name="Note 3 2 2 3 5" xfId="19525" xr:uid="{7A4F27E4-92DC-4165-A4FB-22E6CECE814E}"/>
    <cellStyle name="Note 3 2 2 3 5 2" xfId="49163" xr:uid="{D51207EE-BBC6-4627-B596-9D1DD45E95B4}"/>
    <cellStyle name="Note 3 2 2 3 6" xfId="31066" xr:uid="{D66B0AD5-1B38-4777-8B61-F2436ECFA846}"/>
    <cellStyle name="Note 3 2 2 3 6 2" xfId="59547" xr:uid="{0D446450-9EBD-4FE2-B79A-D69EBF8492AA}"/>
    <cellStyle name="Note 3 2 2 3 7" xfId="19519" xr:uid="{5E292933-E28D-4D93-9AD6-FCA774CF078F}"/>
    <cellStyle name="Note 3 2 2 3 7 2" xfId="49157" xr:uid="{6BBAA2A1-7B2F-4DB9-AC8C-634CBCAF4A9B}"/>
    <cellStyle name="Note 3 2 2 3 8" xfId="32802" xr:uid="{E1AF62CC-13B5-4399-8143-86F768DB0CE8}"/>
    <cellStyle name="Note 3 2 2 4" xfId="2353" xr:uid="{9E86E66B-0D3A-454E-9E94-9DF1721B0AE1}"/>
    <cellStyle name="Note 3 2 2 4 2" xfId="19527" xr:uid="{27A3B8C0-6BD8-4443-9C43-5DC45D904D61}"/>
    <cellStyle name="Note 3 2 2 4 2 2" xfId="49165" xr:uid="{6C60D001-27F4-4EAC-98C0-E6E4E287D84F}"/>
    <cellStyle name="Note 3 2 2 4 3" xfId="19528" xr:uid="{A89C22FD-38FF-463D-9E71-F67EB85502F9}"/>
    <cellStyle name="Note 3 2 2 4 3 2" xfId="49166" xr:uid="{DE0D4921-8DA2-47B4-B5B8-879E5716CC7A}"/>
    <cellStyle name="Note 3 2 2 4 4" xfId="19526" xr:uid="{407D9089-F54B-438A-8F1C-4DDCECC844EB}"/>
    <cellStyle name="Note 3 2 2 4 4 2" xfId="49164" xr:uid="{E10E6516-4729-47AF-A0ED-C8AEFBD3B63A}"/>
    <cellStyle name="Note 3 2 2 4 5" xfId="33333" xr:uid="{F9EF3724-9436-4D71-B76C-8D6E226D3866}"/>
    <cellStyle name="Note 3 2 2 5" xfId="19529" xr:uid="{FA82BFFC-F7CF-49FD-9748-89C2138147B2}"/>
    <cellStyle name="Note 3 2 2 5 2" xfId="49167" xr:uid="{95E0F3AB-8AE1-4F1C-855E-26F9456FAF52}"/>
    <cellStyle name="Note 3 2 2 6" xfId="19530" xr:uid="{F1E009E2-2517-42E7-A30C-F99A23097305}"/>
    <cellStyle name="Note 3 2 2 6 2" xfId="49168" xr:uid="{940461AF-5326-4699-9C50-C40BEF569434}"/>
    <cellStyle name="Note 3 2 2 7" xfId="19531" xr:uid="{C52D8BD5-BDB6-4092-B44C-3228D518681D}"/>
    <cellStyle name="Note 3 2 2 7 2" xfId="49169" xr:uid="{48F50957-C108-4BAC-882D-7E00ACA01C57}"/>
    <cellStyle name="Note 3 2 2 8" xfId="21767" xr:uid="{AFD26AD4-236E-4B96-8067-8DF855087CCC}"/>
    <cellStyle name="Note 3 2 2 8 2" xfId="51192" xr:uid="{2538BDC4-3A8E-440D-8785-9DBB8EAD7CFD}"/>
    <cellStyle name="Note 3 2 2 9" xfId="19511" xr:uid="{85C2B200-F1E6-4E39-9126-7FB667341CB2}"/>
    <cellStyle name="Note 3 2 2 9 2" xfId="49149" xr:uid="{FAA67311-F50E-4C22-BC06-A5FF429A1728}"/>
    <cellStyle name="Note 3 2 3" xfId="1427" xr:uid="{4F8C797D-3388-46E5-A22C-84194B20E0C0}"/>
    <cellStyle name="Note 3 2 3 10" xfId="32477" xr:uid="{771F711F-2D50-4AAF-8544-681FABE20186}"/>
    <cellStyle name="Note 3 2 3 2" xfId="2089" xr:uid="{12440FCB-7398-455E-9AF1-5E618BB20FCD}"/>
    <cellStyle name="Note 3 2 3 2 2" xfId="3324" xr:uid="{87D83A06-D10E-438E-B18F-96B7174842EB}"/>
    <cellStyle name="Note 3 2 3 2 2 2" xfId="19535" xr:uid="{91C2D109-9E7E-4442-B8C2-3C69A76D61DD}"/>
    <cellStyle name="Note 3 2 3 2 2 2 2" xfId="49173" xr:uid="{2BDF19E7-45E4-4897-A347-6C595536D05A}"/>
    <cellStyle name="Note 3 2 3 2 2 3" xfId="19536" xr:uid="{C0075FEA-E02C-4B82-BD48-2A8DFB6DFC3E}"/>
    <cellStyle name="Note 3 2 3 2 2 3 2" xfId="49174" xr:uid="{E87AAFFB-1137-4531-B592-55FE47A4E340}"/>
    <cellStyle name="Note 3 2 3 2 2 4" xfId="19534" xr:uid="{0FFB3649-B1A3-45F3-BE3D-627795927215}"/>
    <cellStyle name="Note 3 2 3 2 2 4 2" xfId="49172" xr:uid="{8234451F-478C-44DA-B5F4-FE28318C971C}"/>
    <cellStyle name="Note 3 2 3 2 2 5" xfId="34301" xr:uid="{1E171F4D-DBAA-41A2-91CB-434D0E800BE7}"/>
    <cellStyle name="Note 3 2 3 2 3" xfId="19537" xr:uid="{47909881-FC5F-470B-9EA7-920E1231587D}"/>
    <cellStyle name="Note 3 2 3 2 3 2" xfId="49175" xr:uid="{13A999F8-7902-41A2-B78E-6AD920B7FB58}"/>
    <cellStyle name="Note 3 2 3 2 4" xfId="19538" xr:uid="{195EFEAB-762D-4506-8C35-A1973975DFB7}"/>
    <cellStyle name="Note 3 2 3 2 4 2" xfId="49176" xr:uid="{CB2A0883-2F8E-442F-83D8-59BEF2271F9D}"/>
    <cellStyle name="Note 3 2 3 2 5" xfId="19539" xr:uid="{3306618F-F5BA-4766-81B7-8158C88A9544}"/>
    <cellStyle name="Note 3 2 3 2 5 2" xfId="49177" xr:uid="{6FDCFAE6-8BBA-46DF-A86D-A5EFF02B1C47}"/>
    <cellStyle name="Note 3 2 3 2 6" xfId="31104" xr:uid="{0318DEE8-0BD2-441C-8BDB-87FBB25DD2E2}"/>
    <cellStyle name="Note 3 2 3 2 6 2" xfId="59582" xr:uid="{6C0FE785-96D7-4DD9-A28A-263A2FE2D1CA}"/>
    <cellStyle name="Note 3 2 3 2 7" xfId="19533" xr:uid="{88DDBF76-D483-4239-A561-5577948841B1}"/>
    <cellStyle name="Note 3 2 3 2 7 2" xfId="49171" xr:uid="{2EB5BCFB-F5A5-436F-B763-84874CFFD058}"/>
    <cellStyle name="Note 3 2 3 2 8" xfId="33091" xr:uid="{E3302580-B351-4401-BE46-F0D4ED811F31}"/>
    <cellStyle name="Note 3 2 3 3" xfId="2725" xr:uid="{213A656A-66C2-4BA1-BC43-F36A4063EA07}"/>
    <cellStyle name="Note 3 2 3 3 2" xfId="19541" xr:uid="{F47826BB-6AFC-4FF2-9019-3230F80CC742}"/>
    <cellStyle name="Note 3 2 3 3 2 2" xfId="19542" xr:uid="{0ED6ED33-6858-489E-80BA-1B3054D8C5F1}"/>
    <cellStyle name="Note 3 2 3 3 2 2 2" xfId="49180" xr:uid="{F514FB3E-A8E4-4367-9B59-4C434877BF10}"/>
    <cellStyle name="Note 3 2 3 3 2 3" xfId="19543" xr:uid="{EE4FA335-78A8-4837-88F5-0EBF8B7F5309}"/>
    <cellStyle name="Note 3 2 3 3 2 3 2" xfId="49181" xr:uid="{A1CD89FB-7F79-4581-AEB2-3BC099A26B88}"/>
    <cellStyle name="Note 3 2 3 3 2 4" xfId="49179" xr:uid="{6CA53DD6-F40C-4283-B2E6-00E91296ED1A}"/>
    <cellStyle name="Note 3 2 3 3 3" xfId="19544" xr:uid="{19B9CC3E-78FE-441E-B0F6-F0A3C5A6974D}"/>
    <cellStyle name="Note 3 2 3 3 3 2" xfId="49182" xr:uid="{E82BC054-95BC-4D50-AAB1-67BB49E60AB4}"/>
    <cellStyle name="Note 3 2 3 3 4" xfId="19545" xr:uid="{59C6546B-FEAD-418F-A68D-F8033865B3EC}"/>
    <cellStyle name="Note 3 2 3 3 4 2" xfId="49183" xr:uid="{E98C562A-2667-4BD9-8F25-65ED142D3526}"/>
    <cellStyle name="Note 3 2 3 3 5" xfId="19546" xr:uid="{7EA38844-6BE4-4EBB-8BD1-2D0AE101ED94}"/>
    <cellStyle name="Note 3 2 3 3 5 2" xfId="49184" xr:uid="{15921FEE-9B3F-48F7-B1DA-1F54A142A92A}"/>
    <cellStyle name="Note 3 2 3 3 6" xfId="19540" xr:uid="{F2E12DDB-ADD0-4EA7-A629-86CB18F9A428}"/>
    <cellStyle name="Note 3 2 3 3 6 2" xfId="49178" xr:uid="{EAE19884-C4F0-4898-A2BC-965D0FA0BB89}"/>
    <cellStyle name="Note 3 2 3 3 7" xfId="33705" xr:uid="{37C5C0B2-E81B-4C79-9C15-89C121AE9A63}"/>
    <cellStyle name="Note 3 2 3 4" xfId="19547" xr:uid="{92DD91DB-2DBA-4184-A96D-B10679077437}"/>
    <cellStyle name="Note 3 2 3 4 2" xfId="19548" xr:uid="{8DAEC6CB-52B8-4876-9260-F1EA34C33F5F}"/>
    <cellStyle name="Note 3 2 3 4 2 2" xfId="49186" xr:uid="{E9BDD27F-23C1-4D3F-9D3C-B8F7AD2558D3}"/>
    <cellStyle name="Note 3 2 3 4 3" xfId="19549" xr:uid="{6377CFA7-77AE-4945-847B-86D09239DC5B}"/>
    <cellStyle name="Note 3 2 3 4 3 2" xfId="49187" xr:uid="{BF34EAC9-8200-4B87-AE64-CC9F097BDB38}"/>
    <cellStyle name="Note 3 2 3 4 4" xfId="49185" xr:uid="{B694E3EF-7B94-4790-B697-FCD6E5B73FCE}"/>
    <cellStyle name="Note 3 2 3 5" xfId="19550" xr:uid="{68763BC9-C2BE-46B7-8BBD-AA9E94E85F2E}"/>
    <cellStyle name="Note 3 2 3 5 2" xfId="49188" xr:uid="{D8F86972-4275-43E1-9D4F-3236F9BB37BA}"/>
    <cellStyle name="Note 3 2 3 6" xfId="19551" xr:uid="{7D746D0E-D088-4275-9F2C-55FD4E16D1E2}"/>
    <cellStyle name="Note 3 2 3 6 2" xfId="49189" xr:uid="{BE12ABF6-E1F1-4289-89CB-0EFC0E50BE62}"/>
    <cellStyle name="Note 3 2 3 7" xfId="19552" xr:uid="{789A34A2-8D40-485D-9BC3-2DFCA7A321C7}"/>
    <cellStyle name="Note 3 2 3 7 2" xfId="49190" xr:uid="{2CB18019-5612-4F47-800F-A74CC3497655}"/>
    <cellStyle name="Note 3 2 3 8" xfId="31088" xr:uid="{70FA1387-B6CA-4109-9C62-32A10801DAE2}"/>
    <cellStyle name="Note 3 2 3 8 2" xfId="59566" xr:uid="{359FBF0D-CBED-4DB8-8DA5-2FB8369E80CE}"/>
    <cellStyle name="Note 3 2 3 9" xfId="19532" xr:uid="{6D29EDAB-D59C-4D45-BFBD-560343968964}"/>
    <cellStyle name="Note 3 2 3 9 2" xfId="49170" xr:uid="{3C41428B-7B43-4C04-B6C8-BE7BEE64A5C5}"/>
    <cellStyle name="Note 3 2 4" xfId="1799" xr:uid="{C03A3D39-C18B-4EC6-9218-E467AF0491BC}"/>
    <cellStyle name="Note 3 2 4 2" xfId="3020" xr:uid="{9C700507-4DF6-4EA7-ABF6-0CB059606926}"/>
    <cellStyle name="Note 3 2 4 2 2" xfId="19555" xr:uid="{53A8901C-ADA2-42E0-AFB7-004F10A1F11D}"/>
    <cellStyle name="Note 3 2 4 2 2 2" xfId="49193" xr:uid="{E4F62362-2E43-4AC8-B2CA-F96A6B5B257C}"/>
    <cellStyle name="Note 3 2 4 2 3" xfId="19556" xr:uid="{8C7463E6-9138-43C8-B73B-2570958BB03B}"/>
    <cellStyle name="Note 3 2 4 2 3 2" xfId="49194" xr:uid="{EA25E62C-E23F-40C4-9AC1-BDCF36751006}"/>
    <cellStyle name="Note 3 2 4 2 4" xfId="19554" xr:uid="{7325DCAA-E851-4D75-85A1-8052614208EA}"/>
    <cellStyle name="Note 3 2 4 2 4 2" xfId="49192" xr:uid="{61D9A014-C7C1-4C75-AB62-9868CD82DFFD}"/>
    <cellStyle name="Note 3 2 4 2 5" xfId="33998" xr:uid="{F1CAD702-6C29-4FB1-91EB-4E0D983F539A}"/>
    <cellStyle name="Note 3 2 4 3" xfId="19557" xr:uid="{7C9619FA-47E6-4C36-809D-79DE6794583C}"/>
    <cellStyle name="Note 3 2 4 3 2" xfId="49195" xr:uid="{8D592403-6709-496C-A8C8-AE4CDD037B38}"/>
    <cellStyle name="Note 3 2 4 4" xfId="19558" xr:uid="{EE5E97EF-1330-4BB5-BA89-851EAB4E7456}"/>
    <cellStyle name="Note 3 2 4 4 2" xfId="49196" xr:uid="{8220F6DD-65E0-433E-B004-AE39DC0B4964}"/>
    <cellStyle name="Note 3 2 4 5" xfId="19559" xr:uid="{D8ED17BC-F3E2-4EAD-A63C-C0C902BA8E27}"/>
    <cellStyle name="Note 3 2 4 5 2" xfId="49197" xr:uid="{C6F32EE5-94F4-4D16-966A-BEA1C8E97B3C}"/>
    <cellStyle name="Note 3 2 4 6" xfId="31076" xr:uid="{D9E40FCA-59CB-42A8-B73F-795C245BAB8B}"/>
    <cellStyle name="Note 3 2 4 6 2" xfId="59556" xr:uid="{065D5DD8-6A19-4DB7-A722-8C773A5F283A}"/>
    <cellStyle name="Note 3 2 4 7" xfId="19553" xr:uid="{59BB475F-F5C9-45A3-85BE-B3D200049109}"/>
    <cellStyle name="Note 3 2 4 7 2" xfId="49191" xr:uid="{8DB2CE49-2820-4332-BDA2-98034A1D6413}"/>
    <cellStyle name="Note 3 2 4 8" xfId="32801" xr:uid="{F227F2BE-7A6F-4D6E-A9FD-A72521CBCCFC}"/>
    <cellStyle name="Note 3 2 5" xfId="2236" xr:uid="{499CBBC8-D93E-4365-8648-F9385F61E6E8}"/>
    <cellStyle name="Note 3 2 5 2" xfId="19561" xr:uid="{9C7645DC-6188-48D6-8DB8-4900FA3BA540}"/>
    <cellStyle name="Note 3 2 5 2 2" xfId="19562" xr:uid="{61ECB24A-0F98-46CA-9097-3CE141FD93A8}"/>
    <cellStyle name="Note 3 2 5 2 2 2" xfId="49200" xr:uid="{05383D4A-942D-442D-BCDC-D9DA75935CBF}"/>
    <cellStyle name="Note 3 2 5 2 3" xfId="19563" xr:uid="{BC20C0E3-A760-4A41-9647-2C74BE0560F2}"/>
    <cellStyle name="Note 3 2 5 2 3 2" xfId="49201" xr:uid="{7141FB25-D1DF-4DC4-8EFD-4F83A618C0D1}"/>
    <cellStyle name="Note 3 2 5 2 4" xfId="49199" xr:uid="{79C2AFF0-A8B6-4262-A017-B42ACE3827EE}"/>
    <cellStyle name="Note 3 2 5 3" xfId="19564" xr:uid="{D06AA442-973F-42F6-875D-8CA10A098758}"/>
    <cellStyle name="Note 3 2 5 3 2" xfId="49202" xr:uid="{88740551-DBD8-4ECB-AB23-471A8FFE726D}"/>
    <cellStyle name="Note 3 2 5 4" xfId="19565" xr:uid="{A4E6C3E9-40A7-4B91-8EE0-C19838EB1672}"/>
    <cellStyle name="Note 3 2 5 4 2" xfId="49203" xr:uid="{A7A86934-338C-4A43-A559-64BC0C62C2CC}"/>
    <cellStyle name="Note 3 2 5 5" xfId="19566" xr:uid="{6F04DFDC-1633-44E6-968C-4731DE11EFF8}"/>
    <cellStyle name="Note 3 2 5 5 2" xfId="49204" xr:uid="{B65A1BBD-94AD-4FA4-8270-D07C78CC17C5}"/>
    <cellStyle name="Note 3 2 5 6" xfId="31115" xr:uid="{4FE0402F-6EBE-43ED-A6BB-9FD3A08434E8}"/>
    <cellStyle name="Note 3 2 5 6 2" xfId="59591" xr:uid="{1CBAFE78-5B8C-4784-9540-288A69BDB889}"/>
    <cellStyle name="Note 3 2 5 7" xfId="19560" xr:uid="{64C02499-ED70-4654-89CC-78470FAA35F3}"/>
    <cellStyle name="Note 3 2 5 7 2" xfId="49198" xr:uid="{32F2BE74-5A70-46E9-9A19-D60BFFBD50DF}"/>
    <cellStyle name="Note 3 2 5 8" xfId="33218" xr:uid="{615664FD-4F69-44B0-A8BE-5AA8C0532A16}"/>
    <cellStyle name="Note 3 2 6" xfId="19567" xr:uid="{0297223F-67D0-4FC5-9FE3-6EB54690856F}"/>
    <cellStyle name="Note 3 2 6 2" xfId="19568" xr:uid="{6FE98134-82EC-4814-AF98-6CE0D5371D04}"/>
    <cellStyle name="Note 3 2 6 2 2" xfId="49206" xr:uid="{AC88617A-6A90-4CC0-9ED2-9D8B4D754E94}"/>
    <cellStyle name="Note 3 2 6 3" xfId="19569" xr:uid="{828D3653-1B0A-417A-B8DC-72485FF95AAB}"/>
    <cellStyle name="Note 3 2 6 3 2" xfId="49207" xr:uid="{6369C21A-A9F2-4BAE-8DFD-55C84783F679}"/>
    <cellStyle name="Note 3 2 6 4" xfId="49205" xr:uid="{274C3FC4-DBEF-49F2-B554-943DEA593776}"/>
    <cellStyle name="Note 3 2 7" xfId="19570" xr:uid="{937CA0E0-F8EB-4263-813E-C69F565499E2}"/>
    <cellStyle name="Note 3 2 7 2" xfId="49208" xr:uid="{DB075C03-E27E-4288-B7D6-61B6AE4C39D7}"/>
    <cellStyle name="Note 3 2 8" xfId="19571" xr:uid="{6B634DEF-FE87-4113-A0B4-B32674D588DA}"/>
    <cellStyle name="Note 3 2 8 2" xfId="49209" xr:uid="{1D6F9A1C-427E-4E23-B70E-049907173BCA}"/>
    <cellStyle name="Note 3 2 9" xfId="19572" xr:uid="{0406350A-BF29-4E1C-A154-FA2A4653D443}"/>
    <cellStyle name="Note 3 2 9 2" xfId="49210" xr:uid="{3DB18009-412D-4285-9B3E-403172E058CD}"/>
    <cellStyle name="Note 3 3" xfId="131" xr:uid="{B8FED2E9-2274-42C6-B79F-40A19D068F6A}"/>
    <cellStyle name="Note 3 3 10" xfId="23567" xr:uid="{B97BD05E-A71B-4DBE-8B80-7B3B4E27A22E}"/>
    <cellStyle name="Note 3 3 11" xfId="31767" xr:uid="{4A10D6FE-CAC2-414A-B7A3-CCD45B99EBDF}"/>
    <cellStyle name="Note 3 3 2" xfId="1429" xr:uid="{5001A29D-919B-4DAD-BFBE-3842615551AA}"/>
    <cellStyle name="Note 3 3 2 2" xfId="2091" xr:uid="{80350BD9-25E9-4E39-8659-232249E32E1C}"/>
    <cellStyle name="Note 3 3 2 2 2" xfId="3326" xr:uid="{F8328FB2-E971-4803-802B-C2422951FBAB}"/>
    <cellStyle name="Note 3 3 2 2 2 2" xfId="19576" xr:uid="{37ED472C-67D7-4036-ADAD-74AF946558BB}"/>
    <cellStyle name="Note 3 3 2 2 2 2 2" xfId="49214" xr:uid="{FDA0A012-2939-4207-9819-74021610ADEC}"/>
    <cellStyle name="Note 3 3 2 2 2 3" xfId="34303" xr:uid="{13F71FD0-898E-4338-9C2B-ABE91485B758}"/>
    <cellStyle name="Note 3 3 2 2 3" xfId="19577" xr:uid="{1ED4A28E-1989-44E9-A894-C87FFA76F5F3}"/>
    <cellStyle name="Note 3 3 2 2 3 2" xfId="49215" xr:uid="{B5E5F6E4-C6B5-47FE-B12C-9C97F31A651B}"/>
    <cellStyle name="Note 3 3 2 2 4" xfId="31404" xr:uid="{675554DC-57FB-470D-9D65-6928AF79E4E3}"/>
    <cellStyle name="Note 3 3 2 2 4 2" xfId="59654" xr:uid="{A32623D4-3516-4B7B-9F7D-B2FC83B79676}"/>
    <cellStyle name="Note 3 3 2 2 5" xfId="19575" xr:uid="{538BAACA-A357-44AC-9B0E-F85CFCFB1289}"/>
    <cellStyle name="Note 3 3 2 2 5 2" xfId="49213" xr:uid="{5FCFD681-F9D1-4066-A58A-15A2C92592D9}"/>
    <cellStyle name="Note 3 3 2 2 6" xfId="33093" xr:uid="{F1AF3974-A01A-46EB-85F6-B16CA251F84F}"/>
    <cellStyle name="Note 3 3 2 3" xfId="2727" xr:uid="{154BEEEE-9F87-4AB3-9243-7DE1BCBCA845}"/>
    <cellStyle name="Note 3 3 2 3 2" xfId="19578" xr:uid="{04FD5E90-2578-495E-A032-7A9CF307428A}"/>
    <cellStyle name="Note 3 3 2 3 2 2" xfId="49216" xr:uid="{3D328B0D-BC8C-47BC-8584-D0139A655134}"/>
    <cellStyle name="Note 3 3 2 3 3" xfId="33707" xr:uid="{B813C734-7F8A-4150-B358-B74E1C8D588D}"/>
    <cellStyle name="Note 3 3 2 4" xfId="19579" xr:uid="{F69A6AE2-D216-4531-A995-6DA6B9426A56}"/>
    <cellStyle name="Note 3 3 2 4 2" xfId="49217" xr:uid="{6022EFBF-FF41-4C24-8705-08D74E4947CD}"/>
    <cellStyle name="Note 3 3 2 5" xfId="19580" xr:uid="{051F137E-D80D-4728-8861-A9E2B72BC202}"/>
    <cellStyle name="Note 3 3 2 5 2" xfId="49218" xr:uid="{EA914E6C-EE93-4C62-9EF9-ED7893B15C67}"/>
    <cellStyle name="Note 3 3 2 6" xfId="22008" xr:uid="{4E8C332A-C24A-4863-A5F9-4212AD317248}"/>
    <cellStyle name="Note 3 3 2 6 2" xfId="51433" xr:uid="{A96D4372-3E07-45FA-A962-A3C2BE1961BF}"/>
    <cellStyle name="Note 3 3 2 7" xfId="19574" xr:uid="{558D5946-FAFC-4E4D-A9B0-602E06B6E989}"/>
    <cellStyle name="Note 3 3 2 7 2" xfId="49212" xr:uid="{A4745BEF-4B26-4571-89EC-E516FAEDDFB0}"/>
    <cellStyle name="Note 3 3 2 8" xfId="31228" xr:uid="{A522A93E-BAF5-44EC-AB8E-1DFE70EFCA6D}"/>
    <cellStyle name="Note 3 3 2 8 2" xfId="59621" xr:uid="{002604DA-268D-47F7-9A32-5635B1FCCE05}"/>
    <cellStyle name="Note 3 3 2 9" xfId="32479" xr:uid="{829E1CF1-B65D-4078-89CB-BBEEC09A1ADB}"/>
    <cellStyle name="Note 3 3 3" xfId="1801" xr:uid="{1AFCD801-CC2B-4BC3-A095-14DEFCF6BFCD}"/>
    <cellStyle name="Note 3 3 3 2" xfId="3022" xr:uid="{9EADF3D9-BA9D-44A6-8B30-9C898B9F95C5}"/>
    <cellStyle name="Note 3 3 3 2 2" xfId="19583" xr:uid="{77E5F179-3994-4AB7-9864-65ADDDB57845}"/>
    <cellStyle name="Note 3 3 3 2 2 2" xfId="49221" xr:uid="{D51B6CAB-B4F8-4095-B99C-AEBCC80ADB4F}"/>
    <cellStyle name="Note 3 3 3 2 3" xfId="19584" xr:uid="{C1550271-FE4C-4257-B10D-809D64356E7A}"/>
    <cellStyle name="Note 3 3 3 2 3 2" xfId="49222" xr:uid="{4BF7C318-8DBB-4735-B33D-990E316EFFC9}"/>
    <cellStyle name="Note 3 3 3 2 4" xfId="19582" xr:uid="{CF41A066-0080-4F29-8470-2FEE63C6855B}"/>
    <cellStyle name="Note 3 3 3 2 4 2" xfId="49220" xr:uid="{55CE4EF6-30CF-426B-AF94-6C49A4184294}"/>
    <cellStyle name="Note 3 3 3 2 5" xfId="34000" xr:uid="{F3B36D5C-07F5-4939-B7C8-EC26C84B015E}"/>
    <cellStyle name="Note 3 3 3 3" xfId="19585" xr:uid="{F1E6D965-34DB-4728-A87B-2C4ACF2B0419}"/>
    <cellStyle name="Note 3 3 3 3 2" xfId="49223" xr:uid="{97C5E60E-A7E7-49F6-AC18-69384AD2B7DE}"/>
    <cellStyle name="Note 3 3 3 4" xfId="19586" xr:uid="{5B6C3CEF-00D1-4883-9AC9-D4E878C8BB14}"/>
    <cellStyle name="Note 3 3 3 4 2" xfId="49224" xr:uid="{DACBC382-CCEF-4A6B-8D36-C94C77ED12CB}"/>
    <cellStyle name="Note 3 3 3 5" xfId="19587" xr:uid="{EDF28A1C-19D4-45D7-A484-DAD74D04DF47}"/>
    <cellStyle name="Note 3 3 3 5 2" xfId="49225" xr:uid="{3FA6172C-0781-4F14-A7B7-47829A5D8FB9}"/>
    <cellStyle name="Note 3 3 3 6" xfId="31227" xr:uid="{D12CC1F7-5FE2-4FF4-A030-3DCCE8CDF3A9}"/>
    <cellStyle name="Note 3 3 3 6 2" xfId="59620" xr:uid="{47068F00-8973-4948-BE06-B5626F9FDC53}"/>
    <cellStyle name="Note 3 3 3 7" xfId="19581" xr:uid="{E7A54D43-231C-4426-8E75-3DC1B80C510C}"/>
    <cellStyle name="Note 3 3 3 7 2" xfId="49219" xr:uid="{7A2A06D4-7CD8-4866-9D45-F18D143E04FC}"/>
    <cellStyle name="Note 3 3 3 8" xfId="32803" xr:uid="{E0DDE4F1-8373-4CEE-B9EF-31E73C9ED9D1}"/>
    <cellStyle name="Note 3 3 4" xfId="2268" xr:uid="{D37DC8F0-A0D3-433A-8EAF-090D811BCCAB}"/>
    <cellStyle name="Note 3 3 4 2" xfId="19589" xr:uid="{EABD4E80-B910-4B27-A2AA-7BFF9B6FDAE2}"/>
    <cellStyle name="Note 3 3 4 2 2" xfId="49227" xr:uid="{65B4E8E8-423C-4ADC-9C23-2858FC46A03F}"/>
    <cellStyle name="Note 3 3 4 3" xfId="19590" xr:uid="{B8819FE7-147F-433D-BA62-044086C66E0A}"/>
    <cellStyle name="Note 3 3 4 3 2" xfId="49228" xr:uid="{2BC34070-39DB-452E-84F1-BD0D0DB7F4C2}"/>
    <cellStyle name="Note 3 3 4 4" xfId="19588" xr:uid="{19082C8E-05BB-4722-B71A-EF281015F3D2}"/>
    <cellStyle name="Note 3 3 4 4 2" xfId="49226" xr:uid="{616B7C6D-FA5E-47DA-B970-DBA0017213DA}"/>
    <cellStyle name="Note 3 3 4 5" xfId="33248" xr:uid="{98D5C60A-329D-4C51-B1F3-F466932CD036}"/>
    <cellStyle name="Note 3 3 5" xfId="19591" xr:uid="{E70504AD-E13B-4FBB-BA44-4030D6FDA5A0}"/>
    <cellStyle name="Note 3 3 5 2" xfId="49229" xr:uid="{386D18E1-65E5-4219-B8EE-8C01278E99F8}"/>
    <cellStyle name="Note 3 3 6" xfId="19592" xr:uid="{72966284-D17B-4153-BF31-B5C4A89ECA41}"/>
    <cellStyle name="Note 3 3 6 2" xfId="49230" xr:uid="{9B04AD6D-8EA9-48B5-BAA4-27413D056E01}"/>
    <cellStyle name="Note 3 3 7" xfId="19593" xr:uid="{E8D2AAC0-421E-410C-B45F-CAFF4EEE7118}"/>
    <cellStyle name="Note 3 3 7 2" xfId="49231" xr:uid="{72CEE5DA-FF47-492E-80DD-B3E6B10D9CB0}"/>
    <cellStyle name="Note 3 3 8" xfId="21036" xr:uid="{E0DC5473-B6B4-4719-9EFC-5CCF20ACB925}"/>
    <cellStyle name="Note 3 3 8 2" xfId="50462" xr:uid="{FD929A9C-A248-44A6-8840-BCC98F99AEEC}"/>
    <cellStyle name="Note 3 3 9" xfId="19573" xr:uid="{4183C95C-B502-4C6F-9C64-B3A952F0A9A8}"/>
    <cellStyle name="Note 3 3 9 2" xfId="49211" xr:uid="{1630549B-9C6B-40A4-8C91-03C4B986E8DA}"/>
    <cellStyle name="Note 3 4" xfId="867" xr:uid="{927E45DE-16C6-4B29-BB0E-69BA38A3A5F1}"/>
    <cellStyle name="Note 3 4 10" xfId="31229" xr:uid="{579385DC-FB14-4195-8791-DBA44A8D5B4A}"/>
    <cellStyle name="Note 3 4 10 2" xfId="59622" xr:uid="{266C6A6D-0994-4295-BFDA-E8B2246830D5}"/>
    <cellStyle name="Note 3 4 11" xfId="32097" xr:uid="{50AF8AA2-F83E-4CE0-8AFF-1413A6F46005}"/>
    <cellStyle name="Note 3 4 2" xfId="1426" xr:uid="{112BA4BE-B90E-402F-BEF3-774A61D50D00}"/>
    <cellStyle name="Note 3 4 2 2" xfId="2088" xr:uid="{F9FE334A-4ECE-4F64-A1D3-995047DE0045}"/>
    <cellStyle name="Note 3 4 2 2 2" xfId="3323" xr:uid="{D6644AC3-952E-48D5-ACA2-39D9241AFFCC}"/>
    <cellStyle name="Note 3 4 2 2 2 2" xfId="19597" xr:uid="{889C9AB0-9583-40BC-B729-136DB451FE12}"/>
    <cellStyle name="Note 3 4 2 2 2 2 2" xfId="49235" xr:uid="{84C09A1A-99A8-4935-B95A-EF41DED3BCCC}"/>
    <cellStyle name="Note 3 4 2 2 2 3" xfId="34300" xr:uid="{42A1368E-4FF7-4E4A-A3CC-0593711BF8A9}"/>
    <cellStyle name="Note 3 4 2 2 3" xfId="19598" xr:uid="{EDB2574F-0D64-41D8-9AD8-00401DDCC8DA}"/>
    <cellStyle name="Note 3 4 2 2 3 2" xfId="49236" xr:uid="{52E47263-C0E0-43C0-A859-203200D73433}"/>
    <cellStyle name="Note 3 4 2 2 4" xfId="31098" xr:uid="{FC1908F5-C2B1-4FB5-94F3-9B2AB342ACD5}"/>
    <cellStyle name="Note 3 4 2 2 4 2" xfId="59576" xr:uid="{B7983446-0E90-4FA9-9B76-5D0B2EBE5B71}"/>
    <cellStyle name="Note 3 4 2 2 5" xfId="19596" xr:uid="{D1645C7C-D160-4202-97BC-CB124904654F}"/>
    <cellStyle name="Note 3 4 2 2 5 2" xfId="49234" xr:uid="{E18EAD70-D0A2-44CA-BD6E-2DEAF47B3B30}"/>
    <cellStyle name="Note 3 4 2 2 6" xfId="33090" xr:uid="{B31D564E-38D4-4430-ACD8-4589A22B6BD8}"/>
    <cellStyle name="Note 3 4 2 3" xfId="2728" xr:uid="{EB4401BA-98FF-4023-BCC9-148853AF8240}"/>
    <cellStyle name="Note 3 4 2 3 2" xfId="19599" xr:uid="{CC20325C-144B-4FA3-8E3A-11934FAC9CA7}"/>
    <cellStyle name="Note 3 4 2 3 2 2" xfId="49237" xr:uid="{9BE9CB91-1480-4857-B9F9-83C22016DA65}"/>
    <cellStyle name="Note 3 4 2 3 3" xfId="33708" xr:uid="{4923A324-82D8-41AA-A903-173CB9DD5E48}"/>
    <cellStyle name="Note 3 4 2 4" xfId="19600" xr:uid="{85B701C5-485A-445A-A4CF-D0003BF9E78F}"/>
    <cellStyle name="Note 3 4 2 4 2" xfId="49238" xr:uid="{06EB9B63-021F-4A25-BBB3-3D3C28196410}"/>
    <cellStyle name="Note 3 4 2 5" xfId="19601" xr:uid="{BA237386-34BD-492E-A73D-7CE01644EE98}"/>
    <cellStyle name="Note 3 4 2 5 2" xfId="49239" xr:uid="{9281C405-CBD8-4644-AAA1-B991BFB78659}"/>
    <cellStyle name="Note 3 4 2 6" xfId="31230" xr:uid="{0C9D32FE-AB71-4E5D-BB2B-34B5BCA9E1EC}"/>
    <cellStyle name="Note 3 4 2 6 2" xfId="59623" xr:uid="{A9B6B043-1205-4829-BD1F-3AF35FBDE709}"/>
    <cellStyle name="Note 3 4 2 7" xfId="19595" xr:uid="{8260A975-97BF-405B-889E-06EE7301A545}"/>
    <cellStyle name="Note 3 4 2 7 2" xfId="49233" xr:uid="{ECDD63EB-0672-4A4F-AAF4-472831EB66B3}"/>
    <cellStyle name="Note 3 4 2 8" xfId="32476" xr:uid="{00AC79ED-F1F9-4261-B7AE-25146DEFF84D}"/>
    <cellStyle name="Note 3 4 3" xfId="1798" xr:uid="{9FF8782C-5368-4DBA-9F30-6DA4A42C2EFB}"/>
    <cellStyle name="Note 3 4 3 2" xfId="3019" xr:uid="{D3EF60DB-1DF1-4BC3-9038-ABED6CA0767E}"/>
    <cellStyle name="Note 3 4 3 2 2" xfId="19604" xr:uid="{5F8DA7BF-FC14-4710-911B-29A178D7C16A}"/>
    <cellStyle name="Note 3 4 3 2 2 2" xfId="49242" xr:uid="{9F2C41DD-07D1-411E-9A0E-007EFC51BDB0}"/>
    <cellStyle name="Note 3 4 3 2 3" xfId="19605" xr:uid="{B11D0437-4291-4FA2-BEE7-386B7F6CDD96}"/>
    <cellStyle name="Note 3 4 3 2 3 2" xfId="49243" xr:uid="{E2A58290-8998-4D18-919B-E17B2C856CFE}"/>
    <cellStyle name="Note 3 4 3 2 4" xfId="19603" xr:uid="{A0E05E05-C16C-496F-AFCA-B8D9FD1413FF}"/>
    <cellStyle name="Note 3 4 3 2 4 2" xfId="49241" xr:uid="{B67F75DC-A107-4FA9-B34E-36789C32ACC2}"/>
    <cellStyle name="Note 3 4 3 2 5" xfId="33997" xr:uid="{E12A4B44-E13B-4B0F-9F2E-5CDC234A16BB}"/>
    <cellStyle name="Note 3 4 3 3" xfId="19606" xr:uid="{C47A6AEA-7F5F-4839-B4DE-C4357026BDAE}"/>
    <cellStyle name="Note 3 4 3 3 2" xfId="49244" xr:uid="{E1AE6D75-ADCE-4D31-AA69-5CD7C0D63195}"/>
    <cellStyle name="Note 3 4 3 4" xfId="19607" xr:uid="{F116939E-F694-4871-9A43-480FAA5BADDB}"/>
    <cellStyle name="Note 3 4 3 4 2" xfId="49245" xr:uid="{C3AC7D66-E7E9-46C5-A23D-564AE48AA13C}"/>
    <cellStyle name="Note 3 4 3 5" xfId="19608" xr:uid="{6BBB478A-858F-4767-A1A7-C3AD76622779}"/>
    <cellStyle name="Note 3 4 3 5 2" xfId="49246" xr:uid="{3305738E-1289-4EEC-B981-69B4C4CBF9B5}"/>
    <cellStyle name="Note 3 4 3 6" xfId="31074" xr:uid="{8B861C48-37D0-42DD-821C-949D4C68C43B}"/>
    <cellStyle name="Note 3 4 3 6 2" xfId="59554" xr:uid="{6037BDA3-4BDE-4C56-8CCC-2981D0FA1859}"/>
    <cellStyle name="Note 3 4 3 7" xfId="19602" xr:uid="{D75DC359-EABD-45BB-B471-9E3D0EEDEE35}"/>
    <cellStyle name="Note 3 4 3 7 2" xfId="49240" xr:uid="{5F53A170-9069-405D-BC39-AB5D38BA14BB}"/>
    <cellStyle name="Note 3 4 3 8" xfId="32800" xr:uid="{8FE2E42E-D71D-4828-AF84-C2C1CF3B24C5}"/>
    <cellStyle name="Note 3 4 4" xfId="2419" xr:uid="{48368EFD-A96C-447C-8528-80308D99E3D1}"/>
    <cellStyle name="Note 3 4 4 2" xfId="19610" xr:uid="{FDAA6FF9-CB72-44E1-B980-5ED78DECB7E8}"/>
    <cellStyle name="Note 3 4 4 2 2" xfId="49248" xr:uid="{82A32325-81A4-4739-A47B-B05B1A60EE18}"/>
    <cellStyle name="Note 3 4 4 3" xfId="19611" xr:uid="{9B94C90A-AF78-405A-9FE3-DBD4DAAB3CF1}"/>
    <cellStyle name="Note 3 4 4 3 2" xfId="49249" xr:uid="{2943EED1-33F8-4C7A-88AF-64C2E650975E}"/>
    <cellStyle name="Note 3 4 4 4" xfId="19609" xr:uid="{0DFC5A59-87DE-4EB4-82DB-C1F4650EC27D}"/>
    <cellStyle name="Note 3 4 4 4 2" xfId="49247" xr:uid="{36F5531C-2AD8-4894-8321-DE93C213E2A9}"/>
    <cellStyle name="Note 3 4 4 5" xfId="33399" xr:uid="{D2BA57AB-404E-41FF-94F7-CF17B166B363}"/>
    <cellStyle name="Note 3 4 5" xfId="19612" xr:uid="{80026B00-A335-4C10-8125-C272FA5825F6}"/>
    <cellStyle name="Note 3 4 5 2" xfId="49250" xr:uid="{3A96F541-BF17-40B0-9C53-3FC64B273B65}"/>
    <cellStyle name="Note 3 4 6" xfId="19613" xr:uid="{336CA9ED-4383-4363-8C7E-C34D7A86527A}"/>
    <cellStyle name="Note 3 4 6 2" xfId="49251" xr:uid="{0DCBF528-9718-48C7-96C1-4BCC2D1DCC20}"/>
    <cellStyle name="Note 3 4 7" xfId="19614" xr:uid="{C8A2E9CC-ADAA-4953-AE70-5BE84A9E4E6C}"/>
    <cellStyle name="Note 3 4 7 2" xfId="49252" xr:uid="{67ED9AD1-A403-41F9-9F77-51E922121DE2}"/>
    <cellStyle name="Note 3 4 8" xfId="21508" xr:uid="{A973107A-BCE2-4484-9CA6-7FAD854FF6ED}"/>
    <cellStyle name="Note 3 4 8 2" xfId="50933" xr:uid="{E4617AB7-7EBA-4432-B7E3-C7CC45ACFAED}"/>
    <cellStyle name="Note 3 4 9" xfId="19594" xr:uid="{2FB05B75-E203-4AED-A408-29C5F8F272FB}"/>
    <cellStyle name="Note 3 4 9 2" xfId="49232" xr:uid="{439A4B17-1DC0-462D-BD23-B4B3D075C655}"/>
    <cellStyle name="Note 3 5" xfId="1156" xr:uid="{48E9C68C-7E7F-4455-ADF1-BE609B0E68C3}"/>
    <cellStyle name="Note 3 5 10" xfId="32206" xr:uid="{A1CB229C-83D0-4BE7-A78D-010A930FDDB1}"/>
    <cellStyle name="Note 3 5 2" xfId="1818" xr:uid="{D748586D-C74E-4CCD-B689-294463513184}"/>
    <cellStyle name="Note 3 5 2 2" xfId="3053" xr:uid="{9A227FE8-4632-4B14-B071-9B2F1619F47E}"/>
    <cellStyle name="Note 3 5 2 2 2" xfId="19618" xr:uid="{0741D22D-644A-4150-88F9-87E8DE0B25FA}"/>
    <cellStyle name="Note 3 5 2 2 2 2" xfId="49256" xr:uid="{81AD180E-8AF7-407D-AE4F-DAC8A66F47E9}"/>
    <cellStyle name="Note 3 5 2 2 3" xfId="19619" xr:uid="{5FD8965C-8173-496D-A374-E070E3070D0C}"/>
    <cellStyle name="Note 3 5 2 2 3 2" xfId="49257" xr:uid="{69AC1FBC-894B-473C-829A-A1D26D0526E2}"/>
    <cellStyle name="Note 3 5 2 2 4" xfId="31094" xr:uid="{AA1CB968-E950-44A0-89D0-4E40C1E65A42}"/>
    <cellStyle name="Note 3 5 2 2 4 2" xfId="59572" xr:uid="{956F48C3-F8DF-45D6-9B74-7F017240F916}"/>
    <cellStyle name="Note 3 5 2 2 5" xfId="19617" xr:uid="{9B597979-56B9-408D-A96F-0C7543507576}"/>
    <cellStyle name="Note 3 5 2 2 5 2" xfId="49255" xr:uid="{C29B96BC-4080-4A69-8195-EF161E4F817A}"/>
    <cellStyle name="Note 3 5 2 2 6" xfId="34030" xr:uid="{D068E8F8-F709-4A75-9B43-A58D9C10CB87}"/>
    <cellStyle name="Note 3 5 2 3" xfId="19620" xr:uid="{7C4FCC53-B8B7-4BFF-995F-201FE1E5E6CB}"/>
    <cellStyle name="Note 3 5 2 3 2" xfId="49258" xr:uid="{686B8D15-EA37-41F0-BD3B-32BADEB5145F}"/>
    <cellStyle name="Note 3 5 2 4" xfId="19621" xr:uid="{A3B0C49C-ED5D-4714-8CA3-CD5223A99AD7}"/>
    <cellStyle name="Note 3 5 2 4 2" xfId="49259" xr:uid="{52B45C08-1A89-4512-B0BB-0C8C4F938BED}"/>
    <cellStyle name="Note 3 5 2 5" xfId="19622" xr:uid="{3D6AA0ED-5936-4932-80D8-A85FF609F048}"/>
    <cellStyle name="Note 3 5 2 5 2" xfId="49260" xr:uid="{B67E14C7-9800-474B-9FB3-47AB4BF3F419}"/>
    <cellStyle name="Note 3 5 2 6" xfId="31276" xr:uid="{24208814-E591-4482-BA24-B58A154645BD}"/>
    <cellStyle name="Note 3 5 2 6 2" xfId="59633" xr:uid="{1C316B95-89E8-4ADC-9A9C-FE2EA9FD0CE8}"/>
    <cellStyle name="Note 3 5 2 7" xfId="19616" xr:uid="{4D710FD7-2A7D-4E8D-8558-8911916018C5}"/>
    <cellStyle name="Note 3 5 2 7 2" xfId="49254" xr:uid="{A61F0BD8-4727-4B10-9C18-67C8E09E7861}"/>
    <cellStyle name="Note 3 5 2 8" xfId="32820" xr:uid="{9E4D58EC-236A-41D0-8C1F-216EFD86E5D4}"/>
    <cellStyle name="Note 3 5 3" xfId="2724" xr:uid="{2B9D2A40-8754-4A54-9379-CC8A8CBF2C67}"/>
    <cellStyle name="Note 3 5 3 2" xfId="19624" xr:uid="{E34641E3-676D-4B79-A821-6F254C9961E2}"/>
    <cellStyle name="Note 3 5 3 2 2" xfId="19625" xr:uid="{D2C3BCAA-28AA-453E-9093-852DD9943577}"/>
    <cellStyle name="Note 3 5 3 2 2 2" xfId="49263" xr:uid="{D925CD03-7F63-4FF1-A5DA-ECE039663365}"/>
    <cellStyle name="Note 3 5 3 2 3" xfId="19626" xr:uid="{6C64A73C-7950-4B8D-A1B8-FE296FBFB014}"/>
    <cellStyle name="Note 3 5 3 2 3 2" xfId="49264" xr:uid="{329AC662-B51F-48E2-B739-18DC1089241E}"/>
    <cellStyle name="Note 3 5 3 2 4" xfId="49262" xr:uid="{7AD8C681-BA2E-4E1B-80A9-3FC04458AB1E}"/>
    <cellStyle name="Note 3 5 3 3" xfId="19627" xr:uid="{FA2404D0-03F4-47BD-9DA2-C067ED65D17B}"/>
    <cellStyle name="Note 3 5 3 3 2" xfId="49265" xr:uid="{C4A3417E-6AAE-4864-B9C2-51A196998B6D}"/>
    <cellStyle name="Note 3 5 3 4" xfId="19628" xr:uid="{356CD8EE-F539-4F18-B48C-2499E88E70C8}"/>
    <cellStyle name="Note 3 5 3 4 2" xfId="49266" xr:uid="{4A0B13D3-90C0-460D-86C1-7AA3E87CFC5C}"/>
    <cellStyle name="Note 3 5 3 5" xfId="19629" xr:uid="{248CE8F3-B937-44A3-8185-50015160F3D5}"/>
    <cellStyle name="Note 3 5 3 5 2" xfId="49267" xr:uid="{A14BEF23-B4BA-4E1B-96EE-4BD3D89041BB}"/>
    <cellStyle name="Note 3 5 3 6" xfId="31111" xr:uid="{1FAEBCA4-8B00-42F0-9694-D1A76F9C6F43}"/>
    <cellStyle name="Note 3 5 3 6 2" xfId="59588" xr:uid="{1A0013BA-AAF5-4CD3-9C13-55B529AE1444}"/>
    <cellStyle name="Note 3 5 3 7" xfId="19623" xr:uid="{62481730-8F27-433E-878B-F7A701905FCA}"/>
    <cellStyle name="Note 3 5 3 7 2" xfId="49261" xr:uid="{0D498208-75AA-4CBE-AD91-FFCBCA34D9B9}"/>
    <cellStyle name="Note 3 5 3 8" xfId="33704" xr:uid="{0461B5E8-C834-4CEA-BA90-32B1FC635E85}"/>
    <cellStyle name="Note 3 5 4" xfId="19630" xr:uid="{898C0289-AC70-4CF5-B271-B972CD8DCEBA}"/>
    <cellStyle name="Note 3 5 4 2" xfId="19631" xr:uid="{B360F7D0-DDC4-4F9E-A82D-08F285A541AE}"/>
    <cellStyle name="Note 3 5 4 2 2" xfId="49269" xr:uid="{E2308D4D-8C0C-4B70-B24B-43B4322AFC67}"/>
    <cellStyle name="Note 3 5 4 3" xfId="19632" xr:uid="{5AA4700C-ECC3-4AAE-9B03-94E0DB2AA8A4}"/>
    <cellStyle name="Note 3 5 4 3 2" xfId="49270" xr:uid="{76E6C82C-9B01-4E4B-83B5-D217A0A3A057}"/>
    <cellStyle name="Note 3 5 4 4" xfId="49268" xr:uid="{9682D0DE-FB4A-4435-AD13-44EDCCAED3FD}"/>
    <cellStyle name="Note 3 5 5" xfId="19633" xr:uid="{3D08DA3A-2EFF-40E1-AB78-71D504A4E8DB}"/>
    <cellStyle name="Note 3 5 5 2" xfId="49271" xr:uid="{46E00236-DD8A-4A95-BEE6-1C23870F14AE}"/>
    <cellStyle name="Note 3 5 6" xfId="19634" xr:uid="{E651485C-78CB-4892-A199-22F9D7D9E599}"/>
    <cellStyle name="Note 3 5 6 2" xfId="49272" xr:uid="{601836AA-5183-477A-B3DB-5CA08CC7FE60}"/>
    <cellStyle name="Note 3 5 7" xfId="19635" xr:uid="{37CDCCAB-99FA-44F9-96AA-3F89503BF478}"/>
    <cellStyle name="Note 3 5 7 2" xfId="49273" xr:uid="{EE79FEE6-BE66-465E-97A7-32C2DDEFE657}"/>
    <cellStyle name="Note 3 5 8" xfId="31231" xr:uid="{DB7549A8-0177-4157-894D-9E4638A980DD}"/>
    <cellStyle name="Note 3 5 8 2" xfId="59624" xr:uid="{631EF328-CDE7-422E-9443-050E5CA1E429}"/>
    <cellStyle name="Note 3 5 9" xfId="19615" xr:uid="{96F294B5-8D72-4450-9F14-569407264496}"/>
    <cellStyle name="Note 3 5 9 2" xfId="49253" xr:uid="{09930A12-2923-47F8-B4A3-89604D37C010}"/>
    <cellStyle name="Note 3 6" xfId="1528" xr:uid="{E9FDC3F9-6EBE-4AEE-90DC-7CA3BB56B3C0}"/>
    <cellStyle name="Note 3 6 2" xfId="2749" xr:uid="{961B68D8-7271-4D7B-93D1-6D196992D4BD}"/>
    <cellStyle name="Note 3 6 2 2" xfId="19638" xr:uid="{FBD05D5E-9DF8-4F5E-BAF5-5A5E592AD408}"/>
    <cellStyle name="Note 3 6 2 2 2" xfId="49276" xr:uid="{B41E169E-873F-4B81-A2C6-7225811BF33A}"/>
    <cellStyle name="Note 3 6 2 3" xfId="19639" xr:uid="{FBC66C93-FDA8-466A-9C7C-6FFA26639CB0}"/>
    <cellStyle name="Note 3 6 2 3 2" xfId="49277" xr:uid="{7B0DD2AA-E6ED-4667-9A71-0990B5C4D575}"/>
    <cellStyle name="Note 3 6 2 4" xfId="31117" xr:uid="{5F9C505F-400D-447B-84C5-9A70D5C19567}"/>
    <cellStyle name="Note 3 6 2 4 2" xfId="59593" xr:uid="{E2568DA3-A268-4D55-95D6-84639C8A273F}"/>
    <cellStyle name="Note 3 6 2 5" xfId="19637" xr:uid="{3B1F9EF9-D6BE-4B0C-9779-E12EB21679E2}"/>
    <cellStyle name="Note 3 6 2 5 2" xfId="49275" xr:uid="{8247FB5B-07F5-40D3-9F98-04291E3B7B80}"/>
    <cellStyle name="Note 3 6 2 6" xfId="33727" xr:uid="{3EDC9DC7-F3A7-4CC8-A264-192EED215007}"/>
    <cellStyle name="Note 3 6 3" xfId="19640" xr:uid="{6EA01B0D-65D6-4E4B-B38A-3E561FAE6E04}"/>
    <cellStyle name="Note 3 6 3 2" xfId="49278" xr:uid="{4661698D-F9F0-40E2-A4CF-3CAE0E5DCBDB}"/>
    <cellStyle name="Note 3 6 4" xfId="19641" xr:uid="{82E29A93-209C-4D4A-B3B7-A4A122641E0C}"/>
    <cellStyle name="Note 3 6 4 2" xfId="49279" xr:uid="{52231867-AA92-4634-BDB4-57F90707857D}"/>
    <cellStyle name="Note 3 6 5" xfId="19642" xr:uid="{8AEF9363-DF00-446B-B3FB-C7F364F25CFE}"/>
    <cellStyle name="Note 3 6 5 2" xfId="49280" xr:uid="{A48182BE-DA81-4119-87CE-EB2CE10B612D}"/>
    <cellStyle name="Note 3 6 6" xfId="31232" xr:uid="{FA5EE387-E4F7-4722-B541-8B5D68A3335B}"/>
    <cellStyle name="Note 3 6 6 2" xfId="59625" xr:uid="{149F3C7E-E4A3-401E-97EA-299186437141}"/>
    <cellStyle name="Note 3 6 7" xfId="19636" xr:uid="{9A8A8011-B451-4AA2-9C5A-F6F972FCF15D}"/>
    <cellStyle name="Note 3 6 7 2" xfId="49274" xr:uid="{E345EB5F-BE00-47F2-8A2C-75069FF6AF8F}"/>
    <cellStyle name="Note 3 6 8" xfId="32530" xr:uid="{8DD5A57E-18F6-4C1C-B220-98A9854CFCC5}"/>
    <cellStyle name="Note 3 7" xfId="2148" xr:uid="{C7780AA9-63F1-4A9E-BADB-67E2B6DABE27}"/>
    <cellStyle name="Note 3 7 2" xfId="19644" xr:uid="{5DB16D21-A9C3-48DA-ACE9-9408B6D35C29}"/>
    <cellStyle name="Note 3 7 2 2" xfId="19645" xr:uid="{00C38E2C-B987-4AB6-943E-BACECA7E5C10}"/>
    <cellStyle name="Note 3 7 2 2 2" xfId="49283" xr:uid="{C11E8610-1F0C-4B40-928E-1FAD4190519C}"/>
    <cellStyle name="Note 3 7 2 3" xfId="19646" xr:uid="{A6A2FD1B-9C22-405B-A8EB-CBE6239C650D}"/>
    <cellStyle name="Note 3 7 2 3 2" xfId="49284" xr:uid="{667780BD-E9BB-4CB4-967F-0F9B3877752F}"/>
    <cellStyle name="Note 3 7 2 4" xfId="49282" xr:uid="{2100B2C9-5ADD-4137-A05E-E2681F474429}"/>
    <cellStyle name="Note 3 7 3" xfId="19647" xr:uid="{0AF3C3C3-8349-4614-8691-A5042C661529}"/>
    <cellStyle name="Note 3 7 3 2" xfId="49285" xr:uid="{7892012E-DC36-4BF0-BDD1-256F61A317A7}"/>
    <cellStyle name="Note 3 7 4" xfId="19648" xr:uid="{6525E438-11B5-419C-9674-24726BE39FBA}"/>
    <cellStyle name="Note 3 7 4 2" xfId="49286" xr:uid="{F6930A38-3072-472B-BFBB-5A4C12EB9661}"/>
    <cellStyle name="Note 3 7 5" xfId="19649" xr:uid="{A9933B81-23F5-4DF2-AB39-E2CE2A3B2A6F}"/>
    <cellStyle name="Note 3 7 5 2" xfId="49287" xr:uid="{93471D05-4804-406D-844C-840D5D5CB783}"/>
    <cellStyle name="Note 3 7 6" xfId="31233" xr:uid="{060C999F-5925-4CDB-899C-7D6765BAA12E}"/>
    <cellStyle name="Note 3 7 6 2" xfId="59626" xr:uid="{4CCF8174-A721-47A4-AF2A-AC6DEA1CD1AC}"/>
    <cellStyle name="Note 3 7 7" xfId="19643" xr:uid="{311EDCE2-E2D6-467F-84A3-5C82B301F266}"/>
    <cellStyle name="Note 3 7 7 2" xfId="49281" xr:uid="{EB1AEB8C-925A-4C07-B1BE-B6E69E62A3AB}"/>
    <cellStyle name="Note 3 7 8" xfId="33132" xr:uid="{882ADB16-7C59-405C-AD1F-411D34B4ADE1}"/>
    <cellStyle name="Note 3 8" xfId="19650" xr:uid="{F47E5C36-EBAD-4ED9-891D-630E7EE35CD7}"/>
    <cellStyle name="Note 3 8 2" xfId="19651" xr:uid="{17D03C0A-2649-4508-97B3-D2CC6665DA5B}"/>
    <cellStyle name="Note 3 8 2 2" xfId="49289" xr:uid="{D2C79472-AEB2-4C3E-9E8F-2CEAA9BACBAD}"/>
    <cellStyle name="Note 3 8 3" xfId="19652" xr:uid="{DBF34C55-E16C-43B0-B67C-FDAD55D6164B}"/>
    <cellStyle name="Note 3 8 3 2" xfId="49290" xr:uid="{3FAD418C-4D8A-4836-AACE-E979B5474C93}"/>
    <cellStyle name="Note 3 8 4" xfId="31075" xr:uid="{836A96C3-607B-4D4E-87FB-F1496C4FE18B}"/>
    <cellStyle name="Note 3 8 4 2" xfId="59555" xr:uid="{4E540F44-D717-4648-8A4F-668AAAA60F02}"/>
    <cellStyle name="Note 3 8 5" xfId="49288" xr:uid="{D7BA4ACB-F228-4532-A664-389372D1F65A}"/>
    <cellStyle name="Note 3 9" xfId="19653" xr:uid="{FFF76534-64E1-477C-AA9B-10C775BBB14B}"/>
    <cellStyle name="Note 3 9 2" xfId="49291" xr:uid="{DD0F15D0-1093-4287-AF4B-1D58F151FCD2}"/>
    <cellStyle name="Note 30" xfId="22564" xr:uid="{9475E5C0-2BA0-4F52-A9B2-C6D49A98E709}"/>
    <cellStyle name="Note 30 2" xfId="51849" xr:uid="{69B1500E-929A-417A-84BF-D0DB6E231506}"/>
    <cellStyle name="Note 31" xfId="4081" xr:uid="{6FBA3CD5-814C-4F80-9E61-573D26FA2694}"/>
    <cellStyle name="Note 32" xfId="44" xr:uid="{6B8B1C66-A54F-4378-9E49-0829E16ECE44}"/>
    <cellStyle name="Note 32 2" xfId="59678" xr:uid="{825204C6-5AB9-4B66-A3C0-87F258A80CDB}"/>
    <cellStyle name="Note 33" xfId="31720" xr:uid="{5C0BC0FC-E0F0-449C-9F24-92689789CE3A}"/>
    <cellStyle name="Note 4" xfId="59" xr:uid="{F0CE2317-8702-4A11-B9F7-6F70FF6BD241}"/>
    <cellStyle name="Note 4 10" xfId="19655" xr:uid="{BB3E4432-5FF9-4492-B50D-F7D4AB2445CF}"/>
    <cellStyle name="Note 4 10 2" xfId="49293" xr:uid="{A29A3138-7D9A-4949-809E-DCF8460EE5A8}"/>
    <cellStyle name="Note 4 11" xfId="19656" xr:uid="{A4D2AC91-B619-4FE9-A783-40E293014145}"/>
    <cellStyle name="Note 4 11 2" xfId="49294" xr:uid="{460AC1CA-A108-4898-87D2-4ED06DB68670}"/>
    <cellStyle name="Note 4 12" xfId="19654" xr:uid="{6B43490F-69D7-4015-B9EC-8B2451CB4177}"/>
    <cellStyle name="Note 4 12 2" xfId="49292" xr:uid="{0DA3BCED-A18F-464D-B9A8-C999A4FBDE5C}"/>
    <cellStyle name="Note 4 13" xfId="6388" xr:uid="{74896F20-F978-455A-93D0-B745F1BE9400}"/>
    <cellStyle name="Note 4 13 2" xfId="36167" xr:uid="{1C501F25-FD51-44C4-A58D-307AE51BA54C}"/>
    <cellStyle name="Note 4 14" xfId="4586" xr:uid="{C7A1257B-8672-44C6-8108-883EE209AF4E}"/>
    <cellStyle name="Note 4 14 2" xfId="34525" xr:uid="{98BA32B5-77FB-4ABB-AF33-C5E5C2B2159A}"/>
    <cellStyle name="Note 4 15" xfId="22665" xr:uid="{E1DD1795-D5CB-49C2-B554-D429D5EC1317}"/>
    <cellStyle name="Note 4 15 2" xfId="51950" xr:uid="{351DAB28-6A14-4B5D-91F4-7C6ABAFDFD17}"/>
    <cellStyle name="Note 4 16" xfId="4345" xr:uid="{1C812092-24DA-4AD6-BD43-DE345BB7EB0A}"/>
    <cellStyle name="Note 4 16 2" xfId="34435" xr:uid="{07B75789-F38D-4117-8C1C-2F7EC71EED5C}"/>
    <cellStyle name="Note 4 17" xfId="31737" xr:uid="{5C9158E8-27AF-48CB-B939-743E60E79041}"/>
    <cellStyle name="Note 4 2" xfId="4044" xr:uid="{A6A7CE8B-5573-4B9F-8FEB-E7121AAFC3AB}"/>
    <cellStyle name="Note 4 2 10" xfId="19657" xr:uid="{F32AB36F-583C-47B6-8CC5-536A4DCF4464}"/>
    <cellStyle name="Note 4 2 10 2" xfId="49295" xr:uid="{146E3254-E878-4F18-A7B0-5C31CE6D4535}"/>
    <cellStyle name="Note 4 2 11" xfId="22711" xr:uid="{1F6A236D-4652-49D4-A6D2-D529564A5B13}"/>
    <cellStyle name="Note 4 2 11 2" xfId="51996" xr:uid="{40F88F15-93B2-4797-9389-013148174934}"/>
    <cellStyle name="Note 4 2 12" xfId="4357" xr:uid="{D532910F-3E3A-4710-91A2-B37DC5887E15}"/>
    <cellStyle name="Note 4 2 12 2" xfId="34440" xr:uid="{1F5E45E9-5DAE-4B29-946D-947A54509DCF}"/>
    <cellStyle name="Note 4 2 13" xfId="34381" xr:uid="{3C475FA1-01A9-4677-AAD1-E6B71AEA710B}"/>
    <cellStyle name="Note 4 2 2" xfId="19658" xr:uid="{A2A99B74-E76A-4CC0-9F37-499B898BEF5E}"/>
    <cellStyle name="Note 4 2 2 2" xfId="19659" xr:uid="{8F0BD3E4-980D-4D20-B444-C57C96E32E91}"/>
    <cellStyle name="Note 4 2 2 2 2" xfId="19660" xr:uid="{404222C2-0A14-4CF3-8B33-784DB33C77F5}"/>
    <cellStyle name="Note 4 2 2 2 2 2" xfId="19661" xr:uid="{126AB78B-EEFD-4F9E-AB49-A0CC7BAE24F9}"/>
    <cellStyle name="Note 4 2 2 2 2 2 2" xfId="49299" xr:uid="{88714C30-1725-4ABC-A288-0411EF47D8D6}"/>
    <cellStyle name="Note 4 2 2 2 2 3" xfId="19662" xr:uid="{1B66C409-2063-41A7-9873-4220880AF625}"/>
    <cellStyle name="Note 4 2 2 2 2 3 2" xfId="49300" xr:uid="{44C61E8F-F07C-41F0-9F97-CD69E223F48A}"/>
    <cellStyle name="Note 4 2 2 2 2 4" xfId="49298" xr:uid="{71299BD1-0BEF-4984-AB34-6A8EC9EE4BF2}"/>
    <cellStyle name="Note 4 2 2 2 3" xfId="19663" xr:uid="{12111862-CE39-4C79-BDCF-EA83BCE49AAD}"/>
    <cellStyle name="Note 4 2 2 2 3 2" xfId="49301" xr:uid="{568A680A-1D90-4ABC-BD28-48E1E6AA7574}"/>
    <cellStyle name="Note 4 2 2 2 4" xfId="19664" xr:uid="{5A7B9B6E-96AA-4052-9A9A-AF9BA250DF62}"/>
    <cellStyle name="Note 4 2 2 2 4 2" xfId="49302" xr:uid="{A786E130-8141-4157-BF13-CA1C987E02AB}"/>
    <cellStyle name="Note 4 2 2 2 5" xfId="19665" xr:uid="{6DA704F3-AE82-4581-AEF5-4A141C122514}"/>
    <cellStyle name="Note 4 2 2 2 5 2" xfId="49303" xr:uid="{FFF1A93F-4179-4FD2-A011-278BB4524342}"/>
    <cellStyle name="Note 4 2 2 2 6" xfId="28615" xr:uid="{ADE87FA1-D58F-49C9-B6DE-993C04FB7FCB}"/>
    <cellStyle name="Note 4 2 2 2 6 2" xfId="57105" xr:uid="{45F5D45B-8DCE-4CA4-94AA-DA348E67C68E}"/>
    <cellStyle name="Note 4 2 2 2 7" xfId="49297" xr:uid="{2B56B11C-A385-4E2A-99DE-6FE4F13F4AF8}"/>
    <cellStyle name="Note 4 2 2 3" xfId="19666" xr:uid="{EE63997E-6E43-4A20-BED1-154758594F1E}"/>
    <cellStyle name="Note 4 2 2 3 2" xfId="19667" xr:uid="{A854B8BD-F5D9-4EED-8F63-9889309302F1}"/>
    <cellStyle name="Note 4 2 2 3 2 2" xfId="19668" xr:uid="{8B7F2C1E-07DD-4074-953A-D032B3374E46}"/>
    <cellStyle name="Note 4 2 2 3 2 2 2" xfId="49306" xr:uid="{B44EC7FA-D59A-457F-B1F9-867B764E5476}"/>
    <cellStyle name="Note 4 2 2 3 2 3" xfId="19669" xr:uid="{17076F9B-E08F-4C74-A81A-F50EAB9E8A79}"/>
    <cellStyle name="Note 4 2 2 3 2 3 2" xfId="49307" xr:uid="{DD9C94F4-9ADA-4F8A-A65A-3504F6F58AEA}"/>
    <cellStyle name="Note 4 2 2 3 2 4" xfId="49305" xr:uid="{D5DF7D07-4786-4900-87DA-5259F1326279}"/>
    <cellStyle name="Note 4 2 2 3 3" xfId="19670" xr:uid="{27B984DB-281C-42EA-9EC7-8D9309EA5322}"/>
    <cellStyle name="Note 4 2 2 3 3 2" xfId="49308" xr:uid="{12C4E526-350A-4BB1-BFF3-5CEBC229A019}"/>
    <cellStyle name="Note 4 2 2 3 4" xfId="19671" xr:uid="{2C9D04FF-47DA-4B01-838E-6C14A992D359}"/>
    <cellStyle name="Note 4 2 2 3 4 2" xfId="49309" xr:uid="{9255D848-E8CF-49A8-881A-8E440BC47FEA}"/>
    <cellStyle name="Note 4 2 2 3 5" xfId="19672" xr:uid="{A6926913-AB33-40F5-94C3-AFF372D95D49}"/>
    <cellStyle name="Note 4 2 2 3 5 2" xfId="49310" xr:uid="{645A0B91-6468-4F20-843A-47FBDAFF19DA}"/>
    <cellStyle name="Note 4 2 2 3 6" xfId="49304" xr:uid="{941FC447-B04E-4B6C-96FB-038FDE617A77}"/>
    <cellStyle name="Note 4 2 2 4" xfId="19673" xr:uid="{976F4F41-8DEA-47DE-B631-2A8E7A49DFD7}"/>
    <cellStyle name="Note 4 2 2 4 2" xfId="19674" xr:uid="{9A2ED046-D3E4-473E-9952-674252931294}"/>
    <cellStyle name="Note 4 2 2 4 2 2" xfId="49312" xr:uid="{5BADEA61-9AC5-4550-9262-B2DDC6286EF2}"/>
    <cellStyle name="Note 4 2 2 4 3" xfId="19675" xr:uid="{C505DE3B-C230-486A-820E-A664AC01871C}"/>
    <cellStyle name="Note 4 2 2 4 3 2" xfId="49313" xr:uid="{D79ABAB4-3857-43A7-BD97-808C1E42EEFE}"/>
    <cellStyle name="Note 4 2 2 4 4" xfId="49311" xr:uid="{3C0AE496-0013-46AD-8912-DF6AB1EC33E6}"/>
    <cellStyle name="Note 4 2 2 5" xfId="19676" xr:uid="{F3182B51-0C16-4C9F-A3E1-64DDB102FDF7}"/>
    <cellStyle name="Note 4 2 2 5 2" xfId="49314" xr:uid="{A34B2CC7-F508-4335-87DD-9F582D34D091}"/>
    <cellStyle name="Note 4 2 2 6" xfId="19677" xr:uid="{87E17317-9979-4A1A-9948-E439715B668B}"/>
    <cellStyle name="Note 4 2 2 6 2" xfId="49315" xr:uid="{BDC48DA3-B291-4EC6-96A6-B02520BA64A3}"/>
    <cellStyle name="Note 4 2 2 7" xfId="19678" xr:uid="{39ED6B51-5403-4C7F-9266-8578E8D1B87A}"/>
    <cellStyle name="Note 4 2 2 7 2" xfId="49316" xr:uid="{7BD659D6-4975-45BB-9581-345BA915052A}"/>
    <cellStyle name="Note 4 2 2 8" xfId="25638" xr:uid="{A2FAC0CC-F84E-499A-B16D-95C574CA746F}"/>
    <cellStyle name="Note 4 2 2 8 2" xfId="54129" xr:uid="{0AF84CEA-5068-488C-B40A-1DB22556D243}"/>
    <cellStyle name="Note 4 2 2 9" xfId="49296" xr:uid="{E928C5B8-30D5-4881-94E4-D4A69106D018}"/>
    <cellStyle name="Note 4 2 3" xfId="19679" xr:uid="{73CD2178-498E-4643-A080-1B6EDAB4A302}"/>
    <cellStyle name="Note 4 2 3 2" xfId="19680" xr:uid="{152816DF-A7B9-453B-953B-320554D5895D}"/>
    <cellStyle name="Note 4 2 3 2 2" xfId="19681" xr:uid="{29EEE1F1-47A0-4F6E-93F6-3B92B78B19C9}"/>
    <cellStyle name="Note 4 2 3 2 2 2" xfId="19682" xr:uid="{8DEF49B2-0052-403D-AA7C-827A1B0228F4}"/>
    <cellStyle name="Note 4 2 3 2 2 2 2" xfId="49320" xr:uid="{5B8ED7E6-7C51-4133-88F5-FE60C1A51762}"/>
    <cellStyle name="Note 4 2 3 2 2 3" xfId="19683" xr:uid="{1D73FE0F-1BF1-4FB0-8094-4963FEA19F4A}"/>
    <cellStyle name="Note 4 2 3 2 2 3 2" xfId="49321" xr:uid="{E7948F37-7136-40F2-A1A6-004743EA6209}"/>
    <cellStyle name="Note 4 2 3 2 2 4" xfId="49319" xr:uid="{1434656E-EF6D-49D1-A062-43946F6BB95F}"/>
    <cellStyle name="Note 4 2 3 2 3" xfId="19684" xr:uid="{F25EE56E-D49E-4CBE-8BC5-EEC3769D23FF}"/>
    <cellStyle name="Note 4 2 3 2 3 2" xfId="49322" xr:uid="{5D46D0F9-E9E9-430C-AD0A-A3FFD492CD7B}"/>
    <cellStyle name="Note 4 2 3 2 4" xfId="19685" xr:uid="{ABF3FE84-BCDE-4803-AF2F-C0C3C3E86F4D}"/>
    <cellStyle name="Note 4 2 3 2 4 2" xfId="49323" xr:uid="{D0BCCAF8-AFE5-4B90-AA64-D5925468D818}"/>
    <cellStyle name="Note 4 2 3 2 5" xfId="19686" xr:uid="{5144C235-C982-4023-8969-F0751D686A2D}"/>
    <cellStyle name="Note 4 2 3 2 5 2" xfId="49324" xr:uid="{39BD23AD-4073-48A1-9854-D876DB68F8BA}"/>
    <cellStyle name="Note 4 2 3 2 6" xfId="49318" xr:uid="{392A22CC-DFB3-4896-A99D-8DCDA40467FC}"/>
    <cellStyle name="Note 4 2 3 3" xfId="19687" xr:uid="{4371A85E-8B5E-4C14-A25E-E9E66D3C6514}"/>
    <cellStyle name="Note 4 2 3 3 2" xfId="19688" xr:uid="{C9645D39-C7FC-450C-A9A4-856E4690A4C3}"/>
    <cellStyle name="Note 4 2 3 3 2 2" xfId="19689" xr:uid="{3B0F3677-DD44-4AA3-8654-C4FFA4CA14CE}"/>
    <cellStyle name="Note 4 2 3 3 2 2 2" xfId="49327" xr:uid="{41CA1681-E870-419B-B2F2-3D2D4079D2ED}"/>
    <cellStyle name="Note 4 2 3 3 2 3" xfId="19690" xr:uid="{70B92098-5FFF-4647-9D97-479469CC3911}"/>
    <cellStyle name="Note 4 2 3 3 2 3 2" xfId="49328" xr:uid="{385B59D4-1456-4120-9AF0-DCA4F1143D36}"/>
    <cellStyle name="Note 4 2 3 3 2 4" xfId="49326" xr:uid="{84762683-5CDF-46CF-AA03-B54D68C6EF7C}"/>
    <cellStyle name="Note 4 2 3 3 3" xfId="19691" xr:uid="{F6D72B92-2E5F-4CC0-9E8A-218BCB3AC607}"/>
    <cellStyle name="Note 4 2 3 3 3 2" xfId="49329" xr:uid="{9C88C4BB-3A5B-4160-B776-3AFD2EFD3405}"/>
    <cellStyle name="Note 4 2 3 3 4" xfId="19692" xr:uid="{1010A8B2-CDA7-4584-BA9E-A244F3D8C14E}"/>
    <cellStyle name="Note 4 2 3 3 4 2" xfId="49330" xr:uid="{C42783DC-896E-4512-B91E-E8D1E1C7FA39}"/>
    <cellStyle name="Note 4 2 3 3 5" xfId="19693" xr:uid="{EDB09C16-E877-4AE1-BD56-47C3537A438E}"/>
    <cellStyle name="Note 4 2 3 3 5 2" xfId="49331" xr:uid="{443EAA0F-7863-4EFC-90A9-6AA86FCFBD29}"/>
    <cellStyle name="Note 4 2 3 3 6" xfId="49325" xr:uid="{54DAF85A-AA24-461D-8DED-041624022CC9}"/>
    <cellStyle name="Note 4 2 3 4" xfId="19694" xr:uid="{70F820BF-ED27-4885-A7E6-EC2D4054D050}"/>
    <cellStyle name="Note 4 2 3 4 2" xfId="19695" xr:uid="{309831A4-39EE-4122-B34C-9764180A11D1}"/>
    <cellStyle name="Note 4 2 3 4 2 2" xfId="49333" xr:uid="{55EB7A9B-208A-4543-A346-B68C82BBFDEE}"/>
    <cellStyle name="Note 4 2 3 4 3" xfId="19696" xr:uid="{91A356E7-058D-4FF2-9385-00955F142C01}"/>
    <cellStyle name="Note 4 2 3 4 3 2" xfId="49334" xr:uid="{D20EC543-2621-4476-88CA-75A171C53106}"/>
    <cellStyle name="Note 4 2 3 4 4" xfId="49332" xr:uid="{27C74307-5602-45FE-8E97-B87B6B3CFC2B}"/>
    <cellStyle name="Note 4 2 3 5" xfId="19697" xr:uid="{6C19067D-3A1C-4569-911D-EE325A8BC7E5}"/>
    <cellStyle name="Note 4 2 3 5 2" xfId="49335" xr:uid="{DD42F820-6116-4AD7-A095-4443C2712B71}"/>
    <cellStyle name="Note 4 2 3 6" xfId="19698" xr:uid="{4818034A-E936-4FF2-BDA4-E2D35E544D93}"/>
    <cellStyle name="Note 4 2 3 6 2" xfId="49336" xr:uid="{A3430CD0-DCED-4553-88B6-0B2851FF9CCC}"/>
    <cellStyle name="Note 4 2 3 7" xfId="19699" xr:uid="{082A4CB1-9196-499F-8097-7D990D2FC28C}"/>
    <cellStyle name="Note 4 2 3 7 2" xfId="49337" xr:uid="{82653131-A93A-4F74-8391-61AEA787DB01}"/>
    <cellStyle name="Note 4 2 3 8" xfId="27104" xr:uid="{7EB478A6-4C90-4082-83F2-D5088740E08E}"/>
    <cellStyle name="Note 4 2 3 8 2" xfId="55594" xr:uid="{A62B7F21-A2CD-467C-AEF3-756E90B355A5}"/>
    <cellStyle name="Note 4 2 3 9" xfId="49317" xr:uid="{B9FB4AFD-2C09-4FDE-A15C-0B7F9903BBA3}"/>
    <cellStyle name="Note 4 2 4" xfId="19700" xr:uid="{BE21A913-A3D2-4D78-B6FB-964E1652D412}"/>
    <cellStyle name="Note 4 2 4 2" xfId="19701" xr:uid="{A618B8E4-A698-46E4-B048-4DFDA6EDF70F}"/>
    <cellStyle name="Note 4 2 4 2 2" xfId="19702" xr:uid="{6E6767D4-913D-4BDA-95F2-0E698619CE83}"/>
    <cellStyle name="Note 4 2 4 2 2 2" xfId="49340" xr:uid="{0FD9C335-72DE-40F3-90FE-7DF52A0F7F28}"/>
    <cellStyle name="Note 4 2 4 2 3" xfId="19703" xr:uid="{5F2086C0-B644-4DD3-9EDC-ECEA8BFDAB77}"/>
    <cellStyle name="Note 4 2 4 2 3 2" xfId="49341" xr:uid="{E1328942-9BE2-4D36-8781-4E7CC8472CD7}"/>
    <cellStyle name="Note 4 2 4 2 4" xfId="49339" xr:uid="{CA32AF08-C703-4907-932E-B7745BE5CB67}"/>
    <cellStyle name="Note 4 2 4 3" xfId="19704" xr:uid="{ED190F35-FD50-42D5-B27F-BA19278DBD9C}"/>
    <cellStyle name="Note 4 2 4 3 2" xfId="49342" xr:uid="{77508D3B-F258-40EF-A6ED-A8E7AE89CBB6}"/>
    <cellStyle name="Note 4 2 4 4" xfId="19705" xr:uid="{F751A9A1-CD7B-421D-82C2-3C9F3CFF84FF}"/>
    <cellStyle name="Note 4 2 4 4 2" xfId="49343" xr:uid="{0F9320DC-D412-466F-9A28-042F2CDF2CD4}"/>
    <cellStyle name="Note 4 2 4 5" xfId="19706" xr:uid="{E1726FEC-7A36-438D-B60C-98FC9E956067}"/>
    <cellStyle name="Note 4 2 4 5 2" xfId="49344" xr:uid="{0AE4A551-F7EB-4A17-8591-D2513813C054}"/>
    <cellStyle name="Note 4 2 4 6" xfId="30099" xr:uid="{7085EF4E-24E6-48A4-B8F2-6B187496D7AC}"/>
    <cellStyle name="Note 4 2 4 6 2" xfId="58589" xr:uid="{A3848D0E-80A4-4505-92A2-285CE0D31477}"/>
    <cellStyle name="Note 4 2 4 7" xfId="49338" xr:uid="{4985304E-2ED3-4CCB-9B8A-B234042C334D}"/>
    <cellStyle name="Note 4 2 5" xfId="19707" xr:uid="{E768CB78-AE15-48F1-BC73-9B9532A8B01F}"/>
    <cellStyle name="Note 4 2 5 2" xfId="19708" xr:uid="{CAFFC1A0-A423-434F-B078-00F4D3948491}"/>
    <cellStyle name="Note 4 2 5 2 2" xfId="19709" xr:uid="{246D89DE-DB8E-434C-BC12-15AE1510557D}"/>
    <cellStyle name="Note 4 2 5 2 2 2" xfId="49347" xr:uid="{6A2C1C1A-37C0-42E6-B4F7-3EC73645A640}"/>
    <cellStyle name="Note 4 2 5 2 3" xfId="19710" xr:uid="{3D53766A-8B89-4D54-B043-D40F1A09EDF9}"/>
    <cellStyle name="Note 4 2 5 2 3 2" xfId="49348" xr:uid="{C3AE0270-7101-423E-86F0-1CB3AEC99564}"/>
    <cellStyle name="Note 4 2 5 2 4" xfId="49346" xr:uid="{41CCFAAF-0536-4C5E-8EBE-D25750AB2E87}"/>
    <cellStyle name="Note 4 2 5 3" xfId="19711" xr:uid="{25881228-2018-474C-8AB2-0ECE6C102C02}"/>
    <cellStyle name="Note 4 2 5 3 2" xfId="49349" xr:uid="{DD86639E-FDB1-49FC-8686-5FD99E7627D3}"/>
    <cellStyle name="Note 4 2 5 4" xfId="19712" xr:uid="{F9AF8C56-6004-4527-B677-B83198AA275D}"/>
    <cellStyle name="Note 4 2 5 4 2" xfId="49350" xr:uid="{2B60B394-2B03-4B71-A08A-AB3A66E76A55}"/>
    <cellStyle name="Note 4 2 5 5" xfId="19713" xr:uid="{53460995-0457-4E45-AECE-96070B928475}"/>
    <cellStyle name="Note 4 2 5 5 2" xfId="49351" xr:uid="{E4F8F9F6-6162-497B-949D-6AE22339CCD2}"/>
    <cellStyle name="Note 4 2 5 6" xfId="49345" xr:uid="{4765FAAF-0CFF-4CE9-8239-4DD71F566742}"/>
    <cellStyle name="Note 4 2 6" xfId="19714" xr:uid="{12348133-B1FF-4395-8FED-36384857C3A5}"/>
    <cellStyle name="Note 4 2 6 2" xfId="19715" xr:uid="{3077691F-EF1F-409B-B16E-BD5A921B975F}"/>
    <cellStyle name="Note 4 2 6 2 2" xfId="49353" xr:uid="{4CC79932-EB29-403B-8E3F-AD0ED6E1A72A}"/>
    <cellStyle name="Note 4 2 6 3" xfId="19716" xr:uid="{46AC61A3-93F5-4E39-A3B4-9201162CD118}"/>
    <cellStyle name="Note 4 2 6 3 2" xfId="49354" xr:uid="{18E14A38-F062-479B-A006-DAD72DE2F2D7}"/>
    <cellStyle name="Note 4 2 6 4" xfId="49352" xr:uid="{2EFC78F3-0CE3-4DDB-9D76-08AC58E771CA}"/>
    <cellStyle name="Note 4 2 7" xfId="19717" xr:uid="{02582A9D-1031-43D6-8268-E31E0654ECDA}"/>
    <cellStyle name="Note 4 2 7 2" xfId="49355" xr:uid="{C2664BA0-525A-4C04-8B1C-3C886F813B27}"/>
    <cellStyle name="Note 4 2 8" xfId="19718" xr:uid="{767938B8-15AF-4B48-8C81-BE23A3ED946B}"/>
    <cellStyle name="Note 4 2 8 2" xfId="49356" xr:uid="{FD33A883-84A4-4BE6-81E1-630A725388A6}"/>
    <cellStyle name="Note 4 2 9" xfId="19719" xr:uid="{83401975-6729-47E9-BB48-86F65F908588}"/>
    <cellStyle name="Note 4 2 9 2" xfId="49357" xr:uid="{5B1F993D-4149-4C22-BB34-77FA3EBE137E}"/>
    <cellStyle name="Note 4 3" xfId="19720" xr:uid="{DF5CAF05-83FC-48F0-85AE-7B34FD348B8E}"/>
    <cellStyle name="Note 4 3 2" xfId="19721" xr:uid="{E3E65F8C-F5BF-4388-B0C9-A1D048478BF6}"/>
    <cellStyle name="Note 4 3 2 2" xfId="19722" xr:uid="{38CA7DF8-8AE1-46E1-AC95-ACC28D1A2629}"/>
    <cellStyle name="Note 4 3 2 2 2" xfId="19723" xr:uid="{1A23DBA7-282A-4E9D-A702-4E75545BF258}"/>
    <cellStyle name="Note 4 3 2 2 2 2" xfId="49361" xr:uid="{394045B3-DFC8-4640-9246-87DFD60F36E7}"/>
    <cellStyle name="Note 4 3 2 2 3" xfId="19724" xr:uid="{DEFD526F-B9B3-4662-B56D-BCD46919407F}"/>
    <cellStyle name="Note 4 3 2 2 3 2" xfId="49362" xr:uid="{60CD00A8-847A-4C7E-BB7D-8D6196EA24E8}"/>
    <cellStyle name="Note 4 3 2 2 4" xfId="28908" xr:uid="{B547D94C-4AFF-49C2-B7C4-02B1934BFDCA}"/>
    <cellStyle name="Note 4 3 2 2 4 2" xfId="57398" xr:uid="{DB923B36-BD45-43C3-9174-A02CDF0A40D6}"/>
    <cellStyle name="Note 4 3 2 2 5" xfId="49360" xr:uid="{1D051E9D-FD83-4ADD-A0F6-E7457729774F}"/>
    <cellStyle name="Note 4 3 2 3" xfId="19725" xr:uid="{E35ED6BF-45D9-473B-8580-2A858AEAC628}"/>
    <cellStyle name="Note 4 3 2 3 2" xfId="49363" xr:uid="{A8EEA00B-C546-43EB-B20C-713DCD70B048}"/>
    <cellStyle name="Note 4 3 2 4" xfId="19726" xr:uid="{B8779F07-91DE-4765-9A1F-AEC0EBA4D1F9}"/>
    <cellStyle name="Note 4 3 2 4 2" xfId="49364" xr:uid="{E7755175-A879-44F2-8DB3-59ABCD0C2925}"/>
    <cellStyle name="Note 4 3 2 5" xfId="19727" xr:uid="{F0BD20B3-0B02-41B8-BA6B-2414E24EE648}"/>
    <cellStyle name="Note 4 3 2 5 2" xfId="49365" xr:uid="{50A0E5A2-D0F5-4D4C-9535-5D83A7B29847}"/>
    <cellStyle name="Note 4 3 2 6" xfId="25926" xr:uid="{F0172D76-547F-4A6D-B533-B123780B05CE}"/>
    <cellStyle name="Note 4 3 2 6 2" xfId="54417" xr:uid="{48944EC2-33FA-4CB4-B743-06BE923E82AA}"/>
    <cellStyle name="Note 4 3 2 7" xfId="49359" xr:uid="{F15F1A85-B31C-429F-99F8-143AFCDD3211}"/>
    <cellStyle name="Note 4 3 3" xfId="19728" xr:uid="{9291A51F-9780-4D5C-AD08-680E0FA75D8B}"/>
    <cellStyle name="Note 4 3 3 2" xfId="19729" xr:uid="{3636369B-3A1F-4F00-AED5-0625AEE70461}"/>
    <cellStyle name="Note 4 3 3 2 2" xfId="19730" xr:uid="{3E582D51-79BF-4053-AC51-9B24EAE4B7A1}"/>
    <cellStyle name="Note 4 3 3 2 2 2" xfId="49368" xr:uid="{972D6188-53D6-46CB-BB7A-903E4E9F302F}"/>
    <cellStyle name="Note 4 3 3 2 3" xfId="19731" xr:uid="{9658D463-4AEA-4332-9032-8187D787062C}"/>
    <cellStyle name="Note 4 3 3 2 3 2" xfId="49369" xr:uid="{770EFA73-B990-47C4-8280-7BBE16242852}"/>
    <cellStyle name="Note 4 3 3 2 4" xfId="49367" xr:uid="{A60F721B-6DDD-422A-93A8-EED697B1B771}"/>
    <cellStyle name="Note 4 3 3 3" xfId="19732" xr:uid="{68A12248-B7F8-4FAF-9D70-319CF87824FB}"/>
    <cellStyle name="Note 4 3 3 3 2" xfId="49370" xr:uid="{7405BEBD-CC92-4332-9562-8D572956F6C6}"/>
    <cellStyle name="Note 4 3 3 4" xfId="19733" xr:uid="{E59BFBAB-6FF2-4AE9-9CB4-85D9F111BE6B}"/>
    <cellStyle name="Note 4 3 3 4 2" xfId="49371" xr:uid="{0AB3126A-75FE-40D6-818B-94B9219FD1C6}"/>
    <cellStyle name="Note 4 3 3 5" xfId="19734" xr:uid="{5DF89305-9949-4D1D-B95C-C3F587D214B0}"/>
    <cellStyle name="Note 4 3 3 5 2" xfId="49372" xr:uid="{AC272C75-46E6-4359-88B6-16FA40BC6DD5}"/>
    <cellStyle name="Note 4 3 3 6" xfId="27397" xr:uid="{35DC8B78-05E5-41BC-982D-D87924381524}"/>
    <cellStyle name="Note 4 3 3 6 2" xfId="55887" xr:uid="{EA3EA90A-69D9-4D38-9F72-078B881A775B}"/>
    <cellStyle name="Note 4 3 3 7" xfId="49366" xr:uid="{08284C37-668B-46F4-A51F-8C81F5BE57BD}"/>
    <cellStyle name="Note 4 3 4" xfId="19735" xr:uid="{7FDDA8CA-828D-404C-BB45-9F470366E679}"/>
    <cellStyle name="Note 4 3 4 2" xfId="19736" xr:uid="{795D19A6-1B6E-4569-BE1A-10B15A2F60EA}"/>
    <cellStyle name="Note 4 3 4 2 2" xfId="49374" xr:uid="{9BD88A11-D118-477A-941E-99FBFD7FF614}"/>
    <cellStyle name="Note 4 3 4 3" xfId="19737" xr:uid="{2A58F1C7-5DE9-45BC-A86D-F47137EB0E46}"/>
    <cellStyle name="Note 4 3 4 3 2" xfId="49375" xr:uid="{CE0B1B17-2B2F-4BFA-B433-E7114F99C389}"/>
    <cellStyle name="Note 4 3 4 4" xfId="30395" xr:uid="{127194BE-6AEE-41CE-9F22-C417146A3657}"/>
    <cellStyle name="Note 4 3 4 4 2" xfId="58885" xr:uid="{C4A18295-A223-4C5F-BBFD-4B705B80FAA6}"/>
    <cellStyle name="Note 4 3 4 5" xfId="49373" xr:uid="{3D2A35E1-65A1-4CB4-9CF3-A3D147870C16}"/>
    <cellStyle name="Note 4 3 5" xfId="19738" xr:uid="{12CF662E-A9D4-46E1-A195-E9621EFDE474}"/>
    <cellStyle name="Note 4 3 5 2" xfId="49376" xr:uid="{33B4ABBE-943B-4CE1-96D4-9CD1AC7BB772}"/>
    <cellStyle name="Note 4 3 6" xfId="19739" xr:uid="{CD1597B7-AEF8-4024-AF2A-793558753010}"/>
    <cellStyle name="Note 4 3 6 2" xfId="49377" xr:uid="{9A2F6223-8AC5-4985-B1AE-503E32980EC5}"/>
    <cellStyle name="Note 4 3 7" xfId="19740" xr:uid="{F00E1994-114A-450B-9415-16401EC05106}"/>
    <cellStyle name="Note 4 3 7 2" xfId="49378" xr:uid="{E4BC0413-7A93-480B-8007-61A6C8E94E28}"/>
    <cellStyle name="Note 4 3 8" xfId="24482" xr:uid="{708B37AE-1825-48C7-889D-C34B60B42C5D}"/>
    <cellStyle name="Note 4 3 8 2" xfId="52974" xr:uid="{9FEAD11A-3D65-4D62-A23C-D2948E6A7624}"/>
    <cellStyle name="Note 4 3 9" xfId="49358" xr:uid="{12964FA1-7ACA-4151-B91D-CC11C9C83BD4}"/>
    <cellStyle name="Note 4 4" xfId="19741" xr:uid="{6AF3FCA8-4612-4E7E-90A9-B333127E2638}"/>
    <cellStyle name="Note 4 4 2" xfId="19742" xr:uid="{AEE0A54F-DD7A-49D8-9F26-2374D57CA830}"/>
    <cellStyle name="Note 4 4 2 2" xfId="19743" xr:uid="{CF581AF4-22B9-472A-8D5B-A4385B075AF8}"/>
    <cellStyle name="Note 4 4 2 2 2" xfId="19744" xr:uid="{8C8D8A09-DCFF-415D-B75E-581112836396}"/>
    <cellStyle name="Note 4 4 2 2 2 2" xfId="49382" xr:uid="{318EFC7A-C3A5-47BB-BD5C-E399EF7C75AB}"/>
    <cellStyle name="Note 4 4 2 2 3" xfId="19745" xr:uid="{5FD7722A-10B4-4BFF-9950-ED484E101842}"/>
    <cellStyle name="Note 4 4 2 2 3 2" xfId="49383" xr:uid="{31FC5D6E-B46E-4B47-AA9B-696FCDFC3CF9}"/>
    <cellStyle name="Note 4 4 2 2 4" xfId="29210" xr:uid="{9CF7D88A-41C6-4946-9BAC-BF25599B502F}"/>
    <cellStyle name="Note 4 4 2 2 4 2" xfId="57700" xr:uid="{F94D64D2-32C9-4537-8F3D-529E32FC69DC}"/>
    <cellStyle name="Note 4 4 2 2 5" xfId="49381" xr:uid="{C57E04FC-38B4-42E5-A777-39A23A84F490}"/>
    <cellStyle name="Note 4 4 2 3" xfId="19746" xr:uid="{D3103DFE-9653-4A26-9105-DD63F0303060}"/>
    <cellStyle name="Note 4 4 2 3 2" xfId="49384" xr:uid="{E3C9ECC5-6542-43D8-9A1E-62B051547CF8}"/>
    <cellStyle name="Note 4 4 2 4" xfId="19747" xr:uid="{70EA46F2-20A5-4BF0-9CB5-67B23995A107}"/>
    <cellStyle name="Note 4 4 2 4 2" xfId="49385" xr:uid="{6EDA5BB9-7430-4DC1-A15E-C63757DFF52F}"/>
    <cellStyle name="Note 4 4 2 5" xfId="19748" xr:uid="{DE2CC976-4E95-461B-A15D-F4E168AE2C11}"/>
    <cellStyle name="Note 4 4 2 5 2" xfId="49386" xr:uid="{265550BC-E076-43D9-BCEC-2DE3404ED5AD}"/>
    <cellStyle name="Note 4 4 2 6" xfId="26226" xr:uid="{619513E2-48F0-44F6-99F3-1BBF1E51D313}"/>
    <cellStyle name="Note 4 4 2 6 2" xfId="54717" xr:uid="{871908FA-B16D-4893-ACE1-1CDCF4600247}"/>
    <cellStyle name="Note 4 4 2 7" xfId="49380" xr:uid="{C39B1CBC-157B-482A-8D34-92CD3AF8459F}"/>
    <cellStyle name="Note 4 4 3" xfId="19749" xr:uid="{601E6D8F-D031-4F5B-B5FB-6F1372EA8C56}"/>
    <cellStyle name="Note 4 4 3 2" xfId="19750" xr:uid="{58C00E2A-F0A0-4520-9D31-ACF3BD3C3D7F}"/>
    <cellStyle name="Note 4 4 3 2 2" xfId="19751" xr:uid="{3A7A4E53-363D-492E-AF57-1EB41A5957F2}"/>
    <cellStyle name="Note 4 4 3 2 2 2" xfId="49389" xr:uid="{E0C44859-345B-4BB4-8EC3-F2044F3DCDC9}"/>
    <cellStyle name="Note 4 4 3 2 3" xfId="19752" xr:uid="{2A92FFF6-6A17-4BCC-8EDC-EEC7BD3D4706}"/>
    <cellStyle name="Note 4 4 3 2 3 2" xfId="49390" xr:uid="{367CD745-DC82-4239-B613-DD8F15A52542}"/>
    <cellStyle name="Note 4 4 3 2 4" xfId="49388" xr:uid="{A4F60548-A2FF-4F58-8A41-15B71E3D030F}"/>
    <cellStyle name="Note 4 4 3 3" xfId="19753" xr:uid="{19E3F300-09DF-489B-9F1A-DEB56D1EA402}"/>
    <cellStyle name="Note 4 4 3 3 2" xfId="49391" xr:uid="{4281A04F-B166-44B8-93FC-D7CB038D3E62}"/>
    <cellStyle name="Note 4 4 3 4" xfId="19754" xr:uid="{B75B991A-896E-4A18-ABB6-BFF519BF0928}"/>
    <cellStyle name="Note 4 4 3 4 2" xfId="49392" xr:uid="{C9654D63-046A-40DE-A4F7-263731A18D67}"/>
    <cellStyle name="Note 4 4 3 5" xfId="19755" xr:uid="{BB6BACA8-B78F-4B32-BCD9-1ABEB3A65D19}"/>
    <cellStyle name="Note 4 4 3 5 2" xfId="49393" xr:uid="{DA11C466-0B8E-4399-8988-06D813711D76}"/>
    <cellStyle name="Note 4 4 3 6" xfId="27699" xr:uid="{A3B5ECAA-EF25-4202-BB81-7AE7C21C0CAC}"/>
    <cellStyle name="Note 4 4 3 6 2" xfId="56189" xr:uid="{391C6B10-6C69-4CE3-B054-09A111E91A19}"/>
    <cellStyle name="Note 4 4 3 7" xfId="49387" xr:uid="{3468C390-07F7-4C1E-A02C-18CA0E5E24C7}"/>
    <cellStyle name="Note 4 4 4" xfId="19756" xr:uid="{24FEC5A6-413C-4833-84E5-4AA7CEF9701E}"/>
    <cellStyle name="Note 4 4 4 2" xfId="19757" xr:uid="{68B2E41D-D4AE-4AE8-AEB7-13486AC4A74F}"/>
    <cellStyle name="Note 4 4 4 2 2" xfId="49395" xr:uid="{2C9906CE-DA72-4DB8-9716-701F4226CD5F}"/>
    <cellStyle name="Note 4 4 4 3" xfId="19758" xr:uid="{E2283288-6CC7-4B11-82BF-C19EDFD625CB}"/>
    <cellStyle name="Note 4 4 4 3 2" xfId="49396" xr:uid="{EBDEF90E-B39E-4270-B554-BB2D93A10849}"/>
    <cellStyle name="Note 4 4 4 4" xfId="30698" xr:uid="{309AD7EB-550E-433B-8186-A61F1768C4E8}"/>
    <cellStyle name="Note 4 4 4 4 2" xfId="59188" xr:uid="{05F88C60-6C6C-4140-91CD-42133688F6E8}"/>
    <cellStyle name="Note 4 4 4 5" xfId="49394" xr:uid="{FE49E4EB-FC4B-4DA7-B795-89CCE04E5CB3}"/>
    <cellStyle name="Note 4 4 5" xfId="19759" xr:uid="{AB70A402-AB89-4323-BAB1-7A3DCBB7A51E}"/>
    <cellStyle name="Note 4 4 5 2" xfId="49397" xr:uid="{C2289365-5D80-417C-A82F-36034DD679F7}"/>
    <cellStyle name="Note 4 4 6" xfId="19760" xr:uid="{D328ABE1-FCAC-4141-9966-83177C4977B6}"/>
    <cellStyle name="Note 4 4 6 2" xfId="49398" xr:uid="{C0AC4CD6-62C0-4DF7-8C91-8ECAE2C83758}"/>
    <cellStyle name="Note 4 4 7" xfId="19761" xr:uid="{59047C0B-9CDE-4045-9934-78859A58F584}"/>
    <cellStyle name="Note 4 4 7 2" xfId="49399" xr:uid="{3DC16525-A27E-4BF1-8A07-CF216AC4F6AA}"/>
    <cellStyle name="Note 4 4 8" xfId="24768" xr:uid="{3AA17A5F-BA12-4F33-BF43-ABD0ED6AD011}"/>
    <cellStyle name="Note 4 4 8 2" xfId="53260" xr:uid="{8C25B8D5-6869-434B-8221-2A7D90CFEB2B}"/>
    <cellStyle name="Note 4 4 9" xfId="49379" xr:uid="{2FAAD658-6123-4E18-B8CC-8D926318C012}"/>
    <cellStyle name="Note 4 5" xfId="19762" xr:uid="{F21FA60B-2EB8-4A21-9D54-7F1A1CBB4791}"/>
    <cellStyle name="Note 4 5 2" xfId="19763" xr:uid="{67427856-E530-4F84-AABD-C4FFCFB73221}"/>
    <cellStyle name="Note 4 5 2 2" xfId="19764" xr:uid="{2E484165-8968-4AC2-88B9-E535C7F56455}"/>
    <cellStyle name="Note 4 5 2 2 2" xfId="19765" xr:uid="{EB5B62E6-56F9-42E2-AFFC-BDB9281A3FEB}"/>
    <cellStyle name="Note 4 5 2 2 2 2" xfId="49403" xr:uid="{C53EFC37-F3E9-41EA-BC64-F6A6052A278A}"/>
    <cellStyle name="Note 4 5 2 2 3" xfId="19766" xr:uid="{5309520D-94D9-4223-A81D-C0EFC2CD0FBD}"/>
    <cellStyle name="Note 4 5 2 2 3 2" xfId="49404" xr:uid="{C39CBF6B-1462-4987-B954-70401180E5DA}"/>
    <cellStyle name="Note 4 5 2 2 4" xfId="29514" xr:uid="{9CE09035-B612-4C3B-B95F-3D0A5DE15809}"/>
    <cellStyle name="Note 4 5 2 2 4 2" xfId="58004" xr:uid="{5BE229AA-DCE8-4AAA-80E1-C38C74413B09}"/>
    <cellStyle name="Note 4 5 2 2 5" xfId="49402" xr:uid="{B1D82B5E-3B1B-4954-8F59-7CE5F3F5AA84}"/>
    <cellStyle name="Note 4 5 2 3" xfId="19767" xr:uid="{7B0E2D4E-FFD6-4F49-9B28-8D2023D8641F}"/>
    <cellStyle name="Note 4 5 2 3 2" xfId="49405" xr:uid="{27A40D89-1AD2-4CC2-81FB-D79696CC028D}"/>
    <cellStyle name="Note 4 5 2 4" xfId="19768" xr:uid="{E23D6BBA-8DDC-43FF-A6E1-918216C8A75B}"/>
    <cellStyle name="Note 4 5 2 4 2" xfId="49406" xr:uid="{AC3BA752-4F40-4653-8A27-955F26DD46BC}"/>
    <cellStyle name="Note 4 5 2 5" xfId="19769" xr:uid="{89482BE5-F8CE-4F11-B243-E7AAC63888D6}"/>
    <cellStyle name="Note 4 5 2 5 2" xfId="49407" xr:uid="{31CBC086-4B5C-4E23-99E6-A3450036F8B2}"/>
    <cellStyle name="Note 4 5 2 6" xfId="26530" xr:uid="{DB3D7E04-E6A0-476C-ABA4-31A3C0A92E66}"/>
    <cellStyle name="Note 4 5 2 6 2" xfId="55021" xr:uid="{39918D7B-502D-427F-8564-8185FF0C4163}"/>
    <cellStyle name="Note 4 5 2 7" xfId="49401" xr:uid="{2B97B383-AB20-45F9-BC2D-62869075F4B1}"/>
    <cellStyle name="Note 4 5 3" xfId="19770" xr:uid="{031DF54D-157A-4800-9046-75576F71FC5D}"/>
    <cellStyle name="Note 4 5 3 2" xfId="19771" xr:uid="{9386977F-7510-4615-A5C6-1A2EBE824D97}"/>
    <cellStyle name="Note 4 5 3 2 2" xfId="19772" xr:uid="{BF200E58-B631-477E-927D-CD85B790BD07}"/>
    <cellStyle name="Note 4 5 3 2 2 2" xfId="49410" xr:uid="{F1840E96-ED01-4358-BF11-0EA08AC5E3AB}"/>
    <cellStyle name="Note 4 5 3 2 3" xfId="19773" xr:uid="{9C12588B-8AAC-46D4-9EA8-FC1D8537EC6A}"/>
    <cellStyle name="Note 4 5 3 2 3 2" xfId="49411" xr:uid="{48137A45-65F1-4E47-BE28-62129003FB7D}"/>
    <cellStyle name="Note 4 5 3 2 4" xfId="49409" xr:uid="{50F5CE6C-B966-4B6E-95A4-888F9DF27736}"/>
    <cellStyle name="Note 4 5 3 3" xfId="19774" xr:uid="{F62F198E-CD50-4A75-898C-0085C43B7997}"/>
    <cellStyle name="Note 4 5 3 3 2" xfId="49412" xr:uid="{6FC98D6C-4DEB-4A7E-AD46-0709F9291C69}"/>
    <cellStyle name="Note 4 5 3 4" xfId="19775" xr:uid="{B6384FBE-15C0-4F91-85C4-65CA47856D39}"/>
    <cellStyle name="Note 4 5 3 4 2" xfId="49413" xr:uid="{124729BF-4135-4588-8B98-508E0F830112}"/>
    <cellStyle name="Note 4 5 3 5" xfId="19776" xr:uid="{DC0139F2-37E6-444D-B15C-C4D873F51943}"/>
    <cellStyle name="Note 4 5 3 5 2" xfId="49414" xr:uid="{3AA81C4D-6D22-46C2-B434-D326171B2F91}"/>
    <cellStyle name="Note 4 5 3 6" xfId="28003" xr:uid="{6AB67706-BDFA-4253-BD1E-DBE8F6170D69}"/>
    <cellStyle name="Note 4 5 3 6 2" xfId="56493" xr:uid="{B87FC478-7C6B-4E05-9E5E-CA7D225B652F}"/>
    <cellStyle name="Note 4 5 3 7" xfId="49408" xr:uid="{A390445A-F09B-4BF2-BABF-26E5517FDE40}"/>
    <cellStyle name="Note 4 5 4" xfId="19777" xr:uid="{0ECAED46-459C-493A-894E-69A6C1CA57FC}"/>
    <cellStyle name="Note 4 5 4 2" xfId="19778" xr:uid="{62455022-F31F-4F98-A017-547FA7DEF45C}"/>
    <cellStyle name="Note 4 5 4 2 2" xfId="49416" xr:uid="{CB23E257-9A23-4A3E-900D-807240E1C810}"/>
    <cellStyle name="Note 4 5 4 3" xfId="19779" xr:uid="{BC68E1C4-3870-4EBD-976F-F2D099A92B5E}"/>
    <cellStyle name="Note 4 5 4 3 2" xfId="49417" xr:uid="{73A49CE7-B07E-4BC6-81B8-A9022677519A}"/>
    <cellStyle name="Note 4 5 4 4" xfId="31003" xr:uid="{FE9BCE26-AD61-455F-ABEE-85EC4C2A0D6E}"/>
    <cellStyle name="Note 4 5 4 4 2" xfId="59493" xr:uid="{F8124EE3-DA4C-420E-BFC7-C5CBCD4DCC8B}"/>
    <cellStyle name="Note 4 5 4 5" xfId="49415" xr:uid="{ACBAB545-1B55-4201-ACA0-8312EF4EF586}"/>
    <cellStyle name="Note 4 5 5" xfId="19780" xr:uid="{AB7777DB-21A5-475B-8D36-7CA7630B43E9}"/>
    <cellStyle name="Note 4 5 5 2" xfId="49418" xr:uid="{7128266B-4703-43D0-9E68-82A0EDE795B8}"/>
    <cellStyle name="Note 4 5 6" xfId="19781" xr:uid="{37092904-19E3-41FC-AD54-3CF5E6E96D91}"/>
    <cellStyle name="Note 4 5 6 2" xfId="49419" xr:uid="{69C99CAE-A29E-4361-8F20-BADD7C447BE4}"/>
    <cellStyle name="Note 4 5 7" xfId="19782" xr:uid="{B546E512-B0D8-4A1C-8E1D-59CFEFA1C1B5}"/>
    <cellStyle name="Note 4 5 7 2" xfId="49420" xr:uid="{79ECDE4C-BF21-47C5-96A0-912ADB33AB88}"/>
    <cellStyle name="Note 4 5 8" xfId="25061" xr:uid="{7D8E6EFA-4B99-4365-8977-8A12C2E69EF9}"/>
    <cellStyle name="Note 4 5 8 2" xfId="53552" xr:uid="{30649B19-ED6B-4864-AD24-6CC3E63B7BAA}"/>
    <cellStyle name="Note 4 5 9" xfId="49400" xr:uid="{D22FC74B-41E7-4EF1-90E3-7E9DED8DBF97}"/>
    <cellStyle name="Note 4 6" xfId="19783" xr:uid="{106CB460-C8FA-45D1-8CE9-20CE63B0798A}"/>
    <cellStyle name="Note 4 6 2" xfId="19784" xr:uid="{E8CBF3B0-BCD2-4A0C-BFB0-CF100474A8DB}"/>
    <cellStyle name="Note 4 6 2 2" xfId="19785" xr:uid="{5E31A6B1-C7CB-4586-9DD9-2D42FB110CB1}"/>
    <cellStyle name="Note 4 6 2 2 2" xfId="49423" xr:uid="{5A67158C-3721-4DC2-A408-6367691287CD}"/>
    <cellStyle name="Note 4 6 2 3" xfId="19786" xr:uid="{B2375F01-8186-46D8-ACF7-6ECAF6C3FF3E}"/>
    <cellStyle name="Note 4 6 2 3 2" xfId="49424" xr:uid="{FA8767A2-E3C9-4AC4-AD16-8F102C705748}"/>
    <cellStyle name="Note 4 6 2 4" xfId="28328" xr:uid="{C25B1631-CEF7-47B3-9CC5-0355B7425C32}"/>
    <cellStyle name="Note 4 6 2 4 2" xfId="56818" xr:uid="{3E8791F8-1B39-4BBC-AC63-3EB4D02FAE26}"/>
    <cellStyle name="Note 4 6 2 5" xfId="49422" xr:uid="{78CC0034-FE02-4436-A3EF-F3CDCC75B020}"/>
    <cellStyle name="Note 4 6 3" xfId="19787" xr:uid="{5B7B5BC8-E7C4-45FC-8B6F-F393A3BAEF8C}"/>
    <cellStyle name="Note 4 6 3 2" xfId="49425" xr:uid="{A545EAA7-AE94-4E6A-8F6D-E85EC270E284}"/>
    <cellStyle name="Note 4 6 4" xfId="19788" xr:uid="{6E820D85-C32B-4F13-8701-7369EB66D6D0}"/>
    <cellStyle name="Note 4 6 4 2" xfId="49426" xr:uid="{86F4E944-45E6-42E3-93A9-9FC2751CD5F2}"/>
    <cellStyle name="Note 4 6 5" xfId="19789" xr:uid="{232970CA-140D-4594-9D21-3A97DC3679DA}"/>
    <cellStyle name="Note 4 6 5 2" xfId="49427" xr:uid="{82BC8550-311B-4801-9B1C-A3E3B9D6A7A4}"/>
    <cellStyle name="Note 4 6 6" xfId="25362" xr:uid="{BE891A9D-015C-4802-8FA4-A5967EC87F53}"/>
    <cellStyle name="Note 4 6 6 2" xfId="53853" xr:uid="{A83C261B-BDCC-4148-8FAC-8A2828134DBD}"/>
    <cellStyle name="Note 4 6 7" xfId="49421" xr:uid="{445C3B89-C3FB-4FF1-9EB3-D6214DBE3D14}"/>
    <cellStyle name="Note 4 7" xfId="19790" xr:uid="{D957E082-FDCC-457A-AF0A-62B25FB826C6}"/>
    <cellStyle name="Note 4 7 2" xfId="19791" xr:uid="{3839E621-F770-4C1E-BCC8-6FD51B8AF7C0}"/>
    <cellStyle name="Note 4 7 2 2" xfId="19792" xr:uid="{C26FEC5E-FA7E-4DFE-A7EC-A5A4D8D97D4C}"/>
    <cellStyle name="Note 4 7 2 2 2" xfId="49430" xr:uid="{4BD31AC5-295A-42E3-9817-98A8E23D55CE}"/>
    <cellStyle name="Note 4 7 2 3" xfId="19793" xr:uid="{F33A7A3B-5EA9-45CA-98DD-A464F3126494}"/>
    <cellStyle name="Note 4 7 2 3 2" xfId="49431" xr:uid="{F5E8EEBD-1501-4C5D-BC6D-5E1DCDDF4549}"/>
    <cellStyle name="Note 4 7 2 4" xfId="49429" xr:uid="{7DDE9442-269C-421A-A79C-2E76A279188E}"/>
    <cellStyle name="Note 4 7 3" xfId="19794" xr:uid="{F6211703-FB4B-4370-9597-AC5D89477F0F}"/>
    <cellStyle name="Note 4 7 3 2" xfId="49432" xr:uid="{11B0E0E2-518D-42F0-BCC3-2D2C91BAA999}"/>
    <cellStyle name="Note 4 7 4" xfId="19795" xr:uid="{7A04E313-5CE5-416C-92E8-8E6F59530D9B}"/>
    <cellStyle name="Note 4 7 4 2" xfId="49433" xr:uid="{8D5CD7D3-B854-4EE8-B2A7-5433702CFFB6}"/>
    <cellStyle name="Note 4 7 5" xfId="19796" xr:uid="{33109458-DA8B-417F-81D3-607FA65A5FFE}"/>
    <cellStyle name="Note 4 7 5 2" xfId="49434" xr:uid="{93B1FA44-8680-44BB-ACFA-406744CA127E}"/>
    <cellStyle name="Note 4 7 6" xfId="26813" xr:uid="{AB6E6F33-9D52-4617-9F87-3FEBD1FE6F0C}"/>
    <cellStyle name="Note 4 7 6 2" xfId="55303" xr:uid="{A6AD1BA7-CE6C-44CF-8142-CF85C0AE3463}"/>
    <cellStyle name="Note 4 7 7" xfId="49428" xr:uid="{FDDF178A-3068-4757-B543-7FEF9CD60909}"/>
    <cellStyle name="Note 4 8" xfId="19797" xr:uid="{C915A9B2-7A88-49E4-9C20-CE35846ADC2C}"/>
    <cellStyle name="Note 4 8 2" xfId="19798" xr:uid="{8B54212F-95B9-43C6-BFF0-3BB00B10B83B}"/>
    <cellStyle name="Note 4 8 2 2" xfId="49436" xr:uid="{0481A915-E880-419D-927E-A3D5752520F6}"/>
    <cellStyle name="Note 4 8 3" xfId="19799" xr:uid="{A934FC3E-2044-4F58-BD4F-F6A151AB3657}"/>
    <cellStyle name="Note 4 8 3 2" xfId="49437" xr:uid="{9FD18927-16E6-4D01-BB01-603E1CE99281}"/>
    <cellStyle name="Note 4 8 4" xfId="29807" xr:uid="{99453A82-02AE-422A-BFA3-9EBE6C0DA576}"/>
    <cellStyle name="Note 4 8 4 2" xfId="58297" xr:uid="{06DD222E-5A91-4FA1-AE9B-3B794399C6FB}"/>
    <cellStyle name="Note 4 8 5" xfId="49435" xr:uid="{7DFCC37D-3950-47EF-B0DD-7C54CE60F302}"/>
    <cellStyle name="Note 4 9" xfId="19800" xr:uid="{E33E2B4C-1FB9-4C33-BC51-C58CACAEADFD}"/>
    <cellStyle name="Note 4 9 2" xfId="49438" xr:uid="{955A014E-671B-4824-AFA3-F354A991FB10}"/>
    <cellStyle name="Note 5" xfId="1448" xr:uid="{B088EF39-9C16-49C4-94A2-0C23061CFB7B}"/>
    <cellStyle name="Note 5 10" xfId="19802" xr:uid="{083A882E-0CC1-4113-9DE6-CD52C2DF3FBA}"/>
    <cellStyle name="Note 5 10 2" xfId="49440" xr:uid="{57DB1BB0-7B2F-4AAA-9688-402DCE8415E3}"/>
    <cellStyle name="Note 5 11" xfId="19803" xr:uid="{4BFF1279-5A72-4276-8DC1-EF96CD507A7A}"/>
    <cellStyle name="Note 5 11 2" xfId="49441" xr:uid="{465B2AC8-6F96-4C70-B1A4-367E84914EB4}"/>
    <cellStyle name="Note 5 12" xfId="19801" xr:uid="{AE6C3F2A-CF96-439E-8D81-FEB823C950EA}"/>
    <cellStyle name="Note 5 12 2" xfId="49439" xr:uid="{BDD0E5EC-7140-4D64-8767-C121B8E7BE8C}"/>
    <cellStyle name="Note 5 13" xfId="22679" xr:uid="{7DEB866F-FAF3-4794-8CC0-5BF7D94572C0}"/>
    <cellStyle name="Note 5 13 2" xfId="51964" xr:uid="{AB42C4E5-53B7-4716-9630-E303020F8C64}"/>
    <cellStyle name="Note 5 14" xfId="32482" xr:uid="{04FDD8E7-0C51-45C2-8709-5CECFE680416}"/>
    <cellStyle name="Note 5 2" xfId="4361" xr:uid="{1251496E-CFD4-479D-958C-FA1D88C4B600}"/>
    <cellStyle name="Note 5 2 10" xfId="19804" xr:uid="{3DE7B481-04BC-49AA-978F-AF73131FAF41}"/>
    <cellStyle name="Note 5 2 10 2" xfId="49442" xr:uid="{AF693E46-18DD-48A3-96F7-A3BC0B9A0E92}"/>
    <cellStyle name="Note 5 2 11" xfId="22727" xr:uid="{1BDDCFD8-33E0-421A-997F-0F5A3C474384}"/>
    <cellStyle name="Note 5 2 11 2" xfId="52012" xr:uid="{7BA250BD-4DCE-4FEE-BBD9-6B8A4521EFAE}"/>
    <cellStyle name="Note 5 2 12" xfId="34444" xr:uid="{7541C2F0-17C7-4DF8-BCED-DE4EFE7F0816}"/>
    <cellStyle name="Note 5 2 2" xfId="19805" xr:uid="{2CD4153A-2DB9-4E97-8132-01FD5B6ED69C}"/>
    <cellStyle name="Note 5 2 2 2" xfId="19806" xr:uid="{B835392D-7C6B-4045-A44B-9BEB2BAD29A6}"/>
    <cellStyle name="Note 5 2 2 2 2" xfId="19807" xr:uid="{B9427E1A-FDF5-4EE7-AC1D-C9C95999AE03}"/>
    <cellStyle name="Note 5 2 2 2 2 2" xfId="19808" xr:uid="{96AD17B8-4634-4483-B1CF-C0C9D9D78980}"/>
    <cellStyle name="Note 5 2 2 2 2 2 2" xfId="49446" xr:uid="{252ECFBA-D391-4E36-B52A-8C52912E0C90}"/>
    <cellStyle name="Note 5 2 2 2 2 3" xfId="19809" xr:uid="{3BE9E03A-7389-47A7-A78C-B19C7FD8EEA8}"/>
    <cellStyle name="Note 5 2 2 2 2 3 2" xfId="49447" xr:uid="{ACD9B029-C090-4EC0-86D8-9C0E2E2150FC}"/>
    <cellStyle name="Note 5 2 2 2 2 4" xfId="49445" xr:uid="{575053FF-176C-4960-A813-5CBB673B2FCC}"/>
    <cellStyle name="Note 5 2 2 2 3" xfId="19810" xr:uid="{33B09281-C2B8-4932-91D6-969443E6683B}"/>
    <cellStyle name="Note 5 2 2 2 3 2" xfId="49448" xr:uid="{417C221E-A6DC-4574-AFEA-BA446C1FBB0D}"/>
    <cellStyle name="Note 5 2 2 2 4" xfId="19811" xr:uid="{9681AA24-9755-43B3-A160-D2407C048A31}"/>
    <cellStyle name="Note 5 2 2 2 4 2" xfId="49449" xr:uid="{D1BDF302-F2A9-47DE-86C5-8FC39E94BDA6}"/>
    <cellStyle name="Note 5 2 2 2 5" xfId="19812" xr:uid="{016E718D-4CF7-4439-9866-8DE79DD6DB2F}"/>
    <cellStyle name="Note 5 2 2 2 5 2" xfId="49450" xr:uid="{3C277B45-C71C-44A0-9232-92315736C4FF}"/>
    <cellStyle name="Note 5 2 2 2 6" xfId="49444" xr:uid="{133D4478-E34F-459F-B5B7-03ABF16E31DF}"/>
    <cellStyle name="Note 5 2 2 3" xfId="19813" xr:uid="{36539712-C745-4771-A4A3-366E39441526}"/>
    <cellStyle name="Note 5 2 2 3 2" xfId="19814" xr:uid="{743CACB0-75B0-4B05-91BF-44411C416EEC}"/>
    <cellStyle name="Note 5 2 2 3 2 2" xfId="19815" xr:uid="{A5CC6C56-98C0-413D-ACF4-D894C8845A1E}"/>
    <cellStyle name="Note 5 2 2 3 2 2 2" xfId="49453" xr:uid="{8C9C1552-010F-4188-AD91-6B7AFEE9029C}"/>
    <cellStyle name="Note 5 2 2 3 2 3" xfId="19816" xr:uid="{84506293-D03F-473D-9A3E-A594B25384A3}"/>
    <cellStyle name="Note 5 2 2 3 2 3 2" xfId="49454" xr:uid="{FCA3AAD6-8B93-4DC2-865C-3D85E34414F6}"/>
    <cellStyle name="Note 5 2 2 3 2 4" xfId="49452" xr:uid="{1D26A1B9-5F88-4355-A412-97A8E4F71D23}"/>
    <cellStyle name="Note 5 2 2 3 3" xfId="19817" xr:uid="{00F4EF5B-7127-4AD1-892C-84A6D603D98A}"/>
    <cellStyle name="Note 5 2 2 3 3 2" xfId="49455" xr:uid="{CBFB1F33-E84A-4454-AC26-E235B8BBE92F}"/>
    <cellStyle name="Note 5 2 2 3 4" xfId="19818" xr:uid="{F9E8456C-7CFC-4735-89BD-15932AF2AAB8}"/>
    <cellStyle name="Note 5 2 2 3 4 2" xfId="49456" xr:uid="{D7DABDC0-45A7-4F07-83F4-0B77AB743C54}"/>
    <cellStyle name="Note 5 2 2 3 5" xfId="19819" xr:uid="{259F0BAC-7463-4542-816B-C85D4CA12BA0}"/>
    <cellStyle name="Note 5 2 2 3 5 2" xfId="49457" xr:uid="{2097DA81-09DE-4C39-A038-5625C6DD3520}"/>
    <cellStyle name="Note 5 2 2 3 6" xfId="49451" xr:uid="{5E7EA854-DF61-47F1-97FC-486DCE15A01A}"/>
    <cellStyle name="Note 5 2 2 4" xfId="19820" xr:uid="{4EF6EC39-9930-4A67-A192-51851CE28B08}"/>
    <cellStyle name="Note 5 2 2 4 2" xfId="19821" xr:uid="{3044C7FA-3346-4784-AE8E-7A2E029DC446}"/>
    <cellStyle name="Note 5 2 2 4 2 2" xfId="49459" xr:uid="{5AFF90BC-9FB6-4E92-AABF-E62009DE1B46}"/>
    <cellStyle name="Note 5 2 2 4 3" xfId="19822" xr:uid="{8EE63126-92E5-4418-BFAC-DA1E82EA2F20}"/>
    <cellStyle name="Note 5 2 2 4 3 2" xfId="49460" xr:uid="{B71BC6E6-043C-486C-AAF1-AD83A681A057}"/>
    <cellStyle name="Note 5 2 2 4 4" xfId="49458" xr:uid="{552CBC2F-89BA-436A-85B7-CC482C627BBA}"/>
    <cellStyle name="Note 5 2 2 5" xfId="19823" xr:uid="{34486409-FC7F-46CF-BEB0-54550175678B}"/>
    <cellStyle name="Note 5 2 2 5 2" xfId="49461" xr:uid="{FCA72780-49B3-4D23-ABBD-59C8998B54F3}"/>
    <cellStyle name="Note 5 2 2 6" xfId="19824" xr:uid="{9B8DD276-348E-434E-9767-C9E7AD625572}"/>
    <cellStyle name="Note 5 2 2 6 2" xfId="49462" xr:uid="{1FD6F384-16B3-443B-AF26-C869DF88D6D9}"/>
    <cellStyle name="Note 5 2 2 7" xfId="19825" xr:uid="{1B9C74FD-605C-4210-AA60-4491AB051E13}"/>
    <cellStyle name="Note 5 2 2 7 2" xfId="49463" xr:uid="{36A720B4-25E4-4468-9AA9-E82E01B26A21}"/>
    <cellStyle name="Note 5 2 2 8" xfId="49443" xr:uid="{3668C581-DD46-47EA-9820-903AF62DF97E}"/>
    <cellStyle name="Note 5 2 3" xfId="19826" xr:uid="{52FE8D03-DE30-45E7-AB3D-19566EF5DA25}"/>
    <cellStyle name="Note 5 2 3 2" xfId="19827" xr:uid="{7E0B54FE-5D84-4220-8B55-FA59B9AD8EE6}"/>
    <cellStyle name="Note 5 2 3 2 2" xfId="19828" xr:uid="{453A5805-8694-49F9-A121-76EA58A76DD7}"/>
    <cellStyle name="Note 5 2 3 2 2 2" xfId="19829" xr:uid="{4030B638-6881-4B6B-980F-CADDA03F58EC}"/>
    <cellStyle name="Note 5 2 3 2 2 2 2" xfId="49467" xr:uid="{6F888FDE-DA16-4A2B-A8BD-C09B28F0BE28}"/>
    <cellStyle name="Note 5 2 3 2 2 3" xfId="19830" xr:uid="{442FC7AF-E58A-4ED0-BD99-BC56FE75F51E}"/>
    <cellStyle name="Note 5 2 3 2 2 3 2" xfId="49468" xr:uid="{138DC163-B77C-4324-B6D2-DA0C7AE1ED8D}"/>
    <cellStyle name="Note 5 2 3 2 2 4" xfId="49466" xr:uid="{DFE2C16D-5D09-41F1-A325-6F15D9410CDB}"/>
    <cellStyle name="Note 5 2 3 2 3" xfId="19831" xr:uid="{76135A2E-CD30-4D0C-B412-069D6AD66B10}"/>
    <cellStyle name="Note 5 2 3 2 3 2" xfId="49469" xr:uid="{5E6931A1-3AE5-4484-9246-CE181856B348}"/>
    <cellStyle name="Note 5 2 3 2 4" xfId="19832" xr:uid="{441773E0-61E8-4CA8-B6F1-D903ECB0448C}"/>
    <cellStyle name="Note 5 2 3 2 4 2" xfId="49470" xr:uid="{27DBF1CC-CF8F-4F37-8083-3AC5139A491F}"/>
    <cellStyle name="Note 5 2 3 2 5" xfId="19833" xr:uid="{DFEFD48F-4EE5-4052-B40F-13CB2BF30BAA}"/>
    <cellStyle name="Note 5 2 3 2 5 2" xfId="49471" xr:uid="{5260D04D-9D46-46FB-A610-C0B183E75E0F}"/>
    <cellStyle name="Note 5 2 3 2 6" xfId="49465" xr:uid="{8BC5A209-FC80-4FB7-BECA-B545DF886F7B}"/>
    <cellStyle name="Note 5 2 3 3" xfId="19834" xr:uid="{4F196792-CCE4-464C-BDDF-A568D6C363BD}"/>
    <cellStyle name="Note 5 2 3 3 2" xfId="19835" xr:uid="{AFA281D6-F753-483F-8075-443F5A558AEC}"/>
    <cellStyle name="Note 5 2 3 3 2 2" xfId="19836" xr:uid="{329CECE6-BE79-43EE-B144-957B6B664C0B}"/>
    <cellStyle name="Note 5 2 3 3 2 2 2" xfId="49474" xr:uid="{0F38BEB9-6276-44FA-9182-719927F176CB}"/>
    <cellStyle name="Note 5 2 3 3 2 3" xfId="19837" xr:uid="{171B56B2-5AE2-4582-81E1-72D0A7AD5686}"/>
    <cellStyle name="Note 5 2 3 3 2 3 2" xfId="49475" xr:uid="{28887112-7CB4-43C0-BE89-9D6506358354}"/>
    <cellStyle name="Note 5 2 3 3 2 4" xfId="49473" xr:uid="{6C7FBECA-9925-4AC8-9056-8BC38D4CFD01}"/>
    <cellStyle name="Note 5 2 3 3 3" xfId="19838" xr:uid="{16047F77-3F29-4250-9D5C-F047A89EFF3C}"/>
    <cellStyle name="Note 5 2 3 3 3 2" xfId="49476" xr:uid="{A381C041-173A-4543-8B50-D0C49DDD80B9}"/>
    <cellStyle name="Note 5 2 3 3 4" xfId="19839" xr:uid="{66D4F95B-C1BD-4F99-AA13-BA98E288203A}"/>
    <cellStyle name="Note 5 2 3 3 4 2" xfId="49477" xr:uid="{B693496D-EF2E-4B93-B8BD-2AFA174D61DD}"/>
    <cellStyle name="Note 5 2 3 3 5" xfId="19840" xr:uid="{AF84D190-4639-4F2B-AC86-529914E00A92}"/>
    <cellStyle name="Note 5 2 3 3 5 2" xfId="49478" xr:uid="{6B69D4D8-BE6C-498B-A851-FA7B24327737}"/>
    <cellStyle name="Note 5 2 3 3 6" xfId="49472" xr:uid="{7DF02D05-DB8C-4B20-B429-BF6E8116A8CB}"/>
    <cellStyle name="Note 5 2 3 4" xfId="19841" xr:uid="{33119FE2-EBFF-4155-8238-E6DDA4D65A17}"/>
    <cellStyle name="Note 5 2 3 4 2" xfId="19842" xr:uid="{658A0BF8-0224-4927-AB26-BD861A093B72}"/>
    <cellStyle name="Note 5 2 3 4 2 2" xfId="49480" xr:uid="{7DB5E2D6-FF6C-41D3-84A2-8FEB8C05CF96}"/>
    <cellStyle name="Note 5 2 3 4 3" xfId="19843" xr:uid="{10D2D1FD-33A6-41FB-AB7D-248D482AC142}"/>
    <cellStyle name="Note 5 2 3 4 3 2" xfId="49481" xr:uid="{A93C6F42-CB9A-42C4-8F69-9F654385F85B}"/>
    <cellStyle name="Note 5 2 3 4 4" xfId="49479" xr:uid="{849B2A40-8354-4760-AB3B-F74668702B0A}"/>
    <cellStyle name="Note 5 2 3 5" xfId="19844" xr:uid="{6B85AA1A-6F8B-4C2A-A841-0DD382058771}"/>
    <cellStyle name="Note 5 2 3 5 2" xfId="49482" xr:uid="{927F3B90-E9A3-4AAA-99D8-180F4B2B838A}"/>
    <cellStyle name="Note 5 2 3 6" xfId="19845" xr:uid="{CE86F286-1C02-4E37-BD46-F5AB2AFAB50B}"/>
    <cellStyle name="Note 5 2 3 6 2" xfId="49483" xr:uid="{CB3574A2-9BF2-4714-8711-25682F8AD6F1}"/>
    <cellStyle name="Note 5 2 3 7" xfId="19846" xr:uid="{4BF28034-CC06-476C-98CA-69A332017943}"/>
    <cellStyle name="Note 5 2 3 7 2" xfId="49484" xr:uid="{7735F6F1-2087-45C6-BC99-8C3FDACCCAB0}"/>
    <cellStyle name="Note 5 2 3 8" xfId="49464" xr:uid="{DABD56D8-80EB-482F-9994-1ABF848034D7}"/>
    <cellStyle name="Note 5 2 4" xfId="19847" xr:uid="{9A91AE3C-567B-476C-817B-CA39878D08B5}"/>
    <cellStyle name="Note 5 2 4 2" xfId="19848" xr:uid="{5746353F-BCDC-45CD-9E27-82E6D6908839}"/>
    <cellStyle name="Note 5 2 4 2 2" xfId="19849" xr:uid="{111382C6-E76F-426D-8318-32B0C7ED54A1}"/>
    <cellStyle name="Note 5 2 4 2 2 2" xfId="49487" xr:uid="{B9937DE3-9673-4838-AC64-ED70E3D29565}"/>
    <cellStyle name="Note 5 2 4 2 3" xfId="19850" xr:uid="{A8EF9D62-72E5-4242-8AFF-81F236C27AD1}"/>
    <cellStyle name="Note 5 2 4 2 3 2" xfId="49488" xr:uid="{55EA6ECE-BDDB-4F67-8A78-05987AB43397}"/>
    <cellStyle name="Note 5 2 4 2 4" xfId="49486" xr:uid="{EC78B196-E242-4312-912F-DB126306EB17}"/>
    <cellStyle name="Note 5 2 4 3" xfId="19851" xr:uid="{0615F8A9-59E7-4D79-8AC4-0EE49C6DE5D0}"/>
    <cellStyle name="Note 5 2 4 3 2" xfId="49489" xr:uid="{E6543768-4E4E-44F7-B6C3-BC69CC22BEA8}"/>
    <cellStyle name="Note 5 2 4 4" xfId="19852" xr:uid="{35D6DA0C-9B33-4605-8C48-91ED1BA5AE9E}"/>
    <cellStyle name="Note 5 2 4 4 2" xfId="49490" xr:uid="{F24AD98E-9D4F-40E4-ABEE-487632419D2F}"/>
    <cellStyle name="Note 5 2 4 5" xfId="19853" xr:uid="{B0FEF2A6-F2A7-40AA-BA89-5114C8EC2D9C}"/>
    <cellStyle name="Note 5 2 4 5 2" xfId="49491" xr:uid="{E91D69CB-38E3-45B5-B0B4-4875622FA6E8}"/>
    <cellStyle name="Note 5 2 4 6" xfId="49485" xr:uid="{7BF6544A-DBFF-4813-84EF-8166D9ACE507}"/>
    <cellStyle name="Note 5 2 5" xfId="19854" xr:uid="{B80510DF-94DB-4E6E-BABD-186D4CE1EDF6}"/>
    <cellStyle name="Note 5 2 5 2" xfId="19855" xr:uid="{4A357439-560F-45FC-B7D1-2A0EF22D28DA}"/>
    <cellStyle name="Note 5 2 5 2 2" xfId="19856" xr:uid="{B06535AB-34A3-48D8-8A7E-AA6EFEB31BA8}"/>
    <cellStyle name="Note 5 2 5 2 2 2" xfId="49494" xr:uid="{329E243D-28F2-4F4A-B5A6-C808A4494434}"/>
    <cellStyle name="Note 5 2 5 2 3" xfId="19857" xr:uid="{853D410E-5740-4A7A-BD56-B1C2BEBDA975}"/>
    <cellStyle name="Note 5 2 5 2 3 2" xfId="49495" xr:uid="{59F2DFB1-A6CA-4C9A-94B3-BBAC414A3A1E}"/>
    <cellStyle name="Note 5 2 5 2 4" xfId="49493" xr:uid="{BCBADCD6-FBFA-4F0A-8A17-E7ECCA3DC844}"/>
    <cellStyle name="Note 5 2 5 3" xfId="19858" xr:uid="{E5CD6898-C001-48AA-B7B3-8E0BDB833F32}"/>
    <cellStyle name="Note 5 2 5 3 2" xfId="49496" xr:uid="{9C18F6D8-57FA-4C8A-B6E6-A8BF4FD5C298}"/>
    <cellStyle name="Note 5 2 5 4" xfId="19859" xr:uid="{EFBA95FC-61A5-42B6-BAAE-BA73D62C55FD}"/>
    <cellStyle name="Note 5 2 5 4 2" xfId="49497" xr:uid="{54ACE94B-A036-4928-A22D-1BC6EBA66DF2}"/>
    <cellStyle name="Note 5 2 5 5" xfId="19860" xr:uid="{05C000A8-84E4-48A6-8ABD-BD90F88C16A6}"/>
    <cellStyle name="Note 5 2 5 5 2" xfId="49498" xr:uid="{A8ECF91E-F15B-40B7-AEE2-D314F2D37D84}"/>
    <cellStyle name="Note 5 2 5 6" xfId="49492" xr:uid="{F88FAA39-EE6D-436D-B9AB-87C8ADADC255}"/>
    <cellStyle name="Note 5 2 6" xfId="19861" xr:uid="{C0224A14-6E4D-42A0-ACA7-194C1EF3954E}"/>
    <cellStyle name="Note 5 2 6 2" xfId="19862" xr:uid="{8BD3E57D-C405-4E21-8814-1405847E0F60}"/>
    <cellStyle name="Note 5 2 6 2 2" xfId="49500" xr:uid="{8C9875E0-9493-46BB-930B-D8CC91251199}"/>
    <cellStyle name="Note 5 2 6 3" xfId="19863" xr:uid="{25CE38CD-E39F-4045-8D3E-4294D4557F62}"/>
    <cellStyle name="Note 5 2 6 3 2" xfId="49501" xr:uid="{6FD147C8-144F-4B5B-BC9C-EF89FDC5FB16}"/>
    <cellStyle name="Note 5 2 6 4" xfId="49499" xr:uid="{A45AD7FE-9812-42BD-8BCC-82CB0274D7B5}"/>
    <cellStyle name="Note 5 2 7" xfId="19864" xr:uid="{B4551CE5-E5E4-4862-BF03-370FB827B022}"/>
    <cellStyle name="Note 5 2 7 2" xfId="49502" xr:uid="{FFBBC9EE-2473-48B9-9E27-29AE7F38C14C}"/>
    <cellStyle name="Note 5 2 8" xfId="19865" xr:uid="{635C1EA1-A08E-4E0F-A1C8-2F6C4B709173}"/>
    <cellStyle name="Note 5 2 8 2" xfId="49503" xr:uid="{DCBA4770-386B-48CC-B23C-7FA8D5B0909A}"/>
    <cellStyle name="Note 5 2 9" xfId="19866" xr:uid="{8B648E81-247A-4567-87B8-83ACC2734E79}"/>
    <cellStyle name="Note 5 2 9 2" xfId="49504" xr:uid="{4A7BCD31-FC7F-425B-8BA8-B356F5D5D220}"/>
    <cellStyle name="Note 5 3" xfId="19867" xr:uid="{9AB72AF7-3E7C-4414-AD07-16C052BE6F96}"/>
    <cellStyle name="Note 5 3 2" xfId="19868" xr:uid="{669E871A-B2F0-4DF9-9BD8-9EBC0FAF5E8C}"/>
    <cellStyle name="Note 5 3 2 2" xfId="19869" xr:uid="{E82AD5FE-401A-43A6-A5C6-25F82D3ADE8A}"/>
    <cellStyle name="Note 5 3 2 2 2" xfId="19870" xr:uid="{ED6915D1-8E53-437B-99DD-BE5D34EC0E4A}"/>
    <cellStyle name="Note 5 3 2 2 2 2" xfId="49508" xr:uid="{96AD0663-B100-4A69-9FB0-7A321309F43A}"/>
    <cellStyle name="Note 5 3 2 2 3" xfId="19871" xr:uid="{BB24657A-F061-420E-BCCC-1F37DA027BD0}"/>
    <cellStyle name="Note 5 3 2 2 3 2" xfId="49509" xr:uid="{2B06BF48-1773-4EB2-BC52-3E6A666940C2}"/>
    <cellStyle name="Note 5 3 2 2 4" xfId="49507" xr:uid="{80C5E72C-7BE7-43EF-9109-3D6B179A7855}"/>
    <cellStyle name="Note 5 3 2 3" xfId="19872" xr:uid="{5DF5C2D8-1FB7-4D0C-9156-C1FFB30F4A6D}"/>
    <cellStyle name="Note 5 3 2 3 2" xfId="49510" xr:uid="{DA0D2C90-D9AF-46C5-B54D-7154A81D727F}"/>
    <cellStyle name="Note 5 3 2 4" xfId="19873" xr:uid="{3C4066C4-63AF-44A8-A4C7-9CE0D19A0D86}"/>
    <cellStyle name="Note 5 3 2 4 2" xfId="49511" xr:uid="{74B74441-8BCE-45AB-9028-0D36FB84091C}"/>
    <cellStyle name="Note 5 3 2 5" xfId="19874" xr:uid="{2F62AE29-4340-4CE4-AA09-09159898E949}"/>
    <cellStyle name="Note 5 3 2 5 2" xfId="49512" xr:uid="{BD1B969E-25A9-4E1C-9831-6404B2B7E931}"/>
    <cellStyle name="Note 5 3 2 6" xfId="49506" xr:uid="{10ECDC97-D83A-4853-BC09-B20878EF00B0}"/>
    <cellStyle name="Note 5 3 3" xfId="19875" xr:uid="{5ECD6FD1-A038-424D-AF18-C4640440422A}"/>
    <cellStyle name="Note 5 3 3 2" xfId="19876" xr:uid="{B5BF23E8-0437-42A8-9D84-CC46162FFE68}"/>
    <cellStyle name="Note 5 3 3 2 2" xfId="19877" xr:uid="{B55BCE29-2CDC-43B9-9984-07791652F918}"/>
    <cellStyle name="Note 5 3 3 2 2 2" xfId="49515" xr:uid="{4AB5626B-D421-4110-8872-A6E6DE717404}"/>
    <cellStyle name="Note 5 3 3 2 3" xfId="19878" xr:uid="{07B6A505-EF1E-4149-B01A-5866B59112DC}"/>
    <cellStyle name="Note 5 3 3 2 3 2" xfId="49516" xr:uid="{332BA798-1F82-4836-B9F4-52A9EFA51EF2}"/>
    <cellStyle name="Note 5 3 3 2 4" xfId="49514" xr:uid="{5DA33B9D-18C3-4898-9DA7-F36BB32A7BF2}"/>
    <cellStyle name="Note 5 3 3 3" xfId="19879" xr:uid="{B1D711DB-9E4D-4203-9B6B-5134DA08EDC5}"/>
    <cellStyle name="Note 5 3 3 3 2" xfId="49517" xr:uid="{60D7EEE1-32D9-469B-8570-DD44AC8674D3}"/>
    <cellStyle name="Note 5 3 3 4" xfId="19880" xr:uid="{4EEE6ED4-5B35-48B1-A410-09C7C0CBC897}"/>
    <cellStyle name="Note 5 3 3 4 2" xfId="49518" xr:uid="{37D9620F-EA6E-4A4B-9261-C91A0E91FB3C}"/>
    <cellStyle name="Note 5 3 3 5" xfId="19881" xr:uid="{06E539C3-FDCE-4795-9F32-71269F73844B}"/>
    <cellStyle name="Note 5 3 3 5 2" xfId="49519" xr:uid="{7B75DF80-51EE-4B8D-A5D5-4DEE53B2B313}"/>
    <cellStyle name="Note 5 3 3 6" xfId="49513" xr:uid="{8BE653DE-ED22-48C8-8B1F-CDDAAA83BC7F}"/>
    <cellStyle name="Note 5 3 4" xfId="19882" xr:uid="{975F5993-54AE-4F31-BDF0-98FE21449979}"/>
    <cellStyle name="Note 5 3 4 2" xfId="19883" xr:uid="{2195FDCD-3495-4592-9EF4-6E50FF18E502}"/>
    <cellStyle name="Note 5 3 4 2 2" xfId="49521" xr:uid="{075A8FD8-45F1-47D6-BB9C-C95B6FF5C67C}"/>
    <cellStyle name="Note 5 3 4 3" xfId="19884" xr:uid="{D8668AA2-756C-41DB-B102-1DEB925AE9BF}"/>
    <cellStyle name="Note 5 3 4 3 2" xfId="49522" xr:uid="{E03C0FBF-07F3-40C6-8959-A9074DE17FE9}"/>
    <cellStyle name="Note 5 3 4 4" xfId="49520" xr:uid="{FB131CCA-D971-4EF9-8D42-A986EC690E72}"/>
    <cellStyle name="Note 5 3 5" xfId="19885" xr:uid="{2526B455-32E6-4943-B051-6381EBE2F2B7}"/>
    <cellStyle name="Note 5 3 5 2" xfId="49523" xr:uid="{C77B76BD-A172-457C-963C-1661F447D5BC}"/>
    <cellStyle name="Note 5 3 6" xfId="19886" xr:uid="{C95D12FD-CF46-4723-A50A-F8A85C4608DD}"/>
    <cellStyle name="Note 5 3 6 2" xfId="49524" xr:uid="{DD45E4A2-C1BD-4895-80A8-1397A04A910E}"/>
    <cellStyle name="Note 5 3 7" xfId="19887" xr:uid="{DFB96404-3F54-4C43-B01E-8FCCBA0E1054}"/>
    <cellStyle name="Note 5 3 7 2" xfId="49525" xr:uid="{2C5418AB-0ADB-42E6-A9E3-B5279AB60821}"/>
    <cellStyle name="Note 5 3 8" xfId="49505" xr:uid="{F57EACCF-8D98-4A55-8EE5-ED13B01CF71F}"/>
    <cellStyle name="Note 5 4" xfId="19888" xr:uid="{AFFD64CC-F078-436E-AC07-1E9D119AC6AC}"/>
    <cellStyle name="Note 5 4 2" xfId="19889" xr:uid="{0A7F8701-FDAE-4F50-A40E-5A226C64D3C9}"/>
    <cellStyle name="Note 5 4 2 2" xfId="19890" xr:uid="{FA00F248-4055-4F97-8471-99F3BC9D16EC}"/>
    <cellStyle name="Note 5 4 2 2 2" xfId="19891" xr:uid="{20895337-28BD-4598-BD22-E3CE149034C6}"/>
    <cellStyle name="Note 5 4 2 2 2 2" xfId="49529" xr:uid="{7B7146C7-629F-4647-B0B3-3E427DA645B2}"/>
    <cellStyle name="Note 5 4 2 2 3" xfId="19892" xr:uid="{F985354D-3648-43D8-A322-74C2AAB7D8F4}"/>
    <cellStyle name="Note 5 4 2 2 3 2" xfId="49530" xr:uid="{4BACBC65-24F1-4978-A133-921F41226F86}"/>
    <cellStyle name="Note 5 4 2 2 4" xfId="49528" xr:uid="{296A8A1D-B7D7-4647-948B-C8420D689905}"/>
    <cellStyle name="Note 5 4 2 3" xfId="19893" xr:uid="{785BE702-C8E7-4908-8A09-F7B9C2EFC6AA}"/>
    <cellStyle name="Note 5 4 2 3 2" xfId="49531" xr:uid="{055501D5-16A7-4FC7-B38B-9539C3053220}"/>
    <cellStyle name="Note 5 4 2 4" xfId="19894" xr:uid="{4811580F-C278-4069-A967-A2291424550B}"/>
    <cellStyle name="Note 5 4 2 4 2" xfId="49532" xr:uid="{AF3D5D9D-89EA-46B0-A1A4-862E4F9EFAD1}"/>
    <cellStyle name="Note 5 4 2 5" xfId="19895" xr:uid="{8E3225BB-D77E-4F73-A27B-3FC3E2B9D3F6}"/>
    <cellStyle name="Note 5 4 2 5 2" xfId="49533" xr:uid="{D7BB38A5-4EC4-4107-9FAE-CA0FE1CDE313}"/>
    <cellStyle name="Note 5 4 2 6" xfId="49527" xr:uid="{BD4913CA-8C7D-45EB-B701-CEDC369CF5E8}"/>
    <cellStyle name="Note 5 4 3" xfId="19896" xr:uid="{B1CCB3E0-C1E5-4BBC-9442-28F8791CF520}"/>
    <cellStyle name="Note 5 4 3 2" xfId="19897" xr:uid="{F0E636CC-388D-411B-AC73-5CCE9FAB5156}"/>
    <cellStyle name="Note 5 4 3 2 2" xfId="19898" xr:uid="{C78766C6-086D-4D6A-8AFA-08F680DA19E9}"/>
    <cellStyle name="Note 5 4 3 2 2 2" xfId="49536" xr:uid="{67EAD18F-3C2F-4231-AF3A-41B92BF21A1D}"/>
    <cellStyle name="Note 5 4 3 2 3" xfId="19899" xr:uid="{6227F7B1-C0A7-421F-ADF9-A4801A937832}"/>
    <cellStyle name="Note 5 4 3 2 3 2" xfId="49537" xr:uid="{04BA0C9D-F90D-4F37-8010-F6D64C387372}"/>
    <cellStyle name="Note 5 4 3 2 4" xfId="49535" xr:uid="{33DEB4A6-3F16-4D31-9E08-98A5D97CD639}"/>
    <cellStyle name="Note 5 4 3 3" xfId="19900" xr:uid="{A3DAD2B0-6FA1-498C-86B6-8479D2E5EBB8}"/>
    <cellStyle name="Note 5 4 3 3 2" xfId="49538" xr:uid="{42449F80-CB11-41E5-84D0-B8B017597D21}"/>
    <cellStyle name="Note 5 4 3 4" xfId="19901" xr:uid="{5B94340A-C50E-4306-B21D-5BEE28691ABF}"/>
    <cellStyle name="Note 5 4 3 4 2" xfId="49539" xr:uid="{B9D32526-31D8-4FD4-8B05-9D29DF26A5F0}"/>
    <cellStyle name="Note 5 4 3 5" xfId="19902" xr:uid="{9448066F-6C9D-440D-B743-9C689A9FC041}"/>
    <cellStyle name="Note 5 4 3 5 2" xfId="49540" xr:uid="{62A56A3F-2176-473E-928A-5A96E8C6F2B8}"/>
    <cellStyle name="Note 5 4 3 6" xfId="49534" xr:uid="{052E5F6E-73CB-46C9-9E13-2EEDD04930FF}"/>
    <cellStyle name="Note 5 4 4" xfId="19903" xr:uid="{2BC85655-F46C-46BD-8C5A-450C45A84C52}"/>
    <cellStyle name="Note 5 4 4 2" xfId="19904" xr:uid="{9A9CC9C0-795C-45EE-9BFB-60999BD25D02}"/>
    <cellStyle name="Note 5 4 4 2 2" xfId="49542" xr:uid="{BD8E5377-B4AE-462B-983C-CE2511BFFF08}"/>
    <cellStyle name="Note 5 4 4 3" xfId="19905" xr:uid="{A1F77384-F014-4D1E-A4BF-8FD947CF9623}"/>
    <cellStyle name="Note 5 4 4 3 2" xfId="49543" xr:uid="{EDEEA53D-B6ED-4670-B30D-704F9EA18F8A}"/>
    <cellStyle name="Note 5 4 4 4" xfId="49541" xr:uid="{A181C364-F4ED-4911-89BF-E70251CD6D02}"/>
    <cellStyle name="Note 5 4 5" xfId="19906" xr:uid="{999FD84D-DA26-4166-903D-995E604BC6EF}"/>
    <cellStyle name="Note 5 4 5 2" xfId="49544" xr:uid="{0D3EEC44-4F9A-429E-B1A8-6A2FC6AD0976}"/>
    <cellStyle name="Note 5 4 6" xfId="19907" xr:uid="{6AD19146-AE11-4172-B85B-62D86B1B421E}"/>
    <cellStyle name="Note 5 4 6 2" xfId="49545" xr:uid="{841204C6-7167-487A-8ECA-9042F7B821F5}"/>
    <cellStyle name="Note 5 4 7" xfId="19908" xr:uid="{A9989289-C3BE-40E6-95D2-30AE90F1EBA0}"/>
    <cellStyle name="Note 5 4 7 2" xfId="49546" xr:uid="{27FE8B1C-53C7-4485-91FE-E933B7739D6C}"/>
    <cellStyle name="Note 5 4 8" xfId="49526" xr:uid="{1A6F0886-CF22-41D4-9E5E-0D1427B63DF0}"/>
    <cellStyle name="Note 5 5" xfId="19909" xr:uid="{E8735EB1-3E85-412A-91E7-484675A6DB96}"/>
    <cellStyle name="Note 5 5 2" xfId="19910" xr:uid="{B7F40CE2-1502-4520-8857-65EF319E6AA0}"/>
    <cellStyle name="Note 5 5 2 2" xfId="19911" xr:uid="{0ADF995C-F15A-4A6E-AB6E-AF7B9042DBFD}"/>
    <cellStyle name="Note 5 5 2 2 2" xfId="19912" xr:uid="{818B7665-52DE-4A67-90C3-FE985551CAC6}"/>
    <cellStyle name="Note 5 5 2 2 2 2" xfId="49550" xr:uid="{338EE320-96C8-4749-8230-725D80311721}"/>
    <cellStyle name="Note 5 5 2 2 3" xfId="19913" xr:uid="{FA1F692F-9934-4A1F-ACC7-23C49065BEA6}"/>
    <cellStyle name="Note 5 5 2 2 3 2" xfId="49551" xr:uid="{6C7B0F56-9FB2-480E-B163-222A6004C5A9}"/>
    <cellStyle name="Note 5 5 2 2 4" xfId="49549" xr:uid="{D55CC411-DD20-43AF-A376-6139F916D5E8}"/>
    <cellStyle name="Note 5 5 2 3" xfId="19914" xr:uid="{032A0E32-0C21-4AD7-B097-8CD2D70E8676}"/>
    <cellStyle name="Note 5 5 2 3 2" xfId="49552" xr:uid="{6D3E4AF9-3765-4105-ADA4-845C47A9187F}"/>
    <cellStyle name="Note 5 5 2 4" xfId="19915" xr:uid="{DC270389-6A47-4571-AD10-72B61FCF168D}"/>
    <cellStyle name="Note 5 5 2 4 2" xfId="49553" xr:uid="{D0713125-40D8-48ED-AEE9-E523CF012145}"/>
    <cellStyle name="Note 5 5 2 5" xfId="19916" xr:uid="{61D6978C-95C9-4E85-923E-EFDE55D2BFEA}"/>
    <cellStyle name="Note 5 5 2 5 2" xfId="49554" xr:uid="{D791EB0C-81AC-4E30-AE62-BEE5F236D3E6}"/>
    <cellStyle name="Note 5 5 2 6" xfId="49548" xr:uid="{88C28B3B-B0A3-44CC-AE69-7597870803E2}"/>
    <cellStyle name="Note 5 5 3" xfId="19917" xr:uid="{99F031EC-D703-4C41-BDDD-05246C888937}"/>
    <cellStyle name="Note 5 5 3 2" xfId="19918" xr:uid="{FD4BC794-8721-4D84-9C3D-358AFE9D3A2B}"/>
    <cellStyle name="Note 5 5 3 2 2" xfId="19919" xr:uid="{9D4D585F-B832-474E-AD65-608BC947AB06}"/>
    <cellStyle name="Note 5 5 3 2 2 2" xfId="49557" xr:uid="{FE950A5B-1463-450B-940B-F6D00213E912}"/>
    <cellStyle name="Note 5 5 3 2 3" xfId="19920" xr:uid="{E09A3E8B-DE74-46CD-8791-3AC4D30C9AB3}"/>
    <cellStyle name="Note 5 5 3 2 3 2" xfId="49558" xr:uid="{B51F2F5B-C234-473B-B965-2A11C25F3273}"/>
    <cellStyle name="Note 5 5 3 2 4" xfId="49556" xr:uid="{DD5B63ED-AF7A-41F0-BE2A-3D777DD6382E}"/>
    <cellStyle name="Note 5 5 3 3" xfId="19921" xr:uid="{8F92A987-08C8-4E96-86E8-C772361D4AE7}"/>
    <cellStyle name="Note 5 5 3 3 2" xfId="49559" xr:uid="{264FB8D6-E602-44CA-8FDB-E57E9B261F0C}"/>
    <cellStyle name="Note 5 5 3 4" xfId="19922" xr:uid="{6BFE7892-BD6F-4018-B595-D5162743F3B0}"/>
    <cellStyle name="Note 5 5 3 4 2" xfId="49560" xr:uid="{A8CFC021-510F-4F0D-A21C-49964D67E522}"/>
    <cellStyle name="Note 5 5 3 5" xfId="19923" xr:uid="{7FA94CE4-E5DA-42B1-8789-0AEA53AD844D}"/>
    <cellStyle name="Note 5 5 3 5 2" xfId="49561" xr:uid="{10CFFCD0-7DA2-4B02-9839-E831A293782E}"/>
    <cellStyle name="Note 5 5 3 6" xfId="49555" xr:uid="{460513D2-5E4C-4283-8F33-DF8A97A72794}"/>
    <cellStyle name="Note 5 5 4" xfId="19924" xr:uid="{F7B8E2ED-7F3B-4271-A52A-C222A9F8ED7F}"/>
    <cellStyle name="Note 5 5 4 2" xfId="19925" xr:uid="{0BD292F4-4569-4E3D-8892-02A551C1BAF7}"/>
    <cellStyle name="Note 5 5 4 2 2" xfId="49563" xr:uid="{368CCAEE-A740-4EF7-A731-2CB4DC181472}"/>
    <cellStyle name="Note 5 5 4 3" xfId="19926" xr:uid="{2708D881-C948-4BE7-9F86-220C60CE03FC}"/>
    <cellStyle name="Note 5 5 4 3 2" xfId="49564" xr:uid="{497748B9-980C-422D-8611-81A879D4DD79}"/>
    <cellStyle name="Note 5 5 4 4" xfId="49562" xr:uid="{42F0FB19-86B5-4260-9C9F-3C4F1F2C2875}"/>
    <cellStyle name="Note 5 5 5" xfId="19927" xr:uid="{02B8EDAB-BCAB-4A74-B7F4-B1F275272BD3}"/>
    <cellStyle name="Note 5 5 5 2" xfId="49565" xr:uid="{F3206591-BF51-4101-AF39-CEC5FCFE5D3E}"/>
    <cellStyle name="Note 5 5 6" xfId="19928" xr:uid="{CAD94DA3-B980-4734-ADFB-A96D04B05504}"/>
    <cellStyle name="Note 5 5 6 2" xfId="49566" xr:uid="{B1AE8938-A359-4658-AFBD-ACAB19F90781}"/>
    <cellStyle name="Note 5 5 7" xfId="19929" xr:uid="{4E5AD218-B9DF-459A-88FF-1EFEB785B699}"/>
    <cellStyle name="Note 5 5 7 2" xfId="49567" xr:uid="{1061867B-80A1-44F7-9C35-24033DABFFA1}"/>
    <cellStyle name="Note 5 5 8" xfId="49547" xr:uid="{A9A12A17-410E-4ABC-8ED3-EA9D53EB0EE6}"/>
    <cellStyle name="Note 5 6" xfId="19930" xr:uid="{412C9554-6CB1-4261-B5F8-298108A5F0EA}"/>
    <cellStyle name="Note 5 6 2" xfId="19931" xr:uid="{BCAB0EC0-FA38-4F81-87D7-639578874F5E}"/>
    <cellStyle name="Note 5 6 2 2" xfId="19932" xr:uid="{6D086015-707B-4A76-B9C3-2F68989767CB}"/>
    <cellStyle name="Note 5 6 2 2 2" xfId="49570" xr:uid="{F1AABB17-1AC2-4F0C-9D45-138F2EDC43D6}"/>
    <cellStyle name="Note 5 6 2 3" xfId="19933" xr:uid="{8C222C0D-6754-48B5-B3E5-7CDC0BB42689}"/>
    <cellStyle name="Note 5 6 2 3 2" xfId="49571" xr:uid="{AC7A3C35-5622-4F9A-99E5-AD7050860367}"/>
    <cellStyle name="Note 5 6 2 4" xfId="49569" xr:uid="{4394A693-72DA-4D0D-BA94-8D033396F922}"/>
    <cellStyle name="Note 5 6 3" xfId="19934" xr:uid="{1A0FA2F2-5BB1-4C31-A4F8-914DC52CDD3B}"/>
    <cellStyle name="Note 5 6 3 2" xfId="49572" xr:uid="{5532D22F-4EF3-4A36-B5A3-EC744FA2F497}"/>
    <cellStyle name="Note 5 6 4" xfId="19935" xr:uid="{E3A332D7-6B62-4926-B665-CD04F4D9780E}"/>
    <cellStyle name="Note 5 6 4 2" xfId="49573" xr:uid="{C9A731F5-EEDE-42BA-8397-9E28C9F41B8C}"/>
    <cellStyle name="Note 5 6 5" xfId="19936" xr:uid="{F97AFB88-F670-42E9-802F-1F6195A30E2D}"/>
    <cellStyle name="Note 5 6 5 2" xfId="49574" xr:uid="{334B3E02-8BE6-40C6-932F-104CFCE2886B}"/>
    <cellStyle name="Note 5 6 6" xfId="49568" xr:uid="{9F01F47F-E1AC-4EE0-B0AD-5FF3F4623419}"/>
    <cellStyle name="Note 5 7" xfId="19937" xr:uid="{F2DDB621-0244-4E97-A0CD-A2670A536998}"/>
    <cellStyle name="Note 5 7 2" xfId="19938" xr:uid="{72FC2745-BF08-4A19-81CA-A5D9C5149076}"/>
    <cellStyle name="Note 5 7 2 2" xfId="19939" xr:uid="{3A354991-B5F5-4BA1-B080-ECEC711FFFB6}"/>
    <cellStyle name="Note 5 7 2 2 2" xfId="49577" xr:uid="{AF0318B1-CF96-461B-AA9A-9003453F488A}"/>
    <cellStyle name="Note 5 7 2 3" xfId="19940" xr:uid="{470B3DCD-5811-4BE9-912B-D5A86BC9CC4B}"/>
    <cellStyle name="Note 5 7 2 3 2" xfId="49578" xr:uid="{7E0CF8F1-4684-432C-B709-D97AFC5EB391}"/>
    <cellStyle name="Note 5 7 2 4" xfId="49576" xr:uid="{B53AECA8-DB6B-4D91-BA15-3BC56C5C2C39}"/>
    <cellStyle name="Note 5 7 3" xfId="19941" xr:uid="{38164365-0C35-4694-A85E-8FB5840FC337}"/>
    <cellStyle name="Note 5 7 3 2" xfId="49579" xr:uid="{A6901257-EF2D-4D2E-9711-514DB3E04F6E}"/>
    <cellStyle name="Note 5 7 4" xfId="19942" xr:uid="{C6BA4DEE-8899-442B-9323-718D5F4C835B}"/>
    <cellStyle name="Note 5 7 4 2" xfId="49580" xr:uid="{1121BFD2-46DC-4AEF-8176-B5610C6B4BEB}"/>
    <cellStyle name="Note 5 7 5" xfId="19943" xr:uid="{820C794C-D5C4-4E69-AE08-698587567B14}"/>
    <cellStyle name="Note 5 7 5 2" xfId="49581" xr:uid="{A1DB6A4A-3244-49EC-8E94-63DF788B03E9}"/>
    <cellStyle name="Note 5 7 6" xfId="49575" xr:uid="{FA3B87EE-1B07-4A72-9DD9-B949ADAB9290}"/>
    <cellStyle name="Note 5 8" xfId="19944" xr:uid="{8CB00DBE-515F-47EC-8D7D-529CA998CBFA}"/>
    <cellStyle name="Note 5 8 2" xfId="19945" xr:uid="{A8DA19CB-AA9D-485F-8519-402F57822554}"/>
    <cellStyle name="Note 5 8 2 2" xfId="49583" xr:uid="{EEA83989-EBFA-4CF9-9BD0-C22CC59AB510}"/>
    <cellStyle name="Note 5 8 3" xfId="19946" xr:uid="{C90B9351-5EED-4230-AFFC-28766BC79C8C}"/>
    <cellStyle name="Note 5 8 3 2" xfId="49584" xr:uid="{AC66A896-EC50-4137-9C73-946B3DC767F2}"/>
    <cellStyle name="Note 5 8 4" xfId="49582" xr:uid="{402B3BA6-8AFE-4A1A-A697-4BBC35E6C0DA}"/>
    <cellStyle name="Note 5 9" xfId="19947" xr:uid="{5710DA7F-E16B-4C94-84B6-56A79AB63F08}"/>
    <cellStyle name="Note 5 9 2" xfId="49585" xr:uid="{823996C0-4663-40EB-88E3-27D764D641A4}"/>
    <cellStyle name="Note 6" xfId="4245" xr:uid="{4A9A24F0-2ED4-48E7-9456-3EE172580FFA}"/>
    <cellStyle name="Note 6 10" xfId="19949" xr:uid="{F7EC8F48-8722-45C5-B810-4AB6E81FE8CE}"/>
    <cellStyle name="Note 6 10 2" xfId="49587" xr:uid="{06482D97-D541-44F8-8383-10CEC2A079D8}"/>
    <cellStyle name="Note 6 11" xfId="19950" xr:uid="{40A3A5E0-44C0-45EE-B540-C02426656C7D}"/>
    <cellStyle name="Note 6 11 2" xfId="49588" xr:uid="{E607F13C-7978-413B-9905-5B938E6DC599}"/>
    <cellStyle name="Note 6 12" xfId="19948" xr:uid="{619EE787-9F8A-4E6D-87C4-EB89C75CA6F7}"/>
    <cellStyle name="Note 6 12 2" xfId="49586" xr:uid="{8F510D32-53FD-43E9-B3CF-4F8AF83762A8}"/>
    <cellStyle name="Note 6 2" xfId="4456" xr:uid="{67248FEA-0973-4DA4-B433-53950AD7A5F5}"/>
    <cellStyle name="Note 6 2 10" xfId="19951" xr:uid="{96B3901B-B18B-4A28-845E-46A8AA63E420}"/>
    <cellStyle name="Note 6 2 10 2" xfId="49589" xr:uid="{193E717E-DC60-4D54-9DB4-705D56E6BAA0}"/>
    <cellStyle name="Note 6 2 11" xfId="22753" xr:uid="{81EDC835-D81C-453F-AA93-0AC6D3A75343}"/>
    <cellStyle name="Note 6 2 11 2" xfId="52038" xr:uid="{6381228D-E1FE-4982-8C0D-CECEF8B7300B}"/>
    <cellStyle name="Note 6 2 12" xfId="34458" xr:uid="{D3A52F34-02E3-45AC-AD19-6BCE0BC798B0}"/>
    <cellStyle name="Note 6 2 2" xfId="19952" xr:uid="{4974C98C-9ACA-4A94-8831-24C019048CF1}"/>
    <cellStyle name="Note 6 2 2 2" xfId="19953" xr:uid="{7645E527-41F6-454B-95A1-9F75EB495C07}"/>
    <cellStyle name="Note 6 2 2 2 2" xfId="19954" xr:uid="{4FD76CEB-D824-468C-A3B4-A2DD20DA0D38}"/>
    <cellStyle name="Note 6 2 2 2 2 2" xfId="19955" xr:uid="{CEFD9CA4-AD7C-4BBC-A76D-A91114EFCBB7}"/>
    <cellStyle name="Note 6 2 2 2 2 2 2" xfId="49593" xr:uid="{22047B50-88A4-4FAB-BFA5-531C8238B2B0}"/>
    <cellStyle name="Note 6 2 2 2 2 3" xfId="19956" xr:uid="{8414AAD3-962E-42AD-87E4-561BFE203D37}"/>
    <cellStyle name="Note 6 2 2 2 2 3 2" xfId="49594" xr:uid="{D6D26261-42A2-48AA-8699-E7DFA2C0DB58}"/>
    <cellStyle name="Note 6 2 2 2 2 4" xfId="49592" xr:uid="{9CE67E84-2C7D-4912-8AC8-E7829AAA0638}"/>
    <cellStyle name="Note 6 2 2 2 3" xfId="19957" xr:uid="{9394B683-F508-4FDC-AF3B-F860F161E676}"/>
    <cellStyle name="Note 6 2 2 2 3 2" xfId="49595" xr:uid="{E2BE555A-48F9-4792-869D-B8491BCF5C14}"/>
    <cellStyle name="Note 6 2 2 2 4" xfId="19958" xr:uid="{DDF8519D-C462-4388-AF68-E3955F034966}"/>
    <cellStyle name="Note 6 2 2 2 4 2" xfId="49596" xr:uid="{0A8D0EC0-51E1-49C3-9010-DD54F8F0B248}"/>
    <cellStyle name="Note 6 2 2 2 5" xfId="19959" xr:uid="{1064C3A9-7AAC-4F04-9AF6-6538174BCA0D}"/>
    <cellStyle name="Note 6 2 2 2 5 2" xfId="49597" xr:uid="{C4BD385A-1E26-44AD-8872-C4DA2A9CD4E2}"/>
    <cellStyle name="Note 6 2 2 2 6" xfId="49591" xr:uid="{FBB4E99B-50CE-47AF-B848-A4134FD150A8}"/>
    <cellStyle name="Note 6 2 2 3" xfId="19960" xr:uid="{76F19E7E-E5E2-40F7-BC11-8D2E885536E4}"/>
    <cellStyle name="Note 6 2 2 3 2" xfId="19961" xr:uid="{C2C69757-C2C8-49FF-B764-33B2367BDFD5}"/>
    <cellStyle name="Note 6 2 2 3 2 2" xfId="19962" xr:uid="{ED2F68A2-B278-4EA0-AE60-651A467B2133}"/>
    <cellStyle name="Note 6 2 2 3 2 2 2" xfId="49600" xr:uid="{0396F78F-60AE-42FD-9846-41D955F40D5B}"/>
    <cellStyle name="Note 6 2 2 3 2 3" xfId="19963" xr:uid="{FA08C4EB-1452-410C-8EBA-02C4569A9B77}"/>
    <cellStyle name="Note 6 2 2 3 2 3 2" xfId="49601" xr:uid="{333352A6-E93A-4A62-B8FB-0DB2DDE2E5F2}"/>
    <cellStyle name="Note 6 2 2 3 2 4" xfId="49599" xr:uid="{5BD861AE-9474-4346-8BB7-432FE88FFFE3}"/>
    <cellStyle name="Note 6 2 2 3 3" xfId="19964" xr:uid="{0FB8A1CE-E10C-465D-A0D5-CF1E1D607D43}"/>
    <cellStyle name="Note 6 2 2 3 3 2" xfId="49602" xr:uid="{CFFB3636-2A79-4571-9F5B-D8BDE831C18D}"/>
    <cellStyle name="Note 6 2 2 3 4" xfId="19965" xr:uid="{C6B0E027-E6FE-4EC4-A663-18B9FD970DBC}"/>
    <cellStyle name="Note 6 2 2 3 4 2" xfId="49603" xr:uid="{FB036879-88BB-4229-86B5-FECA521EB610}"/>
    <cellStyle name="Note 6 2 2 3 5" xfId="19966" xr:uid="{357B63A9-B089-467F-BDFD-4124D4BDAA8B}"/>
    <cellStyle name="Note 6 2 2 3 5 2" xfId="49604" xr:uid="{D81BCCD3-7907-41A3-9B63-7C89CAED3090}"/>
    <cellStyle name="Note 6 2 2 3 6" xfId="49598" xr:uid="{5EB01563-BC51-4AC6-BE70-09A1F005DC9C}"/>
    <cellStyle name="Note 6 2 2 4" xfId="19967" xr:uid="{F3B9E818-4CA3-43A7-AB89-4D2D6B56ECF0}"/>
    <cellStyle name="Note 6 2 2 4 2" xfId="19968" xr:uid="{FC743C4C-650A-48BF-BDAC-9B5E694A76A7}"/>
    <cellStyle name="Note 6 2 2 4 2 2" xfId="49606" xr:uid="{E10D45B6-64D2-485B-9A7B-07B3EC61BD34}"/>
    <cellStyle name="Note 6 2 2 4 3" xfId="19969" xr:uid="{DA348343-188D-43F7-BFC4-5EC0BF3A8C59}"/>
    <cellStyle name="Note 6 2 2 4 3 2" xfId="49607" xr:uid="{BED43560-4A5B-401E-A6A7-5DBA7E9663E8}"/>
    <cellStyle name="Note 6 2 2 4 4" xfId="49605" xr:uid="{6C46B11A-8063-4A17-ACCA-EC418D675122}"/>
    <cellStyle name="Note 6 2 2 5" xfId="19970" xr:uid="{DAEAD281-6B03-4FB8-B771-1B0F0DE5B9AB}"/>
    <cellStyle name="Note 6 2 2 5 2" xfId="49608" xr:uid="{C89F1201-C996-4BDF-AEE1-86ABAEEC4D93}"/>
    <cellStyle name="Note 6 2 2 6" xfId="19971" xr:uid="{20B846F7-0432-44C4-A5E8-C61A026C9D78}"/>
    <cellStyle name="Note 6 2 2 6 2" xfId="49609" xr:uid="{410BA080-D5D1-4A4E-8687-2F0F40891C9E}"/>
    <cellStyle name="Note 6 2 2 7" xfId="19972" xr:uid="{ECAFFADF-5BC3-4E3E-A1FB-B5634E665585}"/>
    <cellStyle name="Note 6 2 2 7 2" xfId="49610" xr:uid="{5C1CADBC-6655-4EEF-A7F2-227810A86C8D}"/>
    <cellStyle name="Note 6 2 2 8" xfId="49590" xr:uid="{E130F6E9-0E19-4733-9F96-49CDCA137D20}"/>
    <cellStyle name="Note 6 2 3" xfId="19973" xr:uid="{DA9503AB-E333-4C17-8D0D-4D4EAC49A82D}"/>
    <cellStyle name="Note 6 2 3 2" xfId="19974" xr:uid="{27E1FA5E-6086-4AD7-8846-FD0B1C025EC2}"/>
    <cellStyle name="Note 6 2 3 2 2" xfId="19975" xr:uid="{1F4FB64C-129C-4C96-83B8-4B9C3B2C3059}"/>
    <cellStyle name="Note 6 2 3 2 2 2" xfId="19976" xr:uid="{5C6B57C1-267B-4594-A9CD-98DD009E067F}"/>
    <cellStyle name="Note 6 2 3 2 2 2 2" xfId="49614" xr:uid="{EBA5EF60-B08F-4EC4-9FC5-B8A42E0695A4}"/>
    <cellStyle name="Note 6 2 3 2 2 3" xfId="19977" xr:uid="{50944C71-E891-4BDF-8371-AAA157D0AED0}"/>
    <cellStyle name="Note 6 2 3 2 2 3 2" xfId="49615" xr:uid="{A77CFC2E-EF5C-4699-88CC-97E834D8BBED}"/>
    <cellStyle name="Note 6 2 3 2 2 4" xfId="49613" xr:uid="{C9656883-A3BA-4158-ADB1-D57B7891D533}"/>
    <cellStyle name="Note 6 2 3 2 3" xfId="19978" xr:uid="{8644B4E3-0880-4F93-954E-8405740B5993}"/>
    <cellStyle name="Note 6 2 3 2 3 2" xfId="49616" xr:uid="{582765C6-D3C8-4C87-ADCB-A49322146088}"/>
    <cellStyle name="Note 6 2 3 2 4" xfId="19979" xr:uid="{EEC8705A-8B4C-417F-9B3D-4188A44ED5E1}"/>
    <cellStyle name="Note 6 2 3 2 4 2" xfId="49617" xr:uid="{BA3866AC-7FE9-4813-8F29-51AF2562280A}"/>
    <cellStyle name="Note 6 2 3 2 5" xfId="19980" xr:uid="{F7C2E4C3-253E-45F5-BFAD-B536DDD26777}"/>
    <cellStyle name="Note 6 2 3 2 5 2" xfId="49618" xr:uid="{6C711916-9E9B-4BEF-9591-104A3900DCEE}"/>
    <cellStyle name="Note 6 2 3 2 6" xfId="49612" xr:uid="{9050831F-935F-45AF-A0D1-5D544B99D546}"/>
    <cellStyle name="Note 6 2 3 3" xfId="19981" xr:uid="{06C25EF0-7FDE-4879-9B54-3225974266A3}"/>
    <cellStyle name="Note 6 2 3 3 2" xfId="19982" xr:uid="{D5E097C3-CF19-4137-85CB-F41ADBAF5272}"/>
    <cellStyle name="Note 6 2 3 3 2 2" xfId="19983" xr:uid="{024839E9-FD3A-46C8-9EB4-B182802D266C}"/>
    <cellStyle name="Note 6 2 3 3 2 2 2" xfId="49621" xr:uid="{4D24B833-C5C4-483E-B458-6B5339406CD1}"/>
    <cellStyle name="Note 6 2 3 3 2 3" xfId="19984" xr:uid="{0DF54506-D7DC-4643-A810-DBC2656D2519}"/>
    <cellStyle name="Note 6 2 3 3 2 3 2" xfId="49622" xr:uid="{394AB9A9-ADBD-49C7-9B40-256EDD4EB588}"/>
    <cellStyle name="Note 6 2 3 3 2 4" xfId="49620" xr:uid="{307D2352-F923-4E17-8B16-A3FD4FFC8551}"/>
    <cellStyle name="Note 6 2 3 3 3" xfId="19985" xr:uid="{B8C15077-0386-4527-A7DB-76B7C850BBD2}"/>
    <cellStyle name="Note 6 2 3 3 3 2" xfId="49623" xr:uid="{7CCC882A-E13C-4D78-9B22-33AAF03B76E1}"/>
    <cellStyle name="Note 6 2 3 3 4" xfId="19986" xr:uid="{974465AD-3D3F-481B-98D8-C275FEB8DB48}"/>
    <cellStyle name="Note 6 2 3 3 4 2" xfId="49624" xr:uid="{6327AE74-B744-4EB2-B7C4-FC5369475A92}"/>
    <cellStyle name="Note 6 2 3 3 5" xfId="19987" xr:uid="{74DFE808-D5C4-4770-A0EF-D13A3B4802C4}"/>
    <cellStyle name="Note 6 2 3 3 5 2" xfId="49625" xr:uid="{30A05320-D40C-41E0-BA8E-0D583485E8BC}"/>
    <cellStyle name="Note 6 2 3 3 6" xfId="49619" xr:uid="{51E6A1D9-D7B4-4E37-8C4A-D4AE3053806D}"/>
    <cellStyle name="Note 6 2 3 4" xfId="19988" xr:uid="{E7AFDCA7-3D3D-4C5C-B43D-E3873BAFB0A7}"/>
    <cellStyle name="Note 6 2 3 4 2" xfId="19989" xr:uid="{F3AD398F-4B67-4284-A2AB-AA90FB8DC159}"/>
    <cellStyle name="Note 6 2 3 4 2 2" xfId="49627" xr:uid="{C7DC39B6-A4D1-4144-8408-88DE599357DE}"/>
    <cellStyle name="Note 6 2 3 4 3" xfId="19990" xr:uid="{B13BEA99-063A-422A-A078-23682B3BC635}"/>
    <cellStyle name="Note 6 2 3 4 3 2" xfId="49628" xr:uid="{739240C2-BA61-4469-915A-0147C779EA6A}"/>
    <cellStyle name="Note 6 2 3 4 4" xfId="49626" xr:uid="{89D9B0E8-570E-4D8B-8891-E3AC8765CF10}"/>
    <cellStyle name="Note 6 2 3 5" xfId="19991" xr:uid="{057F0383-7709-4BA4-BFC9-33BA61A67ECB}"/>
    <cellStyle name="Note 6 2 3 5 2" xfId="49629" xr:uid="{1188EC67-86E8-4543-B835-E3F46275AD0D}"/>
    <cellStyle name="Note 6 2 3 6" xfId="19992" xr:uid="{8C2F13A5-F4F3-43BB-BFA1-8E1D0353D90F}"/>
    <cellStyle name="Note 6 2 3 6 2" xfId="49630" xr:uid="{886BC18A-F0CD-41CB-B4AF-D63609CD2D06}"/>
    <cellStyle name="Note 6 2 3 7" xfId="19993" xr:uid="{713C9217-F572-4493-8C49-D523BAD43CD6}"/>
    <cellStyle name="Note 6 2 3 7 2" xfId="49631" xr:uid="{7135D918-6105-4DCD-B2F7-C01AAD165480}"/>
    <cellStyle name="Note 6 2 3 8" xfId="49611" xr:uid="{FEB6D9FB-07D8-422D-8A20-0829184100B7}"/>
    <cellStyle name="Note 6 2 4" xfId="19994" xr:uid="{770BEC32-AEE5-489D-899E-BBD8E4E310A7}"/>
    <cellStyle name="Note 6 2 4 2" xfId="19995" xr:uid="{F688B605-7398-4D19-864B-415B53841C2E}"/>
    <cellStyle name="Note 6 2 4 2 2" xfId="19996" xr:uid="{3EA57844-1110-48C8-9CC3-BF7CEB04274E}"/>
    <cellStyle name="Note 6 2 4 2 2 2" xfId="49634" xr:uid="{F0CB420E-4868-4FA1-86E7-54B06C3FBE46}"/>
    <cellStyle name="Note 6 2 4 2 3" xfId="19997" xr:uid="{A7A97815-69DC-4FB6-AFF3-861EF0AF2744}"/>
    <cellStyle name="Note 6 2 4 2 3 2" xfId="49635" xr:uid="{9BB399F9-8CCE-4D7F-8728-38E53A906EAB}"/>
    <cellStyle name="Note 6 2 4 2 4" xfId="49633" xr:uid="{C43F21E5-1006-4316-9896-ABE6F110CC6F}"/>
    <cellStyle name="Note 6 2 4 3" xfId="19998" xr:uid="{DB4A14F7-3950-4AE1-8D3B-CCA1C1E1A2D0}"/>
    <cellStyle name="Note 6 2 4 3 2" xfId="49636" xr:uid="{F1B67621-986B-4EE2-BF95-8E7FE7CCFCE2}"/>
    <cellStyle name="Note 6 2 4 4" xfId="19999" xr:uid="{E50F239C-016A-4774-AF67-44ECCCE65B3D}"/>
    <cellStyle name="Note 6 2 4 4 2" xfId="49637" xr:uid="{A74234A3-47DE-4A0D-9928-C01E3A60B113}"/>
    <cellStyle name="Note 6 2 4 5" xfId="20000" xr:uid="{E61F8CD6-F7F2-44AC-8940-3C15A6C18907}"/>
    <cellStyle name="Note 6 2 4 5 2" xfId="49638" xr:uid="{432E533A-3083-4682-8C61-3637C7B62D65}"/>
    <cellStyle name="Note 6 2 4 6" xfId="49632" xr:uid="{88907566-A3A4-42DC-B8EE-AF047F88B53B}"/>
    <cellStyle name="Note 6 2 5" xfId="20001" xr:uid="{FD04A91C-4C8A-4A12-A53A-AF721FFF0B62}"/>
    <cellStyle name="Note 6 2 5 2" xfId="20002" xr:uid="{ED8CA775-AA53-4F01-8217-5BD5D9ED293E}"/>
    <cellStyle name="Note 6 2 5 2 2" xfId="20003" xr:uid="{E9352D21-F239-492B-930B-5557546C4AE6}"/>
    <cellStyle name="Note 6 2 5 2 2 2" xfId="49641" xr:uid="{4BC67B38-B8F1-4ECC-B0FF-EC5A9D3C9779}"/>
    <cellStyle name="Note 6 2 5 2 3" xfId="20004" xr:uid="{4F31CD63-FCCD-4433-B391-78A3A16BBF19}"/>
    <cellStyle name="Note 6 2 5 2 3 2" xfId="49642" xr:uid="{8F4690A4-A42F-423F-BC09-469342CC1433}"/>
    <cellStyle name="Note 6 2 5 2 4" xfId="49640" xr:uid="{8DEE8863-B1A5-4263-A2D1-A9601BCA5D7A}"/>
    <cellStyle name="Note 6 2 5 3" xfId="20005" xr:uid="{A5718EDE-B7D1-4E19-A40A-C51AB0A76EC2}"/>
    <cellStyle name="Note 6 2 5 3 2" xfId="49643" xr:uid="{9E7A1FEC-98C2-4092-93EB-A0EEEFCCE093}"/>
    <cellStyle name="Note 6 2 5 4" xfId="20006" xr:uid="{A813BAD2-71A1-46BD-BF92-1732DB10CAD4}"/>
    <cellStyle name="Note 6 2 5 4 2" xfId="49644" xr:uid="{2FC7C8AF-ABAB-4B66-80B3-BA2BEA8B5A94}"/>
    <cellStyle name="Note 6 2 5 5" xfId="20007" xr:uid="{17FA7B0F-CFAD-42C7-AE74-808DF30BE38E}"/>
    <cellStyle name="Note 6 2 5 5 2" xfId="49645" xr:uid="{43C3F439-44A3-4943-9D44-990F22C0BF51}"/>
    <cellStyle name="Note 6 2 5 6" xfId="49639" xr:uid="{20FEBA2F-73C6-4BA4-8151-3CF0C1280179}"/>
    <cellStyle name="Note 6 2 6" xfId="20008" xr:uid="{D2C3B0EB-2BF3-4C1F-B494-539BEC75B415}"/>
    <cellStyle name="Note 6 2 6 2" xfId="20009" xr:uid="{59ED39C9-660D-4BB3-92BD-D93B7EB1E7F1}"/>
    <cellStyle name="Note 6 2 6 2 2" xfId="49647" xr:uid="{2393EC6F-2441-4176-BD8A-C0FF054A8475}"/>
    <cellStyle name="Note 6 2 6 3" xfId="20010" xr:uid="{B18F4D9E-8577-4A3C-9934-8EC0D3701673}"/>
    <cellStyle name="Note 6 2 6 3 2" xfId="49648" xr:uid="{B2E0D445-25FF-4D91-AA7A-E3C9549B6338}"/>
    <cellStyle name="Note 6 2 6 4" xfId="49646" xr:uid="{0AF4C741-686E-48A8-99F8-2A894A73577D}"/>
    <cellStyle name="Note 6 2 7" xfId="20011" xr:uid="{419B053C-EADB-4756-B6A9-88DAD1F885E7}"/>
    <cellStyle name="Note 6 2 7 2" xfId="49649" xr:uid="{7604C058-F87B-4301-AFD3-B0C66BFF6A41}"/>
    <cellStyle name="Note 6 2 8" xfId="20012" xr:uid="{63604E1A-4D13-46A7-8EC2-ABE3C470C862}"/>
    <cellStyle name="Note 6 2 8 2" xfId="49650" xr:uid="{67731546-52E6-4AAF-B61A-F4B94162B423}"/>
    <cellStyle name="Note 6 2 9" xfId="20013" xr:uid="{758ACCE2-5400-48F8-BA8D-9949ACEE48E0}"/>
    <cellStyle name="Note 6 2 9 2" xfId="49651" xr:uid="{30B38B13-4863-499B-B8AA-386A3A553260}"/>
    <cellStyle name="Note 6 3" xfId="20014" xr:uid="{E739EC08-CB23-4BE0-A36C-7E60542CC477}"/>
    <cellStyle name="Note 6 3 2" xfId="20015" xr:uid="{2F496982-D886-4FF8-B501-46B8ADEE0990}"/>
    <cellStyle name="Note 6 3 2 2" xfId="20016" xr:uid="{A9C72339-BB02-4E67-91C7-0D4992E87AF5}"/>
    <cellStyle name="Note 6 3 2 2 2" xfId="20017" xr:uid="{52E6ED22-C3A2-4614-B026-0B9F745DE7A4}"/>
    <cellStyle name="Note 6 3 2 2 2 2" xfId="49655" xr:uid="{1636C745-67A3-4FDF-B1AC-96812A90DB91}"/>
    <cellStyle name="Note 6 3 2 2 3" xfId="20018" xr:uid="{FD39E0F8-5414-485E-936F-421C2A2F5E0F}"/>
    <cellStyle name="Note 6 3 2 2 3 2" xfId="49656" xr:uid="{2F3F04BB-A345-4522-A5CF-E0D7B86BC9D2}"/>
    <cellStyle name="Note 6 3 2 2 4" xfId="49654" xr:uid="{F8D3B595-9D8A-4724-9210-A7271477F703}"/>
    <cellStyle name="Note 6 3 2 3" xfId="20019" xr:uid="{0F155753-8A4C-45C1-A596-2201C6358AF5}"/>
    <cellStyle name="Note 6 3 2 3 2" xfId="49657" xr:uid="{00D00E75-0786-4D6D-9B81-B88DE3E10BE5}"/>
    <cellStyle name="Note 6 3 2 4" xfId="20020" xr:uid="{2973CD92-2554-4B42-8D0B-75795D483AF5}"/>
    <cellStyle name="Note 6 3 2 4 2" xfId="49658" xr:uid="{859FFC43-5E2D-495A-A683-5E9182379A81}"/>
    <cellStyle name="Note 6 3 2 5" xfId="20021" xr:uid="{188F6F5D-08C0-4447-818D-E510A0986867}"/>
    <cellStyle name="Note 6 3 2 5 2" xfId="49659" xr:uid="{4C0FB0FB-84E4-4E17-A0AE-DBA1438B473E}"/>
    <cellStyle name="Note 6 3 2 6" xfId="49653" xr:uid="{78808827-6ECA-4621-A22E-250F49634513}"/>
    <cellStyle name="Note 6 3 3" xfId="20022" xr:uid="{D4AAE071-68F9-4F67-B3AC-2005E629CAE3}"/>
    <cellStyle name="Note 6 3 3 2" xfId="20023" xr:uid="{D0D5FE6C-553B-41BD-ABCC-C901BA32B5AF}"/>
    <cellStyle name="Note 6 3 3 2 2" xfId="20024" xr:uid="{19188769-1876-4488-BE4C-91CDAA2BA4B7}"/>
    <cellStyle name="Note 6 3 3 2 2 2" xfId="49662" xr:uid="{AE8501D8-75DF-4BB2-B9B9-C41C8AEDE245}"/>
    <cellStyle name="Note 6 3 3 2 3" xfId="20025" xr:uid="{2982ADB2-2D9B-42FC-8339-A0BA51E0EF7C}"/>
    <cellStyle name="Note 6 3 3 2 3 2" xfId="49663" xr:uid="{F908CA67-E8D3-4041-9D64-FF23E43F9C35}"/>
    <cellStyle name="Note 6 3 3 2 4" xfId="49661" xr:uid="{44A7DD54-6042-44A1-9D00-68339147C9BB}"/>
    <cellStyle name="Note 6 3 3 3" xfId="20026" xr:uid="{DAD6D368-992C-461E-A362-7484EC5A6C27}"/>
    <cellStyle name="Note 6 3 3 3 2" xfId="49664" xr:uid="{6102628F-2A4E-4AC8-8D5D-822FF9D5CF16}"/>
    <cellStyle name="Note 6 3 3 4" xfId="20027" xr:uid="{21F1B8ED-619D-40DB-8C1C-4C69480084A2}"/>
    <cellStyle name="Note 6 3 3 4 2" xfId="49665" xr:uid="{482F2CAF-0D12-4DFF-A56E-497094BB25E8}"/>
    <cellStyle name="Note 6 3 3 5" xfId="20028" xr:uid="{51F89F94-5F11-4EE8-92D9-6DC6E57E0E40}"/>
    <cellStyle name="Note 6 3 3 5 2" xfId="49666" xr:uid="{A8460B22-FADF-4D16-A9F8-6B21F1B7E5FC}"/>
    <cellStyle name="Note 6 3 3 6" xfId="49660" xr:uid="{F907B901-36D8-45DC-8976-5E1C81C56068}"/>
    <cellStyle name="Note 6 3 4" xfId="20029" xr:uid="{53A0AE2F-E6E7-4643-B4DB-A12E37589AC8}"/>
    <cellStyle name="Note 6 3 4 2" xfId="20030" xr:uid="{6E81A7F5-CDEC-4A43-AAE4-210D193464A5}"/>
    <cellStyle name="Note 6 3 4 2 2" xfId="49668" xr:uid="{827F291C-1EB4-47F3-B6E0-306FE8BBCE80}"/>
    <cellStyle name="Note 6 3 4 3" xfId="20031" xr:uid="{CEE17294-8B23-400C-AB34-8B95DF356425}"/>
    <cellStyle name="Note 6 3 4 3 2" xfId="49669" xr:uid="{134712BA-A3D5-40AF-B4B9-C645A5F95433}"/>
    <cellStyle name="Note 6 3 4 4" xfId="49667" xr:uid="{299A9452-E7FA-4CA7-8079-79A20A249429}"/>
    <cellStyle name="Note 6 3 5" xfId="20032" xr:uid="{E0B00E0C-F645-4F95-91BC-4B22CF647801}"/>
    <cellStyle name="Note 6 3 5 2" xfId="49670" xr:uid="{F5C75ABA-A8DA-42D7-97D9-BCF81216D297}"/>
    <cellStyle name="Note 6 3 6" xfId="20033" xr:uid="{0AB466A2-30E6-45EA-81BA-7A0BAAACEBF4}"/>
    <cellStyle name="Note 6 3 6 2" xfId="49671" xr:uid="{511784F9-080B-42C0-BC2F-23D1881622E2}"/>
    <cellStyle name="Note 6 3 7" xfId="20034" xr:uid="{04261EA9-834A-4624-87E9-7496D9FC99DD}"/>
    <cellStyle name="Note 6 3 7 2" xfId="49672" xr:uid="{9E9038DF-0A92-4F49-871A-6FA04E6C339B}"/>
    <cellStyle name="Note 6 3 8" xfId="49652" xr:uid="{BE75C1B4-9C67-4125-8E60-2D2E000E6FBB}"/>
    <cellStyle name="Note 6 4" xfId="20035" xr:uid="{6A5A794B-758A-43E2-9254-711FEA6D0563}"/>
    <cellStyle name="Note 6 4 2" xfId="20036" xr:uid="{EC49C019-BCA1-4E39-BF32-60B7372302A6}"/>
    <cellStyle name="Note 6 4 2 2" xfId="20037" xr:uid="{6215035B-DFBB-44EC-B2FF-7A93A345D913}"/>
    <cellStyle name="Note 6 4 2 2 2" xfId="20038" xr:uid="{6D34D2F2-A3B2-47DB-8F4D-304C8E117B2B}"/>
    <cellStyle name="Note 6 4 2 2 2 2" xfId="49676" xr:uid="{D1C0F086-F676-46BF-AD4B-133B5EE830A9}"/>
    <cellStyle name="Note 6 4 2 2 3" xfId="20039" xr:uid="{24673031-EEF4-4A55-84BA-7D77486FC32D}"/>
    <cellStyle name="Note 6 4 2 2 3 2" xfId="49677" xr:uid="{9E990121-EF99-4577-8637-D30BEE3F4431}"/>
    <cellStyle name="Note 6 4 2 2 4" xfId="49675" xr:uid="{093BFE81-DCF0-4A5D-91DD-45E4420EBB54}"/>
    <cellStyle name="Note 6 4 2 3" xfId="20040" xr:uid="{021C4774-4726-487A-A135-8ECC778CD560}"/>
    <cellStyle name="Note 6 4 2 3 2" xfId="49678" xr:uid="{CEA41DE9-F966-47FF-8DAC-4861AA4277B6}"/>
    <cellStyle name="Note 6 4 2 4" xfId="20041" xr:uid="{FA584B4C-8803-498B-AA21-B9F59FBC653E}"/>
    <cellStyle name="Note 6 4 2 4 2" xfId="49679" xr:uid="{3647BF76-C4CB-4EE6-B7F7-8462F74C31CC}"/>
    <cellStyle name="Note 6 4 2 5" xfId="20042" xr:uid="{17C4D62B-36C5-46DB-B865-A65FB2B1341B}"/>
    <cellStyle name="Note 6 4 2 5 2" xfId="49680" xr:uid="{8D87751E-543D-4B6F-90DC-A7003B3CD205}"/>
    <cellStyle name="Note 6 4 2 6" xfId="49674" xr:uid="{3F7384F6-FA9D-4B6B-83EF-209235A69109}"/>
    <cellStyle name="Note 6 4 3" xfId="20043" xr:uid="{48AAEFBE-C2D1-4255-A01E-5FAAE9C9C172}"/>
    <cellStyle name="Note 6 4 3 2" xfId="20044" xr:uid="{EABA6802-AFDD-4BAC-A969-320A6A72435D}"/>
    <cellStyle name="Note 6 4 3 2 2" xfId="20045" xr:uid="{A8881155-D5F1-4C37-B6CE-3F043DAE4D58}"/>
    <cellStyle name="Note 6 4 3 2 2 2" xfId="49683" xr:uid="{4D448AA8-375C-4AB4-99D6-4AF79CBFE9FB}"/>
    <cellStyle name="Note 6 4 3 2 3" xfId="20046" xr:uid="{47787B9D-1920-4293-96AD-60FB354BC27B}"/>
    <cellStyle name="Note 6 4 3 2 3 2" xfId="49684" xr:uid="{79E40022-7673-436D-A09D-540E6C58C54B}"/>
    <cellStyle name="Note 6 4 3 2 4" xfId="49682" xr:uid="{C72000E0-1AE0-4D25-A80B-6E29B83CB7AD}"/>
    <cellStyle name="Note 6 4 3 3" xfId="20047" xr:uid="{F232F2E6-3068-45D2-9EFC-3423A50D3EAE}"/>
    <cellStyle name="Note 6 4 3 3 2" xfId="49685" xr:uid="{D8B08682-5C45-45A8-84FA-264EFAB8FA26}"/>
    <cellStyle name="Note 6 4 3 4" xfId="20048" xr:uid="{E81BD755-5129-42CD-9AFF-5AD992671733}"/>
    <cellStyle name="Note 6 4 3 4 2" xfId="49686" xr:uid="{84484BC0-C6DD-4870-A5F2-7495CB394BAC}"/>
    <cellStyle name="Note 6 4 3 5" xfId="20049" xr:uid="{ED9A0478-4D88-4F38-B74F-FAD2DD4F3EC8}"/>
    <cellStyle name="Note 6 4 3 5 2" xfId="49687" xr:uid="{9EC235F3-86FB-456E-AD43-D5FE6198DBFC}"/>
    <cellStyle name="Note 6 4 3 6" xfId="49681" xr:uid="{0A26C11F-F9C3-42F3-A4B9-725CB4BA4DB7}"/>
    <cellStyle name="Note 6 4 4" xfId="20050" xr:uid="{A7C4226E-3DFC-456E-9A2F-6124B1049940}"/>
    <cellStyle name="Note 6 4 4 2" xfId="20051" xr:uid="{5EF105F7-C04D-4914-8B23-F09D68E0A65E}"/>
    <cellStyle name="Note 6 4 4 2 2" xfId="49689" xr:uid="{500BA0E5-7D8B-44E7-ACBC-AD33660C662A}"/>
    <cellStyle name="Note 6 4 4 3" xfId="20052" xr:uid="{33143D08-6334-4DAD-85E5-1261F85BCD8E}"/>
    <cellStyle name="Note 6 4 4 3 2" xfId="49690" xr:uid="{6D2AF906-DD44-4150-9B0D-562C60389F01}"/>
    <cellStyle name="Note 6 4 4 4" xfId="49688" xr:uid="{15276F52-E25D-4A83-91EF-3DA75094F460}"/>
    <cellStyle name="Note 6 4 5" xfId="20053" xr:uid="{7D61135D-A3A0-44D9-8CA5-7DA21AC6CC57}"/>
    <cellStyle name="Note 6 4 5 2" xfId="49691" xr:uid="{2D03B7FE-B92D-47D8-88B8-D05DA8C05D2E}"/>
    <cellStyle name="Note 6 4 6" xfId="20054" xr:uid="{7ABA6A27-1A97-45DE-989B-1614C7DF45BD}"/>
    <cellStyle name="Note 6 4 6 2" xfId="49692" xr:uid="{3A9FBB01-93D3-40A8-BC93-BBFD6E75CF76}"/>
    <cellStyle name="Note 6 4 7" xfId="20055" xr:uid="{FA64ABD6-B983-4B4C-B989-45221D99934B}"/>
    <cellStyle name="Note 6 4 7 2" xfId="49693" xr:uid="{ABDE65D2-B9DB-4C06-BF93-C2BF923C9689}"/>
    <cellStyle name="Note 6 4 8" xfId="49673" xr:uid="{1CD741CC-B26D-4345-ABAF-0B0EFD50064B}"/>
    <cellStyle name="Note 6 5" xfId="20056" xr:uid="{04EE7ED8-5FF1-4B65-A5C6-B6BA001B2045}"/>
    <cellStyle name="Note 6 5 2" xfId="20057" xr:uid="{0F87D201-B94A-48E2-8D84-ECB0431A9FDF}"/>
    <cellStyle name="Note 6 5 2 2" xfId="20058" xr:uid="{66A56DF4-B811-4BA6-8F53-FB322C1A4ED7}"/>
    <cellStyle name="Note 6 5 2 2 2" xfId="20059" xr:uid="{78ABDA12-C33D-4132-815C-8C066FB21297}"/>
    <cellStyle name="Note 6 5 2 2 2 2" xfId="49697" xr:uid="{7A02427C-2E69-4A39-8649-EA58DC267F35}"/>
    <cellStyle name="Note 6 5 2 2 3" xfId="20060" xr:uid="{E2553D4C-4DBE-449F-BAC0-DE57BEA08716}"/>
    <cellStyle name="Note 6 5 2 2 3 2" xfId="49698" xr:uid="{AE335438-60DE-4D8A-B219-87957558A67B}"/>
    <cellStyle name="Note 6 5 2 2 4" xfId="49696" xr:uid="{8D7D25E8-9189-416B-9CC1-259879E26D54}"/>
    <cellStyle name="Note 6 5 2 3" xfId="20061" xr:uid="{E90461DC-4B7D-4EAC-962B-2AF627D2E8AB}"/>
    <cellStyle name="Note 6 5 2 3 2" xfId="49699" xr:uid="{51F53AC1-E5C4-432B-A652-9C241BF9A3BA}"/>
    <cellStyle name="Note 6 5 2 4" xfId="20062" xr:uid="{605E6F22-DAA5-4690-88F7-271814535979}"/>
    <cellStyle name="Note 6 5 2 4 2" xfId="49700" xr:uid="{5C971BCF-EDEC-4433-B054-4E9E44468A0D}"/>
    <cellStyle name="Note 6 5 2 5" xfId="20063" xr:uid="{5B44E907-734F-4B4A-9752-7A6D1E0A53E3}"/>
    <cellStyle name="Note 6 5 2 5 2" xfId="49701" xr:uid="{97DD803F-82D7-4E88-BB30-6BC9CE997D99}"/>
    <cellStyle name="Note 6 5 2 6" xfId="49695" xr:uid="{1068A9FD-A08B-41CF-9B40-33E28C0AC509}"/>
    <cellStyle name="Note 6 5 3" xfId="20064" xr:uid="{4FF64967-E637-482D-A500-418947DA6ADD}"/>
    <cellStyle name="Note 6 5 3 2" xfId="20065" xr:uid="{BA7A0640-A90D-4094-8BF8-8F55EE6F62C2}"/>
    <cellStyle name="Note 6 5 3 2 2" xfId="20066" xr:uid="{9416F84F-C796-430C-A5FA-F664E3DCF424}"/>
    <cellStyle name="Note 6 5 3 2 2 2" xfId="49704" xr:uid="{A71E6379-53DE-4FD5-994A-53111B130971}"/>
    <cellStyle name="Note 6 5 3 2 3" xfId="20067" xr:uid="{D1B47EDD-1D20-4A4F-9F43-16EFB07680D9}"/>
    <cellStyle name="Note 6 5 3 2 3 2" xfId="49705" xr:uid="{2D58E639-8057-4628-8B9C-4C65CC1AECC6}"/>
    <cellStyle name="Note 6 5 3 2 4" xfId="49703" xr:uid="{ED06559D-A4FA-4A10-B4C8-E0AA76777072}"/>
    <cellStyle name="Note 6 5 3 3" xfId="20068" xr:uid="{E1FBA69B-5DD5-484C-B01A-40DAC75CC381}"/>
    <cellStyle name="Note 6 5 3 3 2" xfId="49706" xr:uid="{8A7460B0-AE81-4921-8866-B1B4D29112C4}"/>
    <cellStyle name="Note 6 5 3 4" xfId="20069" xr:uid="{00028410-F066-4BDE-92EB-9DFB2C70A3B7}"/>
    <cellStyle name="Note 6 5 3 4 2" xfId="49707" xr:uid="{B06398FE-651C-4B58-88F6-B8A9596DF272}"/>
    <cellStyle name="Note 6 5 3 5" xfId="20070" xr:uid="{12069FFA-5986-4A34-BF36-5B1976BA0888}"/>
    <cellStyle name="Note 6 5 3 5 2" xfId="49708" xr:uid="{27156E42-9954-4905-96AC-70F360D44F96}"/>
    <cellStyle name="Note 6 5 3 6" xfId="49702" xr:uid="{F0C4A2B2-29B0-45E4-B140-265E32BE89BC}"/>
    <cellStyle name="Note 6 5 4" xfId="20071" xr:uid="{77DB0289-45ED-4A52-B80A-AA2907508887}"/>
    <cellStyle name="Note 6 5 4 2" xfId="20072" xr:uid="{E93E8A12-CB2A-4B68-AAA3-6DF562BFAA10}"/>
    <cellStyle name="Note 6 5 4 2 2" xfId="49710" xr:uid="{D0DE461C-EC67-4B9E-83BE-F08331A3E69A}"/>
    <cellStyle name="Note 6 5 4 3" xfId="20073" xr:uid="{AA33F1B2-21DC-4AD0-B26B-C544100BF955}"/>
    <cellStyle name="Note 6 5 4 3 2" xfId="49711" xr:uid="{43A006D6-6074-4B76-9F3C-29CE59D61BD2}"/>
    <cellStyle name="Note 6 5 4 4" xfId="49709" xr:uid="{1632B9C9-071F-418F-8FB3-D6EB424509F6}"/>
    <cellStyle name="Note 6 5 5" xfId="20074" xr:uid="{D8F3A30D-1C6F-42BE-979A-EDFFB10F562C}"/>
    <cellStyle name="Note 6 5 5 2" xfId="49712" xr:uid="{B4D32242-DF9F-4A29-A60C-4373A35B0745}"/>
    <cellStyle name="Note 6 5 6" xfId="20075" xr:uid="{8683EA73-DC15-43D4-93EB-2616593D1524}"/>
    <cellStyle name="Note 6 5 6 2" xfId="49713" xr:uid="{E16A43E4-C448-4D60-B5F2-92CE5D3BEA36}"/>
    <cellStyle name="Note 6 5 7" xfId="20076" xr:uid="{46E5888F-993C-4BFB-851A-46D93675F5A2}"/>
    <cellStyle name="Note 6 5 7 2" xfId="49714" xr:uid="{97D9D781-FF5E-4390-ADCA-E03F25162352}"/>
    <cellStyle name="Note 6 5 8" xfId="49694" xr:uid="{B21B78C8-09C4-4A69-B973-9BDB26DA87DB}"/>
    <cellStyle name="Note 6 6" xfId="20077" xr:uid="{3BE4ED13-CDD4-49FD-A5A2-60FC110512BC}"/>
    <cellStyle name="Note 6 6 2" xfId="20078" xr:uid="{D0B66ED9-BC48-42B8-885F-5CBE57AC9C74}"/>
    <cellStyle name="Note 6 6 2 2" xfId="20079" xr:uid="{E61F3831-52F1-4BFD-A611-4893E8D7C55B}"/>
    <cellStyle name="Note 6 6 2 2 2" xfId="49717" xr:uid="{130DC2E4-4720-405B-8530-94E460873C1F}"/>
    <cellStyle name="Note 6 6 2 3" xfId="20080" xr:uid="{3AEF4BED-12EC-40AD-8ED7-95F8FC26B107}"/>
    <cellStyle name="Note 6 6 2 3 2" xfId="49718" xr:uid="{46E381CE-750D-4977-AD2D-4DFA2CD6CB7F}"/>
    <cellStyle name="Note 6 6 2 4" xfId="49716" xr:uid="{46EBD1B7-9F77-4268-AD78-3D101B84EA20}"/>
    <cellStyle name="Note 6 6 3" xfId="20081" xr:uid="{611D7F0B-A347-45FE-83EB-CC4F7F9DBA66}"/>
    <cellStyle name="Note 6 6 3 2" xfId="49719" xr:uid="{2584E2A6-F564-4111-AE48-AA7CD7BCF495}"/>
    <cellStyle name="Note 6 6 4" xfId="20082" xr:uid="{C1F1276B-2190-4A19-9325-AB2B60D5692C}"/>
    <cellStyle name="Note 6 6 4 2" xfId="49720" xr:uid="{66DAE618-7F87-4318-AD2E-5547BCA2D533}"/>
    <cellStyle name="Note 6 6 5" xfId="20083" xr:uid="{680FE6E7-4C68-4782-B9B3-50147DBD05C0}"/>
    <cellStyle name="Note 6 6 5 2" xfId="49721" xr:uid="{D65EA73E-6D6B-46F6-B3C3-CD7F6476C77F}"/>
    <cellStyle name="Note 6 6 6" xfId="49715" xr:uid="{70DA169B-4E34-4F6E-BAE6-8884402EB4DA}"/>
    <cellStyle name="Note 6 7" xfId="20084" xr:uid="{8CDC4111-CA72-4072-B6A9-54F2BCD983EA}"/>
    <cellStyle name="Note 6 7 2" xfId="20085" xr:uid="{C0D4550B-67C3-4BBA-9D80-B704C3A4ABB4}"/>
    <cellStyle name="Note 6 7 2 2" xfId="20086" xr:uid="{FE70DCE2-D202-4FAE-8104-78CCA6FB779A}"/>
    <cellStyle name="Note 6 7 2 2 2" xfId="49724" xr:uid="{AC001B43-1104-4E9B-BAAC-3B0762592211}"/>
    <cellStyle name="Note 6 7 2 3" xfId="20087" xr:uid="{C81F3E33-BC39-40FF-B5DD-68AF8C6498BF}"/>
    <cellStyle name="Note 6 7 2 3 2" xfId="49725" xr:uid="{4D375249-D06C-4DEB-BFDD-4D449B12FF2B}"/>
    <cellStyle name="Note 6 7 2 4" xfId="49723" xr:uid="{F84A6B22-F8CA-4D50-8EC1-93A60EFCFE8D}"/>
    <cellStyle name="Note 6 7 3" xfId="20088" xr:uid="{09092791-2464-4D6D-9F97-086503C8AEC1}"/>
    <cellStyle name="Note 6 7 3 2" xfId="49726" xr:uid="{4FBC8354-32A4-4A24-9F2B-E78A154F714E}"/>
    <cellStyle name="Note 6 7 4" xfId="20089" xr:uid="{2969D26B-40CD-4D88-A349-CADB5EC54C39}"/>
    <cellStyle name="Note 6 7 4 2" xfId="49727" xr:uid="{8EC368BB-7653-43E2-910F-37E4ABA9E28A}"/>
    <cellStyle name="Note 6 7 5" xfId="20090" xr:uid="{650B286F-9B8A-43B5-8EE8-C953A9566F12}"/>
    <cellStyle name="Note 6 7 5 2" xfId="49728" xr:uid="{081E0CF4-6664-41E2-8271-27DC0B35C074}"/>
    <cellStyle name="Note 6 7 6" xfId="49722" xr:uid="{704D6BF0-7AE1-4A4D-892A-86F83B527277}"/>
    <cellStyle name="Note 6 8" xfId="20091" xr:uid="{EB137634-2D73-4A5F-9454-35E8BD431E42}"/>
    <cellStyle name="Note 6 8 2" xfId="20092" xr:uid="{8A030E41-3746-48C7-AB41-C1D920FB740E}"/>
    <cellStyle name="Note 6 8 2 2" xfId="49730" xr:uid="{52244FBC-2247-4AC4-8EE2-AE0A5796E9C5}"/>
    <cellStyle name="Note 6 8 3" xfId="20093" xr:uid="{755D2868-7939-41E3-AFE1-A8EEB830B5CF}"/>
    <cellStyle name="Note 6 8 3 2" xfId="49731" xr:uid="{BC02F135-03E8-4A4F-926E-C6840521790E}"/>
    <cellStyle name="Note 6 8 4" xfId="49729" xr:uid="{B0CFC343-2B08-49BE-9F7B-1ECE3A549B0F}"/>
    <cellStyle name="Note 6 9" xfId="20094" xr:uid="{4DFD7D3A-8625-46E7-A4CC-0230ADB57B38}"/>
    <cellStyle name="Note 6 9 2" xfId="49732" xr:uid="{1F395F8E-60CC-486D-8DF3-A8971E624900}"/>
    <cellStyle name="Note 7" xfId="4457" xr:uid="{4BEE713A-31F5-4DFF-852F-1D8F4A3338B2}"/>
    <cellStyle name="Note 7 10" xfId="20096" xr:uid="{CABDB7C6-5653-4AB4-AFD9-57BF90AE95BB}"/>
    <cellStyle name="Note 7 10 2" xfId="49734" xr:uid="{8426567E-3ABF-4879-9447-6FF4059A3FBF}"/>
    <cellStyle name="Note 7 11" xfId="20095" xr:uid="{973271C8-0FD3-41B4-8B6D-43357F80F23B}"/>
    <cellStyle name="Note 7 11 2" xfId="49733" xr:uid="{AEB3E328-29E8-4302-9550-E8054AE0B801}"/>
    <cellStyle name="Note 7 12" xfId="22754" xr:uid="{774EF9F0-128B-416C-B1EE-1977FE5D4880}"/>
    <cellStyle name="Note 7 12 2" xfId="52039" xr:uid="{09187FAA-C060-4A3C-B8E6-CB2DF9B8A700}"/>
    <cellStyle name="Note 7 13" xfId="34459" xr:uid="{3B4D9FC6-677F-452D-B2D5-DA196B4FF5D3}"/>
    <cellStyle name="Note 7 2" xfId="20097" xr:uid="{8838D11F-921D-42C2-9DE1-2489DE3AC759}"/>
    <cellStyle name="Note 7 2 2" xfId="20098" xr:uid="{4CCF0A55-3843-41E1-8B96-56677E7FBC7F}"/>
    <cellStyle name="Note 7 2 2 2" xfId="20099" xr:uid="{FA4E14C6-43DD-4945-A0A6-F137DC22F01A}"/>
    <cellStyle name="Note 7 2 2 2 2" xfId="20100" xr:uid="{55361DF9-ED96-4C71-8584-67F2DEC03C71}"/>
    <cellStyle name="Note 7 2 2 2 2 2" xfId="49738" xr:uid="{5F257D57-B939-4C2A-8EA3-37B5288FA73B}"/>
    <cellStyle name="Note 7 2 2 2 3" xfId="20101" xr:uid="{A3ABE416-F4F8-4F9E-A49D-8878E1104A7A}"/>
    <cellStyle name="Note 7 2 2 2 3 2" xfId="49739" xr:uid="{0D162D84-BC5F-4166-A643-2551C9FEBF48}"/>
    <cellStyle name="Note 7 2 2 2 4" xfId="49737" xr:uid="{2694FE87-A83E-4E45-8BFF-BF96BE14E377}"/>
    <cellStyle name="Note 7 2 2 3" xfId="20102" xr:uid="{F4D16D33-9B79-40AE-B0DF-F8DE6319F397}"/>
    <cellStyle name="Note 7 2 2 3 2" xfId="49740" xr:uid="{99CE70F8-9C7C-46AE-9C4D-C10117F01EC5}"/>
    <cellStyle name="Note 7 2 2 4" xfId="20103" xr:uid="{3C5D7D64-8BB9-4A8A-ACFD-64110020E098}"/>
    <cellStyle name="Note 7 2 2 4 2" xfId="49741" xr:uid="{C8A534FC-21C9-4D83-843F-231E5C12A872}"/>
    <cellStyle name="Note 7 2 2 5" xfId="20104" xr:uid="{59BFDA86-1FBB-47B6-89E4-5C7AD308A05B}"/>
    <cellStyle name="Note 7 2 2 5 2" xfId="49742" xr:uid="{11A9A2D0-32AE-465B-9B42-000A9B7145A6}"/>
    <cellStyle name="Note 7 2 2 6" xfId="49736" xr:uid="{8D9ED8A3-1A4E-4A0F-AA5B-4C880F15854B}"/>
    <cellStyle name="Note 7 2 3" xfId="20105" xr:uid="{AD5C6044-2EF5-40A8-933D-FDF2BBC70EDB}"/>
    <cellStyle name="Note 7 2 3 2" xfId="20106" xr:uid="{D40F2EA8-1F0F-4D17-A434-A6348A853303}"/>
    <cellStyle name="Note 7 2 3 2 2" xfId="20107" xr:uid="{6A55D289-9BC5-420D-8EE9-2804E30A369A}"/>
    <cellStyle name="Note 7 2 3 2 2 2" xfId="49745" xr:uid="{EA915B82-7FA3-4C6B-B34D-24ED504DA2F2}"/>
    <cellStyle name="Note 7 2 3 2 3" xfId="20108" xr:uid="{BFE65574-2A8E-425E-81C1-4E12B77BB615}"/>
    <cellStyle name="Note 7 2 3 2 3 2" xfId="49746" xr:uid="{EB81C858-2AF0-4293-905C-531FDA5D3757}"/>
    <cellStyle name="Note 7 2 3 2 4" xfId="49744" xr:uid="{3FB4F2C4-C529-4A6A-B416-C4326C92AA66}"/>
    <cellStyle name="Note 7 2 3 3" xfId="20109" xr:uid="{A33EDAD1-010E-4AFA-A220-B982EA49B533}"/>
    <cellStyle name="Note 7 2 3 3 2" xfId="49747" xr:uid="{3053A365-A14C-4C4F-9CA1-0B47FCD5314B}"/>
    <cellStyle name="Note 7 2 3 4" xfId="20110" xr:uid="{ED20278F-C89A-4BE3-BB3F-E1694C85B12C}"/>
    <cellStyle name="Note 7 2 3 4 2" xfId="49748" xr:uid="{EA0B6B7C-91D6-4F13-A400-74F024197375}"/>
    <cellStyle name="Note 7 2 3 5" xfId="20111" xr:uid="{2B713896-093F-45E7-B8D6-A7CEC7D00819}"/>
    <cellStyle name="Note 7 2 3 5 2" xfId="49749" xr:uid="{D1B8C564-405D-4883-B843-6DDF82E6F9B4}"/>
    <cellStyle name="Note 7 2 3 6" xfId="49743" xr:uid="{9AE4202A-476E-44C6-887C-076CBFEDE13C}"/>
    <cellStyle name="Note 7 2 4" xfId="20112" xr:uid="{EF11BD69-F1A6-4B3E-849A-D7D1782CA56F}"/>
    <cellStyle name="Note 7 2 4 2" xfId="20113" xr:uid="{6063FF9E-84DB-4DBD-9F8C-205ABE6CB2F3}"/>
    <cellStyle name="Note 7 2 4 2 2" xfId="49751" xr:uid="{8D674BCA-73C6-4A33-877C-181206D13C2F}"/>
    <cellStyle name="Note 7 2 4 3" xfId="20114" xr:uid="{21593D53-D1B1-44F1-8585-A0F3A912DC92}"/>
    <cellStyle name="Note 7 2 4 3 2" xfId="49752" xr:uid="{2EBB71C8-73B9-4C53-9A24-D7DF68DED9EF}"/>
    <cellStyle name="Note 7 2 4 4" xfId="49750" xr:uid="{05413111-CA39-4F07-BCE3-D0C1E201C0A6}"/>
    <cellStyle name="Note 7 2 5" xfId="20115" xr:uid="{A42F971E-DA2B-40EA-A316-66E2B4AA1DD5}"/>
    <cellStyle name="Note 7 2 5 2" xfId="49753" xr:uid="{09091827-0300-4323-8DA7-B6C49C6D2F3F}"/>
    <cellStyle name="Note 7 2 6" xfId="20116" xr:uid="{07C40194-2065-4C9C-90E4-96D8BBB7DB6C}"/>
    <cellStyle name="Note 7 2 6 2" xfId="49754" xr:uid="{F7B64681-A106-4A54-B044-C13D8C2AD1B3}"/>
    <cellStyle name="Note 7 2 7" xfId="20117" xr:uid="{8E975C48-4A5A-47B7-B9C7-5775C8402084}"/>
    <cellStyle name="Note 7 2 7 2" xfId="49755" xr:uid="{8965756B-D34F-4379-8F73-2EAE94FCA01E}"/>
    <cellStyle name="Note 7 2 8" xfId="49735" xr:uid="{89F22C40-2A6D-4932-93FD-E13C9CC622F0}"/>
    <cellStyle name="Note 7 3" xfId="20118" xr:uid="{4E531AE1-1B35-4F9F-9980-59A22C632B75}"/>
    <cellStyle name="Note 7 3 2" xfId="20119" xr:uid="{C9E43A1C-5A1D-4F0B-B871-18F7C3F6CD17}"/>
    <cellStyle name="Note 7 3 2 2" xfId="20120" xr:uid="{83385E35-985D-43B6-A873-AAE904E748B9}"/>
    <cellStyle name="Note 7 3 2 2 2" xfId="20121" xr:uid="{3B159BE2-B8CC-47E5-85A9-307CDFAC7115}"/>
    <cellStyle name="Note 7 3 2 2 2 2" xfId="49759" xr:uid="{A997D5B9-12C5-464E-87B8-D26239EB2120}"/>
    <cellStyle name="Note 7 3 2 2 3" xfId="20122" xr:uid="{ABED9035-6C20-4AA1-A80D-30A68CAE2726}"/>
    <cellStyle name="Note 7 3 2 2 3 2" xfId="49760" xr:uid="{0DEAADE0-CFAF-4999-A78B-DF37083D2208}"/>
    <cellStyle name="Note 7 3 2 2 4" xfId="49758" xr:uid="{C52CE96B-1057-4891-B00E-5561557B228D}"/>
    <cellStyle name="Note 7 3 2 3" xfId="20123" xr:uid="{74947CA4-7474-496D-B44E-CFBA4EC3B944}"/>
    <cellStyle name="Note 7 3 2 3 2" xfId="49761" xr:uid="{DF01E19C-8813-4E78-ABC6-0A81DD4AA3CB}"/>
    <cellStyle name="Note 7 3 2 4" xfId="20124" xr:uid="{CDB5AD21-EFD4-45C7-ADA8-5BCE82BF3CCC}"/>
    <cellStyle name="Note 7 3 2 4 2" xfId="49762" xr:uid="{C6271A95-B4F9-4FA5-A913-17B63D091DB9}"/>
    <cellStyle name="Note 7 3 2 5" xfId="20125" xr:uid="{794DC784-B4DC-4A10-8E14-D2AB092255D3}"/>
    <cellStyle name="Note 7 3 2 5 2" xfId="49763" xr:uid="{2CC9C5CA-C607-459C-AE9F-F6346FEE52CF}"/>
    <cellStyle name="Note 7 3 2 6" xfId="49757" xr:uid="{9D35E24F-289F-4F3D-A9FF-68206B113C87}"/>
    <cellStyle name="Note 7 3 3" xfId="20126" xr:uid="{6E6F2011-ED0C-4A04-BD71-26030DBCA006}"/>
    <cellStyle name="Note 7 3 3 2" xfId="20127" xr:uid="{CC2C5558-20AE-4A7F-8CF7-8A7860056832}"/>
    <cellStyle name="Note 7 3 3 2 2" xfId="20128" xr:uid="{A1CDDD69-87C3-4338-8308-57F1A6490DB0}"/>
    <cellStyle name="Note 7 3 3 2 2 2" xfId="49766" xr:uid="{5ABE98A0-5CCC-46AA-A502-92F3EFBF9160}"/>
    <cellStyle name="Note 7 3 3 2 3" xfId="20129" xr:uid="{10E4B0A4-C0AF-46BB-AA46-EA9F4F7855D9}"/>
    <cellStyle name="Note 7 3 3 2 3 2" xfId="49767" xr:uid="{AADFB184-5E9D-40CB-8986-7435586CDCC4}"/>
    <cellStyle name="Note 7 3 3 2 4" xfId="49765" xr:uid="{2E1E6344-34D8-4794-A6D8-C3992CD25A46}"/>
    <cellStyle name="Note 7 3 3 3" xfId="20130" xr:uid="{CB2DCB36-7347-42CA-9365-4F526D8C2FB1}"/>
    <cellStyle name="Note 7 3 3 3 2" xfId="49768" xr:uid="{0A968F44-0969-4557-98B5-7B7E6D528141}"/>
    <cellStyle name="Note 7 3 3 4" xfId="20131" xr:uid="{B96AE7E6-1165-4C12-8042-D0F79CB7AD52}"/>
    <cellStyle name="Note 7 3 3 4 2" xfId="49769" xr:uid="{FFD4E5F8-4E73-4841-902E-9AEB407F0692}"/>
    <cellStyle name="Note 7 3 3 5" xfId="20132" xr:uid="{2357EDF5-9BC6-4F5F-AF42-65E111668B87}"/>
    <cellStyle name="Note 7 3 3 5 2" xfId="49770" xr:uid="{22927202-02AC-48DA-AB3B-0293D1F160A9}"/>
    <cellStyle name="Note 7 3 3 6" xfId="49764" xr:uid="{9C16E649-3267-4711-81F8-3A02498E1B90}"/>
    <cellStyle name="Note 7 3 4" xfId="20133" xr:uid="{93B91B87-3145-4D7B-B315-D26816B6D7C4}"/>
    <cellStyle name="Note 7 3 4 2" xfId="20134" xr:uid="{8C48F6F0-16C6-43DC-816D-D1E2F4A23523}"/>
    <cellStyle name="Note 7 3 4 2 2" xfId="49772" xr:uid="{14CCA1EF-14D7-402E-BEEA-1AE38138730F}"/>
    <cellStyle name="Note 7 3 4 3" xfId="20135" xr:uid="{BBAE16B1-6FC3-408D-9212-00024F72DFB4}"/>
    <cellStyle name="Note 7 3 4 3 2" xfId="49773" xr:uid="{53044DA1-9816-422E-B1A6-75C18A4FDA7B}"/>
    <cellStyle name="Note 7 3 4 4" xfId="49771" xr:uid="{76EC9503-D132-421D-A97D-A1387C8238F0}"/>
    <cellStyle name="Note 7 3 5" xfId="20136" xr:uid="{93324EE8-5205-46E4-AF9A-25DA78EF2302}"/>
    <cellStyle name="Note 7 3 5 2" xfId="49774" xr:uid="{6D385217-6D24-44FE-8EC9-449D5DD35761}"/>
    <cellStyle name="Note 7 3 6" xfId="20137" xr:uid="{8AA35A57-D303-4C34-A6ED-5B21BCAADFCA}"/>
    <cellStyle name="Note 7 3 6 2" xfId="49775" xr:uid="{37994EF2-E136-4A74-9BE0-38C8F71B3274}"/>
    <cellStyle name="Note 7 3 7" xfId="20138" xr:uid="{841974C8-0600-4E6D-BE00-975D5EF923F4}"/>
    <cellStyle name="Note 7 3 7 2" xfId="49776" xr:uid="{E878EA95-9353-4697-8DD2-F8A018490309}"/>
    <cellStyle name="Note 7 3 8" xfId="49756" xr:uid="{DD275737-2D01-4224-98CC-D98AC5801915}"/>
    <cellStyle name="Note 7 4" xfId="20139" xr:uid="{357CF145-90D7-4143-9240-14A3754611A1}"/>
    <cellStyle name="Note 7 4 2" xfId="20140" xr:uid="{1AE68326-3B2D-40F8-948A-4D18B0ED3431}"/>
    <cellStyle name="Note 7 4 2 2" xfId="20141" xr:uid="{60DD2D72-DA95-4CCE-BE71-B8554684F10F}"/>
    <cellStyle name="Note 7 4 2 2 2" xfId="20142" xr:uid="{3BCDC6BF-6DEF-4DCA-BF06-5987E06C1CDD}"/>
    <cellStyle name="Note 7 4 2 2 2 2" xfId="49780" xr:uid="{280CC4EA-0DE5-4C0E-99DA-5734618B081B}"/>
    <cellStyle name="Note 7 4 2 2 3" xfId="20143" xr:uid="{92780C14-0292-4AA0-9463-312CB540C4CC}"/>
    <cellStyle name="Note 7 4 2 2 3 2" xfId="49781" xr:uid="{1A8BE74E-620B-44AC-8946-97FFD391DE4B}"/>
    <cellStyle name="Note 7 4 2 2 4" xfId="49779" xr:uid="{59E559D0-F89A-4C26-A068-1D831F62DCB3}"/>
    <cellStyle name="Note 7 4 2 3" xfId="20144" xr:uid="{01B8DAD1-457B-4A5B-999B-AE65FE0A18E2}"/>
    <cellStyle name="Note 7 4 2 3 2" xfId="49782" xr:uid="{EEEB3780-0725-4A08-96F0-6772B251C7CD}"/>
    <cellStyle name="Note 7 4 2 4" xfId="20145" xr:uid="{6E099CF0-F740-4A82-87FE-E608F8B26ED2}"/>
    <cellStyle name="Note 7 4 2 4 2" xfId="49783" xr:uid="{409A521E-F524-468D-830F-33462D0EEE6D}"/>
    <cellStyle name="Note 7 4 2 5" xfId="20146" xr:uid="{2D5DA4B8-3886-4321-9867-235C5644AAE3}"/>
    <cellStyle name="Note 7 4 2 5 2" xfId="49784" xr:uid="{7E931244-526C-4BEF-9F3B-D04C62F63A85}"/>
    <cellStyle name="Note 7 4 2 6" xfId="49778" xr:uid="{4541DC64-DC92-4ACB-ACAC-EC0DD194E8FF}"/>
    <cellStyle name="Note 7 4 3" xfId="20147" xr:uid="{F027D8AA-F02D-44A2-B411-AC40082173CA}"/>
    <cellStyle name="Note 7 4 3 2" xfId="20148" xr:uid="{D3F622A1-8266-418A-8C0A-F5CFD976A010}"/>
    <cellStyle name="Note 7 4 3 2 2" xfId="20149" xr:uid="{0D7D8BFB-2262-4A60-8C47-A655775FDC86}"/>
    <cellStyle name="Note 7 4 3 2 2 2" xfId="49787" xr:uid="{6E3627D4-8CB2-4375-B647-E283CEAB0B63}"/>
    <cellStyle name="Note 7 4 3 2 3" xfId="20150" xr:uid="{BA246B9B-1B09-4B0B-BD0B-291F7413F6F6}"/>
    <cellStyle name="Note 7 4 3 2 3 2" xfId="49788" xr:uid="{CB03FF68-35FD-46FB-8EB9-2EA40E539574}"/>
    <cellStyle name="Note 7 4 3 2 4" xfId="49786" xr:uid="{AA1A565C-36F5-4BA1-979A-A96278AD13CF}"/>
    <cellStyle name="Note 7 4 3 3" xfId="20151" xr:uid="{7D2968BB-CBEF-4142-9657-AF25B8029322}"/>
    <cellStyle name="Note 7 4 3 3 2" xfId="49789" xr:uid="{4D7E821B-5242-448D-9D7F-2A55C9031240}"/>
    <cellStyle name="Note 7 4 3 4" xfId="20152" xr:uid="{1959B9DE-F841-4804-AA9E-77B02EBFAE6D}"/>
    <cellStyle name="Note 7 4 3 4 2" xfId="49790" xr:uid="{6487C77E-4EFC-4E7D-B0F2-9F576F1E085C}"/>
    <cellStyle name="Note 7 4 3 5" xfId="20153" xr:uid="{640A7739-4D55-4A2A-989A-63895E015D61}"/>
    <cellStyle name="Note 7 4 3 5 2" xfId="49791" xr:uid="{2451F85A-CB92-412A-B8B1-9B3063ECF99C}"/>
    <cellStyle name="Note 7 4 3 6" xfId="49785" xr:uid="{E6EC4A11-9A55-4D07-BDD9-3EFBA6C8C135}"/>
    <cellStyle name="Note 7 4 4" xfId="20154" xr:uid="{FC6E380D-4BEB-4916-80B0-2AA95D8F2350}"/>
    <cellStyle name="Note 7 4 4 2" xfId="20155" xr:uid="{7BFC2C17-7C04-4226-8C81-8EF0567F295C}"/>
    <cellStyle name="Note 7 4 4 2 2" xfId="49793" xr:uid="{A3291463-5B4A-4AA0-BB8F-8CAFDC2D983A}"/>
    <cellStyle name="Note 7 4 4 3" xfId="20156" xr:uid="{79FD6998-56FD-4D2A-B630-69775FAADB45}"/>
    <cellStyle name="Note 7 4 4 3 2" xfId="49794" xr:uid="{B4E22EB2-D659-4B15-B21F-E7238869414C}"/>
    <cellStyle name="Note 7 4 4 4" xfId="49792" xr:uid="{B6C28CC9-7B63-42A2-A020-A0B59AEE4352}"/>
    <cellStyle name="Note 7 4 5" xfId="20157" xr:uid="{BE46F0C6-1C89-4AD4-A6AF-67F3AFA44FCC}"/>
    <cellStyle name="Note 7 4 5 2" xfId="49795" xr:uid="{8156A251-5914-4B14-A0C7-E7D208246562}"/>
    <cellStyle name="Note 7 4 6" xfId="20158" xr:uid="{3ED4C21A-97DB-4D50-BD54-AFAC2F9506C0}"/>
    <cellStyle name="Note 7 4 6 2" xfId="49796" xr:uid="{13A3314E-D3EE-4534-AE24-5054B9F71BCB}"/>
    <cellStyle name="Note 7 4 7" xfId="20159" xr:uid="{F05AD9DC-2E59-40FE-B807-388BF9BE490C}"/>
    <cellStyle name="Note 7 4 7 2" xfId="49797" xr:uid="{B7DDABD0-B6F4-43B2-9EB3-12EC00A137E9}"/>
    <cellStyle name="Note 7 4 8" xfId="49777" xr:uid="{08A029EF-881C-480D-9FBA-94A954D53684}"/>
    <cellStyle name="Note 7 5" xfId="20160" xr:uid="{1018F9CA-40DA-457B-BE13-5EFB6D0D247F}"/>
    <cellStyle name="Note 7 5 2" xfId="20161" xr:uid="{ED60DC48-9CE8-45E3-99AE-A41A781A69E1}"/>
    <cellStyle name="Note 7 5 2 2" xfId="20162" xr:uid="{C60803C8-7B0F-4DFB-B230-BC7F001C9917}"/>
    <cellStyle name="Note 7 5 2 2 2" xfId="49800" xr:uid="{BBB9932B-ED7F-46DB-9381-F1F6F89BD5A3}"/>
    <cellStyle name="Note 7 5 2 3" xfId="20163" xr:uid="{6F8D6E9E-C1AE-45F5-A41B-5D3BB4C627B8}"/>
    <cellStyle name="Note 7 5 2 3 2" xfId="49801" xr:uid="{1564E841-6F53-4931-9632-C93B7E5F8BEE}"/>
    <cellStyle name="Note 7 5 2 4" xfId="49799" xr:uid="{2A0321BE-568E-4435-9883-8FD3F514A40B}"/>
    <cellStyle name="Note 7 5 3" xfId="20164" xr:uid="{EC3FD1DC-0E97-485D-A6D9-3C936062267B}"/>
    <cellStyle name="Note 7 5 3 2" xfId="49802" xr:uid="{D4E1FF92-A813-4BCE-8519-E181510E53F2}"/>
    <cellStyle name="Note 7 5 4" xfId="20165" xr:uid="{E0D7C357-63BE-4F29-BC6F-FADF814EC403}"/>
    <cellStyle name="Note 7 5 4 2" xfId="49803" xr:uid="{46A5CA1B-892E-4F66-8503-82BA3B7805CD}"/>
    <cellStyle name="Note 7 5 5" xfId="20166" xr:uid="{42B454A9-093B-4ED0-9713-DB63C33A6296}"/>
    <cellStyle name="Note 7 5 5 2" xfId="49804" xr:uid="{7CC376CC-5C6E-4A7F-B198-298744C45403}"/>
    <cellStyle name="Note 7 5 6" xfId="49798" xr:uid="{5BB2298F-F12B-413C-A430-2D22C241AD4E}"/>
    <cellStyle name="Note 7 6" xfId="20167" xr:uid="{A5A498AD-9B51-49A6-9B2B-1F20C6160199}"/>
    <cellStyle name="Note 7 6 2" xfId="20168" xr:uid="{E6254F74-C81C-46FC-895D-EBC5502B1B2C}"/>
    <cellStyle name="Note 7 6 2 2" xfId="20169" xr:uid="{D4BE8347-80F8-4A96-A6ED-7CF2B2BA2B05}"/>
    <cellStyle name="Note 7 6 2 2 2" xfId="49807" xr:uid="{CB09AB39-2C89-4FB7-A093-2C933C99CB95}"/>
    <cellStyle name="Note 7 6 2 3" xfId="20170" xr:uid="{FE34FFEA-B639-4325-85BC-BCBD36D4994F}"/>
    <cellStyle name="Note 7 6 2 3 2" xfId="49808" xr:uid="{2AC6150B-2213-40E8-82B0-2508AA5654F1}"/>
    <cellStyle name="Note 7 6 2 4" xfId="49806" xr:uid="{9C61E6D1-BD21-4A75-8E81-47124DC67B9E}"/>
    <cellStyle name="Note 7 6 3" xfId="20171" xr:uid="{FDF4E110-C882-4F4F-AA7E-CC31995BFC73}"/>
    <cellStyle name="Note 7 6 3 2" xfId="49809" xr:uid="{7E294BFF-956B-470F-A0E3-85A06B6AEA71}"/>
    <cellStyle name="Note 7 6 4" xfId="20172" xr:uid="{93A7425F-3BF2-48D8-92CF-085CB04E1C0E}"/>
    <cellStyle name="Note 7 6 4 2" xfId="49810" xr:uid="{DB9474F4-BB04-47C3-ADF5-0DE81FC035EE}"/>
    <cellStyle name="Note 7 6 5" xfId="20173" xr:uid="{B67E2FC8-34AF-4500-A094-70B70E749A9C}"/>
    <cellStyle name="Note 7 6 5 2" xfId="49811" xr:uid="{6BB6AF1E-1C0C-4412-B757-35CD35CD7A54}"/>
    <cellStyle name="Note 7 6 6" xfId="49805" xr:uid="{00C4F7D4-4F10-4DC1-98C1-D68CE117EF15}"/>
    <cellStyle name="Note 7 7" xfId="20174" xr:uid="{85FE0F87-DF5F-4BE8-9DF7-4EB29426FF9F}"/>
    <cellStyle name="Note 7 7 2" xfId="20175" xr:uid="{6CE7133C-6ACA-40E2-A3E8-30F7DEA6566E}"/>
    <cellStyle name="Note 7 7 2 2" xfId="49813" xr:uid="{7E0E6561-A58F-4E1C-A23D-8EB25CA888A5}"/>
    <cellStyle name="Note 7 7 3" xfId="20176" xr:uid="{26C12509-90C4-4C90-8556-12F3FFA5687E}"/>
    <cellStyle name="Note 7 7 3 2" xfId="49814" xr:uid="{5CD580C0-B518-490B-BFF5-353847583042}"/>
    <cellStyle name="Note 7 7 4" xfId="49812" xr:uid="{5A92E178-3D08-4C3F-982A-5E55D360497D}"/>
    <cellStyle name="Note 7 8" xfId="20177" xr:uid="{429AC4DB-B0B8-4DEC-B4F9-FCDB3B6782F6}"/>
    <cellStyle name="Note 7 8 2" xfId="49815" xr:uid="{5580B7F1-7DCC-49C8-AA61-6684E0D38881}"/>
    <cellStyle name="Note 7 9" xfId="20178" xr:uid="{FA3A874B-9A35-463F-88F1-DE5D262F6EA0}"/>
    <cellStyle name="Note 7 9 2" xfId="49816" xr:uid="{04D21448-EE51-4188-B787-0B5250C8AD12}"/>
    <cellStyle name="Note 8" xfId="4458" xr:uid="{2B8027BB-B8E8-4A92-AE7C-53EEF675528F}"/>
    <cellStyle name="Note 8 10" xfId="34460" xr:uid="{83637562-8B64-4063-B939-7959B29A8EC8}"/>
    <cellStyle name="Note 8 2" xfId="20180" xr:uid="{4F1F688B-83B0-48DB-B29B-5D4AEEA9A8D1}"/>
    <cellStyle name="Note 8 2 2" xfId="20181" xr:uid="{B0D6AA8B-3E9F-4BD9-911D-FD9A81A8082C}"/>
    <cellStyle name="Note 8 2 2 2" xfId="20182" xr:uid="{B1F668AB-A41B-4F6A-96B9-ECAB3E45A1D6}"/>
    <cellStyle name="Note 8 2 2 2 2" xfId="49820" xr:uid="{DCB4C1D8-13DA-4CD6-99A3-068509184A1E}"/>
    <cellStyle name="Note 8 2 2 3" xfId="20183" xr:uid="{674F8719-521C-48B2-A3B6-6EC1C70BCFBC}"/>
    <cellStyle name="Note 8 2 2 3 2" xfId="49821" xr:uid="{3F711643-1EF9-4C09-B45D-E118D21CF833}"/>
    <cellStyle name="Note 8 2 2 4" xfId="49819" xr:uid="{A50644B2-FCE3-49B2-9678-CA44E7D8CD28}"/>
    <cellStyle name="Note 8 2 3" xfId="20184" xr:uid="{6A7E0F43-9568-40D4-8BF6-AD81127E5101}"/>
    <cellStyle name="Note 8 2 3 2" xfId="49822" xr:uid="{0CF0196A-3DF3-4582-9752-9D4C87DA81C1}"/>
    <cellStyle name="Note 8 2 4" xfId="20185" xr:uid="{A3B95B8D-19C9-4FE4-A832-52DB6A7A7A06}"/>
    <cellStyle name="Note 8 2 4 2" xfId="49823" xr:uid="{2B16568F-C120-49B4-A649-C9933DE42EC7}"/>
    <cellStyle name="Note 8 2 5" xfId="20186" xr:uid="{CD47D7E0-7970-42FB-844D-79D33B61412B}"/>
    <cellStyle name="Note 8 2 5 2" xfId="49824" xr:uid="{466A1145-19E2-406A-9631-DB67EF0C246D}"/>
    <cellStyle name="Note 8 2 6" xfId="49818" xr:uid="{457B77A9-722F-45CC-BBEC-CC6825CE2588}"/>
    <cellStyle name="Note 8 3" xfId="20187" xr:uid="{834F913F-D1B6-4A45-8566-2F70382A0F5A}"/>
    <cellStyle name="Note 8 3 2" xfId="20188" xr:uid="{6017A889-614D-453A-B206-92ED0243F57A}"/>
    <cellStyle name="Note 8 3 2 2" xfId="20189" xr:uid="{1B2FD5C2-8ADD-4BF1-A7E5-0CA2C99D4A54}"/>
    <cellStyle name="Note 8 3 2 2 2" xfId="49827" xr:uid="{52921562-389A-47DB-8E74-F35A9F42DE96}"/>
    <cellStyle name="Note 8 3 2 3" xfId="20190" xr:uid="{35D99E12-DF1B-4A91-B9B6-33664076D613}"/>
    <cellStyle name="Note 8 3 2 3 2" xfId="49828" xr:uid="{7FF69D58-D5C0-44F7-84EE-E3CFB59CC907}"/>
    <cellStyle name="Note 8 3 2 4" xfId="49826" xr:uid="{697450E8-856C-48C9-898E-591C0A336B8D}"/>
    <cellStyle name="Note 8 3 3" xfId="20191" xr:uid="{BAFA3B3B-2899-4A7A-9568-0DB2020EEF00}"/>
    <cellStyle name="Note 8 3 3 2" xfId="49829" xr:uid="{D401A692-C61E-49E8-B64C-522C199C33D4}"/>
    <cellStyle name="Note 8 3 4" xfId="20192" xr:uid="{C608D922-55E5-4D2D-A78C-BFC8D0DA614F}"/>
    <cellStyle name="Note 8 3 4 2" xfId="49830" xr:uid="{4D8B5D13-DF63-4ECC-BBE3-A686F6F09BE5}"/>
    <cellStyle name="Note 8 3 5" xfId="20193" xr:uid="{A93977FD-B111-4BF0-A0F7-8B0244C90348}"/>
    <cellStyle name="Note 8 3 5 2" xfId="49831" xr:uid="{C1B4D142-3D5F-4367-A2F9-8BF6D2EFE8C8}"/>
    <cellStyle name="Note 8 3 6" xfId="49825" xr:uid="{EB5B24EF-2AC5-4268-ADE2-AE0E5CB85F95}"/>
    <cellStyle name="Note 8 4" xfId="20194" xr:uid="{14D2DA22-D0A5-4A3E-89FE-B9C982D375E6}"/>
    <cellStyle name="Note 8 4 2" xfId="20195" xr:uid="{D79827D7-09DF-48D0-9643-96FD1D3D831A}"/>
    <cellStyle name="Note 8 4 2 2" xfId="49833" xr:uid="{BCC8A0EE-5D64-4224-B508-86B68416EC8F}"/>
    <cellStyle name="Note 8 4 3" xfId="20196" xr:uid="{F7EBF7F7-2698-4058-B703-738368AFED6A}"/>
    <cellStyle name="Note 8 4 3 2" xfId="49834" xr:uid="{620D145A-F6DE-4307-ADC4-2304717A1C6C}"/>
    <cellStyle name="Note 8 4 4" xfId="49832" xr:uid="{FE11F40F-0940-4091-B83E-E75DCECD07ED}"/>
    <cellStyle name="Note 8 5" xfId="20197" xr:uid="{4E4F12DD-6ADC-4A97-8F71-76AF94E99AA7}"/>
    <cellStyle name="Note 8 5 2" xfId="49835" xr:uid="{BB0FD8A7-4012-4977-AC2F-1583BBAFD31B}"/>
    <cellStyle name="Note 8 6" xfId="20198" xr:uid="{52FCAC48-613E-44D4-939F-FB4FBA65C710}"/>
    <cellStyle name="Note 8 6 2" xfId="49836" xr:uid="{07DD48BB-94C5-4182-922F-2DFDA94A87A8}"/>
    <cellStyle name="Note 8 7" xfId="20199" xr:uid="{7EB31CB3-AC7B-4F2D-A7C6-D7836DAA69A6}"/>
    <cellStyle name="Note 8 7 2" xfId="49837" xr:uid="{2FA2D74C-06C3-4B44-9A7C-3FD789C72235}"/>
    <cellStyle name="Note 8 8" xfId="20179" xr:uid="{887793B9-222D-4EAE-813B-B769B23627FF}"/>
    <cellStyle name="Note 8 8 2" xfId="49817" xr:uid="{D647EE0B-36D7-4177-8744-CCE7933A7BF1}"/>
    <cellStyle name="Note 8 9" xfId="22768" xr:uid="{94A7ED7E-165C-40BA-985C-80766DAFAEA9}"/>
    <cellStyle name="Note 8 9 2" xfId="52053" xr:uid="{82E43B30-C8CB-4589-9D06-FCBEE8A8FB40}"/>
    <cellStyle name="Note 9" xfId="4460" xr:uid="{155AD401-F48A-48DE-B626-2C35FC64B7B2}"/>
    <cellStyle name="Note 9 10" xfId="34462" xr:uid="{783CCFD2-5903-4337-B496-1A08279C541B}"/>
    <cellStyle name="Note 9 2" xfId="20201" xr:uid="{FC1F5CA2-1E16-42C6-A20E-112A20B775A1}"/>
    <cellStyle name="Note 9 2 2" xfId="20202" xr:uid="{10D52887-3AF6-49AA-B8A9-110806A82BA0}"/>
    <cellStyle name="Note 9 2 2 2" xfId="20203" xr:uid="{B5381506-969D-42BF-AB3F-3568AD6DE2FE}"/>
    <cellStyle name="Note 9 2 2 2 2" xfId="49841" xr:uid="{EC960E81-6122-4852-A780-711333248D14}"/>
    <cellStyle name="Note 9 2 2 3" xfId="20204" xr:uid="{7E08918A-47C9-4426-8AD0-F3F2163A5E56}"/>
    <cellStyle name="Note 9 2 2 3 2" xfId="49842" xr:uid="{6B2AD312-0F52-4C12-BF3F-2D149EFC4EC5}"/>
    <cellStyle name="Note 9 2 2 4" xfId="49840" xr:uid="{60C004EA-9294-44B4-AAB2-FA09E8DDF11A}"/>
    <cellStyle name="Note 9 2 3" xfId="20205" xr:uid="{FCC032FF-BD7E-4D3D-A21D-2DBE038F2FC4}"/>
    <cellStyle name="Note 9 2 3 2" xfId="49843" xr:uid="{241B2238-81F7-4D5D-8371-FC455F5C2DAC}"/>
    <cellStyle name="Note 9 2 4" xfId="20206" xr:uid="{2E7BB09C-D3E1-4610-837C-80F1BDCED77A}"/>
    <cellStyle name="Note 9 2 4 2" xfId="49844" xr:uid="{081590F5-1651-4473-A6E4-4497B4F5095D}"/>
    <cellStyle name="Note 9 2 5" xfId="20207" xr:uid="{12AF6EA2-B0FA-42AD-9BD9-684883773C9A}"/>
    <cellStyle name="Note 9 2 5 2" xfId="49845" xr:uid="{77B77E12-1B31-4E41-9457-26184043DF1F}"/>
    <cellStyle name="Note 9 2 6" xfId="49839" xr:uid="{C34F6260-7028-4886-91C9-CD657F535309}"/>
    <cellStyle name="Note 9 3" xfId="20208" xr:uid="{F247A337-4407-4C3D-8E10-E1C2E78AEC7C}"/>
    <cellStyle name="Note 9 3 2" xfId="20209" xr:uid="{C16F1ECD-2DF6-479D-B014-20FB573A54E8}"/>
    <cellStyle name="Note 9 3 2 2" xfId="20210" xr:uid="{BF14D09E-03DE-45FB-9C42-E715F55B3A11}"/>
    <cellStyle name="Note 9 3 2 2 2" xfId="49848" xr:uid="{8557FF99-3CE8-460E-B669-4C638733B195}"/>
    <cellStyle name="Note 9 3 2 3" xfId="20211" xr:uid="{713AB1BC-5523-4ECF-BFF6-DF52AA130397}"/>
    <cellStyle name="Note 9 3 2 3 2" xfId="49849" xr:uid="{3F885A00-CB36-449F-9A42-A98A25F53D6E}"/>
    <cellStyle name="Note 9 3 2 4" xfId="49847" xr:uid="{D3A47501-7A3D-423F-87DC-15FD6F4CEF1F}"/>
    <cellStyle name="Note 9 3 3" xfId="20212" xr:uid="{292CC718-3D68-4F8E-BB1A-B099C2B2147E}"/>
    <cellStyle name="Note 9 3 3 2" xfId="49850" xr:uid="{BF3FB607-1072-4A97-9C15-B812AFA2973C}"/>
    <cellStyle name="Note 9 3 4" xfId="20213" xr:uid="{FD69FFD8-F5F0-49FB-B3D7-B2B7C4A32F90}"/>
    <cellStyle name="Note 9 3 4 2" xfId="49851" xr:uid="{D2286E29-E92F-4194-8553-CC80E01DCEE2}"/>
    <cellStyle name="Note 9 3 5" xfId="20214" xr:uid="{B8B5EBDE-B365-4655-8A43-5DFFF25D219A}"/>
    <cellStyle name="Note 9 3 5 2" xfId="49852" xr:uid="{7EB175A6-ACD6-4702-8AD0-B6E60A74A538}"/>
    <cellStyle name="Note 9 3 6" xfId="49846" xr:uid="{4917A85A-A4AC-447D-990A-2DCDE035FD27}"/>
    <cellStyle name="Note 9 4" xfId="20215" xr:uid="{A8F71305-496C-462C-BEAD-1A511347B316}"/>
    <cellStyle name="Note 9 4 2" xfId="20216" xr:uid="{25DF83E5-E0A5-4CD1-8550-60295D2019E5}"/>
    <cellStyle name="Note 9 4 2 2" xfId="49854" xr:uid="{C8EF51AC-BF37-4E63-A004-976A98C149BA}"/>
    <cellStyle name="Note 9 4 3" xfId="20217" xr:uid="{F30C81BF-D5E8-4F8C-92A1-5B3D457C5322}"/>
    <cellStyle name="Note 9 4 3 2" xfId="49855" xr:uid="{A51B6F16-2A6A-4176-81AF-4BB9A851CA59}"/>
    <cellStyle name="Note 9 4 4" xfId="49853" xr:uid="{EA194F27-0916-490E-9E66-279F9E8E37CC}"/>
    <cellStyle name="Note 9 5" xfId="20218" xr:uid="{CF89A606-2D87-4F69-AA21-BC0A1AE54047}"/>
    <cellStyle name="Note 9 5 2" xfId="49856" xr:uid="{31897B18-A453-40FB-9849-025C560C6F23}"/>
    <cellStyle name="Note 9 6" xfId="20219" xr:uid="{F961D31C-4464-47D2-85FC-A67C559725D4}"/>
    <cellStyle name="Note 9 6 2" xfId="49857" xr:uid="{4B6457EA-28F8-4E66-8DD5-44C9D6E31709}"/>
    <cellStyle name="Note 9 7" xfId="20220" xr:uid="{CB82CC64-4A20-4DBB-8D12-C3BC583D97AC}"/>
    <cellStyle name="Note 9 7 2" xfId="49858" xr:uid="{7E9B5EE0-B706-43E7-9E49-52D152C38B62}"/>
    <cellStyle name="Note 9 8" xfId="20200" xr:uid="{467A875E-CDB6-4451-A29D-A771CD7A702C}"/>
    <cellStyle name="Note 9 8 2" xfId="49838" xr:uid="{CA47B4ED-A63A-4EA4-8ACD-C5031D05F110}"/>
    <cellStyle name="Note 9 9" xfId="22783" xr:uid="{A7961EE7-94A5-459E-8C4A-212D46532FB6}"/>
    <cellStyle name="Note 9 9 2" xfId="52068" xr:uid="{8ACE84B0-7786-49EF-B874-8569F7B158B9}"/>
    <cellStyle name="Numbers - size 10" xfId="298" xr:uid="{FD2C2023-BBC6-478C-B343-AFB8726DA9DC}"/>
    <cellStyle name="Numbers - size 10 2" xfId="20533" xr:uid="{4EB71BB6-508E-4BE5-9334-489598DA6C8F}"/>
    <cellStyle name="Numbers - size 10 3" xfId="20221" xr:uid="{F2D2A7CD-04CD-420A-B4B5-FC476CB7A5C1}"/>
    <cellStyle name="Numbers - size 10 3 2" xfId="49859" xr:uid="{4AA89FF8-8C84-455C-B4FA-D81430694EBE}"/>
    <cellStyle name="Numbers - size 11" xfId="299" xr:uid="{274C7394-17D7-4396-BC31-CAC97EF584F7}"/>
    <cellStyle name="Numbers - size 11 2" xfId="20534" xr:uid="{11297EA4-1600-4905-BDA8-6DFA570BCB11}"/>
    <cellStyle name="Numbers - size 11 3" xfId="20222" xr:uid="{8EB2F4FD-20D7-49AB-B420-C38F8A6367F3}"/>
    <cellStyle name="Numbers - size 11 3 2" xfId="49860" xr:uid="{6C208931-FC6F-4C1E-821D-B2001BADEE06}"/>
    <cellStyle name="Numbers - size 8" xfId="300" xr:uid="{D54615B4-FD48-402C-AF18-DE53A54F5438}"/>
    <cellStyle name="Numbers - size 8 2" xfId="20535" xr:uid="{2E7246CD-DDBC-4391-956B-A46F065A65D0}"/>
    <cellStyle name="Numbers - size 8 3" xfId="20223" xr:uid="{4228B2FC-474C-48E0-8AD3-A16345CD1141}"/>
    <cellStyle name="Numbers - size 8 3 2" xfId="49861" xr:uid="{ABBBC493-8CA5-42BD-9E31-D1C86F8AE595}"/>
    <cellStyle name="Numbers - size 9" xfId="301" xr:uid="{9A0C5D98-17F8-4957-86B9-6B653E7C7B60}"/>
    <cellStyle name="Numbers - size 9 2" xfId="20536" xr:uid="{8D35AD3F-56B5-4301-9568-2A9DBC5A8988}"/>
    <cellStyle name="Numbers - size 9 3" xfId="20224" xr:uid="{935B63EC-B31D-480A-BF09-29587F9D28B8}"/>
    <cellStyle name="Numbers - size 9 3 2" xfId="49862" xr:uid="{78F11024-94FF-421A-800C-5C2BACFA4D6F}"/>
    <cellStyle name="Output" xfId="16" builtinId="21" customBuiltin="1"/>
    <cellStyle name="Output 2" xfId="390" xr:uid="{5E4E7EEE-4CC2-443B-91D5-F1AF1420B0E8}"/>
    <cellStyle name="Output 2 2" xfId="3487" xr:uid="{F36F3882-A17B-4C22-BDAF-8771135B952E}"/>
    <cellStyle name="Output 2 2 2" xfId="4451" xr:uid="{06E6D1F3-F728-4159-8FEF-1A5B6FF48AF8}"/>
    <cellStyle name="Output 2 2 2 2" xfId="31235" xr:uid="{815D4C41-003E-4F2D-AE28-874F681044D9}"/>
    <cellStyle name="Output 2 2 3" xfId="20227" xr:uid="{DD162EE0-9140-4EBC-8D3D-B0529DD2F661}"/>
    <cellStyle name="Output 2 2 3 2" xfId="49865" xr:uid="{D2BA4F53-9E6F-4F4F-B39E-B46BB4F53F4A}"/>
    <cellStyle name="Output 2 2 4" xfId="4304" xr:uid="{57C4DB8C-60EA-47B6-9C15-60DF20B5C1E4}"/>
    <cellStyle name="Output 2 3" xfId="836" xr:uid="{A40D7717-3375-4CCB-8077-22E47C17DC4D}"/>
    <cellStyle name="Output 2 3 2" xfId="20369" xr:uid="{0F4C5CD5-E6E9-4D69-A634-E18F3FB5AA43}"/>
    <cellStyle name="Output 2 3 2 2" xfId="31234" xr:uid="{A03E3D3E-981F-4847-83E5-114DAA41EA23}"/>
    <cellStyle name="Output 2 3 3" xfId="23562" xr:uid="{C5286C68-A7FF-471C-BDAC-585E72BD4F05}"/>
    <cellStyle name="Output 2 3 4" xfId="4406" xr:uid="{CCDD103B-70B3-456B-BF22-CF2595274232}"/>
    <cellStyle name="Output 2 4" xfId="20226" xr:uid="{92B36D1D-7B6F-4B95-9FD0-F0758C9E5E69}"/>
    <cellStyle name="Output 2 4 2" xfId="49864" xr:uid="{FA0C8911-49DC-4444-B2C1-0E84F66FC586}"/>
    <cellStyle name="Output 2 5" xfId="6378" xr:uid="{76AA7B6A-8545-42F7-A129-E3A8044E8073}"/>
    <cellStyle name="Output 2 6" xfId="4220" xr:uid="{BF7EC35B-434E-463B-A031-F29A57821B24}"/>
    <cellStyle name="Output 3" xfId="4276" xr:uid="{3AD52E50-4AD8-488C-8694-EB3C481359A8}"/>
    <cellStyle name="Output 3 2" xfId="20225" xr:uid="{E0D6F835-C3ED-48F5-B817-DBBF32C909FA}"/>
    <cellStyle name="Output 3 2 2" xfId="23781" xr:uid="{92F97A32-3D41-4490-9441-34F8430F62D9}"/>
    <cellStyle name="Output 3 2 3" xfId="49863" xr:uid="{052F17D4-C512-40E6-9FD8-17A8A1022108}"/>
    <cellStyle name="Output 4" xfId="4240" xr:uid="{3FA142BF-3049-4BB8-87E4-2D74FA2868E7}"/>
    <cellStyle name="Output 5" xfId="4119" xr:uid="{4FB13E8D-A48C-49B6-BD84-3427CBEFA576}"/>
    <cellStyle name="Output 6" xfId="22874" xr:uid="{103D0750-FAD4-4E4A-9850-B8F834B57A24}"/>
    <cellStyle name="Output 7" xfId="4076" xr:uid="{6A5AF309-A3ED-4CA7-81B6-DEE8174DB080}"/>
    <cellStyle name="Page Headings" xfId="302" xr:uid="{7FC5B5FD-C36E-476E-91FF-8BABFD90B063}"/>
    <cellStyle name="Page Headings 2" xfId="20537" xr:uid="{F1F327D5-CE3E-4B58-84DB-F2C308C31D72}"/>
    <cellStyle name="Page Headings 3" xfId="20228" xr:uid="{F078D707-0863-4FBF-952B-295CA3B0E752}"/>
    <cellStyle name="Page Headings 3 2" xfId="49866" xr:uid="{92DEC8DB-E6C3-4123-971E-436B522ABC3C}"/>
    <cellStyle name="Percent" xfId="4" builtinId="5"/>
    <cellStyle name="Percent - size 10 - 1 place" xfId="303" xr:uid="{B07D3320-51E6-4E75-9B57-32B6F398D490}"/>
    <cellStyle name="Percent - size 10 - 1 place 2" xfId="20538" xr:uid="{07077C20-0FE5-44D8-8545-304207B8806A}"/>
    <cellStyle name="Percent - size 10 - 1 place 3" xfId="20229" xr:uid="{79D377F9-27EC-4222-9FA7-B280C6B008C2}"/>
    <cellStyle name="Percent - size 10 - 1 place 3 2" xfId="49867" xr:uid="{A666FE2F-8098-4B9C-8EA3-80A1F8C69410}"/>
    <cellStyle name="Percent - size 10 - 2 places" xfId="304" xr:uid="{124717E6-5445-4E3D-87EC-4C8182E3F915}"/>
    <cellStyle name="Percent - size 10 - 2 places 2" xfId="20539" xr:uid="{C8A9A76D-B90D-41F8-8765-D573513DF8A7}"/>
    <cellStyle name="Percent - size 10 - 2 places 3" xfId="20230" xr:uid="{08A53923-2FC6-4858-A824-03E73D00A347}"/>
    <cellStyle name="Percent - size 10 - 2 places 3 2" xfId="49868" xr:uid="{F08CBFAF-0E12-4F8C-9D13-710B346300EB}"/>
    <cellStyle name="Percent - size 11 - 1 place" xfId="305" xr:uid="{4247C95E-D4F2-4557-92C7-1C0DF7F6ADCE}"/>
    <cellStyle name="Percent - size 11 - 1 place 2" xfId="3390" xr:uid="{BC6C78E0-8A23-443D-877E-10D3F1145C2C}"/>
    <cellStyle name="Percent - size 11 - 1 place 2 2" xfId="23812" xr:uid="{261BA084-803A-4B89-9D0C-43572EB7BC00}"/>
    <cellStyle name="Percent - size 11 - 1 place 2 2 2" xfId="24178" xr:uid="{D07D01B5-5155-4D04-881E-09DD6C21AA7D}"/>
    <cellStyle name="Percent - size 11 - 1 place 2 3" xfId="23898" xr:uid="{533F1148-0B33-42EE-B3AE-B81901F4438D}"/>
    <cellStyle name="Percent - size 11 - 1 place 2 4" xfId="23503" xr:uid="{BBB0F9F6-11BA-4A17-B6BC-E394355A9F7F}"/>
    <cellStyle name="Percent - size 11 - 1 place 2 5" xfId="20232" xr:uid="{375DDFD1-040B-43B7-A9D9-F73111A35A04}"/>
    <cellStyle name="Percent - size 11 - 1 place 2 5 2" xfId="49870" xr:uid="{CA857A74-90E1-403F-8CFB-85868A103B49}"/>
    <cellStyle name="Percent - size 11 - 1 place 3" xfId="20540" xr:uid="{FE5D1CFE-24B8-4198-9EC0-31792BFFDD5D}"/>
    <cellStyle name="Percent - size 11 - 1 place 3 2" xfId="24161" xr:uid="{571BAE05-937E-4469-8EFC-A225A636A35F}"/>
    <cellStyle name="Percent - size 11 - 1 place 4" xfId="20231" xr:uid="{1D5ECDBD-FCD0-4870-A4AD-C56298CEC46A}"/>
    <cellStyle name="Percent - size 11 - 1 place 4 2" xfId="49869" xr:uid="{C2FF1FFB-807E-4E81-80CE-DD1C8298E53F}"/>
    <cellStyle name="Percent - size 11 - 2 places" xfId="306" xr:uid="{A4A546B0-2252-4149-B052-FB7A984F6FED}"/>
    <cellStyle name="Percent - size 11 - 2 places 2" xfId="20541" xr:uid="{F7F7539C-1F0E-46F4-9445-3DC832013B58}"/>
    <cellStyle name="Percent - size 11 - 2 places 3" xfId="20233" xr:uid="{2F13CF4E-A3BB-4A10-81AF-858B482A27F5}"/>
    <cellStyle name="Percent - size 11 - 2 places 3 2" xfId="49871" xr:uid="{9B5665D6-10A7-4DB6-9748-039BD67B2DE6}"/>
    <cellStyle name="Percent - size 8 - 1 place" xfId="307" xr:uid="{88D6BBA8-B16C-4478-B495-ECA10EF53CF4}"/>
    <cellStyle name="Percent - size 8 - 1 place 2" xfId="20542" xr:uid="{9761DE29-5D04-4FFF-9C51-8D904EC82AD0}"/>
    <cellStyle name="Percent - size 8 - 1 place 3" xfId="20234" xr:uid="{05D04347-42E9-4694-AF92-7EC57B98A14E}"/>
    <cellStyle name="Percent - size 8 - 1 place 3 2" xfId="49872" xr:uid="{30DE8F51-45BD-4D8B-B062-A68C399EBCB2}"/>
    <cellStyle name="Percent - size 8 - 2 places" xfId="308" xr:uid="{FFB37A46-3765-44DB-B5C0-B6A8CB44DF04}"/>
    <cellStyle name="Percent - size 8 - 2 places 2" xfId="20543" xr:uid="{9C3660F5-364B-4B9B-99C9-0F78B67258B3}"/>
    <cellStyle name="Percent - size 8 - 2 places 3" xfId="20235" xr:uid="{4F8921A9-2B29-4F92-AABC-5219C86F636B}"/>
    <cellStyle name="Percent - size 8 - 2 places 3 2" xfId="49873" xr:uid="{31477E73-C768-408B-AFB2-D749B307586E}"/>
    <cellStyle name="Percent - size 9 - 1 place" xfId="309" xr:uid="{CA1AF8BA-D930-412D-9E61-2C50825EFA28}"/>
    <cellStyle name="Percent - size 9 - 1 place 2" xfId="20544" xr:uid="{7FEB46B1-4D51-4DDC-A4BA-6CEC0FE7908A}"/>
    <cellStyle name="Percent - size 9 - 1 place 3" xfId="20236" xr:uid="{10068D0D-5566-4ED4-8571-58F3D7778EEF}"/>
    <cellStyle name="Percent - size 9 - 1 place 3 2" xfId="49874" xr:uid="{A4761973-246B-4F9A-BCF0-EBF591957F45}"/>
    <cellStyle name="Percent - size 9 - 2 places" xfId="310" xr:uid="{5EE89BDF-4BDD-4DD2-9E8D-C00A9DC9E3D2}"/>
    <cellStyle name="Percent - size 9 - 2 places 2" xfId="20545" xr:uid="{62EDE118-E5E3-4C2B-A948-AD47287475E6}"/>
    <cellStyle name="Percent - size 9 - 2 places 3" xfId="20237" xr:uid="{E5DA9294-1B7A-4700-B7B4-927D1B7A301C}"/>
    <cellStyle name="Percent - size 9 - 2 places 3 2" xfId="49875" xr:uid="{2B523349-F4D1-4F9D-93E2-348D8BB99C5E}"/>
    <cellStyle name="Percent 10" xfId="408" xr:uid="{C6A53FB0-A3AA-46B8-8501-1506A3EAFF07}"/>
    <cellStyle name="Percent 10 10" xfId="29658" xr:uid="{F33391A4-1850-4CC3-AAEC-1E3036420135}"/>
    <cellStyle name="Percent 10 10 2" xfId="58148" xr:uid="{E8D82825-44EA-4D9D-B05B-EBC102B1AF8B}"/>
    <cellStyle name="Percent 10 11" xfId="23624" xr:uid="{192449F2-EC92-4694-A401-B9A187FA01E9}"/>
    <cellStyle name="Percent 10 11 2" xfId="52348" xr:uid="{6F53EB07-0F83-4F8B-B558-BC8978D1C795}"/>
    <cellStyle name="Percent 10 12" xfId="22962" xr:uid="{A1573D11-3388-4DDE-B2B1-0383F76EB030}"/>
    <cellStyle name="Percent 10 13" xfId="4367" xr:uid="{256A0764-D2ED-442A-8C48-CE21269D4767}"/>
    <cellStyle name="Percent 10 2" xfId="4461" xr:uid="{71AF23A2-1929-4466-BF56-EF9BA2002AF4}"/>
    <cellStyle name="Percent 10 2 10" xfId="23021" xr:uid="{4328C5E9-632E-46A5-9A1B-FDFB7A0060D4}"/>
    <cellStyle name="Percent 10 2 11" xfId="22796" xr:uid="{0941436A-F343-44E2-A9B6-1D358087B7F3}"/>
    <cellStyle name="Percent 10 2 11 2" xfId="52081" xr:uid="{FC26E21B-751F-497E-A99C-9370E972BD69}"/>
    <cellStyle name="Percent 10 2 12" xfId="34463" xr:uid="{4DD4A52C-D949-4EFF-B5E4-0C22A106B123}"/>
    <cellStyle name="Percent 10 2 2" xfId="5870" xr:uid="{A8F95131-0E5B-49B1-BF9B-7704ED39532C}"/>
    <cellStyle name="Percent 10 2 2 2" xfId="21917" xr:uid="{6C33394B-8DED-4B29-8823-4160F14DF882}"/>
    <cellStyle name="Percent 10 2 2 2 2" xfId="28538" xr:uid="{A6BCAAC4-52BB-4255-A462-E0A0FF68171E}"/>
    <cellStyle name="Percent 10 2 2 2 2 2" xfId="57028" xr:uid="{1C491201-04C1-4A53-AA7B-C5154CDC6154}"/>
    <cellStyle name="Percent 10 2 2 2 3" xfId="25563" xr:uid="{BA9BE648-B980-44D9-AE31-5B61098AC6B8}"/>
    <cellStyle name="Percent 10 2 2 2 3 2" xfId="54054" xr:uid="{F30035AC-4343-4731-B2EF-D67948BAE375}"/>
    <cellStyle name="Percent 10 2 2 2 4" xfId="51342" xr:uid="{8F70AACA-E791-49E8-AD6C-C69870662693}"/>
    <cellStyle name="Percent 10 2 2 3" xfId="27024" xr:uid="{CC02FDAB-C445-4316-9789-98CE3D51461F}"/>
    <cellStyle name="Percent 10 2 2 3 2" xfId="55514" xr:uid="{730F43D7-27F8-41B5-9640-CBFD44DFA1CC}"/>
    <cellStyle name="Percent 10 2 2 4" xfId="30019" xr:uid="{BD1FD16E-F62A-4801-8912-9BB59C32BB15}"/>
    <cellStyle name="Percent 10 2 2 4 2" xfId="58509" xr:uid="{F8F35FE6-6AD2-4DDA-BCC2-DF1C6718B1F3}"/>
    <cellStyle name="Percent 10 2 2 5" xfId="24091" xr:uid="{91B690F4-1C02-42B8-8597-6CF6A7565A37}"/>
    <cellStyle name="Percent 10 2 2 5 2" xfId="52632" xr:uid="{5659CAC0-51D1-42EB-978F-D2C1A858C913}"/>
    <cellStyle name="Percent 10 2 2 6" xfId="35729" xr:uid="{B2045310-CB02-4077-B7B1-02C4059A892D}"/>
    <cellStyle name="Percent 10 2 3" xfId="20943" xr:uid="{D5B126E3-8CD2-40D2-8047-E27CDA5DA8AA}"/>
    <cellStyle name="Percent 10 2 3 2" xfId="25850" xr:uid="{6C082125-6D5E-4C93-AC1A-9A3828602CC3}"/>
    <cellStyle name="Percent 10 2 3 2 2" xfId="28828" xr:uid="{58E1B1AC-DC30-4C60-A8CB-F32927526488}"/>
    <cellStyle name="Percent 10 2 3 2 2 2" xfId="57318" xr:uid="{993CB82A-47E8-47AF-BBB9-0FFD9D3700C2}"/>
    <cellStyle name="Percent 10 2 3 2 3" xfId="54341" xr:uid="{07029E9A-9F75-4AE7-8572-98B85C1A64E9}"/>
    <cellStyle name="Percent 10 2 3 3" xfId="27317" xr:uid="{5F6027A5-A365-4EC3-A6C6-12C492784B29}"/>
    <cellStyle name="Percent 10 2 3 3 2" xfId="55807" xr:uid="{04F5EF9B-775C-4B52-A741-F3E2341F2AFD}"/>
    <cellStyle name="Percent 10 2 3 4" xfId="30315" xr:uid="{A0D46004-B533-498B-9BCF-E7BED90D7FF4}"/>
    <cellStyle name="Percent 10 2 3 4 2" xfId="58805" xr:uid="{CBCBB946-21A4-46AC-B8DC-81C31FC19D8B}"/>
    <cellStyle name="Percent 10 2 3 5" xfId="24405" xr:uid="{77B1ADDC-9A80-4945-A69F-7D09827C50A0}"/>
    <cellStyle name="Percent 10 2 3 5 2" xfId="52897" xr:uid="{FE45B72F-3C7E-4C2E-97C8-B80166BC5580}"/>
    <cellStyle name="Percent 10 2 3 6" xfId="50371" xr:uid="{B2547C55-9F72-4328-8188-43AA27242AD1}"/>
    <cellStyle name="Percent 10 2 4" xfId="20238" xr:uid="{4BBF6142-C9D4-42E3-860F-091E3E064923}"/>
    <cellStyle name="Percent 10 2 4 2" xfId="26141" xr:uid="{9981345A-EB25-4ACC-8EF7-C50B6DC6E394}"/>
    <cellStyle name="Percent 10 2 4 2 2" xfId="29125" xr:uid="{2CED3E86-C385-4E7A-BA13-233535157E3B}"/>
    <cellStyle name="Percent 10 2 4 2 2 2" xfId="57615" xr:uid="{2579D869-AAA2-4BA2-9686-E7A7DC882443}"/>
    <cellStyle name="Percent 10 2 4 2 3" xfId="54632" xr:uid="{A76D3FE0-904A-4616-AC21-B7CE1E3FF7B9}"/>
    <cellStyle name="Percent 10 2 4 3" xfId="27614" xr:uid="{1F3D303A-6AE6-47E5-95EA-3928CB3BF63D}"/>
    <cellStyle name="Percent 10 2 4 3 2" xfId="56104" xr:uid="{90D93FF9-9388-44F3-98C1-73F112752071}"/>
    <cellStyle name="Percent 10 2 4 4" xfId="30613" xr:uid="{8DB638BC-2B3A-4EED-98C2-2FB778CBB97E}"/>
    <cellStyle name="Percent 10 2 4 4 2" xfId="59103" xr:uid="{3D42BC8D-561F-48B4-866B-5A19638A9180}"/>
    <cellStyle name="Percent 10 2 4 5" xfId="24684" xr:uid="{8FA4A5B3-3557-4DF3-8DDF-C4712CE69312}"/>
    <cellStyle name="Percent 10 2 4 5 2" xfId="53176" xr:uid="{18959730-B1A1-4DAC-8D0D-4BA03EF8BE66}"/>
    <cellStyle name="Percent 10 2 4 6" xfId="49876" xr:uid="{914C920A-EC5D-4673-96AB-488C08AC2344}"/>
    <cellStyle name="Percent 10 2 5" xfId="5098" xr:uid="{BBA3AA08-E2AC-4544-9449-D66DC4D8E478}"/>
    <cellStyle name="Percent 10 2 5 2" xfId="26450" xr:uid="{E24BA327-BF40-440D-BC77-9956D7F9ABAC}"/>
    <cellStyle name="Percent 10 2 5 2 2" xfId="29434" xr:uid="{DEBDF173-3E77-44D7-BCC7-EA1819620FBC}"/>
    <cellStyle name="Percent 10 2 5 2 2 2" xfId="57924" xr:uid="{1131496A-9D0B-4159-A8BD-C75ED04C8BC9}"/>
    <cellStyle name="Percent 10 2 5 2 3" xfId="54941" xr:uid="{6901F794-9DFF-4FBD-B0C5-D50395B11183}"/>
    <cellStyle name="Percent 10 2 5 3" xfId="27923" xr:uid="{9133DF17-522F-4510-A730-E2AF7E1AE48B}"/>
    <cellStyle name="Percent 10 2 5 3 2" xfId="56413" xr:uid="{04790BF1-B8BA-4E6F-B5CB-7EDC2703E7B3}"/>
    <cellStyle name="Percent 10 2 5 4" xfId="30923" xr:uid="{DD5CBC38-28F7-4E64-B321-D981647EF9C2}"/>
    <cellStyle name="Percent 10 2 5 4 2" xfId="59413" xr:uid="{E7301C1B-805F-4ED3-AC2A-A6A2368041DF}"/>
    <cellStyle name="Percent 10 2 5 5" xfId="24981" xr:uid="{5FFA43C7-A765-4FB4-9B96-A455E214E8EA}"/>
    <cellStyle name="Percent 10 2 5 5 2" xfId="53472" xr:uid="{617CFF20-BF1B-4776-9959-EC7D4532978A}"/>
    <cellStyle name="Percent 10 2 5 6" xfId="34965" xr:uid="{3250E82D-4474-48AE-A07E-B6BDB0E8EF73}"/>
    <cellStyle name="Percent 10 2 6" xfId="25282" xr:uid="{5BED94BA-C87B-4483-A1F1-A95D391C01CA}"/>
    <cellStyle name="Percent 10 2 6 2" xfId="28248" xr:uid="{8EF920A1-524E-430D-B8FC-D117A7F6F409}"/>
    <cellStyle name="Percent 10 2 6 2 2" xfId="56738" xr:uid="{C9DA942B-564C-48FA-A512-F53BA03C82E7}"/>
    <cellStyle name="Percent 10 2 6 3" xfId="53773" xr:uid="{19548D25-A288-46FF-908B-88AC773B3666}"/>
    <cellStyle name="Percent 10 2 7" xfId="26733" xr:uid="{A3AE48EC-EAAA-4937-9978-1F448EF1660E}"/>
    <cellStyle name="Percent 10 2 7 2" xfId="55223" xr:uid="{A4B651C1-B443-4EA1-819A-0AC498FB663C}"/>
    <cellStyle name="Percent 10 2 8" xfId="29727" xr:uid="{A98738F0-78C8-498A-B789-0A50230BD972}"/>
    <cellStyle name="Percent 10 2 8 2" xfId="58217" xr:uid="{99723A89-DAAB-4CA1-9570-8AAFD2374F41}"/>
    <cellStyle name="Percent 10 2 9" xfId="23686" xr:uid="{D5A18D5F-39A8-476A-9166-37A8D6D57DD0}"/>
    <cellStyle name="Percent 10 2 9 2" xfId="52388" xr:uid="{AA08498F-0953-404B-BE30-F808FE572790}"/>
    <cellStyle name="Percent 10 3" xfId="5279" xr:uid="{F5E471CA-5F49-4817-BC84-EAE36D849E78}"/>
    <cellStyle name="Percent 10 3 2" xfId="6061" xr:uid="{D9F7568F-4C30-49E5-A6C2-D8F460E83840}"/>
    <cellStyle name="Percent 10 3 2 2" xfId="22178" xr:uid="{B44845BC-3C77-4A48-A080-94FAF6A61C3F}"/>
    <cellStyle name="Percent 10 3 2 2 2" xfId="51603" xr:uid="{22CC4001-12F2-4A23-AE1B-F9B559CF5F7A}"/>
    <cellStyle name="Percent 10 3 2 3" xfId="24153" xr:uid="{034D50BC-9C35-440A-8231-15FABC87CE89}"/>
    <cellStyle name="Percent 10 3 2 4" xfId="35920" xr:uid="{7919B905-F358-44EB-AF0C-90FE81A91D39}"/>
    <cellStyle name="Percent 10 3 3" xfId="21191" xr:uid="{8D91D232-EF8E-43BC-A40D-E5D646710E49}"/>
    <cellStyle name="Percent 10 3 3 2" xfId="50617" xr:uid="{6FF575F3-1778-4819-8457-9A31D386C72A}"/>
    <cellStyle name="Percent 10 3 4" xfId="23740" xr:uid="{FDB00942-4EE8-4AC4-8F76-BE55F6838D9D}"/>
    <cellStyle name="Percent 10 3 5" xfId="35142" xr:uid="{1BC8A97E-E58A-49F2-BCC3-F6F052CE9D4B}"/>
    <cellStyle name="Percent 10 4" xfId="5656" xr:uid="{2C372962-3E39-45A4-B54C-A6EDE1A363A6}"/>
    <cellStyle name="Percent 10 4 2" xfId="21650" xr:uid="{1F0CC12C-4470-4FD1-B4F2-EEE216CE8F38}"/>
    <cellStyle name="Percent 10 4 2 2" xfId="28471" xr:uid="{D5B8C078-6139-43E7-80C6-DCB95CA2DE3A}"/>
    <cellStyle name="Percent 10 4 2 2 2" xfId="56961" xr:uid="{07062716-941E-418E-8B75-2F22556EB3D3}"/>
    <cellStyle name="Percent 10 4 2 3" xfId="25494" xr:uid="{EB68476C-9120-4030-83C9-D640017E8BA0}"/>
    <cellStyle name="Percent 10 4 2 3 2" xfId="53985" xr:uid="{2A27CEEC-2358-480A-AEC5-C9148E790C24}"/>
    <cellStyle name="Percent 10 4 2 4" xfId="51075" xr:uid="{EC70640E-5338-4B99-90FC-7765481BDE81}"/>
    <cellStyle name="Percent 10 4 3" xfId="26957" xr:uid="{6BD36C0E-FCBD-4DCB-84C7-799470A53FF9}"/>
    <cellStyle name="Percent 10 4 3 2" xfId="55447" xr:uid="{1DAF998A-BE9C-4054-9C34-0F5A284F1BD2}"/>
    <cellStyle name="Percent 10 4 4" xfId="29951" xr:uid="{3F46678F-C43C-4DE3-BAC6-FA062C87E749}"/>
    <cellStyle name="Percent 10 4 4 2" xfId="58441" xr:uid="{B8659A57-C68F-49E3-9D83-9C0621F20F49}"/>
    <cellStyle name="Percent 10 4 5" xfId="24013" xr:uid="{5B29214F-F114-4AC2-B17F-675207D398F0}"/>
    <cellStyle name="Percent 10 4 5 2" xfId="52576" xr:uid="{FF60819E-2349-4B5D-AB7D-3D3E12072809}"/>
    <cellStyle name="Percent 10 4 6" xfId="35515" xr:uid="{0A83CA08-1627-4AFD-95B3-1511D7ABB905}"/>
    <cellStyle name="Percent 10 5" xfId="20679" xr:uid="{5F164093-243C-4C9E-B526-B3963D859860}"/>
    <cellStyle name="Percent 10 5 2" xfId="25781" xr:uid="{B15E1F4F-2D76-41B1-B506-C6260529AE10}"/>
    <cellStyle name="Percent 10 5 2 2" xfId="28760" xr:uid="{8E16BC9A-46B8-4BF4-8B44-B13ACF880FFD}"/>
    <cellStyle name="Percent 10 5 2 2 2" xfId="57250" xr:uid="{4DDECE53-8D1C-4213-92EE-013FD2CFA927}"/>
    <cellStyle name="Percent 10 5 2 3" xfId="54272" xr:uid="{0148171C-B862-49A9-9F37-81B6BCE74CB1}"/>
    <cellStyle name="Percent 10 5 3" xfId="27249" xr:uid="{860A7C74-FA11-4AB0-9F3B-8FFEE5CABFB7}"/>
    <cellStyle name="Percent 10 5 3 2" xfId="55739" xr:uid="{C49E828C-897E-45B2-B958-E60E0EA79147}"/>
    <cellStyle name="Percent 10 5 4" xfId="30246" xr:uid="{B8D90681-52EB-4D49-8AC4-18381B35BB60}"/>
    <cellStyle name="Percent 10 5 4 2" xfId="58736" xr:uid="{64B0D376-8A66-4A51-85CC-51C88777A05E}"/>
    <cellStyle name="Percent 10 5 5" xfId="24336" xr:uid="{0E210F3D-F3B7-4F8B-B427-6A60F8172077}"/>
    <cellStyle name="Percent 10 5 5 2" xfId="52828" xr:uid="{8492AEBE-6700-4510-A4DD-BFB1A4628C70}"/>
    <cellStyle name="Percent 10 5 6" xfId="50118" xr:uid="{0772939E-8A3F-4BEA-BA29-6E83486CC97E}"/>
    <cellStyle name="Percent 10 6" xfId="6379" xr:uid="{AECB4F97-E6AC-4E0F-89E3-4A8537F1BC8B}"/>
    <cellStyle name="Percent 10 6 2" xfId="22504" xr:uid="{B52E82B1-690B-4A8D-A4AC-5C40B864B6A7}"/>
    <cellStyle name="Percent 10 6 2 2" xfId="29057" xr:uid="{1270B7BF-48D8-4D3A-A07B-94D2CA6E91E9}"/>
    <cellStyle name="Percent 10 6 2 2 2" xfId="57547" xr:uid="{10ED6935-15BA-476F-82D2-5C728FA824DE}"/>
    <cellStyle name="Percent 10 6 2 3" xfId="26073" xr:uid="{D72DC3C7-1B4F-4BDB-A8EA-5B72ABDB24E4}"/>
    <cellStyle name="Percent 10 6 2 3 2" xfId="54564" xr:uid="{EFA9C7A8-BA57-4734-B1B7-00F346E86B7D}"/>
    <cellStyle name="Percent 10 6 3" xfId="27546" xr:uid="{554B9219-CA2C-477F-97DD-199198352385}"/>
    <cellStyle name="Percent 10 6 3 2" xfId="56036" xr:uid="{081E2DDF-9C04-4A5C-BBCC-D23F4413F265}"/>
    <cellStyle name="Percent 10 6 4" xfId="30544" xr:uid="{938D2DA6-6689-44A7-A9F5-D0151FBB22AF}"/>
    <cellStyle name="Percent 10 6 4 2" xfId="59034" xr:uid="{2B4356DB-36E0-49EE-8474-74DBB0B43A5D}"/>
    <cellStyle name="Percent 10 6 5" xfId="24616" xr:uid="{056CBC6D-C515-436B-B9A7-697C737B9778}"/>
    <cellStyle name="Percent 10 6 5 2" xfId="53108" xr:uid="{6A8554B6-0715-4957-8AC1-11650663C5D5}"/>
    <cellStyle name="Percent 10 7" xfId="4809" xr:uid="{F1D81A69-B724-408C-B16A-65EF32A70172}"/>
    <cellStyle name="Percent 10 7 2" xfId="26382" xr:uid="{9DFD739A-5F03-47FC-9383-6CA10C478B33}"/>
    <cellStyle name="Percent 10 7 2 2" xfId="29366" xr:uid="{D6613B17-56F4-4E64-9F20-0EEAF1461D65}"/>
    <cellStyle name="Percent 10 7 2 2 2" xfId="57856" xr:uid="{E8F1D7A1-D92A-4B95-8653-4CAC75FD6A40}"/>
    <cellStyle name="Percent 10 7 2 3" xfId="54873" xr:uid="{07624506-38F6-433C-8678-CD155CD11136}"/>
    <cellStyle name="Percent 10 7 3" xfId="27855" xr:uid="{959DD7CE-8471-4D60-8D1A-FC45B1C5F2E9}"/>
    <cellStyle name="Percent 10 7 3 2" xfId="56345" xr:uid="{5A248726-84DC-4D30-9BCB-1670C6F009FF}"/>
    <cellStyle name="Percent 10 7 4" xfId="30854" xr:uid="{F68730D3-B158-444A-811A-796E8AE22D91}"/>
    <cellStyle name="Percent 10 7 4 2" xfId="59344" xr:uid="{EDDA45BB-477D-4E8C-809C-1837826CF200}"/>
    <cellStyle name="Percent 10 7 5" xfId="24912" xr:uid="{1B34090D-1D59-49BA-A9E8-1B9B574B141F}"/>
    <cellStyle name="Percent 10 7 5 2" xfId="53403" xr:uid="{C108E874-3809-4A09-9587-9C068B87D327}"/>
    <cellStyle name="Percent 10 7 6" xfId="34693" xr:uid="{16CBAFF3-B715-4465-9EEE-27520A216884}"/>
    <cellStyle name="Percent 10 8" xfId="25213" xr:uid="{B4631777-E373-4A83-A846-7FC0D848D181}"/>
    <cellStyle name="Percent 10 8 2" xfId="28180" xr:uid="{767F52F6-8A4C-425E-8B63-2A3F455107FD}"/>
    <cellStyle name="Percent 10 8 2 2" xfId="56670" xr:uid="{7252D768-9962-406B-9374-C519D2910339}"/>
    <cellStyle name="Percent 10 8 3" xfId="53704" xr:uid="{286B52F9-759A-449B-BA34-342F1D9FC4C3}"/>
    <cellStyle name="Percent 10 9" xfId="26664" xr:uid="{34BB249B-24D4-47EC-A175-128A9E9727C7}"/>
    <cellStyle name="Percent 10 9 2" xfId="55154" xr:uid="{5CE47B6B-5644-41B2-A44B-24DE1916F973}"/>
    <cellStyle name="Percent 11" xfId="414" xr:uid="{1A49F57C-6DED-40FA-86C0-5EEE00F267EC}"/>
    <cellStyle name="Percent 11 10" xfId="29659" xr:uid="{31D54B13-F261-43E1-9676-FFB0BE1B5080}"/>
    <cellStyle name="Percent 11 10 2" xfId="58149" xr:uid="{4D18D5CE-B437-44A4-8BE4-A61A3B3B3C47}"/>
    <cellStyle name="Percent 11 11" xfId="23625" xr:uid="{554E8343-19BC-4D04-ABFE-E5D8E5D7D876}"/>
    <cellStyle name="Percent 11 11 2" xfId="52349" xr:uid="{89B9F554-436A-45B1-9CA4-B795E9C278DE}"/>
    <cellStyle name="Percent 11 12" xfId="22967" xr:uid="{357BD0B3-C137-4FFF-B5AB-BF8C2887ABF7}"/>
    <cellStyle name="Percent 11 13" xfId="4369" xr:uid="{D6C48405-9973-4205-A130-D08FD2DCC0D8}"/>
    <cellStyle name="Percent 11 2" xfId="5106" xr:uid="{D56203E4-3390-4A11-8B77-A2B817867B6D}"/>
    <cellStyle name="Percent 11 2 10" xfId="23026" xr:uid="{838970ED-0479-49BE-B11C-10A7D9EE3C04}"/>
    <cellStyle name="Percent 11 2 11" xfId="34969" xr:uid="{E24988FB-2516-49ED-8553-B20863A08D23}"/>
    <cellStyle name="Percent 11 2 2" xfId="5888" xr:uid="{23C11BBB-F76D-4C5E-9E4C-ACA7436F322C}"/>
    <cellStyle name="Percent 11 2 2 2" xfId="21935" xr:uid="{CFA47EDD-1E99-4349-9E19-BA0BCE3A23F3}"/>
    <cellStyle name="Percent 11 2 2 2 2" xfId="28539" xr:uid="{E5359600-31A4-4D7D-8D55-CF2A1DE83356}"/>
    <cellStyle name="Percent 11 2 2 2 2 2" xfId="57029" xr:uid="{257D3E38-CBF3-4711-B58A-14868F4D2321}"/>
    <cellStyle name="Percent 11 2 2 2 3" xfId="25564" xr:uid="{7B9FA180-3ED1-44CF-9622-6A8357838413}"/>
    <cellStyle name="Percent 11 2 2 2 3 2" xfId="54055" xr:uid="{10ED4863-E8DA-46CD-BAC0-8BFBF2A5EE01}"/>
    <cellStyle name="Percent 11 2 2 2 4" xfId="51360" xr:uid="{0FBA008B-A775-4CE8-8AA2-A89E3C6204CF}"/>
    <cellStyle name="Percent 11 2 2 3" xfId="27025" xr:uid="{141DD8E3-F4B6-4A46-A7A5-DCB31BA7AEC9}"/>
    <cellStyle name="Percent 11 2 2 3 2" xfId="55515" xr:uid="{236B56A2-29DD-4606-94DD-B61C14204ACA}"/>
    <cellStyle name="Percent 11 2 2 4" xfId="30020" xr:uid="{37C2DF41-C7FC-4D9B-8AC6-06C7ABFB8978}"/>
    <cellStyle name="Percent 11 2 2 4 2" xfId="58510" xr:uid="{C5DE8316-4F1B-4B04-93B5-9408CCC81E1D}"/>
    <cellStyle name="Percent 11 2 2 5" xfId="24092" xr:uid="{D25F17D5-A8A4-4AE2-8834-48EC4818DC22}"/>
    <cellStyle name="Percent 11 2 2 5 2" xfId="52633" xr:uid="{B4D02613-0391-4C5B-9500-EC2923C5165D}"/>
    <cellStyle name="Percent 11 2 2 6" xfId="35747" xr:uid="{524F54E6-10AB-4C67-BBCF-3FDD9DA0FBB1}"/>
    <cellStyle name="Percent 11 2 3" xfId="20964" xr:uid="{ED940303-1101-4A81-A68D-86FB63F3C3B0}"/>
    <cellStyle name="Percent 11 2 3 2" xfId="25851" xr:uid="{81643A78-0D32-4436-BA6D-EE93C40BA7AF}"/>
    <cellStyle name="Percent 11 2 3 2 2" xfId="28829" xr:uid="{8920836D-D052-4C3F-9683-7FF2EEB567BA}"/>
    <cellStyle name="Percent 11 2 3 2 2 2" xfId="57319" xr:uid="{0CE0C672-EF7E-4E4A-A0EB-31881011A6F7}"/>
    <cellStyle name="Percent 11 2 3 2 3" xfId="54342" xr:uid="{E13BD430-76FA-4294-8D1F-7C2F432BAF64}"/>
    <cellStyle name="Percent 11 2 3 3" xfId="27318" xr:uid="{B82F1FA3-A566-452E-AD4B-9497728199A8}"/>
    <cellStyle name="Percent 11 2 3 3 2" xfId="55808" xr:uid="{8AA75660-78AB-4653-A332-71D580164E65}"/>
    <cellStyle name="Percent 11 2 3 4" xfId="30316" xr:uid="{03DCA0A7-5EAC-4AE3-9C13-44F0358EDB79}"/>
    <cellStyle name="Percent 11 2 3 4 2" xfId="58806" xr:uid="{0C65DA7B-FE89-468B-85C1-94DA8669B85C}"/>
    <cellStyle name="Percent 11 2 3 5" xfId="24406" xr:uid="{30B90E9D-C51B-421C-90F5-71639555C708}"/>
    <cellStyle name="Percent 11 2 3 5 2" xfId="52898" xr:uid="{7EA79943-031A-48A7-A006-C45FD63076B5}"/>
    <cellStyle name="Percent 11 2 3 6" xfId="50390" xr:uid="{24DDA40C-074C-4511-9901-C162AE28A23D}"/>
    <cellStyle name="Percent 11 2 4" xfId="24685" xr:uid="{F2309B4E-8A6B-4165-A3F3-284D2341FCFE}"/>
    <cellStyle name="Percent 11 2 4 2" xfId="26142" xr:uid="{BE7907F3-7BB3-48C7-85B2-56C7A5498F84}"/>
    <cellStyle name="Percent 11 2 4 2 2" xfId="29126" xr:uid="{035EC4CD-66D9-46A8-AC83-394AE37DB3BE}"/>
    <cellStyle name="Percent 11 2 4 2 2 2" xfId="57616" xr:uid="{FDA42C63-BA38-443C-B8F0-4EBF3A42C5D6}"/>
    <cellStyle name="Percent 11 2 4 2 3" xfId="54633" xr:uid="{8BBEA556-7F2F-437F-8295-8BBC5BC33E21}"/>
    <cellStyle name="Percent 11 2 4 3" xfId="27615" xr:uid="{F8E76875-3AF2-4C0D-A6BE-A368757944BD}"/>
    <cellStyle name="Percent 11 2 4 3 2" xfId="56105" xr:uid="{BB9C50FC-AC5F-45EB-8375-6B15D08648FE}"/>
    <cellStyle name="Percent 11 2 4 4" xfId="30614" xr:uid="{6EB0B1F6-261E-47DA-8912-BA8CF6946022}"/>
    <cellStyle name="Percent 11 2 4 4 2" xfId="59104" xr:uid="{5D7589CC-12C7-406D-8FB2-FD66C0140886}"/>
    <cellStyle name="Percent 11 2 4 5" xfId="53177" xr:uid="{005BCA98-23AB-4C14-B39A-D553770BA1F6}"/>
    <cellStyle name="Percent 11 2 5" xfId="24982" xr:uid="{EA0D8A08-6993-40C0-B123-0BFED15016BC}"/>
    <cellStyle name="Percent 11 2 5 2" xfId="26451" xr:uid="{4F9C8707-5500-44AD-ADFF-7EB9A94EB5B9}"/>
    <cellStyle name="Percent 11 2 5 2 2" xfId="29435" xr:uid="{6D98D27B-F26F-4743-91D0-BD9F470FDA01}"/>
    <cellStyle name="Percent 11 2 5 2 2 2" xfId="57925" xr:uid="{91C2E7EE-50AF-4B1A-B89F-0726A7B068C2}"/>
    <cellStyle name="Percent 11 2 5 2 3" xfId="54942" xr:uid="{567A9E8E-ECC4-4D54-865A-B5E9C694E59B}"/>
    <cellStyle name="Percent 11 2 5 3" xfId="27924" xr:uid="{EC58C796-41DC-493C-B1BE-219417C4B389}"/>
    <cellStyle name="Percent 11 2 5 3 2" xfId="56414" xr:uid="{B9FA3BD5-EC49-47D5-9782-29F35A2BA974}"/>
    <cellStyle name="Percent 11 2 5 4" xfId="30924" xr:uid="{EA27C71B-309C-4507-94E8-17EC98D8FE7A}"/>
    <cellStyle name="Percent 11 2 5 4 2" xfId="59414" xr:uid="{F2B103FE-141E-41DE-A0E8-BC3431C0C5A8}"/>
    <cellStyle name="Percent 11 2 5 5" xfId="53473" xr:uid="{C55004A5-E1D3-4A54-94D9-A94606173030}"/>
    <cellStyle name="Percent 11 2 6" xfId="25283" xr:uid="{0820659A-936F-4E5F-9539-7CFEC9D9AC92}"/>
    <cellStyle name="Percent 11 2 6 2" xfId="28249" xr:uid="{A973178A-62F6-4C00-ACC4-77FD4508061A}"/>
    <cellStyle name="Percent 11 2 6 2 2" xfId="56739" xr:uid="{32E17B22-B842-40FC-B023-7493957942F2}"/>
    <cellStyle name="Percent 11 2 6 3" xfId="53774" xr:uid="{1DAFE3FB-32F1-41F1-95F8-B77F030CA1FC}"/>
    <cellStyle name="Percent 11 2 7" xfId="26734" xr:uid="{CAB55321-1E56-453F-B93D-DC28646CC46D}"/>
    <cellStyle name="Percent 11 2 7 2" xfId="55224" xr:uid="{11E2C307-AFB1-409B-819A-58C9397F8081}"/>
    <cellStyle name="Percent 11 2 8" xfId="29728" xr:uid="{5A2DDE64-1D26-4D02-833B-7255B65B7BA9}"/>
    <cellStyle name="Percent 11 2 8 2" xfId="58218" xr:uid="{A6B725B9-95FC-4BEE-8487-4153D2E77974}"/>
    <cellStyle name="Percent 11 2 9" xfId="23687" xr:uid="{5EAA2C80-B1A5-40D6-901F-4C6EC550A068}"/>
    <cellStyle name="Percent 11 2 9 2" xfId="52389" xr:uid="{0F3D59EE-DD57-435B-8B43-D55175F0FC39}"/>
    <cellStyle name="Percent 11 3" xfId="5296" xr:uid="{E7650DC4-EC5A-43C0-96B6-3613507CD239}"/>
    <cellStyle name="Percent 11 3 2" xfId="6079" xr:uid="{B3A92145-F63A-4722-8CDB-19AD1425BFFD}"/>
    <cellStyle name="Percent 11 3 2 2" xfId="22197" xr:uid="{83A05833-E929-4011-B524-7499A38C5D84}"/>
    <cellStyle name="Percent 11 3 2 2 2" xfId="28472" xr:uid="{F455B47E-2174-4205-8211-EA69A8D504CE}"/>
    <cellStyle name="Percent 11 3 2 2 2 2" xfId="56962" xr:uid="{995A1872-78C9-4466-9B99-DEE526F70B1C}"/>
    <cellStyle name="Percent 11 3 2 2 3" xfId="51622" xr:uid="{D0D9B877-5E37-4A59-9556-B28CC3903F3E}"/>
    <cellStyle name="Percent 11 3 2 3" xfId="25495" xr:uid="{21DBBD84-EAD8-4DE8-9AB3-C59AC46FDC56}"/>
    <cellStyle name="Percent 11 3 2 3 2" xfId="53986" xr:uid="{4F3B8160-EECE-4051-AEA9-25B89BE838E8}"/>
    <cellStyle name="Percent 11 3 2 4" xfId="35938" xr:uid="{A1929176-14AF-4912-8D85-53B5FF5EC44B}"/>
    <cellStyle name="Percent 11 3 3" xfId="21210" xr:uid="{BDD38D51-4A25-4492-8ED6-065F66414E9A}"/>
    <cellStyle name="Percent 11 3 3 2" xfId="26958" xr:uid="{73488F0A-A953-454C-A5C7-A83808B68151}"/>
    <cellStyle name="Percent 11 3 3 2 2" xfId="55448" xr:uid="{F9B6F7DF-0431-44AC-BBC6-A5AA99F8F373}"/>
    <cellStyle name="Percent 11 3 3 3" xfId="50636" xr:uid="{0E55AD08-CA26-48E3-AA17-E74FBCCAC6EE}"/>
    <cellStyle name="Percent 11 3 4" xfId="29952" xr:uid="{E2ACD171-A048-4A79-BF1F-2D95E117AC7C}"/>
    <cellStyle name="Percent 11 3 4 2" xfId="58442" xr:uid="{8B716A38-A2F6-497A-8042-C78BF86666A7}"/>
    <cellStyle name="Percent 11 3 5" xfId="24014" xr:uid="{CBE3CDD1-65B2-4D2D-A112-6BE2FB64D865}"/>
    <cellStyle name="Percent 11 3 5 2" xfId="52577" xr:uid="{0187C079-1A2F-493B-BBD9-26C07D6D2B12}"/>
    <cellStyle name="Percent 11 3 6" xfId="35159" xr:uid="{59DC50AB-6C59-4DEE-B822-F6CAAC7CA052}"/>
    <cellStyle name="Percent 11 4" xfId="5683" xr:uid="{CF23327B-CD09-4236-8C6D-204628811E96}"/>
    <cellStyle name="Percent 11 4 2" xfId="21692" xr:uid="{2DE13430-140F-43B7-9167-EF6A7DE033B1}"/>
    <cellStyle name="Percent 11 4 2 2" xfId="28761" xr:uid="{9DE8C215-D2C1-4960-9540-60627552A2EB}"/>
    <cellStyle name="Percent 11 4 2 2 2" xfId="57251" xr:uid="{BFDCC1C4-150E-4462-A335-87AC1B413612}"/>
    <cellStyle name="Percent 11 4 2 3" xfId="25782" xr:uid="{C9511B38-E802-4056-9E4C-076681CB9338}"/>
    <cellStyle name="Percent 11 4 2 3 2" xfId="54273" xr:uid="{C0A9E186-064A-4199-A15A-B3D8CCFC7420}"/>
    <cellStyle name="Percent 11 4 2 4" xfId="51117" xr:uid="{126FFF60-A664-4740-937B-F46452C6D8FD}"/>
    <cellStyle name="Percent 11 4 3" xfId="27250" xr:uid="{C475D80C-A7EE-4ADE-B9C2-6FDEF69A4298}"/>
    <cellStyle name="Percent 11 4 3 2" xfId="55740" xr:uid="{B47F0637-063D-4BE7-9183-E596A6E9BB30}"/>
    <cellStyle name="Percent 11 4 4" xfId="30247" xr:uid="{6B345B80-1951-4D06-B2C0-7B3DB4EB5DEF}"/>
    <cellStyle name="Percent 11 4 4 2" xfId="58737" xr:uid="{ADD180B6-108A-493E-BF34-A9E283DE8B65}"/>
    <cellStyle name="Percent 11 4 5" xfId="24337" xr:uid="{36344BC7-B37A-4D11-BE3A-19C744455A06}"/>
    <cellStyle name="Percent 11 4 5 2" xfId="52829" xr:uid="{10C54B0D-DCC8-4F9C-9850-1A710A84A055}"/>
    <cellStyle name="Percent 11 4 6" xfId="35542" xr:uid="{DF39BDE1-B549-4487-9C18-9CC6C30E261B}"/>
    <cellStyle name="Percent 11 5" xfId="20723" xr:uid="{7B71ADBB-EFDC-4CC6-8CC5-DF0035B297AC}"/>
    <cellStyle name="Percent 11 5 2" xfId="26074" xr:uid="{4A084567-1CF3-4125-9EE0-01EC1069E01A}"/>
    <cellStyle name="Percent 11 5 2 2" xfId="29058" xr:uid="{35166CF4-8A8E-4DD8-9F34-8C5D9CEB59C6}"/>
    <cellStyle name="Percent 11 5 2 2 2" xfId="57548" xr:uid="{1F75A559-8116-4724-9CA1-D1457E19F5EA}"/>
    <cellStyle name="Percent 11 5 2 3" xfId="54565" xr:uid="{EC1C1FB7-7CDB-4016-8D77-A5025D796951}"/>
    <cellStyle name="Percent 11 5 3" xfId="27547" xr:uid="{7919CA9A-B947-4AAF-9A74-C805FC07E85B}"/>
    <cellStyle name="Percent 11 5 3 2" xfId="56037" xr:uid="{51E510A0-820E-4927-8ED2-62AD7464C4BE}"/>
    <cellStyle name="Percent 11 5 4" xfId="30545" xr:uid="{C075B582-F913-4E47-972B-B872CD588BB2}"/>
    <cellStyle name="Percent 11 5 4 2" xfId="59035" xr:uid="{7079C946-FBF2-48C8-9164-BE441BEA785E}"/>
    <cellStyle name="Percent 11 5 5" xfId="24617" xr:uid="{26B70D25-7728-43B9-9BA7-84A0BDD3274D}"/>
    <cellStyle name="Percent 11 5 5 2" xfId="53109" xr:uid="{ADB20446-F882-4CC0-A787-5B42BC65D883}"/>
    <cellStyle name="Percent 11 5 6" xfId="50155" xr:uid="{9894DF7D-659D-4B41-84C8-3B4AF3BB28D9}"/>
    <cellStyle name="Percent 11 6" xfId="20239" xr:uid="{2F238319-2535-4EE0-8059-6D8BB24ED99A}"/>
    <cellStyle name="Percent 11 6 2" xfId="24813" xr:uid="{2DBA41CE-E1A3-4BAD-B80C-7431371C772C}"/>
    <cellStyle name="Percent 11 6 3" xfId="49877" xr:uid="{A36C68FA-A485-42F2-AB24-6F0B7A43251A}"/>
    <cellStyle name="Percent 11 7" xfId="4855" xr:uid="{08BED627-6A5B-4FF8-901C-BA9C78D4D186}"/>
    <cellStyle name="Percent 11 7 2" xfId="26383" xr:uid="{97FAA450-2D4B-4926-B5BD-2B3C563D421E}"/>
    <cellStyle name="Percent 11 7 2 2" xfId="29367" xr:uid="{414B55E6-3AC3-499F-B9D7-2C250A3BE288}"/>
    <cellStyle name="Percent 11 7 2 2 2" xfId="57857" xr:uid="{38D11419-E965-4E98-A7F9-7998DBA351C4}"/>
    <cellStyle name="Percent 11 7 2 3" xfId="54874" xr:uid="{A51F319B-8D23-4E1D-8954-3AB1773C16E5}"/>
    <cellStyle name="Percent 11 7 3" xfId="27856" xr:uid="{24C6ACEA-25C7-4E7C-AC79-A822F31F1FE9}"/>
    <cellStyle name="Percent 11 7 3 2" xfId="56346" xr:uid="{6783144E-C065-4C36-B322-83862C661558}"/>
    <cellStyle name="Percent 11 7 4" xfId="30855" xr:uid="{4D26E912-A836-466B-A069-866A57D57550}"/>
    <cellStyle name="Percent 11 7 4 2" xfId="59345" xr:uid="{E42C17DF-8BB2-4F03-9579-C98A70F481EA}"/>
    <cellStyle name="Percent 11 7 5" xfId="24913" xr:uid="{DE893198-3744-47CD-9F59-1190D5DC0EE3}"/>
    <cellStyle name="Percent 11 7 5 2" xfId="53404" xr:uid="{4429C165-C336-44B4-96A5-1DB63065E376}"/>
    <cellStyle name="Percent 11 7 6" xfId="34734" xr:uid="{58C2AFC3-C4F1-47D2-97FF-F122B8C8D870}"/>
    <cellStyle name="Percent 11 8" xfId="25214" xr:uid="{24055292-0067-4272-B30E-787B041BE939}"/>
    <cellStyle name="Percent 11 8 2" xfId="28181" xr:uid="{6AF73549-40AB-43CF-855C-E8AC760AEF3B}"/>
    <cellStyle name="Percent 11 8 2 2" xfId="56671" xr:uid="{9B30F67B-A8A4-4C3E-8F13-942080B675CC}"/>
    <cellStyle name="Percent 11 8 3" xfId="53705" xr:uid="{4B3D16A3-7757-41E3-ADF7-4A79AA064737}"/>
    <cellStyle name="Percent 11 9" xfId="26665" xr:uid="{115EB47C-7A59-4DEF-ADF1-505B5550E15D}"/>
    <cellStyle name="Percent 11 9 2" xfId="55155" xr:uid="{541F879A-F224-47EE-B8A9-C261E08C9CDD}"/>
    <cellStyle name="Percent 12" xfId="409" xr:uid="{90690610-AFDA-4AEB-94F3-6B369D709C52}"/>
    <cellStyle name="Percent 12 10" xfId="23626" xr:uid="{3290C04E-54D4-4A1F-B530-423B301EFBAF}"/>
    <cellStyle name="Percent 12 10 2" xfId="52350" xr:uid="{C3EE9F64-94C1-4760-BBDD-BB4E95C77FE8}"/>
    <cellStyle name="Percent 12 11" xfId="22963" xr:uid="{4A1EDBC9-6FDD-4CF8-857E-65776D1D7086}"/>
    <cellStyle name="Percent 12 12" xfId="4371" xr:uid="{0720336C-8D0A-461C-9E4D-E729B3B78AD6}"/>
    <cellStyle name="Percent 12 2" xfId="5124" xr:uid="{9D83A553-9CD1-459F-8792-A85F4E079AED}"/>
    <cellStyle name="Percent 12 2 10" xfId="23022" xr:uid="{4A2D8EF1-76C0-49A1-8BEB-1A346A877CAC}"/>
    <cellStyle name="Percent 12 2 11" xfId="34987" xr:uid="{4B40816B-EF97-4AE3-B55B-D790505ADBF4}"/>
    <cellStyle name="Percent 12 2 2" xfId="5908" xr:uid="{28A3AFA6-D2F4-44B1-BDE5-DEB422A0180B}"/>
    <cellStyle name="Percent 12 2 2 2" xfId="21956" xr:uid="{3B385876-A21D-4215-BCCB-7C2CD42C8770}"/>
    <cellStyle name="Percent 12 2 2 2 2" xfId="28540" xr:uid="{E572B5E1-5961-4632-9A66-8DC65592A5BF}"/>
    <cellStyle name="Percent 12 2 2 2 2 2" xfId="57030" xr:uid="{0BF4E408-D02D-4EF7-8FE8-89656DB3CF2E}"/>
    <cellStyle name="Percent 12 2 2 2 3" xfId="25565" xr:uid="{92B20009-4380-46D3-B465-13E8C6A00CAE}"/>
    <cellStyle name="Percent 12 2 2 2 3 2" xfId="54056" xr:uid="{041B46F5-5CCF-44E9-9229-BDEE131DAF1D}"/>
    <cellStyle name="Percent 12 2 2 2 4" xfId="51381" xr:uid="{C6442706-7678-4170-A3BB-331E7EFBA137}"/>
    <cellStyle name="Percent 12 2 2 3" xfId="27026" xr:uid="{D811F87C-2F84-49B8-8302-D1B66038E253}"/>
    <cellStyle name="Percent 12 2 2 3 2" xfId="55516" xr:uid="{B1D0AB8E-DC4B-4851-8EAE-CCE351702697}"/>
    <cellStyle name="Percent 12 2 2 4" xfId="30021" xr:uid="{2E2AD354-BE6D-47DD-B3AC-1D554AAABE6F}"/>
    <cellStyle name="Percent 12 2 2 4 2" xfId="58511" xr:uid="{8E20AC86-E860-484B-80E4-AAA75EC1583D}"/>
    <cellStyle name="Percent 12 2 2 5" xfId="24093" xr:uid="{6484D2A1-A27A-4160-87E4-7DC18FF75C57}"/>
    <cellStyle name="Percent 12 2 2 5 2" xfId="52634" xr:uid="{17B00A48-A8DA-43DD-83D9-EE500C4ECA08}"/>
    <cellStyle name="Percent 12 2 2 6" xfId="35767" xr:uid="{4B0E8504-2118-4200-8CD3-B1502CCF3643}"/>
    <cellStyle name="Percent 12 2 3" xfId="20984" xr:uid="{1FCF6674-F849-4A0C-B308-C2789CC85863}"/>
    <cellStyle name="Percent 12 2 3 2" xfId="25852" xr:uid="{D0F27551-5035-490D-8C3A-155D4B67DB9C}"/>
    <cellStyle name="Percent 12 2 3 2 2" xfId="28830" xr:uid="{4C1CA172-EBCB-48F1-92E9-331745A77418}"/>
    <cellStyle name="Percent 12 2 3 2 2 2" xfId="57320" xr:uid="{5739AC49-8B98-4F27-A211-584B55377B98}"/>
    <cellStyle name="Percent 12 2 3 2 3" xfId="54343" xr:uid="{750F204B-39E4-409A-B61A-7F357C7AEDEF}"/>
    <cellStyle name="Percent 12 2 3 3" xfId="27319" xr:uid="{11CA5435-BB00-465C-BD86-84DF42057586}"/>
    <cellStyle name="Percent 12 2 3 3 2" xfId="55809" xr:uid="{C2D8F7B0-3D1F-4222-8350-33FF1892E272}"/>
    <cellStyle name="Percent 12 2 3 4" xfId="30317" xr:uid="{9DE6F6AC-71B9-40F3-8375-8BE0D9D4448E}"/>
    <cellStyle name="Percent 12 2 3 4 2" xfId="58807" xr:uid="{39964D2D-E881-4C41-ACB9-6920C8570F63}"/>
    <cellStyle name="Percent 12 2 3 5" xfId="24407" xr:uid="{02B0584A-0827-49D8-905A-ACA2CF7A2F96}"/>
    <cellStyle name="Percent 12 2 3 5 2" xfId="52899" xr:uid="{0A810220-CF76-4066-B856-C47971812503}"/>
    <cellStyle name="Percent 12 2 3 6" xfId="50410" xr:uid="{472A6BB9-C540-45B2-A047-0724ED85F7C8}"/>
    <cellStyle name="Percent 12 2 4" xfId="24686" xr:uid="{426EB2EF-B9F9-4F02-888C-6B048A512C44}"/>
    <cellStyle name="Percent 12 2 4 2" xfId="26143" xr:uid="{3189B04D-9790-452A-B4EB-FB99B83E7B2C}"/>
    <cellStyle name="Percent 12 2 4 2 2" xfId="29127" xr:uid="{1777866E-8AF6-48B7-8138-225A72185040}"/>
    <cellStyle name="Percent 12 2 4 2 2 2" xfId="57617" xr:uid="{F37781DB-AACB-46F5-BCF9-16E6212384A9}"/>
    <cellStyle name="Percent 12 2 4 2 3" xfId="54634" xr:uid="{AC190673-3CCE-4721-8D83-16CE679057C6}"/>
    <cellStyle name="Percent 12 2 4 3" xfId="27616" xr:uid="{C47D1CE4-9C79-4E38-B023-E52C653CBF40}"/>
    <cellStyle name="Percent 12 2 4 3 2" xfId="56106" xr:uid="{52AD1D6F-ED78-4084-BC3E-9487AB76AB39}"/>
    <cellStyle name="Percent 12 2 4 4" xfId="30615" xr:uid="{C30FAAA3-7B9F-4DD9-AE54-17BA7D466C8A}"/>
    <cellStyle name="Percent 12 2 4 4 2" xfId="59105" xr:uid="{43D0D809-7B39-438A-8B6E-FCC7FF792D89}"/>
    <cellStyle name="Percent 12 2 4 5" xfId="53178" xr:uid="{83012C15-1D5E-4A65-A979-078E6F390AB7}"/>
    <cellStyle name="Percent 12 2 5" xfId="24983" xr:uid="{B9BA8541-F9FA-4A0D-9F51-BFAA46EC6F71}"/>
    <cellStyle name="Percent 12 2 5 2" xfId="26452" xr:uid="{1946CBD7-92BC-4750-8BF7-5184F53861DD}"/>
    <cellStyle name="Percent 12 2 5 2 2" xfId="29436" xr:uid="{73F7D7D1-FDD8-41D4-9EBE-AF2F529671CF}"/>
    <cellStyle name="Percent 12 2 5 2 2 2" xfId="57926" xr:uid="{5FDBFD75-7AE1-4277-A5BE-DA78E506A377}"/>
    <cellStyle name="Percent 12 2 5 2 3" xfId="54943" xr:uid="{F0385A0E-6997-4342-83C6-3EA7FAB91D50}"/>
    <cellStyle name="Percent 12 2 5 3" xfId="27925" xr:uid="{23A1E5B1-FDA6-482C-A42A-3ABFE1CD9D28}"/>
    <cellStyle name="Percent 12 2 5 3 2" xfId="56415" xr:uid="{8F629DEB-713B-4B4D-BF6C-0734BD92F5B5}"/>
    <cellStyle name="Percent 12 2 5 4" xfId="30925" xr:uid="{E634FF07-E07C-42F7-92AA-36D2CD96FBB5}"/>
    <cellStyle name="Percent 12 2 5 4 2" xfId="59415" xr:uid="{5393F624-E353-4B98-827D-C3D66643DB38}"/>
    <cellStyle name="Percent 12 2 5 5" xfId="53474" xr:uid="{9DFAC75E-EA33-486F-AB2E-57ED6A5106F4}"/>
    <cellStyle name="Percent 12 2 6" xfId="25284" xr:uid="{4BC3231D-D4F8-49C8-B2CE-BD44FF6E38D7}"/>
    <cellStyle name="Percent 12 2 6 2" xfId="28250" xr:uid="{0E553236-9D7A-45B0-A0D9-57D16F76DA41}"/>
    <cellStyle name="Percent 12 2 6 2 2" xfId="56740" xr:uid="{44630789-23DC-4EB0-9F03-CEC6C00DB5BC}"/>
    <cellStyle name="Percent 12 2 6 3" xfId="53775" xr:uid="{2DA22F8A-2A26-4215-892F-D65CE84D13F0}"/>
    <cellStyle name="Percent 12 2 7" xfId="26735" xr:uid="{C81E2E02-FA4B-4A22-8BD7-088A56498C6A}"/>
    <cellStyle name="Percent 12 2 7 2" xfId="55225" xr:uid="{E0AA699C-2DAC-4F39-B7C0-9222FED1099C}"/>
    <cellStyle name="Percent 12 2 8" xfId="29729" xr:uid="{9F3D0C88-8669-4211-8EE1-8B25A62635CF}"/>
    <cellStyle name="Percent 12 2 8 2" xfId="58219" xr:uid="{641125EC-6EC4-4C19-A9DA-2300CCDB02BD}"/>
    <cellStyle name="Percent 12 2 9" xfId="23688" xr:uid="{65BF1973-2FE2-4993-8D7A-343E37F5BFF9}"/>
    <cellStyle name="Percent 12 2 9 2" xfId="52390" xr:uid="{6043F4B9-8083-4D98-92E3-B738BD5E3C18}"/>
    <cellStyle name="Percent 12 3" xfId="5316" xr:uid="{817FEFB7-B903-4F0E-972A-B1F91CF2A00F}"/>
    <cellStyle name="Percent 12 3 2" xfId="6100" xr:uid="{ED46422E-5A96-4084-97C9-17A26AA5A994}"/>
    <cellStyle name="Percent 12 3 2 2" xfId="22218" xr:uid="{11D9EA92-E9C9-4E83-839F-9F899495807B}"/>
    <cellStyle name="Percent 12 3 2 2 2" xfId="28473" xr:uid="{70A391FB-F854-4E5F-BB88-3D5204DA4BB0}"/>
    <cellStyle name="Percent 12 3 2 2 2 2" xfId="56963" xr:uid="{6B5B6A42-4DA4-4C31-AB76-4FB30373071D}"/>
    <cellStyle name="Percent 12 3 2 2 3" xfId="51643" xr:uid="{733932A1-7069-4EC2-8D38-09B80E80D6E1}"/>
    <cellStyle name="Percent 12 3 2 3" xfId="25496" xr:uid="{14ED1A0B-9D3F-45C0-8F95-090F182BE30C}"/>
    <cellStyle name="Percent 12 3 2 3 2" xfId="53987" xr:uid="{CE24F3AE-57AF-47A2-AC26-2C4D23F7E497}"/>
    <cellStyle name="Percent 12 3 2 4" xfId="35959" xr:uid="{4548A53A-72AC-4834-B7AB-7A7CBDCB21B9}"/>
    <cellStyle name="Percent 12 3 3" xfId="21231" xr:uid="{5B39FEC6-4B2C-4CAC-8A52-2A7386158245}"/>
    <cellStyle name="Percent 12 3 3 2" xfId="26959" xr:uid="{384A091A-574A-4768-BC57-889C4BFA4F7C}"/>
    <cellStyle name="Percent 12 3 3 2 2" xfId="55449" xr:uid="{C69E5F84-0A66-4CA2-993F-87526E50BC32}"/>
    <cellStyle name="Percent 12 3 3 3" xfId="50657" xr:uid="{5F36CC7C-CA27-4AD0-944F-CF705010AF52}"/>
    <cellStyle name="Percent 12 3 4" xfId="29953" xr:uid="{7C143A3F-6FDE-4C1B-9E27-40ABDC29D61E}"/>
    <cellStyle name="Percent 12 3 4 2" xfId="58443" xr:uid="{A77C9EF0-773F-4F2F-8B21-DA1D2CA367FF}"/>
    <cellStyle name="Percent 12 3 5" xfId="24015" xr:uid="{1CAF5346-A6A8-486F-A33B-A2D854E35AFE}"/>
    <cellStyle name="Percent 12 3 5 2" xfId="52578" xr:uid="{7127EF75-39D0-47CC-BB4A-30347B3060A2}"/>
    <cellStyle name="Percent 12 3 6" xfId="35179" xr:uid="{C0CF14BC-8D4F-46A1-AB79-3005D6BCC9FA}"/>
    <cellStyle name="Percent 12 4" xfId="5705" xr:uid="{4E02A193-B2E5-433A-B500-B101A43BF951}"/>
    <cellStyle name="Percent 12 4 2" xfId="21715" xr:uid="{DF34EA51-52DF-4032-BDCD-B857D7A7ACEB}"/>
    <cellStyle name="Percent 12 4 2 2" xfId="28762" xr:uid="{C2886775-5175-4696-A74D-BC452F20CEE2}"/>
    <cellStyle name="Percent 12 4 2 2 2" xfId="57252" xr:uid="{F546AC78-8029-4279-B81B-B15D5A90B136}"/>
    <cellStyle name="Percent 12 4 2 3" xfId="25783" xr:uid="{D6C125EF-A880-4E3E-9D45-8C8C145D1765}"/>
    <cellStyle name="Percent 12 4 2 3 2" xfId="54274" xr:uid="{D8E98B91-998C-4A5A-AA4E-0C837A790A3F}"/>
    <cellStyle name="Percent 12 4 2 4" xfId="51140" xr:uid="{2AA46073-E011-416C-8117-CE15A60F13C7}"/>
    <cellStyle name="Percent 12 4 3" xfId="27251" xr:uid="{36DFF1E2-6117-40C1-8C9E-2F9D3DDBC462}"/>
    <cellStyle name="Percent 12 4 3 2" xfId="55741" xr:uid="{A3E6D59D-C031-4157-BDE0-ED5CB4B2535B}"/>
    <cellStyle name="Percent 12 4 4" xfId="30248" xr:uid="{46FBC161-5191-406B-9294-021926315591}"/>
    <cellStyle name="Percent 12 4 4 2" xfId="58738" xr:uid="{ACEEC22A-61BA-440D-A897-49595F7B8C65}"/>
    <cellStyle name="Percent 12 4 5" xfId="24338" xr:uid="{17F9ABB1-D9EA-43A1-8F73-54155581E788}"/>
    <cellStyle name="Percent 12 4 5 2" xfId="52830" xr:uid="{6CEF961D-4AA0-40AD-9E7D-E9FE9C923185}"/>
    <cellStyle name="Percent 12 4 6" xfId="35564" xr:uid="{93A97E9A-C3EB-404B-8C68-0C9259A7AEBB}"/>
    <cellStyle name="Percent 12 5" xfId="20742" xr:uid="{50476EFA-C307-436E-9E7B-7D19639E2441}"/>
    <cellStyle name="Percent 12 5 2" xfId="26075" xr:uid="{37A8B5F2-7382-444C-9A90-AD6315146191}"/>
    <cellStyle name="Percent 12 5 2 2" xfId="29059" xr:uid="{E36A51CF-4D34-41C9-BC2F-D55243B34EE5}"/>
    <cellStyle name="Percent 12 5 2 2 2" xfId="57549" xr:uid="{262EFB92-B55C-425E-9854-77938EC1BB7D}"/>
    <cellStyle name="Percent 12 5 2 3" xfId="54566" xr:uid="{22C36D90-9863-47CD-B4D9-0E00CB00C81F}"/>
    <cellStyle name="Percent 12 5 3" xfId="27548" xr:uid="{2B6FCB01-5C96-434B-AE14-B9340D5C705E}"/>
    <cellStyle name="Percent 12 5 3 2" xfId="56038" xr:uid="{49406D62-42C9-49A8-945B-11F18354B1CF}"/>
    <cellStyle name="Percent 12 5 4" xfId="30546" xr:uid="{577C5690-A236-4776-A06C-E8A1CA0C197C}"/>
    <cellStyle name="Percent 12 5 4 2" xfId="59036" xr:uid="{3BE800DE-7A55-4319-9243-0D8C1A1AF43F}"/>
    <cellStyle name="Percent 12 5 5" xfId="24618" xr:uid="{D07DEE31-CE81-465F-83F5-057A2ECA93F6}"/>
    <cellStyle name="Percent 12 5 5 2" xfId="53110" xr:uid="{A5093741-5E96-44A0-9FF4-28F96F92E388}"/>
    <cellStyle name="Percent 12 5 6" xfId="50174" xr:uid="{41B538AB-BB6A-4A94-BC68-A4D509DDCF0B}"/>
    <cellStyle name="Percent 12 6" xfId="20240" xr:uid="{E65D695B-0A64-4E66-B0A0-FE9E181CD2F5}"/>
    <cellStyle name="Percent 12 6 2" xfId="26384" xr:uid="{DF527D08-7AB7-45AA-8AB1-05F70CBEEA4C}"/>
    <cellStyle name="Percent 12 6 2 2" xfId="29368" xr:uid="{3A1C72ED-8851-406C-A72F-4ABFD1000700}"/>
    <cellStyle name="Percent 12 6 2 2 2" xfId="57858" xr:uid="{92777B03-97C6-4FF5-9CB3-FAB6254DA187}"/>
    <cellStyle name="Percent 12 6 2 3" xfId="54875" xr:uid="{E798B634-121F-4510-816E-DF31A090DD19}"/>
    <cellStyle name="Percent 12 6 3" xfId="27857" xr:uid="{CB7BFCA3-80C0-4C47-A0E9-A138985C90BC}"/>
    <cellStyle name="Percent 12 6 3 2" xfId="56347" xr:uid="{9ED2EB68-EBDD-46E7-8752-2739502CC46A}"/>
    <cellStyle name="Percent 12 6 4" xfId="30856" xr:uid="{BF30DD7C-E35F-4AB9-AA2C-AF5AABC4C0B2}"/>
    <cellStyle name="Percent 12 6 4 2" xfId="59346" xr:uid="{214A989A-8C9B-4500-A606-336589A8DCCB}"/>
    <cellStyle name="Percent 12 6 5" xfId="24914" xr:uid="{C919B400-BE02-4937-83C7-E7577A0B08D2}"/>
    <cellStyle name="Percent 12 6 5 2" xfId="53405" xr:uid="{50058500-02E8-4593-A50E-4FE21008A6B1}"/>
    <cellStyle name="Percent 12 6 6" xfId="49878" xr:uid="{F4A5811F-B5D5-4871-A356-C96EAE2756A9}"/>
    <cellStyle name="Percent 12 7" xfId="4876" xr:uid="{4AF7B4DE-A61A-4C0D-9C68-18837BAE5432}"/>
    <cellStyle name="Percent 12 7 2" xfId="28182" xr:uid="{E07D7852-9CC7-4CFB-A2B7-4FB1DC5888E6}"/>
    <cellStyle name="Percent 12 7 2 2" xfId="56672" xr:uid="{3339D8EF-7D48-488B-AFA1-1E3ECE024823}"/>
    <cellStyle name="Percent 12 7 3" xfId="25215" xr:uid="{BE661E96-17B4-4DC0-90B2-08660E515FB1}"/>
    <cellStyle name="Percent 12 7 3 2" xfId="53706" xr:uid="{07E3CEA6-FBEA-43A3-8F83-D222D0293048}"/>
    <cellStyle name="Percent 12 7 4" xfId="34755" xr:uid="{A259AD9D-1A05-435C-8F05-54555C5E772A}"/>
    <cellStyle name="Percent 12 8" xfId="26666" xr:uid="{E331E525-4411-4EC3-81F8-EB588067F33A}"/>
    <cellStyle name="Percent 12 8 2" xfId="55156" xr:uid="{0100F472-A400-4650-A287-8689F87E8A6A}"/>
    <cellStyle name="Percent 12 9" xfId="29660" xr:uid="{62CB484B-F47D-4D9A-A988-7151FC7B6793}"/>
    <cellStyle name="Percent 12 9 2" xfId="58150" xr:uid="{93D927DD-CFCE-493A-BEE9-9EE1BE2C82A0}"/>
    <cellStyle name="Percent 13" xfId="413" xr:uid="{CBB67E13-E865-4286-A689-8D1B69C17A62}"/>
    <cellStyle name="Percent 13 10" xfId="23627" xr:uid="{292BFC4F-38D0-4942-B790-017E5B12E702}"/>
    <cellStyle name="Percent 13 10 2" xfId="52351" xr:uid="{DCCCB64A-3FF7-4115-8E6E-7C3E0C6CF07D}"/>
    <cellStyle name="Percent 13 11" xfId="22966" xr:uid="{2D0410FD-3502-4654-AF1B-5431EA87BAC8}"/>
    <cellStyle name="Percent 13 12" xfId="4373" xr:uid="{E50B75C0-051C-4B7F-A6DC-05012346B202}"/>
    <cellStyle name="Percent 13 2" xfId="5146" xr:uid="{8A5D473B-6561-4396-A169-3E05E6F6C52A}"/>
    <cellStyle name="Percent 13 2 10" xfId="23025" xr:uid="{612063C0-9691-4C12-9C40-329BB0D9588F}"/>
    <cellStyle name="Percent 13 2 11" xfId="35009" xr:uid="{F4E878C8-EF13-4ACD-8574-1FC43A0B35CD}"/>
    <cellStyle name="Percent 13 2 2" xfId="5932" xr:uid="{45BE31F1-5F24-4393-9C8C-29CCD314EAD2}"/>
    <cellStyle name="Percent 13 2 2 2" xfId="21980" xr:uid="{3EFBE9BC-CEE4-4B88-93EF-E7376DDE70BD}"/>
    <cellStyle name="Percent 13 2 2 2 2" xfId="28541" xr:uid="{3839A9FF-5231-4DB6-990F-4BD51C8DA86B}"/>
    <cellStyle name="Percent 13 2 2 2 2 2" xfId="57031" xr:uid="{9CD17BE4-8CD1-4473-8347-48B64AA0BE49}"/>
    <cellStyle name="Percent 13 2 2 2 3" xfId="25566" xr:uid="{7E962B0C-A605-44C2-9060-2C37C587C289}"/>
    <cellStyle name="Percent 13 2 2 2 3 2" xfId="54057" xr:uid="{2A5E243C-FE23-4B39-B24B-264E45D204D3}"/>
    <cellStyle name="Percent 13 2 2 2 4" xfId="51405" xr:uid="{8944D944-BDBA-45BA-BE35-A49A34E07255}"/>
    <cellStyle name="Percent 13 2 2 3" xfId="27027" xr:uid="{09028BAE-259A-4CBE-837A-A2A783C1F084}"/>
    <cellStyle name="Percent 13 2 2 3 2" xfId="55517" xr:uid="{E6E2C564-2B0D-4293-A5F9-5B665AA0362E}"/>
    <cellStyle name="Percent 13 2 2 4" xfId="30022" xr:uid="{5F9CA827-BCBE-4108-ACCB-C306E639EFDD}"/>
    <cellStyle name="Percent 13 2 2 4 2" xfId="58512" xr:uid="{44827E05-D354-4A9A-BEFE-30980B5E05EC}"/>
    <cellStyle name="Percent 13 2 2 5" xfId="24094" xr:uid="{9D85017C-33B9-47AE-8C8D-AA0E76698DEA}"/>
    <cellStyle name="Percent 13 2 2 5 2" xfId="52635" xr:uid="{E8B15E99-1387-4CA1-90A8-E652BB10691D}"/>
    <cellStyle name="Percent 13 2 2 6" xfId="35791" xr:uid="{DE0841D4-DA57-4F2D-8551-98150627A8B3}"/>
    <cellStyle name="Percent 13 2 3" xfId="21008" xr:uid="{1D4036BD-0A58-4230-BBBD-82F818544917}"/>
    <cellStyle name="Percent 13 2 3 2" xfId="25853" xr:uid="{08B26525-6471-4150-8C81-3C020FE3FF14}"/>
    <cellStyle name="Percent 13 2 3 2 2" xfId="28831" xr:uid="{083A81FF-9009-4C5E-A40E-ED1D338C045F}"/>
    <cellStyle name="Percent 13 2 3 2 2 2" xfId="57321" xr:uid="{FC7C857A-7395-4E04-9706-6E4E3C54DAD3}"/>
    <cellStyle name="Percent 13 2 3 2 3" xfId="54344" xr:uid="{8043E24F-7D32-4709-8BB9-9467B7B94B10}"/>
    <cellStyle name="Percent 13 2 3 3" xfId="27320" xr:uid="{CD845341-42C5-4054-B4B7-0ECB3D160390}"/>
    <cellStyle name="Percent 13 2 3 3 2" xfId="55810" xr:uid="{29CD144D-E932-4353-9407-455B0BA79190}"/>
    <cellStyle name="Percent 13 2 3 4" xfId="30318" xr:uid="{6C1AC50F-49B6-4C71-997E-5443DC6E4C54}"/>
    <cellStyle name="Percent 13 2 3 4 2" xfId="58808" xr:uid="{7FE978F7-31CA-40D5-806A-176CA608E3AE}"/>
    <cellStyle name="Percent 13 2 3 5" xfId="24408" xr:uid="{7CD64426-C43A-43C5-B854-D234A42C681F}"/>
    <cellStyle name="Percent 13 2 3 5 2" xfId="52900" xr:uid="{2A73ED13-748F-4025-BD80-695F0609F0C7}"/>
    <cellStyle name="Percent 13 2 3 6" xfId="50434" xr:uid="{E3E9AA6A-2363-4350-B8D5-D6CF04737C9A}"/>
    <cellStyle name="Percent 13 2 4" xfId="24687" xr:uid="{B6DA340B-8932-4FE9-844A-E33C70EBECC7}"/>
    <cellStyle name="Percent 13 2 4 2" xfId="26144" xr:uid="{D4582E44-C3BD-4783-A4A9-88AD1C8C48C7}"/>
    <cellStyle name="Percent 13 2 4 2 2" xfId="29128" xr:uid="{4EE4B47B-86EC-4CB3-93A3-18CA93496DEA}"/>
    <cellStyle name="Percent 13 2 4 2 2 2" xfId="57618" xr:uid="{DA5CF65F-327F-4537-8F6D-4ABECD9FEAC4}"/>
    <cellStyle name="Percent 13 2 4 2 3" xfId="54635" xr:uid="{61635C06-57B2-4C3A-B40F-B37485397559}"/>
    <cellStyle name="Percent 13 2 4 3" xfId="27617" xr:uid="{0DB44BFE-7566-46EF-8438-D18D9FA96D2A}"/>
    <cellStyle name="Percent 13 2 4 3 2" xfId="56107" xr:uid="{FD6CB7ED-404D-44CD-A9BC-3EBAB9C8F808}"/>
    <cellStyle name="Percent 13 2 4 4" xfId="30616" xr:uid="{999D472F-DF4C-4F89-9E08-1A800B051384}"/>
    <cellStyle name="Percent 13 2 4 4 2" xfId="59106" xr:uid="{40299730-184A-447C-96BA-EF780A998984}"/>
    <cellStyle name="Percent 13 2 4 5" xfId="53179" xr:uid="{0D4A67A5-5024-48CD-BC9D-E6FE1AE84A96}"/>
    <cellStyle name="Percent 13 2 5" xfId="24984" xr:uid="{E0074E97-CD26-4181-924A-C6114EDB74FE}"/>
    <cellStyle name="Percent 13 2 5 2" xfId="26453" xr:uid="{B5D05A89-290E-4D4A-8232-4824744CCC95}"/>
    <cellStyle name="Percent 13 2 5 2 2" xfId="29437" xr:uid="{8E5F99A3-D98D-47A9-A0D9-BF68870A5B57}"/>
    <cellStyle name="Percent 13 2 5 2 2 2" xfId="57927" xr:uid="{2262180E-0014-4361-ABF4-129D0B159949}"/>
    <cellStyle name="Percent 13 2 5 2 3" xfId="54944" xr:uid="{02AA1B13-960D-4639-B263-C4A48ECCFD28}"/>
    <cellStyle name="Percent 13 2 5 3" xfId="27926" xr:uid="{0A22661E-D313-476D-A305-C33E0AF76A21}"/>
    <cellStyle name="Percent 13 2 5 3 2" xfId="56416" xr:uid="{C79FECDF-D292-42CE-AE34-2C9D38201145}"/>
    <cellStyle name="Percent 13 2 5 4" xfId="30926" xr:uid="{B3D92F6F-2DB1-4954-87EC-3E0BBCBE91CF}"/>
    <cellStyle name="Percent 13 2 5 4 2" xfId="59416" xr:uid="{A17EFBD0-1296-47EC-BB5A-987E36BE324A}"/>
    <cellStyle name="Percent 13 2 5 5" xfId="53475" xr:uid="{DA9F1B00-F2DD-4328-ADFD-AE9A1A9C027C}"/>
    <cellStyle name="Percent 13 2 6" xfId="25285" xr:uid="{D8B793C0-529E-4C82-98E0-9840F33D2723}"/>
    <cellStyle name="Percent 13 2 6 2" xfId="28251" xr:uid="{7C3E06B1-5CB6-48DC-8A9A-99BCF33E26D5}"/>
    <cellStyle name="Percent 13 2 6 2 2" xfId="56741" xr:uid="{FEAF096B-907F-4B51-B47F-6BB4D317509B}"/>
    <cellStyle name="Percent 13 2 6 3" xfId="53776" xr:uid="{7214C47C-A16B-4081-AFB2-785662E90797}"/>
    <cellStyle name="Percent 13 2 7" xfId="26736" xr:uid="{2438EF96-57E7-436E-86FC-7CBF9D1318DC}"/>
    <cellStyle name="Percent 13 2 7 2" xfId="55226" xr:uid="{EDC2185F-B46E-4CED-9F7D-60EDBA1287E3}"/>
    <cellStyle name="Percent 13 2 8" xfId="29730" xr:uid="{61D2EDBF-D4F7-4374-BEC7-75F9918F16AA}"/>
    <cellStyle name="Percent 13 2 8 2" xfId="58220" xr:uid="{22CB9760-A14B-40C0-8D20-F1C1ACAB38BD}"/>
    <cellStyle name="Percent 13 2 9" xfId="23689" xr:uid="{394400AA-A6AD-440D-857C-8EA6DB80FF41}"/>
    <cellStyle name="Percent 13 2 9 2" xfId="52391" xr:uid="{915E8B11-7D81-4156-B056-60ECD037ACCB}"/>
    <cellStyle name="Percent 13 3" xfId="5340" xr:uid="{F7D5FD2C-1B1D-410F-A6AB-AC5AC7D511DF}"/>
    <cellStyle name="Percent 13 3 2" xfId="6124" xr:uid="{A7AF0507-30E6-4D47-947C-38E834DCA29C}"/>
    <cellStyle name="Percent 13 3 2 2" xfId="22242" xr:uid="{86CA31D6-9AD4-47EA-802A-E3E7E35B1EE9}"/>
    <cellStyle name="Percent 13 3 2 2 2" xfId="28474" xr:uid="{7B99B178-83F5-4F95-8688-A16B5DE99930}"/>
    <cellStyle name="Percent 13 3 2 2 2 2" xfId="56964" xr:uid="{20144CED-6AC5-485F-8154-DDD00B1AF9E3}"/>
    <cellStyle name="Percent 13 3 2 2 3" xfId="51667" xr:uid="{7407C7B6-2B59-45E4-A7C5-A3E13548DE41}"/>
    <cellStyle name="Percent 13 3 2 3" xfId="25497" xr:uid="{168010D2-05D4-4A9B-9123-CA6991879C68}"/>
    <cellStyle name="Percent 13 3 2 3 2" xfId="53988" xr:uid="{78226579-D4FE-4EC4-B74C-F1DB0297815D}"/>
    <cellStyle name="Percent 13 3 2 4" xfId="35983" xr:uid="{401B50F4-765E-4613-9C20-4D4AC3D54215}"/>
    <cellStyle name="Percent 13 3 3" xfId="21255" xr:uid="{361535E6-D119-4F64-AE1C-550B5A82053F}"/>
    <cellStyle name="Percent 13 3 3 2" xfId="26960" xr:uid="{09549A2C-A831-45A5-8081-23B1B74156E0}"/>
    <cellStyle name="Percent 13 3 3 2 2" xfId="55450" xr:uid="{91C98A7B-499E-4418-AA58-62BA5FC58BEA}"/>
    <cellStyle name="Percent 13 3 3 3" xfId="50681" xr:uid="{E4E62836-7D1C-4C51-9DA4-BA9464719657}"/>
    <cellStyle name="Percent 13 3 4" xfId="29954" xr:uid="{39227EC7-1472-4661-875E-B947F55E47D9}"/>
    <cellStyle name="Percent 13 3 4 2" xfId="58444" xr:uid="{8D11D7EA-5F4E-44AC-97EB-A197D65A76D7}"/>
    <cellStyle name="Percent 13 3 5" xfId="24016" xr:uid="{48EE296B-837D-4F57-862F-7A365DB31B11}"/>
    <cellStyle name="Percent 13 3 5 2" xfId="52579" xr:uid="{68CD132E-34CA-433E-8C26-8489EF565E86}"/>
    <cellStyle name="Percent 13 3 6" xfId="35203" xr:uid="{9751FE42-FD4D-45F9-B977-E25A1C369C7C}"/>
    <cellStyle name="Percent 13 4" xfId="5729" xr:uid="{9D6B1777-BC10-4A40-98A1-ABF582AFDB13}"/>
    <cellStyle name="Percent 13 4 2" xfId="21739" xr:uid="{9136BE56-6A5A-4DF0-A964-50034F1C241A}"/>
    <cellStyle name="Percent 13 4 2 2" xfId="28763" xr:uid="{C5C9BD2C-7849-4BA8-885B-2F70E5EDA85F}"/>
    <cellStyle name="Percent 13 4 2 2 2" xfId="57253" xr:uid="{92BAFC9A-8841-449C-85BF-91DC237F6C10}"/>
    <cellStyle name="Percent 13 4 2 3" xfId="25784" xr:uid="{7574A894-DBD3-4FE6-9B22-0EC58F5DF8A7}"/>
    <cellStyle name="Percent 13 4 2 3 2" xfId="54275" xr:uid="{B901AC81-C212-4812-8B62-1202DC26ED30}"/>
    <cellStyle name="Percent 13 4 2 4" xfId="51164" xr:uid="{F83C4C58-1C08-45C1-AD6E-55880412532E}"/>
    <cellStyle name="Percent 13 4 3" xfId="27252" xr:uid="{9CAF8523-A3E0-41A6-A4C0-44EC5E69975E}"/>
    <cellStyle name="Percent 13 4 3 2" xfId="55742" xr:uid="{DD516BD8-1F17-4C39-BA4E-51A802DD0C27}"/>
    <cellStyle name="Percent 13 4 4" xfId="30249" xr:uid="{AE3121DE-EC54-4A83-906C-594F3F0D06BC}"/>
    <cellStyle name="Percent 13 4 4 2" xfId="58739" xr:uid="{D6F1ACDE-B57E-4AF1-BA8C-36702B8C45E4}"/>
    <cellStyle name="Percent 13 4 5" xfId="24339" xr:uid="{68CF4AEC-D372-4934-B314-FB2913323D83}"/>
    <cellStyle name="Percent 13 4 5 2" xfId="52831" xr:uid="{2A6EEBAE-27A4-472D-9FE3-5868A1C6678D}"/>
    <cellStyle name="Percent 13 4 6" xfId="35588" xr:uid="{3FCF2D65-20CD-454F-B3AA-01210F446983}"/>
    <cellStyle name="Percent 13 5" xfId="20764" xr:uid="{2A4281CC-5AB6-467B-9D48-3A7B7C544087}"/>
    <cellStyle name="Percent 13 5 2" xfId="26076" xr:uid="{DDBED7EB-EE1D-4263-8CBB-5957B5746E2D}"/>
    <cellStyle name="Percent 13 5 2 2" xfId="29060" xr:uid="{CA261C51-A2D8-48B6-9CDC-7C2CC234AB36}"/>
    <cellStyle name="Percent 13 5 2 2 2" xfId="57550" xr:uid="{59E467CA-92B5-4418-A643-0F4B8B790555}"/>
    <cellStyle name="Percent 13 5 2 3" xfId="54567" xr:uid="{61E6DABC-870E-410E-98D5-C50D94533147}"/>
    <cellStyle name="Percent 13 5 3" xfId="27549" xr:uid="{5ADE74D8-0699-4821-AF2C-F291517ECC9D}"/>
    <cellStyle name="Percent 13 5 3 2" xfId="56039" xr:uid="{A459AFFB-3BBC-445E-B1C9-624EFCB7750D}"/>
    <cellStyle name="Percent 13 5 4" xfId="30547" xr:uid="{A52F7ADD-B3BC-4564-8B10-2FAD3B153687}"/>
    <cellStyle name="Percent 13 5 4 2" xfId="59037" xr:uid="{5C230177-CDD4-44B8-ADF9-C9E974D4ED21}"/>
    <cellStyle name="Percent 13 5 5" xfId="24619" xr:uid="{4E47F4B0-9711-485C-9A59-3746EBDEC156}"/>
    <cellStyle name="Percent 13 5 5 2" xfId="53111" xr:uid="{F1C23400-BE13-4BD1-A6C2-3F8AC919DC84}"/>
    <cellStyle name="Percent 13 5 6" xfId="50196" xr:uid="{6434CC65-99AD-4336-A2AB-2DDC373278A6}"/>
    <cellStyle name="Percent 13 6" xfId="20241" xr:uid="{31ED20E4-4DEA-4466-A9B0-EF84EBF88B2E}"/>
    <cellStyle name="Percent 13 6 2" xfId="26385" xr:uid="{686B9333-E0F1-4F2E-AFC5-80666E3A5393}"/>
    <cellStyle name="Percent 13 6 2 2" xfId="29369" xr:uid="{61DA71F5-C855-490D-BFB3-57D6EE533349}"/>
    <cellStyle name="Percent 13 6 2 2 2" xfId="57859" xr:uid="{A3FC4CFA-6E42-4367-8B52-02253A6157BC}"/>
    <cellStyle name="Percent 13 6 2 3" xfId="54876" xr:uid="{0C4E0C74-FB51-4B98-A8AB-1895BD18A3E5}"/>
    <cellStyle name="Percent 13 6 3" xfId="27858" xr:uid="{BF308E04-0736-4F48-83F3-33B2A82DBFBE}"/>
    <cellStyle name="Percent 13 6 3 2" xfId="56348" xr:uid="{C57A87E8-21BC-4480-9FC5-D1C8023B86EF}"/>
    <cellStyle name="Percent 13 6 4" xfId="30857" xr:uid="{1452EA68-7522-4C8F-AA4B-23B3C587CB95}"/>
    <cellStyle name="Percent 13 6 4 2" xfId="59347" xr:uid="{80C65EB2-103C-4B26-989E-44B0C819C86F}"/>
    <cellStyle name="Percent 13 6 5" xfId="24915" xr:uid="{754059BA-694D-436A-A71C-81E8B42E45A7}"/>
    <cellStyle name="Percent 13 6 5 2" xfId="53406" xr:uid="{B31B0787-48E4-4301-ADFD-E6EB57D89329}"/>
    <cellStyle name="Percent 13 6 6" xfId="49879" xr:uid="{77E3EDC4-30F8-4878-BD62-E50ADD468200}"/>
    <cellStyle name="Percent 13 7" xfId="4898" xr:uid="{F69968D1-7538-48F6-A78A-1AEC7049324E}"/>
    <cellStyle name="Percent 13 7 2" xfId="28183" xr:uid="{150FB329-3B08-4B66-A64C-4C800F6B9A4C}"/>
    <cellStyle name="Percent 13 7 2 2" xfId="56673" xr:uid="{2FB35DD0-1D6C-486C-A2C7-8430BC2FFB69}"/>
    <cellStyle name="Percent 13 7 3" xfId="25216" xr:uid="{E53461F5-B1DE-41A5-9C95-0EC4CE1F781F}"/>
    <cellStyle name="Percent 13 7 3 2" xfId="53707" xr:uid="{E6B1D01A-F4D1-4C7A-A657-6D8ED8CC0E88}"/>
    <cellStyle name="Percent 13 7 4" xfId="34777" xr:uid="{86A03D77-450B-4C2C-80C6-4AB8E01E549B}"/>
    <cellStyle name="Percent 13 8" xfId="26667" xr:uid="{A71641D1-6E30-4364-9BB6-480A9EEAB00B}"/>
    <cellStyle name="Percent 13 8 2" xfId="55157" xr:uid="{FCAC6084-2F38-41F1-AA55-D136F791800F}"/>
    <cellStyle name="Percent 13 9" xfId="29661" xr:uid="{400CFBE3-2789-4FF0-907F-1F5F57E4C957}"/>
    <cellStyle name="Percent 13 9 2" xfId="58151" xr:uid="{E487A4D0-2A2B-4C08-A542-87CCB294D30C}"/>
    <cellStyle name="Percent 14" xfId="410" xr:uid="{B2FD9449-1CC8-42B3-BE05-2CAE3F46FEA7}"/>
    <cellStyle name="Percent 14 10" xfId="23628" xr:uid="{DEA6AE2E-D363-4531-9F9F-3A72605E52D1}"/>
    <cellStyle name="Percent 14 10 2" xfId="52352" xr:uid="{904C84E7-80FC-416B-BD68-5499696328D8}"/>
    <cellStyle name="Percent 14 2" xfId="4542" xr:uid="{61046B44-2B91-4F55-9216-BE612A06B39E}"/>
    <cellStyle name="Percent 14 2 2" xfId="21762" xr:uid="{28A1DAEC-0C1D-45E6-B21B-9EDF269AC64C}"/>
    <cellStyle name="Percent 14 2 2 2" xfId="25567" xr:uid="{955BAA81-1D66-40BD-A3FD-3272896B5082}"/>
    <cellStyle name="Percent 14 2 2 2 2" xfId="28542" xr:uid="{5F054693-16D4-4870-B591-3B4E877F73C8}"/>
    <cellStyle name="Percent 14 2 2 2 2 2" xfId="57032" xr:uid="{FA7920CA-6CCC-413B-9B6F-892B3A45F710}"/>
    <cellStyle name="Percent 14 2 2 2 3" xfId="54058" xr:uid="{15636158-E6F3-4229-BCB9-F568F04C4ADA}"/>
    <cellStyle name="Percent 14 2 2 3" xfId="27028" xr:uid="{058A4967-A5A6-4B9B-A5DA-129724397501}"/>
    <cellStyle name="Percent 14 2 2 3 2" xfId="55518" xr:uid="{788334B8-2FFD-42B8-ACC2-6F01EA883B92}"/>
    <cellStyle name="Percent 14 2 2 4" xfId="30023" xr:uid="{796D0503-4748-497D-B298-ED7719189B81}"/>
    <cellStyle name="Percent 14 2 2 4 2" xfId="58513" xr:uid="{32A374B7-2B74-4DBB-9AA1-2D71ECA89D29}"/>
    <cellStyle name="Percent 14 2 2 5" xfId="24095" xr:uid="{681B5EA7-C8A5-4A42-8E15-B1B994E7E719}"/>
    <cellStyle name="Percent 14 2 2 5 2" xfId="52636" xr:uid="{42D53614-7B30-456E-8F8B-0BC369901893}"/>
    <cellStyle name="Percent 14 2 2 6" xfId="51187" xr:uid="{6384FB66-3B6B-40C3-AA92-81E0775575D1}"/>
    <cellStyle name="Percent 14 2 3" xfId="5753" xr:uid="{167D1179-5359-40E0-AC0B-B5926776DB7D}"/>
    <cellStyle name="Percent 14 2 3 2" xfId="25854" xr:uid="{5B38AE71-1B27-4628-97A0-C1FA849F3964}"/>
    <cellStyle name="Percent 14 2 3 2 2" xfId="28832" xr:uid="{23959D56-2B39-4499-8029-3A2E2EE387B1}"/>
    <cellStyle name="Percent 14 2 3 2 2 2" xfId="57322" xr:uid="{7B06DD11-8859-406E-ABC2-A3BBF9E184C1}"/>
    <cellStyle name="Percent 14 2 3 2 3" xfId="54345" xr:uid="{53944A93-A955-4F60-843E-95568AF50B62}"/>
    <cellStyle name="Percent 14 2 3 3" xfId="27321" xr:uid="{6AAC3F66-5AE8-4D61-88EC-C4D76617DB23}"/>
    <cellStyle name="Percent 14 2 3 3 2" xfId="55811" xr:uid="{90742638-BE3C-4AC8-9B10-9270CA4E6A2C}"/>
    <cellStyle name="Percent 14 2 3 4" xfId="30319" xr:uid="{05C0364A-D3A5-4E92-86BB-4F570C4F0A84}"/>
    <cellStyle name="Percent 14 2 3 4 2" xfId="58809" xr:uid="{F67FCE85-BFB9-4C15-8F84-426F5F30B200}"/>
    <cellStyle name="Percent 14 2 3 5" xfId="24409" xr:uid="{6A421E46-D72B-4745-BCF5-3B48D832A680}"/>
    <cellStyle name="Percent 14 2 3 5 2" xfId="52901" xr:uid="{5BF1F893-3D6B-4CF6-8313-50F664045874}"/>
    <cellStyle name="Percent 14 2 3 6" xfId="35612" xr:uid="{C4D6316F-7132-409A-A378-3A03F4F33E8A}"/>
    <cellStyle name="Percent 14 2 4" xfId="24688" xr:uid="{7ED0C3FF-3731-415D-9BE4-F300FF9CFFB0}"/>
    <cellStyle name="Percent 14 2 4 2" xfId="26145" xr:uid="{76CD66A1-B647-4894-A348-25F09AD760D1}"/>
    <cellStyle name="Percent 14 2 4 2 2" xfId="29129" xr:uid="{D3747B1D-6629-452E-AEE0-C7C8DCD0F5CD}"/>
    <cellStyle name="Percent 14 2 4 2 2 2" xfId="57619" xr:uid="{A75CA30A-5A41-42CD-A3EA-3388698F89F1}"/>
    <cellStyle name="Percent 14 2 4 2 3" xfId="54636" xr:uid="{CD058D71-EB85-4A00-95BB-F86EF89FF9EF}"/>
    <cellStyle name="Percent 14 2 4 3" xfId="27618" xr:uid="{893C56D0-9FEB-4124-8957-ECFEECDA6956}"/>
    <cellStyle name="Percent 14 2 4 3 2" xfId="56108" xr:uid="{D76EE4B1-1164-4F2F-A563-D8368FF52220}"/>
    <cellStyle name="Percent 14 2 4 4" xfId="30617" xr:uid="{4EC2973A-60AA-4AE5-8FAB-EED7F2E178C4}"/>
    <cellStyle name="Percent 14 2 4 4 2" xfId="59107" xr:uid="{F45EE522-6DB1-4F62-9CCA-6F08041C38EB}"/>
    <cellStyle name="Percent 14 2 4 5" xfId="53180" xr:uid="{E7382D78-E762-4BF2-A558-3F5572BF1186}"/>
    <cellStyle name="Percent 14 2 5" xfId="24985" xr:uid="{AD517897-392B-4F7C-A20B-24750BF800F4}"/>
    <cellStyle name="Percent 14 2 5 2" xfId="26454" xr:uid="{42D79F73-44C2-47F8-B966-B01257A70BBF}"/>
    <cellStyle name="Percent 14 2 5 2 2" xfId="29438" xr:uid="{1F0F0D77-FDE0-4BDE-ADD1-0EA6C36FE1E1}"/>
    <cellStyle name="Percent 14 2 5 2 2 2" xfId="57928" xr:uid="{F75B0E1E-FF33-4524-BEED-31E1637A6BF2}"/>
    <cellStyle name="Percent 14 2 5 2 3" xfId="54945" xr:uid="{2F000AE3-3D25-4968-8442-5D26561561DA}"/>
    <cellStyle name="Percent 14 2 5 3" xfId="27927" xr:uid="{5F134071-BCC2-4C9E-8DB9-3D5903491473}"/>
    <cellStyle name="Percent 14 2 5 3 2" xfId="56417" xr:uid="{A5E07D7D-6C9D-4C4A-997C-40A5E3360F9C}"/>
    <cellStyle name="Percent 14 2 5 4" xfId="30927" xr:uid="{EE7CDE24-EA87-4BCC-BA7C-1D879BE9019C}"/>
    <cellStyle name="Percent 14 2 5 4 2" xfId="59417" xr:uid="{7F41F3FC-5005-4BAB-8428-146C174334AD}"/>
    <cellStyle name="Percent 14 2 5 5" xfId="53476" xr:uid="{7BBBA287-1CB6-487F-BA74-84266B307CF4}"/>
    <cellStyle name="Percent 14 2 6" xfId="25286" xr:uid="{19CE853C-E226-4580-BC95-5B0BBCDFFB69}"/>
    <cellStyle name="Percent 14 2 6 2" xfId="28252" xr:uid="{B69151ED-137F-45E7-AE7F-6951AFFBF87C}"/>
    <cellStyle name="Percent 14 2 6 2 2" xfId="56742" xr:uid="{77E074D4-A4B1-4868-AFE6-A69F5719C3E7}"/>
    <cellStyle name="Percent 14 2 6 3" xfId="53777" xr:uid="{A398A7FF-2940-4886-B349-5A55E1DFD9CC}"/>
    <cellStyle name="Percent 14 2 7" xfId="26737" xr:uid="{73BA2E8F-8B66-495C-801D-D5C72701EF15}"/>
    <cellStyle name="Percent 14 2 7 2" xfId="55227" xr:uid="{6DF0C7C4-4A87-4A41-ACAA-08E8DCE5FE7D}"/>
    <cellStyle name="Percent 14 2 8" xfId="29731" xr:uid="{9D07B9E8-A1D0-4CB7-8527-A8E1F0C89E90}"/>
    <cellStyle name="Percent 14 2 8 2" xfId="58221" xr:uid="{C7E14331-3171-4F9B-AE40-A7F207E7BB2E}"/>
    <cellStyle name="Percent 14 2 9" xfId="23690" xr:uid="{65FEA788-A2A6-4C3D-849B-A7150873A4DC}"/>
    <cellStyle name="Percent 14 2 9 2" xfId="52392" xr:uid="{BE70996E-F3BC-4E9D-9B8F-144DE29E06BE}"/>
    <cellStyle name="Percent 14 3" xfId="20787" xr:uid="{A7031E69-AB09-46A6-B979-743EC10A02F1}"/>
    <cellStyle name="Percent 14 3 2" xfId="25498" xr:uid="{84CC4490-0AC1-421C-A6DF-E5DD64EC5AED}"/>
    <cellStyle name="Percent 14 3 2 2" xfId="28475" xr:uid="{C934C0CE-DDFE-46C9-A469-3F7C1E881459}"/>
    <cellStyle name="Percent 14 3 2 2 2" xfId="56965" xr:uid="{0C65AEDD-26DE-4C5E-8710-015612F5B008}"/>
    <cellStyle name="Percent 14 3 2 3" xfId="53989" xr:uid="{4AA9924E-AFB6-4135-A038-5F705DEA61E4}"/>
    <cellStyle name="Percent 14 3 3" xfId="26961" xr:uid="{55BA3925-BD79-41DC-BB81-159B4C05D8B1}"/>
    <cellStyle name="Percent 14 3 3 2" xfId="55451" xr:uid="{2926AF6D-FD2A-4ADD-9EC2-9F0E2683C739}"/>
    <cellStyle name="Percent 14 3 4" xfId="29955" xr:uid="{EEC67962-530F-4D4F-BC90-D0548A05A833}"/>
    <cellStyle name="Percent 14 3 4 2" xfId="58445" xr:uid="{2D06AD80-82B6-4B85-B851-C1B36A457D21}"/>
    <cellStyle name="Percent 14 3 5" xfId="24017" xr:uid="{F3BA5046-3FCA-49F4-B635-F9A5E307B2DC}"/>
    <cellStyle name="Percent 14 3 5 2" xfId="52580" xr:uid="{911960DF-7F03-4B40-9129-65378A22F5EC}"/>
    <cellStyle name="Percent 14 3 6" xfId="50217" xr:uid="{BFF622F8-9E78-4761-A6A5-397628DD75C5}"/>
    <cellStyle name="Percent 14 4" xfId="20242" xr:uid="{5707716F-B31A-421A-AEFB-BD165ED0E4A4}"/>
    <cellStyle name="Percent 14 4 2" xfId="25785" xr:uid="{67AB3866-4D58-4E01-8C9D-E1E0E4102916}"/>
    <cellStyle name="Percent 14 4 2 2" xfId="28764" xr:uid="{BB7839AB-40DB-4C93-9FA9-FD5D5FD0AAA2}"/>
    <cellStyle name="Percent 14 4 2 2 2" xfId="57254" xr:uid="{140D9397-5D49-4974-A55F-6C440E6BA752}"/>
    <cellStyle name="Percent 14 4 2 3" xfId="54276" xr:uid="{C9BF3B83-FD66-4A6E-ABE2-FB51E4CFF5AD}"/>
    <cellStyle name="Percent 14 4 3" xfId="27253" xr:uid="{04A08467-2A4C-40A6-B12F-8C1431949B3E}"/>
    <cellStyle name="Percent 14 4 3 2" xfId="55743" xr:uid="{42FDE53F-B6B8-4A6D-8579-E98D56A5FD16}"/>
    <cellStyle name="Percent 14 4 4" xfId="30250" xr:uid="{BCFB8C76-7DBB-47CD-9BF8-A0B6BA32AFE2}"/>
    <cellStyle name="Percent 14 4 4 2" xfId="58740" xr:uid="{741FBEC8-59C5-45BD-911D-AD08BFC8161D}"/>
    <cellStyle name="Percent 14 4 5" xfId="24340" xr:uid="{B1F868CB-E23F-4DF8-B2E2-629D98DDB27F}"/>
    <cellStyle name="Percent 14 4 5 2" xfId="52832" xr:uid="{62E4BC10-153F-4185-8727-07D7363F9139}"/>
    <cellStyle name="Percent 14 4 6" xfId="49880" xr:uid="{3327C7AF-428B-44D1-97F7-D8CEEE4FCB1C}"/>
    <cellStyle name="Percent 14 5" xfId="4924" xr:uid="{6F21C41C-9559-48DC-B92D-053158BBAD61}"/>
    <cellStyle name="Percent 14 5 2" xfId="26077" xr:uid="{FA14C058-B38B-4B65-95E1-4D47D65AB8A8}"/>
    <cellStyle name="Percent 14 5 2 2" xfId="29061" xr:uid="{E09F6AF6-7006-4E64-849D-5AEE34BA2DD4}"/>
    <cellStyle name="Percent 14 5 2 2 2" xfId="57551" xr:uid="{C3C3CE1A-3B11-41EC-A12D-FFC253F04B7E}"/>
    <cellStyle name="Percent 14 5 2 3" xfId="54568" xr:uid="{BBAFE070-40AB-4FBA-8136-0631F5AF3896}"/>
    <cellStyle name="Percent 14 5 3" xfId="27550" xr:uid="{FC8D8483-05EF-4343-9629-922C6E064BAC}"/>
    <cellStyle name="Percent 14 5 3 2" xfId="56040" xr:uid="{2A9B5769-A343-4AF5-9986-4CE8774AE351}"/>
    <cellStyle name="Percent 14 5 4" xfId="30548" xr:uid="{DA2F24F7-FD4D-4D45-A980-8D4D22B3FA5A}"/>
    <cellStyle name="Percent 14 5 4 2" xfId="59038" xr:uid="{F6EB9FAC-4BBC-484F-9706-B7F2455977C5}"/>
    <cellStyle name="Percent 14 5 5" xfId="24620" xr:uid="{0830A4A7-8032-4659-A6C3-BA1447F90734}"/>
    <cellStyle name="Percent 14 5 5 2" xfId="53112" xr:uid="{EB41DB47-D3DD-44E1-A34C-7DDADC068DB8}"/>
    <cellStyle name="Percent 14 5 6" xfId="34800" xr:uid="{A8D5E4B5-0FF0-4932-B02E-C96329758283}"/>
    <cellStyle name="Percent 14 6" xfId="24916" xr:uid="{73A86E93-2EEF-4E80-96AD-E2748B6D17FA}"/>
    <cellStyle name="Percent 14 6 2" xfId="26386" xr:uid="{0B768CF4-CEEB-4F9C-8E39-711EEF073814}"/>
    <cellStyle name="Percent 14 6 2 2" xfId="29370" xr:uid="{955AA9E4-FE28-4664-8DDC-1F57F62F5591}"/>
    <cellStyle name="Percent 14 6 2 2 2" xfId="57860" xr:uid="{390697E4-509D-421E-AE22-433AFAE992AC}"/>
    <cellStyle name="Percent 14 6 2 3" xfId="54877" xr:uid="{7F6048CE-75DD-4F95-AC57-EF89CA70F409}"/>
    <cellStyle name="Percent 14 6 3" xfId="27859" xr:uid="{F1E5A090-BC3C-4B10-BDDC-FA6646F2828F}"/>
    <cellStyle name="Percent 14 6 3 2" xfId="56349" xr:uid="{256C1B6F-151D-43B3-97F0-BE26C86831FD}"/>
    <cellStyle name="Percent 14 6 4" xfId="30858" xr:uid="{58FAA09A-41E3-49E4-85EB-57DB5CD82787}"/>
    <cellStyle name="Percent 14 6 4 2" xfId="59348" xr:uid="{360DE0D8-A95F-4BC4-9744-D1C013E7E126}"/>
    <cellStyle name="Percent 14 6 5" xfId="53407" xr:uid="{3C9AF5D4-12A7-4E25-BB22-A34E33D472E4}"/>
    <cellStyle name="Percent 14 7" xfId="25217" xr:uid="{6ED131B8-FCB7-4B9A-BD07-CE1C17A41578}"/>
    <cellStyle name="Percent 14 7 2" xfId="28184" xr:uid="{27A0E4B2-C167-4EDB-8B33-75899EFBB278}"/>
    <cellStyle name="Percent 14 7 2 2" xfId="56674" xr:uid="{6AABB0E7-7939-4896-A4C0-4B19E85153EE}"/>
    <cellStyle name="Percent 14 7 3" xfId="53708" xr:uid="{4A20DD49-8DB3-481D-9B99-10390F89E71E}"/>
    <cellStyle name="Percent 14 8" xfId="26668" xr:uid="{6523D725-0751-48E7-840B-317C209A790C}"/>
    <cellStyle name="Percent 14 8 2" xfId="55158" xr:uid="{AEAEA437-C87F-48AE-A618-1C1EC413393B}"/>
    <cellStyle name="Percent 14 9" xfId="29662" xr:uid="{58E5CEA3-A3C4-4734-B54E-815BBF8B9D47}"/>
    <cellStyle name="Percent 14 9 2" xfId="58152" xr:uid="{ED339467-8FB6-4D56-991F-F8B1AD6224ED}"/>
    <cellStyle name="Percent 15" xfId="420" xr:uid="{B6208FF9-2416-480D-ACD6-E3DBC1DCB590}"/>
    <cellStyle name="Percent 15 10" xfId="23629" xr:uid="{61E9D6D6-7310-42FC-8335-822A6CCAAF3B}"/>
    <cellStyle name="Percent 15 10 2" xfId="52353" xr:uid="{D4B267CC-727C-4B2D-AAD0-023C27EC8173}"/>
    <cellStyle name="Percent 15 2" xfId="4543" xr:uid="{7CABB974-1827-442A-8718-151E51FE2F40}"/>
    <cellStyle name="Percent 15 2 2" xfId="22003" xr:uid="{475A6ABC-E46B-492D-8E7B-E0287654C719}"/>
    <cellStyle name="Percent 15 2 2 2" xfId="25568" xr:uid="{C369F345-AEA5-4250-9FCF-96CF0D720EDF}"/>
    <cellStyle name="Percent 15 2 2 2 2" xfId="28543" xr:uid="{DFD058B1-80F6-46FD-BC68-78BC32FE7427}"/>
    <cellStyle name="Percent 15 2 2 2 2 2" xfId="57033" xr:uid="{88D5A4BB-E693-4F62-9D9A-F6F69FC590C4}"/>
    <cellStyle name="Percent 15 2 2 2 3" xfId="54059" xr:uid="{C4D6C136-0693-4572-828A-2B9C74527758}"/>
    <cellStyle name="Percent 15 2 2 3" xfId="27029" xr:uid="{6E586B31-DF1C-4607-AC87-0A563B4FB0AC}"/>
    <cellStyle name="Percent 15 2 2 3 2" xfId="55519" xr:uid="{55A071B8-3FA8-42CF-BF4B-170BFE96AA2C}"/>
    <cellStyle name="Percent 15 2 2 4" xfId="30024" xr:uid="{967087C9-A97A-47BF-BD87-044B835EBEED}"/>
    <cellStyle name="Percent 15 2 2 4 2" xfId="58514" xr:uid="{5B6180F8-7E0A-45FC-9AC4-C44112563FF8}"/>
    <cellStyle name="Percent 15 2 2 5" xfId="24096" xr:uid="{08524161-D9A8-4D1D-9111-5D015A71AF93}"/>
    <cellStyle name="Percent 15 2 2 5 2" xfId="52637" xr:uid="{31146DAA-13BA-49E4-B146-DDAF2FB2C7DC}"/>
    <cellStyle name="Percent 15 2 2 6" xfId="51428" xr:uid="{0AF4C28A-E255-4D2A-90F2-38AABE344305}"/>
    <cellStyle name="Percent 15 2 3" xfId="5956" xr:uid="{79950173-6A14-4802-993F-5A68662A5900}"/>
    <cellStyle name="Percent 15 2 3 2" xfId="25855" xr:uid="{716CD090-E7B0-4FAC-96F6-CC8BA7118221}"/>
    <cellStyle name="Percent 15 2 3 2 2" xfId="28833" xr:uid="{E17949DE-E8EF-4D4B-898F-20F31BDF706D}"/>
    <cellStyle name="Percent 15 2 3 2 2 2" xfId="57323" xr:uid="{0CA8ED0E-86A2-4908-91DF-47EE082F3756}"/>
    <cellStyle name="Percent 15 2 3 2 3" xfId="54346" xr:uid="{616BDC1F-2720-44ED-814F-19A785680D00}"/>
    <cellStyle name="Percent 15 2 3 3" xfId="27322" xr:uid="{B43689D7-F9E4-4E1E-90CA-332B8CC84DD3}"/>
    <cellStyle name="Percent 15 2 3 3 2" xfId="55812" xr:uid="{8E796A88-38FD-40E7-BFFC-F678B837EC6A}"/>
    <cellStyle name="Percent 15 2 3 4" xfId="30320" xr:uid="{48C049AC-0612-4F66-8E9B-FC34B3503883}"/>
    <cellStyle name="Percent 15 2 3 4 2" xfId="58810" xr:uid="{764FF8F9-298F-49AC-B4C7-32D82D2EC96B}"/>
    <cellStyle name="Percent 15 2 3 5" xfId="24410" xr:uid="{2F37B4F9-32D5-4921-A254-9CEF782F5DA6}"/>
    <cellStyle name="Percent 15 2 3 5 2" xfId="52902" xr:uid="{EC26E0D9-B77D-4A04-932B-AEBEF5223584}"/>
    <cellStyle name="Percent 15 2 3 6" xfId="35815" xr:uid="{A5B24A2D-B542-4189-96FF-116F9A327E3B}"/>
    <cellStyle name="Percent 15 2 4" xfId="24689" xr:uid="{F02D2325-AC91-480E-AD34-49333658888A}"/>
    <cellStyle name="Percent 15 2 4 2" xfId="26146" xr:uid="{BB635F19-5306-4461-8A5D-1D993500D40D}"/>
    <cellStyle name="Percent 15 2 4 2 2" xfId="29130" xr:uid="{11A5A413-A9CE-454E-ACEB-0D99B157DFE7}"/>
    <cellStyle name="Percent 15 2 4 2 2 2" xfId="57620" xr:uid="{98E309D7-9651-489B-B3E3-5CD834E616BC}"/>
    <cellStyle name="Percent 15 2 4 2 3" xfId="54637" xr:uid="{ECEFFF97-E295-439A-AD16-35DE6D4972E5}"/>
    <cellStyle name="Percent 15 2 4 3" xfId="27619" xr:uid="{1F3626CD-5062-4278-B622-8717B32CDFBF}"/>
    <cellStyle name="Percent 15 2 4 3 2" xfId="56109" xr:uid="{7534F909-2F81-4C0C-BE72-A448C8281EBF}"/>
    <cellStyle name="Percent 15 2 4 4" xfId="30618" xr:uid="{CC4BE6A8-2033-4CBC-8058-2309BAFBA9BB}"/>
    <cellStyle name="Percent 15 2 4 4 2" xfId="59108" xr:uid="{98FAE46F-959A-4E80-811E-3F6863556683}"/>
    <cellStyle name="Percent 15 2 4 5" xfId="53181" xr:uid="{24510EE1-6BDC-439E-9115-6CC295E96992}"/>
    <cellStyle name="Percent 15 2 5" xfId="24986" xr:uid="{37396C98-7A50-4998-BCA5-D8438D0EB522}"/>
    <cellStyle name="Percent 15 2 5 2" xfId="26455" xr:uid="{5E110CA3-7010-402B-A29E-C5AA94BF2BE0}"/>
    <cellStyle name="Percent 15 2 5 2 2" xfId="29439" xr:uid="{E42D4A62-FED1-4DAE-B396-82340289C88D}"/>
    <cellStyle name="Percent 15 2 5 2 2 2" xfId="57929" xr:uid="{7AE78BAB-2EFB-4B2F-92CE-1EEF1A7DE85A}"/>
    <cellStyle name="Percent 15 2 5 2 3" xfId="54946" xr:uid="{2235B73E-A557-41F1-949A-29E7AFC0FEFF}"/>
    <cellStyle name="Percent 15 2 5 3" xfId="27928" xr:uid="{27776D58-4412-49D1-903C-596D8152DB9A}"/>
    <cellStyle name="Percent 15 2 5 3 2" xfId="56418" xr:uid="{8F9AABA7-3F3A-431C-8B84-72A1B6BD8F2F}"/>
    <cellStyle name="Percent 15 2 5 4" xfId="30928" xr:uid="{208A1B7B-F15E-4078-91C1-067CF4278EB3}"/>
    <cellStyle name="Percent 15 2 5 4 2" xfId="59418" xr:uid="{979A4CD6-1F6A-4860-BF08-0C618F466C29}"/>
    <cellStyle name="Percent 15 2 5 5" xfId="53477" xr:uid="{77C4E835-C2CE-4DA1-83CF-2C262CC2E5F9}"/>
    <cellStyle name="Percent 15 2 6" xfId="25287" xr:uid="{04DBDC75-78F7-400F-A66C-E23D8C89A5C8}"/>
    <cellStyle name="Percent 15 2 6 2" xfId="28253" xr:uid="{6989D7F0-D33C-45B6-A851-ABDA0FE5C42D}"/>
    <cellStyle name="Percent 15 2 6 2 2" xfId="56743" xr:uid="{F3FC66C4-F8C5-45E1-A131-89482A741B9B}"/>
    <cellStyle name="Percent 15 2 6 3" xfId="53778" xr:uid="{543C0455-8A2D-4F58-A9EF-30CCDB5E3D8F}"/>
    <cellStyle name="Percent 15 2 7" xfId="26738" xr:uid="{1CE6AA3E-3919-4C2B-8F6B-38F32917A2C6}"/>
    <cellStyle name="Percent 15 2 7 2" xfId="55228" xr:uid="{DD65CD77-EEEE-434B-A3FB-8E4E76227143}"/>
    <cellStyle name="Percent 15 2 8" xfId="29732" xr:uid="{E64092A1-7890-4470-A3A9-03AB7860F27A}"/>
    <cellStyle name="Percent 15 2 8 2" xfId="58222" xr:uid="{520AB379-01AD-4B16-91CF-19FCDFDD890A}"/>
    <cellStyle name="Percent 15 2 9" xfId="23691" xr:uid="{D3C53572-03B6-4934-AAE7-1D836CEDB532}"/>
    <cellStyle name="Percent 15 2 9 2" xfId="52393" xr:uid="{657F5F35-F383-4E5A-AAEA-C42C7737BF35}"/>
    <cellStyle name="Percent 15 3" xfId="21031" xr:uid="{25F3E19E-62FA-4CF8-82FB-FE2607FFAD24}"/>
    <cellStyle name="Percent 15 3 2" xfId="25499" xr:uid="{09ADB094-A851-49D1-98FB-6864523CE6A9}"/>
    <cellStyle name="Percent 15 3 2 2" xfId="28476" xr:uid="{2A569D61-DF03-49B2-BE34-B73B890B9850}"/>
    <cellStyle name="Percent 15 3 2 2 2" xfId="56966" xr:uid="{45B37596-B719-494F-B55D-B026653DFF3B}"/>
    <cellStyle name="Percent 15 3 2 3" xfId="53990" xr:uid="{6DBAEE34-0050-4C2D-9BC0-06C1A724FD3C}"/>
    <cellStyle name="Percent 15 3 3" xfId="26962" xr:uid="{EC72F914-9C31-4BC0-B919-8873D0FE46EB}"/>
    <cellStyle name="Percent 15 3 3 2" xfId="55452" xr:uid="{4DC14BAF-BE75-4C68-BEC0-F2E1FF25C078}"/>
    <cellStyle name="Percent 15 3 4" xfId="29956" xr:uid="{70C1B9AB-9B53-4589-9FE0-36294AAF27FE}"/>
    <cellStyle name="Percent 15 3 4 2" xfId="58446" xr:uid="{9F4F6AB7-091A-4CBC-9593-A9F8D2F5D62C}"/>
    <cellStyle name="Percent 15 3 5" xfId="24018" xr:uid="{6C5F1586-AE62-495B-94AE-C621021381ED}"/>
    <cellStyle name="Percent 15 3 5 2" xfId="52581" xr:uid="{A15B22DC-3BA8-4B5C-A35B-3B5691AFB390}"/>
    <cellStyle name="Percent 15 3 6" xfId="50457" xr:uid="{DF7705DB-25AF-48E9-A593-1AA0F863DE78}"/>
    <cellStyle name="Percent 15 4" xfId="20243" xr:uid="{DE7C2045-7B07-4DC4-B44B-C56A1559782D}"/>
    <cellStyle name="Percent 15 4 2" xfId="25786" xr:uid="{29874CB9-26AF-4AA6-9B12-09DE599A7239}"/>
    <cellStyle name="Percent 15 4 2 2" xfId="28765" xr:uid="{F6E172B9-8217-4DC5-9167-429313E2CC68}"/>
    <cellStyle name="Percent 15 4 2 2 2" xfId="57255" xr:uid="{0BBD8E31-CFC5-442C-A7BB-41FCFCB11BFA}"/>
    <cellStyle name="Percent 15 4 2 3" xfId="54277" xr:uid="{FCE8A518-9342-4B36-9016-B9046108A0E2}"/>
    <cellStyle name="Percent 15 4 3" xfId="27254" xr:uid="{80E0BDAE-3C51-402C-98F0-8331949DDA37}"/>
    <cellStyle name="Percent 15 4 3 2" xfId="55744" xr:uid="{FF961F2A-4B06-416F-B585-0458CBE81061}"/>
    <cellStyle name="Percent 15 4 4" xfId="30251" xr:uid="{8357A151-4F20-4BD6-8AF6-E860E084FED8}"/>
    <cellStyle name="Percent 15 4 4 2" xfId="58741" xr:uid="{45C5629E-D161-4490-A5F1-DADCFF7FC00E}"/>
    <cellStyle name="Percent 15 4 5" xfId="24341" xr:uid="{6B92A9F7-86FC-4117-A28E-ADBEA02943D1}"/>
    <cellStyle name="Percent 15 4 5 2" xfId="52833" xr:uid="{11016DAE-64B2-4BDB-8D61-6CE862C3F5DC}"/>
    <cellStyle name="Percent 15 4 6" xfId="49881" xr:uid="{8B53D0FB-8DC1-437D-9473-1A706C09FEF9}"/>
    <cellStyle name="Percent 15 5" xfId="5169" xr:uid="{9BF96BD3-6676-4D16-97E1-94D8ADE59EA0}"/>
    <cellStyle name="Percent 15 5 2" xfId="26078" xr:uid="{0A6B36AD-0BE2-4D8E-8BB6-0A3D0B9F4D63}"/>
    <cellStyle name="Percent 15 5 2 2" xfId="29062" xr:uid="{91D31253-389F-4FF1-8CF9-5701BB9ADB4F}"/>
    <cellStyle name="Percent 15 5 2 2 2" xfId="57552" xr:uid="{759F3177-F4CD-4920-80B3-E88E550F3AAA}"/>
    <cellStyle name="Percent 15 5 2 3" xfId="54569" xr:uid="{E60D869A-5D3A-4C94-9A19-0D0390D5DC5C}"/>
    <cellStyle name="Percent 15 5 3" xfId="27551" xr:uid="{0A1D5903-5EDC-4A38-B4E2-25C752532F11}"/>
    <cellStyle name="Percent 15 5 3 2" xfId="56041" xr:uid="{F3D7151A-9F8F-432D-87DE-63C9A396E02C}"/>
    <cellStyle name="Percent 15 5 4" xfId="30549" xr:uid="{E4003B3C-D186-40CC-9719-A2E80902B624}"/>
    <cellStyle name="Percent 15 5 4 2" xfId="59039" xr:uid="{A149CFE0-D061-4717-A217-2270F2C71466}"/>
    <cellStyle name="Percent 15 5 5" xfId="24621" xr:uid="{F8E6F766-4004-436F-A6B1-9120902054A2}"/>
    <cellStyle name="Percent 15 5 5 2" xfId="53113" xr:uid="{3B09C348-8E54-4002-983D-2C853E6FAC4F}"/>
    <cellStyle name="Percent 15 5 6" xfId="35032" xr:uid="{CD0736F4-E4F1-4357-BE20-077C10D5BCE6}"/>
    <cellStyle name="Percent 15 6" xfId="24917" xr:uid="{C8EAD045-3B49-4022-BA81-CEFC3C4BCE3B}"/>
    <cellStyle name="Percent 15 6 2" xfId="26387" xr:uid="{67B8AD08-9E3C-4BB5-98B8-569D7C893594}"/>
    <cellStyle name="Percent 15 6 2 2" xfId="29371" xr:uid="{5DDFF171-0EC0-4F60-8814-BE7AA69CDE93}"/>
    <cellStyle name="Percent 15 6 2 2 2" xfId="57861" xr:uid="{3F4BB5B4-080A-45BA-BB08-498C598A4D87}"/>
    <cellStyle name="Percent 15 6 2 3" xfId="54878" xr:uid="{5650344B-71FE-468A-BC73-CABBE2C92C28}"/>
    <cellStyle name="Percent 15 6 3" xfId="27860" xr:uid="{EA1E59A5-5078-4186-AAFB-34F557880912}"/>
    <cellStyle name="Percent 15 6 3 2" xfId="56350" xr:uid="{0F6C1A09-1972-475A-9466-57491B249B28}"/>
    <cellStyle name="Percent 15 6 4" xfId="30859" xr:uid="{8B43FAFF-36E4-4B71-8EC4-0385BCA51E62}"/>
    <cellStyle name="Percent 15 6 4 2" xfId="59349" xr:uid="{0D26F3E6-B7FF-4B48-BE5B-F2D1F15E9FB0}"/>
    <cellStyle name="Percent 15 6 5" xfId="53408" xr:uid="{916E6A44-A702-4A02-95BE-3BC0E75A074C}"/>
    <cellStyle name="Percent 15 7" xfId="25218" xr:uid="{4193AB4B-D940-4A9A-BC18-A9329BEFA79D}"/>
    <cellStyle name="Percent 15 7 2" xfId="28185" xr:uid="{7EC7FA96-1D66-4335-8096-F2D06E52D8AC}"/>
    <cellStyle name="Percent 15 7 2 2" xfId="56675" xr:uid="{747D9E0C-276C-4A42-B8A4-FF6468AD63E9}"/>
    <cellStyle name="Percent 15 7 3" xfId="53709" xr:uid="{8E1D9B06-B0E2-41A1-86D8-7030BA5B30E6}"/>
    <cellStyle name="Percent 15 8" xfId="26669" xr:uid="{DAC8C3A1-A5B3-47AB-BA25-F6DE7D2BBE69}"/>
    <cellStyle name="Percent 15 8 2" xfId="55159" xr:uid="{6F5031CE-B643-4BB6-88B4-C4A1A09DF9FD}"/>
    <cellStyle name="Percent 15 9" xfId="29663" xr:uid="{C40E09C8-A4C7-4A74-BC9E-38C902C75F79}"/>
    <cellStyle name="Percent 15 9 2" xfId="58153" xr:uid="{311F3FEC-17F6-40DA-8E2F-768CBAC848D9}"/>
    <cellStyle name="Percent 16" xfId="421" xr:uid="{F2E17529-4E8F-400A-9AC2-5777DF4B0C7D}"/>
    <cellStyle name="Percent 16 10" xfId="23630" xr:uid="{E977238C-E125-44BB-8242-179D90420C44}"/>
    <cellStyle name="Percent 16 10 2" xfId="52354" xr:uid="{4AF686F6-BB41-4440-8CC5-E7C96A240B5A}"/>
    <cellStyle name="Percent 16 11" xfId="22971" xr:uid="{68E0CEC4-800A-485C-9721-591C35CB5A9E}"/>
    <cellStyle name="Percent 16 2" xfId="6128" xr:uid="{4F8194D6-E81B-46DC-A502-AB5597DCC42A}"/>
    <cellStyle name="Percent 16 2 10" xfId="23030" xr:uid="{D5EE94A5-1C89-41D5-8C0E-D000A36E5170}"/>
    <cellStyle name="Percent 16 2 11" xfId="35987" xr:uid="{819F5E0B-7D4F-4EA0-915F-0D627A1C5B7D}"/>
    <cellStyle name="Percent 16 2 2" xfId="22246" xr:uid="{DA827331-4044-43D0-9B8E-B848366A4632}"/>
    <cellStyle name="Percent 16 2 2 2" xfId="25569" xr:uid="{52FDCEF5-DC50-46ED-ADB7-77D5BDC9D3A1}"/>
    <cellStyle name="Percent 16 2 2 2 2" xfId="28544" xr:uid="{5B675D23-406D-481A-B095-EA6F61D2E496}"/>
    <cellStyle name="Percent 16 2 2 2 2 2" xfId="57034" xr:uid="{522A873A-9CF1-4B9C-87A5-AAF08C639F3F}"/>
    <cellStyle name="Percent 16 2 2 2 3" xfId="54060" xr:uid="{2046972C-BB79-4A94-A16E-B45DAAB039B8}"/>
    <cellStyle name="Percent 16 2 2 3" xfId="27030" xr:uid="{440237A8-FAB5-4EBE-A963-20F8EB6C12EC}"/>
    <cellStyle name="Percent 16 2 2 3 2" xfId="55520" xr:uid="{46F87FBE-8E6D-4A17-AEE1-79BA8BDFA505}"/>
    <cellStyle name="Percent 16 2 2 4" xfId="30025" xr:uid="{D044ACA7-440A-4F35-877F-0A1A3DB26808}"/>
    <cellStyle name="Percent 16 2 2 4 2" xfId="58515" xr:uid="{DC670F33-5F22-42A8-ACD1-A88D0D6D2E2C}"/>
    <cellStyle name="Percent 16 2 2 5" xfId="24097" xr:uid="{D6B624D1-3AFD-49C0-870D-5555CB451E82}"/>
    <cellStyle name="Percent 16 2 2 5 2" xfId="52638" xr:uid="{6F885023-D547-44E9-88D1-81F1833BA7A0}"/>
    <cellStyle name="Percent 16 2 2 6" xfId="51671" xr:uid="{F8C6C67F-A367-4E41-A477-03750C41C859}"/>
    <cellStyle name="Percent 16 2 3" xfId="24411" xr:uid="{366ACFF8-F360-4701-9ECA-A0A111C13869}"/>
    <cellStyle name="Percent 16 2 3 2" xfId="25856" xr:uid="{B5217232-D7AF-48EC-B2EB-3755D71D068D}"/>
    <cellStyle name="Percent 16 2 3 2 2" xfId="28834" xr:uid="{C6A94CC6-F834-48AB-9223-915CCD5DB114}"/>
    <cellStyle name="Percent 16 2 3 2 2 2" xfId="57324" xr:uid="{E47F31CC-A774-48FB-B73B-F1B318A875BB}"/>
    <cellStyle name="Percent 16 2 3 2 3" xfId="54347" xr:uid="{DB6D8BE3-73E1-4AB5-9CD2-4EFD959CB1CA}"/>
    <cellStyle name="Percent 16 2 3 3" xfId="27323" xr:uid="{0B3C0BB9-05BC-41A5-AEA9-DF6F2CD3227C}"/>
    <cellStyle name="Percent 16 2 3 3 2" xfId="55813" xr:uid="{4FAE3E37-3BC6-4DEC-B4B8-31292A7173AC}"/>
    <cellStyle name="Percent 16 2 3 4" xfId="30321" xr:uid="{4633BDDD-7A7B-4F1F-AB86-16517D6D8553}"/>
    <cellStyle name="Percent 16 2 3 4 2" xfId="58811" xr:uid="{EE4E0B74-1312-476C-81A4-6C22026D2E4E}"/>
    <cellStyle name="Percent 16 2 3 5" xfId="52903" xr:uid="{F37020CD-7CA4-41FD-AA5A-E4C29FE65210}"/>
    <cellStyle name="Percent 16 2 4" xfId="24690" xr:uid="{D3611CA7-F80B-4D49-9594-611E29BA29DF}"/>
    <cellStyle name="Percent 16 2 4 2" xfId="26147" xr:uid="{9453CBAA-021D-46A2-9026-378E2E1CE8A4}"/>
    <cellStyle name="Percent 16 2 4 2 2" xfId="29131" xr:uid="{C19A4AA5-1340-4792-8F2A-EDFAA1D2981C}"/>
    <cellStyle name="Percent 16 2 4 2 2 2" xfId="57621" xr:uid="{2BCBCAE6-374F-4E7F-9C63-2D6E0CCB3F05}"/>
    <cellStyle name="Percent 16 2 4 2 3" xfId="54638" xr:uid="{D57CDFA3-BB65-4AC6-8DC6-69538351170E}"/>
    <cellStyle name="Percent 16 2 4 3" xfId="27620" xr:uid="{6AE5ECB3-5A68-456C-A857-22CC29C9F137}"/>
    <cellStyle name="Percent 16 2 4 3 2" xfId="56110" xr:uid="{1147947E-0889-4B35-B8BF-192D6FBA9F75}"/>
    <cellStyle name="Percent 16 2 4 4" xfId="30619" xr:uid="{43FE9481-3691-4A19-A77D-84226230675D}"/>
    <cellStyle name="Percent 16 2 4 4 2" xfId="59109" xr:uid="{2E8AD8B2-39DE-457C-96EC-CFC2A26D1CD1}"/>
    <cellStyle name="Percent 16 2 4 5" xfId="53182" xr:uid="{6A03FC00-847B-482D-8129-378B7CF2E9F4}"/>
    <cellStyle name="Percent 16 2 5" xfId="24987" xr:uid="{F02145DC-943B-4255-B330-3E6084DE94A8}"/>
    <cellStyle name="Percent 16 2 5 2" xfId="26456" xr:uid="{DF605E5D-24F8-4BFB-B8E3-A8B01F7A7F84}"/>
    <cellStyle name="Percent 16 2 5 2 2" xfId="29440" xr:uid="{37ADEA89-F0F0-483E-A527-C9C2D1FB7123}"/>
    <cellStyle name="Percent 16 2 5 2 2 2" xfId="57930" xr:uid="{D84032D5-1562-43A5-8F58-75A09D04793C}"/>
    <cellStyle name="Percent 16 2 5 2 3" xfId="54947" xr:uid="{2CC9349C-C8D7-46EE-AC1E-38EBD13BE751}"/>
    <cellStyle name="Percent 16 2 5 3" xfId="27929" xr:uid="{80D1D18B-D7A0-4418-8632-D1D37952A7A8}"/>
    <cellStyle name="Percent 16 2 5 3 2" xfId="56419" xr:uid="{9367ED14-6757-4620-9973-5FDD300F1116}"/>
    <cellStyle name="Percent 16 2 5 4" xfId="30929" xr:uid="{0FAEE540-A30F-4883-B7C9-8EF5E44A1696}"/>
    <cellStyle name="Percent 16 2 5 4 2" xfId="59419" xr:uid="{00371AE1-D4A8-49E2-A6DF-09D2764A8021}"/>
    <cellStyle name="Percent 16 2 5 5" xfId="53478" xr:uid="{D1A3166B-B394-4BBA-B2E6-B17D7BB24EFD}"/>
    <cellStyle name="Percent 16 2 6" xfId="25288" xr:uid="{6C50F637-0F1B-415C-A1C7-ED0EA7964A30}"/>
    <cellStyle name="Percent 16 2 6 2" xfId="28254" xr:uid="{317F08A7-378B-4412-8719-6F8E1BA7A2E3}"/>
    <cellStyle name="Percent 16 2 6 2 2" xfId="56744" xr:uid="{B31D8915-5BAD-4A90-8064-5FEC4424E26F}"/>
    <cellStyle name="Percent 16 2 6 3" xfId="53779" xr:uid="{E9AFCB95-B330-4A1B-8299-3E6330554590}"/>
    <cellStyle name="Percent 16 2 7" xfId="26739" xr:uid="{B6B886F1-FF3F-40D9-9217-AFC23E7C1757}"/>
    <cellStyle name="Percent 16 2 7 2" xfId="55229" xr:uid="{70EB7A9D-182A-48CB-90A9-4827B590390D}"/>
    <cellStyle name="Percent 16 2 8" xfId="29733" xr:uid="{24955DAC-6A26-48B7-BF6B-680F48540F6C}"/>
    <cellStyle name="Percent 16 2 8 2" xfId="58223" xr:uid="{F0FF773D-0C61-4F67-8A1B-87C75F6F654B}"/>
    <cellStyle name="Percent 16 2 9" xfId="23692" xr:uid="{A9B7F697-684E-4413-810E-60F68C5419C9}"/>
    <cellStyle name="Percent 16 2 9 2" xfId="52394" xr:uid="{CC387F67-1C00-4616-80C2-9BD8E2CDECB7}"/>
    <cellStyle name="Percent 16 3" xfId="21259" xr:uid="{F66F6BF6-B474-4BB7-9AF9-48D24CE45B04}"/>
    <cellStyle name="Percent 16 3 2" xfId="25500" xr:uid="{95A1729C-9242-44CD-A261-20E9A678F91E}"/>
    <cellStyle name="Percent 16 3 2 2" xfId="28477" xr:uid="{F8C93495-60D6-4A1B-9F78-C6AA02D555AE}"/>
    <cellStyle name="Percent 16 3 2 2 2" xfId="56967" xr:uid="{40B4E648-0A42-4969-A9A8-D9B429BFFE06}"/>
    <cellStyle name="Percent 16 3 2 3" xfId="53991" xr:uid="{264BD5FE-518F-43C5-9D89-F937C3548DA9}"/>
    <cellStyle name="Percent 16 3 3" xfId="26963" xr:uid="{E2B2D33E-7A5F-4DCC-A9BE-12D1CC44F034}"/>
    <cellStyle name="Percent 16 3 3 2" xfId="55453" xr:uid="{CDDF6194-6971-4C4B-9EF1-59AE4308A641}"/>
    <cellStyle name="Percent 16 3 4" xfId="29957" xr:uid="{52C6953D-0ED3-441C-B35F-C292044A1195}"/>
    <cellStyle name="Percent 16 3 4 2" xfId="58447" xr:uid="{7DEA2D83-AA18-427A-9AD0-E4040520E385}"/>
    <cellStyle name="Percent 16 3 5" xfId="24019" xr:uid="{71FEB100-D9EF-4653-8CC6-9FA567B1177C}"/>
    <cellStyle name="Percent 16 3 5 2" xfId="52582" xr:uid="{021CB58C-DED1-4A11-B9D6-A21E11252D89}"/>
    <cellStyle name="Percent 16 3 6" xfId="50685" xr:uid="{A9A71D0B-2AF5-4305-BBE1-C5ED20D47D91}"/>
    <cellStyle name="Percent 16 4" xfId="20244" xr:uid="{87BE7D12-0C50-403D-828B-E89F0647B964}"/>
    <cellStyle name="Percent 16 4 2" xfId="25787" xr:uid="{F5BC7A3D-8862-4937-866E-98DE35AEB701}"/>
    <cellStyle name="Percent 16 4 2 2" xfId="28766" xr:uid="{182F1DBD-8957-481E-95BA-6346485D0743}"/>
    <cellStyle name="Percent 16 4 2 2 2" xfId="57256" xr:uid="{EECB251E-76EC-49C0-B860-AC5D303C94A3}"/>
    <cellStyle name="Percent 16 4 2 3" xfId="54278" xr:uid="{30D5D0D8-6A00-4735-9281-4BF8BFDEE75A}"/>
    <cellStyle name="Percent 16 4 3" xfId="27255" xr:uid="{75E9793D-CDF4-4E2F-8525-5089DB3678D3}"/>
    <cellStyle name="Percent 16 4 3 2" xfId="55745" xr:uid="{6238F023-522B-4C9D-AE92-B55869F6A4C0}"/>
    <cellStyle name="Percent 16 4 4" xfId="30252" xr:uid="{83ADD500-2DF1-4A41-8471-38FEB1D94FC1}"/>
    <cellStyle name="Percent 16 4 4 2" xfId="58742" xr:uid="{17CBABA2-C48E-483E-9141-A59E4AE5AAFF}"/>
    <cellStyle name="Percent 16 4 5" xfId="24342" xr:uid="{0FD1A659-4DD4-4E9B-B602-9781CB8E84B2}"/>
    <cellStyle name="Percent 16 4 5 2" xfId="52834" xr:uid="{BC9E9B1F-DC76-475C-929A-4F917849697F}"/>
    <cellStyle name="Percent 16 4 6" xfId="49882" xr:uid="{2A3F6B66-38DC-4F58-A225-6E3F44ECF59C}"/>
    <cellStyle name="Percent 16 5" xfId="5344" xr:uid="{105EE70D-7B58-4BA4-B8F8-19D2D1ABC663}"/>
    <cellStyle name="Percent 16 5 2" xfId="26079" xr:uid="{637E1271-0F7C-453D-A73A-82EAA233A24E}"/>
    <cellStyle name="Percent 16 5 2 2" xfId="29063" xr:uid="{8D60B7FA-8E2C-4BF5-93F6-03A0FC4EC189}"/>
    <cellStyle name="Percent 16 5 2 2 2" xfId="57553" xr:uid="{D811E42C-C38A-447B-BAE4-617A5224BF52}"/>
    <cellStyle name="Percent 16 5 2 3" xfId="54570" xr:uid="{BDA8F234-A13D-4563-97A8-43786C98E430}"/>
    <cellStyle name="Percent 16 5 3" xfId="27552" xr:uid="{C6430240-9161-4CFB-8E5B-D37D3568BB52}"/>
    <cellStyle name="Percent 16 5 3 2" xfId="56042" xr:uid="{2BCF286A-4A6E-46B9-96A0-305CD066AA85}"/>
    <cellStyle name="Percent 16 5 4" xfId="30550" xr:uid="{009A1D96-8A04-44A9-981A-34B2DBE2A105}"/>
    <cellStyle name="Percent 16 5 4 2" xfId="59040" xr:uid="{7C0775E8-5A3D-494E-B021-1E659780BA70}"/>
    <cellStyle name="Percent 16 5 5" xfId="24622" xr:uid="{26AC2BDD-1865-4CC3-A7E9-30170BA23DD3}"/>
    <cellStyle name="Percent 16 5 5 2" xfId="53114" xr:uid="{7D380AC5-3ABB-45C8-862F-D40D91374837}"/>
    <cellStyle name="Percent 16 5 6" xfId="35207" xr:uid="{EDF1F177-5AAD-4336-A468-2B04AE4FAB3C}"/>
    <cellStyle name="Percent 16 6" xfId="24918" xr:uid="{8855D672-F411-4E86-960C-C7686E2EEACE}"/>
    <cellStyle name="Percent 16 6 2" xfId="26388" xr:uid="{E989A1CD-F147-4F04-9DE8-7F33425C3843}"/>
    <cellStyle name="Percent 16 6 2 2" xfId="29372" xr:uid="{3C3C46DB-12B1-4CE0-8071-4A044FA51942}"/>
    <cellStyle name="Percent 16 6 2 2 2" xfId="57862" xr:uid="{BE5E150D-59A1-4551-97F6-FEF1DDD099D3}"/>
    <cellStyle name="Percent 16 6 2 3" xfId="54879" xr:uid="{A82A21C1-3527-425F-BDB3-B6FFD0C3E87D}"/>
    <cellStyle name="Percent 16 6 3" xfId="27861" xr:uid="{5304FEA9-4D3F-46FA-AE78-BF711E8CED4F}"/>
    <cellStyle name="Percent 16 6 3 2" xfId="56351" xr:uid="{E5860B13-EB70-48D4-91AA-A1A4D3785248}"/>
    <cellStyle name="Percent 16 6 4" xfId="30860" xr:uid="{43941FC5-D6A5-49E0-978C-33167FB240F4}"/>
    <cellStyle name="Percent 16 6 4 2" xfId="59350" xr:uid="{D14ECDE1-D9E8-4024-ADCF-19B4EC291C9A}"/>
    <cellStyle name="Percent 16 6 5" xfId="53409" xr:uid="{CC7CCF6B-A06F-438C-A1A0-E9185D3BA54A}"/>
    <cellStyle name="Percent 16 7" xfId="25219" xr:uid="{1BE9166D-464C-4BFF-8C4D-63C09935D18E}"/>
    <cellStyle name="Percent 16 7 2" xfId="28186" xr:uid="{391760B3-8C72-4010-9568-3F8CE7917A68}"/>
    <cellStyle name="Percent 16 7 2 2" xfId="56676" xr:uid="{7DADAEFD-8E1D-4EE3-B7E9-4B9C9D2B862B}"/>
    <cellStyle name="Percent 16 7 3" xfId="53710" xr:uid="{46B56FE8-66FF-4AF6-A5E6-84A627129D2A}"/>
    <cellStyle name="Percent 16 8" xfId="26670" xr:uid="{D3312F31-F74B-4BA6-B380-C7F6D9C66F63}"/>
    <cellStyle name="Percent 16 8 2" xfId="55160" xr:uid="{E9E92582-80ED-458A-AADA-377B3D9E604C}"/>
    <cellStyle name="Percent 16 9" xfId="29664" xr:uid="{36DECD32-27CB-457E-8DF9-313EF6648523}"/>
    <cellStyle name="Percent 16 9 2" xfId="58154" xr:uid="{24441BF8-E5BD-4FF8-AA5B-B860F404AB88}"/>
    <cellStyle name="Percent 17" xfId="422" xr:uid="{1C64EDEA-863A-4F60-89B7-6B3AA5DE4522}"/>
    <cellStyle name="Percent 17 10" xfId="23631" xr:uid="{FBCB682D-EB75-4970-8711-F4BAF2FEC612}"/>
    <cellStyle name="Percent 17 10 2" xfId="52355" xr:uid="{F13F3EB1-7E65-411E-8432-DAD254F88511}"/>
    <cellStyle name="Percent 17 11" xfId="22972" xr:uid="{A0271148-35A1-4A34-A243-93D0F687F3B2}"/>
    <cellStyle name="Percent 17 2" xfId="6153" xr:uid="{797E0BBF-7A60-45C2-A69F-CBA25F6A7D62}"/>
    <cellStyle name="Percent 17 2 10" xfId="23031" xr:uid="{C7C185C0-62DA-4170-A09C-119E354AE4F8}"/>
    <cellStyle name="Percent 17 2 11" xfId="36012" xr:uid="{705FD446-DEBF-4A49-AD73-13A7D403A643}"/>
    <cellStyle name="Percent 17 2 2" xfId="22270" xr:uid="{FE711123-2811-482E-BECC-EE2E520FFD68}"/>
    <cellStyle name="Percent 17 2 2 2" xfId="25570" xr:uid="{99E085EF-ECFA-47EB-BEED-24BBDB74FDBE}"/>
    <cellStyle name="Percent 17 2 2 2 2" xfId="28545" xr:uid="{94F10914-FB35-4BB2-84F5-FE71A0CC6E7C}"/>
    <cellStyle name="Percent 17 2 2 2 2 2" xfId="57035" xr:uid="{BCBC05DB-657C-40EA-810E-33810219D792}"/>
    <cellStyle name="Percent 17 2 2 2 3" xfId="54061" xr:uid="{E22AABB6-8B75-48C2-89DB-20BE59939184}"/>
    <cellStyle name="Percent 17 2 2 3" xfId="27031" xr:uid="{B582ABF5-B01A-4954-A488-0A7705482AE6}"/>
    <cellStyle name="Percent 17 2 2 3 2" xfId="55521" xr:uid="{21AA3CA7-94AF-4AC8-A171-FB6E1D370DE4}"/>
    <cellStyle name="Percent 17 2 2 4" xfId="30026" xr:uid="{ED3969BD-58F4-4163-8175-908B2109B244}"/>
    <cellStyle name="Percent 17 2 2 4 2" xfId="58516" xr:uid="{347CC453-7BD4-4353-B1E9-55E82951636C}"/>
    <cellStyle name="Percent 17 2 2 5" xfId="24098" xr:uid="{2DBB3656-F975-4FD9-AFBF-18EBE527D972}"/>
    <cellStyle name="Percent 17 2 2 5 2" xfId="52639" xr:uid="{08ABE658-F2E5-49F6-BE27-2D0E203AEFD9}"/>
    <cellStyle name="Percent 17 2 2 6" xfId="51695" xr:uid="{51DAA08A-48A1-425F-A0A7-825EE59FD50A}"/>
    <cellStyle name="Percent 17 2 3" xfId="24412" xr:uid="{4C7D1576-4370-47EB-8B77-47732BD9BB07}"/>
    <cellStyle name="Percent 17 2 3 2" xfId="25857" xr:uid="{7EBACEBD-23AD-4AA3-9EDA-650A52D9F3C9}"/>
    <cellStyle name="Percent 17 2 3 2 2" xfId="28835" xr:uid="{E8AF2842-13C3-4E38-A1D8-1E4F2FA3457D}"/>
    <cellStyle name="Percent 17 2 3 2 2 2" xfId="57325" xr:uid="{54C6A378-5162-4294-BBA3-4E55A9571C14}"/>
    <cellStyle name="Percent 17 2 3 2 3" xfId="54348" xr:uid="{D902175A-F2D8-4AE8-8C1F-7E7B01E1D2F5}"/>
    <cellStyle name="Percent 17 2 3 3" xfId="27324" xr:uid="{98EC4559-98BD-45E6-A688-FA9F86862FA2}"/>
    <cellStyle name="Percent 17 2 3 3 2" xfId="55814" xr:uid="{50ED65F9-3178-483A-9DB3-DB8815C65282}"/>
    <cellStyle name="Percent 17 2 3 4" xfId="30322" xr:uid="{FA6E8FFD-C4EA-43E2-870A-8FDBD11DFD83}"/>
    <cellStyle name="Percent 17 2 3 4 2" xfId="58812" xr:uid="{FE035322-2784-4F26-8B57-8CBE18E64C1A}"/>
    <cellStyle name="Percent 17 2 3 5" xfId="52904" xr:uid="{E7E5A7A4-AB41-4671-8C1A-D1EE04CE15AE}"/>
    <cellStyle name="Percent 17 2 4" xfId="24691" xr:uid="{A39EC9D8-3D3A-4C70-8AAC-E79434C257B8}"/>
    <cellStyle name="Percent 17 2 4 2" xfId="26148" xr:uid="{0F062678-8DDA-4F63-B9A2-7B5886F6A8EF}"/>
    <cellStyle name="Percent 17 2 4 2 2" xfId="29132" xr:uid="{8692CE4E-EB2D-490D-B6E6-A2C68D6004D1}"/>
    <cellStyle name="Percent 17 2 4 2 2 2" xfId="57622" xr:uid="{C13BE750-F955-4749-819C-11E4E6C2137E}"/>
    <cellStyle name="Percent 17 2 4 2 3" xfId="54639" xr:uid="{B147E201-8141-48FF-B13A-635E1446CAC8}"/>
    <cellStyle name="Percent 17 2 4 3" xfId="27621" xr:uid="{D79214AC-DA63-439D-9FA4-ED261FD9BE7F}"/>
    <cellStyle name="Percent 17 2 4 3 2" xfId="56111" xr:uid="{42DA597F-6598-473D-926E-7426DF7F7A4E}"/>
    <cellStyle name="Percent 17 2 4 4" xfId="30620" xr:uid="{173CFC7A-56A0-4C31-9E73-50F502CDE66F}"/>
    <cellStyle name="Percent 17 2 4 4 2" xfId="59110" xr:uid="{560CE873-162A-4F14-ADE2-44BC2B4412A2}"/>
    <cellStyle name="Percent 17 2 4 5" xfId="53183" xr:uid="{CFF6DFAA-7EDB-4D66-BFCD-9A76A0F10E5A}"/>
    <cellStyle name="Percent 17 2 5" xfId="24988" xr:uid="{5C7DDA7F-1315-4E60-8561-60E6C25575A6}"/>
    <cellStyle name="Percent 17 2 5 2" xfId="26457" xr:uid="{4DA912F5-EDEE-47D5-BF9D-961FE6AF8522}"/>
    <cellStyle name="Percent 17 2 5 2 2" xfId="29441" xr:uid="{69773715-F251-44CD-9AE6-2A7D675BF9A9}"/>
    <cellStyle name="Percent 17 2 5 2 2 2" xfId="57931" xr:uid="{30BC74CD-A2C2-4B1B-BC19-8D9D2A3233FA}"/>
    <cellStyle name="Percent 17 2 5 2 3" xfId="54948" xr:uid="{A6DB2C9F-3F1A-4284-89BF-7F6F0AF00795}"/>
    <cellStyle name="Percent 17 2 5 3" xfId="27930" xr:uid="{4CFA5237-9B21-4B04-8D78-584C147329CA}"/>
    <cellStyle name="Percent 17 2 5 3 2" xfId="56420" xr:uid="{0CE77504-D64F-4B80-835B-14D872C35821}"/>
    <cellStyle name="Percent 17 2 5 4" xfId="30930" xr:uid="{137EE437-A2AE-4583-BF1E-ADDE6C0682B6}"/>
    <cellStyle name="Percent 17 2 5 4 2" xfId="59420" xr:uid="{B56367F3-C8E0-4C21-A6F9-2E87EBE54AFF}"/>
    <cellStyle name="Percent 17 2 5 5" xfId="53479" xr:uid="{856A5BF9-15B3-4921-9D53-9AE1CE322739}"/>
    <cellStyle name="Percent 17 2 6" xfId="25289" xr:uid="{1F379C81-8239-4207-96E2-27D87CA1F918}"/>
    <cellStyle name="Percent 17 2 6 2" xfId="28255" xr:uid="{07AE6FBB-BC69-4555-B616-AC7585F5F37B}"/>
    <cellStyle name="Percent 17 2 6 2 2" xfId="56745" xr:uid="{CFC3452D-6DD4-4264-BDB3-C060BCDFE254}"/>
    <cellStyle name="Percent 17 2 6 3" xfId="53780" xr:uid="{166C2E0E-E6EB-449E-BE5C-E020D06FF0D2}"/>
    <cellStyle name="Percent 17 2 7" xfId="26740" xr:uid="{69571505-9A9E-475D-92DC-1F44F866833B}"/>
    <cellStyle name="Percent 17 2 7 2" xfId="55230" xr:uid="{04A0D982-1323-4247-B30E-D248C9912059}"/>
    <cellStyle name="Percent 17 2 8" xfId="29734" xr:uid="{6D74E212-B3B2-4085-9112-C0615AFB75C7}"/>
    <cellStyle name="Percent 17 2 8 2" xfId="58224" xr:uid="{426B5345-133E-49F3-A5EB-16458A212845}"/>
    <cellStyle name="Percent 17 2 9" xfId="23693" xr:uid="{5C4C8363-9356-429C-B05E-C187D2B73B18}"/>
    <cellStyle name="Percent 17 2 9 2" xfId="52395" xr:uid="{72F4C214-2214-4EA0-9104-B6B3C1DAD2BE}"/>
    <cellStyle name="Percent 17 3" xfId="21282" xr:uid="{95ED1354-BCF1-4DC0-8AA5-5251A27F9225}"/>
    <cellStyle name="Percent 17 3 2" xfId="25501" xr:uid="{41C5D597-5452-4618-A8AA-908266122D61}"/>
    <cellStyle name="Percent 17 3 2 2" xfId="28478" xr:uid="{17483289-2B7A-44B4-B0E3-5CA6209B9FEB}"/>
    <cellStyle name="Percent 17 3 2 2 2" xfId="56968" xr:uid="{742C5C8B-290C-4B5D-997D-D33C1D589740}"/>
    <cellStyle name="Percent 17 3 2 3" xfId="53992" xr:uid="{85CE2745-EA58-499A-98E5-3888135D7586}"/>
    <cellStyle name="Percent 17 3 3" xfId="26964" xr:uid="{E49ED38D-C41E-4F82-B6CB-CAB2D133DE69}"/>
    <cellStyle name="Percent 17 3 3 2" xfId="55454" xr:uid="{17A98C3F-8061-4D3A-8711-B422DA6585FB}"/>
    <cellStyle name="Percent 17 3 4" xfId="29958" xr:uid="{56FBD0C9-9B31-4E25-A613-A9C0C827C825}"/>
    <cellStyle name="Percent 17 3 4 2" xfId="58448" xr:uid="{92D3588C-0153-4036-8E3C-D9A898347377}"/>
    <cellStyle name="Percent 17 3 5" xfId="24020" xr:uid="{1CF86A3E-567C-4EA6-9ECA-F5E4A45C85AC}"/>
    <cellStyle name="Percent 17 3 5 2" xfId="52583" xr:uid="{03156193-8B6A-4FEB-8D5B-2715A9995F1A}"/>
    <cellStyle name="Percent 17 3 6" xfId="50708" xr:uid="{208C75A9-04D8-45A4-B86D-FF0BB10621E7}"/>
    <cellStyle name="Percent 17 4" xfId="20245" xr:uid="{A45515AB-9B0C-47EB-BDDF-8A964FF86A44}"/>
    <cellStyle name="Percent 17 4 2" xfId="25788" xr:uid="{C50AFC16-AD24-4515-8C00-ED2097EAC64B}"/>
    <cellStyle name="Percent 17 4 2 2" xfId="28767" xr:uid="{53729487-7FFA-456D-8B2C-973C7883E518}"/>
    <cellStyle name="Percent 17 4 2 2 2" xfId="57257" xr:uid="{A2138C29-BADA-4748-8BBF-96EC93B0F955}"/>
    <cellStyle name="Percent 17 4 2 3" xfId="54279" xr:uid="{441C04C1-A27A-458E-A736-2F4F90DB855D}"/>
    <cellStyle name="Percent 17 4 3" xfId="27256" xr:uid="{92999C45-284A-45EB-A9B3-B970D447E4F2}"/>
    <cellStyle name="Percent 17 4 3 2" xfId="55746" xr:uid="{534F8952-F545-4868-A375-F13431F4A1B7}"/>
    <cellStyle name="Percent 17 4 4" xfId="30253" xr:uid="{8F746CAB-CBF5-4038-A0B2-B9EE7A8662EB}"/>
    <cellStyle name="Percent 17 4 4 2" xfId="58743" xr:uid="{66292C28-01C2-45AB-9665-18E003F7589A}"/>
    <cellStyle name="Percent 17 4 5" xfId="24343" xr:uid="{3CDCCCCB-CAD6-41D4-A5A5-BF81D400DF51}"/>
    <cellStyle name="Percent 17 4 5 2" xfId="52835" xr:uid="{0BA95F4A-41BE-4F36-A102-7322BCE9EF53}"/>
    <cellStyle name="Percent 17 4 6" xfId="49883" xr:uid="{BE4C23BA-B85E-4971-996A-1AB23B8BE8CD}"/>
    <cellStyle name="Percent 17 5" xfId="5369" xr:uid="{A87DB9E8-7DD4-4ABD-A9CB-C3B8183FD052}"/>
    <cellStyle name="Percent 17 5 2" xfId="26080" xr:uid="{1D17451C-941D-4B11-8F14-EBE7FCB1F15C}"/>
    <cellStyle name="Percent 17 5 2 2" xfId="29064" xr:uid="{DC4A9B9F-BB9C-429D-9005-90B7FAD88561}"/>
    <cellStyle name="Percent 17 5 2 2 2" xfId="57554" xr:uid="{883E4F24-71CA-4E6B-8B11-98BE5D7243D3}"/>
    <cellStyle name="Percent 17 5 2 3" xfId="54571" xr:uid="{5A87B8D5-529B-4EB2-81CA-E48370D7E37E}"/>
    <cellStyle name="Percent 17 5 3" xfId="27553" xr:uid="{D89516E1-E313-43FE-A4D1-EF65F4595EC1}"/>
    <cellStyle name="Percent 17 5 3 2" xfId="56043" xr:uid="{DC91E506-7482-458A-A3B8-29E831CB4D8B}"/>
    <cellStyle name="Percent 17 5 4" xfId="30551" xr:uid="{B89CBD1E-6EE5-4F16-B5A6-7D22F8E8EC4A}"/>
    <cellStyle name="Percent 17 5 4 2" xfId="59041" xr:uid="{E551B682-1082-4C49-A48F-3D4BC6EBBC8B}"/>
    <cellStyle name="Percent 17 5 5" xfId="24623" xr:uid="{1D48E261-DE9D-4604-9538-C39C92F42E1E}"/>
    <cellStyle name="Percent 17 5 5 2" xfId="53115" xr:uid="{81142D47-1077-4264-ADB2-4380D5D6D3C4}"/>
    <cellStyle name="Percent 17 5 6" xfId="35232" xr:uid="{BC3D309F-0A0B-4A66-BB32-7A7035846719}"/>
    <cellStyle name="Percent 17 6" xfId="24919" xr:uid="{CF7F8813-BE97-498B-80F3-7133D7FBBF58}"/>
    <cellStyle name="Percent 17 6 2" xfId="26389" xr:uid="{B0C83524-814A-42D2-99D4-B29CE0B69EEB}"/>
    <cellStyle name="Percent 17 6 2 2" xfId="29373" xr:uid="{14FCA16A-EF50-4D82-8A2C-8CC037551188}"/>
    <cellStyle name="Percent 17 6 2 2 2" xfId="57863" xr:uid="{CD4839CD-74FD-4072-AEE1-648EA6E97C40}"/>
    <cellStyle name="Percent 17 6 2 3" xfId="54880" xr:uid="{26FEAC4E-E1B9-4D65-834C-A0FDF27A0C10}"/>
    <cellStyle name="Percent 17 6 3" xfId="27862" xr:uid="{47D7DAAB-4668-4FDC-A50E-6D86B59D2067}"/>
    <cellStyle name="Percent 17 6 3 2" xfId="56352" xr:uid="{C1AAAEF5-FDC0-4EDC-802E-D542D303E7FD}"/>
    <cellStyle name="Percent 17 6 4" xfId="30861" xr:uid="{EF80941B-0E3C-4561-83D6-9CA5B94526E5}"/>
    <cellStyle name="Percent 17 6 4 2" xfId="59351" xr:uid="{BAFBEFDD-2F12-471A-BF42-F21221FD506A}"/>
    <cellStyle name="Percent 17 6 5" xfId="53410" xr:uid="{5D350F94-9822-455B-B79A-0EE3B90F697D}"/>
    <cellStyle name="Percent 17 7" xfId="25220" xr:uid="{C4691C83-7B84-49A2-96C4-872692D82063}"/>
    <cellStyle name="Percent 17 7 2" xfId="28187" xr:uid="{566AC550-EA66-4FCD-A630-ECD8589B9677}"/>
    <cellStyle name="Percent 17 7 2 2" xfId="56677" xr:uid="{8FC088D9-EEF6-4926-80E2-E3E0CA235F80}"/>
    <cellStyle name="Percent 17 7 3" xfId="53711" xr:uid="{AB50CCFA-DF98-41AB-AF34-9F378CA4540B}"/>
    <cellStyle name="Percent 17 8" xfId="26671" xr:uid="{FF68611F-27BC-4CBB-B7D1-FF53A9DCB8D6}"/>
    <cellStyle name="Percent 17 8 2" xfId="55161" xr:uid="{2A6730EB-872B-4253-80FE-3994C6D3A289}"/>
    <cellStyle name="Percent 17 9" xfId="29665" xr:uid="{64529790-B9B8-41EA-AC6C-FF7B6E02D323}"/>
    <cellStyle name="Percent 17 9 2" xfId="58155" xr:uid="{733AEC4B-7B0C-496A-A9A8-51CB3C52F32F}"/>
    <cellStyle name="Percent 18" xfId="425" xr:uid="{307B33B4-3722-4273-9BB0-A1470A201286}"/>
    <cellStyle name="Percent 18 10" xfId="23632" xr:uid="{79FF1C65-3096-4933-AE82-201EF6ECE91D}"/>
    <cellStyle name="Percent 18 10 2" xfId="52356" xr:uid="{E8BEADE7-2B96-49FF-AD41-8682B4807862}"/>
    <cellStyle name="Percent 18 11" xfId="22975" xr:uid="{A25EA577-8550-4915-AE6C-08B1BCD91A96}"/>
    <cellStyle name="Percent 18 2" xfId="6178" xr:uid="{3DFED594-DE25-4841-8C9C-62EAAC37F2CB}"/>
    <cellStyle name="Percent 18 2 10" xfId="23034" xr:uid="{504C9E10-9138-43F2-8F20-799F43EF6B57}"/>
    <cellStyle name="Percent 18 2 11" xfId="36037" xr:uid="{72B76E1C-573D-4E44-97B6-95893BFF2ED3}"/>
    <cellStyle name="Percent 18 2 2" xfId="22294" xr:uid="{4301DEE1-1BB2-4D13-BAB2-DC3BE63C86A3}"/>
    <cellStyle name="Percent 18 2 2 2" xfId="25571" xr:uid="{914F1603-A326-4556-BD3C-14245F63E6C0}"/>
    <cellStyle name="Percent 18 2 2 2 2" xfId="28546" xr:uid="{EA802ADE-C6F1-484D-8D78-8DBBD57BF927}"/>
    <cellStyle name="Percent 18 2 2 2 2 2" xfId="57036" xr:uid="{1692EAF1-D1C7-4B5E-944D-DC9E77E7EBD8}"/>
    <cellStyle name="Percent 18 2 2 2 3" xfId="54062" xr:uid="{7538C04D-B855-4AEE-B2CF-E41A6E640E2D}"/>
    <cellStyle name="Percent 18 2 2 3" xfId="27032" xr:uid="{0D103C12-BE77-4983-8468-01D87456F300}"/>
    <cellStyle name="Percent 18 2 2 3 2" xfId="55522" xr:uid="{9B5778DD-EB6E-4447-9673-C459248CFDDB}"/>
    <cellStyle name="Percent 18 2 2 4" xfId="30027" xr:uid="{E8E7D28D-050D-4F01-A523-3EFD82B06888}"/>
    <cellStyle name="Percent 18 2 2 4 2" xfId="58517" xr:uid="{FA77C2FA-83B0-4235-91B4-5769AA42413C}"/>
    <cellStyle name="Percent 18 2 2 5" xfId="24099" xr:uid="{D8FD45C2-4598-4EA6-852A-695E666ABB0A}"/>
    <cellStyle name="Percent 18 2 2 5 2" xfId="52640" xr:uid="{0FA5F181-295A-4D7C-905D-BF41E0812D0B}"/>
    <cellStyle name="Percent 18 2 2 6" xfId="51719" xr:uid="{CECAF840-B162-44C5-88BC-058ACBC339CF}"/>
    <cellStyle name="Percent 18 2 3" xfId="24413" xr:uid="{54126EBC-8046-4EFC-ADCB-1C2A5C4A6CCC}"/>
    <cellStyle name="Percent 18 2 3 2" xfId="25858" xr:uid="{D0DCA417-376C-4D36-8364-88FC329168ED}"/>
    <cellStyle name="Percent 18 2 3 2 2" xfId="28836" xr:uid="{ED2D510B-807F-4554-9BB3-00EE0C3DD475}"/>
    <cellStyle name="Percent 18 2 3 2 2 2" xfId="57326" xr:uid="{8026E98E-72E2-47AA-98ED-875F4D1FB56B}"/>
    <cellStyle name="Percent 18 2 3 2 3" xfId="54349" xr:uid="{A6595372-AB98-4EB7-8ECA-2516F288F8A4}"/>
    <cellStyle name="Percent 18 2 3 3" xfId="27325" xr:uid="{B1154F80-CB4C-4801-9849-5DAC4EA9F260}"/>
    <cellStyle name="Percent 18 2 3 3 2" xfId="55815" xr:uid="{8709331E-F782-489E-B895-9D10250EA2F6}"/>
    <cellStyle name="Percent 18 2 3 4" xfId="30323" xr:uid="{FAE56233-9DE7-4A5A-88EF-9D0AEE85C749}"/>
    <cellStyle name="Percent 18 2 3 4 2" xfId="58813" xr:uid="{65B5F437-0ED5-4934-A98B-A100F2E2FDB5}"/>
    <cellStyle name="Percent 18 2 3 5" xfId="52905" xr:uid="{E730944E-10D5-4D16-BBF5-672A131935F0}"/>
    <cellStyle name="Percent 18 2 4" xfId="24692" xr:uid="{C440AB37-9FC8-4E97-888A-6E2CCEAFC6A4}"/>
    <cellStyle name="Percent 18 2 4 2" xfId="26149" xr:uid="{D42BFBC9-EE39-4563-8738-63AE41B62FEC}"/>
    <cellStyle name="Percent 18 2 4 2 2" xfId="29133" xr:uid="{5DF0D291-3439-4900-ABA6-846A5A7FC0E0}"/>
    <cellStyle name="Percent 18 2 4 2 2 2" xfId="57623" xr:uid="{6E171573-DA99-42BC-A5C1-CB491CE749F4}"/>
    <cellStyle name="Percent 18 2 4 2 3" xfId="54640" xr:uid="{CC547BC7-D3CF-4738-B48E-4A1FBABC1C05}"/>
    <cellStyle name="Percent 18 2 4 3" xfId="27622" xr:uid="{B3C04DC3-4C40-4F01-8A42-B2855831F390}"/>
    <cellStyle name="Percent 18 2 4 3 2" xfId="56112" xr:uid="{A0C37C8A-3AC3-48E6-8889-F73259674331}"/>
    <cellStyle name="Percent 18 2 4 4" xfId="30621" xr:uid="{D3D3A6FB-94F9-4D6E-AB1A-75C5F112EA4D}"/>
    <cellStyle name="Percent 18 2 4 4 2" xfId="59111" xr:uid="{0DEF9EF5-8438-4CDB-BB31-60A35EF93D51}"/>
    <cellStyle name="Percent 18 2 4 5" xfId="53184" xr:uid="{52188527-FBD5-471D-B5EB-AFF963F0040D}"/>
    <cellStyle name="Percent 18 2 5" xfId="24989" xr:uid="{05F6401D-74B8-42C9-89F9-B060B3598AB1}"/>
    <cellStyle name="Percent 18 2 5 2" xfId="26458" xr:uid="{54B6A8A8-406D-4ED5-8D1D-F4677AAA4D57}"/>
    <cellStyle name="Percent 18 2 5 2 2" xfId="29442" xr:uid="{0B6AB66A-BB01-49B8-B153-05EFD654762E}"/>
    <cellStyle name="Percent 18 2 5 2 2 2" xfId="57932" xr:uid="{3B0FE421-E353-4674-84A9-A52929EAADD9}"/>
    <cellStyle name="Percent 18 2 5 2 3" xfId="54949" xr:uid="{68E70712-6811-4DCD-AB73-31706D22D64D}"/>
    <cellStyle name="Percent 18 2 5 3" xfId="27931" xr:uid="{D5ED76DC-B313-4F51-B750-D3E6478FD235}"/>
    <cellStyle name="Percent 18 2 5 3 2" xfId="56421" xr:uid="{26680F81-0C03-44D9-B888-0FFB97A14CCA}"/>
    <cellStyle name="Percent 18 2 5 4" xfId="30931" xr:uid="{7F973D4F-6E6B-46A0-8ACF-78626ADDA848}"/>
    <cellStyle name="Percent 18 2 5 4 2" xfId="59421" xr:uid="{B430FA11-1427-42C4-959E-B8D8575DF0AC}"/>
    <cellStyle name="Percent 18 2 5 5" xfId="53480" xr:uid="{3E983411-477E-4CB3-8AF1-40661BA6A648}"/>
    <cellStyle name="Percent 18 2 6" xfId="25290" xr:uid="{68FC7E4E-83E4-43F5-9DCE-BCA481FF6D5D}"/>
    <cellStyle name="Percent 18 2 6 2" xfId="28256" xr:uid="{DC9672BA-BFC4-4D1E-9396-E2DAECDC87EA}"/>
    <cellStyle name="Percent 18 2 6 2 2" xfId="56746" xr:uid="{E3388EFA-AD20-4715-932E-837AA5B3BCF4}"/>
    <cellStyle name="Percent 18 2 6 3" xfId="53781" xr:uid="{A5288EF2-93A2-4101-A009-7BA96C5A8A10}"/>
    <cellStyle name="Percent 18 2 7" xfId="26741" xr:uid="{258631BF-2774-4F91-9D64-FEF926A022FA}"/>
    <cellStyle name="Percent 18 2 7 2" xfId="55231" xr:uid="{3C02EDAC-EA15-45A9-9570-6021E1C22BC1}"/>
    <cellStyle name="Percent 18 2 8" xfId="29735" xr:uid="{1369EAEF-7523-4D32-A227-56CD265BCD44}"/>
    <cellStyle name="Percent 18 2 8 2" xfId="58225" xr:uid="{434E12FB-A78D-4A3C-858E-AE49828EAC54}"/>
    <cellStyle name="Percent 18 2 9" xfId="23694" xr:uid="{6E88D6C5-B4F9-4364-ADA3-F6AA95710332}"/>
    <cellStyle name="Percent 18 2 9 2" xfId="52396" xr:uid="{6167FCF8-0D71-4DF2-AFB0-71AAA1C2994E}"/>
    <cellStyle name="Percent 18 3" xfId="21305" xr:uid="{54F7BE89-B5FE-406A-BAC8-BEFD50E46F03}"/>
    <cellStyle name="Percent 18 3 2" xfId="25502" xr:uid="{9F2F4E77-F5EE-4822-B07D-96AB0BA706D0}"/>
    <cellStyle name="Percent 18 3 2 2" xfId="28479" xr:uid="{F31EF04E-775D-4E49-8906-6DC7C8957EB1}"/>
    <cellStyle name="Percent 18 3 2 2 2" xfId="56969" xr:uid="{5E2925BF-7191-41F8-A93B-7ABAEDDE5D9E}"/>
    <cellStyle name="Percent 18 3 2 3" xfId="53993" xr:uid="{AD25EBC8-C81C-47D7-A84B-1729D5E06FD8}"/>
    <cellStyle name="Percent 18 3 3" xfId="26965" xr:uid="{720B01FD-3C61-4CE8-8742-FC5EE6204398}"/>
    <cellStyle name="Percent 18 3 3 2" xfId="55455" xr:uid="{C46123ED-6F3C-4305-AA62-7031CAC28C2A}"/>
    <cellStyle name="Percent 18 3 4" xfId="29959" xr:uid="{E4EEF3B0-4FBD-4D56-9A2F-2AFD559EAA2D}"/>
    <cellStyle name="Percent 18 3 4 2" xfId="58449" xr:uid="{031E7D86-9F88-4E09-AF4C-BBD0F86CB289}"/>
    <cellStyle name="Percent 18 3 5" xfId="24021" xr:uid="{E38D2B84-B497-4416-A818-D1D38BBF60C0}"/>
    <cellStyle name="Percent 18 3 5 2" xfId="52584" xr:uid="{A84153C2-402E-47CC-9178-5C17AD572271}"/>
    <cellStyle name="Percent 18 3 6" xfId="50731" xr:uid="{93AEC819-7573-4660-B8CA-F7877B06D244}"/>
    <cellStyle name="Percent 18 4" xfId="20246" xr:uid="{78FC7D40-CC72-40A4-8011-4E61E06697BF}"/>
    <cellStyle name="Percent 18 4 2" xfId="25789" xr:uid="{F89B8794-D27E-496D-891E-7C3285042C3D}"/>
    <cellStyle name="Percent 18 4 2 2" xfId="28768" xr:uid="{0353D3C2-CAEE-42FC-919C-1374B08F9305}"/>
    <cellStyle name="Percent 18 4 2 2 2" xfId="57258" xr:uid="{40B9AFBD-FE0F-4D8F-B768-E4D0080BAC8D}"/>
    <cellStyle name="Percent 18 4 2 3" xfId="54280" xr:uid="{0C142C83-A354-447E-8CB4-E4D74558BE78}"/>
    <cellStyle name="Percent 18 4 3" xfId="27257" xr:uid="{22873D8D-8880-47DB-9B50-CE000D922CE4}"/>
    <cellStyle name="Percent 18 4 3 2" xfId="55747" xr:uid="{A772139D-BD6F-41B7-BF62-5A6F4DEDF684}"/>
    <cellStyle name="Percent 18 4 4" xfId="30254" xr:uid="{AB71634E-C975-42CC-AF64-B181FB7BAF5D}"/>
    <cellStyle name="Percent 18 4 4 2" xfId="58744" xr:uid="{B7CB06D4-1EAF-436C-9B60-27FAEB86EA40}"/>
    <cellStyle name="Percent 18 4 5" xfId="24344" xr:uid="{3DF16C59-1D84-405D-B58A-CF47D02607DE}"/>
    <cellStyle name="Percent 18 4 5 2" xfId="52836" xr:uid="{85EEE010-A04B-4DBF-8F6C-D3B21CA06671}"/>
    <cellStyle name="Percent 18 4 6" xfId="49884" xr:uid="{97D6F21F-AA8F-4984-836C-7204C311AA1C}"/>
    <cellStyle name="Percent 18 5" xfId="5394" xr:uid="{C44D9DDD-96AC-47FD-9516-AC24BAA27B7C}"/>
    <cellStyle name="Percent 18 5 2" xfId="26081" xr:uid="{3E84B33D-38FB-4E21-AF69-D98F7E972E56}"/>
    <cellStyle name="Percent 18 5 2 2" xfId="29065" xr:uid="{72E4234B-795D-4586-A606-30BF33CCC1BB}"/>
    <cellStyle name="Percent 18 5 2 2 2" xfId="57555" xr:uid="{9B6990C6-048A-4331-A2F8-E58A3E174FB0}"/>
    <cellStyle name="Percent 18 5 2 3" xfId="54572" xr:uid="{ABC2CC35-01E6-4779-A76E-2A79A3F17A4E}"/>
    <cellStyle name="Percent 18 5 3" xfId="27554" xr:uid="{3F2A1B79-A5F8-4D71-AF04-1757B61D7830}"/>
    <cellStyle name="Percent 18 5 3 2" xfId="56044" xr:uid="{DB05CBCC-C611-4487-83EF-FD34961C2D68}"/>
    <cellStyle name="Percent 18 5 4" xfId="30552" xr:uid="{600D0608-B638-43B4-9547-2B99C7872F0E}"/>
    <cellStyle name="Percent 18 5 4 2" xfId="59042" xr:uid="{9157BE78-5C6E-4955-BDEC-0C4E538454BC}"/>
    <cellStyle name="Percent 18 5 5" xfId="24624" xr:uid="{7554F295-EC11-49AB-852D-6249895C2E45}"/>
    <cellStyle name="Percent 18 5 5 2" xfId="53116" xr:uid="{F5470682-30C8-4D12-8C16-2FC63D82AD90}"/>
    <cellStyle name="Percent 18 5 6" xfId="35257" xr:uid="{CF1A8FCF-A112-4A9C-AD9A-5CD7F02CDB0A}"/>
    <cellStyle name="Percent 18 6" xfId="24920" xr:uid="{AF6A1FBC-1C07-41B0-B11E-70C77031F5A0}"/>
    <cellStyle name="Percent 18 6 2" xfId="26390" xr:uid="{AB3477C3-6953-495C-BDE6-326D71EB5BF0}"/>
    <cellStyle name="Percent 18 6 2 2" xfId="29374" xr:uid="{46E94212-E951-497E-A2BD-C8331CDEE2E4}"/>
    <cellStyle name="Percent 18 6 2 2 2" xfId="57864" xr:uid="{42C5A83F-6AF2-421C-8910-E86AF17F6FF4}"/>
    <cellStyle name="Percent 18 6 2 3" xfId="54881" xr:uid="{E075CB6F-6321-45CC-A3D9-099FB25716AC}"/>
    <cellStyle name="Percent 18 6 3" xfId="27863" xr:uid="{CFC609EB-BE93-417D-A482-DB101EFAD48D}"/>
    <cellStyle name="Percent 18 6 3 2" xfId="56353" xr:uid="{AD11E79C-579F-419C-84AC-9A79BB2CDD49}"/>
    <cellStyle name="Percent 18 6 4" xfId="30862" xr:uid="{136C883E-9401-45B7-AF28-8C0F56B28632}"/>
    <cellStyle name="Percent 18 6 4 2" xfId="59352" xr:uid="{B42A0BA0-AA76-43A8-84FA-3B14E840B18D}"/>
    <cellStyle name="Percent 18 6 5" xfId="53411" xr:uid="{6692C440-C4F5-4E70-AC03-5F1C28F574D2}"/>
    <cellStyle name="Percent 18 7" xfId="25221" xr:uid="{74726138-F4DC-4709-B0A4-0520421FF869}"/>
    <cellStyle name="Percent 18 7 2" xfId="28188" xr:uid="{862EC822-3E41-4348-95FF-9ADB88E6140F}"/>
    <cellStyle name="Percent 18 7 2 2" xfId="56678" xr:uid="{4300C0C9-71E5-4263-969D-EC166D900FFD}"/>
    <cellStyle name="Percent 18 7 3" xfId="53712" xr:uid="{5F85BF82-8EDD-43D1-BFB9-555F5A16FDF9}"/>
    <cellStyle name="Percent 18 8" xfId="26672" xr:uid="{E4326073-85E3-4CC4-A41F-ACDAA18097CB}"/>
    <cellStyle name="Percent 18 8 2" xfId="55162" xr:uid="{E797A82B-E793-4045-81D2-5929640C408C}"/>
    <cellStyle name="Percent 18 9" xfId="29666" xr:uid="{2563BFAC-78D8-431E-A4A9-E3DEE1CE4C81}"/>
    <cellStyle name="Percent 18 9 2" xfId="58156" xr:uid="{D43A4BD4-B0E9-4941-924B-C482ED738A79}"/>
    <cellStyle name="Percent 19" xfId="427" xr:uid="{B6ACDC1A-8C65-4C8D-9169-DCE713D86D49}"/>
    <cellStyle name="Percent 19 10" xfId="23633" xr:uid="{6CC4D00F-23AA-4E27-A139-26B37EA64344}"/>
    <cellStyle name="Percent 19 10 2" xfId="52357" xr:uid="{263FB659-4F77-4575-918E-BC835A451E39}"/>
    <cellStyle name="Percent 19 11" xfId="22977" xr:uid="{41999FBD-4231-453F-86E6-D037DB3E9EAB}"/>
    <cellStyle name="Percent 19 2" xfId="6223" xr:uid="{A1850315-BDE1-4246-944B-B05C45C10CB1}"/>
    <cellStyle name="Percent 19 2 10" xfId="23036" xr:uid="{04294CFA-81A5-43AF-B071-FFFBBA372F38}"/>
    <cellStyle name="Percent 19 2 11" xfId="36082" xr:uid="{9928AB33-A9C2-46FD-86A1-6D8C3AADD936}"/>
    <cellStyle name="Percent 19 2 2" xfId="22337" xr:uid="{C3187807-7E94-460C-A1BF-58B25E94EBA1}"/>
    <cellStyle name="Percent 19 2 2 2" xfId="25572" xr:uid="{73EF87FE-5D85-47C1-B8FD-35C091FE3806}"/>
    <cellStyle name="Percent 19 2 2 2 2" xfId="28547" xr:uid="{AF0A44AB-CE39-459F-B054-65BD8B92DFAA}"/>
    <cellStyle name="Percent 19 2 2 2 2 2" xfId="57037" xr:uid="{66FE8D46-87F3-4C78-81DC-86F745E189AC}"/>
    <cellStyle name="Percent 19 2 2 2 3" xfId="54063" xr:uid="{9C37CA5F-75B2-4166-86AD-4F4CE3BAF170}"/>
    <cellStyle name="Percent 19 2 2 3" xfId="27033" xr:uid="{95A0F709-785E-4F77-80FC-5C7086C8DACD}"/>
    <cellStyle name="Percent 19 2 2 3 2" xfId="55523" xr:uid="{488C63D5-64C6-47F4-BEF7-ADD278B23584}"/>
    <cellStyle name="Percent 19 2 2 4" xfId="30028" xr:uid="{E662281D-AF1A-44BF-ABC2-555149966DFD}"/>
    <cellStyle name="Percent 19 2 2 4 2" xfId="58518" xr:uid="{D9015647-0427-479C-846F-25D7997CE26A}"/>
    <cellStyle name="Percent 19 2 2 5" xfId="24100" xr:uid="{68EB9718-49DF-42EF-957F-76B198482022}"/>
    <cellStyle name="Percent 19 2 2 5 2" xfId="52641" xr:uid="{85DDA097-76C7-4F0B-B590-7DD2FE5068CC}"/>
    <cellStyle name="Percent 19 2 2 6" xfId="51762" xr:uid="{810C3BCE-F375-4A5B-BD62-BE9DABA99691}"/>
    <cellStyle name="Percent 19 2 3" xfId="24414" xr:uid="{B6006E23-699F-4BDC-B9F8-CADF614B071F}"/>
    <cellStyle name="Percent 19 2 3 2" xfId="25859" xr:uid="{CB7C56F1-6A56-4455-9F02-E0D5CA2287E7}"/>
    <cellStyle name="Percent 19 2 3 2 2" xfId="28837" xr:uid="{2EEA2C6D-E183-4D21-97F4-585B4220B1CF}"/>
    <cellStyle name="Percent 19 2 3 2 2 2" xfId="57327" xr:uid="{1D61ECEE-D351-4EC7-BF51-FF5B5FC78C6A}"/>
    <cellStyle name="Percent 19 2 3 2 3" xfId="54350" xr:uid="{FBBF618D-6EDE-4AA4-B552-511C8D04F7B9}"/>
    <cellStyle name="Percent 19 2 3 3" xfId="27326" xr:uid="{4292AD11-4BD8-4CDF-AEC1-FAEC23D94EE1}"/>
    <cellStyle name="Percent 19 2 3 3 2" xfId="55816" xr:uid="{BCBAFA13-9438-41C5-A33A-F868E2DCA59D}"/>
    <cellStyle name="Percent 19 2 3 4" xfId="30324" xr:uid="{F89AA2FC-5CC1-4364-92BA-4247B332B3D0}"/>
    <cellStyle name="Percent 19 2 3 4 2" xfId="58814" xr:uid="{BDB10352-3BFE-435E-95BB-816B84DA49C8}"/>
    <cellStyle name="Percent 19 2 3 5" xfId="52906" xr:uid="{D0F2F613-9241-4402-8A69-D81AA30EA8CA}"/>
    <cellStyle name="Percent 19 2 4" xfId="24693" xr:uid="{444DDDA4-1976-409E-BAD3-55FDF8B99815}"/>
    <cellStyle name="Percent 19 2 4 2" xfId="26150" xr:uid="{940DF3F3-0163-4040-9C4F-F808CBE88541}"/>
    <cellStyle name="Percent 19 2 4 2 2" xfId="29134" xr:uid="{DDAD3028-3615-4F39-9364-4513D8BBFBD4}"/>
    <cellStyle name="Percent 19 2 4 2 2 2" xfId="57624" xr:uid="{77EB2608-997C-4472-A80C-DF1335B2B90B}"/>
    <cellStyle name="Percent 19 2 4 2 3" xfId="54641" xr:uid="{85FD43CC-0450-4F1C-946D-46D94EE1A254}"/>
    <cellStyle name="Percent 19 2 4 3" xfId="27623" xr:uid="{DEB225A1-9A3F-436D-8CE3-F2E7DF849B50}"/>
    <cellStyle name="Percent 19 2 4 3 2" xfId="56113" xr:uid="{D102016D-9E33-44B3-BD95-C3737657D6D8}"/>
    <cellStyle name="Percent 19 2 4 4" xfId="30622" xr:uid="{B05448BD-2F42-4F88-9357-033A75F7903C}"/>
    <cellStyle name="Percent 19 2 4 4 2" xfId="59112" xr:uid="{8758BB44-198E-4B94-9BC2-EFFCB85D9540}"/>
    <cellStyle name="Percent 19 2 4 5" xfId="53185" xr:uid="{31CFE693-8A71-4490-9D7A-1CE483B28776}"/>
    <cellStyle name="Percent 19 2 5" xfId="24990" xr:uid="{97466E46-A27F-4EA5-B235-ED9FA2B17533}"/>
    <cellStyle name="Percent 19 2 5 2" xfId="26459" xr:uid="{F5386458-8EB9-4250-A9A3-036C36E8CEC0}"/>
    <cellStyle name="Percent 19 2 5 2 2" xfId="29443" xr:uid="{13BE8569-12EB-4D78-BE4B-943D8514F9BA}"/>
    <cellStyle name="Percent 19 2 5 2 2 2" xfId="57933" xr:uid="{2CF2A6D2-BA4D-423D-9086-F1DD50B0E651}"/>
    <cellStyle name="Percent 19 2 5 2 3" xfId="54950" xr:uid="{016E39E0-0564-4167-A588-ACA2B1971744}"/>
    <cellStyle name="Percent 19 2 5 3" xfId="27932" xr:uid="{C504654B-BC71-46B5-9143-E7CC22169B09}"/>
    <cellStyle name="Percent 19 2 5 3 2" xfId="56422" xr:uid="{FF32191A-B5E1-41CE-918C-7172816C0C8E}"/>
    <cellStyle name="Percent 19 2 5 4" xfId="30932" xr:uid="{7025D2A0-0DEA-43C5-98E6-4F1256EA88D6}"/>
    <cellStyle name="Percent 19 2 5 4 2" xfId="59422" xr:uid="{B3C2A7F7-EBFA-43F6-A42D-35551CBC3C4B}"/>
    <cellStyle name="Percent 19 2 5 5" xfId="53481" xr:uid="{A4A75DEC-601C-4C50-8A28-921D5C677D6C}"/>
    <cellStyle name="Percent 19 2 6" xfId="25291" xr:uid="{3652AF94-A4F6-4E85-AE98-9F1987BBF68C}"/>
    <cellStyle name="Percent 19 2 6 2" xfId="28257" xr:uid="{CA1F6D9A-F72E-4DA1-95F5-6AB1D4B4CB01}"/>
    <cellStyle name="Percent 19 2 6 2 2" xfId="56747" xr:uid="{D7B42D91-6A28-4197-9362-A9E485855C12}"/>
    <cellStyle name="Percent 19 2 6 3" xfId="53782" xr:uid="{293CEFAF-9197-440A-A87F-236F95C4A28C}"/>
    <cellStyle name="Percent 19 2 7" xfId="26742" xr:uid="{86EDD8A9-5589-4D70-BD3A-F16C9F871FE3}"/>
    <cellStyle name="Percent 19 2 7 2" xfId="55232" xr:uid="{2DCF6B32-BD49-4CD3-8244-9A721DB10C68}"/>
    <cellStyle name="Percent 19 2 8" xfId="29736" xr:uid="{BBE74487-BC63-4FF9-ACFE-7BA808D91AE8}"/>
    <cellStyle name="Percent 19 2 8 2" xfId="58226" xr:uid="{F18A7B16-48E1-413C-9207-D570A896EABB}"/>
    <cellStyle name="Percent 19 2 9" xfId="23695" xr:uid="{9B1A4A67-8E25-4657-82EB-7B5A3CDBC20F}"/>
    <cellStyle name="Percent 19 2 9 2" xfId="52397" xr:uid="{09543292-3353-42CF-8989-A07D31858670}"/>
    <cellStyle name="Percent 19 3" xfId="21348" xr:uid="{63E4B1ED-A85A-4E0B-B65B-F693FA68B8C0}"/>
    <cellStyle name="Percent 19 3 2" xfId="25503" xr:uid="{F8CC8763-50EE-41BD-A67A-3D29B563E64B}"/>
    <cellStyle name="Percent 19 3 2 2" xfId="28480" xr:uid="{6BEF8DA3-EDFD-471B-BCB6-DF1870E8D7A0}"/>
    <cellStyle name="Percent 19 3 2 2 2" xfId="56970" xr:uid="{B88798F8-1EE7-4D61-883B-4BD1677DF512}"/>
    <cellStyle name="Percent 19 3 2 3" xfId="53994" xr:uid="{65834744-165A-4470-A7E3-6E04DFB8F9B9}"/>
    <cellStyle name="Percent 19 3 3" xfId="26966" xr:uid="{70029B2A-D200-4B5E-9386-A4B268443E60}"/>
    <cellStyle name="Percent 19 3 3 2" xfId="55456" xr:uid="{3893D387-DEEE-42A6-8531-380B61224E98}"/>
    <cellStyle name="Percent 19 3 4" xfId="29960" xr:uid="{F3B16DEF-7121-4E21-BA8F-41CCCF7EA787}"/>
    <cellStyle name="Percent 19 3 4 2" xfId="58450" xr:uid="{B41DC4E9-5DD0-44BC-8FC7-25EA22C37493}"/>
    <cellStyle name="Percent 19 3 5" xfId="24022" xr:uid="{1F082BA6-61BD-4B00-8A78-102435150F3B}"/>
    <cellStyle name="Percent 19 3 5 2" xfId="52585" xr:uid="{8315CE71-EDB9-4CF6-B4DB-88EB223D05A2}"/>
    <cellStyle name="Percent 19 3 6" xfId="50774" xr:uid="{DC8E5197-E46B-4477-AB72-00C10CA31F72}"/>
    <cellStyle name="Percent 19 4" xfId="20247" xr:uid="{E7D93318-912A-4B44-8B5C-E0DCA010AB70}"/>
    <cellStyle name="Percent 19 4 2" xfId="25790" xr:uid="{DFFB4BC1-C3C1-4036-805B-C9164624C718}"/>
    <cellStyle name="Percent 19 4 2 2" xfId="28769" xr:uid="{16D91E1A-3FA7-455A-98BC-3E664A4DE0E9}"/>
    <cellStyle name="Percent 19 4 2 2 2" xfId="57259" xr:uid="{2B43F74B-6CE1-4CB9-A81C-5EB1AA39B52B}"/>
    <cellStyle name="Percent 19 4 2 3" xfId="54281" xr:uid="{186C76A0-17DB-4081-8423-62EE0F7F8FA3}"/>
    <cellStyle name="Percent 19 4 3" xfId="27258" xr:uid="{CD24A0F5-062D-4FAB-8B01-FADC4CD898E7}"/>
    <cellStyle name="Percent 19 4 3 2" xfId="55748" xr:uid="{1526816D-B88A-439B-B2C7-7E8913555074}"/>
    <cellStyle name="Percent 19 4 4" xfId="30255" xr:uid="{7AB421E4-83DA-40C0-B314-203874C86394}"/>
    <cellStyle name="Percent 19 4 4 2" xfId="58745" xr:uid="{08755CEB-145C-452F-93AC-D84FCD2CD69A}"/>
    <cellStyle name="Percent 19 4 5" xfId="24345" xr:uid="{3F529D7B-7F6E-4D90-BBFF-8451D86A1057}"/>
    <cellStyle name="Percent 19 4 5 2" xfId="52837" xr:uid="{DDFAC114-8ACC-4326-9C7B-C0846EAFE382}"/>
    <cellStyle name="Percent 19 4 6" xfId="49885" xr:uid="{682D3738-0BE6-44FC-B9D3-2567891AC95B}"/>
    <cellStyle name="Percent 19 5" xfId="5439" xr:uid="{F85BFECD-8522-4261-A264-7A70A8AF1156}"/>
    <cellStyle name="Percent 19 5 2" xfId="26082" xr:uid="{474275E5-87E0-4D19-A472-D1109DA97215}"/>
    <cellStyle name="Percent 19 5 2 2" xfId="29066" xr:uid="{CE73B05E-057C-48FC-A20E-740F91DFE230}"/>
    <cellStyle name="Percent 19 5 2 2 2" xfId="57556" xr:uid="{D944F6D7-B640-495E-81A5-EB795759171B}"/>
    <cellStyle name="Percent 19 5 2 3" xfId="54573" xr:uid="{DFAE99D7-A8EF-4DA2-8E1B-C4C518818868}"/>
    <cellStyle name="Percent 19 5 3" xfId="27555" xr:uid="{B696E432-80EB-4F27-8EA0-B3125E5DC1F5}"/>
    <cellStyle name="Percent 19 5 3 2" xfId="56045" xr:uid="{4B2CF624-8DF1-4AB5-91F6-B435494D64DA}"/>
    <cellStyle name="Percent 19 5 4" xfId="30553" xr:uid="{65117929-FCC0-4173-94CA-B3FB2AF72E4B}"/>
    <cellStyle name="Percent 19 5 4 2" xfId="59043" xr:uid="{1B73FCFB-8230-4A88-9848-66A7C6E6F967}"/>
    <cellStyle name="Percent 19 5 5" xfId="24625" xr:uid="{9C6E1AC0-642F-43C7-A84F-E492EE271E88}"/>
    <cellStyle name="Percent 19 5 5 2" xfId="53117" xr:uid="{675CDB6E-F32A-4235-986F-661523F259F3}"/>
    <cellStyle name="Percent 19 5 6" xfId="35302" xr:uid="{2858BDC3-AD2E-4921-B495-21B50E65493A}"/>
    <cellStyle name="Percent 19 6" xfId="24921" xr:uid="{AAED4851-6F88-4C17-941D-80E7FA2E24B4}"/>
    <cellStyle name="Percent 19 6 2" xfId="26391" xr:uid="{DF1674D7-E32B-485D-91DB-80299AEA7C47}"/>
    <cellStyle name="Percent 19 6 2 2" xfId="29375" xr:uid="{68B4495A-4653-4430-9261-7026D7E293CA}"/>
    <cellStyle name="Percent 19 6 2 2 2" xfId="57865" xr:uid="{DAAC5672-DEDB-44D4-AAEB-6D88E260BB33}"/>
    <cellStyle name="Percent 19 6 2 3" xfId="54882" xr:uid="{92924E97-CDAE-4D87-BE87-71919BB67E69}"/>
    <cellStyle name="Percent 19 6 3" xfId="27864" xr:uid="{65CECACA-217D-41C8-978B-85723EE0A682}"/>
    <cellStyle name="Percent 19 6 3 2" xfId="56354" xr:uid="{06C58D11-F0BF-4A9D-B9FD-B4FD1C09CBE4}"/>
    <cellStyle name="Percent 19 6 4" xfId="30863" xr:uid="{EFB8DA65-A864-429C-B5A2-BD54A6A9C1AE}"/>
    <cellStyle name="Percent 19 6 4 2" xfId="59353" xr:uid="{4AA01789-7A4F-43B3-BEB3-296D82DC0974}"/>
    <cellStyle name="Percent 19 6 5" xfId="53412" xr:uid="{3624BB4F-210B-4FD3-B3F1-2486C3B210FB}"/>
    <cellStyle name="Percent 19 7" xfId="25222" xr:uid="{C0A96EAA-3464-4FB9-B575-B89B72C7115E}"/>
    <cellStyle name="Percent 19 7 2" xfId="28189" xr:uid="{75846CAA-DF3B-4DCF-8356-6AFE8781CA93}"/>
    <cellStyle name="Percent 19 7 2 2" xfId="56679" xr:uid="{1BA8B770-C4D6-4C46-AE0E-BA9407C2ECD5}"/>
    <cellStyle name="Percent 19 7 3" xfId="53713" xr:uid="{B07EFB9F-1E81-4A36-89F5-5596B8816F34}"/>
    <cellStyle name="Percent 19 8" xfId="26673" xr:uid="{6F1484BD-77A2-421C-8D59-637CD11961FE}"/>
    <cellStyle name="Percent 19 8 2" xfId="55163" xr:uid="{862C36C6-2997-450B-9194-895A5FFBD625}"/>
    <cellStyle name="Percent 19 9" xfId="29667" xr:uid="{3C6D8E5B-F236-403E-8836-72EF6AFF924F}"/>
    <cellStyle name="Percent 19 9 2" xfId="58157" xr:uid="{A4AF6048-5241-4658-B5A1-AD6703447067}"/>
    <cellStyle name="Percent 2" xfId="97" xr:uid="{AC09A197-C7E3-4EB1-AF24-24EF5ECA8C5E}"/>
    <cellStyle name="Percent 2 10" xfId="155" xr:uid="{B4DBA439-2060-4A2F-82BF-531D8405016D}"/>
    <cellStyle name="Percent 2 10 2" xfId="6173" xr:uid="{E94E0C09-9D7F-4931-BAAA-633DDD911696}"/>
    <cellStyle name="Percent 2 10 2 2" xfId="22289" xr:uid="{39B2758F-A18D-4900-B447-93C786A4EAFE}"/>
    <cellStyle name="Percent 2 10 2 2 2" xfId="51714" xr:uid="{8813D49C-FB51-491C-B025-F4AE4749EEF9}"/>
    <cellStyle name="Percent 2 10 2 3" xfId="36032" xr:uid="{8C73B8C5-9631-4B40-810B-4272573D51D8}"/>
    <cellStyle name="Percent 2 10 3" xfId="21300" xr:uid="{CCD7C4C2-A10A-4745-9C77-978A291A4C59}"/>
    <cellStyle name="Percent 2 10 3 2" xfId="50726" xr:uid="{C8CEA285-0CB2-4158-A3EF-411B8BE3014C}"/>
    <cellStyle name="Percent 2 10 4" xfId="5389" xr:uid="{4FAA55CB-E25E-408E-A3DC-042D5C6F6CEF}"/>
    <cellStyle name="Percent 2 10 4 2" xfId="35252" xr:uid="{86D82234-54D3-4E77-92AD-CDBF50CEF2E0}"/>
    <cellStyle name="Percent 2 11" xfId="5414" xr:uid="{143F6611-2A07-45BA-997B-070A1EA5CAD2}"/>
    <cellStyle name="Percent 2 11 2" xfId="6198" xr:uid="{DD74FA5F-3F0C-40B3-8AFB-977E7B54DA84}"/>
    <cellStyle name="Percent 2 11 2 2" xfId="22313" xr:uid="{BBC8EE77-C99E-41F0-988F-47C7F556D58F}"/>
    <cellStyle name="Percent 2 11 2 2 2" xfId="51738" xr:uid="{CF19B379-D9B9-4F89-93E2-EB502E399A03}"/>
    <cellStyle name="Percent 2 11 2 3" xfId="36057" xr:uid="{8E570D78-CE4C-4A31-9C67-29A84C394241}"/>
    <cellStyle name="Percent 2 11 3" xfId="21324" xr:uid="{93FDCACA-2704-4659-8D7E-328DD1B9B5B3}"/>
    <cellStyle name="Percent 2 11 3 2" xfId="50750" xr:uid="{1370B360-F2F4-41FD-9806-C62EE0A84791}"/>
    <cellStyle name="Percent 2 11 4" xfId="35277" xr:uid="{D03FA024-1C94-4481-A323-7023DDFDE9DD}"/>
    <cellStyle name="Percent 2 12" xfId="5437" xr:uid="{91A06089-075A-496D-9867-42D63B8531E1}"/>
    <cellStyle name="Percent 2 12 2" xfId="6221" xr:uid="{6ADB10A2-3A22-402B-8F50-684BCB31EA5C}"/>
    <cellStyle name="Percent 2 12 2 2" xfId="22335" xr:uid="{7DABF634-85A1-421B-9C37-8B10ACF6F100}"/>
    <cellStyle name="Percent 2 12 2 2 2" xfId="51760" xr:uid="{3444547A-B26A-4396-BB7B-52CC4903A3CD}"/>
    <cellStyle name="Percent 2 12 2 3" xfId="36080" xr:uid="{222E1649-BA19-4FD9-AD46-B62F9B4C3DF2}"/>
    <cellStyle name="Percent 2 12 3" xfId="21346" xr:uid="{69BFCD4D-75DC-4BDD-9E09-8FCFEC361BB1}"/>
    <cellStyle name="Percent 2 12 3 2" xfId="50772" xr:uid="{A8E5F55B-ABE5-483F-A7C4-FB441030FC74}"/>
    <cellStyle name="Percent 2 12 4" xfId="35300" xr:uid="{BFA4CF70-2DED-486D-8182-2509933ED2AD}"/>
    <cellStyle name="Percent 2 13" xfId="5461" xr:uid="{CA458F7D-FAB0-4ACD-856A-653D6D789720}"/>
    <cellStyle name="Percent 2 13 2" xfId="6245" xr:uid="{9C2D0FAC-2DA0-465D-BA1E-2CD823B02225}"/>
    <cellStyle name="Percent 2 13 2 2" xfId="22358" xr:uid="{FED1C553-5564-4E6E-9504-E415115BCA94}"/>
    <cellStyle name="Percent 2 13 2 2 2" xfId="51783" xr:uid="{62F3BC2E-8CA4-4894-9AF4-F59068C8AFFE}"/>
    <cellStyle name="Percent 2 13 2 3" xfId="36104" xr:uid="{CCD46A22-8DD9-4564-BECF-533F36761B81}"/>
    <cellStyle name="Percent 2 13 3" xfId="21369" xr:uid="{5CC94C81-F32C-48D4-A901-E8C4CA303409}"/>
    <cellStyle name="Percent 2 13 3 2" xfId="50795" xr:uid="{3EBED688-A105-4124-A65C-FF9510BCE73E}"/>
    <cellStyle name="Percent 2 13 4" xfId="35324" xr:uid="{D5E01DB7-5A49-4BD1-AAD9-EE3196AB4B95}"/>
    <cellStyle name="Percent 2 14" xfId="5485" xr:uid="{8A4A13F6-BEBD-4BBF-BF01-A27385072E5F}"/>
    <cellStyle name="Percent 2 14 2" xfId="6269" xr:uid="{4F1FF665-C22A-4D69-A578-F8EB588AA727}"/>
    <cellStyle name="Percent 2 14 2 2" xfId="22381" xr:uid="{6666F1E0-D8F0-4C45-AA9A-DF2D45CEFD6E}"/>
    <cellStyle name="Percent 2 14 2 2 2" xfId="51806" xr:uid="{04D28564-B8F7-4245-BE5F-63DDDDFE5C79}"/>
    <cellStyle name="Percent 2 14 2 3" xfId="36128" xr:uid="{BEF9208D-D222-4E01-BFA9-45F2D291C51B}"/>
    <cellStyle name="Percent 2 14 3" xfId="21392" xr:uid="{5E79059B-1873-41E8-B35A-611AE88CCDC4}"/>
    <cellStyle name="Percent 2 14 3 2" xfId="50818" xr:uid="{B795526B-7030-4AA0-AC8B-34A258F9A06C}"/>
    <cellStyle name="Percent 2 14 4" xfId="35348" xr:uid="{0E27717C-9F12-4F0B-A7CA-6BC7E4FE1596}"/>
    <cellStyle name="Percent 2 15" xfId="5510" xr:uid="{FF70C339-9F07-4635-9281-419964E64661}"/>
    <cellStyle name="Percent 2 15 2" xfId="21416" xr:uid="{1FA493CC-E42B-4D67-8C49-A8D6866C5FA8}"/>
    <cellStyle name="Percent 2 15 2 2" xfId="50842" xr:uid="{CA44AEAC-0244-45FA-BAD3-C61DECB3ED35}"/>
    <cellStyle name="Percent 2 15 3" xfId="35373" xr:uid="{832141A6-4769-4D46-98B6-ECDABDAEF672}"/>
    <cellStyle name="Percent 2 16" xfId="5534" xr:uid="{87B41887-5A32-4516-AE09-E81D23F1F2FF}"/>
    <cellStyle name="Percent 2 16 2" xfId="21439" xr:uid="{864C500B-968B-4ACC-94A3-6DF070E1B1E8}"/>
    <cellStyle name="Percent 2 16 2 2" xfId="50865" xr:uid="{961F2178-DAD1-4E1F-96DA-59CFAAE949A6}"/>
    <cellStyle name="Percent 2 16 3" xfId="35397" xr:uid="{0887D9F9-3355-4172-95F3-6C5093F84DDB}"/>
    <cellStyle name="Percent 2 17" xfId="5557" xr:uid="{A3EF1AFA-DA9E-43EB-B8B8-CF9D57F46702}"/>
    <cellStyle name="Percent 2 17 2" xfId="21462" xr:uid="{CC307CFC-0DAE-450E-9EE5-1BDC67ED51C1}"/>
    <cellStyle name="Percent 2 17 2 2" xfId="50888" xr:uid="{8468CD7B-BF61-449C-AD5D-797683E4E15B}"/>
    <cellStyle name="Percent 2 17 3" xfId="35420" xr:uid="{C6C08D99-DB22-4270-B5B9-3AC7F6085147}"/>
    <cellStyle name="Percent 2 18" xfId="5580" xr:uid="{B490BA6F-13CD-439A-817C-458CFD0F2C5F}"/>
    <cellStyle name="Percent 2 18 2" xfId="21485" xr:uid="{C2716269-5210-4A3D-878D-167C3941E2B0}"/>
    <cellStyle name="Percent 2 18 2 2" xfId="50911" xr:uid="{1EB4DDAA-89B1-49B5-B200-669B372A20C7}"/>
    <cellStyle name="Percent 2 18 3" xfId="35443" xr:uid="{D6B225E8-6CDB-416A-AA33-995EC19FF3E9}"/>
    <cellStyle name="Percent 2 19" xfId="4666" xr:uid="{C97B81CB-B1A6-4475-8EEC-30E10F6D1C60}"/>
    <cellStyle name="Percent 2 2" xfId="168" xr:uid="{E7AF6CF5-ECE7-4324-8E07-506A620C43DF}"/>
    <cellStyle name="Percent 2 2 10" xfId="23500" xr:uid="{601200A9-417D-4FBF-B29B-C4FDB285B6A2}"/>
    <cellStyle name="Percent 2 2 11" xfId="4180" xr:uid="{FC7C0CB6-6BAA-4BAF-90EB-87F7D90581EB}"/>
    <cellStyle name="Percent 2 2 12" xfId="4010" xr:uid="{918B1B22-33B5-4BD0-AE46-0B7BC41A1E10}"/>
    <cellStyle name="Percent 2 2 2" xfId="430" xr:uid="{6696572A-912C-4C12-96FD-0B800EB709E4}"/>
    <cellStyle name="Percent 2 2 2 10" xfId="22980" xr:uid="{81860548-4584-4FD7-B29A-B582E65D684C}"/>
    <cellStyle name="Percent 2 2 2 11" xfId="4221" xr:uid="{62ED172C-69AC-412C-8528-707DEED2D949}"/>
    <cellStyle name="Percent 2 2 2 2" xfId="24101" xr:uid="{DD05F9AC-9A5F-40EE-A2FA-B714E1DFFB83}"/>
    <cellStyle name="Percent 2 2 2 2 2" xfId="25573" xr:uid="{DB5A9713-4447-4675-9652-5AA1712E328F}"/>
    <cellStyle name="Percent 2 2 2 2 2 2" xfId="28548" xr:uid="{BA39A028-BFB0-492C-85A0-D9B18D508A6E}"/>
    <cellStyle name="Percent 2 2 2 2 2 2 2" xfId="57038" xr:uid="{4C10B8EC-8EF1-404C-BA82-A1C205A42146}"/>
    <cellStyle name="Percent 2 2 2 2 2 3" xfId="54064" xr:uid="{D1FBFEE8-96B5-4233-BA50-05125F097C63}"/>
    <cellStyle name="Percent 2 2 2 2 3" xfId="27034" xr:uid="{FAD34180-AA8A-446F-AFC2-8C166F53C177}"/>
    <cellStyle name="Percent 2 2 2 2 3 2" xfId="55524" xr:uid="{093A6AFE-266A-4F51-A3F7-0B6D0F3F6636}"/>
    <cellStyle name="Percent 2 2 2 2 4" xfId="30029" xr:uid="{0E755A6E-EF52-4D60-BDE1-3C125C4AD11D}"/>
    <cellStyle name="Percent 2 2 2 2 4 2" xfId="58519" xr:uid="{236C1057-2E41-48F6-AC27-18F5D9C6E207}"/>
    <cellStyle name="Percent 2 2 2 2 5" xfId="52642" xr:uid="{85DB3323-533B-4890-AFF1-2C5ABB2C0D8A}"/>
    <cellStyle name="Percent 2 2 2 3" xfId="24415" xr:uid="{2DCD345F-1A61-4661-B3AA-8565D1BB5DA2}"/>
    <cellStyle name="Percent 2 2 2 3 2" xfId="25860" xr:uid="{5DF806AC-398F-4D86-AB30-A0C13AD3F4DB}"/>
    <cellStyle name="Percent 2 2 2 3 2 2" xfId="28838" xr:uid="{5F4CD9C6-E269-417E-8C64-3031AEEAA56B}"/>
    <cellStyle name="Percent 2 2 2 3 2 2 2" xfId="57328" xr:uid="{6C247223-12B6-4FD6-8029-F31AAF42C898}"/>
    <cellStyle name="Percent 2 2 2 3 2 3" xfId="54351" xr:uid="{194B41AA-0F64-411A-816A-9EB5B3977AD1}"/>
    <cellStyle name="Percent 2 2 2 3 3" xfId="27327" xr:uid="{802441EA-85E5-46E2-844E-F3D26A27E71A}"/>
    <cellStyle name="Percent 2 2 2 3 3 2" xfId="55817" xr:uid="{00D85782-D0B0-45EB-93EB-0A3E356B07CE}"/>
    <cellStyle name="Percent 2 2 2 3 4" xfId="30325" xr:uid="{22C633F2-3A03-4FAE-9C64-3B1E5B029097}"/>
    <cellStyle name="Percent 2 2 2 3 4 2" xfId="58815" xr:uid="{E7ECE93B-F7ED-44EA-B90B-B56D26938C76}"/>
    <cellStyle name="Percent 2 2 2 3 5" xfId="52907" xr:uid="{0EBF0738-8412-423E-8D25-37FE6FBC7904}"/>
    <cellStyle name="Percent 2 2 2 4" xfId="24694" xr:uid="{9698D904-E6F2-4019-B9C4-A748B2974FAC}"/>
    <cellStyle name="Percent 2 2 2 4 2" xfId="26151" xr:uid="{A5F58A37-7B3F-4366-A9E1-244E0B26E52A}"/>
    <cellStyle name="Percent 2 2 2 4 2 2" xfId="29135" xr:uid="{C660F854-820B-4839-A26C-66E2EE119628}"/>
    <cellStyle name="Percent 2 2 2 4 2 2 2" xfId="57625" xr:uid="{52824593-05DF-429C-83C2-FF22403FD031}"/>
    <cellStyle name="Percent 2 2 2 4 2 3" xfId="54642" xr:uid="{0E268BCD-1E7D-4844-9A29-9C8737C7AC28}"/>
    <cellStyle name="Percent 2 2 2 4 3" xfId="27624" xr:uid="{9B4A9C0C-787D-4499-B351-EF1D30C652A4}"/>
    <cellStyle name="Percent 2 2 2 4 3 2" xfId="56114" xr:uid="{13D946BC-FB42-4443-A871-DF683EAD7705}"/>
    <cellStyle name="Percent 2 2 2 4 4" xfId="30623" xr:uid="{47D211E2-90E6-46AC-9EF1-C9063C031C46}"/>
    <cellStyle name="Percent 2 2 2 4 4 2" xfId="59113" xr:uid="{BE81360D-82F8-4CD9-B32E-E06103DEF02C}"/>
    <cellStyle name="Percent 2 2 2 4 5" xfId="53186" xr:uid="{A801A489-6D41-4568-8E45-8E00475F30C5}"/>
    <cellStyle name="Percent 2 2 2 5" xfId="24991" xr:uid="{80E7200E-5C13-4CD6-809C-3C4CC060F66D}"/>
    <cellStyle name="Percent 2 2 2 5 2" xfId="26460" xr:uid="{6D05C5F3-A48C-4EE7-A7D0-925D3F32DCC9}"/>
    <cellStyle name="Percent 2 2 2 5 2 2" xfId="29444" xr:uid="{8B8C9903-C884-4093-BF7C-C10DF937BD33}"/>
    <cellStyle name="Percent 2 2 2 5 2 2 2" xfId="57934" xr:uid="{7EA49245-044F-41CA-BC2C-DE50BD97828B}"/>
    <cellStyle name="Percent 2 2 2 5 2 3" xfId="54951" xr:uid="{31751B7D-CC21-4C09-BC0B-2653D9395E08}"/>
    <cellStyle name="Percent 2 2 2 5 3" xfId="27933" xr:uid="{64859C9C-0E49-4169-9507-B76AF4C104C6}"/>
    <cellStyle name="Percent 2 2 2 5 3 2" xfId="56423" xr:uid="{9309A85B-CC1B-444C-97F0-296E547FA886}"/>
    <cellStyle name="Percent 2 2 2 5 4" xfId="30933" xr:uid="{9595AE51-8B00-4C6B-AC92-36DD178E9BC4}"/>
    <cellStyle name="Percent 2 2 2 5 4 2" xfId="59423" xr:uid="{EB749606-B9FF-4B1E-9EC8-5472B2AA0C36}"/>
    <cellStyle name="Percent 2 2 2 5 5" xfId="53482" xr:uid="{D07067EE-6ECA-4BD1-9C69-2134C82AFCC3}"/>
    <cellStyle name="Percent 2 2 2 6" xfId="25292" xr:uid="{9302790B-D17C-4D94-9A35-E267F5EE3AF5}"/>
    <cellStyle name="Percent 2 2 2 6 2" xfId="28258" xr:uid="{004B8AFD-8FE3-482D-A208-C1F19BBDAADB}"/>
    <cellStyle name="Percent 2 2 2 6 2 2" xfId="56748" xr:uid="{5BEEE236-C900-47A7-ADBD-D851FBAE03CB}"/>
    <cellStyle name="Percent 2 2 2 6 3" xfId="53783" xr:uid="{C68234BC-4889-49D5-81A1-289A105A0951}"/>
    <cellStyle name="Percent 2 2 2 7" xfId="26743" xr:uid="{031C95EB-F74B-48D0-8DA1-56A26A75252F}"/>
    <cellStyle name="Percent 2 2 2 7 2" xfId="55233" xr:uid="{72483223-512B-4509-A1D0-CB894B1895A7}"/>
    <cellStyle name="Percent 2 2 2 8" xfId="29737" xr:uid="{B604E961-A5BD-48B1-A13C-9A5A67AD908F}"/>
    <cellStyle name="Percent 2 2 2 8 2" xfId="58227" xr:uid="{CE223BB9-62AA-4E0E-80C8-9E1977DA4B63}"/>
    <cellStyle name="Percent 2 2 2 9" xfId="23696" xr:uid="{17688A1C-6465-472C-B116-38EFC4EF28EC}"/>
    <cellStyle name="Percent 2 2 2 9 2" xfId="52398" xr:uid="{33323305-EEC0-4C9F-8D0E-E6466DC6BBB6}"/>
    <cellStyle name="Percent 2 2 3" xfId="329" xr:uid="{2C5D21FE-E593-4987-9509-F7CDF95F577B}"/>
    <cellStyle name="Percent 2 2 3 10" xfId="23000" xr:uid="{E5863718-7555-4E43-8CAB-A73284250DE1}"/>
    <cellStyle name="Percent 2 2 3 11" xfId="4748" xr:uid="{322D72B3-376F-4E19-8C0E-07BC3A38878F}"/>
    <cellStyle name="Percent 2 2 3 2" xfId="2434" xr:uid="{89CFCC1D-6AC5-48CB-A048-9F4E3ADD94DA}"/>
    <cellStyle name="Percent 2 2 3 2 2" xfId="25504" xr:uid="{29CD354D-C4C3-474B-BAFE-6B1C794C2532}"/>
    <cellStyle name="Percent 2 2 3 2 2 2" xfId="28481" xr:uid="{1D46BD1B-25FB-4C1D-BBFE-BD35E031DD47}"/>
    <cellStyle name="Percent 2 2 3 2 2 2 2" xfId="56971" xr:uid="{D5AC7241-04EB-470B-A26D-CFB992D18556}"/>
    <cellStyle name="Percent 2 2 3 2 2 3" xfId="53995" xr:uid="{845762DB-5EC5-4C84-8E96-485990D73978}"/>
    <cellStyle name="Percent 2 2 3 2 3" xfId="26967" xr:uid="{60FEA20D-58D9-4658-83E5-82274EB9BE28}"/>
    <cellStyle name="Percent 2 2 3 2 3 2" xfId="55457" xr:uid="{4280A36B-E89A-4922-B0A9-998CE45A8B0E}"/>
    <cellStyle name="Percent 2 2 3 2 4" xfId="29961" xr:uid="{E3A65E6B-EB99-4521-B463-37965ADCF917}"/>
    <cellStyle name="Percent 2 2 3 2 4 2" xfId="58451" xr:uid="{B11A0EF7-053C-43A1-9641-45DF05272EB0}"/>
    <cellStyle name="Percent 2 2 3 2 5" xfId="24023" xr:uid="{11DB1C45-5294-4FA5-9CE5-69784C9C4AF5}"/>
    <cellStyle name="Percent 2 2 3 2 5 2" xfId="52586" xr:uid="{00E659B7-8F32-4996-A988-C4AC695FB93F}"/>
    <cellStyle name="Percent 2 2 3 2 6" xfId="22512" xr:uid="{5DD81CAD-FC2B-4AE2-B1FF-4E409D8F8922}"/>
    <cellStyle name="Percent 2 2 3 2 7" xfId="33414" xr:uid="{255352CF-C1B6-4A5D-8A42-308695D54308}"/>
    <cellStyle name="Percent 2 2 3 3" xfId="3439" xr:uid="{C360D32F-E1A5-4575-AFFC-90F9814FE2B1}"/>
    <cellStyle name="Percent 2 2 3 3 2" xfId="25791" xr:uid="{F02B38AB-0F1C-42C3-AE18-4F27202B5A96}"/>
    <cellStyle name="Percent 2 2 3 3 2 2" xfId="28770" xr:uid="{100266E3-25E9-424C-942A-CAA125D330E4}"/>
    <cellStyle name="Percent 2 2 3 3 2 2 2" xfId="57260" xr:uid="{2788D539-1C0C-4D1C-A572-C23F04F4EB90}"/>
    <cellStyle name="Percent 2 2 3 3 2 3" xfId="54282" xr:uid="{F2156B62-2009-4B07-953A-11EC9DF6B2C5}"/>
    <cellStyle name="Percent 2 2 3 3 3" xfId="27259" xr:uid="{DDBC53E5-857C-422C-B06A-CB0590ECBB3D}"/>
    <cellStyle name="Percent 2 2 3 3 3 2" xfId="55749" xr:uid="{C1BB6504-592F-4440-8A35-65BE904345F1}"/>
    <cellStyle name="Percent 2 2 3 3 4" xfId="30256" xr:uid="{493535AC-345A-4382-8FA5-E56BD03DAD48}"/>
    <cellStyle name="Percent 2 2 3 3 4 2" xfId="58746" xr:uid="{4A710095-1568-4DA7-9A81-A29A3FFDE846}"/>
    <cellStyle name="Percent 2 2 3 3 5" xfId="24346" xr:uid="{DAC48AE2-050F-4C89-8A44-FF4C559D586E}"/>
    <cellStyle name="Percent 2 2 3 3 5 2" xfId="52838" xr:uid="{49CD6885-C25F-4100-93F3-F19FAA13D2E1}"/>
    <cellStyle name="Percent 2 2 3 4" xfId="1489" xr:uid="{4D995F26-EB74-4622-BDDE-63ACA0FD9701}"/>
    <cellStyle name="Percent 2 2 3 4 2" xfId="26083" xr:uid="{5BDD3778-C687-4303-BC75-CF486EC4D0C9}"/>
    <cellStyle name="Percent 2 2 3 4 2 2" xfId="29067" xr:uid="{27F3EF35-FE80-40D3-87D3-0E531CE1FBC8}"/>
    <cellStyle name="Percent 2 2 3 4 2 2 2" xfId="57557" xr:uid="{25856BB4-D4BD-40AB-9751-7C7A981C7039}"/>
    <cellStyle name="Percent 2 2 3 4 2 3" xfId="54574" xr:uid="{AAA7B978-83B1-480E-B586-5DDDC1FF8E4A}"/>
    <cellStyle name="Percent 2 2 3 4 3" xfId="27556" xr:uid="{522FD422-B176-4520-AAD0-8E6853E20508}"/>
    <cellStyle name="Percent 2 2 3 4 3 2" xfId="56046" xr:uid="{72D6FE4C-2387-4FE9-B20B-2314FC81A55D}"/>
    <cellStyle name="Percent 2 2 3 4 4" xfId="30554" xr:uid="{E79D0EF0-9B7D-4652-AAAE-664A27F76095}"/>
    <cellStyle name="Percent 2 2 3 4 4 2" xfId="59044" xr:uid="{FCD812B9-8EF5-462F-BCEC-F5350235906E}"/>
    <cellStyle name="Percent 2 2 3 4 5" xfId="32504" xr:uid="{0E513EB1-D685-4D90-8741-605446D6706E}"/>
    <cellStyle name="Percent 2 2 3 5" xfId="24922" xr:uid="{5A341B6F-E8DA-4773-A03A-FCF6E91B3A41}"/>
    <cellStyle name="Percent 2 2 3 5 2" xfId="26392" xr:uid="{D09D01B2-FD75-4020-8D48-8D29802F2F42}"/>
    <cellStyle name="Percent 2 2 3 5 2 2" xfId="29376" xr:uid="{A6F92479-598C-46CD-B140-99E1E47E6180}"/>
    <cellStyle name="Percent 2 2 3 5 2 2 2" xfId="57866" xr:uid="{4D88ABBD-BB1F-44D1-BA43-E72797BAC77E}"/>
    <cellStyle name="Percent 2 2 3 5 2 3" xfId="54883" xr:uid="{31BE5111-12CD-4E66-9FA5-5F66E4C3783F}"/>
    <cellStyle name="Percent 2 2 3 5 3" xfId="27865" xr:uid="{09CC91F9-CBFF-468A-9668-784E16569941}"/>
    <cellStyle name="Percent 2 2 3 5 3 2" xfId="56355" xr:uid="{0F3D28E0-0186-4371-A96F-D46D58DCAE22}"/>
    <cellStyle name="Percent 2 2 3 5 4" xfId="30864" xr:uid="{BCE2F5BB-D4F6-4ADA-99FA-89784279B0A8}"/>
    <cellStyle name="Percent 2 2 3 5 4 2" xfId="59354" xr:uid="{18BC5776-E89E-4822-91E5-4BECB6193DE1}"/>
    <cellStyle name="Percent 2 2 3 5 5" xfId="53413" xr:uid="{802987FD-B29F-4381-92BA-9442039E189E}"/>
    <cellStyle name="Percent 2 2 3 6" xfId="25223" xr:uid="{A7CEB30D-A606-4C55-A972-8AE9C65562A2}"/>
    <cellStyle name="Percent 2 2 3 6 2" xfId="28190" xr:uid="{CE20D47B-CA6A-40F9-A8C7-B377E68E7CB2}"/>
    <cellStyle name="Percent 2 2 3 6 2 2" xfId="56680" xr:uid="{3BE14382-002D-43B7-B94D-349DD793A48F}"/>
    <cellStyle name="Percent 2 2 3 6 3" xfId="53714" xr:uid="{E4B7D981-26FA-4FD8-8F7D-77EB044252DD}"/>
    <cellStyle name="Percent 2 2 3 7" xfId="26674" xr:uid="{214A8C93-283B-4120-B90F-13C312F354DF}"/>
    <cellStyle name="Percent 2 2 3 7 2" xfId="55164" xr:uid="{484F66BD-0369-4494-8ECE-5BA448800493}"/>
    <cellStyle name="Percent 2 2 3 8" xfId="29668" xr:uid="{054794F0-4B6D-4530-BE9C-2374C5A91AF7}"/>
    <cellStyle name="Percent 2 2 3 8 2" xfId="58158" xr:uid="{ACA13B48-A3EE-4A9F-AE54-A1A865EA8A7E}"/>
    <cellStyle name="Percent 2 2 3 9" xfId="23634" xr:uid="{E0BC1590-CBDA-4414-A259-70660E6C3811}"/>
    <cellStyle name="Percent 2 2 3 9 2" xfId="52358" xr:uid="{9E3AC902-1FB5-4763-B6EA-71E598CC54A8}"/>
    <cellStyle name="Percent 2 2 4" xfId="665" xr:uid="{964DC50E-A8E6-4EAD-8E10-80B9378ADAD6}"/>
    <cellStyle name="Percent 2 2 4 10" xfId="20249" xr:uid="{4CD70BEE-C1DA-4A48-A45C-5DB5FB932150}"/>
    <cellStyle name="Percent 2 2 4 10 2" xfId="49887" xr:uid="{96C49B7D-DF76-498C-BE86-77A4B7B11F54}"/>
    <cellStyle name="Percent 2 2 4 2" xfId="24167" xr:uid="{C48D0F8C-808E-4C1F-9B0F-470819DCED24}"/>
    <cellStyle name="Percent 2 2 4 2 2" xfId="25613" xr:uid="{016F3EB2-8906-47D7-A9B3-763CEBB6058A}"/>
    <cellStyle name="Percent 2 2 4 2 2 2" xfId="28588" xr:uid="{80CBA60D-C492-41EF-A1C9-DE17DCC59286}"/>
    <cellStyle name="Percent 2 2 4 2 2 2 2" xfId="57078" xr:uid="{E8AE5EFB-6BBF-4BD4-A535-3E17800B635E}"/>
    <cellStyle name="Percent 2 2 4 2 2 3" xfId="54104" xr:uid="{EDF88FFF-115C-47C8-B2E2-5FE4DF3586A6}"/>
    <cellStyle name="Percent 2 2 4 2 3" xfId="27077" xr:uid="{0592AA70-CD75-4441-AE5E-9B974B02A38D}"/>
    <cellStyle name="Percent 2 2 4 2 3 2" xfId="55567" xr:uid="{93A091E5-551B-4949-B602-B76AEE927166}"/>
    <cellStyle name="Percent 2 2 4 2 4" xfId="30072" xr:uid="{EE8DC612-2704-480E-A61C-05C0AD07884F}"/>
    <cellStyle name="Percent 2 2 4 2 4 2" xfId="58562" xr:uid="{22C635C9-6594-41CD-958D-CC664C851583}"/>
    <cellStyle name="Percent 2 2 4 2 5" xfId="52683" xr:uid="{6C258381-AD27-44A4-A384-5024A3FA4898}"/>
    <cellStyle name="Percent 2 2 4 3" xfId="24456" xr:uid="{64B3D9F5-C466-43C1-B810-1C4E672BDB8E}"/>
    <cellStyle name="Percent 2 2 4 3 2" xfId="25899" xr:uid="{19E2467A-BB27-4512-8EC4-DE01DD5E3C6B}"/>
    <cellStyle name="Percent 2 2 4 3 2 2" xfId="28881" xr:uid="{9D33B9CE-8F97-4013-BC28-10CE70297057}"/>
    <cellStyle name="Percent 2 2 4 3 2 2 2" xfId="57371" xr:uid="{30698A87-6560-4428-AD47-3A0B0C71B9B7}"/>
    <cellStyle name="Percent 2 2 4 3 2 3" xfId="54390" xr:uid="{9A7270F4-FDEE-40F3-99BA-1CF5D55276E3}"/>
    <cellStyle name="Percent 2 2 4 3 3" xfId="27370" xr:uid="{5A5252F6-29A1-431A-9841-C3E9FBF59426}"/>
    <cellStyle name="Percent 2 2 4 3 3 2" xfId="55860" xr:uid="{3C8F0133-EFE4-49E3-AF8D-16E99D2A7B9B}"/>
    <cellStyle name="Percent 2 2 4 3 4" xfId="30368" xr:uid="{5A3E7975-7B7E-40E3-AA90-1ADA725DA5D4}"/>
    <cellStyle name="Percent 2 2 4 3 4 2" xfId="58858" xr:uid="{CF277191-A349-4138-8E31-EBD51CE21E9E}"/>
    <cellStyle name="Percent 2 2 4 3 5" xfId="52948" xr:uid="{3C9570FF-F4FD-4FD0-AF1D-9DC048471441}"/>
    <cellStyle name="Percent 2 2 4 4" xfId="24741" xr:uid="{BA77D8B5-A84A-4E35-9324-3008E1E37AB3}"/>
    <cellStyle name="Percent 2 2 4 4 2" xfId="26199" xr:uid="{97479B83-FB56-4262-843B-6A1FFB6A15EB}"/>
    <cellStyle name="Percent 2 2 4 4 2 2" xfId="29183" xr:uid="{E45181BE-01D0-440C-814C-E3CFB16D1C34}"/>
    <cellStyle name="Percent 2 2 4 4 2 2 2" xfId="57673" xr:uid="{6A6B5342-07A4-446C-A807-96FD0E665A2D}"/>
    <cellStyle name="Percent 2 2 4 4 2 3" xfId="54690" xr:uid="{E6425970-01AB-46F0-BBFD-817E9DF01B52}"/>
    <cellStyle name="Percent 2 2 4 4 3" xfId="27672" xr:uid="{5ED05E00-A7E9-42CA-AA9D-A10B40922C2D}"/>
    <cellStyle name="Percent 2 2 4 4 3 2" xfId="56162" xr:uid="{F1B2D9DE-B454-408D-8738-115D718FD0B8}"/>
    <cellStyle name="Percent 2 2 4 4 4" xfId="30671" xr:uid="{25EBA0C3-6FA3-4BE8-BC47-59F66E08D187}"/>
    <cellStyle name="Percent 2 2 4 4 4 2" xfId="59161" xr:uid="{29BF42CB-429C-45F0-9C53-25663276A331}"/>
    <cellStyle name="Percent 2 2 4 4 5" xfId="53233" xr:uid="{A22C7FE2-6694-47D3-B4F0-65C924D9FBEB}"/>
    <cellStyle name="Percent 2 2 4 5" xfId="25034" xr:uid="{9EF0C424-93FC-4C40-84A4-54A6E10D782D}"/>
    <cellStyle name="Percent 2 2 4 5 2" xfId="26503" xr:uid="{961280A2-5BD7-43FF-B5E8-963AC39E4770}"/>
    <cellStyle name="Percent 2 2 4 5 2 2" xfId="29487" xr:uid="{290958D1-ADD1-4076-9F80-E76A8FEE6A44}"/>
    <cellStyle name="Percent 2 2 4 5 2 2 2" xfId="57977" xr:uid="{5446DE52-16FB-48B1-B691-D84BB9C815BE}"/>
    <cellStyle name="Percent 2 2 4 5 2 3" xfId="54994" xr:uid="{AA309D7D-C559-42C7-9821-742541088586}"/>
    <cellStyle name="Percent 2 2 4 5 3" xfId="27976" xr:uid="{DE4AFEB6-32B4-4A5E-A469-41EE755F2E24}"/>
    <cellStyle name="Percent 2 2 4 5 3 2" xfId="56466" xr:uid="{D2504342-C8AF-4AC0-A236-5590BB22FC9A}"/>
    <cellStyle name="Percent 2 2 4 5 4" xfId="30976" xr:uid="{73F20DAB-5D5B-4FB5-B6A2-2E76245FE3A5}"/>
    <cellStyle name="Percent 2 2 4 5 4 2" xfId="59466" xr:uid="{2C17F702-CC83-4193-A66B-5F2A37CCB54D}"/>
    <cellStyle name="Percent 2 2 4 5 5" xfId="53525" xr:uid="{F68AE595-4343-4ABA-8CD3-9047605DE593}"/>
    <cellStyle name="Percent 2 2 4 6" xfId="25335" xr:uid="{B0016DA0-76BC-46C0-9411-3DE4295C813F}"/>
    <cellStyle name="Percent 2 2 4 6 2" xfId="28301" xr:uid="{14B4C743-FB6B-408A-8636-A6147056490E}"/>
    <cellStyle name="Percent 2 2 4 6 2 2" xfId="56791" xr:uid="{5743172C-362F-492E-B0EF-66843B1E7441}"/>
    <cellStyle name="Percent 2 2 4 6 3" xfId="53826" xr:uid="{6B433459-1631-4DED-B8BF-707902E85802}"/>
    <cellStyle name="Percent 2 2 4 7" xfId="26786" xr:uid="{BC47EAF8-C67C-41FA-8C72-189C4C5761B3}"/>
    <cellStyle name="Percent 2 2 4 7 2" xfId="55276" xr:uid="{AEACC5E1-80D6-4E6D-AFE4-774FAAC718CB}"/>
    <cellStyle name="Percent 2 2 4 8" xfId="29780" xr:uid="{55598FA8-6F12-4E1C-B204-5B99E3CECBA0}"/>
    <cellStyle name="Percent 2 2 4 8 2" xfId="58270" xr:uid="{2BDCEF7C-0C72-4B42-8248-141D1B1E2E11}"/>
    <cellStyle name="Percent 2 2 4 9" xfId="23799" xr:uid="{B97114F0-4AAB-459F-9E8D-C9A200CA4449}"/>
    <cellStyle name="Percent 2 2 4 9 2" xfId="52435" xr:uid="{C55AC82B-DBDF-4A5F-BC81-6118784F7E88}"/>
    <cellStyle name="Percent 2 2 5" xfId="637" xr:uid="{EA0BA1E4-88F2-48BB-961D-54E2D9001D9F}"/>
    <cellStyle name="Percent 2 2 5 10" xfId="31903" xr:uid="{072F0F38-107D-4146-BC45-889ED542EAA9}"/>
    <cellStyle name="Percent 2 2 5 2" xfId="24200" xr:uid="{DD30C998-5902-40EB-BDAB-17796CCF041E}"/>
    <cellStyle name="Percent 2 2 5 2 2" xfId="25626" xr:uid="{17420806-9688-4D3A-BB85-0C8C94886E19}"/>
    <cellStyle name="Percent 2 2 5 2 2 2" xfId="28603" xr:uid="{264D1CDC-99C5-4A3E-9B83-D8FDC467D63F}"/>
    <cellStyle name="Percent 2 2 5 2 2 2 2" xfId="57093" xr:uid="{C3BA3325-5FCF-482B-8726-4AF6EC6BAF9F}"/>
    <cellStyle name="Percent 2 2 5 2 2 3" xfId="54117" xr:uid="{78374BF6-7E03-4F09-A629-E9CB93C387DC}"/>
    <cellStyle name="Percent 2 2 5 2 3" xfId="27092" xr:uid="{B21556DD-CA11-4019-A137-6D2B043FB543}"/>
    <cellStyle name="Percent 2 2 5 2 3 2" xfId="55582" xr:uid="{DC46991B-FC52-44E5-8B83-B6ED82A09AC2}"/>
    <cellStyle name="Percent 2 2 5 2 4" xfId="30087" xr:uid="{F57BEEF0-77C8-4E03-B7A6-D101831025EA}"/>
    <cellStyle name="Percent 2 2 5 2 4 2" xfId="58577" xr:uid="{1E2263BA-8709-4C17-AAA3-8DECF2CDAE0A}"/>
    <cellStyle name="Percent 2 2 5 2 5" xfId="52697" xr:uid="{F39E28CD-6783-4BAC-B56B-50114EEB2F67}"/>
    <cellStyle name="Percent 2 2 5 3" xfId="24470" xr:uid="{81CA1D9A-CCE3-4770-ADFD-932A714C5032}"/>
    <cellStyle name="Percent 2 2 5 3 2" xfId="25914" xr:uid="{CAE4D2A9-9F61-4422-AB11-903383D1E6E6}"/>
    <cellStyle name="Percent 2 2 5 3 2 2" xfId="28896" xr:uid="{5862206F-8C34-4EC0-BDF6-9DEC55B82457}"/>
    <cellStyle name="Percent 2 2 5 3 2 2 2" xfId="57386" xr:uid="{89CB04D0-E7F8-4DB1-9247-8D3F35A7507E}"/>
    <cellStyle name="Percent 2 2 5 3 2 3" xfId="54405" xr:uid="{AC148C21-4485-46CA-AFB6-70EC8481D9BE}"/>
    <cellStyle name="Percent 2 2 5 3 3" xfId="27385" xr:uid="{205CDA56-ED27-4789-A8E6-7E4B1118A70B}"/>
    <cellStyle name="Percent 2 2 5 3 3 2" xfId="55875" xr:uid="{BD9A3320-0BCB-4BC3-8BCE-2C77B2FB12F1}"/>
    <cellStyle name="Percent 2 2 5 3 4" xfId="30383" xr:uid="{7839226E-13DC-4281-AFDC-46D8C96DF7C5}"/>
    <cellStyle name="Percent 2 2 5 3 4 2" xfId="58873" xr:uid="{6A2651C7-4CF8-41BE-B921-117D626156FF}"/>
    <cellStyle name="Percent 2 2 5 3 5" xfId="52962" xr:uid="{F75531E4-474B-4383-9236-BE06DAED1D33}"/>
    <cellStyle name="Percent 2 2 5 4" xfId="24756" xr:uid="{DF0D392A-171E-42BF-ADEE-EE82A578FB9E}"/>
    <cellStyle name="Percent 2 2 5 4 2" xfId="26214" xr:uid="{2D020C63-FB4B-432E-8AF1-0DA0D14D3C03}"/>
    <cellStyle name="Percent 2 2 5 4 2 2" xfId="29198" xr:uid="{5622A22E-42B4-4344-9F1C-5D26F2910704}"/>
    <cellStyle name="Percent 2 2 5 4 2 2 2" xfId="57688" xr:uid="{0B7E01D2-8A5E-4014-8268-D1302F10AC63}"/>
    <cellStyle name="Percent 2 2 5 4 2 3" xfId="54705" xr:uid="{C177B43A-EB73-4479-A9B8-E56C93AEC917}"/>
    <cellStyle name="Percent 2 2 5 4 3" xfId="27687" xr:uid="{EA2B8A14-4451-4A69-BF05-21E6E6AF5C40}"/>
    <cellStyle name="Percent 2 2 5 4 3 2" xfId="56177" xr:uid="{3E9E8ABC-8A1B-468D-9008-7CD71FED340F}"/>
    <cellStyle name="Percent 2 2 5 4 4" xfId="30686" xr:uid="{CC97FF3D-D9E2-42BE-87AD-2DBA4735ECE5}"/>
    <cellStyle name="Percent 2 2 5 4 4 2" xfId="59176" xr:uid="{F4D22607-58FE-4F58-BF4F-4138C681DE2C}"/>
    <cellStyle name="Percent 2 2 5 4 5" xfId="53248" xr:uid="{DFF48946-6107-4D6E-8FF4-5347C4AD6E6A}"/>
    <cellStyle name="Percent 2 2 5 5" xfId="25049" xr:uid="{40707222-50C1-45F6-8780-7E929EC7BBC2}"/>
    <cellStyle name="Percent 2 2 5 5 2" xfId="26518" xr:uid="{C612525D-A0BC-4C7F-9DA3-EF28C5AC1ADB}"/>
    <cellStyle name="Percent 2 2 5 5 2 2" xfId="29502" xr:uid="{31ECC554-0A40-444B-A881-43441016EF49}"/>
    <cellStyle name="Percent 2 2 5 5 2 2 2" xfId="57992" xr:uid="{C0C64C35-533A-4FE8-B48D-3AE1E6F072CB}"/>
    <cellStyle name="Percent 2 2 5 5 2 3" xfId="55009" xr:uid="{0149C50D-5A1D-4B02-9042-188D2FFC5536}"/>
    <cellStyle name="Percent 2 2 5 5 3" xfId="27991" xr:uid="{A38D2803-9202-4550-80EF-7708B3CB3574}"/>
    <cellStyle name="Percent 2 2 5 5 3 2" xfId="56481" xr:uid="{2E2AC691-8240-442A-8EA1-428EFB91422B}"/>
    <cellStyle name="Percent 2 2 5 5 4" xfId="30991" xr:uid="{5232CC01-79CC-40EE-A884-96F8B4077085}"/>
    <cellStyle name="Percent 2 2 5 5 4 2" xfId="59481" xr:uid="{28A5D33B-E8FA-49FF-84C7-233C50168A74}"/>
    <cellStyle name="Percent 2 2 5 5 5" xfId="53540" xr:uid="{66CD0009-0293-421C-B6C0-EF0CC0A9F51E}"/>
    <cellStyle name="Percent 2 2 5 6" xfId="25350" xr:uid="{278E1C21-71D1-4304-A3F8-241C6CD0FC53}"/>
    <cellStyle name="Percent 2 2 5 6 2" xfId="28316" xr:uid="{021D4AFD-5E81-4BEB-ACE5-15664B49270A}"/>
    <cellStyle name="Percent 2 2 5 6 2 2" xfId="56806" xr:uid="{BDE91112-0389-4B26-B09B-C47B1B1D0B9E}"/>
    <cellStyle name="Percent 2 2 5 6 3" xfId="53841" xr:uid="{6976C9A8-F44A-4A73-BCC8-304C7A7724A8}"/>
    <cellStyle name="Percent 2 2 5 7" xfId="26801" xr:uid="{CAA1B21C-BB34-44A1-85E0-8B13F5C41574}"/>
    <cellStyle name="Percent 2 2 5 7 2" xfId="55291" xr:uid="{542BC9CE-7CC6-41CC-8BB5-7CD833AFA749}"/>
    <cellStyle name="Percent 2 2 5 8" xfId="29795" xr:uid="{F1B5056C-D8F1-49C6-A67F-6E71BCE1385C}"/>
    <cellStyle name="Percent 2 2 5 8 2" xfId="58285" xr:uid="{587D2BD2-A7A2-4796-B9D5-7EBFA5A3B656}"/>
    <cellStyle name="Percent 2 2 5 9" xfId="23834" xr:uid="{7F836218-E6D9-4A27-8611-5ED64903E60F}"/>
    <cellStyle name="Percent 2 2 5 9 2" xfId="52449" xr:uid="{5BA3934F-2799-48FC-818E-22F752804FF8}"/>
    <cellStyle name="Percent 2 2 6" xfId="23853" xr:uid="{6E849D4E-978B-4D8D-B5B4-13D6362F0E5F}"/>
    <cellStyle name="Percent 2 2 6 2" xfId="24221" xr:uid="{EC91E28C-517D-4E33-B513-99C1BDC9CCA7}"/>
    <cellStyle name="Percent 2 2 6 2 2" xfId="25659" xr:uid="{2F477ED4-9FBA-47C1-996A-DE42A72D78DF}"/>
    <cellStyle name="Percent 2 2 6 2 2 2" xfId="28636" xr:uid="{3E629ACD-719D-42C0-8AF6-0EA1E2E614B8}"/>
    <cellStyle name="Percent 2 2 6 2 2 2 2" xfId="57126" xr:uid="{D49CF1CA-9437-4009-94F1-6E94A2DC21FF}"/>
    <cellStyle name="Percent 2 2 6 2 2 3" xfId="54150" xr:uid="{1ED316B7-3B21-4517-8FF0-3D209619684B}"/>
    <cellStyle name="Percent 2 2 6 2 3" xfId="27125" xr:uid="{3B9F2BB5-7779-403B-B064-EDE8B04E241D}"/>
    <cellStyle name="Percent 2 2 6 2 3 2" xfId="55615" xr:uid="{E6DD0072-D17B-4B03-AA51-C78368831EC9}"/>
    <cellStyle name="Percent 2 2 6 2 4" xfId="30120" xr:uid="{C9FD43A8-6C95-4639-88C1-166ECE31EDC3}"/>
    <cellStyle name="Percent 2 2 6 2 4 2" xfId="58610" xr:uid="{179CF841-AE69-46D1-BDC4-684868138A3E}"/>
    <cellStyle name="Percent 2 2 6 2 5" xfId="52715" xr:uid="{900BDF37-12B5-4A33-AA9A-28C3ED74E8CD}"/>
    <cellStyle name="Percent 2 2 6 3" xfId="24503" xr:uid="{2A80F545-9F81-465C-B5BA-3E91A0FABB7C}"/>
    <cellStyle name="Percent 2 2 6 3 2" xfId="25947" xr:uid="{B4B181BC-4621-4223-BE19-BB8160CC049E}"/>
    <cellStyle name="Percent 2 2 6 3 2 2" xfId="28929" xr:uid="{A50E5F1D-793A-43B9-B9B0-0BF7FCEA5B58}"/>
    <cellStyle name="Percent 2 2 6 3 2 2 2" xfId="57419" xr:uid="{3190F2E8-8DE5-453D-BECF-9AC95D542E19}"/>
    <cellStyle name="Percent 2 2 6 3 2 3" xfId="54438" xr:uid="{A52D8BCB-9263-4080-A6C2-AF12B4F1BA28}"/>
    <cellStyle name="Percent 2 2 6 3 3" xfId="27418" xr:uid="{B67381AA-0E2D-4904-938B-D826E1EF0962}"/>
    <cellStyle name="Percent 2 2 6 3 3 2" xfId="55908" xr:uid="{E8F0E7E9-1F02-49CF-B2DC-F5DD0587FCC7}"/>
    <cellStyle name="Percent 2 2 6 3 4" xfId="30416" xr:uid="{FCA8E8D7-EF42-426C-A0EA-6A1811E2CB40}"/>
    <cellStyle name="Percent 2 2 6 3 4 2" xfId="58906" xr:uid="{F936B2EC-7EF1-450D-8BF1-C0D8039FD2D7}"/>
    <cellStyle name="Percent 2 2 6 3 5" xfId="52995" xr:uid="{BE7E2862-AA1C-4849-8585-31DED64397B8}"/>
    <cellStyle name="Percent 2 2 6 4" xfId="24789" xr:uid="{D5219448-6BB0-4371-97E6-F0BD32EA6D3D}"/>
    <cellStyle name="Percent 2 2 6 4 2" xfId="26247" xr:uid="{8036CA2E-9FD1-4158-B9D5-D22E4331E259}"/>
    <cellStyle name="Percent 2 2 6 4 2 2" xfId="29231" xr:uid="{4FFBCC0E-84FD-42C5-A2D6-2371FC202219}"/>
    <cellStyle name="Percent 2 2 6 4 2 2 2" xfId="57721" xr:uid="{06A1EFE3-671D-4728-970E-2AD7C77997AE}"/>
    <cellStyle name="Percent 2 2 6 4 2 3" xfId="54738" xr:uid="{5EC4E6B2-0E4D-4151-932E-B0E92D1F7E1D}"/>
    <cellStyle name="Percent 2 2 6 4 3" xfId="27720" xr:uid="{04B69FA2-43AF-4F98-91BE-5BDF17C4D661}"/>
    <cellStyle name="Percent 2 2 6 4 3 2" xfId="56210" xr:uid="{DAE951C5-64BA-45A3-BA6E-B1715149F63E}"/>
    <cellStyle name="Percent 2 2 6 4 4" xfId="30719" xr:uid="{E237FCEA-40D1-4B03-A191-B283B8494D02}"/>
    <cellStyle name="Percent 2 2 6 4 4 2" xfId="59209" xr:uid="{F078BF80-356C-4C1F-8796-293F655B8A79}"/>
    <cellStyle name="Percent 2 2 6 4 5" xfId="53281" xr:uid="{8D8998B5-3D0A-4CAD-BB64-8B4AEBFDEB2B}"/>
    <cellStyle name="Percent 2 2 6 5" xfId="25082" xr:uid="{0E91A614-FD74-49D8-80A3-B4930AA63738}"/>
    <cellStyle name="Percent 2 2 6 5 2" xfId="26551" xr:uid="{4D72F5EC-07A3-4886-8138-2827AC9858B9}"/>
    <cellStyle name="Percent 2 2 6 5 2 2" xfId="29535" xr:uid="{3A66D014-704C-490C-8917-457BE7AC3D85}"/>
    <cellStyle name="Percent 2 2 6 5 2 2 2" xfId="58025" xr:uid="{A7133D48-AE24-44BD-AE57-CD7830196A09}"/>
    <cellStyle name="Percent 2 2 6 5 2 3" xfId="55042" xr:uid="{2A12659D-4574-4183-AD82-2D9FCF0E094C}"/>
    <cellStyle name="Percent 2 2 6 5 3" xfId="28024" xr:uid="{B46EEB3E-7D9A-423A-8175-FB0EF0F4B9B2}"/>
    <cellStyle name="Percent 2 2 6 5 3 2" xfId="56514" xr:uid="{FE5631F9-CC8F-4E4A-ACFA-FD1B3A3EAFBB}"/>
    <cellStyle name="Percent 2 2 6 5 4" xfId="31024" xr:uid="{E2C4E85D-0144-41F8-81C6-9A251EBC406A}"/>
    <cellStyle name="Percent 2 2 6 5 4 2" xfId="59514" xr:uid="{CB55D842-D6AD-4FD9-AC98-B04E8FF9854A}"/>
    <cellStyle name="Percent 2 2 6 5 5" xfId="53573" xr:uid="{336E3380-F972-4F6D-AC35-02E75B612286}"/>
    <cellStyle name="Percent 2 2 6 6" xfId="25383" xr:uid="{D4FAB7BC-0A25-436D-BA79-9945756E3661}"/>
    <cellStyle name="Percent 2 2 6 6 2" xfId="28349" xr:uid="{DBD795BC-5106-462F-B695-BD1172304363}"/>
    <cellStyle name="Percent 2 2 6 6 2 2" xfId="56839" xr:uid="{9DE7FC5B-5603-4921-9365-350CE8DCF2D5}"/>
    <cellStyle name="Percent 2 2 6 6 3" xfId="53874" xr:uid="{BEC5C518-2B58-49C5-A7B2-A1324FAF80B5}"/>
    <cellStyle name="Percent 2 2 6 7" xfId="26834" xr:uid="{58EB601E-2634-490D-867A-97AE125BBF35}"/>
    <cellStyle name="Percent 2 2 6 7 2" xfId="55324" xr:uid="{644D74CB-7E34-41C8-B893-99794F70F152}"/>
    <cellStyle name="Percent 2 2 6 8" xfId="29828" xr:uid="{EDC18384-B46F-4FA8-A3D2-B1931110C8A5}"/>
    <cellStyle name="Percent 2 2 6 8 2" xfId="58318" xr:uid="{D60B5031-CD54-458F-A02E-CEB133D6360B}"/>
    <cellStyle name="Percent 2 2 6 9" xfId="52467" xr:uid="{B3DF473C-08FA-4B14-8174-B29DCC439058}"/>
    <cellStyle name="Percent 2 2 7" xfId="23868" xr:uid="{898F5579-A37A-4B3D-8B99-858010A6938A}"/>
    <cellStyle name="Percent 2 2 7 2" xfId="24237" xr:uid="{2461D17D-021B-486D-A9FA-5D637EF6924E}"/>
    <cellStyle name="Percent 2 2 7 2 2" xfId="25675" xr:uid="{F823EE11-FC91-494B-8B2F-2CE7B3FA0ECA}"/>
    <cellStyle name="Percent 2 2 7 2 2 2" xfId="28652" xr:uid="{A05909C3-D1FF-4592-89F0-CD8306FA82C7}"/>
    <cellStyle name="Percent 2 2 7 2 2 2 2" xfId="57142" xr:uid="{DC1BB31D-684E-4A05-9709-E2218407ECCC}"/>
    <cellStyle name="Percent 2 2 7 2 2 3" xfId="54166" xr:uid="{9F9DE043-1AEC-4748-BE9B-797515BC697D}"/>
    <cellStyle name="Percent 2 2 7 2 3" xfId="27141" xr:uid="{65F59CD5-D580-4B43-A0F1-2D9CAF7B3CCA}"/>
    <cellStyle name="Percent 2 2 7 2 3 2" xfId="55631" xr:uid="{0AC339F8-3935-458C-9AD9-B6643D0D2347}"/>
    <cellStyle name="Percent 2 2 7 2 4" xfId="30136" xr:uid="{BBB67835-674D-4FD6-A1E4-728A5DD5D4AE}"/>
    <cellStyle name="Percent 2 2 7 2 4 2" xfId="58626" xr:uid="{FF89D0EB-151F-4C7B-B92B-85564CF2E672}"/>
    <cellStyle name="Percent 2 2 7 2 5" xfId="52731" xr:uid="{7CD51836-BAF6-465F-BE72-FB47985E7873}"/>
    <cellStyle name="Percent 2 2 7 3" xfId="24519" xr:uid="{4F3388C7-BF60-49B7-B6F4-02EF589657FE}"/>
    <cellStyle name="Percent 2 2 7 3 2" xfId="25963" xr:uid="{41CAA27D-4E22-4D1D-B0E5-C1E571C858EE}"/>
    <cellStyle name="Percent 2 2 7 3 2 2" xfId="28945" xr:uid="{813375CE-AF95-4C0E-81AB-B5D8BC51D180}"/>
    <cellStyle name="Percent 2 2 7 3 2 2 2" xfId="57435" xr:uid="{9DBF5574-E3C5-45B2-B061-3762B5B4097E}"/>
    <cellStyle name="Percent 2 2 7 3 2 3" xfId="54454" xr:uid="{ACCD16D4-8A67-4250-81B5-4BDC562BD5F9}"/>
    <cellStyle name="Percent 2 2 7 3 3" xfId="27434" xr:uid="{D2C104A6-AA41-4C6C-A568-A6CEB6345325}"/>
    <cellStyle name="Percent 2 2 7 3 3 2" xfId="55924" xr:uid="{9DF40A6C-8EB9-409E-9FBD-C739FB5DF22A}"/>
    <cellStyle name="Percent 2 2 7 3 4" xfId="30432" xr:uid="{4C8CF443-3895-4158-B4F0-B42C3B7B0F03}"/>
    <cellStyle name="Percent 2 2 7 3 4 2" xfId="58922" xr:uid="{19F9ADBC-BD04-49C3-85AC-A1F8F002ECB0}"/>
    <cellStyle name="Percent 2 2 7 3 5" xfId="53011" xr:uid="{BB69B9B0-AAF0-4007-99FE-3622FBE8FD37}"/>
    <cellStyle name="Percent 2 2 7 4" xfId="24805" xr:uid="{BABD702F-1FC7-4415-95CD-8F3F1FA6462B}"/>
    <cellStyle name="Percent 2 2 7 4 2" xfId="26263" xr:uid="{446ACB12-DBB8-488E-BA5B-07BF65ED3E34}"/>
    <cellStyle name="Percent 2 2 7 4 2 2" xfId="29247" xr:uid="{639CCE5C-DA10-40F3-AD34-83732AC3488D}"/>
    <cellStyle name="Percent 2 2 7 4 2 2 2" xfId="57737" xr:uid="{B80DBA92-0B81-41E2-9F02-9C97EDE92649}"/>
    <cellStyle name="Percent 2 2 7 4 2 3" xfId="54754" xr:uid="{ADCC6E29-8E4B-4D0D-9E75-37B01B6D4731}"/>
    <cellStyle name="Percent 2 2 7 4 3" xfId="27736" xr:uid="{CD402963-EE11-4CF2-B382-E58918836767}"/>
    <cellStyle name="Percent 2 2 7 4 3 2" xfId="56226" xr:uid="{2602E759-501F-4F65-A049-FE00086AB862}"/>
    <cellStyle name="Percent 2 2 7 4 4" xfId="30735" xr:uid="{DEDFCC5F-599F-4EC6-9171-BB423622AD73}"/>
    <cellStyle name="Percent 2 2 7 4 4 2" xfId="59225" xr:uid="{2307E925-397E-42BB-AD16-1215D323E3C6}"/>
    <cellStyle name="Percent 2 2 7 4 5" xfId="53297" xr:uid="{C4542EB3-7D61-423B-8677-14639D5540B8}"/>
    <cellStyle name="Percent 2 2 7 5" xfId="25098" xr:uid="{AD6FF4E4-CAA0-4B5F-8697-8DCA47DBCA2C}"/>
    <cellStyle name="Percent 2 2 7 5 2" xfId="26567" xr:uid="{3EA1D4C7-D837-482A-A474-8A44E5CB0B4E}"/>
    <cellStyle name="Percent 2 2 7 5 2 2" xfId="29551" xr:uid="{4BE8B31C-A807-46A8-A076-ACB717C1C5E3}"/>
    <cellStyle name="Percent 2 2 7 5 2 2 2" xfId="58041" xr:uid="{8C02AC68-CA81-4ED2-9124-38D37E960A1E}"/>
    <cellStyle name="Percent 2 2 7 5 2 3" xfId="55058" xr:uid="{B56D18B6-1127-4217-A64E-C433C0F359C9}"/>
    <cellStyle name="Percent 2 2 7 5 3" xfId="28040" xr:uid="{56729E3B-22DF-419B-99F8-405990AE412F}"/>
    <cellStyle name="Percent 2 2 7 5 3 2" xfId="56530" xr:uid="{EAF0BDC4-BCFA-4BB9-AFB3-0FBA67921A38}"/>
    <cellStyle name="Percent 2 2 7 5 4" xfId="31040" xr:uid="{F6802903-A803-47D9-ADBD-48C2BF397313}"/>
    <cellStyle name="Percent 2 2 7 5 4 2" xfId="59530" xr:uid="{729FD83D-6A02-464D-B0DE-4F1A94A301E8}"/>
    <cellStyle name="Percent 2 2 7 5 5" xfId="53589" xr:uid="{70BE23D0-F35B-44DB-B99D-CB3A5181D022}"/>
    <cellStyle name="Percent 2 2 7 6" xfId="25399" xr:uid="{6D42F2E4-0E49-492D-AE52-9AECFE181127}"/>
    <cellStyle name="Percent 2 2 7 6 2" xfId="28365" xr:uid="{C296C46D-096F-4619-B15A-8A20AFB79663}"/>
    <cellStyle name="Percent 2 2 7 6 2 2" xfId="56855" xr:uid="{CF09A823-7213-4F5E-A9AF-AC365155B2CC}"/>
    <cellStyle name="Percent 2 2 7 6 3" xfId="53890" xr:uid="{4C0129D6-54B0-4966-A567-07CFB12BE86F}"/>
    <cellStyle name="Percent 2 2 7 7" xfId="26850" xr:uid="{464EC6FC-9564-421D-906E-CD43F80F20A3}"/>
    <cellStyle name="Percent 2 2 7 7 2" xfId="55340" xr:uid="{502E6A1B-2955-4DFB-A525-CB4355062BF5}"/>
    <cellStyle name="Percent 2 2 7 8" xfId="29844" xr:uid="{47B2DE66-8668-40CB-A89E-79DA801999E5}"/>
    <cellStyle name="Percent 2 2 7 8 2" xfId="58334" xr:uid="{9FB3F32D-C0BC-4C03-9AB0-56330F423B93}"/>
    <cellStyle name="Percent 2 2 7 9" xfId="52482" xr:uid="{8883B7A0-6B9F-4A89-9326-4F46668B6AA3}"/>
    <cellStyle name="Percent 2 2 8" xfId="23894" xr:uid="{943A3235-7DB1-4C5B-B518-BC34640C3F97}"/>
    <cellStyle name="Percent 2 2 9" xfId="25116" xr:uid="{B441CCF3-0841-4C60-9CE3-5A85EBD5BC21}"/>
    <cellStyle name="Percent 2 2 9 2" xfId="28070" xr:uid="{A35B1A1E-03C5-4A2C-9741-8FCA2DAA6B8B}"/>
    <cellStyle name="Percent 2 2 9 2 2" xfId="56560" xr:uid="{1E11B10B-646F-4E75-A0E7-27ABF233007A}"/>
    <cellStyle name="Percent 2 2 9 3" xfId="53607" xr:uid="{FC37833E-734E-4C38-BB25-5B187E782768}"/>
    <cellStyle name="Percent 2 3" xfId="345" xr:uid="{580F4223-A0CF-47E3-AC8D-9289AEEC4187}"/>
    <cellStyle name="Percent 2 3 10" xfId="25338" xr:uid="{71F8162D-BC22-42F7-A205-A78C65EFD91C}"/>
    <cellStyle name="Percent 2 3 10 2" xfId="28304" xr:uid="{DEF527E9-38DB-41DF-8DB2-88C43DE53D91}"/>
    <cellStyle name="Percent 2 3 10 2 2" xfId="56794" xr:uid="{D02EA7A3-ECB9-4D01-A236-A1FBDD0B6705}"/>
    <cellStyle name="Percent 2 3 10 3" xfId="53829" xr:uid="{B4EA8C54-9CB9-4561-A86E-96FBF651A37B}"/>
    <cellStyle name="Percent 2 3 11" xfId="26789" xr:uid="{9391DF9E-1B51-4228-9EE0-1FF6D9A047AC}"/>
    <cellStyle name="Percent 2 3 11 2" xfId="55279" xr:uid="{13FCC6F5-6F2D-420D-807E-6645C67CCB56}"/>
    <cellStyle name="Percent 2 3 12" xfId="29783" xr:uid="{7B4AECAD-C994-4024-B485-301277BA45BB}"/>
    <cellStyle name="Percent 2 3 12 2" xfId="58273" xr:uid="{27400DA8-F047-4ECB-B642-434213441EF5}"/>
    <cellStyle name="Percent 2 3 13" xfId="23801" xr:uid="{A7B8BE82-3300-4D5E-9CA7-1C286A8D0C49}"/>
    <cellStyle name="Percent 2 3 13 2" xfId="52437" xr:uid="{4068D376-0935-43EA-9856-50A52ED5AAAB}"/>
    <cellStyle name="Percent 2 3 14" xfId="22938" xr:uid="{BB01F0BE-853A-464C-BC26-D04E0921F4CA}"/>
    <cellStyle name="Percent 2 3 15" xfId="4234" xr:uid="{9D5F242B-F006-43E4-90C9-E355EA7C1DF2}"/>
    <cellStyle name="Percent 2 3 16" xfId="4034" xr:uid="{533E488B-102D-44F8-B5A2-055724028945}"/>
    <cellStyle name="Percent 2 3 16 2" xfId="34372" xr:uid="{E08294CE-D414-4052-9780-3C8C7A38316E}"/>
    <cellStyle name="Percent 2 3 17" xfId="31603" xr:uid="{628A3185-7AC6-4831-BA3E-176A49C3E3C2}"/>
    <cellStyle name="Percent 2 3 2" xfId="4065" xr:uid="{81E8B623-E930-428E-9D00-885C61A6B4C8}"/>
    <cellStyle name="Percent 2 3 2 10" xfId="31114" xr:uid="{48C93F5F-EDBB-4B10-A6F0-4FBA6263D25D}"/>
    <cellStyle name="Percent 2 3 2 11" xfId="23006" xr:uid="{B117ED7E-4E3C-4BB4-841B-BD0EAA0889B7}"/>
    <cellStyle name="Percent 2 3 2 12" xfId="4473" xr:uid="{2D663DDB-54B8-4568-A13F-1D9532DC04FE}"/>
    <cellStyle name="Percent 2 3 2 13" xfId="34402" xr:uid="{430B5BDD-6321-4503-A697-4DD03BDC7932}"/>
    <cellStyle name="Percent 2 3 2 2" xfId="5859" xr:uid="{06A5C379-199B-4E47-9350-97C0654D8864}"/>
    <cellStyle name="Percent 2 3 2 2 2" xfId="21894" xr:uid="{760AB4C1-EE13-4C76-A3AF-14B6E70DD0A0}"/>
    <cellStyle name="Percent 2 3 2 2 2 2" xfId="28606" xr:uid="{C976E0DC-0365-4771-B17F-27684FB71D82}"/>
    <cellStyle name="Percent 2 3 2 2 2 2 2" xfId="57096" xr:uid="{021A9107-A839-4944-8617-F06AD0135616}"/>
    <cellStyle name="Percent 2 3 2 2 2 3" xfId="25629" xr:uid="{7FE3C74A-E7C2-4603-86C4-4AFF2FB8F62B}"/>
    <cellStyle name="Percent 2 3 2 2 2 3 2" xfId="54120" xr:uid="{6B4AA6F7-A86F-4EE3-B78A-C636878BC651}"/>
    <cellStyle name="Percent 2 3 2 2 2 4" xfId="51319" xr:uid="{E3D9A0C8-7CC6-4DD9-9859-6DF3A6A20076}"/>
    <cellStyle name="Percent 2 3 2 2 3" xfId="20441" xr:uid="{9F77B8E7-DDE6-4F17-9F1B-24DE78C31435}"/>
    <cellStyle name="Percent 2 3 2 2 3 2" xfId="27095" xr:uid="{B9282844-AA39-4AD4-A7B7-44FBAFBD8C0E}"/>
    <cellStyle name="Percent 2 3 2 2 3 2 2" xfId="55585" xr:uid="{46F8785B-A359-4736-93B8-5A9F0F70CC91}"/>
    <cellStyle name="Percent 2 3 2 2 4" xfId="30090" xr:uid="{DA7151AD-79B5-42B5-925D-1CF8150132A4}"/>
    <cellStyle name="Percent 2 3 2 2 4 2" xfId="58580" xr:uid="{7C309525-0BF1-4351-A4D4-E6917C8422A3}"/>
    <cellStyle name="Percent 2 3 2 2 5" xfId="24203" xr:uid="{DB9BEA22-BE77-4BF7-AB29-C97B7D93FA8A}"/>
    <cellStyle name="Percent 2 3 2 2 5 2" xfId="52700" xr:uid="{88D40EF1-6622-4FD0-A2DA-DCEC28DFA01A}"/>
    <cellStyle name="Percent 2 3 2 2 6" xfId="35718" xr:uid="{D30E87BC-68B4-4359-AFEC-5153DD243BD6}"/>
    <cellStyle name="Percent 2 3 2 3" xfId="20922" xr:uid="{C1DC24E8-ED16-4390-B2E1-3A7035A8C308}"/>
    <cellStyle name="Percent 2 3 2 3 2" xfId="25917" xr:uid="{2127D3D1-D8DC-4B51-9317-D2F05F3A2B82}"/>
    <cellStyle name="Percent 2 3 2 3 2 2" xfId="28899" xr:uid="{55934FBC-F653-453E-B3A7-65611D7EC6C4}"/>
    <cellStyle name="Percent 2 3 2 3 2 2 2" xfId="57389" xr:uid="{D30E6938-AF86-4E78-BB45-44ACFF30F096}"/>
    <cellStyle name="Percent 2 3 2 3 2 3" xfId="54408" xr:uid="{5FA0B82E-5D3B-4D3F-9EEE-44AE024B2F70}"/>
    <cellStyle name="Percent 2 3 2 3 3" xfId="27388" xr:uid="{B56D45F7-CCB7-45F3-B59A-69FE13A9A614}"/>
    <cellStyle name="Percent 2 3 2 3 3 2" xfId="55878" xr:uid="{AE68BAC2-94DA-466E-AD5B-FD448F3584AC}"/>
    <cellStyle name="Percent 2 3 2 3 4" xfId="30386" xr:uid="{90F77BFE-3742-4BA5-BAB9-EEE61C3B2DD0}"/>
    <cellStyle name="Percent 2 3 2 3 4 2" xfId="58876" xr:uid="{1F54FD10-A18A-4E91-8FCF-1062782DB36B}"/>
    <cellStyle name="Percent 2 3 2 3 5" xfId="24473" xr:uid="{2DAE501D-3482-4A64-BA99-FE7333E7CB66}"/>
    <cellStyle name="Percent 2 3 2 3 5 2" xfId="52965" xr:uid="{78D3BE29-3F08-4D13-9F2C-25794D881FC5}"/>
    <cellStyle name="Percent 2 3 2 3 6" xfId="50350" xr:uid="{65C81993-973F-4AEB-938D-FCCE79E34AE3}"/>
    <cellStyle name="Percent 2 3 2 4" xfId="20251" xr:uid="{EB6E8B5F-DEF9-4FE1-8802-CA72345C2555}"/>
    <cellStyle name="Percent 2 3 2 4 2" xfId="26217" xr:uid="{B00DF1A7-4D63-4B00-8859-9B20E0132AD7}"/>
    <cellStyle name="Percent 2 3 2 4 2 2" xfId="29201" xr:uid="{FBA943DF-2DF9-48ED-AA3A-49C042A8157E}"/>
    <cellStyle name="Percent 2 3 2 4 2 2 2" xfId="57691" xr:uid="{9677A69D-FB75-4D72-9656-C1F8CD4FC3A7}"/>
    <cellStyle name="Percent 2 3 2 4 2 3" xfId="54708" xr:uid="{96D0C1A5-1D84-48A2-8ABE-9390C5E31B9B}"/>
    <cellStyle name="Percent 2 3 2 4 3" xfId="27690" xr:uid="{C7BDD05F-778C-4D44-AB7B-A890E0B57B8E}"/>
    <cellStyle name="Percent 2 3 2 4 3 2" xfId="56180" xr:uid="{726A3C27-CD61-4490-815C-BE06CD19DF73}"/>
    <cellStyle name="Percent 2 3 2 4 4" xfId="30689" xr:uid="{E1CE1D17-A4C9-4EAE-8F51-5858EB1BC6CB}"/>
    <cellStyle name="Percent 2 3 2 4 4 2" xfId="59179" xr:uid="{BEC6183E-F4AC-4D3F-A740-FF86F97FDF0F}"/>
    <cellStyle name="Percent 2 3 2 4 5" xfId="24759" xr:uid="{F16178C4-F246-4B20-8912-57CB28DF428C}"/>
    <cellStyle name="Percent 2 3 2 4 5 2" xfId="53251" xr:uid="{6D3F3740-9C63-45EA-BAE3-A65609368C6D}"/>
    <cellStyle name="Percent 2 3 2 4 6" xfId="49889" xr:uid="{41A1AAC2-31CC-4687-8EA5-6158BF4FCA06}"/>
    <cellStyle name="Percent 2 3 2 5" xfId="5076" xr:uid="{D3FBB8C4-475B-4817-BEF0-8BE074B1F950}"/>
    <cellStyle name="Percent 2 3 2 5 2" xfId="26521" xr:uid="{7F3CD4BD-790E-4018-B826-00720492E138}"/>
    <cellStyle name="Percent 2 3 2 5 2 2" xfId="29505" xr:uid="{1A618E6A-A848-474E-9DFA-CEA084E505E8}"/>
    <cellStyle name="Percent 2 3 2 5 2 2 2" xfId="57995" xr:uid="{5A8DC29D-7037-490F-8B64-7BA37879BFF0}"/>
    <cellStyle name="Percent 2 3 2 5 2 3" xfId="55012" xr:uid="{7AE411CD-D189-4176-BDB7-2442E7566F37}"/>
    <cellStyle name="Percent 2 3 2 5 3" xfId="27994" xr:uid="{DE6213FD-6D38-44C9-BA72-55CA90B8F1CE}"/>
    <cellStyle name="Percent 2 3 2 5 3 2" xfId="56484" xr:uid="{0F202298-A94C-4B75-9FD3-51EBDF6210A7}"/>
    <cellStyle name="Percent 2 3 2 5 4" xfId="30994" xr:uid="{A61E4C10-BCD6-43B6-A7CC-3F45F393938A}"/>
    <cellStyle name="Percent 2 3 2 5 4 2" xfId="59484" xr:uid="{D4C7BC97-2C80-46C7-B821-582C805F7817}"/>
    <cellStyle name="Percent 2 3 2 5 5" xfId="25052" xr:uid="{D58A75F8-5042-47A1-B141-4229E2FA2FE0}"/>
    <cellStyle name="Percent 2 3 2 5 5 2" xfId="53543" xr:uid="{383D4125-DAFD-4A0A-8613-F7B64060D9BC}"/>
    <cellStyle name="Percent 2 3 2 5 6" xfId="34943" xr:uid="{D0F51F4E-9978-484D-9DEE-65C6B61E3245}"/>
    <cellStyle name="Percent 2 3 2 6" xfId="25353" xr:uid="{2436E7F9-57C9-49FB-9305-5D716921A902}"/>
    <cellStyle name="Percent 2 3 2 6 2" xfId="28319" xr:uid="{95DEEBE2-09F4-435B-93E8-C1B8532C6401}"/>
    <cellStyle name="Percent 2 3 2 6 2 2" xfId="56809" xr:uid="{F63AF4E7-6CD9-4E5F-A70C-C1F31820BF38}"/>
    <cellStyle name="Percent 2 3 2 6 3" xfId="53844" xr:uid="{33EC0EC2-A4AD-4DF7-AD0A-F7DD8EF60615}"/>
    <cellStyle name="Percent 2 3 2 7" xfId="26804" xr:uid="{1C60793B-B80C-4261-A8C9-2AC93653BE99}"/>
    <cellStyle name="Percent 2 3 2 7 2" xfId="55294" xr:uid="{8F77C950-AF7B-4732-A328-930EFABD212E}"/>
    <cellStyle name="Percent 2 3 2 8" xfId="29798" xr:uid="{58CC9B0D-6ABA-4842-8D26-26A5ECCD511F}"/>
    <cellStyle name="Percent 2 3 2 8 2" xfId="58288" xr:uid="{5683B727-BE59-4837-9F71-72C3663B415C}"/>
    <cellStyle name="Percent 2 3 2 9" xfId="23837" xr:uid="{58516EB6-4947-4EE5-A30B-DA0E1F253D2E}"/>
    <cellStyle name="Percent 2 3 2 9 2" xfId="52452" xr:uid="{66BA49D3-94D2-40B0-A9F6-EBD25BDCD7FD}"/>
    <cellStyle name="Percent 2 3 3" xfId="5269" xr:uid="{E896F929-072F-4FF5-BFD6-2C8A1D4A1B63}"/>
    <cellStyle name="Percent 2 3 3 10" xfId="23855" xr:uid="{D69BA71F-6713-44A7-B2E8-9428BB047346}"/>
    <cellStyle name="Percent 2 3 3 10 2" xfId="52469" xr:uid="{BE77433F-0B78-44BA-B2B7-B902088AD81C}"/>
    <cellStyle name="Percent 2 3 3 11" xfId="35132" xr:uid="{73245700-BA89-4D17-9BEE-F921D44E70EA}"/>
    <cellStyle name="Percent 2 3 3 2" xfId="6051" xr:uid="{235A3DAE-E363-4674-91D8-3A38A0813138}"/>
    <cellStyle name="Percent 2 3 3 2 2" xfId="22154" xr:uid="{D8C1676F-1E05-4D27-8EDA-DD928A78F3B5}"/>
    <cellStyle name="Percent 2 3 3 2 2 2" xfId="28639" xr:uid="{1E751EE8-DCE2-47C0-A4A3-EE9DADAF9B07}"/>
    <cellStyle name="Percent 2 3 3 2 2 2 2" xfId="57129" xr:uid="{BB622AF7-C5C5-4A45-8501-CF20888ECF2F}"/>
    <cellStyle name="Percent 2 3 3 2 2 3" xfId="25662" xr:uid="{E81020F7-7A18-4F6F-BD50-55D943F9ECAE}"/>
    <cellStyle name="Percent 2 3 3 2 2 3 2" xfId="54153" xr:uid="{99E0E063-3B2A-4318-B9C4-22E52113DA9F}"/>
    <cellStyle name="Percent 2 3 3 2 2 4" xfId="51579" xr:uid="{0D24015B-BF79-4F59-A823-6A7E55622D50}"/>
    <cellStyle name="Percent 2 3 3 2 3" xfId="27128" xr:uid="{97A5EB07-7DA0-4C18-8BFB-A976C93FC7B3}"/>
    <cellStyle name="Percent 2 3 3 2 3 2" xfId="55618" xr:uid="{590DA7B1-E888-45EA-8D32-10DBA25D7232}"/>
    <cellStyle name="Percent 2 3 3 2 4" xfId="30123" xr:uid="{EFAF4E89-1EF2-49F5-8967-B282FA504CDA}"/>
    <cellStyle name="Percent 2 3 3 2 4 2" xfId="58613" xr:uid="{F83FE086-9768-485D-B9C4-45ECBC37E4D6}"/>
    <cellStyle name="Percent 2 3 3 2 5" xfId="24224" xr:uid="{47A2F1D8-6CD2-40A1-9451-5B219CEBEF4A}"/>
    <cellStyle name="Percent 2 3 3 2 5 2" xfId="52718" xr:uid="{DCBC013B-8CE3-47E9-B005-66C5F2F207A1}"/>
    <cellStyle name="Percent 2 3 3 2 6" xfId="35910" xr:uid="{7F93761B-B30E-4215-9F68-DBCE9AF1C7F9}"/>
    <cellStyle name="Percent 2 3 3 3" xfId="21168" xr:uid="{B88FBE34-5F7C-4B7D-B5EA-D97A667E4263}"/>
    <cellStyle name="Percent 2 3 3 3 2" xfId="25950" xr:uid="{0B769D38-B9B7-44F3-A08B-D3C5C6BFDC92}"/>
    <cellStyle name="Percent 2 3 3 3 2 2" xfId="28932" xr:uid="{7A5E8B3B-402A-4464-959B-7FE2A10458F9}"/>
    <cellStyle name="Percent 2 3 3 3 2 2 2" xfId="57422" xr:uid="{53DD8246-0892-4896-892C-EFF65A8F6345}"/>
    <cellStyle name="Percent 2 3 3 3 2 3" xfId="54441" xr:uid="{3AAD77AB-1F70-4EA1-A5CA-12FEE064153A}"/>
    <cellStyle name="Percent 2 3 3 3 3" xfId="27421" xr:uid="{A21B2E73-7C3F-42EF-91B9-493679EC63BD}"/>
    <cellStyle name="Percent 2 3 3 3 3 2" xfId="55911" xr:uid="{68AD94CB-62C3-41A5-9C16-CB994A4EBDFB}"/>
    <cellStyle name="Percent 2 3 3 3 4" xfId="30419" xr:uid="{62C4ECCC-7586-437F-BFAD-87F44572CDE6}"/>
    <cellStyle name="Percent 2 3 3 3 4 2" xfId="58909" xr:uid="{28C04C37-6A2E-4201-8E2E-EC165D68132B}"/>
    <cellStyle name="Percent 2 3 3 3 5" xfId="24506" xr:uid="{3E912113-2D40-4C65-809C-2D779091B079}"/>
    <cellStyle name="Percent 2 3 3 3 5 2" xfId="52998" xr:uid="{D51AF4C8-56FF-4DF4-8597-8A392DDA174F}"/>
    <cellStyle name="Percent 2 3 3 3 6" xfId="50594" xr:uid="{22C42030-2751-4633-8B47-C3C2774A0551}"/>
    <cellStyle name="Percent 2 3 3 4" xfId="20252" xr:uid="{71FE2C4E-B15B-4434-836B-99FE1124A748}"/>
    <cellStyle name="Percent 2 3 3 4 2" xfId="26250" xr:uid="{CFEC4D8A-F72A-4091-9B29-E5C8BEC432E0}"/>
    <cellStyle name="Percent 2 3 3 4 2 2" xfId="29234" xr:uid="{5CBD0990-ACF5-4B4A-9682-A21192191C59}"/>
    <cellStyle name="Percent 2 3 3 4 2 2 2" xfId="57724" xr:uid="{88FB12CE-2010-4E10-B0D4-BDB5CE22FC17}"/>
    <cellStyle name="Percent 2 3 3 4 2 3" xfId="54741" xr:uid="{3FCA91D1-4FA5-4F2D-93DB-15DF64ECD9E7}"/>
    <cellStyle name="Percent 2 3 3 4 3" xfId="27723" xr:uid="{0CF06ABB-0BD2-4DBD-ACD5-693B7F4B5FAF}"/>
    <cellStyle name="Percent 2 3 3 4 3 2" xfId="56213" xr:uid="{FE9770C7-A999-40C0-AAC9-8BB43B42D16C}"/>
    <cellStyle name="Percent 2 3 3 4 4" xfId="30722" xr:uid="{D654CB97-E30A-4D11-9A99-DE86D39B5C49}"/>
    <cellStyle name="Percent 2 3 3 4 4 2" xfId="59212" xr:uid="{D6E0A162-E315-4B4C-B4BA-1763BB1306FC}"/>
    <cellStyle name="Percent 2 3 3 4 5" xfId="24792" xr:uid="{6C705B3A-A8E2-491B-BAB4-B09C1DEB97B8}"/>
    <cellStyle name="Percent 2 3 3 4 5 2" xfId="53284" xr:uid="{59016F77-1881-4286-8971-B3909D1C0B56}"/>
    <cellStyle name="Percent 2 3 3 4 6" xfId="49890" xr:uid="{EC50C19D-ACBD-4972-AB2B-66B7E8FBF0E8}"/>
    <cellStyle name="Percent 2 3 3 5" xfId="25085" xr:uid="{0EC1723F-6A0E-419F-9550-EFBA9833B24B}"/>
    <cellStyle name="Percent 2 3 3 5 2" xfId="26554" xr:uid="{FF456CE1-73B7-4656-B5D6-B54F2665311F}"/>
    <cellStyle name="Percent 2 3 3 5 2 2" xfId="29538" xr:uid="{11C634DE-0380-47DE-ADE5-FA10739FB9AF}"/>
    <cellStyle name="Percent 2 3 3 5 2 2 2" xfId="58028" xr:uid="{0941AF4E-B7F5-461F-8615-AB9BE4BA55DD}"/>
    <cellStyle name="Percent 2 3 3 5 2 3" xfId="55045" xr:uid="{777175E9-F744-4806-98BC-899722953A4D}"/>
    <cellStyle name="Percent 2 3 3 5 3" xfId="28027" xr:uid="{24B4C82F-2C94-4C08-8A40-8CC823835B24}"/>
    <cellStyle name="Percent 2 3 3 5 3 2" xfId="56517" xr:uid="{998E416B-CED7-475D-848D-49843C5860D8}"/>
    <cellStyle name="Percent 2 3 3 5 4" xfId="31027" xr:uid="{3110444C-18E0-40AD-A196-141B0567A4ED}"/>
    <cellStyle name="Percent 2 3 3 5 4 2" xfId="59517" xr:uid="{3D163666-F46F-479A-835B-D1B36F58483B}"/>
    <cellStyle name="Percent 2 3 3 5 5" xfId="53576" xr:uid="{BDB88DA7-5336-427A-9FE4-C62304BC776A}"/>
    <cellStyle name="Percent 2 3 3 6" xfId="25386" xr:uid="{FCA52C1C-F25C-4BC3-AA50-1E3F2C2040DC}"/>
    <cellStyle name="Percent 2 3 3 6 2" xfId="28352" xr:uid="{53E126F2-5B32-4074-BC85-E7AB68E3C873}"/>
    <cellStyle name="Percent 2 3 3 6 2 2" xfId="56842" xr:uid="{CA96F0B2-87E1-4B74-A838-CFC684EBE73B}"/>
    <cellStyle name="Percent 2 3 3 6 3" xfId="53877" xr:uid="{E7CF462D-3339-4BCC-A14F-758A3E0F5E2C}"/>
    <cellStyle name="Percent 2 3 3 7" xfId="26837" xr:uid="{D2B08149-68C9-4D57-AE48-1DAC42F699C9}"/>
    <cellStyle name="Percent 2 3 3 7 2" xfId="55327" xr:uid="{6B8421FA-553B-4468-B162-EC599C480C11}"/>
    <cellStyle name="Percent 2 3 3 8" xfId="29831" xr:uid="{3BA60ED4-0D57-45E7-BCC2-170BCC1F0F5B}"/>
    <cellStyle name="Percent 2 3 3 8 2" xfId="58321" xr:uid="{5F056F48-9540-479A-9B6E-222339DFFF0A}"/>
    <cellStyle name="Percent 2 3 3 9" xfId="31237" xr:uid="{B6C2F399-3B06-4482-B94A-93D9BA48943B}"/>
    <cellStyle name="Percent 2 3 4" xfId="5661" xr:uid="{680A5895-0175-4333-82DD-A65B02231C14}"/>
    <cellStyle name="Percent 2 3 4 10" xfId="35520" xr:uid="{1B12245F-5E7E-45A4-BF71-18B113CD30C2}"/>
    <cellStyle name="Percent 2 3 4 2" xfId="21667" xr:uid="{C8627158-869F-4209-A124-7F882CAADB00}"/>
    <cellStyle name="Percent 2 3 4 2 2" xfId="25678" xr:uid="{6F4C8253-CAB8-403F-9A01-1CCC18024CB4}"/>
    <cellStyle name="Percent 2 3 4 2 2 2" xfId="28655" xr:uid="{BFA26830-6187-4DFA-943D-9181F7024545}"/>
    <cellStyle name="Percent 2 3 4 2 2 2 2" xfId="57145" xr:uid="{074146B1-59CD-4123-A1B0-3BEB0A2CE6B4}"/>
    <cellStyle name="Percent 2 3 4 2 2 3" xfId="54169" xr:uid="{FFEAE78B-48D5-4CCA-80AB-5B47CBD3B73F}"/>
    <cellStyle name="Percent 2 3 4 2 3" xfId="27144" xr:uid="{7335B715-65BB-4C80-A7FF-4CFCD7C0AD2C}"/>
    <cellStyle name="Percent 2 3 4 2 3 2" xfId="55634" xr:uid="{A9839EE6-0BE5-4670-8770-5138BC3A3F19}"/>
    <cellStyle name="Percent 2 3 4 2 4" xfId="30139" xr:uid="{6B1CBB64-0DF5-4A78-BC20-6EEB79D793E6}"/>
    <cellStyle name="Percent 2 3 4 2 4 2" xfId="58629" xr:uid="{AC1C52B1-3091-4231-9F50-D701F57EBF50}"/>
    <cellStyle name="Percent 2 3 4 2 5" xfId="24240" xr:uid="{3DFE0C93-4BD8-4A3A-92D5-7F59A176757B}"/>
    <cellStyle name="Percent 2 3 4 2 5 2" xfId="52734" xr:uid="{5D9CBA66-B691-4F07-867D-9EF2AA19E2FF}"/>
    <cellStyle name="Percent 2 3 4 2 6" xfId="51092" xr:uid="{3FDC7CA0-E77E-4CE5-8AA1-499AE93BCC63}"/>
    <cellStyle name="Percent 2 3 4 3" xfId="20372" xr:uid="{B8EC506C-03F2-47FA-9893-A2B65023E0A3}"/>
    <cellStyle name="Percent 2 3 4 3 2" xfId="25966" xr:uid="{FC74F5FF-EDE8-468E-9D5B-735B16C6BDA1}"/>
    <cellStyle name="Percent 2 3 4 3 2 2" xfId="28948" xr:uid="{49D29D94-C2E5-4217-89B3-0ACABEAA6FD2}"/>
    <cellStyle name="Percent 2 3 4 3 2 2 2" xfId="57438" xr:uid="{8A7DE9F6-5653-40DF-B615-744751619770}"/>
    <cellStyle name="Percent 2 3 4 3 2 3" xfId="54457" xr:uid="{821F89CE-FF23-41F3-B6FF-261F6A189B97}"/>
    <cellStyle name="Percent 2 3 4 3 3" xfId="27437" xr:uid="{8A1F3475-215D-43CA-B9E0-63DC63E4C411}"/>
    <cellStyle name="Percent 2 3 4 3 3 2" xfId="55927" xr:uid="{3E0B7D35-EB65-4D4B-ABC0-56493CAA9DAD}"/>
    <cellStyle name="Percent 2 3 4 3 4" xfId="30435" xr:uid="{98D33735-5A0C-4396-9084-4E6DE752D656}"/>
    <cellStyle name="Percent 2 3 4 3 4 2" xfId="58925" xr:uid="{329D02C6-3E5A-46B1-A51E-832FEE8D2476}"/>
    <cellStyle name="Percent 2 3 4 3 5" xfId="24522" xr:uid="{5BFFBCA1-C96A-4B97-8C1C-3BEDB965D069}"/>
    <cellStyle name="Percent 2 3 4 3 5 2" xfId="53014" xr:uid="{33C51F4C-FF48-44E9-B418-D7F4A7F9874E}"/>
    <cellStyle name="Percent 2 3 4 4" xfId="24808" xr:uid="{AC165351-4759-42C0-874A-0894D0172C1F}"/>
    <cellStyle name="Percent 2 3 4 4 2" xfId="26266" xr:uid="{4032F2A5-6BCA-41AC-9875-27367F6CAE82}"/>
    <cellStyle name="Percent 2 3 4 4 2 2" xfId="29250" xr:uid="{48CF6284-9937-4CBD-A8E4-FAA72B454BD4}"/>
    <cellStyle name="Percent 2 3 4 4 2 2 2" xfId="57740" xr:uid="{134779C5-AB3B-47CE-8871-430CFE39EC47}"/>
    <cellStyle name="Percent 2 3 4 4 2 3" xfId="54757" xr:uid="{1FDD1D07-098A-4FE7-A057-C9C4284DCF9D}"/>
    <cellStyle name="Percent 2 3 4 4 3" xfId="27739" xr:uid="{C29A0220-0E99-4168-8DAA-D1A233FEB9FA}"/>
    <cellStyle name="Percent 2 3 4 4 3 2" xfId="56229" xr:uid="{73390F5B-7CF5-492B-AA6F-70B031840DE4}"/>
    <cellStyle name="Percent 2 3 4 4 4" xfId="30738" xr:uid="{91099723-2CC0-4D50-9F03-03E01C01145E}"/>
    <cellStyle name="Percent 2 3 4 4 4 2" xfId="59228" xr:uid="{25E03743-8499-485E-A1DB-994EEA74178C}"/>
    <cellStyle name="Percent 2 3 4 4 5" xfId="53300" xr:uid="{205B72C7-C4FF-4E8E-849D-094FDEA59378}"/>
    <cellStyle name="Percent 2 3 4 5" xfId="25101" xr:uid="{7C3E7234-E167-436B-AC7D-06238B2CCDAD}"/>
    <cellStyle name="Percent 2 3 4 5 2" xfId="26570" xr:uid="{DF4A3A7D-17E1-43CF-905C-F6B4E701557D}"/>
    <cellStyle name="Percent 2 3 4 5 2 2" xfId="29554" xr:uid="{4D0DEDE1-E595-45E7-BED0-9E24B64AA477}"/>
    <cellStyle name="Percent 2 3 4 5 2 2 2" xfId="58044" xr:uid="{F5F06306-03EB-42BB-AD3B-4223065C1285}"/>
    <cellStyle name="Percent 2 3 4 5 2 3" xfId="55061" xr:uid="{AC547D46-96EC-45EE-968C-1F1EDDEE482E}"/>
    <cellStyle name="Percent 2 3 4 5 3" xfId="28043" xr:uid="{99844012-A057-4656-A79C-008016955FEC}"/>
    <cellStyle name="Percent 2 3 4 5 3 2" xfId="56533" xr:uid="{802FDF56-A7AD-4560-B23F-ACB148735AC5}"/>
    <cellStyle name="Percent 2 3 4 5 4" xfId="31043" xr:uid="{517F9260-86F6-466C-A601-44CB1D275AC8}"/>
    <cellStyle name="Percent 2 3 4 5 4 2" xfId="59533" xr:uid="{54B49CE6-E0B7-4648-AC98-A16823ABADB1}"/>
    <cellStyle name="Percent 2 3 4 5 5" xfId="53592" xr:uid="{3B1D9863-232D-4C95-8CAE-7F6A7D5C47BA}"/>
    <cellStyle name="Percent 2 3 4 6" xfId="25402" xr:uid="{C4663A49-CF4E-464F-A18C-B50A4EC220CC}"/>
    <cellStyle name="Percent 2 3 4 6 2" xfId="28368" xr:uid="{05B3FE59-B348-4673-B582-F31512BCB631}"/>
    <cellStyle name="Percent 2 3 4 6 2 2" xfId="56858" xr:uid="{222A2E21-2405-4147-9166-E91C18D5320C}"/>
    <cellStyle name="Percent 2 3 4 6 3" xfId="53893" xr:uid="{0B32E225-0490-4B6F-8C96-94167D688556}"/>
    <cellStyle name="Percent 2 3 4 7" xfId="26853" xr:uid="{6634838B-76DB-48C9-B5F5-9CF5CC3E4AC9}"/>
    <cellStyle name="Percent 2 3 4 7 2" xfId="55343" xr:uid="{32550BCB-D7E0-44E5-A90D-CDAC592EEB90}"/>
    <cellStyle name="Percent 2 3 4 8" xfId="29847" xr:uid="{7793E984-D0CB-43C2-9634-F96C8EE26C02}"/>
    <cellStyle name="Percent 2 3 4 8 2" xfId="58337" xr:uid="{DC6B84B5-CD6E-416E-898E-1E85F23F103D}"/>
    <cellStyle name="Percent 2 3 4 9" xfId="23871" xr:uid="{D11503F8-D447-4F23-AE52-26E192F52838}"/>
    <cellStyle name="Percent 2 3 4 9 2" xfId="52485" xr:uid="{96D05B7A-7DDB-4F00-930A-1C08C7351B09}"/>
    <cellStyle name="Percent 2 3 5" xfId="20697" xr:uid="{4F5A5EF2-1828-4D17-A56C-2478DF3BC8D9}"/>
    <cellStyle name="Percent 2 3 5 2" xfId="25615" xr:uid="{D60D4EDF-F147-4DA1-8F80-C1806D566E0D}"/>
    <cellStyle name="Percent 2 3 5 2 2" xfId="28591" xr:uid="{BA55748C-E95F-467D-A249-7A6166AE9325}"/>
    <cellStyle name="Percent 2 3 5 2 2 2" xfId="57081" xr:uid="{6781A199-1329-454A-9F36-EE64894D12F6}"/>
    <cellStyle name="Percent 2 3 5 2 3" xfId="54106" xr:uid="{FB6A4862-EC76-4CB9-8F50-E4D2E31C1621}"/>
    <cellStyle name="Percent 2 3 5 3" xfId="27080" xr:uid="{0154FE7C-FF18-4224-AE37-6F818C3109B2}"/>
    <cellStyle name="Percent 2 3 5 3 2" xfId="55570" xr:uid="{48BACE7D-D644-4305-8FD7-A99BD1E12A53}"/>
    <cellStyle name="Percent 2 3 5 4" xfId="30075" xr:uid="{1121D846-5BA1-4613-BC56-B1ED28A20831}"/>
    <cellStyle name="Percent 2 3 5 4 2" xfId="58565" xr:uid="{3567EDF6-15D4-47EB-83D5-DB335D427C84}"/>
    <cellStyle name="Percent 2 3 5 5" xfId="24169" xr:uid="{D99E2425-82F7-4BE0-B7AD-B041C8DCD017}"/>
    <cellStyle name="Percent 2 3 5 5 2" xfId="52685" xr:uid="{B4856934-8A54-422B-9208-DF7069538407}"/>
    <cellStyle name="Percent 2 3 5 6" xfId="50135" xr:uid="{0CD5B4B9-97F4-4F35-AD12-C0373F017F6F}"/>
    <cellStyle name="Percent 2 3 6" xfId="20250" xr:uid="{D013186D-EC00-4015-936B-196134BD680E}"/>
    <cellStyle name="Percent 2 3 6 2" xfId="25902" xr:uid="{A211C651-33B9-4510-8EC2-9CC628BA0C80}"/>
    <cellStyle name="Percent 2 3 6 2 2" xfId="28884" xr:uid="{00F971CF-6EFD-4913-9AF0-57776D22A7F6}"/>
    <cellStyle name="Percent 2 3 6 2 2 2" xfId="57374" xr:uid="{1A473153-85F5-4AE1-96DF-1912FEABBCAD}"/>
    <cellStyle name="Percent 2 3 6 2 3" xfId="54393" xr:uid="{6B782832-3BBB-4840-8713-7E79C079AE7E}"/>
    <cellStyle name="Percent 2 3 6 3" xfId="27373" xr:uid="{69C2E957-F7CB-4AA2-929B-4FC8717B204B}"/>
    <cellStyle name="Percent 2 3 6 3 2" xfId="55863" xr:uid="{0151BB64-97F3-4FD8-8D62-55560D20B3D0}"/>
    <cellStyle name="Percent 2 3 6 4" xfId="30371" xr:uid="{CBCE0B75-1329-4973-A9C3-0E9CE2613E63}"/>
    <cellStyle name="Percent 2 3 6 4 2" xfId="58861" xr:uid="{98FA44B7-0C9A-42F3-8A12-88E8D4518156}"/>
    <cellStyle name="Percent 2 3 6 5" xfId="24458" xr:uid="{44557841-0CAC-4FC6-9BFF-7BA74378D8E5}"/>
    <cellStyle name="Percent 2 3 6 5 2" xfId="52950" xr:uid="{C98672E5-2AC5-43DB-9376-3151EB818159}"/>
    <cellStyle name="Percent 2 3 6 6" xfId="49888" xr:uid="{C62A970E-5A1E-428D-BB5C-06664415C5DD}"/>
    <cellStyle name="Percent 2 3 7" xfId="4827" xr:uid="{76C0F677-44D8-4AF9-A56F-BEC44FC15F99}"/>
    <cellStyle name="Percent 2 3 7 2" xfId="26202" xr:uid="{FC617D63-2F94-47F3-B1BA-46A7F04C068D}"/>
    <cellStyle name="Percent 2 3 7 2 2" xfId="29186" xr:uid="{42B6A32E-79DF-4E80-AD8C-2BB1460B1DF4}"/>
    <cellStyle name="Percent 2 3 7 2 2 2" xfId="57676" xr:uid="{5B72959C-D47D-4B6E-B229-07F0285FBF8E}"/>
    <cellStyle name="Percent 2 3 7 2 3" xfId="54693" xr:uid="{2D97D4F6-1EDA-4A9D-96DE-4EBE5532CF64}"/>
    <cellStyle name="Percent 2 3 7 3" xfId="27675" xr:uid="{90AC3909-6B34-4247-A8A2-0230B1E63803}"/>
    <cellStyle name="Percent 2 3 7 3 2" xfId="56165" xr:uid="{92BB8EB9-8876-44F1-B650-9FCB49329A8C}"/>
    <cellStyle name="Percent 2 3 7 4" xfId="30674" xr:uid="{A4EEBC1B-6B81-429E-866D-DCC438A53470}"/>
    <cellStyle name="Percent 2 3 7 4 2" xfId="59164" xr:uid="{64ADDFB1-092D-4F4E-80F0-06AF3B9F3146}"/>
    <cellStyle name="Percent 2 3 7 5" xfId="24744" xr:uid="{82D32741-1003-4288-B449-F325A4A7E41E}"/>
    <cellStyle name="Percent 2 3 7 5 2" xfId="53236" xr:uid="{743A3753-BA7F-4528-8FE5-C4E9CDFF2ED6}"/>
    <cellStyle name="Percent 2 3 7 6" xfId="34710" xr:uid="{8BF97BDD-CD7A-49DF-8DDD-0129BCB881C4}"/>
    <cellStyle name="Percent 2 3 8" xfId="25037" xr:uid="{0970E4BB-7B9E-4BBE-952D-1E75A6A3E5AF}"/>
    <cellStyle name="Percent 2 3 8 2" xfId="26506" xr:uid="{0D46827D-ED2A-486A-8351-B832E71074A7}"/>
    <cellStyle name="Percent 2 3 8 2 2" xfId="29490" xr:uid="{8F7A190A-A2C7-459C-8742-203648ED329C}"/>
    <cellStyle name="Percent 2 3 8 2 2 2" xfId="57980" xr:uid="{32128271-BB4E-4CE9-8DF2-A079B242695F}"/>
    <cellStyle name="Percent 2 3 8 2 3" xfId="54997" xr:uid="{01F4B69C-D238-48A4-9F46-726A753ECFE2}"/>
    <cellStyle name="Percent 2 3 8 3" xfId="27979" xr:uid="{83003BC7-A6EF-4CBB-A9BE-7DE2525BD058}"/>
    <cellStyle name="Percent 2 3 8 3 2" xfId="56469" xr:uid="{3A6884E9-C70D-4928-8875-AEECE26D6BC3}"/>
    <cellStyle name="Percent 2 3 8 4" xfId="30979" xr:uid="{295306DE-8F1B-4BB9-8DB5-4C846F29167B}"/>
    <cellStyle name="Percent 2 3 8 4 2" xfId="59469" xr:uid="{905D4D0E-54A9-46B7-87EE-B9E14B6EB4F1}"/>
    <cellStyle name="Percent 2 3 8 5" xfId="53528" xr:uid="{472EEF11-BD8A-4E43-BA52-508EA6C04EAE}"/>
    <cellStyle name="Percent 2 3 9" xfId="25119" xr:uid="{39F9476E-1E60-4A4D-AB11-BD4338EA2E4C}"/>
    <cellStyle name="Percent 2 3 9 2" xfId="28073" xr:uid="{929CB007-12C6-477D-90E1-A268181DA1DB}"/>
    <cellStyle name="Percent 2 3 9 2 2" xfId="56563" xr:uid="{E52488BC-4791-4A1D-956E-6905DC2D50B1}"/>
    <cellStyle name="Percent 2 3 9 3" xfId="53610" xr:uid="{E50F3C34-ED64-4CAD-94A1-6EA508958A16}"/>
    <cellStyle name="Percent 2 4" xfId="392" xr:uid="{FDBFC870-9598-4697-BB23-9AADCA25F789}"/>
    <cellStyle name="Percent 2 4 2" xfId="2423" xr:uid="{59637B71-DEB4-4417-BCF2-3ADCF53AFE08}"/>
    <cellStyle name="Percent 2 4 2 2" xfId="5866" xr:uid="{B6B32973-41FD-45AD-A05E-3D551A27B1DE}"/>
    <cellStyle name="Percent 2 4 2 2 2" xfId="21913" xr:uid="{15FF1789-7757-4CBF-BFA1-6FE1B5B8E2B3}"/>
    <cellStyle name="Percent 2 4 2 2 2 2" xfId="51338" xr:uid="{A85EF5E2-7ACB-4123-A02D-B2A8DB2CDA41}"/>
    <cellStyle name="Percent 2 4 2 2 3" xfId="31238" xr:uid="{D15EE5EA-3D9C-444D-9738-395BEDE65287}"/>
    <cellStyle name="Percent 2 4 2 2 3 2" xfId="59628" xr:uid="{CE957C7E-3B10-49E3-8AB9-A4B673EBFC3E}"/>
    <cellStyle name="Percent 2 4 2 2 4" xfId="35725" xr:uid="{4565DE35-D6C5-4932-A4CF-2AA76B235902}"/>
    <cellStyle name="Percent 2 4 2 3" xfId="20940" xr:uid="{EEE6580E-0CD7-4125-9AFF-950ABFF704DB}"/>
    <cellStyle name="Percent 2 4 2 3 2" xfId="50368" xr:uid="{08C39EE0-0713-4E35-9857-ECE115AD2361}"/>
    <cellStyle name="Percent 2 4 2 4" xfId="20440" xr:uid="{39097A95-CEE8-4664-8BA8-237197642911}"/>
    <cellStyle name="Percent 2 4 2 5" xfId="33403" xr:uid="{A641F511-C098-4AAD-9E91-1764CEA2C279}"/>
    <cellStyle name="Percent 2 4 3" xfId="3489" xr:uid="{CFECEA38-58FC-4D97-93BD-C66FA0EF4FF0}"/>
    <cellStyle name="Percent 2 4 3 2" xfId="6057" xr:uid="{73CFB9F8-A4E3-4838-9D7F-7290D7B11253}"/>
    <cellStyle name="Percent 2 4 3 2 2" xfId="22174" xr:uid="{5B68958B-897C-4F6C-9A86-499A7D8F70A5}"/>
    <cellStyle name="Percent 2 4 3 2 2 2" xfId="51599" xr:uid="{37E59DD2-8D40-4C12-AB67-71889B6F3518}"/>
    <cellStyle name="Percent 2 4 3 2 3" xfId="31402" xr:uid="{B4D985D4-7A43-4391-A290-2AE251D4A90C}"/>
    <cellStyle name="Percent 2 4 3 2 3 2" xfId="59652" xr:uid="{7DC539A9-DA8C-4CF0-80E5-2C34606749EF}"/>
    <cellStyle name="Percent 2 4 3 2 4" xfId="35916" xr:uid="{4CFAB7D4-A05F-4F5B-A7CE-03EEF2D37BCC}"/>
    <cellStyle name="Percent 2 4 3 3" xfId="21187" xr:uid="{64BF889B-0687-4119-95D2-F5D70400D1DE}"/>
    <cellStyle name="Percent 2 4 3 3 2" xfId="50613" xr:uid="{42DB7C4F-914D-412B-97EE-F870D42C7EAE}"/>
    <cellStyle name="Percent 2 4 3 4" xfId="23796" xr:uid="{A9270737-B1C1-4175-B308-0780E3221D61}"/>
    <cellStyle name="Percent 2 4 3 5" xfId="5275" xr:uid="{209164FD-D3AE-4C16-ADEA-8476638E0A6D}"/>
    <cellStyle name="Percent 2 4 3 5 2" xfId="35138" xr:uid="{C77E2C95-782F-4C66-B85E-CDBB1261365F}"/>
    <cellStyle name="Percent 2 4 4" xfId="1476" xr:uid="{F0FD30EC-7779-4063-86A0-093DFE832269}"/>
    <cellStyle name="Percent 2 4 4 2" xfId="21690" xr:uid="{9D88A332-6D20-4993-A887-E562CCBC6EB1}"/>
    <cellStyle name="Percent 2 4 4 2 2" xfId="51115" xr:uid="{F42FDEB3-1461-448C-B659-1323768A0C38}"/>
    <cellStyle name="Percent 2 4 4 3" xfId="32494" xr:uid="{8D06B451-EA10-48BE-A218-0121D54E4122}"/>
    <cellStyle name="Percent 2 4 5" xfId="20719" xr:uid="{6AC73074-3CF4-4052-B75B-F1C9A8402876}"/>
    <cellStyle name="Percent 2 4 5 2" xfId="50154" xr:uid="{DD484169-E86A-4D6D-998E-9F46DF4CC622}"/>
    <cellStyle name="Percent 2 4 6" xfId="20253" xr:uid="{04ED037E-1CBB-4D8D-88A2-72E55D400E60}"/>
    <cellStyle name="Percent 2 4 6 2" xfId="49891" xr:uid="{45625AB8-55C5-4517-9855-5A391F1C50A0}"/>
    <cellStyle name="Percent 2 4 7" xfId="4852" xr:uid="{6F6BC9BF-5130-4B28-878E-A92DD85D9B46}"/>
    <cellStyle name="Percent 2 4 7 2" xfId="34732" xr:uid="{63D8A18C-EF52-4C1F-B2D9-33EF639F4A63}"/>
    <cellStyle name="Percent 2 4 8" xfId="4407" xr:uid="{2A7FF353-3394-478C-8A9C-869347AD2B95}"/>
    <cellStyle name="Percent 2 4 9" xfId="4005" xr:uid="{B61427A0-5A3E-416F-9791-B04C01CC02C6}"/>
    <cellStyle name="Percent 2 5" xfId="262" xr:uid="{C1CD9A24-972B-4DD0-95C1-555E02ABF87C}"/>
    <cellStyle name="Percent 2 5 2" xfId="5123" xr:uid="{61A1C5DB-FCAD-4FE2-8620-61F078FAA016}"/>
    <cellStyle name="Percent 2 5 2 2" xfId="5314" xr:uid="{D6E943A7-E163-4FCE-B546-EFD931901694}"/>
    <cellStyle name="Percent 2 5 2 2 2" xfId="6098" xr:uid="{522A24B2-4DFF-434B-8311-911C97790CD8}"/>
    <cellStyle name="Percent 2 5 2 2 2 2" xfId="22216" xr:uid="{3FB9DB57-BE2C-42F7-A869-E00527B17C11}"/>
    <cellStyle name="Percent 2 5 2 2 2 2 2" xfId="51641" xr:uid="{C7DCB60F-283E-49E7-819D-AB9309AC4143}"/>
    <cellStyle name="Percent 2 5 2 2 2 3" xfId="35957" xr:uid="{79B2F87E-A5E6-4B86-8992-1DC48482E16E}"/>
    <cellStyle name="Percent 2 5 2 2 3" xfId="21229" xr:uid="{D2623A70-E1E0-4D4C-B964-CC8B33604EC5}"/>
    <cellStyle name="Percent 2 5 2 2 3 2" xfId="50655" xr:uid="{B8B9D3E9-3284-44A0-ADB4-5BC744AF2823}"/>
    <cellStyle name="Percent 2 5 2 2 4" xfId="35177" xr:uid="{9B21A77D-713C-4AE3-B0CA-B6F17436540E}"/>
    <cellStyle name="Percent 2 5 2 3" xfId="5906" xr:uid="{331FE0DD-12AA-443D-AB65-188E4AEC0E35}"/>
    <cellStyle name="Percent 2 5 2 3 2" xfId="21954" xr:uid="{9AD42815-3A97-40BA-8019-60D31517C716}"/>
    <cellStyle name="Percent 2 5 2 3 2 2" xfId="51379" xr:uid="{5270299C-816B-4861-8725-BDAB774F90EB}"/>
    <cellStyle name="Percent 2 5 2 3 3" xfId="35765" xr:uid="{CE165EB5-D873-493E-830C-D9DFCAD9F7F6}"/>
    <cellStyle name="Percent 2 5 2 4" xfId="20401" xr:uid="{7B336068-D1F1-4F37-83E7-D1F646EA1967}"/>
    <cellStyle name="Percent 2 5 2 4 2" xfId="49969" xr:uid="{636C87B7-9B45-46CB-9159-8781B46E5870}"/>
    <cellStyle name="Percent 2 5 2 5" xfId="31239" xr:uid="{E6B164C0-B74E-4F91-BF9B-9DD0A3A57C5B}"/>
    <cellStyle name="Percent 2 5 2 5 2" xfId="59629" xr:uid="{F26658E7-4B49-4686-9D24-1D0D03C69442}"/>
    <cellStyle name="Percent 2 5 2 6" xfId="34986" xr:uid="{6BCF492D-CEB7-42AC-A113-B80748FDC4BC}"/>
    <cellStyle name="Percent 2 5 3" xfId="4932" xr:uid="{B3AD9196-290A-4D12-957F-76181934BFBA}"/>
    <cellStyle name="Percent 2 5 4" xfId="5703" xr:uid="{CAC21B93-B47B-4213-B42C-D0C5FD6D1B6C}"/>
    <cellStyle name="Percent 2 5 4 2" xfId="21713" xr:uid="{23277AB5-1B23-4323-B49C-53BD8D43C724}"/>
    <cellStyle name="Percent 2 5 4 2 2" xfId="51138" xr:uid="{6017E21E-50B0-43BE-A63A-555F78F09239}"/>
    <cellStyle name="Percent 2 5 4 3" xfId="35562" xr:uid="{EFAFEEF7-AA65-428A-A962-AF7132F7DCC9}"/>
    <cellStyle name="Percent 2 5 5" xfId="20254" xr:uid="{AF30B244-3740-4B4F-A2CE-E1FF2240EFED}"/>
    <cellStyle name="Percent 2 5 5 2" xfId="49892" xr:uid="{6618C698-8A77-406B-B346-F58ADFF56360}"/>
    <cellStyle name="Percent 2 5 6" xfId="4875" xr:uid="{5632D057-3E47-443A-A2BB-8133DA42E97D}"/>
    <cellStyle name="Percent 2 5 6 2" xfId="34754" xr:uid="{46E2C25A-C23F-4365-9C72-55CEA872D5D6}"/>
    <cellStyle name="Percent 2 5 7" xfId="4045" xr:uid="{7FA655A9-8793-47AA-891B-0040172AE2DF}"/>
    <cellStyle name="Percent 2 5 7 2" xfId="34382" xr:uid="{6DC1651F-7A4C-478A-958E-F5EA2A84460C}"/>
    <cellStyle name="Percent 2 6" xfId="456" xr:uid="{853B231E-16A2-4AAD-858C-7CC20FB3D8A2}"/>
    <cellStyle name="Percent 2 6 2" xfId="1088" xr:uid="{ACC46CD0-341A-448A-912F-B07EA8781E36}"/>
    <cellStyle name="Percent 2 6 2 2" xfId="3685" xr:uid="{B9720E8D-6391-4F86-B6B7-75593F911E82}"/>
    <cellStyle name="Percent 2 6 2 2 2" xfId="3870" xr:uid="{B4383F65-D5F7-47A0-BC49-AEFED7234894}"/>
    <cellStyle name="Percent 2 6 2 2 2 2" xfId="21978" xr:uid="{9309A200-D5FB-4BFD-8DF0-C911C899C202}"/>
    <cellStyle name="Percent 2 6 2 2 2 2 2" xfId="51403" xr:uid="{7BBA4AE3-78CA-4AD1-8822-B2BB816D3E71}"/>
    <cellStyle name="Percent 2 6 2 2 3" xfId="23114" xr:uid="{B4A58719-4843-40B1-95E3-E30415F3733C}"/>
    <cellStyle name="Percent 2 6 2 2 4" xfId="5930" xr:uid="{6B509842-B2CC-49EA-ABFF-4DD3213949FA}"/>
    <cellStyle name="Percent 2 6 2 2 4 2" xfId="35789" xr:uid="{0531F2BB-7C14-46C1-AF19-7A8D21444D98}"/>
    <cellStyle name="Percent 2 6 2 3" xfId="3607" xr:uid="{02739004-630A-4930-B291-28FCFC173CAE}"/>
    <cellStyle name="Percent 2 6 2 3 2" xfId="23430" xr:uid="{DEA7A2DF-CC00-424C-A0C3-00E084AA11B9}"/>
    <cellStyle name="Percent 2 6 2 3 3" xfId="21006" xr:uid="{70829F65-E844-498F-A52B-0C8AB5AADEE3}"/>
    <cellStyle name="Percent 2 6 2 3 3 2" xfId="50432" xr:uid="{63FF05A7-C36A-4EC8-8F4D-C202A1C0DE14}"/>
    <cellStyle name="Percent 2 6 2 4" xfId="23097" xr:uid="{F8EB0879-EC8C-40F6-AB49-D6E9AEC32C99}"/>
    <cellStyle name="Percent 2 6 2 5" xfId="5144" xr:uid="{3CFF6133-414A-4FCF-8B66-0638D0700AA4}"/>
    <cellStyle name="Percent 2 6 2 5 2" xfId="35007" xr:uid="{E204B9D0-6D00-4B60-AD73-9222B38CFF7B}"/>
    <cellStyle name="Percent 2 6 3" xfId="950" xr:uid="{4E57B74E-C76B-45AA-B62E-BFEB99E54F24}"/>
    <cellStyle name="Percent 2 6 3 2" xfId="6122" xr:uid="{5959A85D-BDEA-44D7-B9F7-5254987FABE6}"/>
    <cellStyle name="Percent 2 6 3 2 2" xfId="22240" xr:uid="{AAACD02B-AC15-4F13-9B94-A53A854CD167}"/>
    <cellStyle name="Percent 2 6 3 2 2 2" xfId="51665" xr:uid="{01B2DF7D-DA82-4F09-95F9-C98E8C4B904B}"/>
    <cellStyle name="Percent 2 6 3 2 3" xfId="35981" xr:uid="{8E7538B3-885E-4D97-BF07-0F9106BD5F45}"/>
    <cellStyle name="Percent 2 6 3 3" xfId="21253" xr:uid="{EEAC2F96-0FE3-4F33-B8D0-52438965E5E6}"/>
    <cellStyle name="Percent 2 6 3 3 2" xfId="50679" xr:uid="{549E2AEA-A917-44FC-8C5D-85525D95A45C}"/>
    <cellStyle name="Percent 2 6 3 4" xfId="23089" xr:uid="{F7E7E039-B630-4453-9766-9D24D2B754E6}"/>
    <cellStyle name="Percent 2 6 3 5" xfId="5338" xr:uid="{CFAD8E79-24CE-4DCE-9B63-A37E082FCD7C}"/>
    <cellStyle name="Percent 2 6 3 5 2" xfId="35201" xr:uid="{1A890FFC-A764-42AA-B860-C36C993B14ED}"/>
    <cellStyle name="Percent 2 6 4" xfId="5727" xr:uid="{1279AE88-9D85-47D0-97C5-DFDEE789E94B}"/>
    <cellStyle name="Percent 2 6 4 2" xfId="21737" xr:uid="{08F0BAD8-E014-4B13-BA24-AD9F1886F2B0}"/>
    <cellStyle name="Percent 2 6 4 2 2" xfId="31240" xr:uid="{122B071C-0766-4FD0-B112-04AAD9E0C46D}"/>
    <cellStyle name="Percent 2 6 4 2 2 2" xfId="59630" xr:uid="{AC18CBDB-3D89-4941-8A44-E2AF531AAC6A}"/>
    <cellStyle name="Percent 2 6 4 2 3" xfId="51162" xr:uid="{223AC421-C32A-4572-A9AD-00B856165309}"/>
    <cellStyle name="Percent 2 6 4 3" xfId="23416" xr:uid="{093ECEA4-9A0F-42C5-B759-26E2E32B9E9D}"/>
    <cellStyle name="Percent 2 6 4 4" xfId="35586" xr:uid="{65526106-98BC-45D4-B90C-F36F7FFC9044}"/>
    <cellStyle name="Percent 2 6 5" xfId="20763" xr:uid="{E8451C66-5AA9-4621-AF9D-7DA2F3F093FD}"/>
    <cellStyle name="Percent 2 6 5 2" xfId="31369" xr:uid="{DB5E7272-1BE8-45BD-BE3D-0CB5DE3B6896}"/>
    <cellStyle name="Percent 2 6 5 3" xfId="50195" xr:uid="{6209BF20-A511-4776-B83B-B0FF20CEB84D}"/>
    <cellStyle name="Percent 2 6 6" xfId="20371" xr:uid="{3DD66CC6-A35B-49E1-99CC-8F0C32ADE2AD}"/>
    <cellStyle name="Percent 2 6 7" xfId="23066" xr:uid="{019E2E5C-2CF0-468E-B6EC-AA9B90CBCB33}"/>
    <cellStyle name="Percent 2 6 8" xfId="4896" xr:uid="{569A7DDB-51FB-4B2C-97E7-65A1DE59AD93}"/>
    <cellStyle name="Percent 2 6 8 2" xfId="34775" xr:uid="{646F35F4-4C29-4C2A-95B3-A5C617A5CE89}"/>
    <cellStyle name="Percent 2 7" xfId="607" xr:uid="{16799763-A10B-43B9-BA5D-AF705B021ED8}"/>
    <cellStyle name="Percent 2 7 2" xfId="5751" xr:uid="{26113B62-48EA-4839-BCF7-F7023C99930D}"/>
    <cellStyle name="Percent 2 7 2 2" xfId="21760" xr:uid="{872C5682-D724-4BE6-B101-BC83A26A6D85}"/>
    <cellStyle name="Percent 2 7 2 2 2" xfId="51185" xr:uid="{C68EA8E3-2C16-499A-B5B4-CD32C64BAA1A}"/>
    <cellStyle name="Percent 2 7 2 3" xfId="31236" xr:uid="{7774BF9C-79BC-4A2A-8CE8-19B99E65CA4F}"/>
    <cellStyle name="Percent 2 7 2 3 2" xfId="59627" xr:uid="{E934B1D1-0CAB-4883-AC4E-2B1AE886DC07}"/>
    <cellStyle name="Percent 2 7 2 4" xfId="35610" xr:uid="{E7A2C7EA-E24A-466D-A0D7-A4D336830F5F}"/>
    <cellStyle name="Percent 2 7 3" xfId="20784" xr:uid="{F2B06813-23FC-47E4-B7B0-44802A9D235F}"/>
    <cellStyle name="Percent 2 7 3 2" xfId="50215" xr:uid="{4934DD24-FFB9-4ADD-9A99-91579C4FC9C9}"/>
    <cellStyle name="Percent 2 7 4" xfId="20248" xr:uid="{E001036E-1F5E-4A51-B2E7-DDAB7CD6D597}"/>
    <cellStyle name="Percent 2 7 4 2" xfId="49886" xr:uid="{13894F48-E763-4FED-B142-1C3105BDF3C6}"/>
    <cellStyle name="Percent 2 7 5" xfId="23345" xr:uid="{F4177DAB-1D15-46C7-A65F-8A43DF33AC71}"/>
    <cellStyle name="Percent 2 7 6" xfId="4921" xr:uid="{864D12C3-7BD9-457B-BBCB-DDCF8C8B05C3}"/>
    <cellStyle name="Percent 2 7 6 2" xfId="34798" xr:uid="{DFABF851-C9CC-4973-AAFB-6C6D11C99291}"/>
    <cellStyle name="Percent 2 8" xfId="113" xr:uid="{FA2D0D6D-335C-4B22-8D01-D8E6472A16A3}"/>
    <cellStyle name="Percent 2 8 2" xfId="5954" xr:uid="{5E42AFDA-5099-4DE0-8473-3D164C27ECC9}"/>
    <cellStyle name="Percent 2 8 2 2" xfId="22001" xr:uid="{2C967E49-3ED0-4894-BCC8-413CE0DB35A1}"/>
    <cellStyle name="Percent 2 8 2 2 2" xfId="51426" xr:uid="{0FD51423-734A-4015-8A9A-14630040A206}"/>
    <cellStyle name="Percent 2 8 2 3" xfId="35813" xr:uid="{231D82B7-0EEC-4526-93A3-2D78F505D46C}"/>
    <cellStyle name="Percent 2 8 3" xfId="21029" xr:uid="{BFBF4AF8-6B3E-4CAD-A9A6-5FEA42001267}"/>
    <cellStyle name="Percent 2 8 3 2" xfId="50455" xr:uid="{327891AA-4B92-4A21-9471-B54A14C1770F}"/>
    <cellStyle name="Percent 2 8 4" xfId="5167" xr:uid="{E77369D6-6D13-4B8E-8C3A-F71E1F74B6A4}"/>
    <cellStyle name="Percent 2 8 4 2" xfId="35030" xr:uid="{AC96709D-DE41-4033-A040-8CB254061476}"/>
    <cellStyle name="Percent 2 9" xfId="3428" xr:uid="{1A4918CF-2C3E-40A4-AE91-628257B3649A}"/>
    <cellStyle name="Percent 2 9 2" xfId="6148" xr:uid="{D2007A29-0374-4800-8D2E-F47CA5CECD5D}"/>
    <cellStyle name="Percent 2 9 2 2" xfId="22265" xr:uid="{6C0856E9-29E9-4F2C-8178-988CC763A4B3}"/>
    <cellStyle name="Percent 2 9 2 2 2" xfId="51690" xr:uid="{99E2FD65-F999-41B5-B496-D8A23297027A}"/>
    <cellStyle name="Percent 2 9 2 3" xfId="36007" xr:uid="{9CCE9FB6-F1AA-47C5-8ABA-0C002AC6B2E3}"/>
    <cellStyle name="Percent 2 9 3" xfId="21277" xr:uid="{428AB6F4-B2FC-4A96-A6FC-FFFADB65CC77}"/>
    <cellStyle name="Percent 2 9 3 2" xfId="50703" xr:uid="{64BFD4FE-F66C-49AC-B2FE-71D4AD020A99}"/>
    <cellStyle name="Percent 2 9 4" xfId="5364" xr:uid="{2AB75915-F1D4-435C-91ED-A187B143A482}"/>
    <cellStyle name="Percent 2 9 4 2" xfId="35227" xr:uid="{38FB8B38-B170-41DD-80F8-5F722CD6F1AF}"/>
    <cellStyle name="Percent 20" xfId="435" xr:uid="{C2615F86-0F09-43C9-9E72-2B482C04D9EB}"/>
    <cellStyle name="Percent 20 10" xfId="23635" xr:uid="{61D530F3-8742-4E95-A1AF-21AD6D778B88}"/>
    <cellStyle name="Percent 20 10 2" xfId="52359" xr:uid="{BAC22BE3-0954-42B6-8D10-845CEC744645}"/>
    <cellStyle name="Percent 20 11" xfId="22984" xr:uid="{70C1F661-8607-4B2B-804B-989EBC12AEF5}"/>
    <cellStyle name="Percent 20 12" xfId="22929" xr:uid="{2BD3A5F7-4865-4873-8574-91C0F21C2C29}"/>
    <cellStyle name="Percent 20 12 2" xfId="52163" xr:uid="{AC920185-DB2E-414E-8C30-069276A2FE1F}"/>
    <cellStyle name="Percent 20 13" xfId="4152" xr:uid="{4C43D833-0517-47C6-AE6A-30FAB8359678}"/>
    <cellStyle name="Percent 20 13 2" xfId="34425" xr:uid="{D89F7748-C2F7-482D-A6ED-5DF6E71C885A}"/>
    <cellStyle name="Percent 20 2" xfId="6247" xr:uid="{4C3DC8ED-3C2C-4CD4-85FB-38E548B397E5}"/>
    <cellStyle name="Percent 20 2 10" xfId="23040" xr:uid="{5264018A-BD4B-49FC-8FA6-3F079815DD91}"/>
    <cellStyle name="Percent 20 2 11" xfId="36106" xr:uid="{D7EB5C6F-2391-437D-B094-62753B740A35}"/>
    <cellStyle name="Percent 20 2 2" xfId="22360" xr:uid="{6D2893A7-2BD4-4475-99C3-BD137EF0044E}"/>
    <cellStyle name="Percent 20 2 2 2" xfId="25574" xr:uid="{77444F17-3BC3-411F-AA89-B49B4D937206}"/>
    <cellStyle name="Percent 20 2 2 2 2" xfId="28549" xr:uid="{5B0A09CC-A8BF-4434-B0D2-7373EEE61D05}"/>
    <cellStyle name="Percent 20 2 2 2 2 2" xfId="57039" xr:uid="{9F3DF35A-E14B-45A5-AB3A-3EE758037E5D}"/>
    <cellStyle name="Percent 20 2 2 2 3" xfId="54065" xr:uid="{2E3408DD-58C2-42D3-BCA5-5BE896B15DA0}"/>
    <cellStyle name="Percent 20 2 2 3" xfId="27035" xr:uid="{6CDA40D9-09D0-40D1-B747-E5430B7F6BEC}"/>
    <cellStyle name="Percent 20 2 2 3 2" xfId="55525" xr:uid="{75EA3809-A261-410B-AF1A-8250973E3FC9}"/>
    <cellStyle name="Percent 20 2 2 4" xfId="30030" xr:uid="{9B99B638-728E-4173-B11C-14904F16EFD5}"/>
    <cellStyle name="Percent 20 2 2 4 2" xfId="58520" xr:uid="{1CA2C337-3DAC-40D8-9AFE-36C76AD23358}"/>
    <cellStyle name="Percent 20 2 2 5" xfId="24102" xr:uid="{707DC447-CA3F-4B76-8F9B-1B9272F5657A}"/>
    <cellStyle name="Percent 20 2 2 5 2" xfId="52643" xr:uid="{79153659-C4B2-4E52-9B85-0CEDFB55E6F2}"/>
    <cellStyle name="Percent 20 2 2 6" xfId="51785" xr:uid="{72FCFE2C-CFE4-41AC-94C2-D0698B05DED4}"/>
    <cellStyle name="Percent 20 2 3" xfId="24416" xr:uid="{22E86964-A925-4D24-89CF-9CB309A06FB4}"/>
    <cellStyle name="Percent 20 2 3 2" xfId="25861" xr:uid="{70804EC0-3CC4-40B5-9598-BBB2837D6E88}"/>
    <cellStyle name="Percent 20 2 3 2 2" xfId="28839" xr:uid="{FDC85291-DC93-49F6-96DF-02203B2B2053}"/>
    <cellStyle name="Percent 20 2 3 2 2 2" xfId="57329" xr:uid="{EB1EA523-E4C3-4E42-AEC2-20D155D04681}"/>
    <cellStyle name="Percent 20 2 3 2 3" xfId="54352" xr:uid="{DAD4C2B3-F9F8-4845-8336-31159D76D4D1}"/>
    <cellStyle name="Percent 20 2 3 3" xfId="27328" xr:uid="{D8238EA0-04FD-4B80-8D28-846AB2C3539F}"/>
    <cellStyle name="Percent 20 2 3 3 2" xfId="55818" xr:uid="{34F131E9-3CFA-4C19-A000-59FAC2AB40E6}"/>
    <cellStyle name="Percent 20 2 3 4" xfId="30326" xr:uid="{BE099259-C782-4D3B-B0CA-76F6B68252A5}"/>
    <cellStyle name="Percent 20 2 3 4 2" xfId="58816" xr:uid="{44AF4F92-3AD7-420A-A834-D37D571ED9C8}"/>
    <cellStyle name="Percent 20 2 3 5" xfId="52908" xr:uid="{FED98BDA-11B2-438C-8B8E-F94641D32648}"/>
    <cellStyle name="Percent 20 2 4" xfId="24695" xr:uid="{07DC082A-C5C3-48BD-BE25-E816E5DCB74A}"/>
    <cellStyle name="Percent 20 2 4 2" xfId="26152" xr:uid="{F00B83D0-C70D-45F6-A66E-09838C0BCA23}"/>
    <cellStyle name="Percent 20 2 4 2 2" xfId="29136" xr:uid="{06CCA9FE-6AE8-42FC-AC1C-1BBA955B60B1}"/>
    <cellStyle name="Percent 20 2 4 2 2 2" xfId="57626" xr:uid="{3DD83399-DE29-4712-B533-0E44797C10E8}"/>
    <cellStyle name="Percent 20 2 4 2 3" xfId="54643" xr:uid="{8B137E2A-308D-494D-8BCD-9A164D2B6FBF}"/>
    <cellStyle name="Percent 20 2 4 3" xfId="27625" xr:uid="{ED95B5FB-8281-403F-B0A0-C85E431922E5}"/>
    <cellStyle name="Percent 20 2 4 3 2" xfId="56115" xr:uid="{4B79C6D7-8622-41AB-A87F-9DC5B4610581}"/>
    <cellStyle name="Percent 20 2 4 4" xfId="30624" xr:uid="{653C4F5F-3F1E-40F8-8868-49B3801BDEED}"/>
    <cellStyle name="Percent 20 2 4 4 2" xfId="59114" xr:uid="{3FCB241E-B3CD-4B58-908E-65E4B37D22C3}"/>
    <cellStyle name="Percent 20 2 4 5" xfId="53187" xr:uid="{02DA5A1B-A636-4C6D-8FF2-2CECEA171FE9}"/>
    <cellStyle name="Percent 20 2 5" xfId="24992" xr:uid="{7604C07C-DAC9-4DEA-8B2C-0638093E164C}"/>
    <cellStyle name="Percent 20 2 5 2" xfId="26461" xr:uid="{4C17880F-9D63-4E9C-9557-FDE4F65FDEF1}"/>
    <cellStyle name="Percent 20 2 5 2 2" xfId="29445" xr:uid="{5A9EBD48-667A-4F7E-8718-0B57B66061A6}"/>
    <cellStyle name="Percent 20 2 5 2 2 2" xfId="57935" xr:uid="{6346B1DE-ECF5-48AF-A78B-B2AC1A125FD6}"/>
    <cellStyle name="Percent 20 2 5 2 3" xfId="54952" xr:uid="{84D70A6A-1ECC-44DF-85A3-078A3E1401EB}"/>
    <cellStyle name="Percent 20 2 5 3" xfId="27934" xr:uid="{732FBF1C-4903-479C-9F61-8C31637B0728}"/>
    <cellStyle name="Percent 20 2 5 3 2" xfId="56424" xr:uid="{3DC357A3-4DDE-4C35-B42A-E524754DBB5B}"/>
    <cellStyle name="Percent 20 2 5 4" xfId="30934" xr:uid="{DFBA9EB3-0998-4FEF-919D-2EE2CCB46B6A}"/>
    <cellStyle name="Percent 20 2 5 4 2" xfId="59424" xr:uid="{73642ADA-6105-4CDA-8FAC-8871F4850854}"/>
    <cellStyle name="Percent 20 2 5 5" xfId="53483" xr:uid="{DF6E7ACB-7F05-4C2A-B0D5-AD25388F78A4}"/>
    <cellStyle name="Percent 20 2 6" xfId="25293" xr:uid="{A03E285C-23DA-4AA1-8F0B-7F05545C0078}"/>
    <cellStyle name="Percent 20 2 6 2" xfId="28259" xr:uid="{AD0096AC-2766-47C5-812B-199A32D998C4}"/>
    <cellStyle name="Percent 20 2 6 2 2" xfId="56749" xr:uid="{F09AE7B8-21BD-445E-9205-EEFDCBC19C76}"/>
    <cellStyle name="Percent 20 2 6 3" xfId="53784" xr:uid="{A05C0A4E-CC1C-4263-98A7-333E7E690C8E}"/>
    <cellStyle name="Percent 20 2 7" xfId="26744" xr:uid="{FC0C47C3-D75F-4973-8FDE-D5F67DD16409}"/>
    <cellStyle name="Percent 20 2 7 2" xfId="55234" xr:uid="{E278686D-810E-4C30-B02C-DAC03BB2A716}"/>
    <cellStyle name="Percent 20 2 8" xfId="29738" xr:uid="{A94CF792-3CA7-4689-91C8-2DF0B1C15015}"/>
    <cellStyle name="Percent 20 2 8 2" xfId="58228" xr:uid="{79AF0FC9-C5AB-4500-B7C9-79148CE482E6}"/>
    <cellStyle name="Percent 20 2 9" xfId="23697" xr:uid="{84772F49-8F6F-40EA-8E28-F3A01EF0D181}"/>
    <cellStyle name="Percent 20 2 9 2" xfId="52399" xr:uid="{A5591209-4518-4D5C-83AD-85D4418740F2}"/>
    <cellStyle name="Percent 20 3" xfId="21371" xr:uid="{85D45D18-462F-4DE9-9910-A2D41C9E9707}"/>
    <cellStyle name="Percent 20 3 2" xfId="25505" xr:uid="{4FD5EAFE-8481-41B9-988E-438D48701922}"/>
    <cellStyle name="Percent 20 3 2 2" xfId="28482" xr:uid="{BB51EDAB-1C94-4E7C-8EB8-44DA0DCC4D25}"/>
    <cellStyle name="Percent 20 3 2 2 2" xfId="56972" xr:uid="{D453C7F6-024C-4098-A329-E6C06F90178B}"/>
    <cellStyle name="Percent 20 3 2 3" xfId="53996" xr:uid="{019AF1B6-0448-4D02-B728-23BAD280D606}"/>
    <cellStyle name="Percent 20 3 3" xfId="26968" xr:uid="{003238BC-888F-4F7D-9117-249B6BC7306B}"/>
    <cellStyle name="Percent 20 3 3 2" xfId="55458" xr:uid="{E6E27C63-2FAB-4625-90B7-AD55CB91FFE8}"/>
    <cellStyle name="Percent 20 3 4" xfId="29962" xr:uid="{8F3096C6-4D1C-4ED3-9E7F-270314059988}"/>
    <cellStyle name="Percent 20 3 4 2" xfId="58452" xr:uid="{0E85AEA6-8A5E-493A-BC27-0AAA532CECBB}"/>
    <cellStyle name="Percent 20 3 5" xfId="24024" xr:uid="{65486CD0-64EC-4409-A6A6-208AAC49CB2F}"/>
    <cellStyle name="Percent 20 3 5 2" xfId="52587" xr:uid="{B1533586-C3BF-4BB0-9605-684AD20AE6CE}"/>
    <cellStyle name="Percent 20 3 6" xfId="50797" xr:uid="{EB6495A6-D4B7-4017-921C-3F2B2A2B90DA}"/>
    <cellStyle name="Percent 20 4" xfId="20255" xr:uid="{0C9BB7D8-DA9F-4D03-AE9E-032F5266C955}"/>
    <cellStyle name="Percent 20 4 2" xfId="25792" xr:uid="{C5FAF7B0-4BE0-4D03-A2DB-7C852899EEDE}"/>
    <cellStyle name="Percent 20 4 2 2" xfId="28771" xr:uid="{428175F8-977C-4CA6-A5AC-3714F507B76B}"/>
    <cellStyle name="Percent 20 4 2 2 2" xfId="57261" xr:uid="{E625BCC4-2E0F-4156-9121-26073D9C6F60}"/>
    <cellStyle name="Percent 20 4 2 3" xfId="54283" xr:uid="{03430480-F7F7-4540-AFF3-67A986657267}"/>
    <cellStyle name="Percent 20 4 3" xfId="27260" xr:uid="{4B9C4105-1365-495B-B8A9-E346892B7BDE}"/>
    <cellStyle name="Percent 20 4 3 2" xfId="55750" xr:uid="{E6A60B34-8B84-41DB-979C-3215E55AA3DA}"/>
    <cellStyle name="Percent 20 4 4" xfId="30257" xr:uid="{71145884-A8D4-4F0D-A76B-0F06751DEDA8}"/>
    <cellStyle name="Percent 20 4 4 2" xfId="58747" xr:uid="{2971BFC1-33EF-43AA-A9D2-567FF58A34AD}"/>
    <cellStyle name="Percent 20 4 5" xfId="24347" xr:uid="{A42B5145-70FC-4B9F-A36A-CE43170DC46E}"/>
    <cellStyle name="Percent 20 4 5 2" xfId="52839" xr:uid="{73FDA256-71E0-4E60-82FC-AA8361A599D2}"/>
    <cellStyle name="Percent 20 4 6" xfId="49893" xr:uid="{E896EBA0-541B-4A5E-97E2-3CD22A87210C}"/>
    <cellStyle name="Percent 20 5" xfId="5463" xr:uid="{A98C2B1E-55B4-4171-B58F-956FDF537373}"/>
    <cellStyle name="Percent 20 5 2" xfId="26084" xr:uid="{F388FDB6-35AC-4426-8BAE-FFABEC3DDDBE}"/>
    <cellStyle name="Percent 20 5 2 2" xfId="29068" xr:uid="{B10CA0F7-5134-4D77-8B19-28E364800955}"/>
    <cellStyle name="Percent 20 5 2 2 2" xfId="57558" xr:uid="{8C5E6AA2-9263-40CD-A607-6C4252F45703}"/>
    <cellStyle name="Percent 20 5 2 3" xfId="54575" xr:uid="{12E4283E-194D-4EBE-9912-85CD790B0348}"/>
    <cellStyle name="Percent 20 5 3" xfId="27557" xr:uid="{DD06A402-9227-4927-BF12-65A5ADC59086}"/>
    <cellStyle name="Percent 20 5 3 2" xfId="56047" xr:uid="{2E51909A-447B-4D12-A167-F2DF6BCAB308}"/>
    <cellStyle name="Percent 20 5 4" xfId="30555" xr:uid="{3426E252-64DF-41EA-80FD-94CF5A2123C4}"/>
    <cellStyle name="Percent 20 5 4 2" xfId="59045" xr:uid="{8A00695C-4189-4D88-8794-41FBE445659B}"/>
    <cellStyle name="Percent 20 5 5" xfId="24626" xr:uid="{901F28F5-A52A-4507-9267-AE3F12EF4648}"/>
    <cellStyle name="Percent 20 5 5 2" xfId="53118" xr:uid="{07C7276B-AD54-4752-B51D-5BB47FB39B7F}"/>
    <cellStyle name="Percent 20 5 6" xfId="35326" xr:uid="{7E24F8E3-A9B4-428C-A0DE-7FA531970A43}"/>
    <cellStyle name="Percent 20 6" xfId="24923" xr:uid="{A3A5FB3E-DD18-40BD-9714-C12A06C7B6FB}"/>
    <cellStyle name="Percent 20 6 2" xfId="26393" xr:uid="{A56439D2-50E5-4FA3-89B1-203C96986D05}"/>
    <cellStyle name="Percent 20 6 2 2" xfId="29377" xr:uid="{C56E8649-7222-47BD-901C-C6F6AF40A311}"/>
    <cellStyle name="Percent 20 6 2 2 2" xfId="57867" xr:uid="{917B1A8A-ABFE-43B5-A051-2B61AFCBF622}"/>
    <cellStyle name="Percent 20 6 2 3" xfId="54884" xr:uid="{AF6F46F7-C15D-4376-AE69-099B1CB49C93}"/>
    <cellStyle name="Percent 20 6 3" xfId="27866" xr:uid="{1D2B9F94-D43A-4C6F-BF74-3A85122D356A}"/>
    <cellStyle name="Percent 20 6 3 2" xfId="56356" xr:uid="{E1C1F867-6F97-414D-855B-730C286D0434}"/>
    <cellStyle name="Percent 20 6 4" xfId="30865" xr:uid="{4F2AB8FF-EC44-4313-B245-5AD2D1A3506A}"/>
    <cellStyle name="Percent 20 6 4 2" xfId="59355" xr:uid="{49A0AB41-F69B-422D-B102-4DBBC53591BB}"/>
    <cellStyle name="Percent 20 6 5" xfId="53414" xr:uid="{D6D6A55F-8C04-46B2-94B2-1417F363457A}"/>
    <cellStyle name="Percent 20 7" xfId="25224" xr:uid="{CA54B30E-2483-4E1B-B8BD-D2AF6EAEE7BF}"/>
    <cellStyle name="Percent 20 7 2" xfId="28191" xr:uid="{31768A17-D57E-4DA8-83BA-15B344E1AEC3}"/>
    <cellStyle name="Percent 20 7 2 2" xfId="56681" xr:uid="{A8367FFF-D4D2-497A-87A6-D7296CB41814}"/>
    <cellStyle name="Percent 20 7 3" xfId="53715" xr:uid="{6C5ECFB4-1F8E-4AD1-9663-52865A462DCB}"/>
    <cellStyle name="Percent 20 8" xfId="26675" xr:uid="{AF0FF42B-DBA1-4AA1-B427-0A92BC08778B}"/>
    <cellStyle name="Percent 20 8 2" xfId="55165" xr:uid="{DEAAB700-0BE0-4927-B923-C66AD89D7C1B}"/>
    <cellStyle name="Percent 20 9" xfId="29669" xr:uid="{880614B6-17D2-4468-9CD3-DB97DB10FE20}"/>
    <cellStyle name="Percent 20 9 2" xfId="58159" xr:uid="{54C69243-9A9A-49F1-B072-C430B3698907}"/>
    <cellStyle name="Percent 21" xfId="147" xr:uid="{7B5C440B-7F76-419A-A4F8-3FF936BB2B3E}"/>
    <cellStyle name="Percent 21 2" xfId="444" xr:uid="{FFBED22F-35B1-4FCC-B1E8-556D539C8645}"/>
    <cellStyle name="Percent 21 2 2" xfId="22383" xr:uid="{206E295B-976F-414D-9B33-88A85944427A}"/>
    <cellStyle name="Percent 21 2 2 2" xfId="24046" xr:uid="{C83B7420-C6F7-460A-971E-EC0A1FBC9ED0}"/>
    <cellStyle name="Percent 21 2 2 3" xfId="51808" xr:uid="{275B889A-FB08-43BA-A00C-26245FEB969E}"/>
    <cellStyle name="Percent 21 2 3" xfId="23052" xr:uid="{D5E5C19F-5634-4472-A378-3945D845B0F2}"/>
    <cellStyle name="Percent 21 2 4" xfId="6271" xr:uid="{514F85CC-BDE6-4B3E-B35E-5ADD1A9AA108}"/>
    <cellStyle name="Percent 21 2 4 2" xfId="36130" xr:uid="{B226BFB1-0216-4D8E-96D6-377E347B85BC}"/>
    <cellStyle name="Percent 21 3" xfId="452" xr:uid="{609F806E-2965-4D0B-85A0-698494996C40}"/>
    <cellStyle name="Percent 21 3 2" xfId="1084" xr:uid="{DACEA18F-BF89-440E-8D44-F2159CAC655E}"/>
    <cellStyle name="Percent 21 3 2 2" xfId="3681" xr:uid="{F80E3E41-D281-423D-848D-9B11E5BA9561}"/>
    <cellStyle name="Percent 21 3 2 2 2" xfId="3866" xr:uid="{1D1378F7-AFD0-41B6-94F9-908C647CFD4A}"/>
    <cellStyle name="Percent 21 3 2 3" xfId="3603" xr:uid="{A00C6DE4-BDE2-44E8-851B-A83A43D39361}"/>
    <cellStyle name="Percent 21 3 3" xfId="946" xr:uid="{D62E8269-B0BE-400E-9492-1270FD788067}"/>
    <cellStyle name="Percent 21 3 4" xfId="23454" xr:uid="{90A0B766-D494-4A0D-B123-9C9C897873B3}"/>
    <cellStyle name="Percent 21 3 5" xfId="23062" xr:uid="{67383C07-427F-4DBC-AF14-D894A3DDF5C7}"/>
    <cellStyle name="Percent 21 3 6" xfId="21394" xr:uid="{F01EE5F6-F5DA-4EF2-AA86-27D9868C07CF}"/>
    <cellStyle name="Percent 21 3 6 2" xfId="50820" xr:uid="{1FD7171F-9F6F-4B41-99A8-EBE92704EEE7}"/>
    <cellStyle name="Percent 21 4" xfId="20256" xr:uid="{C75CF8F0-00A4-4EDC-A493-E6F7DD557701}"/>
    <cellStyle name="Percent 21 4 2" xfId="22985" xr:uid="{574EEDDA-9DC8-46B1-A12F-8640318E06B1}"/>
    <cellStyle name="Percent 21 4 3" xfId="49894" xr:uid="{E9C658CD-DA27-492B-AD80-BD70D5590881}"/>
    <cellStyle name="Percent 21 5" xfId="5487" xr:uid="{9A3127CB-5C6B-4111-ADEF-4834DD900D86}"/>
    <cellStyle name="Percent 21 5 2" xfId="35350" xr:uid="{54F33B33-6370-403B-8BC3-4EDA5D3AE5BF}"/>
    <cellStyle name="Percent 21 6" xfId="22931" xr:uid="{633354D2-7F58-4A86-AFB3-2ACD077FE616}"/>
    <cellStyle name="Percent 21 6 2" xfId="52165" xr:uid="{A16580F9-779A-412F-9F20-242E67601679}"/>
    <cellStyle name="Percent 21 7" xfId="4545" xr:uid="{BB97CEF5-C130-42F3-8F69-650E97AF3888}"/>
    <cellStyle name="Percent 21 7 2" xfId="34497" xr:uid="{6B72B345-9279-4AEC-911C-489737D38882}"/>
    <cellStyle name="Percent 22" xfId="172" xr:uid="{0726E99F-3B4E-44F8-BB2A-7B33ABA2A023}"/>
    <cellStyle name="Percent 22 2" xfId="21397" xr:uid="{670EC65F-7F07-4672-AA55-0E567375771E}"/>
    <cellStyle name="Percent 22 2 2" xfId="24047" xr:uid="{ABC0B1F5-F30C-455E-95E9-C2A8378E4B48}"/>
    <cellStyle name="Percent 22 2 3" xfId="23042" xr:uid="{C9999398-7807-4BE2-8A4A-4DAE5A8E01DF}"/>
    <cellStyle name="Percent 22 2 4" xfId="50823" xr:uid="{AB8E52A9-40BA-4340-8E01-B434FCCE914C}"/>
    <cellStyle name="Percent 22 3" xfId="20257" xr:uid="{982F101B-62F9-4650-99D9-70C23C1B9982}"/>
    <cellStyle name="Percent 22 3 2" xfId="22998" xr:uid="{B5F15466-A42A-4411-BA21-B7272B221F09}"/>
    <cellStyle name="Percent 22 3 3" xfId="49895" xr:uid="{D5B2B462-B361-4487-A436-6EC79C17940C}"/>
    <cellStyle name="Percent 22 4" xfId="22907" xr:uid="{6BCDBE3B-650B-4E69-B6B6-AEE03F2E7E00}"/>
    <cellStyle name="Percent 22 5" xfId="5490" xr:uid="{46BC5223-6EA5-4D43-9AFB-D499E9FFBAF5}"/>
    <cellStyle name="Percent 22 5 2" xfId="35353" xr:uid="{BC8AADCE-B1DF-4D66-A0E1-C079613B8600}"/>
    <cellStyle name="Percent 23" xfId="437" xr:uid="{B2D5648B-7121-4161-A7CB-B48AC3E7453E}"/>
    <cellStyle name="Percent 23 2" xfId="21420" xr:uid="{C70D750D-3772-4D94-8F6A-8991881C65BD}"/>
    <cellStyle name="Percent 23 2 2" xfId="24048" xr:uid="{E8B59F7E-B9E8-4EE0-A5D1-ED8A0D2A8C6A}"/>
    <cellStyle name="Percent 23 2 3" xfId="23659" xr:uid="{F042DC21-E0F6-40C6-BD59-EF8D88D1402F}"/>
    <cellStyle name="Percent 23 2 4" xfId="50846" xr:uid="{5BF9F5BA-C505-4B11-B0F8-700BF587DEEE}"/>
    <cellStyle name="Percent 23 3" xfId="20370" xr:uid="{FB674141-2C39-4847-885F-E42F78DE4503}"/>
    <cellStyle name="Percent 23 4" xfId="5514" xr:uid="{8AB62172-D89F-4E8B-A24C-564E0078825F}"/>
    <cellStyle name="Percent 23 4 2" xfId="35377" xr:uid="{87F3B072-7ACF-4B3B-BDE9-557C341251F5}"/>
    <cellStyle name="Percent 24" xfId="144" xr:uid="{450D29A4-096D-4BBE-AD3D-3A2910985300}"/>
    <cellStyle name="Percent 24 2" xfId="21442" xr:uid="{11FB33EC-122E-4753-8538-8097630B690D}"/>
    <cellStyle name="Percent 24 2 2" xfId="24049" xr:uid="{38F201B3-CAAD-4708-B802-DC5E57195903}"/>
    <cellStyle name="Percent 24 2 3" xfId="23660" xr:uid="{E3294E39-2773-4A50-B93F-DF1B9E9E430F}"/>
    <cellStyle name="Percent 24 2 4" xfId="23231" xr:uid="{7A8AD164-3A6A-49F7-B9B0-0994DD90BE34}"/>
    <cellStyle name="Percent 24 2 4 2" xfId="52293" xr:uid="{1501F6A6-0977-47BD-89DB-AB5D340955F2}"/>
    <cellStyle name="Percent 24 2 5" xfId="50868" xr:uid="{CEA86E68-A956-4847-9ED1-7D65F8C742FF}"/>
    <cellStyle name="Percent 24 3" xfId="20380" xr:uid="{90F44A40-A367-49C3-A7D0-D53CE853E8B9}"/>
    <cellStyle name="Percent 24 4" xfId="23046" xr:uid="{95C51CEA-8404-4704-9A72-88D4A8B4E504}"/>
    <cellStyle name="Percent 24 4 2" xfId="52182" xr:uid="{BBA34119-AF6B-45CB-9F93-C306CD3BDEC6}"/>
    <cellStyle name="Percent 24 5" xfId="31776" xr:uid="{39005914-A4AB-459C-8CCF-AA6DAD9C5C03}"/>
    <cellStyle name="Percent 25" xfId="440" xr:uid="{F32897C2-3409-4377-B8AC-DF11C91D633E}"/>
    <cellStyle name="Percent 25 2" xfId="459" xr:uid="{8E01C5E0-D0EF-4766-B724-EA0A13B4140A}"/>
    <cellStyle name="Percent 25 2 2" xfId="1091" xr:uid="{D324B3A4-F38D-4C7E-A71F-280F6AF6BE9A}"/>
    <cellStyle name="Percent 25 2 2 2" xfId="3688" xr:uid="{F2001569-CAFD-467C-BFDB-5A43733A5010}"/>
    <cellStyle name="Percent 25 2 2 2 2" xfId="3873" xr:uid="{305E8A6B-F9DE-49A6-B06E-4C7489886A1B}"/>
    <cellStyle name="Percent 25 2 2 3" xfId="3609" xr:uid="{5689E564-734A-4FF7-83F4-04F7B44501BE}"/>
    <cellStyle name="Percent 25 2 2 4" xfId="24050" xr:uid="{213CFCFD-C69A-4488-8FA2-C93A867B4837}"/>
    <cellStyle name="Percent 25 2 3" xfId="953" xr:uid="{CF5B295B-C863-4AD2-ADD0-782CDD214BC9}"/>
    <cellStyle name="Percent 25 2 4" xfId="23423" xr:uid="{C56438FF-A211-40B8-B124-5339522EEA52}"/>
    <cellStyle name="Percent 25 2 5" xfId="23661" xr:uid="{B0458AA8-025D-4D27-B342-A40F2C956372}"/>
    <cellStyle name="Percent 25 2 6" xfId="23056" xr:uid="{932B2F9F-3E7D-49E7-B82C-B413BFE1CC36}"/>
    <cellStyle name="Percent 25 2 7" xfId="21465" xr:uid="{25403EEE-B05E-4410-8F1D-3E9173F77812}"/>
    <cellStyle name="Percent 25 2 7 2" xfId="50891" xr:uid="{431A28CB-295B-4741-ADC5-00BDE0EB4CCC}"/>
    <cellStyle name="Percent 25 3" xfId="20379" xr:uid="{10D3F95E-1B08-4793-BAA9-A4571CFE96BF}"/>
    <cellStyle name="Percent 25 4" xfId="23050" xr:uid="{C09657B5-57D9-40C2-825A-49E5A793EE9D}"/>
    <cellStyle name="Percent 25 5" xfId="5560" xr:uid="{EC6D8128-C80B-4382-89A4-02A9203A73AA}"/>
    <cellStyle name="Percent 25 5 2" xfId="35423" xr:uid="{AED67154-5214-4B9A-A6AC-B9F7DC38A52E}"/>
    <cellStyle name="Percent 26" xfId="445" xr:uid="{35581275-6E15-4EAB-8A6A-A31043AEEDC3}"/>
    <cellStyle name="Percent 26 2" xfId="6293" xr:uid="{DBDA625C-3C5D-45A0-B899-B724D6B4C8FF}"/>
    <cellStyle name="Percent 26 2 2" xfId="22396" xr:uid="{FA552E6D-22C3-452F-9FAE-1BB63B474C65}"/>
    <cellStyle name="Percent 26 2 3" xfId="21487" xr:uid="{4A997CA5-17F6-45A3-ACB6-EB4A4DA2F228}"/>
    <cellStyle name="Percent 26 2 3 2" xfId="22477" xr:uid="{738E4CF3-893B-42C8-B863-395CECFD9265}"/>
    <cellStyle name="Percent 26 2 4" xfId="23054" xr:uid="{500B0232-72F6-4344-B9B4-419ECC4BCE34}"/>
    <cellStyle name="Percent 26 3" xfId="23636" xr:uid="{83EC3801-E38B-4620-87A8-F68A8A6B1B7A}"/>
    <cellStyle name="Percent 26 4" xfId="23048" xr:uid="{6F28DCD3-B7FC-4606-87AF-E6F2A5D2F5D1}"/>
    <cellStyle name="Percent 26 5" xfId="5582" xr:uid="{A51EE92D-5C9C-4468-AAF9-BB5CA62C055C}"/>
    <cellStyle name="Percent 27" xfId="462" xr:uid="{A4A67597-EB77-4772-A4B5-DAC782E2DAEA}"/>
    <cellStyle name="Percent 27 2" xfId="4706" xr:uid="{53D30417-E5B6-4E96-A4E4-E999566E9442}"/>
    <cellStyle name="Percent 27 2 2" xfId="22391" xr:uid="{34F1D819-3BCF-4B61-A00B-D23D8323A09D}"/>
    <cellStyle name="Percent 27 2 3" xfId="22389" xr:uid="{752AAC6B-203A-4577-B89C-377AEB8F8490}"/>
    <cellStyle name="Percent 27 2 3 2" xfId="22502" xr:uid="{B3908BE8-1892-4872-8B3A-41768FBAD3F1}"/>
    <cellStyle name="Percent 27 3" xfId="23637" xr:uid="{6ACF4FE7-4EEA-4861-8074-4A78EBD5A6B0}"/>
    <cellStyle name="Percent 27 4" xfId="23069" xr:uid="{E29ECA68-E312-4276-BC7A-8A9695C7A11D}"/>
    <cellStyle name="Percent 27 5" xfId="6289" xr:uid="{0DC22ADD-45ED-47E7-92B6-C1CE69E37419}"/>
    <cellStyle name="Percent 28" xfId="466" xr:uid="{99C1789F-48CF-4AD5-AAE6-8823F7D435B8}"/>
    <cellStyle name="Percent 28 2" xfId="24025" xr:uid="{BAFFA739-6F4C-4DF8-B172-45A4C2E95AF8}"/>
    <cellStyle name="Percent 28 3" xfId="23638" xr:uid="{0FCD78F3-C4C1-4CF3-A08F-E2B5B6D7A5A4}"/>
    <cellStyle name="Percent 28 4" xfId="23073" xr:uid="{B50C26F7-5DB4-4E65-8F39-785A66C0098E}"/>
    <cellStyle name="Percent 28 5" xfId="6290" xr:uid="{BE81F4BD-C4DA-4AC1-8F97-1EA4E9140A10}"/>
    <cellStyle name="Percent 29" xfId="467" xr:uid="{1291DACF-FC41-4594-9C85-65282D3A7544}"/>
    <cellStyle name="Percent 29 2" xfId="24026" xr:uid="{53D9201C-6BE8-436F-90D1-00032074ED51}"/>
    <cellStyle name="Percent 29 3" xfId="23639" xr:uid="{5C9D7FDE-4E58-4418-995F-8F44158E3AF0}"/>
    <cellStyle name="Percent 29 4" xfId="23074" xr:uid="{9C8B105B-A9AB-4421-8E24-3115039B5AB4}"/>
    <cellStyle name="Percent 29 5" xfId="6291" xr:uid="{DC3F3FEB-BEEA-47E6-83EA-A9EE41CDA687}"/>
    <cellStyle name="Percent 3" xfId="82" xr:uid="{97DACA34-B25D-4BA9-BCDC-42143D8BA59D}"/>
    <cellStyle name="Percent 3 10" xfId="5408" xr:uid="{6E57C665-6ACD-4E13-A2A9-FDD35CB2600F}"/>
    <cellStyle name="Percent 3 10 2" xfId="6192" xr:uid="{49B8E711-CF48-4552-8D18-FEBD504796B5}"/>
    <cellStyle name="Percent 3 10 2 2" xfId="22307" xr:uid="{EB741C89-5081-485A-AFA2-CC1D008ECDF8}"/>
    <cellStyle name="Percent 3 10 2 2 2" xfId="51732" xr:uid="{4C0D1527-18F3-40DC-96DB-9DF9C54AE4B9}"/>
    <cellStyle name="Percent 3 10 2 3" xfId="36051" xr:uid="{4B2222A7-3D94-4204-855C-7A437F90155E}"/>
    <cellStyle name="Percent 3 10 3" xfId="21318" xr:uid="{1718C4ED-9178-4F1E-B24A-BBEF6FDB75A2}"/>
    <cellStyle name="Percent 3 10 3 2" xfId="50744" xr:uid="{1775C2DA-CC4E-4096-B63D-5CFE313ED91F}"/>
    <cellStyle name="Percent 3 10 4" xfId="35271" xr:uid="{52395FA1-FCA7-460F-AF95-1EE8A109106D}"/>
    <cellStyle name="Percent 3 11" xfId="5431" xr:uid="{8361DAEC-7404-45A2-9F98-597D6971D5A6}"/>
    <cellStyle name="Percent 3 11 2" xfId="6215" xr:uid="{E90EB321-1FA9-42DE-A04B-2EC1E346B00C}"/>
    <cellStyle name="Percent 3 11 2 2" xfId="22329" xr:uid="{C9ECECEB-067B-4941-B49A-F5D02ABB0F78}"/>
    <cellStyle name="Percent 3 11 2 2 2" xfId="51754" xr:uid="{8D40C6EF-BBC5-4EEF-B9C5-B1491EF8CD82}"/>
    <cellStyle name="Percent 3 11 2 3" xfId="36074" xr:uid="{24E74632-D536-4258-ACF7-FEB637A38435}"/>
    <cellStyle name="Percent 3 11 3" xfId="21340" xr:uid="{575C3F44-0A1E-4BB5-81EE-AB5EA16AB5FE}"/>
    <cellStyle name="Percent 3 11 3 2" xfId="50766" xr:uid="{87F17A8A-254F-430B-9C4C-04B77B48C08A}"/>
    <cellStyle name="Percent 3 11 4" xfId="35294" xr:uid="{4D8C4F6B-2771-4713-B76C-5B81F6A05D58}"/>
    <cellStyle name="Percent 3 12" xfId="5455" xr:uid="{906E4F71-AE6B-478B-9C61-E77FBD0F171B}"/>
    <cellStyle name="Percent 3 12 2" xfId="6239" xr:uid="{72483391-E09D-4A72-B1DC-FCDC8964F712}"/>
    <cellStyle name="Percent 3 12 2 2" xfId="22352" xr:uid="{762A0E4B-8858-49C9-B3BD-FE991456FB78}"/>
    <cellStyle name="Percent 3 12 2 2 2" xfId="51777" xr:uid="{060DB6DE-540A-4640-81DD-81693EDB2D83}"/>
    <cellStyle name="Percent 3 12 2 3" xfId="36098" xr:uid="{C387357D-CBE3-425F-A04C-D2F3349AFFBD}"/>
    <cellStyle name="Percent 3 12 3" xfId="21363" xr:uid="{AF3EC27E-BAB5-4C29-A9FA-A3228C8700C8}"/>
    <cellStyle name="Percent 3 12 3 2" xfId="50789" xr:uid="{F7AD39EA-9B87-4A3F-A915-0AFE12FC5DED}"/>
    <cellStyle name="Percent 3 12 4" xfId="35318" xr:uid="{71990F4A-84D4-435B-AB3A-2E58E9212086}"/>
    <cellStyle name="Percent 3 13" xfId="5479" xr:uid="{7521BBDA-DB94-4113-A835-5A01C9377F7D}"/>
    <cellStyle name="Percent 3 13 2" xfId="6263" xr:uid="{77394F98-0B3E-48C3-8DA5-ED2AE98C2422}"/>
    <cellStyle name="Percent 3 13 2 2" xfId="22375" xr:uid="{57DBDC94-7437-4C24-BEE8-F07DB1C2D89A}"/>
    <cellStyle name="Percent 3 13 2 2 2" xfId="51800" xr:uid="{293EC2DE-DC53-4E0D-A20C-735B68160530}"/>
    <cellStyle name="Percent 3 13 2 3" xfId="36122" xr:uid="{A5B31E28-DAD8-4CDF-9BE8-7BD906336C96}"/>
    <cellStyle name="Percent 3 13 3" xfId="21386" xr:uid="{8F6FCE0A-994B-45FA-A9C7-99F15EA7D721}"/>
    <cellStyle name="Percent 3 13 3 2" xfId="50812" xr:uid="{06DC09DE-C207-4224-B2FB-4A563FC31DC6}"/>
    <cellStyle name="Percent 3 13 4" xfId="35342" xr:uid="{5D383CC9-E71D-4522-B255-E29D7FD0D525}"/>
    <cellStyle name="Percent 3 14" xfId="5504" xr:uid="{6E3C9146-A6C4-47D8-A5D7-450B08E51012}"/>
    <cellStyle name="Percent 3 14 2" xfId="21410" xr:uid="{E8D23E74-1C3A-48BA-9B17-291CF025C926}"/>
    <cellStyle name="Percent 3 14 2 2" xfId="50836" xr:uid="{5218A276-C53C-4E8A-AC9F-A95B54FD1732}"/>
    <cellStyle name="Percent 3 14 3" xfId="35367" xr:uid="{230AFDAC-32D6-4D37-A09C-94B3E2002DE8}"/>
    <cellStyle name="Percent 3 15" xfId="5528" xr:uid="{9B499ADB-E35C-4EBD-B39A-29EB532EA5A0}"/>
    <cellStyle name="Percent 3 15 2" xfId="21433" xr:uid="{2879DE86-1FF7-48EE-B76F-EC86DDD08811}"/>
    <cellStyle name="Percent 3 15 2 2" xfId="50859" xr:uid="{BEA18D76-3053-4726-9DD5-545C85A49087}"/>
    <cellStyle name="Percent 3 15 3" xfId="35391" xr:uid="{8B726DFF-3BE7-42DD-8485-E9AC6EC98B25}"/>
    <cellStyle name="Percent 3 16" xfId="5551" xr:uid="{9DD09947-B065-4460-A95A-4E2052A607D8}"/>
    <cellStyle name="Percent 3 16 2" xfId="21456" xr:uid="{1DECB98D-4888-4137-B6D7-246E0A6D53FA}"/>
    <cellStyle name="Percent 3 16 2 2" xfId="50882" xr:uid="{4969A27D-81F4-48E2-96D6-97775F2F5FC9}"/>
    <cellStyle name="Percent 3 16 3" xfId="35414" xr:uid="{76778BEF-2E1A-4DD2-88A5-FBA5E5C042B2}"/>
    <cellStyle name="Percent 3 17" xfId="5574" xr:uid="{B9F2C7BB-118D-46CD-AEEE-11134A0ABF92}"/>
    <cellStyle name="Percent 3 17 2" xfId="21479" xr:uid="{15D21D7A-86F3-47C8-9BF6-B2BA90639293}"/>
    <cellStyle name="Percent 3 17 2 2" xfId="50905" xr:uid="{7889095A-AAD8-415E-AB69-C77FA9B40A36}"/>
    <cellStyle name="Percent 3 17 3" xfId="35437" xr:uid="{A0705E8F-911D-4086-8E51-E8D5720481E8}"/>
    <cellStyle name="Percent 3 18" xfId="5603" xr:uid="{8AF2454F-F090-4B8B-AD3B-939A5BB8DE87}"/>
    <cellStyle name="Percent 3 18 2" xfId="21506" xr:uid="{1F2298D4-74EF-442B-AB41-0342AAFA983D}"/>
    <cellStyle name="Percent 3 18 2 2" xfId="50931" xr:uid="{DA8EBC81-AC81-4A23-BDD1-234EC331EB45}"/>
    <cellStyle name="Percent 3 18 3" xfId="35464" xr:uid="{14843FD4-3F5A-4E70-B29B-6B93EF2D5A92}"/>
    <cellStyle name="Percent 3 19" xfId="4713" xr:uid="{B164C073-C1A9-4318-B64B-33F7B6BF321A}"/>
    <cellStyle name="Percent 3 19 2" xfId="20620" xr:uid="{F7DD1D4C-7D2D-49D2-9C1E-1B6E448979D3}"/>
    <cellStyle name="Percent 3 19 2 2" xfId="50065" xr:uid="{69ED713C-7F26-413C-86B7-838FD58EBB59}"/>
    <cellStyle name="Percent 3 19 3" xfId="34607" xr:uid="{D2CDAA9C-00A5-4733-92EC-2F5B560816A8}"/>
    <cellStyle name="Percent 3 2" xfId="272" xr:uid="{A8D15D87-138B-46DD-B6A7-E8A0710BEEE7}"/>
    <cellStyle name="Percent 3 2 10" xfId="29670" xr:uid="{9E6AC634-C108-4AF1-8D0D-6DDBE2227D3A}"/>
    <cellStyle name="Percent 3 2 10 2" xfId="58160" xr:uid="{8F9C760F-B4A8-4CCA-BE5C-8849473A6530}"/>
    <cellStyle name="Percent 3 2 11" xfId="23640" xr:uid="{BA577598-236F-4559-816F-FE549122F103}"/>
    <cellStyle name="Percent 3 2 11 2" xfId="52360" xr:uid="{0C603281-660B-4168-BC99-686FED1C44D7}"/>
    <cellStyle name="Percent 3 2 12" xfId="31634" xr:uid="{6C1B4A08-90A6-4C63-B6F7-65A53F84D270}"/>
    <cellStyle name="Percent 3 2 2" xfId="2436" xr:uid="{B068659E-44A4-4395-A754-A850EA6D16A5}"/>
    <cellStyle name="Percent 3 2 2 10" xfId="4351" xr:uid="{A4BAC4B7-321E-4846-AED5-3ADB93546A1D}"/>
    <cellStyle name="Percent 3 2 2 11" xfId="33416" xr:uid="{9B26437B-1B5E-465B-A483-5BD455E58E5F}"/>
    <cellStyle name="Percent 3 2 2 2" xfId="5839" xr:uid="{89DC26F8-517C-472C-BF55-729D5C928A39}"/>
    <cellStyle name="Percent 3 2 2 2 2" xfId="21838" xr:uid="{AC1BAFE4-A8E5-4999-827C-27811A539028}"/>
    <cellStyle name="Percent 3 2 2 2 2 2" xfId="28550" xr:uid="{A54639E1-ECBB-4E84-B0B8-799DC00B1455}"/>
    <cellStyle name="Percent 3 2 2 2 2 2 2" xfId="57040" xr:uid="{2404FC11-B883-4C3F-99EE-42D81E63FDF7}"/>
    <cellStyle name="Percent 3 2 2 2 2 3" xfId="25575" xr:uid="{412F4BE7-4917-4BBF-AA07-10606A5E7B3E}"/>
    <cellStyle name="Percent 3 2 2 2 2 3 2" xfId="54066" xr:uid="{579322CB-0EBC-4B45-A800-24287AFFFCF1}"/>
    <cellStyle name="Percent 3 2 2 2 2 4" xfId="51263" xr:uid="{856F3348-250A-4BC3-8E30-94EEC95A1ECF}"/>
    <cellStyle name="Percent 3 2 2 2 3" xfId="27036" xr:uid="{6E19598E-7EAA-43DD-812F-33A3B127CC15}"/>
    <cellStyle name="Percent 3 2 2 2 3 2" xfId="55526" xr:uid="{331C6720-6F2E-450C-A584-AC8D9FE97773}"/>
    <cellStyle name="Percent 3 2 2 2 4" xfId="30031" xr:uid="{2FB53E1C-6989-43E3-8E07-0AB8678F29C2}"/>
    <cellStyle name="Percent 3 2 2 2 4 2" xfId="58521" xr:uid="{49B88040-02B8-4F5F-8934-C0D7AFA1F1D0}"/>
    <cellStyle name="Percent 3 2 2 2 5" xfId="24103" xr:uid="{48FC567B-A1F5-4CD2-9D17-780A39E10E6D}"/>
    <cellStyle name="Percent 3 2 2 2 5 2" xfId="52644" xr:uid="{26E05CA4-666A-4EAC-973A-EA015043174C}"/>
    <cellStyle name="Percent 3 2 2 2 6" xfId="35698" xr:uid="{6B4F3AB1-3E38-4700-B932-F3D2CA70C16E}"/>
    <cellStyle name="Percent 3 2 2 3" xfId="20865" xr:uid="{BE59297E-9C74-4E1F-B7E4-EB5F68091E10}"/>
    <cellStyle name="Percent 3 2 2 3 2" xfId="25862" xr:uid="{6ABEBA1D-B712-487D-BC6C-DDCA82ABFDFF}"/>
    <cellStyle name="Percent 3 2 2 3 2 2" xfId="28840" xr:uid="{11D926A0-7FF9-49A1-9A71-C7289F3D654F}"/>
    <cellStyle name="Percent 3 2 2 3 2 2 2" xfId="57330" xr:uid="{05355B33-AE44-4D25-A43C-21E97AB2E3BA}"/>
    <cellStyle name="Percent 3 2 2 3 2 3" xfId="54353" xr:uid="{459212C1-F2B9-453A-92D2-C73F88CFE401}"/>
    <cellStyle name="Percent 3 2 2 3 3" xfId="27329" xr:uid="{0174CE4F-71BC-454E-B63B-B874581E82FB}"/>
    <cellStyle name="Percent 3 2 2 3 3 2" xfId="55819" xr:uid="{5AF3E26D-B0C8-45CA-9397-A38BBEE5C8E8}"/>
    <cellStyle name="Percent 3 2 2 3 4" xfId="30327" xr:uid="{1D499EBB-39C4-4D08-8DC3-67C9E0E66E67}"/>
    <cellStyle name="Percent 3 2 2 3 4 2" xfId="58817" xr:uid="{C02CB703-C54D-4F27-AE2C-1D7EB8FEC78A}"/>
    <cellStyle name="Percent 3 2 2 3 5" xfId="24417" xr:uid="{F7938895-A024-4EE5-A10C-40A8B81BA874}"/>
    <cellStyle name="Percent 3 2 2 3 5 2" xfId="52909" xr:uid="{FA6EFC1A-8EB4-44EB-9DFE-3E0CC2DE2C86}"/>
    <cellStyle name="Percent 3 2 2 3 6" xfId="50293" xr:uid="{036A65CA-664D-4703-99C1-C9419C8209ED}"/>
    <cellStyle name="Percent 3 2 2 4" xfId="20260" xr:uid="{A469E781-C1D8-463B-AA66-6F4DB7C5C44A}"/>
    <cellStyle name="Percent 3 2 2 4 2" xfId="26153" xr:uid="{DFAF2CC4-8F78-46C3-9C12-C5D9792146C9}"/>
    <cellStyle name="Percent 3 2 2 4 2 2" xfId="29137" xr:uid="{1891A3A6-1A77-443A-A9C5-74BEAF57B01F}"/>
    <cellStyle name="Percent 3 2 2 4 2 2 2" xfId="57627" xr:uid="{7B58FBC9-6917-4F5F-9E1E-AD1586946C76}"/>
    <cellStyle name="Percent 3 2 2 4 2 3" xfId="54644" xr:uid="{BC2676F0-BE67-40A6-A0A5-7D2BD54C8AA0}"/>
    <cellStyle name="Percent 3 2 2 4 3" xfId="27626" xr:uid="{8D18B5E4-98AD-4634-8A3E-4EDBD1C7C957}"/>
    <cellStyle name="Percent 3 2 2 4 3 2" xfId="56116" xr:uid="{F95844A6-4083-4D12-A6F2-195EB857E108}"/>
    <cellStyle name="Percent 3 2 2 4 4" xfId="30625" xr:uid="{2C27FABA-E9A6-4070-8EC0-CB922A628BBE}"/>
    <cellStyle name="Percent 3 2 2 4 4 2" xfId="59115" xr:uid="{F60CADDD-6856-4A16-8EB9-ECF37BE13492}"/>
    <cellStyle name="Percent 3 2 2 4 5" xfId="24696" xr:uid="{2A48E2EE-B8C8-42B6-B214-C82DFBD984A4}"/>
    <cellStyle name="Percent 3 2 2 4 5 2" xfId="53188" xr:uid="{1EC2C812-EE73-498A-B511-144A5C883143}"/>
    <cellStyle name="Percent 3 2 2 4 6" xfId="49898" xr:uid="{F0ACBA83-4CFE-490C-838F-452DC6B72DEB}"/>
    <cellStyle name="Percent 3 2 2 5" xfId="5020" xr:uid="{0FF75083-45C6-442B-8A7E-491CF42E0112}"/>
    <cellStyle name="Percent 3 2 2 5 2" xfId="26462" xr:uid="{048BB2DB-BF77-4902-98B1-7692523EF73F}"/>
    <cellStyle name="Percent 3 2 2 5 2 2" xfId="29446" xr:uid="{F9B77CDB-2407-4934-A6CA-8BA91CD96E19}"/>
    <cellStyle name="Percent 3 2 2 5 2 2 2" xfId="57936" xr:uid="{EC917DA0-3F67-436B-AD63-FB59AF995E73}"/>
    <cellStyle name="Percent 3 2 2 5 2 3" xfId="54953" xr:uid="{CEE1D1BC-7A0F-43CA-817A-13F347E4F31D}"/>
    <cellStyle name="Percent 3 2 2 5 3" xfId="27935" xr:uid="{CC44251E-4513-467F-9AF4-124D60DE6561}"/>
    <cellStyle name="Percent 3 2 2 5 3 2" xfId="56425" xr:uid="{006DC4D0-4358-4FFB-943E-CDFAD56F329E}"/>
    <cellStyle name="Percent 3 2 2 5 4" xfId="30935" xr:uid="{9B52E117-11E3-42F7-8BE3-35840E5B6322}"/>
    <cellStyle name="Percent 3 2 2 5 4 2" xfId="59425" xr:uid="{671E0FCB-E2CF-4E3E-B2B7-4E0DFF2088AC}"/>
    <cellStyle name="Percent 3 2 2 5 5" xfId="24993" xr:uid="{9A0E9BC9-5FE6-4DA8-A029-32BDE8E7871C}"/>
    <cellStyle name="Percent 3 2 2 5 5 2" xfId="53484" xr:uid="{03811E77-044F-47F0-8B93-7B54013CD2C9}"/>
    <cellStyle name="Percent 3 2 2 5 6" xfId="34888" xr:uid="{05941C70-9D15-444D-8DD3-423F50B9EB32}"/>
    <cellStyle name="Percent 3 2 2 6" xfId="25294" xr:uid="{D10DE04F-F66A-4F15-9DAE-1F46009B2B0B}"/>
    <cellStyle name="Percent 3 2 2 6 2" xfId="28260" xr:uid="{BC895678-64A8-43B1-8083-923D09C2A607}"/>
    <cellStyle name="Percent 3 2 2 6 2 2" xfId="56750" xr:uid="{B5C5DDE8-B7E5-4F49-9956-9ECD96D76387}"/>
    <cellStyle name="Percent 3 2 2 6 3" xfId="53785" xr:uid="{16E2FB02-CAC5-4A9E-9410-01ED9DFF1014}"/>
    <cellStyle name="Percent 3 2 2 7" xfId="26745" xr:uid="{C494EDCA-05E3-4953-97F4-3BA7DB408901}"/>
    <cellStyle name="Percent 3 2 2 7 2" xfId="55235" xr:uid="{C4EAB7DD-E1AF-4DEB-825A-3CC56A9789C2}"/>
    <cellStyle name="Percent 3 2 2 8" xfId="29739" xr:uid="{3D85E3AC-4B9A-4201-B0E8-E960FBCE8A79}"/>
    <cellStyle name="Percent 3 2 2 8 2" xfId="58229" xr:uid="{2DD1411F-1287-4842-BE2E-AA999E6231F3}"/>
    <cellStyle name="Percent 3 2 2 9" xfId="23698" xr:uid="{94C9F9D8-7B88-443C-9C81-BC91ACA6DEAD}"/>
    <cellStyle name="Percent 3 2 2 9 2" xfId="52400" xr:uid="{8D9E3ECA-9DC7-4D64-BF00-90BD26EB03A1}"/>
    <cellStyle name="Percent 3 2 3" xfId="3423" xr:uid="{F04B4276-2E17-48F7-B020-1C1D676C613B}"/>
    <cellStyle name="Percent 3 2 3 2" xfId="6031" xr:uid="{2FB7290D-145E-49BD-AC7E-658587A6EEC0}"/>
    <cellStyle name="Percent 3 2 3 2 2" xfId="22092" xr:uid="{6093DD42-6DDC-4CB5-A045-07D9C381B616}"/>
    <cellStyle name="Percent 3 2 3 2 2 2" xfId="51517" xr:uid="{5B7433F0-5D74-4242-8425-AFE000ED0D17}"/>
    <cellStyle name="Percent 3 2 3 2 3" xfId="24162" xr:uid="{0226BDEC-E8B3-46BB-B95B-E88D7CB94EDB}"/>
    <cellStyle name="Percent 3 2 3 2 4" xfId="35890" xr:uid="{4894A28E-C010-4E80-9383-3300C72E5B46}"/>
    <cellStyle name="Percent 3 2 3 3" xfId="21108" xr:uid="{E974B483-C441-4F25-B831-C9BA314AFB11}"/>
    <cellStyle name="Percent 3 2 3 3 2" xfId="50534" xr:uid="{4A112A9A-D285-4C02-B284-9F37CF6BA893}"/>
    <cellStyle name="Percent 3 2 3 4" xfId="20442" xr:uid="{F22D2453-E55B-4415-9F2D-C15E96AC4AD8}"/>
    <cellStyle name="Percent 3 2 3 5" xfId="5250" xr:uid="{FCB803E3-A553-445C-AD97-5DBC8E0138D8}"/>
    <cellStyle name="Percent 3 2 3 5 2" xfId="35113" xr:uid="{81ADF3F8-2B69-4BBF-A60C-85BD35CE34F9}"/>
    <cellStyle name="Percent 3 2 4" xfId="1492" xr:uid="{B2EA535D-3E92-4C11-8987-99E6C30A6D9B}"/>
    <cellStyle name="Percent 3 2 4 2" xfId="21594" xr:uid="{2C2D982E-792A-40E5-9B46-18027FB90E3E}"/>
    <cellStyle name="Percent 3 2 4 2 2" xfId="28483" xr:uid="{65E8EB7F-AC71-4C03-9D14-404BA2C1B7E0}"/>
    <cellStyle name="Percent 3 2 4 2 2 2" xfId="56973" xr:uid="{1F14873E-FE0B-45CC-8176-7DAFAB9776B0}"/>
    <cellStyle name="Percent 3 2 4 2 3" xfId="25506" xr:uid="{5579285E-0EE3-4F9B-B32B-7B94D6C5E5DF}"/>
    <cellStyle name="Percent 3 2 4 2 3 2" xfId="53997" xr:uid="{732A21DA-D4B0-4A88-B4E9-D934EC2BF2BC}"/>
    <cellStyle name="Percent 3 2 4 2 4" xfId="51019" xr:uid="{9D217E17-356E-46EC-A8AF-21D25EF4C3C4}"/>
    <cellStyle name="Percent 3 2 4 3" xfId="26969" xr:uid="{661433D6-882F-4554-A27F-848FCFA070A7}"/>
    <cellStyle name="Percent 3 2 4 3 2" xfId="55459" xr:uid="{45C62CCF-D87D-4EF3-8A18-3E690978F575}"/>
    <cellStyle name="Percent 3 2 4 4" xfId="29963" xr:uid="{044D1EC5-EA61-4DCA-B340-C3D70070FA3D}"/>
    <cellStyle name="Percent 3 2 4 4 2" xfId="58453" xr:uid="{D14D8176-8B4B-4FB7-A887-0685D7377861}"/>
    <cellStyle name="Percent 3 2 4 5" xfId="24027" xr:uid="{08168D61-11F6-4213-BB02-1A40D9F8532F}"/>
    <cellStyle name="Percent 3 2 4 5 2" xfId="52588" xr:uid="{5C07E839-FA60-4961-BFEC-E61087EB5163}"/>
    <cellStyle name="Percent 3 2 4 6" xfId="32506" xr:uid="{B67488A2-7933-445D-8BB6-F116979F9360}"/>
    <cellStyle name="Percent 3 2 5" xfId="4747" xr:uid="{AC7E70B7-6022-4D07-9AFC-CE336DFAFE64}"/>
    <cellStyle name="Percent 3 2 5 2" xfId="20636" xr:uid="{D9E3A2BC-E80F-4141-AEF7-796012D9BCA5}"/>
    <cellStyle name="Percent 3 2 5 2 2" xfId="28772" xr:uid="{5E3FC422-A54F-4DEE-BAD9-84BDDE380D84}"/>
    <cellStyle name="Percent 3 2 5 2 2 2" xfId="57262" xr:uid="{8EB8F37E-52D4-4C48-A2A5-B81D9AE06256}"/>
    <cellStyle name="Percent 3 2 5 2 3" xfId="25793" xr:uid="{8634464D-C4FB-4FFD-9C3F-227A359D0075}"/>
    <cellStyle name="Percent 3 2 5 2 3 2" xfId="54284" xr:uid="{0E47F4FE-3AA5-4773-8463-49941B5E8A90}"/>
    <cellStyle name="Percent 3 2 5 2 4" xfId="50077" xr:uid="{CBA27E3A-5996-4DD9-8F05-5AE484714C2A}"/>
    <cellStyle name="Percent 3 2 5 3" xfId="27261" xr:uid="{C24CD9AF-4CAF-4AF4-90EA-9F18F49D118F}"/>
    <cellStyle name="Percent 3 2 5 3 2" xfId="55751" xr:uid="{97BD06B1-B846-413F-8B49-B29C463D8C44}"/>
    <cellStyle name="Percent 3 2 5 4" xfId="30258" xr:uid="{92496C4A-094B-4EF9-A3A9-1A4174C6AC5E}"/>
    <cellStyle name="Percent 3 2 5 4 2" xfId="58748" xr:uid="{8C0AEAFC-A760-456E-8F67-020221B9BA22}"/>
    <cellStyle name="Percent 3 2 5 5" xfId="24348" xr:uid="{61E372DD-5EAE-4117-99DD-2E974E79B493}"/>
    <cellStyle name="Percent 3 2 5 5 2" xfId="52840" xr:uid="{F71E95D8-4F78-4888-B37B-D4773432BF26}"/>
    <cellStyle name="Percent 3 2 5 6" xfId="34634" xr:uid="{F6D832EE-06E1-42F1-B1BD-DB8F05606AF3}"/>
    <cellStyle name="Percent 3 2 6" xfId="20259" xr:uid="{8DFAE0A8-AE1C-48A0-944D-91D34A58F014}"/>
    <cellStyle name="Percent 3 2 6 2" xfId="26085" xr:uid="{C521F3D1-12D8-4F43-92ED-426CDF3A16FD}"/>
    <cellStyle name="Percent 3 2 6 2 2" xfId="29069" xr:uid="{83F72B24-1A28-457D-81EE-402C8C13BDB3}"/>
    <cellStyle name="Percent 3 2 6 2 2 2" xfId="57559" xr:uid="{F0F6F1DA-B244-47C6-BE99-43424917247D}"/>
    <cellStyle name="Percent 3 2 6 2 3" xfId="54576" xr:uid="{30E1D4FD-CD16-4D1D-B3EB-A734C240FED5}"/>
    <cellStyle name="Percent 3 2 6 3" xfId="27558" xr:uid="{24FA3C68-2302-472B-A060-DFB6B3511C45}"/>
    <cellStyle name="Percent 3 2 6 3 2" xfId="56048" xr:uid="{DC738015-1A19-48BA-8D6A-F571827CEB5B}"/>
    <cellStyle name="Percent 3 2 6 4" xfId="30556" xr:uid="{6337F75A-9AC9-4D27-82EB-59667FD9FE24}"/>
    <cellStyle name="Percent 3 2 6 4 2" xfId="59046" xr:uid="{B4DDBD79-05CC-4E1D-8AED-F3B097E0A02C}"/>
    <cellStyle name="Percent 3 2 6 5" xfId="24627" xr:uid="{1F1B1105-8A98-41EC-86BC-447D272DD8BD}"/>
    <cellStyle name="Percent 3 2 6 5 2" xfId="53119" xr:uid="{A5491AF0-E79D-4710-99FA-510A5E9024F1}"/>
    <cellStyle name="Percent 3 2 6 6" xfId="49897" xr:uid="{6DD31EE3-BC57-4887-8A35-CA1A6E0F96F2}"/>
    <cellStyle name="Percent 3 2 7" xfId="24924" xr:uid="{D82F6D6F-9283-40C1-9EF0-CA3D99265C33}"/>
    <cellStyle name="Percent 3 2 7 2" xfId="26394" xr:uid="{CBCF80C9-DB41-41ED-84D9-B0B74DC94C83}"/>
    <cellStyle name="Percent 3 2 7 2 2" xfId="29378" xr:uid="{8655186A-B6EF-477B-A925-75EE47E4A069}"/>
    <cellStyle name="Percent 3 2 7 2 2 2" xfId="57868" xr:uid="{7CD1C52D-C7B3-41D2-88BE-4E7761C88FA0}"/>
    <cellStyle name="Percent 3 2 7 2 3" xfId="54885" xr:uid="{E52EF433-5D13-4D7F-8A96-EFBBD81CDF7E}"/>
    <cellStyle name="Percent 3 2 7 3" xfId="27867" xr:uid="{2C6F0D12-B0F8-4BDF-9E18-F49DFCC909EC}"/>
    <cellStyle name="Percent 3 2 7 3 2" xfId="56357" xr:uid="{94C8E812-827C-406F-8F8E-F6D45DD89670}"/>
    <cellStyle name="Percent 3 2 7 4" xfId="30866" xr:uid="{23C9E9ED-F278-4052-BA46-D1D5E4998BEE}"/>
    <cellStyle name="Percent 3 2 7 4 2" xfId="59356" xr:uid="{5F2657A1-96D3-4E15-9A3D-BCA027B30BD3}"/>
    <cellStyle name="Percent 3 2 7 5" xfId="53415" xr:uid="{8F236298-666B-4D9D-9243-29B72396DCB2}"/>
    <cellStyle name="Percent 3 2 8" xfId="25225" xr:uid="{4554B606-A238-4223-97AD-BD16B2950207}"/>
    <cellStyle name="Percent 3 2 8 2" xfId="28192" xr:uid="{94F3E3D6-B1F0-418B-BE74-C94B3F478ADB}"/>
    <cellStyle name="Percent 3 2 8 2 2" xfId="56682" xr:uid="{AA5AFE1C-2327-4583-92ED-1489246F40B2}"/>
    <cellStyle name="Percent 3 2 8 3" xfId="53716" xr:uid="{C5D1D36B-901D-41AA-9B14-DE8152A14DC2}"/>
    <cellStyle name="Percent 3 2 9" xfId="26676" xr:uid="{9161F7A7-E3CE-4950-8095-9422240C66C0}"/>
    <cellStyle name="Percent 3 2 9 2" xfId="55166" xr:uid="{5DEB0C65-C018-45D0-A286-E5595382AED0}"/>
    <cellStyle name="Percent 3 20" xfId="4665" xr:uid="{0CE21370-371D-4005-9E49-0CA877C23E2C}"/>
    <cellStyle name="Percent 3 20 2" xfId="22518" xr:uid="{B4FC5216-3315-4D57-8837-C8E275149767}"/>
    <cellStyle name="Percent 3 21" xfId="4584" xr:uid="{8B0AFE6A-E115-4B76-A720-05CBCB48B759}"/>
    <cellStyle name="Percent 3 21 2" xfId="34523" xr:uid="{D79FC56F-41ED-4842-813E-86BA05FBE07F}"/>
    <cellStyle name="Percent 3 22" xfId="31604" xr:uid="{164760F1-3A98-4966-B868-5BD1F8D95F2E}"/>
    <cellStyle name="Percent 3 3" xfId="328" xr:uid="{C472B5DC-C2C4-4874-A0F9-1C0A7ED4BB82}"/>
    <cellStyle name="Percent 3 3 2" xfId="3438" xr:uid="{1AD7379F-6735-4F0E-A1F5-B48818147A88}"/>
    <cellStyle name="Percent 3 3 2 2" xfId="5854" xr:uid="{0A1299B8-8C8A-4414-B530-C7D966515D14}"/>
    <cellStyle name="Percent 3 3 2 2 2" xfId="21889" xr:uid="{CE2CAAD5-2E7C-474F-916D-1C76FA4339A9}"/>
    <cellStyle name="Percent 3 3 2 2 2 2" xfId="51314" xr:uid="{784F6298-BC9A-4776-B960-8929B21BD46E}"/>
    <cellStyle name="Percent 3 3 2 2 3" xfId="35713" xr:uid="{CE516EC5-3FFC-45BE-B607-5794260DA712}"/>
    <cellStyle name="Percent 3 3 2 3" xfId="20917" xr:uid="{7D23C965-C7B9-42EE-8A62-2B581BC32B1B}"/>
    <cellStyle name="Percent 3 3 2 3 2" xfId="50345" xr:uid="{48ABC9CC-959D-4545-B5A7-852A5D67B5B3}"/>
    <cellStyle name="Percent 3 3 2 4" xfId="20262" xr:uid="{9F8BDFE1-2F9F-4ADA-817B-ED8661D99060}"/>
    <cellStyle name="Percent 3 3 2 4 2" xfId="49900" xr:uid="{74ECB2F6-0296-4DDE-A23C-297D0BC71D4D}"/>
    <cellStyle name="Percent 3 3 2 5" xfId="23910" xr:uid="{87C92F58-BE9F-49BB-AC18-E6D589CF8EA4}"/>
    <cellStyle name="Percent 3 3 2 6" xfId="5072" xr:uid="{BC0ED7F9-DA07-4AE2-A19D-079E495A8B4B}"/>
    <cellStyle name="Percent 3 3 2 6 2" xfId="34939" xr:uid="{55CA4A51-4E98-4705-8D7C-A14B89B1DEF6}"/>
    <cellStyle name="Percent 3 3 3" xfId="1505" xr:uid="{712FD5CD-6098-4824-BFB4-8C8D2435417B}"/>
    <cellStyle name="Percent 3 3 3 2" xfId="6046" xr:uid="{7DAA84F8-2785-4D2C-8122-F11CFDF0711A}"/>
    <cellStyle name="Percent 3 3 3 2 2" xfId="22148" xr:uid="{896A8E4D-201B-43AE-8F3A-7F443D23FC38}"/>
    <cellStyle name="Percent 3 3 3 2 2 2" xfId="51573" xr:uid="{7E4300B9-B125-4BCB-AF75-B05560684409}"/>
    <cellStyle name="Percent 3 3 3 2 3" xfId="35905" xr:uid="{600A3243-B83E-4124-8328-721AF6A53AE9}"/>
    <cellStyle name="Percent 3 3 3 3" xfId="21163" xr:uid="{F5CABF13-198F-4F87-8BBB-7D906AFA836D}"/>
    <cellStyle name="Percent 3 3 3 3 2" xfId="50589" xr:uid="{AC25AA56-7AED-4B50-95CA-016BD9C6265F}"/>
    <cellStyle name="Percent 3 3 3 4" xfId="5264" xr:uid="{993D4E5D-8864-4833-8925-D0F59ECEFA71}"/>
    <cellStyle name="Percent 3 3 3 4 2" xfId="35127" xr:uid="{F2FB9EE1-731D-4BCA-A9D3-4D9469E0BDD8}"/>
    <cellStyle name="Percent 3 3 4" xfId="5677" xr:uid="{7672CEF0-D8E6-4914-9F09-09FB8C66E2F1}"/>
    <cellStyle name="Percent 3 3 4 2" xfId="21684" xr:uid="{45506884-52C2-4AFD-AF07-0F7FEB3B494C}"/>
    <cellStyle name="Percent 3 3 4 2 2" xfId="51109" xr:uid="{4C404DF6-5A26-4E7D-AFC5-96D6290452B7}"/>
    <cellStyle name="Percent 3 3 4 3" xfId="35536" xr:uid="{CBD45F76-61CD-4071-922F-2B4BAAE7769E}"/>
    <cellStyle name="Percent 3 3 5" xfId="20714" xr:uid="{B272442C-7216-43B6-8D7A-E323E8A89D31}"/>
    <cellStyle name="Percent 3 3 5 2" xfId="50150" xr:uid="{68C3208F-1E1F-4ECC-A9D1-5AF02249E02E}"/>
    <cellStyle name="Percent 3 3 6" xfId="20261" xr:uid="{5A3C474E-D12F-4D74-A46C-18BE8B3DB535}"/>
    <cellStyle name="Percent 3 3 6 2" xfId="49899" xr:uid="{677B26AE-8685-4204-A374-3DA1E95AC08F}"/>
    <cellStyle name="Percent 3 3 7" xfId="4846" xr:uid="{86CC841D-D28C-46B2-AF51-9163134CC679}"/>
    <cellStyle name="Percent 3 3 7 2" xfId="34727" xr:uid="{D8626D0C-1637-4BA4-A016-3AA20F8D15D5}"/>
    <cellStyle name="Percent 3 3 8" xfId="31663" xr:uid="{595A1CFA-37F1-449C-B4BA-8DC3F807BDCE}"/>
    <cellStyle name="Percent 3 4" xfId="347" xr:uid="{D642762A-0075-47CF-A892-4BC8FE6C57AD}"/>
    <cellStyle name="Percent 3 4 2" xfId="2425" xr:uid="{B946847F-C6EC-4006-A0F1-6F3348CC2E58}"/>
    <cellStyle name="Percent 3 4 2 2" xfId="5861" xr:uid="{6BD7D647-506B-400A-BC38-A190649E6396}"/>
    <cellStyle name="Percent 3 4 2 2 2" xfId="21908" xr:uid="{BADB5B89-EFBB-4D0F-A5D8-EFEF757DB402}"/>
    <cellStyle name="Percent 3 4 2 2 2 2" xfId="51333" xr:uid="{4C756173-07C5-43A8-87F2-67D4434FFCE4}"/>
    <cellStyle name="Percent 3 4 2 2 3" xfId="35720" xr:uid="{CA4FA119-9E41-4F48-9265-DD93C27E3B29}"/>
    <cellStyle name="Percent 3 4 2 3" xfId="20935" xr:uid="{35239697-3A40-4FFF-9390-E61D32815522}"/>
    <cellStyle name="Percent 3 4 2 3 2" xfId="50363" xr:uid="{FD339200-0C0F-489D-95A5-8A79656BE9E6}"/>
    <cellStyle name="Percent 3 4 2 4" xfId="5090" xr:uid="{B9968F6B-7E95-469C-8A87-38DDAD792072}"/>
    <cellStyle name="Percent 3 4 2 4 2" xfId="34957" xr:uid="{E22BD2C3-CC34-4F5F-82A1-05547678CEB0}"/>
    <cellStyle name="Percent 3 4 2 5" xfId="4530" xr:uid="{0F8EA124-E1EB-4EE8-81DC-3057D818A452}"/>
    <cellStyle name="Percent 3 4 2 6" xfId="33405" xr:uid="{61B51E97-C258-40A4-BEA9-BEB6ED8E7547}"/>
    <cellStyle name="Percent 3 4 3" xfId="3449" xr:uid="{5D6168F1-2AC5-46F1-80FC-7DE9B9C8D46D}"/>
    <cellStyle name="Percent 3 4 3 2" xfId="6052" xr:uid="{0116D1D3-5C61-474C-ADAE-0A03B189A4EA}"/>
    <cellStyle name="Percent 3 4 3 2 2" xfId="22168" xr:uid="{CF0D7F51-01D4-43E8-AD38-8E6CF674DEFF}"/>
    <cellStyle name="Percent 3 4 3 2 2 2" xfId="51593" xr:uid="{52E93872-7900-4632-A0F7-A8C5381913FB}"/>
    <cellStyle name="Percent 3 4 3 2 3" xfId="35911" xr:uid="{9B4FDAD1-2A51-44C7-ADAB-335F2E8B11F7}"/>
    <cellStyle name="Percent 3 4 3 3" xfId="21182" xr:uid="{24A7E0ED-8079-410E-B361-9A7F63FE5E3A}"/>
    <cellStyle name="Percent 3 4 3 3 2" xfId="50608" xr:uid="{929D948E-29B9-4554-BE82-807FFD15CD3A}"/>
    <cellStyle name="Percent 3 4 3 4" xfId="22941" xr:uid="{50D72CCF-7B4C-4071-81FC-5B4D01088836}"/>
    <cellStyle name="Percent 3 4 3 5" xfId="5270" xr:uid="{358C5469-69CD-4EAF-BE45-FA80E5FB9665}"/>
    <cellStyle name="Percent 3 4 3 5 2" xfId="35133" xr:uid="{BE9659C4-E7B4-4A3E-B2ED-C4942F98F24E}"/>
    <cellStyle name="Percent 3 4 4" xfId="1479" xr:uid="{A67814B4-F97D-4485-97A0-6C1A7071C3F4}"/>
    <cellStyle name="Percent 3 4 4 2" xfId="21707" xr:uid="{6912C3F8-62F6-47AF-9865-9610FD8C2F6F}"/>
    <cellStyle name="Percent 3 4 4 2 2" xfId="51132" xr:uid="{EE97BE7B-C6B2-4114-9107-06C12B969E49}"/>
    <cellStyle name="Percent 3 4 4 3" xfId="32496" xr:uid="{93C29C4E-FEEB-41F9-A50A-39572375E0C8}"/>
    <cellStyle name="Percent 3 4 5" xfId="20737" xr:uid="{010A855C-7FF6-477E-8EC5-5DB069524B5C}"/>
    <cellStyle name="Percent 3 4 5 2" xfId="50169" xr:uid="{2531275D-1D04-4AA8-B33B-208C55AC4176}"/>
    <cellStyle name="Percent 3 4 6" xfId="20263" xr:uid="{C048B06C-2535-4065-AA36-E6D713C7C355}"/>
    <cellStyle name="Percent 3 4 6 2" xfId="49901" xr:uid="{4D0C41B6-B36C-4BAC-9997-EB68957F27B4}"/>
    <cellStyle name="Percent 3 4 7" xfId="4871" xr:uid="{32A1B968-584C-4BD0-A466-A912BC00DA5D}"/>
    <cellStyle name="Percent 3 4 7 2" xfId="34750" xr:uid="{0B7A0D7C-6C0E-4293-BF77-F64056E7962D}"/>
    <cellStyle name="Percent 3 4 8" xfId="4340" xr:uid="{6FDECEC2-E0D2-4C25-B140-09506CC41DCC}"/>
    <cellStyle name="Percent 3 5" xfId="261" xr:uid="{A8A14330-B4B2-4B3B-B509-C3EEACFED5F9}"/>
    <cellStyle name="Percent 3 5 2" xfId="5140" xr:uid="{58BFF8AF-2755-48B4-9775-08815617FBAE}"/>
    <cellStyle name="Percent 3 5 2 2" xfId="5924" xr:uid="{3BEA6566-A11F-4452-B86D-C4CABBD76103}"/>
    <cellStyle name="Percent 3 5 2 2 2" xfId="21972" xr:uid="{DF8766C5-A6E3-4F94-AA26-FBF0C60EDB7D}"/>
    <cellStyle name="Percent 3 5 2 2 2 2" xfId="51397" xr:uid="{E52C007F-2171-4A7E-9D25-3A93A6866937}"/>
    <cellStyle name="Percent 3 5 2 2 3" xfId="35783" xr:uid="{7C712E18-5EC4-45CF-BA6A-0EEE09A301D9}"/>
    <cellStyle name="Percent 3 5 2 3" xfId="21000" xr:uid="{1E950848-64BB-42CB-93C3-98F912B71573}"/>
    <cellStyle name="Percent 3 5 2 3 2" xfId="50426" xr:uid="{B9B081A1-DA58-49B0-BFDC-BAC0ED7DCBCF}"/>
    <cellStyle name="Percent 3 5 2 4" xfId="35003" xr:uid="{B15B3ECA-333A-4B21-A9B9-6B5EA6C8248B}"/>
    <cellStyle name="Percent 3 5 3" xfId="5332" xr:uid="{CA261199-B352-46B0-A8C2-53AFB8DFDE1E}"/>
    <cellStyle name="Percent 3 5 3 2" xfId="6116" xr:uid="{9B03EF80-E58C-46FE-A00E-B8F8EF2AC6CD}"/>
    <cellStyle name="Percent 3 5 3 2 2" xfId="22234" xr:uid="{015002D8-BA77-4FF1-94F2-D16663ABE555}"/>
    <cellStyle name="Percent 3 5 3 2 2 2" xfId="51659" xr:uid="{F4A65A1A-A24D-450C-B606-288516391C7D}"/>
    <cellStyle name="Percent 3 5 3 2 3" xfId="35975" xr:uid="{24D67C21-8782-493B-B73D-514B60D74AEF}"/>
    <cellStyle name="Percent 3 5 3 3" xfId="21247" xr:uid="{CC27913B-63C6-475F-91E8-F513A07A0A01}"/>
    <cellStyle name="Percent 3 5 3 3 2" xfId="50673" xr:uid="{C7960E3A-2856-4DCA-8224-3AC54AEBBEC0}"/>
    <cellStyle name="Percent 3 5 3 4" xfId="35195" xr:uid="{9538717E-639E-4198-B050-018FCE60D6FF}"/>
    <cellStyle name="Percent 3 5 4" xfId="5721" xr:uid="{54D2C63C-B869-4E67-B003-8F6612DA62AB}"/>
    <cellStyle name="Percent 3 5 4 2" xfId="21731" xr:uid="{4DCB51F5-48FE-496C-968D-C7D16DBCAC7D}"/>
    <cellStyle name="Percent 3 5 4 2 2" xfId="51156" xr:uid="{F2AA903E-6530-4740-9932-67F960526263}"/>
    <cellStyle name="Percent 3 5 4 3" xfId="35580" xr:uid="{A8FCD442-E14C-434F-A6D1-D03A9E7DBE86}"/>
    <cellStyle name="Percent 3 5 5" xfId="20758" xr:uid="{189CAAD7-F121-4EAB-9B67-E70F81A7D9D3}"/>
    <cellStyle name="Percent 3 5 5 2" xfId="50190" xr:uid="{6F297142-0452-4F6E-8782-91938E02FC0E}"/>
    <cellStyle name="Percent 3 5 6" xfId="20373" xr:uid="{5BD04E8B-3DB7-4DF6-B2C0-6F0CBD2539E8}"/>
    <cellStyle name="Percent 3 5 7" xfId="4892" xr:uid="{F1B14BA2-8678-4112-AECA-0735E5FD4359}"/>
    <cellStyle name="Percent 3 5 7 2" xfId="34771" xr:uid="{85BA8AC7-CDB1-4D56-A7B7-F53D553D7EA4}"/>
    <cellStyle name="Percent 3 6" xfId="158" xr:uid="{024D90DB-305E-4858-B991-34204AED500A}"/>
    <cellStyle name="Percent 3 6 2" xfId="5745" xr:uid="{59BA43FA-B6E4-4D03-A03C-98DFD914F354}"/>
    <cellStyle name="Percent 3 6 2 2" xfId="21754" xr:uid="{12C157F0-A93A-4D56-9A38-45BB3CD5D70B}"/>
    <cellStyle name="Percent 3 6 2 2 2" xfId="51179" xr:uid="{2B018D95-1039-4A27-B6AF-5D810BC18046}"/>
    <cellStyle name="Percent 3 6 2 3" xfId="31320" xr:uid="{8396D3D3-626A-4AB7-B2B3-C16C1A2B93C4}"/>
    <cellStyle name="Percent 3 6 2 4" xfId="35604" xr:uid="{0F047529-FFFD-48EE-91F9-CD1AEE6A375F}"/>
    <cellStyle name="Percent 3 6 3" xfId="20779" xr:uid="{9C63DCEF-6B28-42EC-ABA0-BA813B5DBD2B}"/>
    <cellStyle name="Percent 3 6 3 2" xfId="50210" xr:uid="{1738B178-71D3-498F-AF4A-65FC41106BAF}"/>
    <cellStyle name="Percent 3 6 4" xfId="20258" xr:uid="{39A39DC4-BE7B-46D1-AF03-C370E7CE4808}"/>
    <cellStyle name="Percent 3 6 4 2" xfId="49896" xr:uid="{7EB64FB3-713C-4FB8-AB2B-B52DE4E48A36}"/>
    <cellStyle name="Percent 3 6 5" xfId="23347" xr:uid="{944DC64F-ACC7-4C1C-851E-52E5969341FB}"/>
    <cellStyle name="Percent 3 6 6" xfId="4916" xr:uid="{F19925A4-44C2-44B2-802B-BEC7BBDC9278}"/>
    <cellStyle name="Percent 3 6 6 2" xfId="34793" xr:uid="{04BED1DE-E952-4AA0-AE37-EBC56D34C18D}"/>
    <cellStyle name="Percent 3 7" xfId="5162" xr:uid="{88DDCCFB-EEC2-49AF-B9CB-8F6F54E68D42}"/>
    <cellStyle name="Percent 3 7 2" xfId="5948" xr:uid="{4518F27F-2BC2-4B2D-8DD5-429DA530B54D}"/>
    <cellStyle name="Percent 3 7 2 2" xfId="21995" xr:uid="{2042C93E-FF8B-47C1-8980-958F30EE9F91}"/>
    <cellStyle name="Percent 3 7 2 2 2" xfId="51420" xr:uid="{5EBC4613-2EAE-49C0-BB93-6D85F679F9C4}"/>
    <cellStyle name="Percent 3 7 2 3" xfId="35807" xr:uid="{8D32E9A2-EB8E-48A5-995D-3E04F1C78202}"/>
    <cellStyle name="Percent 3 7 3" xfId="21023" xr:uid="{B6D0BA46-4F28-4B8B-AD46-BE7ADC61E0FF}"/>
    <cellStyle name="Percent 3 7 3 2" xfId="50449" xr:uid="{4660A7E4-851C-4096-AB90-37D50A76CBE0}"/>
    <cellStyle name="Percent 3 7 4" xfId="31268" xr:uid="{7DBF0C41-67BD-4F54-ACFA-7E5C96EE7F28}"/>
    <cellStyle name="Percent 3 7 4 2" xfId="59631" xr:uid="{EFD1B391-93A4-4511-BC85-1850EA2B4C5C}"/>
    <cellStyle name="Percent 3 7 5" xfId="35025" xr:uid="{CCE36F04-40C2-4547-A9D7-6B374770DC9A}"/>
    <cellStyle name="Percent 3 8" xfId="5358" xr:uid="{1FFFA424-B3CC-4C19-8821-9D898EAE634D}"/>
    <cellStyle name="Percent 3 8 2" xfId="6142" xr:uid="{C48A997B-4750-4033-BCF1-3B734EB739E5}"/>
    <cellStyle name="Percent 3 8 2 2" xfId="22259" xr:uid="{1C01967D-CEF1-4FD4-8DC0-5BEAD85BE042}"/>
    <cellStyle name="Percent 3 8 2 2 2" xfId="51684" xr:uid="{96F30C65-DD0C-4224-A156-F0CB8C8916FB}"/>
    <cellStyle name="Percent 3 8 2 3" xfId="36001" xr:uid="{1166BB97-AF4A-482B-8B02-7BBBFE8EDFC1}"/>
    <cellStyle name="Percent 3 8 3" xfId="21272" xr:uid="{2FF90127-7B00-4368-9CE0-AF8A8592ECFD}"/>
    <cellStyle name="Percent 3 8 3 2" xfId="50698" xr:uid="{A9294C76-379F-44A2-8CC8-5FBB7A700F9D}"/>
    <cellStyle name="Percent 3 8 4" xfId="35221" xr:uid="{B80DF7E3-A039-4C52-866A-134E6E3B8387}"/>
    <cellStyle name="Percent 3 9" xfId="5383" xr:uid="{F76A84C2-60BD-4551-8BF3-8E9FDC8E8AB7}"/>
    <cellStyle name="Percent 3 9 2" xfId="6167" xr:uid="{5704B6EC-F549-44A7-8A89-0475A29B6BAC}"/>
    <cellStyle name="Percent 3 9 2 2" xfId="22283" xr:uid="{42F8C7B8-3B01-4E49-A034-9897EAB26511}"/>
    <cellStyle name="Percent 3 9 2 2 2" xfId="51708" xr:uid="{EEFCBD2A-2B4B-4262-B59D-E4854E9984DD}"/>
    <cellStyle name="Percent 3 9 2 3" xfId="36026" xr:uid="{7DD10C37-AED5-40C2-BFF8-F7DAE9335EE9}"/>
    <cellStyle name="Percent 3 9 3" xfId="21295" xr:uid="{7AC7B293-5D74-4D5C-922A-72023BB08B76}"/>
    <cellStyle name="Percent 3 9 3 2" xfId="50721" xr:uid="{65AFDB17-2FEA-4051-93E1-331259309E24}"/>
    <cellStyle name="Percent 3 9 4" xfId="35246" xr:uid="{9E9A3DCB-224C-4B3F-8A30-60A527FB5147}"/>
    <cellStyle name="Percent 30" xfId="468" xr:uid="{5759A4FF-7C3D-4F40-81B3-CFF9528EBB2E}"/>
    <cellStyle name="Percent 30 2" xfId="24028" xr:uid="{8513D806-5CE1-4F36-B5F7-2CA6EB9223D8}"/>
    <cellStyle name="Percent 30 3" xfId="23641" xr:uid="{CE989B4A-F7C0-4A98-B2C0-213DAAE40283}"/>
    <cellStyle name="Percent 30 4" xfId="23075" xr:uid="{B3769D1A-9A9B-4096-BFB3-63C161F60C48}"/>
    <cellStyle name="Percent 30 5" xfId="6288" xr:uid="{22090C67-5E66-48DD-974F-1606C0B3D6B3}"/>
    <cellStyle name="Percent 31" xfId="20393" xr:uid="{627011B9-B385-404A-BEF1-14601F6B724A}"/>
    <cellStyle name="Percent 31 2" xfId="23232" xr:uid="{17CAF6D3-6987-45C8-9C00-A636FF98A3BC}"/>
    <cellStyle name="Percent 31 2 2" xfId="24029" xr:uid="{71C109C0-20A4-4A22-94CE-344CE794B26D}"/>
    <cellStyle name="Percent 31 2 3" xfId="52294" xr:uid="{3651B85B-CC2D-4745-88F2-2A486ED4868A}"/>
    <cellStyle name="Percent 31 3" xfId="23642" xr:uid="{8305DF2C-B76C-4184-80EE-F183DAB14962}"/>
    <cellStyle name="Percent 31 4" xfId="23085" xr:uid="{AB915346-67F9-4C1F-AB16-08EA548F7E25}"/>
    <cellStyle name="Percent 31 4 2" xfId="52185" xr:uid="{290E82F9-9470-428A-8103-2638366DA15C}"/>
    <cellStyle name="Percent 32" xfId="20390" xr:uid="{48931A44-4A14-4FDB-9F2D-9AA8ED29384E}"/>
    <cellStyle name="Percent 32 2" xfId="23233" xr:uid="{B42B1911-27D1-42E3-83AA-614B61279CA6}"/>
    <cellStyle name="Percent 32 2 2" xfId="24030" xr:uid="{C6676A27-37DA-42DF-BC8E-CD6975E6D146}"/>
    <cellStyle name="Percent 32 2 3" xfId="52295" xr:uid="{CC4B1A2B-CA07-4A99-B7E7-DE76418ABD37}"/>
    <cellStyle name="Percent 32 3" xfId="23643" xr:uid="{58881EC0-98A3-4EBF-B016-3CA3F703417B}"/>
    <cellStyle name="Percent 32 4" xfId="23099" xr:uid="{6090E048-DE23-4576-B298-71F16228EA60}"/>
    <cellStyle name="Percent 32 4 2" xfId="52188" xr:uid="{D9795935-7A95-4F1E-B829-098E155B55CF}"/>
    <cellStyle name="Percent 33" xfId="6316" xr:uid="{54C0CCED-E2B6-4C1E-AE35-3BFE0A777943}"/>
    <cellStyle name="Percent 33 2" xfId="23234" xr:uid="{36C86375-A4DC-4737-80EF-574C797F808A}"/>
    <cellStyle name="Percent 33 2 2" xfId="24031" xr:uid="{BC444C30-1C03-46A5-8599-2A5238F6B709}"/>
    <cellStyle name="Percent 33 2 3" xfId="52296" xr:uid="{1830341B-9DF9-44F7-AC1C-A43CC49E1DF2}"/>
    <cellStyle name="Percent 33 3" xfId="23644" xr:uid="{4087E8D9-F165-4E5B-B43F-2956884F2328}"/>
    <cellStyle name="Percent 33 4" xfId="23098" xr:uid="{E96DCBC0-2A1C-402B-AD24-E78B5F995039}"/>
    <cellStyle name="Percent 33 4 2" xfId="52187" xr:uid="{C765EA98-F4B2-455A-99FD-C98CD0E2AEDF}"/>
    <cellStyle name="Percent 33 5" xfId="36150" xr:uid="{AA66F729-B3DE-49FD-950E-694B2A9C9362}"/>
    <cellStyle name="Percent 34" xfId="21529" xr:uid="{CF6B4194-6565-45C1-B3DF-C87ECB941FDB}"/>
    <cellStyle name="Percent 34 2" xfId="23968" xr:uid="{B379F395-62D5-4CEF-893F-2C94E5851817}"/>
    <cellStyle name="Percent 34 3" xfId="23545" xr:uid="{33FA8318-C5FC-4286-BB01-63EC7C6327BA}"/>
    <cellStyle name="Percent 34 4" xfId="23117" xr:uid="{DBC83090-3081-495F-AA17-744F556BAF3E}"/>
    <cellStyle name="Percent 34 5" xfId="50954" xr:uid="{D8739A10-0D0D-4EF0-84BA-462D48CF177E}"/>
    <cellStyle name="Percent 35" xfId="4583" xr:uid="{B88745E7-9AF3-402C-B748-BBB0813C9AC8}"/>
    <cellStyle name="Percent 35 2" xfId="24044" xr:uid="{501278B5-89BF-4892-8B2F-02C8698FAB23}"/>
    <cellStyle name="Percent 35 3" xfId="23657" xr:uid="{824D2DBB-5769-491F-AE45-C9FCD665E6B3}"/>
    <cellStyle name="Percent 35 4" xfId="23107" xr:uid="{13F29AD3-0F4B-4ED4-A02A-0B535D99EBF9}"/>
    <cellStyle name="Percent 36" xfId="22506" xr:uid="{DA49C2C7-D502-400F-A4D9-CAB74F4EDF39}"/>
    <cellStyle name="Percent 36 2" xfId="24052" xr:uid="{62A8B7A2-249E-49B9-96BB-EF4CBBEA6307}"/>
    <cellStyle name="Percent 36 3" xfId="23663" xr:uid="{320CD7EC-8E4E-4B18-83A2-7CA7FA91AB08}"/>
    <cellStyle name="Percent 36 4" xfId="23116" xr:uid="{8BCE4596-5173-4788-988F-5813FA7153C8}"/>
    <cellStyle name="Percent 37" xfId="22487" xr:uid="{EC003A6A-7B00-4F1E-BAA4-335487230364}"/>
    <cellStyle name="Percent 37 2" xfId="24038" xr:uid="{976CB531-90AB-47C3-BDD9-EEDB9EE3E00E}"/>
    <cellStyle name="Percent 37 3" xfId="23651" xr:uid="{B7ACAB90-2C08-4760-B7C0-229DD433818E}"/>
    <cellStyle name="Percent 37 4" xfId="23106" xr:uid="{793C6A89-BC93-4534-B4BA-60681716BFBE}"/>
    <cellStyle name="Percent 38" xfId="22503" xr:uid="{E0D0B010-57CB-405A-9715-9C90AC617ADC}"/>
    <cellStyle name="Percent 38 2" xfId="24043" xr:uid="{6445CFA3-65F4-4D81-BBCC-0F7363FE6FC5}"/>
    <cellStyle name="Percent 38 3" xfId="23656" xr:uid="{63121F36-B082-444C-A773-269F9CFBEB5D}"/>
    <cellStyle name="Percent 38 4" xfId="23118" xr:uid="{553D1AD3-205E-4B97-A4AE-B07DC25D3E46}"/>
    <cellStyle name="Percent 39" xfId="22424" xr:uid="{177366D5-7862-4F05-AACD-242DED012206}"/>
    <cellStyle name="Percent 39 2" xfId="24045" xr:uid="{B9A56003-6DD1-42EF-809C-881E0854481D}"/>
    <cellStyle name="Percent 39 3" xfId="23658" xr:uid="{545B9CB9-DF1C-4F94-B5D0-854B480A8D3E}"/>
    <cellStyle name="Percent 39 4" xfId="23108" xr:uid="{96218891-F858-42E9-A555-570DC405D7C7}"/>
    <cellStyle name="Percent 4" xfId="165" xr:uid="{62EF1F44-87F3-43D8-8998-B9764E49AE87}"/>
    <cellStyle name="Percent 4 10" xfId="22562" xr:uid="{AE07DB72-2E6F-4F92-98A1-7C41D5782EED}"/>
    <cellStyle name="Percent 4 10 2" xfId="28086" xr:uid="{29E37252-CE02-4E49-B923-A89761BC890F}"/>
    <cellStyle name="Percent 4 10 2 2" xfId="56576" xr:uid="{BB4E6AC7-DEE7-44AC-96AE-5038BFE831A7}"/>
    <cellStyle name="Percent 4 10 3" xfId="25132" xr:uid="{F9FE6CF1-A656-45BF-9E6E-8E718744B4BF}"/>
    <cellStyle name="Percent 4 10 3 2" xfId="53623" xr:uid="{F261A05F-70C0-45DD-9114-4E5F86533833}"/>
    <cellStyle name="Percent 4 11" xfId="26582" xr:uid="{433A4B7D-1B12-47D2-93DB-5C76AFC470E6}"/>
    <cellStyle name="Percent 4 11 2" xfId="55072" xr:uid="{F9E91692-5E29-4585-85F1-0172187CC944}"/>
    <cellStyle name="Percent 4 12" xfId="29564" xr:uid="{5E993B6E-A15B-4E65-A64D-7B5DE53BBE1A}"/>
    <cellStyle name="Percent 4 12 2" xfId="58054" xr:uid="{124ABF37-B6DC-447D-9830-D83E54A3F832}"/>
    <cellStyle name="Percent 4 13" xfId="23486" xr:uid="{EF0CA8CB-4E4E-4D0B-9BD6-6AFE51213E2E}"/>
    <cellStyle name="Percent 4 13 2" xfId="52310" xr:uid="{397889CE-0641-4C46-8CB2-84CD93780740}"/>
    <cellStyle name="Percent 4 14" xfId="4179" xr:uid="{B523379E-4127-4409-95E4-0CF3CFC39545}"/>
    <cellStyle name="Percent 4 2" xfId="398" xr:uid="{226CA5D7-CC07-4ACB-A14A-CB72036FDBA2}"/>
    <cellStyle name="Percent 4 2 10" xfId="4232" xr:uid="{1E41958C-D70E-4DFF-8A5F-33623BA8C957}"/>
    <cellStyle name="Percent 4 2 10 2" xfId="34433" xr:uid="{B4458350-E01A-4AC4-AA87-DD7F59C47980}"/>
    <cellStyle name="Percent 4 2 2" xfId="1493" xr:uid="{9FFCD498-7436-4C86-91D4-20AC405D5BDB}"/>
    <cellStyle name="Percent 4 2 2 2" xfId="6287" xr:uid="{7099B9E5-D551-4F83-BC0F-7DA8EEF6BAE6}"/>
    <cellStyle name="Percent 4 2 2 2 2" xfId="24104" xr:uid="{26E27466-4728-4890-ADD0-3BBD78812E5B}"/>
    <cellStyle name="Percent 4 2 2 2 2 2" xfId="25576" xr:uid="{A931A71B-18DE-463A-98B4-F4AB84C0ADB2}"/>
    <cellStyle name="Percent 4 2 2 2 2 2 2" xfId="28551" xr:uid="{900A7E07-FAFD-4154-9FB1-2ACF5A7F2D38}"/>
    <cellStyle name="Percent 4 2 2 2 2 2 2 2" xfId="57041" xr:uid="{59642906-65B4-49F1-9911-C05ED5EC7F16}"/>
    <cellStyle name="Percent 4 2 2 2 2 2 3" xfId="54067" xr:uid="{39BEC52F-C877-4A64-A4A1-31FEBBCD0CD2}"/>
    <cellStyle name="Percent 4 2 2 2 2 3" xfId="27037" xr:uid="{AA73A33B-8A39-4583-95B3-B2A4D96781C1}"/>
    <cellStyle name="Percent 4 2 2 2 2 3 2" xfId="55527" xr:uid="{F4E2997D-39BE-4D21-A9F7-219CFDC864E1}"/>
    <cellStyle name="Percent 4 2 2 2 2 4" xfId="30032" xr:uid="{8203FE0E-6276-4054-B3EF-B40BAA2B4BC7}"/>
    <cellStyle name="Percent 4 2 2 2 2 4 2" xfId="58522" xr:uid="{64B5714E-40D6-442F-A5F4-045564DAF9F9}"/>
    <cellStyle name="Percent 4 2 2 2 2 5" xfId="52645" xr:uid="{FD718693-822B-4B1E-89C7-D85AF64DFB7B}"/>
    <cellStyle name="Percent 4 2 2 2 3" xfId="24418" xr:uid="{FABD5859-9FF9-4EE6-B5B2-5404B018C346}"/>
    <cellStyle name="Percent 4 2 2 2 3 2" xfId="25863" xr:uid="{14815B83-B273-45F7-ADA4-22359A2AD50F}"/>
    <cellStyle name="Percent 4 2 2 2 3 2 2" xfId="28841" xr:uid="{E3A14A0B-F8DC-4F9A-A6DC-73CE2250B599}"/>
    <cellStyle name="Percent 4 2 2 2 3 2 2 2" xfId="57331" xr:uid="{99C58B1C-150C-4043-BACB-79CDFC8039FA}"/>
    <cellStyle name="Percent 4 2 2 2 3 2 3" xfId="54354" xr:uid="{ACAB8FCD-C19F-4843-9078-7F6DE4219E3D}"/>
    <cellStyle name="Percent 4 2 2 2 3 3" xfId="27330" xr:uid="{D302E05D-9F3F-4547-B93F-B94557E93FDB}"/>
    <cellStyle name="Percent 4 2 2 2 3 3 2" xfId="55820" xr:uid="{7AD49B99-8009-4E31-9050-1D8FB151B779}"/>
    <cellStyle name="Percent 4 2 2 2 3 4" xfId="30328" xr:uid="{8FD769D0-DA7C-447B-A397-2B39955BCDE8}"/>
    <cellStyle name="Percent 4 2 2 2 3 4 2" xfId="58818" xr:uid="{7DE8E52B-98F4-4114-9CF7-53B37E8F880A}"/>
    <cellStyle name="Percent 4 2 2 2 3 5" xfId="52910" xr:uid="{7BD97E3D-3C56-42C3-88A0-E3D2BBDF89F0}"/>
    <cellStyle name="Percent 4 2 2 2 4" xfId="24697" xr:uid="{4F72674B-4D45-424F-B37E-71CBB3A89F07}"/>
    <cellStyle name="Percent 4 2 2 2 4 2" xfId="26154" xr:uid="{81B4B008-7231-46D8-8848-21750EA4CA30}"/>
    <cellStyle name="Percent 4 2 2 2 4 2 2" xfId="29138" xr:uid="{9C272626-000D-4175-A656-BC1C2FB442E5}"/>
    <cellStyle name="Percent 4 2 2 2 4 2 2 2" xfId="57628" xr:uid="{C78D8AFB-B795-43BE-B5DA-8A3580651ED5}"/>
    <cellStyle name="Percent 4 2 2 2 4 2 3" xfId="54645" xr:uid="{F6B2D001-EC2B-4FD7-9719-FFAEC5F58706}"/>
    <cellStyle name="Percent 4 2 2 2 4 3" xfId="27627" xr:uid="{90FE8FBE-D421-4B14-A9DC-74C9F7D30DA5}"/>
    <cellStyle name="Percent 4 2 2 2 4 3 2" xfId="56117" xr:uid="{20193DC1-EE65-4CC6-BC2D-B559C8A42270}"/>
    <cellStyle name="Percent 4 2 2 2 4 4" xfId="30626" xr:uid="{709D90C7-39C3-4F78-880F-C0FA2290E47E}"/>
    <cellStyle name="Percent 4 2 2 2 4 4 2" xfId="59116" xr:uid="{C28F4AB7-23CA-4E03-96BA-7AB0FD8D6827}"/>
    <cellStyle name="Percent 4 2 2 2 4 5" xfId="53189" xr:uid="{6E718395-6295-4AE9-83C3-3C4342E73B3F}"/>
    <cellStyle name="Percent 4 2 2 2 5" xfId="24994" xr:uid="{D352F63A-E67F-48F3-B85B-58D795C95E3D}"/>
    <cellStyle name="Percent 4 2 2 2 5 2" xfId="26463" xr:uid="{72C68B12-0B92-43EA-A46D-B37B4B92D461}"/>
    <cellStyle name="Percent 4 2 2 2 5 2 2" xfId="29447" xr:uid="{D24C8A19-A7C5-4684-BD99-7EC716BB7322}"/>
    <cellStyle name="Percent 4 2 2 2 5 2 2 2" xfId="57937" xr:uid="{833FBE63-8B9B-49E4-8722-12587809C788}"/>
    <cellStyle name="Percent 4 2 2 2 5 2 3" xfId="54954" xr:uid="{93F18A51-F150-4244-A369-865D614F03A7}"/>
    <cellStyle name="Percent 4 2 2 2 5 3" xfId="27936" xr:uid="{89199D58-09DF-42B9-A7C5-051B621B15F0}"/>
    <cellStyle name="Percent 4 2 2 2 5 3 2" xfId="56426" xr:uid="{FA94D949-BA3B-4406-92E6-630D46348D3C}"/>
    <cellStyle name="Percent 4 2 2 2 5 4" xfId="30936" xr:uid="{E8B8F49F-26F7-4259-B245-8E5B8027A7B0}"/>
    <cellStyle name="Percent 4 2 2 2 5 4 2" xfId="59426" xr:uid="{392C236C-BADF-4FC1-894B-3F90FBB4A485}"/>
    <cellStyle name="Percent 4 2 2 2 5 5" xfId="53485" xr:uid="{4DB26850-7976-46B3-BF22-C795948945CF}"/>
    <cellStyle name="Percent 4 2 2 2 6" xfId="25295" xr:uid="{BD71C12A-0384-409C-8733-5267E5658A91}"/>
    <cellStyle name="Percent 4 2 2 2 6 2" xfId="28261" xr:uid="{F30BDECD-A37C-4DCF-8C50-A7A323342117}"/>
    <cellStyle name="Percent 4 2 2 2 6 2 2" xfId="56751" xr:uid="{DEC74C8E-284B-41FF-9AAF-1A9D6E6BC160}"/>
    <cellStyle name="Percent 4 2 2 2 6 3" xfId="53786" xr:uid="{6D0B42C6-8D64-4DB8-9C4C-3543BDA5B250}"/>
    <cellStyle name="Percent 4 2 2 2 7" xfId="26746" xr:uid="{DA8BE3E2-DA2B-4730-8500-E6849BE3DE1C}"/>
    <cellStyle name="Percent 4 2 2 2 7 2" xfId="55236" xr:uid="{1C983FA3-A653-4683-8EE3-454B40CD4460}"/>
    <cellStyle name="Percent 4 2 2 2 8" xfId="29740" xr:uid="{8135586E-F6FD-47F2-9B32-21F901D37AF3}"/>
    <cellStyle name="Percent 4 2 2 2 8 2" xfId="58230" xr:uid="{9C363F25-9882-4C97-861C-C4C2DAA8C1B5}"/>
    <cellStyle name="Percent 4 2 2 2 9" xfId="23699" xr:uid="{805B0604-BC19-4A38-8B1D-24C8BE7782F3}"/>
    <cellStyle name="Percent 4 2 2 2 9 2" xfId="52401" xr:uid="{7DDB67F7-404B-4D38-9D30-218437D8B820}"/>
    <cellStyle name="Percent 4 2 2 3" xfId="20963" xr:uid="{BCF935A8-C209-4B8D-8E55-60CC169D13DD}"/>
    <cellStyle name="Percent 4 2 2 3 2" xfId="22476" xr:uid="{59718203-F01C-446F-96DC-4873833C7888}"/>
    <cellStyle name="Percent 4 2 2 4" xfId="20266" xr:uid="{ABF6A828-649D-4931-84C8-433280743291}"/>
    <cellStyle name="Percent 4 2 2 4 2" xfId="31337" xr:uid="{168CDF53-7E47-4BFF-95AB-04B2430D3A4A}"/>
    <cellStyle name="Percent 4 2 2 4 3" xfId="49904" xr:uid="{54C29952-DAAC-4312-B19C-8E0FD8160645}"/>
    <cellStyle name="Percent 4 2 2 5" xfId="5104" xr:uid="{5B98390B-9322-46F6-8C71-9BD76DDC2F28}"/>
    <cellStyle name="Percent 4 2 2 6" xfId="32507" xr:uid="{5DF40049-785D-42E0-A307-4BD0943097F7}"/>
    <cellStyle name="Percent 4 2 3" xfId="2237" xr:uid="{8FC598D8-CACC-40FB-931E-0FB3380974FD}"/>
    <cellStyle name="Percent 4 2 3 10" xfId="23645" xr:uid="{1249DB02-3917-4E25-8071-B0FB2B231D7C}"/>
    <cellStyle name="Percent 4 2 3 10 2" xfId="52361" xr:uid="{48397F9E-1BCC-4394-871D-F1AF5400FE9A}"/>
    <cellStyle name="Percent 4 2 3 11" xfId="4923" xr:uid="{C46CF4DD-F033-4A8C-9D83-0FEDE93FC430}"/>
    <cellStyle name="Percent 4 2 3 2" xfId="20786" xr:uid="{F4FDB32F-152E-4E15-85B0-F9FBCB22B9E0}"/>
    <cellStyle name="Percent 4 2 3 2 2" xfId="25507" xr:uid="{14B80DC3-A575-4042-BD6C-FDF17335936E}"/>
    <cellStyle name="Percent 4 2 3 2 2 2" xfId="28484" xr:uid="{50E9DEC8-FAFF-4592-990F-D24D17C68D92}"/>
    <cellStyle name="Percent 4 2 3 2 2 2 2" xfId="56974" xr:uid="{55269827-DD9A-4678-A9D5-35CB47E91E2B}"/>
    <cellStyle name="Percent 4 2 3 2 2 3" xfId="53998" xr:uid="{A1EF0C3E-4446-4D68-9AD2-9B6EA2B9AD2D}"/>
    <cellStyle name="Percent 4 2 3 2 3" xfId="26970" xr:uid="{8895AED7-8DC9-44B4-A17D-EDFA1CEA350F}"/>
    <cellStyle name="Percent 4 2 3 2 3 2" xfId="55460" xr:uid="{D1C50B32-FB3C-4DC3-BD15-712AF9A86ACD}"/>
    <cellStyle name="Percent 4 2 3 2 4" xfId="29964" xr:uid="{47CE69D5-CD0E-406B-A197-9395E42ADCEA}"/>
    <cellStyle name="Percent 4 2 3 2 4 2" xfId="58454" xr:uid="{CE108999-654E-45FE-B264-0CAF7AE898AE}"/>
    <cellStyle name="Percent 4 2 3 2 5" xfId="24032" xr:uid="{6EED568D-887A-4D81-85E6-B370C66FF07B}"/>
    <cellStyle name="Percent 4 2 3 2 5 2" xfId="52589" xr:uid="{CCA4A1EB-AD8C-417F-9D98-7E0D1437BCF3}"/>
    <cellStyle name="Percent 4 2 3 3" xfId="20267" xr:uid="{C5FF163A-86D0-4D3F-B1A2-D4FDDBAA0DCD}"/>
    <cellStyle name="Percent 4 2 3 3 2" xfId="25794" xr:uid="{FA4C89A2-5EFE-491D-873B-3DC953EF1619}"/>
    <cellStyle name="Percent 4 2 3 3 2 2" xfId="28773" xr:uid="{C2FF1801-E3A1-41E5-8BDD-083F5F6BE523}"/>
    <cellStyle name="Percent 4 2 3 3 2 2 2" xfId="57263" xr:uid="{E52B9240-DCEA-4C6A-9D5C-F20378D9E479}"/>
    <cellStyle name="Percent 4 2 3 3 2 3" xfId="54285" xr:uid="{8C6D167E-5C6A-4438-9A17-461F969AB66C}"/>
    <cellStyle name="Percent 4 2 3 3 3" xfId="27262" xr:uid="{E4509760-4DEC-4772-AA90-3DF7EA0972DE}"/>
    <cellStyle name="Percent 4 2 3 3 3 2" xfId="55752" xr:uid="{1FEA570A-3323-42EF-90F5-6C9B608A6C0E}"/>
    <cellStyle name="Percent 4 2 3 3 4" xfId="30259" xr:uid="{62BC07F8-5AAB-4356-AD9E-53136979AD37}"/>
    <cellStyle name="Percent 4 2 3 3 4 2" xfId="58749" xr:uid="{3986E96F-87C9-428D-8836-2E1C3A433C13}"/>
    <cellStyle name="Percent 4 2 3 3 5" xfId="24349" xr:uid="{2BD5BCC0-0A19-41D5-8985-01D722EE4A57}"/>
    <cellStyle name="Percent 4 2 3 3 5 2" xfId="52841" xr:uid="{ADB58E3A-0D80-46E9-B4A8-31010AE4447B}"/>
    <cellStyle name="Percent 4 2 3 3 6" xfId="49905" xr:uid="{75C11A2B-2F70-44DE-8756-75915BB6AD0D}"/>
    <cellStyle name="Percent 4 2 3 4" xfId="24628" xr:uid="{167F8D94-E530-4101-9C3C-A14D008A7C41}"/>
    <cellStyle name="Percent 4 2 3 4 2" xfId="26086" xr:uid="{B3BADC7F-0714-4DF9-8FA1-7349505CBB43}"/>
    <cellStyle name="Percent 4 2 3 4 2 2" xfId="29070" xr:uid="{AE5EA63A-D2DA-4ABA-B4EE-8E5908F410A6}"/>
    <cellStyle name="Percent 4 2 3 4 2 2 2" xfId="57560" xr:uid="{38872F3F-387F-45DB-8FDE-AE12187AB296}"/>
    <cellStyle name="Percent 4 2 3 4 2 3" xfId="54577" xr:uid="{D77D88E9-A77A-4972-8DF9-F77B5A542082}"/>
    <cellStyle name="Percent 4 2 3 4 3" xfId="27559" xr:uid="{79A02FB5-992E-4F12-A6FD-5E4A8C2B7F13}"/>
    <cellStyle name="Percent 4 2 3 4 3 2" xfId="56049" xr:uid="{091ECC03-E1FE-4FC0-8028-57EF04E6CCFD}"/>
    <cellStyle name="Percent 4 2 3 4 4" xfId="30557" xr:uid="{C5B7C9DA-FE5B-484A-9E29-A05B86F28F03}"/>
    <cellStyle name="Percent 4 2 3 4 4 2" xfId="59047" xr:uid="{99775BD5-AEAA-456F-9887-D9D83F265736}"/>
    <cellStyle name="Percent 4 2 3 4 5" xfId="53120" xr:uid="{D36C02DE-6C5D-4FE2-BF5F-7BF443F28A49}"/>
    <cellStyle name="Percent 4 2 3 5" xfId="24925" xr:uid="{FD422087-717D-44C6-AB38-6B21AEF6CFB2}"/>
    <cellStyle name="Percent 4 2 3 5 2" xfId="26395" xr:uid="{04CE797E-2633-46E6-81DC-A4DEB23B14FC}"/>
    <cellStyle name="Percent 4 2 3 5 2 2" xfId="29379" xr:uid="{09D44754-D699-4668-A605-5452421E8E17}"/>
    <cellStyle name="Percent 4 2 3 5 2 2 2" xfId="57869" xr:uid="{957E37F9-ABD2-47F8-A870-2580A167829B}"/>
    <cellStyle name="Percent 4 2 3 5 2 3" xfId="54886" xr:uid="{D13EED84-0E38-4F0E-A2EC-0D1D25C16B0B}"/>
    <cellStyle name="Percent 4 2 3 5 3" xfId="27868" xr:uid="{F27FB764-7824-4D48-B0E7-4F9F379CDD9E}"/>
    <cellStyle name="Percent 4 2 3 5 3 2" xfId="56358" xr:uid="{508DE626-6425-40F6-AAC8-226789E123FE}"/>
    <cellStyle name="Percent 4 2 3 5 4" xfId="30867" xr:uid="{099D56F7-88C1-4236-90C9-C5E4F862543A}"/>
    <cellStyle name="Percent 4 2 3 5 4 2" xfId="59357" xr:uid="{002312C0-5BCE-499A-848C-D1C15AF6ECF4}"/>
    <cellStyle name="Percent 4 2 3 5 5" xfId="53416" xr:uid="{77CD035C-B28B-439C-BD78-1A1824F67634}"/>
    <cellStyle name="Percent 4 2 3 6" xfId="25226" xr:uid="{2879DFAD-5818-41D3-AF0B-47893323FFED}"/>
    <cellStyle name="Percent 4 2 3 6 2" xfId="28193" xr:uid="{6688C028-442E-4B8C-8744-20B2FE0A3C44}"/>
    <cellStyle name="Percent 4 2 3 6 2 2" xfId="56683" xr:uid="{9A5D7B29-09E2-4E65-AA77-648C55481BAC}"/>
    <cellStyle name="Percent 4 2 3 6 3" xfId="53717" xr:uid="{C3E56505-CF11-48FE-8EFC-70C2ECC20D73}"/>
    <cellStyle name="Percent 4 2 3 7" xfId="26677" xr:uid="{3236FD32-F5F5-4BE2-B0AC-E11B614D6725}"/>
    <cellStyle name="Percent 4 2 3 7 2" xfId="55167" xr:uid="{7C784BF3-5040-494F-93C9-3368D9E26216}"/>
    <cellStyle name="Percent 4 2 3 8" xfId="29671" xr:uid="{112C29F2-FC31-440E-BC1D-C1CF7DC8E584}"/>
    <cellStyle name="Percent 4 2 3 8 2" xfId="58161" xr:uid="{3E0C7D19-8C57-4CE6-AFA5-DC876C7AFA92}"/>
    <cellStyle name="Percent 4 2 3 9" xfId="31271" xr:uid="{985E0BA1-2C4E-4767-8C36-195EC132FB42}"/>
    <cellStyle name="Percent 4 2 4" xfId="20268" xr:uid="{08ABE4CE-722E-4A41-99B8-2EF09E7E80C6}"/>
    <cellStyle name="Percent 4 2 4 2" xfId="23895" xr:uid="{F8F8EB6C-FE40-4415-8C40-6A03B6C9A93D}"/>
    <cellStyle name="Percent 4 2 4 3" xfId="49906" xr:uid="{85086ED3-8C50-431B-A94F-A363FE9207EB}"/>
    <cellStyle name="Percent 4 2 5" xfId="20443" xr:uid="{D2391D7E-DE91-4388-B7BC-9DDB0461CEA6}"/>
    <cellStyle name="Percent 4 2 6" xfId="20720" xr:uid="{6AD1FFE7-7335-43CA-AEEC-FC30E34DF1D5}"/>
    <cellStyle name="Percent 4 2 6 2" xfId="22497" xr:uid="{BDED02CB-0010-4197-9E5B-63E91C6D404B}"/>
    <cellStyle name="Percent 4 2 6 3" xfId="22953" xr:uid="{D9282F57-DD15-4E30-B4BF-25E0C66694EF}"/>
    <cellStyle name="Percent 4 2 7" xfId="20265" xr:uid="{55DA4465-1367-4DAF-ADF4-C185B44606EC}"/>
    <cellStyle name="Percent 4 2 7 2" xfId="49903" xr:uid="{058097D4-27A7-4A5C-82DD-3BCA3F8D7E1D}"/>
    <cellStyle name="Percent 4 2 8" xfId="4854" xr:uid="{BA5CABAB-9569-4ED5-8C71-11A232A36965}"/>
    <cellStyle name="Percent 4 2 9" xfId="22649" xr:uid="{2D275481-B302-4C8E-BE01-785CD95B1F39}"/>
    <cellStyle name="Percent 4 2 9 2" xfId="51934" xr:uid="{1D45ABFD-F8B0-4169-8337-0FE45181BB29}"/>
    <cellStyle name="Percent 4 3" xfId="1506" xr:uid="{F09D97DE-A326-4A4E-9C7F-7007B7144789}"/>
    <cellStyle name="Percent 4 3 2" xfId="5252" xr:uid="{C2576748-01FB-4844-BFDB-AC20D1E4BB07}"/>
    <cellStyle name="Percent 4 3 2 2" xfId="6033" xr:uid="{480086FA-5FE9-4D6D-AE01-50210BFDDB58}"/>
    <cellStyle name="Percent 4 3 2 2 2" xfId="22095" xr:uid="{8091858B-B44F-4B74-93B0-027B0259D749}"/>
    <cellStyle name="Percent 4 3 2 2 2 2" xfId="51520" xr:uid="{C8FF9C19-75BB-45E3-B699-0164C7902F45}"/>
    <cellStyle name="Percent 4 3 2 2 3" xfId="35892" xr:uid="{46BC88DC-4434-4E1A-A3CD-2C018ECCEA9C}"/>
    <cellStyle name="Percent 4 3 2 3" xfId="21111" xr:uid="{7C76A637-9DF4-4AD0-A171-7C24B1FE4107}"/>
    <cellStyle name="Percent 4 3 2 3 2" xfId="50537" xr:uid="{850A57BC-3EAB-4D96-9524-727E2931E445}"/>
    <cellStyle name="Percent 4 3 2 4" xfId="23901" xr:uid="{11D2C0B3-9A1B-48F1-ADF5-0CADA36E2B2A}"/>
    <cellStyle name="Percent 4 3 2 5" xfId="35115" xr:uid="{1E63E7C8-4B00-431F-8181-9C637E6C18E9}"/>
    <cellStyle name="Percent 4 3 3" xfId="5841" xr:uid="{DB0EB980-7C1C-44CC-B798-9D7C3A65A9CC}"/>
    <cellStyle name="Percent 4 3 3 2" xfId="21840" xr:uid="{8F873995-E03A-4FBF-B4F2-8E66A21E3842}"/>
    <cellStyle name="Percent 4 3 3 2 2" xfId="31401" xr:uid="{196EE0A8-F231-49BA-A58F-36DE7F196C1B}"/>
    <cellStyle name="Percent 4 3 3 2 3" xfId="51265" xr:uid="{6E0F316F-239B-4546-81E1-61C84DC37260}"/>
    <cellStyle name="Percent 4 3 3 3" xfId="31380" xr:uid="{769F09BC-5D6C-406A-8E99-1406214DA990}"/>
    <cellStyle name="Percent 4 3 3 4" xfId="31365" xr:uid="{51F3D2F9-037F-46B5-817E-79D69F2006CD}"/>
    <cellStyle name="Percent 4 3 3 5" xfId="35700" xr:uid="{E917FCEF-A887-47CE-8193-C8C48999EA39}"/>
    <cellStyle name="Percent 4 3 4" xfId="20867" xr:uid="{54176524-D0CC-42A2-A1AC-86B3E35E8C1B}"/>
    <cellStyle name="Percent 4 3 4 2" xfId="23505" xr:uid="{65B4B595-6AB2-4021-B93C-60A51F33BE06}"/>
    <cellStyle name="Percent 4 3 4 3" xfId="50295" xr:uid="{1A9055F7-BA6F-4A09-A040-F01093AFAE1B}"/>
    <cellStyle name="Percent 4 3 5" xfId="20269" xr:uid="{2DC82BB7-D54D-42ED-98F0-04F20B343B75}"/>
    <cellStyle name="Percent 4 3 5 2" xfId="49907" xr:uid="{FF45F9B2-F975-446C-93D1-C75DE4D80515}"/>
    <cellStyle name="Percent 4 3 6" xfId="5023" xr:uid="{57D0709C-F3BE-4C83-944A-C6E88BCA6EB5}"/>
    <cellStyle name="Percent 4 3 6 2" xfId="34890" xr:uid="{B15ECE11-C961-42D9-8F0D-A07B930EDB0F}"/>
    <cellStyle name="Percent 4 3 7" xfId="4344" xr:uid="{7859BA6F-3E0A-4B83-B0B0-B367878C7113}"/>
    <cellStyle name="Percent 4 4" xfId="1482" xr:uid="{1D5E150F-38F0-4E49-AC8F-A02F84B44C8C}"/>
    <cellStyle name="Percent 4 4 10" xfId="31359" xr:uid="{644452EE-38B8-4F74-85B1-A732A9D87F8A}"/>
    <cellStyle name="Percent 4 4 11" xfId="23521" xr:uid="{2A450D93-77D0-4778-9C1F-37BEFE94FAA3}"/>
    <cellStyle name="Percent 4 4 11 2" xfId="52319" xr:uid="{0375B6C1-3A07-4871-A8CF-33382AFBF5E6}"/>
    <cellStyle name="Percent 4 4 12" xfId="32498" xr:uid="{BD18CC0B-0A9F-4D5E-983D-C95E620D4343}"/>
    <cellStyle name="Percent 4 4 2" xfId="2427" xr:uid="{D4BD7CD7-0148-4728-AF0A-5AAF6DC00853}"/>
    <cellStyle name="Percent 4 4 2 10" xfId="23728" xr:uid="{ABDD4B24-81B6-4DBC-B1C1-6A985B59798F}"/>
    <cellStyle name="Percent 4 4 2 10 2" xfId="52426" xr:uid="{9ED9BBFE-9152-4D31-AADB-F77EEDFE43E9}"/>
    <cellStyle name="Percent 4 4 2 11" xfId="33407" xr:uid="{6B6FA8AF-2E11-4E91-B220-D3D31EF649E1}"/>
    <cellStyle name="Percent 4 4 2 2" xfId="24135" xr:uid="{D90335E1-09CF-4187-8950-A4F9D1FE3FED}"/>
    <cellStyle name="Percent 4 4 2 2 2" xfId="25601" xr:uid="{57B50DC0-283E-4BD8-965D-664608B2BAC9}"/>
    <cellStyle name="Percent 4 4 2 2 2 2" xfId="28576" xr:uid="{021B61C5-BDEB-4E93-8E4E-A221441ABFD8}"/>
    <cellStyle name="Percent 4 4 2 2 2 2 2" xfId="57066" xr:uid="{6DCDB06B-DB11-41F8-9829-C27E1DFF997F}"/>
    <cellStyle name="Percent 4 4 2 2 2 3" xfId="54092" xr:uid="{766A2A3F-B6A6-4C4A-83B3-B3A9814AE87E}"/>
    <cellStyle name="Percent 4 4 2 2 3" xfId="27064" xr:uid="{0DA55565-8A9A-46BA-903C-ECA7B8542001}"/>
    <cellStyle name="Percent 4 4 2 2 3 2" xfId="55554" xr:uid="{0D55B4EB-6A60-4293-858A-F898E46E751F}"/>
    <cellStyle name="Percent 4 4 2 2 4" xfId="30059" xr:uid="{BDF1C309-792A-45B0-8278-116EFE041A75}"/>
    <cellStyle name="Percent 4 4 2 2 4 2" xfId="58549" xr:uid="{9DFC17F8-0D7F-410D-8ECE-C1BC7E733960}"/>
    <cellStyle name="Percent 4 4 2 2 5" xfId="52671" xr:uid="{6FDB8AD2-7607-426E-80B0-22443D1365D0}"/>
    <cellStyle name="Percent 4 4 2 3" xfId="24444" xr:uid="{C7C401C7-51CA-4D1D-9007-14A074A445B8}"/>
    <cellStyle name="Percent 4 4 2 3 2" xfId="25887" xr:uid="{AA683975-063B-4269-9119-3D85E07B2706}"/>
    <cellStyle name="Percent 4 4 2 3 2 2" xfId="28868" xr:uid="{37884E7F-252D-4C7F-96D6-60E5B1BCD8A9}"/>
    <cellStyle name="Percent 4 4 2 3 2 2 2" xfId="57358" xr:uid="{CBD9C8D2-EF78-437E-9517-A8EA2EEBB062}"/>
    <cellStyle name="Percent 4 4 2 3 2 3" xfId="54378" xr:uid="{AD33FF44-38CF-4A47-9D77-44DD591AB8FE}"/>
    <cellStyle name="Percent 4 4 2 3 3" xfId="27357" xr:uid="{4B28CFF5-15BF-48D4-9486-A1A5DD608EAC}"/>
    <cellStyle name="Percent 4 4 2 3 3 2" xfId="55847" xr:uid="{7A3D81C1-F94F-432A-83C5-F87CEAB68219}"/>
    <cellStyle name="Percent 4 4 2 3 4" xfId="30355" xr:uid="{573810D4-4963-4D44-AAD2-EBA173119398}"/>
    <cellStyle name="Percent 4 4 2 3 4 2" xfId="58845" xr:uid="{23E59C09-A23A-4DD3-8780-57B6F7F1DE4A}"/>
    <cellStyle name="Percent 4 4 2 3 5" xfId="52936" xr:uid="{556BAF24-1172-4ED7-BAA0-D9EE33A960F0}"/>
    <cellStyle name="Percent 4 4 2 4" xfId="24723" xr:uid="{AF7CC117-41BB-4ACB-9E83-E0B34C37E701}"/>
    <cellStyle name="Percent 4 4 2 4 2" xfId="26181" xr:uid="{5AEC4A66-2184-4639-84CD-A16FFAB440A2}"/>
    <cellStyle name="Percent 4 4 2 4 2 2" xfId="29165" xr:uid="{713362B4-FE35-434F-B89D-034265104B00}"/>
    <cellStyle name="Percent 4 4 2 4 2 2 2" xfId="57655" xr:uid="{45AC9BA2-FB48-4E13-99C7-6CCD138C0D7A}"/>
    <cellStyle name="Percent 4 4 2 4 2 3" xfId="54672" xr:uid="{A38CEE99-73F9-4965-898C-CE3DA8022EEE}"/>
    <cellStyle name="Percent 4 4 2 4 3" xfId="27654" xr:uid="{1C7F4E7D-1BFE-445F-B3DC-EAFC83435125}"/>
    <cellStyle name="Percent 4 4 2 4 3 2" xfId="56144" xr:uid="{39586598-492C-4BA1-8B05-5E6C425EB144}"/>
    <cellStyle name="Percent 4 4 2 4 4" xfId="30653" xr:uid="{B94B8FEE-20D2-4D81-BA53-0EC8A7FF2D4C}"/>
    <cellStyle name="Percent 4 4 2 4 4 2" xfId="59143" xr:uid="{6E886AB0-BA17-4F52-8B75-37CDDCF16ADF}"/>
    <cellStyle name="Percent 4 4 2 4 5" xfId="53215" xr:uid="{117F1CF2-9E2D-4DEC-84AB-9DA3D60FF883}"/>
    <cellStyle name="Percent 4 4 2 5" xfId="25021" xr:uid="{0352DC91-D2C1-4D7C-914C-140E202F58DB}"/>
    <cellStyle name="Percent 4 4 2 5 2" xfId="26490" xr:uid="{4AE47FE3-788C-4262-AE9B-10C503D0D791}"/>
    <cellStyle name="Percent 4 4 2 5 2 2" xfId="29474" xr:uid="{B3194D01-5297-45C5-A653-DB1A5A4C13C6}"/>
    <cellStyle name="Percent 4 4 2 5 2 2 2" xfId="57964" xr:uid="{1A99F4F3-FDCA-4798-AE83-125DBC1170C2}"/>
    <cellStyle name="Percent 4 4 2 5 2 3" xfId="54981" xr:uid="{E43D981E-F653-4DE7-9731-934EC79695EA}"/>
    <cellStyle name="Percent 4 4 2 5 3" xfId="27963" xr:uid="{66B9130B-27CD-4DD8-9910-968634F9FD2E}"/>
    <cellStyle name="Percent 4 4 2 5 3 2" xfId="56453" xr:uid="{B643C7B9-0D2F-4F0E-8251-9CB043036963}"/>
    <cellStyle name="Percent 4 4 2 5 4" xfId="30963" xr:uid="{7DFF6638-41D4-4D21-964D-4376D36E85B1}"/>
    <cellStyle name="Percent 4 4 2 5 4 2" xfId="59453" xr:uid="{A0B62AF5-7A88-4E2D-BBD0-660F6209CA33}"/>
    <cellStyle name="Percent 4 4 2 5 5" xfId="53512" xr:uid="{BD7CC8E2-E524-4E17-9E28-184ADBF35FF6}"/>
    <cellStyle name="Percent 4 4 2 6" xfId="25322" xr:uid="{5FA1AC50-4878-4269-B038-849AEBB681DC}"/>
    <cellStyle name="Percent 4 4 2 6 2" xfId="28288" xr:uid="{17A8142D-E291-4B17-8E0D-F17D64E1D699}"/>
    <cellStyle name="Percent 4 4 2 6 2 2" xfId="56778" xr:uid="{918046F9-0280-4566-9BE0-80EE1E99B1F8}"/>
    <cellStyle name="Percent 4 4 2 6 3" xfId="53813" xr:uid="{FC2DD63C-1FAF-4B92-9A54-49A8DADC1709}"/>
    <cellStyle name="Percent 4 4 2 7" xfId="26773" xr:uid="{5B7647DC-55F4-429A-830D-C2BE6CBB57D0}"/>
    <cellStyle name="Percent 4 4 2 7 2" xfId="55263" xr:uid="{F146EE64-C491-4276-A99D-AC820B3C89BF}"/>
    <cellStyle name="Percent 4 4 2 8" xfId="29767" xr:uid="{42BD0B0F-A47B-48F7-98AE-3223E7A66857}"/>
    <cellStyle name="Percent 4 4 2 8 2" xfId="58257" xr:uid="{20A69A8D-72E6-4531-8990-15491D449E64}"/>
    <cellStyle name="Percent 4 4 2 9" xfId="31376" xr:uid="{B741D09B-40F9-4DFF-97E9-A3D103FAF9CB}"/>
    <cellStyle name="Percent 4 4 3" xfId="20270" xr:uid="{377E9C93-900B-4989-B496-EFFB0F0FD8DD}"/>
    <cellStyle name="Percent 4 4 3 2" xfId="25429" xr:uid="{934AE0BC-CED0-4A68-84CD-FB604E983933}"/>
    <cellStyle name="Percent 4 4 3 2 2" xfId="28395" xr:uid="{864B1795-C41A-4335-A5C4-956E7DCB5C30}"/>
    <cellStyle name="Percent 4 4 3 2 2 2" xfId="56885" xr:uid="{B5C8AB16-2B08-4350-AEC3-FA210E30CC7D}"/>
    <cellStyle name="Percent 4 4 3 2 3" xfId="53920" xr:uid="{B428E77F-3BEF-471C-8D13-00E2CEA6E26C}"/>
    <cellStyle name="Percent 4 4 3 3" xfId="26881" xr:uid="{45E912E0-C02E-4C59-9403-9396C3596E8C}"/>
    <cellStyle name="Percent 4 4 3 3 2" xfId="55371" xr:uid="{D0684292-398E-449F-ABF6-9B27FE3EB0C8}"/>
    <cellStyle name="Percent 4 4 3 4" xfId="29874" xr:uid="{26FD9D11-DAAC-489B-9F2E-8D6B0C5D6B93}"/>
    <cellStyle name="Percent 4 4 3 4 2" xfId="58364" xr:uid="{FC217D1B-39A6-4FFC-8A23-84467021D539}"/>
    <cellStyle name="Percent 4 4 3 5" xfId="23927" xr:uid="{59D54C3D-E436-4BBD-B654-C181A26E85BF}"/>
    <cellStyle name="Percent 4 4 3 5 2" xfId="52510" xr:uid="{F4E01D8C-0023-49DB-A2B5-A4A868183C4B}"/>
    <cellStyle name="Percent 4 4 3 6" xfId="49908" xr:uid="{9AF63D20-2C5F-43FB-93C7-CAFF810F340B}"/>
    <cellStyle name="Percent 4 4 4" xfId="24271" xr:uid="{B8777899-6B51-4141-B992-3914590EFE10}"/>
    <cellStyle name="Percent 4 4 4 2" xfId="25706" xr:uid="{20EBEAA1-0B92-48F6-8BCC-72905E05645B}"/>
    <cellStyle name="Percent 4 4 4 2 2" xfId="28685" xr:uid="{59C979E6-7EE0-4C96-A84E-9756CA90D4CB}"/>
    <cellStyle name="Percent 4 4 4 2 2 2" xfId="57175" xr:uid="{17E972A6-0FE4-410C-915B-C825DB252940}"/>
    <cellStyle name="Percent 4 4 4 2 3" xfId="54197" xr:uid="{ED873751-19BE-4054-8FAB-11C59FCFE535}"/>
    <cellStyle name="Percent 4 4 4 3" xfId="27174" xr:uid="{7B01E505-78B2-414C-9507-64A084730CE1}"/>
    <cellStyle name="Percent 4 4 4 3 2" xfId="55664" xr:uid="{4A6314EB-5E5B-4F5D-846E-0DAB9FE19152}"/>
    <cellStyle name="Percent 4 4 4 4" xfId="30169" xr:uid="{1793DC22-0DD8-41F6-B603-CDEF100B78A2}"/>
    <cellStyle name="Percent 4 4 4 4 2" xfId="58659" xr:uid="{064D10CF-69E4-4C75-BA2C-DCB86A9CFE85}"/>
    <cellStyle name="Percent 4 4 4 5" xfId="52763" xr:uid="{DDA0E55C-2101-4E95-AEC8-241FEB2F201B}"/>
    <cellStyle name="Percent 4 4 5" xfId="24549" xr:uid="{40A992B7-7EAE-4EB4-89B4-4828803A7CEB}"/>
    <cellStyle name="Percent 4 4 5 2" xfId="25996" xr:uid="{098384F5-BA3C-4F11-8A5B-ADBAB9BB361B}"/>
    <cellStyle name="Percent 4 4 5 2 2" xfId="28978" xr:uid="{0DE3AB83-92B4-4EC5-83A6-A357DDBBD854}"/>
    <cellStyle name="Percent 4 4 5 2 2 2" xfId="57468" xr:uid="{9AA5A613-CE9C-4682-AEAC-FC1C7DFC9A85}"/>
    <cellStyle name="Percent 4 4 5 2 3" xfId="54487" xr:uid="{555DC4DE-9D1A-4955-AC24-209A5D427569}"/>
    <cellStyle name="Percent 4 4 5 3" xfId="27467" xr:uid="{699DEC46-0AE8-40FF-BC8A-7447163261AA}"/>
    <cellStyle name="Percent 4 4 5 3 2" xfId="55957" xr:uid="{62EE4970-E2B8-48FA-9BC0-D9827677038A}"/>
    <cellStyle name="Percent 4 4 5 4" xfId="30465" xr:uid="{1489415F-C54D-4939-86EE-EADCDA3C17ED}"/>
    <cellStyle name="Percent 4 4 5 4 2" xfId="58955" xr:uid="{578B468E-84E2-4361-9DAF-C61619C7E2C2}"/>
    <cellStyle name="Percent 4 4 5 5" xfId="53041" xr:uid="{1F1F1A42-C844-4B4B-AAD9-95D99FD423E2}"/>
    <cellStyle name="Percent 4 4 6" xfId="24847" xr:uid="{07E31A2B-A83E-40B3-AA03-F1DBAD3E65A7}"/>
    <cellStyle name="Percent 4 4 6 2" xfId="26305" xr:uid="{E58BAF69-04F8-4741-B9A2-CE7E265D5789}"/>
    <cellStyle name="Percent 4 4 6 2 2" xfId="29289" xr:uid="{EBE0F261-9563-470E-B67C-BA55CFF492FA}"/>
    <cellStyle name="Percent 4 4 6 2 2 2" xfId="57779" xr:uid="{04DFB61A-882A-4405-A1BF-10F45D314521}"/>
    <cellStyle name="Percent 4 4 6 2 3" xfId="54796" xr:uid="{788697AF-339A-4A6E-B5C3-1EB7F7BFB284}"/>
    <cellStyle name="Percent 4 4 6 3" xfId="27778" xr:uid="{F9D84A97-4F64-4557-B042-84771A9CD613}"/>
    <cellStyle name="Percent 4 4 6 3 2" xfId="56268" xr:uid="{29B95703-A448-4412-8526-0330E11C61F4}"/>
    <cellStyle name="Percent 4 4 6 4" xfId="30777" xr:uid="{F544AA5B-6A0B-4226-8421-4A4BC155657D}"/>
    <cellStyle name="Percent 4 4 6 4 2" xfId="59267" xr:uid="{A2FA1601-8FFE-44F0-ABAD-54095142D80A}"/>
    <cellStyle name="Percent 4 4 6 5" xfId="53338" xr:uid="{A4C20697-82E1-45B2-89A9-33F89A16104D}"/>
    <cellStyle name="Percent 4 4 7" xfId="25148" xr:uid="{B9F71B18-A532-4FAA-A69A-18B8B8203EF8}"/>
    <cellStyle name="Percent 4 4 7 2" xfId="28103" xr:uid="{0479FDA0-8991-457D-8552-CDCAC0FE5DE7}"/>
    <cellStyle name="Percent 4 4 7 2 2" xfId="56593" xr:uid="{4A54B40F-D57E-4115-803E-14A760B76AAD}"/>
    <cellStyle name="Percent 4 4 7 3" xfId="53639" xr:uid="{3DEBADAE-BC47-4C2E-9A44-B7492B9999B0}"/>
    <cellStyle name="Percent 4 4 8" xfId="26599" xr:uid="{A740E6ED-96B0-4FF1-8403-4ED98D110806}"/>
    <cellStyle name="Percent 4 4 8 2" xfId="55089" xr:uid="{B5FD4393-D805-4029-9695-49F35E0B8125}"/>
    <cellStyle name="Percent 4 4 9" xfId="29581" xr:uid="{621F85C0-23EA-4E46-8029-18A292FC82AC}"/>
    <cellStyle name="Percent 4 4 9 2" xfId="58071" xr:uid="{DF3D5DC7-4607-4B23-9C44-7D02739BA63B}"/>
    <cellStyle name="Percent 4 5" xfId="3384" xr:uid="{65F5108E-F03B-4550-980D-F1AA9F771283}"/>
    <cellStyle name="Percent 4 5 2" xfId="22395" xr:uid="{39F9C633-BA0C-4415-9DA3-B86E2CAF3AF6}"/>
    <cellStyle name="Percent 4 5 2 2" xfId="23914" xr:uid="{FC02CAB8-A2CB-4F12-9EDA-DFBBAD2BA8CE}"/>
    <cellStyle name="Percent 4 5 2 3" xfId="51810" xr:uid="{20342450-BF62-438E-AAF9-801310847E5E}"/>
    <cellStyle name="Percent 4 5 3" xfId="20271" xr:uid="{6C3C13AC-98FD-4C39-A4BE-D9E4D9253E2D}"/>
    <cellStyle name="Percent 4 5 3 2" xfId="49909" xr:uid="{D5AE1397-1A87-46B5-92B9-4DECB69E8DD7}"/>
    <cellStyle name="Percent 4 5 4" xfId="23515" xr:uid="{74FCDAB1-9E97-4446-AA59-778BD41DF365}"/>
    <cellStyle name="Percent 4 5 5" xfId="4752" xr:uid="{117A37A9-BE2D-400C-9313-3371A94ABB2F}"/>
    <cellStyle name="Percent 4 5 5 2" xfId="34637" xr:uid="{E704A804-D2E6-4CB8-BF1D-C030D7276EE1}"/>
    <cellStyle name="Percent 4 6" xfId="20272" xr:uid="{D06E0E90-3AA4-4956-95F4-850B4E9B5CB3}"/>
    <cellStyle name="Percent 4 6 2" xfId="25412" xr:uid="{327A77C3-2806-4C2C-849A-36618FA82956}"/>
    <cellStyle name="Percent 4 6 2 2" xfId="28378" xr:uid="{278D1858-493F-4887-B616-8646DEF22681}"/>
    <cellStyle name="Percent 4 6 2 2 2" xfId="56868" xr:uid="{A852A221-723A-4F62-86AC-129F77172915}"/>
    <cellStyle name="Percent 4 6 2 3" xfId="53903" xr:uid="{20071B41-DDB5-4EE9-9E15-A3EBBA95543F}"/>
    <cellStyle name="Percent 4 6 3" xfId="26864" xr:uid="{3E149CDF-47D0-42B2-9C34-D8FFCAD9EDA5}"/>
    <cellStyle name="Percent 4 6 3 2" xfId="55354" xr:uid="{C1D4CEE2-8FDF-4DEF-90AC-A763CDBC975C}"/>
    <cellStyle name="Percent 4 6 4" xfId="29857" xr:uid="{589F4619-0678-4C5C-B5D5-3ABB4B8AE3ED}"/>
    <cellStyle name="Percent 4 6 4 2" xfId="58347" xr:uid="{F6624E9E-CEDC-4483-AEE3-107A98578F22}"/>
    <cellStyle name="Percent 4 6 5" xfId="23881" xr:uid="{7AF2A112-4984-4AFB-BF10-FE4A3D1246A2}"/>
    <cellStyle name="Percent 4 6 5 2" xfId="52494" xr:uid="{9B617217-E40E-43F1-9807-F0FAE51F34A1}"/>
    <cellStyle name="Percent 4 6 6" xfId="49910" xr:uid="{26AC85B3-D29C-423A-9244-B1057A3ECC4B}"/>
    <cellStyle name="Percent 4 7" xfId="20374" xr:uid="{031E36D4-7195-46A1-AAF3-423143A07FFF}"/>
    <cellStyle name="Percent 4 7 2" xfId="25690" xr:uid="{9C278DCC-6C71-4133-84BF-695208798698}"/>
    <cellStyle name="Percent 4 7 2 2" xfId="28668" xr:uid="{39B94543-A2D9-49B7-92E1-8E83519ED358}"/>
    <cellStyle name="Percent 4 7 2 2 2" xfId="57158" xr:uid="{054049BF-3180-4589-A71B-EBB764870048}"/>
    <cellStyle name="Percent 4 7 2 3" xfId="54181" xr:uid="{6434FC62-5883-4DB8-850A-BB8B24756FF6}"/>
    <cellStyle name="Percent 4 7 3" xfId="27157" xr:uid="{D36F2F7B-5B3A-4055-8944-A96609E57626}"/>
    <cellStyle name="Percent 4 7 3 2" xfId="55647" xr:uid="{F58BE924-B31F-49D8-A555-8A5F40729EA2}"/>
    <cellStyle name="Percent 4 7 4" xfId="30152" xr:uid="{1BE6994B-F944-4250-84E5-ADEC7FD1CBAE}"/>
    <cellStyle name="Percent 4 7 4 2" xfId="58642" xr:uid="{1D838675-FD28-4629-ADF6-C32351AC6CCE}"/>
    <cellStyle name="Percent 4 7 5" xfId="24254" xr:uid="{F0EC7084-E5EF-47DD-9B33-9B0E8EABD10E}"/>
    <cellStyle name="Percent 4 7 5 2" xfId="52746" xr:uid="{008CC870-BEED-4CD7-A2F5-A63E9240AF7D}"/>
    <cellStyle name="Percent 4 8" xfId="20264" xr:uid="{52557CBA-9038-487F-8A6D-8F00FC6C91EE}"/>
    <cellStyle name="Percent 4 8 2" xfId="25976" xr:uid="{4743EA58-94E8-4FEA-8106-95FB80C21142}"/>
    <cellStyle name="Percent 4 8 2 2" xfId="28958" xr:uid="{E5DD9C85-23F8-4B53-8E1D-2B68719AB18B}"/>
    <cellStyle name="Percent 4 8 2 2 2" xfId="57448" xr:uid="{10D0A584-BC23-470A-B0AD-12951BB38383}"/>
    <cellStyle name="Percent 4 8 2 3" xfId="54467" xr:uid="{75A13B54-8C9F-4C25-A8BD-D37BD499966C}"/>
    <cellStyle name="Percent 4 8 3" xfId="27447" xr:uid="{5856058C-BDAC-47BB-9D82-628B312BA424}"/>
    <cellStyle name="Percent 4 8 3 2" xfId="55937" xr:uid="{C11315B1-2DAF-4B20-97D3-1A74E3CBCDFB}"/>
    <cellStyle name="Percent 4 8 4" xfId="30445" xr:uid="{298C8A40-96E2-418F-8F1E-596635D17226}"/>
    <cellStyle name="Percent 4 8 4 2" xfId="58935" xr:uid="{FB6B892F-49AC-4D36-B9B8-57997E960869}"/>
    <cellStyle name="Percent 4 8 5" xfId="24530" xr:uid="{1788AA88-A936-422A-91E7-CE7609D11ED7}"/>
    <cellStyle name="Percent 4 8 5 2" xfId="53022" xr:uid="{8653ADBE-ACFE-494F-9322-52161C8F9DBF}"/>
    <cellStyle name="Percent 4 8 6" xfId="49902" xr:uid="{4D4573FA-D8A9-4FBC-9B14-88DF5C69D296}"/>
    <cellStyle name="Percent 4 9" xfId="20640" xr:uid="{79DDE588-209D-42E6-9CE0-954C25143167}"/>
    <cellStyle name="Percent 4 9 2" xfId="26288" xr:uid="{5586E276-8066-4035-8390-EBD4882319D1}"/>
    <cellStyle name="Percent 4 9 2 2" xfId="29272" xr:uid="{B9B42883-416E-40E1-BA4D-5A0B47037993}"/>
    <cellStyle name="Percent 4 9 2 2 2" xfId="57762" xr:uid="{3455AF11-06B7-4F06-91E4-65019526B135}"/>
    <cellStyle name="Percent 4 9 2 3" xfId="54779" xr:uid="{ACB753AC-7579-4B2A-8B9D-31BCF2509E1C}"/>
    <cellStyle name="Percent 4 9 3" xfId="27761" xr:uid="{F10CCEFC-50BD-471D-8294-68239793B625}"/>
    <cellStyle name="Percent 4 9 3 2" xfId="56251" xr:uid="{9C78B68C-ED6B-46A0-8220-DE548DAEBFD7}"/>
    <cellStyle name="Percent 4 9 4" xfId="30760" xr:uid="{7E24782D-3794-43E9-B156-FA20C8EE3C24}"/>
    <cellStyle name="Percent 4 9 4 2" xfId="59250" xr:uid="{1139CA05-9B38-4A73-9CFD-887B5671939A}"/>
    <cellStyle name="Percent 4 9 5" xfId="24830" xr:uid="{E6DF11EA-3034-4EBD-A1F7-685A3426BEFB}"/>
    <cellStyle name="Percent 4 9 5 2" xfId="53321" xr:uid="{24A72571-A3C7-4B1F-ACF0-58F9A68B829D}"/>
    <cellStyle name="Percent 4 9 6" xfId="50080" xr:uid="{30F96A5F-6F8A-4075-BFA0-F40DE2B392E5}"/>
    <cellStyle name="Percent 40" xfId="22484" xr:uid="{43C40C7D-32CC-4D39-8342-0F4AAFD95AD1}"/>
    <cellStyle name="Percent 40 2" xfId="24053" xr:uid="{5B0FC2BA-BD53-4385-AA27-4D2F9DD4B0A1}"/>
    <cellStyle name="Percent 40 3" xfId="23664" xr:uid="{0CC4C5C6-C312-4324-A8B6-799BD3C82887}"/>
    <cellStyle name="Percent 40 4" xfId="23230" xr:uid="{BE0DA79C-855D-4918-A7FD-08365F8FC290}"/>
    <cellStyle name="Percent 41" xfId="22426" xr:uid="{2C341261-2204-40E9-8A8C-96D4BAF6EC54}"/>
    <cellStyle name="Percent 41 2" xfId="24125" xr:uid="{2553C593-D43F-4CDF-98D5-60DCF97DC0BA}"/>
    <cellStyle name="Percent 41 3" xfId="23719" xr:uid="{94D23DF1-8C6C-43AF-88A4-EB284674B4F4}"/>
    <cellStyle name="Percent 41 4" xfId="23237" xr:uid="{70A3622B-3216-442A-A3B8-63783B5C5C31}"/>
    <cellStyle name="Percent 42" xfId="22422" xr:uid="{A242A202-2A47-4C5C-8B73-CCAF3D86F3D4}"/>
    <cellStyle name="Percent 42 2" xfId="24138" xr:uid="{6AAB1BF3-65C4-4883-AE90-43C3B5F98176}"/>
    <cellStyle name="Percent 42 3" xfId="23731" xr:uid="{DCF1DFE8-BF15-48A3-92C6-7C8FA9C2038F}"/>
    <cellStyle name="Percent 42 4" xfId="23229" xr:uid="{099F689D-68C6-42A6-9848-A663BB1135BD}"/>
    <cellStyle name="Percent 43" xfId="22428" xr:uid="{60B5574A-B95B-46F2-B221-EC16E1171EB8}"/>
    <cellStyle name="Percent 43 2" xfId="23355" xr:uid="{0B60BF29-FA6A-4477-AF0B-49CE0A973FE5}"/>
    <cellStyle name="Percent 43 2 2" xfId="24133" xr:uid="{D3AF9FA8-38A2-4508-906E-C15B2B99AB13}"/>
    <cellStyle name="Percent 43 3" xfId="23726" xr:uid="{B2877F4F-0725-4625-A73B-9F6AD4097EAB}"/>
    <cellStyle name="Percent 43 3 2" xfId="31387" xr:uid="{8F434848-2B27-44C9-8FD9-12DE96690C75}"/>
    <cellStyle name="Percent 43 4" xfId="23124" xr:uid="{E6DF81C3-3EB7-4D80-A042-BFBD42F2B734}"/>
    <cellStyle name="Percent 44" xfId="22485" xr:uid="{F2016441-0113-4B51-9D1D-3400BFB86D3E}"/>
    <cellStyle name="Percent 44 2" xfId="23383" xr:uid="{0D375FE1-04F4-4EC0-B2E6-C4BF368C028E}"/>
    <cellStyle name="Percent 44 2 2" xfId="24140" xr:uid="{03DD0E50-0CF6-4F1E-B451-3659504B70D2}"/>
    <cellStyle name="Percent 44 3" xfId="23360" xr:uid="{048E65BE-FF10-4F68-A4B5-C6F940CF2ECA}"/>
    <cellStyle name="Percent 44 3 2" xfId="31388" xr:uid="{E735090D-DA13-4133-85D7-64C4D7170606}"/>
    <cellStyle name="Percent 44 4" xfId="23239" xr:uid="{62CC1249-C728-42E9-B168-91E5F798DAA0}"/>
    <cellStyle name="Percent 45" xfId="22415" xr:uid="{299319B8-5195-4F9A-B57E-335F796C9F0B}"/>
    <cellStyle name="Percent 45 2" xfId="23382" xr:uid="{7F49A286-DFAC-46F7-9CAA-BF6527D19E36}"/>
    <cellStyle name="Percent 45 2 2" xfId="24143" xr:uid="{76429127-07D5-43D4-A9F2-1CEAEE4DC1CC}"/>
    <cellStyle name="Percent 45 3" xfId="23362" xr:uid="{EEE1D8AC-A32C-4B62-BF1F-4BF3994D4EF2}"/>
    <cellStyle name="Percent 45 4" xfId="23103" xr:uid="{E184B77F-D514-400F-A762-4B211DA65A40}"/>
    <cellStyle name="Percent 46" xfId="22425" xr:uid="{B18587FA-4616-436A-B63B-FA1AA22319B2}"/>
    <cellStyle name="Percent 46 2" xfId="23456" xr:uid="{D6476222-7FE3-42FD-9549-54920950757F}"/>
    <cellStyle name="Percent 46 2 2" xfId="24145" xr:uid="{D02724AF-EEC1-4A0E-8F23-008B66A08581}"/>
    <cellStyle name="Percent 46 3" xfId="23270" xr:uid="{ED80E7B8-5949-46C6-95A6-22915253FD74}"/>
    <cellStyle name="Percent 46 3 2" xfId="31390" xr:uid="{3642DE0F-AA92-4BF6-B11C-DC1993C78815}"/>
    <cellStyle name="Percent 46 4" xfId="23241" xr:uid="{650BE7F1-E9D9-4100-8A65-43C6408F4170}"/>
    <cellStyle name="Percent 47" xfId="22429" xr:uid="{9126B4A6-CB92-48D6-83C2-52503AF3774C}"/>
    <cellStyle name="Percent 47 2" xfId="23407" xr:uid="{8BE13D05-D231-4E56-8D3A-2B3B2FD3F2D9}"/>
    <cellStyle name="Percent 47 2 2" xfId="24142" xr:uid="{B42B9389-327E-49D0-A3AF-9E19D6AB2624}"/>
    <cellStyle name="Percent 47 3" xfId="23337" xr:uid="{9D2D456B-9C80-40FD-8CFD-B04092442059}"/>
    <cellStyle name="Percent 47 3 2" xfId="31392" xr:uid="{3FE3ADEE-4DCF-4F5A-833F-DFE8F8CE7460}"/>
    <cellStyle name="Percent 47 4" xfId="23246" xr:uid="{04489147-FEDC-45EE-B0ED-95E0CAAAD7A9}"/>
    <cellStyle name="Percent 48" xfId="22430" xr:uid="{ACD82825-E0CB-4C89-8EB1-E41C3A587F2B}"/>
    <cellStyle name="Percent 48 2" xfId="24179" xr:uid="{02665DB6-F6CF-42C0-BDB2-4ADD92D6AE44}"/>
    <cellStyle name="Percent 48 3" xfId="23814" xr:uid="{FEB98019-E7F6-4439-85FF-6441C1A1CADC}"/>
    <cellStyle name="Percent 48 4" xfId="23245" xr:uid="{91ECCC45-492C-48ED-A5A3-0937071F9188}"/>
    <cellStyle name="Percent 49" xfId="22420" xr:uid="{800A857F-971E-44F2-926A-A906144E8483}"/>
    <cellStyle name="Percent 49 2" xfId="24170" xr:uid="{B58DFCA5-4C59-4166-B319-D75FD57E7A91}"/>
    <cellStyle name="Percent 49 3" xfId="23803" xr:uid="{250E9452-19BE-4BF1-9860-985F0FE0BEF5}"/>
    <cellStyle name="Percent 49 4" xfId="23243" xr:uid="{A087CBB2-9EBC-4B85-87D4-12F43E1A3E0E}"/>
    <cellStyle name="Percent 5" xfId="337" xr:uid="{1E68CBAB-6B13-4FD4-8A07-3B03FF634CD8}"/>
    <cellStyle name="Percent 5 10" xfId="24832" xr:uid="{5C22C55B-C1CF-4253-82AC-1DDF99F24C7E}"/>
    <cellStyle name="Percent 5 10 2" xfId="26290" xr:uid="{FABD1B06-9A87-49E7-BBA2-45B852130242}"/>
    <cellStyle name="Percent 5 10 2 2" xfId="29274" xr:uid="{B0621C31-EE04-472A-949A-E05603610EAD}"/>
    <cellStyle name="Percent 5 10 2 2 2" xfId="57764" xr:uid="{2B54C29C-BECA-408D-ADE2-1DE3DAB87595}"/>
    <cellStyle name="Percent 5 10 2 3" xfId="54781" xr:uid="{B849674D-0452-4260-BB2A-E3CB84BEC019}"/>
    <cellStyle name="Percent 5 10 3" xfId="27763" xr:uid="{64EC67D9-651E-4886-881C-96F6B4777EEA}"/>
    <cellStyle name="Percent 5 10 3 2" xfId="56253" xr:uid="{AFEA22B1-8296-47F5-AF64-D2802103E79D}"/>
    <cellStyle name="Percent 5 10 4" xfId="30762" xr:uid="{4BBA61B3-1BC2-49C9-AFF8-172B66354DEF}"/>
    <cellStyle name="Percent 5 10 4 2" xfId="59252" xr:uid="{8718D0E3-CF89-470E-9D91-522BFD980AFB}"/>
    <cellStyle name="Percent 5 10 5" xfId="53323" xr:uid="{41167FB3-D49B-4BC9-B4C5-E9FC7FC3DA25}"/>
    <cellStyle name="Percent 5 11" xfId="25134" xr:uid="{2CEF6BE3-07D0-4A64-BF6D-77163F7B5A95}"/>
    <cellStyle name="Percent 5 11 2" xfId="28088" xr:uid="{A6D49F13-1C60-468E-9F43-C3296949D590}"/>
    <cellStyle name="Percent 5 11 2 2" xfId="56578" xr:uid="{6784CDA5-2EAA-4945-8ECF-C9823D760CDB}"/>
    <cellStyle name="Percent 5 11 3" xfId="53625" xr:uid="{9D350883-4CE5-4571-9F13-86108B4ED57E}"/>
    <cellStyle name="Percent 5 12" xfId="26584" xr:uid="{C9541E4B-964C-41D6-8390-621DCC81E6FC}"/>
    <cellStyle name="Percent 5 12 2" xfId="55074" xr:uid="{D8EEA8FF-0B7D-46A6-BB4B-9410EC0B4502}"/>
    <cellStyle name="Percent 5 13" xfId="29566" xr:uid="{C3DBCF4E-100C-40E9-9582-44DB80BB2657}"/>
    <cellStyle name="Percent 5 13 2" xfId="58056" xr:uid="{B237ED75-EB96-4FB7-92B6-3DEFD5D605E5}"/>
    <cellStyle name="Percent 5 14" xfId="23506" xr:uid="{EE3E09B0-B96B-4D3B-87FA-1550F1DBAEB5}"/>
    <cellStyle name="Percent 5 14 2" xfId="52312" xr:uid="{81DA21A1-36D7-402D-BF36-BF662E29B02C}"/>
    <cellStyle name="Percent 5 15" xfId="4233" xr:uid="{CD3BC37A-DDE0-422D-932A-A73283933B58}"/>
    <cellStyle name="Percent 5 2" xfId="403" xr:uid="{B18233E7-1E6F-439A-8AAC-F11FA54C012A}"/>
    <cellStyle name="Percent 5 2 2" xfId="3023" xr:uid="{72711633-BEEE-49A7-8D73-82227FE1ABA6}"/>
    <cellStyle name="Percent 5 2 2 2" xfId="23896" xr:uid="{49534033-5D8A-475E-BEF0-0679ED6BED18}"/>
    <cellStyle name="Percent 5 2 2 3" xfId="23502" xr:uid="{3B0B64A2-F4B0-48C1-8E48-ABAD6268A76E}"/>
    <cellStyle name="Percent 5 2 2 4" xfId="23017" xr:uid="{EEED2183-85A8-4A1C-8952-914113F1C32D}"/>
    <cellStyle name="Percent 5 2 2 5" xfId="5105" xr:uid="{3A9A15D0-AD17-41C8-B9FD-B43E43B7157B}"/>
    <cellStyle name="Percent 5 2 3" xfId="2104" xr:uid="{27FD1404-F0C6-441B-9620-402EA45AB5B7}"/>
    <cellStyle name="Percent 5 2 3 10" xfId="5021" xr:uid="{DE62D3A7-65D1-46D1-849B-18E735CA2228}"/>
    <cellStyle name="Percent 5 2 3 2" xfId="3334" xr:uid="{310AFABC-E79B-46AA-8C1E-1CD5F164AE1A}"/>
    <cellStyle name="Percent 5 2 3 2 2" xfId="25577" xr:uid="{66E9F2C4-5B78-4BF2-BC45-68500D47220C}"/>
    <cellStyle name="Percent 5 2 3 2 2 2" xfId="28552" xr:uid="{DF956DFA-1228-4BEE-BF7C-063A0907D50F}"/>
    <cellStyle name="Percent 5 2 3 2 2 2 2" xfId="57042" xr:uid="{B1742020-3DDE-407A-88C0-881140464683}"/>
    <cellStyle name="Percent 5 2 3 2 2 3" xfId="54068" xr:uid="{89DB18E3-6844-4544-BB2D-5057FFE98F46}"/>
    <cellStyle name="Percent 5 2 3 2 3" xfId="27038" xr:uid="{707A0CB3-1886-4748-887E-B4F50E306D12}"/>
    <cellStyle name="Percent 5 2 3 2 3 2" xfId="55528" xr:uid="{9173FF5C-06A7-4BA4-BBDF-59ADA1C3059F}"/>
    <cellStyle name="Percent 5 2 3 2 4" xfId="30033" xr:uid="{31D2F181-6558-4B1E-939A-77AD70DFEE2E}"/>
    <cellStyle name="Percent 5 2 3 2 4 2" xfId="58523" xr:uid="{EA232C26-4925-4747-8F1B-363B05B2FE57}"/>
    <cellStyle name="Percent 5 2 3 2 5" xfId="24105" xr:uid="{00C06EE9-506B-49C2-8D18-FD8312DD8A95}"/>
    <cellStyle name="Percent 5 2 3 2 5 2" xfId="52646" xr:uid="{508E8C24-8FEB-47C7-911A-80F4529D723F}"/>
    <cellStyle name="Percent 5 2 3 2 6" xfId="6284" xr:uid="{6E0952BD-C83D-4D1D-9864-74E51E27FFF7}"/>
    <cellStyle name="Percent 5 2 3 3" xfId="24419" xr:uid="{AF8144FC-2F74-408D-8793-FF9580E3BBC5}"/>
    <cellStyle name="Percent 5 2 3 3 2" xfId="25864" xr:uid="{93133112-974A-4548-B691-6CD7D46B0FE0}"/>
    <cellStyle name="Percent 5 2 3 3 2 2" xfId="28842" xr:uid="{0425D7CC-C83D-4D8B-92E4-1D0BF9AB3ED0}"/>
    <cellStyle name="Percent 5 2 3 3 2 2 2" xfId="57332" xr:uid="{9EC77611-71DC-4B28-86F9-D2E87B150870}"/>
    <cellStyle name="Percent 5 2 3 3 2 3" xfId="54355" xr:uid="{0662FFD9-5FCC-410B-B27A-2039CA578515}"/>
    <cellStyle name="Percent 5 2 3 3 3" xfId="27331" xr:uid="{6CCBD8D2-210C-4BA2-BD82-C041D63AC0B5}"/>
    <cellStyle name="Percent 5 2 3 3 3 2" xfId="55821" xr:uid="{0E5AEE27-AEBB-419B-8E41-4BCE4E732588}"/>
    <cellStyle name="Percent 5 2 3 3 4" xfId="30329" xr:uid="{43B2F8E9-7B9A-4D64-B4EB-1143A392007E}"/>
    <cellStyle name="Percent 5 2 3 3 4 2" xfId="58819" xr:uid="{8CAA61BA-DE08-403A-B075-BD01C0C4B9DA}"/>
    <cellStyle name="Percent 5 2 3 3 5" xfId="52911" xr:uid="{2EA17A15-2831-4CD6-97A0-DA2B1B37CB3B}"/>
    <cellStyle name="Percent 5 2 3 4" xfId="24698" xr:uid="{2803EF24-29B6-46CB-BCBC-E26D8E5B9AD3}"/>
    <cellStyle name="Percent 5 2 3 4 2" xfId="26155" xr:uid="{F240E3CE-6BBC-4DDE-A53D-8A19C1CEBFEC}"/>
    <cellStyle name="Percent 5 2 3 4 2 2" xfId="29139" xr:uid="{7E9500FF-0528-4404-96C5-2F2FCC08E4AF}"/>
    <cellStyle name="Percent 5 2 3 4 2 2 2" xfId="57629" xr:uid="{0A5A2E64-3747-4B0A-B1DE-54858D37BA01}"/>
    <cellStyle name="Percent 5 2 3 4 2 3" xfId="54646" xr:uid="{FFA7D9C7-0773-4B5A-808D-ED48C7E5A8E2}"/>
    <cellStyle name="Percent 5 2 3 4 3" xfId="27628" xr:uid="{36C47D32-1C84-4FE5-9CEB-A079C939CC1F}"/>
    <cellStyle name="Percent 5 2 3 4 3 2" xfId="56118" xr:uid="{DFC8B839-C3ED-454C-AA1C-650042F31AF9}"/>
    <cellStyle name="Percent 5 2 3 4 4" xfId="30627" xr:uid="{B3E054EF-4F8F-4A54-BCC6-95D84D6D5D6F}"/>
    <cellStyle name="Percent 5 2 3 4 4 2" xfId="59117" xr:uid="{C826274C-25F7-4712-9D55-0A30EA125829}"/>
    <cellStyle name="Percent 5 2 3 4 5" xfId="53190" xr:uid="{F32BC464-C128-41B8-A0F6-BC7812EA81FD}"/>
    <cellStyle name="Percent 5 2 3 5" xfId="24995" xr:uid="{87670286-4EE7-4E9C-8B65-1DD2FAB387A0}"/>
    <cellStyle name="Percent 5 2 3 5 2" xfId="26464" xr:uid="{83BA9CC6-8364-4534-B110-01DCAEE8D840}"/>
    <cellStyle name="Percent 5 2 3 5 2 2" xfId="29448" xr:uid="{1169BE00-65E4-473D-B36B-D4665E5621F2}"/>
    <cellStyle name="Percent 5 2 3 5 2 2 2" xfId="57938" xr:uid="{4670D182-BC47-4B7F-8E96-88D34284698C}"/>
    <cellStyle name="Percent 5 2 3 5 2 3" xfId="54955" xr:uid="{DA910763-5543-4528-A2EA-EEF2CD7179DA}"/>
    <cellStyle name="Percent 5 2 3 5 3" xfId="27937" xr:uid="{8CE5EC8D-4755-46D9-8A4F-57392162CB17}"/>
    <cellStyle name="Percent 5 2 3 5 3 2" xfId="56427" xr:uid="{DEF41C00-6CE4-4383-8502-079ED565987F}"/>
    <cellStyle name="Percent 5 2 3 5 4" xfId="30937" xr:uid="{CB9A3D5D-BFF9-4AD4-B312-EECF428F1335}"/>
    <cellStyle name="Percent 5 2 3 5 4 2" xfId="59427" xr:uid="{716AE118-0465-4204-B1D5-5128A55F473D}"/>
    <cellStyle name="Percent 5 2 3 5 5" xfId="53486" xr:uid="{1A28820F-A7E9-4438-BC17-847696417AF7}"/>
    <cellStyle name="Percent 5 2 3 6" xfId="25296" xr:uid="{BDC915FF-CF2F-43D5-919C-7C98BAE54031}"/>
    <cellStyle name="Percent 5 2 3 6 2" xfId="28262" xr:uid="{42BE193D-0EAE-49E7-9AE7-B583BC2328BE}"/>
    <cellStyle name="Percent 5 2 3 6 2 2" xfId="56752" xr:uid="{BCABF54E-DDA0-447E-BC6F-F9FB50A7ED26}"/>
    <cellStyle name="Percent 5 2 3 6 3" xfId="53787" xr:uid="{F077482A-F5DB-4825-AB78-FACA3DB867AD}"/>
    <cellStyle name="Percent 5 2 3 7" xfId="26747" xr:uid="{AFB892D2-21F4-436A-AC53-214B0D2DA7ED}"/>
    <cellStyle name="Percent 5 2 3 7 2" xfId="55237" xr:uid="{7BC5360A-7825-4373-8B02-13ED35FCA03F}"/>
    <cellStyle name="Percent 5 2 3 8" xfId="29741" xr:uid="{BA13B37C-2A82-4DFE-84CB-B8A82CF231B2}"/>
    <cellStyle name="Percent 5 2 3 8 2" xfId="58231" xr:uid="{1BBC6784-CC92-4E12-8BF4-E5E165D2FA83}"/>
    <cellStyle name="Percent 5 2 3 9" xfId="23700" xr:uid="{CB429067-3A51-419E-81AE-43D8B239E7CF}"/>
    <cellStyle name="Percent 5 2 3 9 2" xfId="52402" xr:uid="{1FD2B199-070D-4DDC-975E-E8C1D780D3AC}"/>
    <cellStyle name="Percent 5 2 4" xfId="20722" xr:uid="{7612860F-8B81-49EE-92DF-97B79EC93D47}"/>
    <cellStyle name="Percent 5 2 5" xfId="20274" xr:uid="{F8104A50-907D-4027-82AE-DD2D00655032}"/>
    <cellStyle name="Percent 5 2 5 2" xfId="23501" xr:uid="{A26CFFB9-A8A9-474F-926B-45DEDCFF7A71}"/>
    <cellStyle name="Percent 5 2 5 3" xfId="49912" xr:uid="{BD3BC975-3A12-4A49-8EBF-9266CF608AA1}"/>
    <cellStyle name="Percent 5 2 6" xfId="22958" xr:uid="{AEF9D44A-1376-486C-B5F3-F77D58F29D33}"/>
    <cellStyle name="Percent 5 2 7" xfId="4347" xr:uid="{3B1C734A-606B-47E9-88E5-8C499A98D127}"/>
    <cellStyle name="Percent 5 2 8" xfId="4043" xr:uid="{D562827C-71AE-40D7-B366-5743D94C9530}"/>
    <cellStyle name="Percent 5 2 8 2" xfId="34380" xr:uid="{6E62BF3B-C390-4AD4-856F-38494EA23DE4}"/>
    <cellStyle name="Percent 5 3" xfId="1433" xr:uid="{D10313DE-02AB-4EAE-B3F6-C6133748C389}"/>
    <cellStyle name="Percent 5 3 2" xfId="2432" xr:uid="{75A67714-8765-45D5-9532-3E0CC8B93428}"/>
    <cellStyle name="Percent 5 3 2 2" xfId="22385" xr:uid="{6BC5CFE2-AB25-4001-B1C8-ACBCB5099837}"/>
    <cellStyle name="Percent 5 3 2 3" xfId="4527" xr:uid="{2AA84E34-3BA7-48F1-ADAE-95F4BA3EFA1D}"/>
    <cellStyle name="Percent 5 3 2 4" xfId="33412" xr:uid="{D32C6D06-FF7A-4AFB-9D90-BFE72AC07FF6}"/>
    <cellStyle name="Percent 5 3 3" xfId="20275" xr:uid="{3B4055F0-1F5F-4AF6-A4AC-D3EF4325F299}"/>
    <cellStyle name="Percent 5 3 3 2" xfId="49913" xr:uid="{A921EAF2-8EAF-4D6C-BACB-97D2DADF29E6}"/>
    <cellStyle name="Percent 5 3 4" xfId="6276" xr:uid="{90B1AE87-FEE4-4BDC-A192-67D70D2559D1}"/>
    <cellStyle name="Percent 5 3 5" xfId="4297" xr:uid="{CA05E390-8F82-4A81-AC70-3CFD07625819}"/>
    <cellStyle name="Percent 5 4" xfId="1441" xr:uid="{2DE5F309-B50F-4F6E-9F70-2570D47243A4}"/>
    <cellStyle name="Percent 5 4 10" xfId="31330" xr:uid="{589D9E2E-7C09-4338-9EB8-7406912085C2}"/>
    <cellStyle name="Percent 5 4 11" xfId="22752" xr:uid="{5A448B3A-CAEB-4E5C-90A2-7C9D380F1B86}"/>
    <cellStyle name="Percent 5 4 11 2" xfId="52037" xr:uid="{D0D127D1-AC51-41E0-B445-7FB8B440ADFC}"/>
    <cellStyle name="Percent 5 4 12" xfId="4454" xr:uid="{3111AD3E-7100-4A33-B1EB-83D750BBB3B1}"/>
    <cellStyle name="Percent 5 4 12 2" xfId="34457" xr:uid="{7C2C3E24-937C-47AF-9963-E86CF5C7EA4F}"/>
    <cellStyle name="Percent 5 4 2" xfId="22394" xr:uid="{F5C8D309-03AF-49F3-81C1-9115AF1B1AEA}"/>
    <cellStyle name="Percent 5 4 2 2" xfId="22521" xr:uid="{3F37F883-4A92-4901-8B7F-7878CC925295}"/>
    <cellStyle name="Percent 5 4 2 2 2" xfId="25593" xr:uid="{DA0F5BD5-33FD-4CE8-9F00-8409A9E35D09}"/>
    <cellStyle name="Percent 5 4 2 2 2 2" xfId="28569" xr:uid="{48696DCB-BBD3-4719-AB3B-EA7CCA3D081C}"/>
    <cellStyle name="Percent 5 4 2 2 2 2 2" xfId="57059" xr:uid="{F3718A2C-C2D3-4458-9420-4DBA670BD429}"/>
    <cellStyle name="Percent 5 4 2 2 2 3" xfId="54084" xr:uid="{1E723634-2E8E-45CF-A63B-1ABA313A8C31}"/>
    <cellStyle name="Percent 5 4 2 2 3" xfId="27055" xr:uid="{E8B0D971-4379-4CBE-9EF7-DCE5A751DC4D}"/>
    <cellStyle name="Percent 5 4 2 2 3 2" xfId="55545" xr:uid="{1A31EF39-923A-4C67-9183-BAD1620C4CC1}"/>
    <cellStyle name="Percent 5 4 2 2 4" xfId="30050" xr:uid="{1EC06340-29D5-4F9B-B900-2D8B1E61955F}"/>
    <cellStyle name="Percent 5 4 2 2 4 2" xfId="58540" xr:uid="{11C9383E-DD15-4EAC-A2E3-9615A1FD2BA5}"/>
    <cellStyle name="Percent 5 4 2 2 5" xfId="24123" xr:uid="{C057B317-CF42-450E-B4C2-CF4EBE146648}"/>
    <cellStyle name="Percent 5 4 2 2 5 2" xfId="52662" xr:uid="{3113D130-C44B-4D96-8975-90183BE0A809}"/>
    <cellStyle name="Percent 5 4 2 3" xfId="24435" xr:uid="{AFA0242C-75B3-4119-B2B9-D494C0B568E3}"/>
    <cellStyle name="Percent 5 4 2 3 2" xfId="25881" xr:uid="{38CB405F-71EE-4185-9076-48FB8D2D117C}"/>
    <cellStyle name="Percent 5 4 2 3 2 2" xfId="28859" xr:uid="{73EEEF4B-225F-49B9-A9C8-651E13A1BBE6}"/>
    <cellStyle name="Percent 5 4 2 3 2 2 2" xfId="57349" xr:uid="{591E8FC8-2889-4CBB-B366-19B313D01F31}"/>
    <cellStyle name="Percent 5 4 2 3 2 3" xfId="54372" xr:uid="{F7FCD1F7-E898-4E9A-A6EB-E06864AFD289}"/>
    <cellStyle name="Percent 5 4 2 3 3" xfId="27348" xr:uid="{30825E3A-33AE-45CC-8C96-D1B6F569600D}"/>
    <cellStyle name="Percent 5 4 2 3 3 2" xfId="55838" xr:uid="{6B7FA256-3149-4567-9085-F30CAC91818A}"/>
    <cellStyle name="Percent 5 4 2 3 4" xfId="30346" xr:uid="{268F2D16-2498-43F6-A4D9-06EEAD8A7CF5}"/>
    <cellStyle name="Percent 5 4 2 3 4 2" xfId="58836" xr:uid="{6F1669B4-CD9D-4A78-97E9-CB8FFB0DA1D0}"/>
    <cellStyle name="Percent 5 4 2 3 5" xfId="52927" xr:uid="{7B834813-3C8D-4B6D-9D94-67F1B17AC01F}"/>
    <cellStyle name="Percent 5 4 2 4" xfId="24715" xr:uid="{F49191A7-44F6-478B-8EFC-6ED2E5902534}"/>
    <cellStyle name="Percent 5 4 2 4 2" xfId="26172" xr:uid="{2328D091-82CD-4899-BFC2-E7C974A75BC1}"/>
    <cellStyle name="Percent 5 4 2 4 2 2" xfId="29156" xr:uid="{40D38C8F-5CAB-4CE8-811C-D884B6CCF445}"/>
    <cellStyle name="Percent 5 4 2 4 2 2 2" xfId="57646" xr:uid="{A8EAA59F-610C-42AF-A6AE-3808DCBF6AE8}"/>
    <cellStyle name="Percent 5 4 2 4 2 3" xfId="54663" xr:uid="{853EB240-00EE-484C-8675-A827743B0A40}"/>
    <cellStyle name="Percent 5 4 2 4 3" xfId="27645" xr:uid="{BE22EB42-3843-4047-AF59-A9A3C53A06B6}"/>
    <cellStyle name="Percent 5 4 2 4 3 2" xfId="56135" xr:uid="{ED3C617B-0CAB-44C7-8A1C-400503B504F0}"/>
    <cellStyle name="Percent 5 4 2 4 4" xfId="30644" xr:uid="{9F7890EE-87AB-4617-B5AA-BC12CEA47F00}"/>
    <cellStyle name="Percent 5 4 2 4 4 2" xfId="59134" xr:uid="{BD73021F-1123-4273-AD4E-D207D2FDB8B7}"/>
    <cellStyle name="Percent 5 4 2 4 5" xfId="53207" xr:uid="{9849C432-B41D-4D0E-B37A-2EC6D96F9C26}"/>
    <cellStyle name="Percent 5 4 2 5" xfId="25012" xr:uid="{D54A2D42-8443-4821-9CAF-17E0D19C7E40}"/>
    <cellStyle name="Percent 5 4 2 5 2" xfId="26481" xr:uid="{BD30B65F-76EB-4F22-AEF5-32E1A7A8DED6}"/>
    <cellStyle name="Percent 5 4 2 5 2 2" xfId="29465" xr:uid="{D853AD94-6DF9-438E-8D21-81BE442CBE8E}"/>
    <cellStyle name="Percent 5 4 2 5 2 2 2" xfId="57955" xr:uid="{CBCB7886-7D10-4E04-8E07-D92E07C623CE}"/>
    <cellStyle name="Percent 5 4 2 5 2 3" xfId="54972" xr:uid="{E692D840-444C-4028-B59D-0ADDAEA282E7}"/>
    <cellStyle name="Percent 5 4 2 5 3" xfId="27954" xr:uid="{F2768E4A-AF62-4516-B051-314C70BFCE9D}"/>
    <cellStyle name="Percent 5 4 2 5 3 2" xfId="56444" xr:uid="{81027C29-E91C-4310-AB44-48532C957B90}"/>
    <cellStyle name="Percent 5 4 2 5 4" xfId="30954" xr:uid="{A313E306-5285-4490-BAEA-DF13BD826C73}"/>
    <cellStyle name="Percent 5 4 2 5 4 2" xfId="59444" xr:uid="{832F092D-8AE4-47AF-93E8-72738F8A99EA}"/>
    <cellStyle name="Percent 5 4 2 5 5" xfId="53503" xr:uid="{6972B9CB-CDD5-4AD7-A617-2CD5D358BBFE}"/>
    <cellStyle name="Percent 5 4 2 6" xfId="25313" xr:uid="{CE330294-2173-4010-9C6A-4E1F53447D59}"/>
    <cellStyle name="Percent 5 4 2 6 2" xfId="28279" xr:uid="{21A1B132-AF79-45AD-8C90-EAE92BC971CE}"/>
    <cellStyle name="Percent 5 4 2 6 2 2" xfId="56769" xr:uid="{55D39313-3917-46B1-9D0D-0B6EBCBA29E1}"/>
    <cellStyle name="Percent 5 4 2 6 3" xfId="53804" xr:uid="{CB26B22B-0736-433E-B1EA-B1A965B5CFC1}"/>
    <cellStyle name="Percent 5 4 2 7" xfId="26764" xr:uid="{FF9FCB53-E1B3-4500-8506-2DE68B94C2D4}"/>
    <cellStyle name="Percent 5 4 2 7 2" xfId="55254" xr:uid="{BA7F7A1F-468B-49C5-90CD-F06E1E40BC3D}"/>
    <cellStyle name="Percent 5 4 2 8" xfId="29758" xr:uid="{A9808CFC-FE27-42BF-AAB4-B53CA1C712FD}"/>
    <cellStyle name="Percent 5 4 2 8 2" xfId="58248" xr:uid="{64F1D93A-FD9E-4005-B2DC-CAB9E5B29DFF}"/>
    <cellStyle name="Percent 5 4 2 9" xfId="23717" xr:uid="{F59CA378-B291-47DE-A9AD-C2764B8AFDD0}"/>
    <cellStyle name="Percent 5 4 2 9 2" xfId="52417" xr:uid="{760ED074-5FB5-4F6F-A9B8-271780505CEF}"/>
    <cellStyle name="Percent 5 4 3" xfId="20439" xr:uid="{7E383603-8E84-434E-978E-8A4B0D350C59}"/>
    <cellStyle name="Percent 5 4 3 2" xfId="25430" xr:uid="{AFCC6919-6F2B-4347-96CB-62F956E19B32}"/>
    <cellStyle name="Percent 5 4 3 2 2" xfId="28396" xr:uid="{29F66DEB-AFD2-42F4-817D-615986FD03E3}"/>
    <cellStyle name="Percent 5 4 3 2 2 2" xfId="56886" xr:uid="{2408F5AA-8EA9-4238-B46A-6F1A8A2B42CB}"/>
    <cellStyle name="Percent 5 4 3 2 3" xfId="53921" xr:uid="{7BC9D681-6871-44E6-88AB-EED2D04547C6}"/>
    <cellStyle name="Percent 5 4 3 3" xfId="26882" xr:uid="{F40F1655-0516-4010-BCE6-800E1C357B56}"/>
    <cellStyle name="Percent 5 4 3 3 2" xfId="55372" xr:uid="{93DDC693-6CE0-4525-8330-0AD0744A8359}"/>
    <cellStyle name="Percent 5 4 3 4" xfId="29875" xr:uid="{3A8D0428-3597-4855-A16C-E0B5653E665F}"/>
    <cellStyle name="Percent 5 4 3 4 2" xfId="58365" xr:uid="{9138B395-F902-4EDC-9838-8389C31705D2}"/>
    <cellStyle name="Percent 5 4 3 5" xfId="23929" xr:uid="{7D2B1DFE-AA63-41F9-A219-B8A0C00D5FD0}"/>
    <cellStyle name="Percent 5 4 3 5 2" xfId="52511" xr:uid="{AAFCEA7E-0301-4D03-9E6D-887BDBDC8FCF}"/>
    <cellStyle name="Percent 5 4 4" xfId="22517" xr:uid="{7BEA95A4-9E80-4DAE-B901-94B39CB24EC7}"/>
    <cellStyle name="Percent 5 4 4 2" xfId="25707" xr:uid="{597BA197-CC49-45C8-BC20-4176ABA131C4}"/>
    <cellStyle name="Percent 5 4 4 2 2" xfId="28686" xr:uid="{29C6F1E7-2C42-438D-B836-D81CAF07B107}"/>
    <cellStyle name="Percent 5 4 4 2 2 2" xfId="57176" xr:uid="{34C4219F-5610-4219-9402-8EA65B4C61CD}"/>
    <cellStyle name="Percent 5 4 4 2 3" xfId="54198" xr:uid="{F00BE2C5-9C8D-4F14-89CA-4E93431752AC}"/>
    <cellStyle name="Percent 5 4 4 3" xfId="27175" xr:uid="{34CC7857-ADD1-45B7-BA27-59A7549C58F5}"/>
    <cellStyle name="Percent 5 4 4 3 2" xfId="55665" xr:uid="{1152AD9E-F79D-44B3-B06C-7264F6D17C26}"/>
    <cellStyle name="Percent 5 4 4 4" xfId="30170" xr:uid="{B2A958C8-DC76-46E4-B3FC-6D743D641F77}"/>
    <cellStyle name="Percent 5 4 4 4 2" xfId="58660" xr:uid="{C506ED09-AAD0-4D06-AFF2-345F9B05BF5C}"/>
    <cellStyle name="Percent 5 4 4 5" xfId="24272" xr:uid="{7C1AE295-3611-475E-B30E-547F5FE10847}"/>
    <cellStyle name="Percent 5 4 4 5 2" xfId="52764" xr:uid="{084008AB-A317-4544-B82E-AD8B86CD0C15}"/>
    <cellStyle name="Percent 5 4 5" xfId="4749" xr:uid="{B05D94C2-BB4C-4E10-9F87-B072D2EE30D3}"/>
    <cellStyle name="Percent 5 4 5 2" xfId="25997" xr:uid="{C71183C1-9C21-4724-B596-F4A363BBB0B7}"/>
    <cellStyle name="Percent 5 4 5 2 2" xfId="28979" xr:uid="{F6EBAABB-7B31-4586-8DA2-C6217EA92319}"/>
    <cellStyle name="Percent 5 4 5 2 2 2" xfId="57469" xr:uid="{6C71CF0D-600B-42A4-BC61-B2DA91E60D73}"/>
    <cellStyle name="Percent 5 4 5 2 3" xfId="54488" xr:uid="{EE836F94-7B49-4D54-9825-AC1FF03C8C6B}"/>
    <cellStyle name="Percent 5 4 5 3" xfId="27468" xr:uid="{617042A6-02AE-4F34-85FD-F1FE69AB2412}"/>
    <cellStyle name="Percent 5 4 5 3 2" xfId="55958" xr:uid="{E26263E9-4390-4A62-AE9A-AF1BB0AADA0C}"/>
    <cellStyle name="Percent 5 4 5 4" xfId="30466" xr:uid="{EE6D1E99-5797-419F-82FF-4AB1B4B03895}"/>
    <cellStyle name="Percent 5 4 5 4 2" xfId="58956" xr:uid="{6E88B9AD-22E9-47EA-8637-86FE93B0C52D}"/>
    <cellStyle name="Percent 5 4 5 5" xfId="24550" xr:uid="{6ADA4E0D-C608-406D-B436-62DC4E187DAE}"/>
    <cellStyle name="Percent 5 4 5 5 2" xfId="53042" xr:uid="{E03B29C9-3A76-498E-AF0B-DADC8E6FE23D}"/>
    <cellStyle name="Percent 5 4 6" xfId="24848" xr:uid="{5D8E6B35-2276-42D5-BCD5-FD03582CD8FC}"/>
    <cellStyle name="Percent 5 4 6 2" xfId="26306" xr:uid="{B81F27D2-C17B-4D2F-BECA-AD8C5D7A78FD}"/>
    <cellStyle name="Percent 5 4 6 2 2" xfId="29290" xr:uid="{8EC9C6D8-F6F8-49F0-A949-B0C74D2BD0BC}"/>
    <cellStyle name="Percent 5 4 6 2 2 2" xfId="57780" xr:uid="{2E34EE63-C575-4B51-8318-3DCD59CA65D6}"/>
    <cellStyle name="Percent 5 4 6 2 3" xfId="54797" xr:uid="{43014909-C1F9-439C-BB78-9761B855E46F}"/>
    <cellStyle name="Percent 5 4 6 3" xfId="27779" xr:uid="{AF14142A-E7A2-4A17-9574-5EA4430C5110}"/>
    <cellStyle name="Percent 5 4 6 3 2" xfId="56269" xr:uid="{C1987ADE-74E1-4086-B1CE-B6E2CED4AA0C}"/>
    <cellStyle name="Percent 5 4 6 4" xfId="30778" xr:uid="{8A678DB3-0C60-4C0C-B03E-AC777193C79E}"/>
    <cellStyle name="Percent 5 4 6 4 2" xfId="59268" xr:uid="{CBFDCB64-0EBA-4CE5-B9D1-10D480F7615D}"/>
    <cellStyle name="Percent 5 4 6 5" xfId="53339" xr:uid="{17C90FCB-2447-4670-B675-D2E826E98858}"/>
    <cellStyle name="Percent 5 4 7" xfId="25149" xr:uid="{0FF53802-E006-4BBB-8CB5-C7C05ED8AB9C}"/>
    <cellStyle name="Percent 5 4 7 2" xfId="28104" xr:uid="{33CE81A3-AAA2-437D-8BE7-2B1F4AF4B192}"/>
    <cellStyle name="Percent 5 4 7 2 2" xfId="56594" xr:uid="{E0156FA9-C53B-4106-94B7-2E44901B3B1D}"/>
    <cellStyle name="Percent 5 4 7 3" xfId="53640" xr:uid="{BF5B7B81-62CD-4100-9D15-07DC1FB933EA}"/>
    <cellStyle name="Percent 5 4 8" xfId="26600" xr:uid="{99B4A44C-ECBC-4253-B16F-645840456CA1}"/>
    <cellStyle name="Percent 5 4 8 2" xfId="55090" xr:uid="{B0E19986-15CE-4C81-96F3-B19C84A9BB4B}"/>
    <cellStyle name="Percent 5 4 9" xfId="29582" xr:uid="{A32B9136-77AC-4063-8352-D47491527332}"/>
    <cellStyle name="Percent 5 4 9 2" xfId="58072" xr:uid="{1E6AC61B-5152-4BD8-8A24-0AD0529CEB9A}"/>
    <cellStyle name="Percent 5 5" xfId="1486" xr:uid="{916CF83D-053A-43BC-8F6A-1AF569D2E9BD}"/>
    <cellStyle name="Percent 5 5 2" xfId="23903" xr:uid="{E515BE5B-C1A6-42ED-A368-D99CA083DFF2}"/>
    <cellStyle name="Percent 5 5 3" xfId="31289" xr:uid="{E0519A33-2361-4162-80A4-2CC84280F6C9}"/>
    <cellStyle name="Percent 5 5 3 2" xfId="59634" xr:uid="{C6016FBB-9F57-4877-A2B9-B995A751A565}"/>
    <cellStyle name="Percent 5 5 4" xfId="23507" xr:uid="{E86684EA-792F-43A7-84B2-1BE61846DC04}"/>
    <cellStyle name="Percent 5 5 5" xfId="20273" xr:uid="{B4B5660E-26A0-45FF-AD42-17E9D9A4BD96}"/>
    <cellStyle name="Percent 5 5 5 2" xfId="49911" xr:uid="{9B2FEDD3-5DAD-4AF8-9380-D6F5085751A7}"/>
    <cellStyle name="Percent 5 5 6" xfId="32502" xr:uid="{2E450CC0-5C67-4077-A1B0-DFE99F6689B6}"/>
    <cellStyle name="Percent 5 6" xfId="3443" xr:uid="{A55064CD-A05C-4838-8ED6-2152EF91BF5B}"/>
    <cellStyle name="Percent 5 6 10" xfId="20637" xr:uid="{31228B04-938B-497F-98DA-C2B22227D203}"/>
    <cellStyle name="Percent 5 6 2" xfId="22473" xr:uid="{C0174033-D9CB-40FC-9289-F84B449383F7}"/>
    <cellStyle name="Percent 5 6 2 2" xfId="25508" xr:uid="{E178FB4C-0EDF-48C1-B65F-3A487577A2E2}"/>
    <cellStyle name="Percent 5 6 2 2 2" xfId="28485" xr:uid="{92E8AF34-DFC2-410E-8F13-9240AB032F19}"/>
    <cellStyle name="Percent 5 6 2 2 2 2" xfId="56975" xr:uid="{FAF19E36-34CF-4EDC-AAD1-A093C18C1260}"/>
    <cellStyle name="Percent 5 6 2 2 3" xfId="53999" xr:uid="{FDE72B55-6C85-43C2-A049-CFD85C667BC0}"/>
    <cellStyle name="Percent 5 6 2 3" xfId="26971" xr:uid="{D06786EB-729F-4098-B7C4-D1A7D8A2B645}"/>
    <cellStyle name="Percent 5 6 2 3 2" xfId="55461" xr:uid="{212C8D05-EC94-4682-9974-92AD0DD2B95F}"/>
    <cellStyle name="Percent 5 6 2 4" xfId="29965" xr:uid="{3241AC61-8377-4F5B-AA1A-BEC0E0ED8A51}"/>
    <cellStyle name="Percent 5 6 2 4 2" xfId="58455" xr:uid="{EEFB7717-84FB-4CAF-BFFA-3AD66C9AA6F1}"/>
    <cellStyle name="Percent 5 6 2 5" xfId="24033" xr:uid="{282FDA64-86F9-43BC-995B-5448B5A3CB5A}"/>
    <cellStyle name="Percent 5 6 2 5 2" xfId="52590" xr:uid="{EC558748-2F7B-4E7E-9B91-D7D8B49B8E27}"/>
    <cellStyle name="Percent 5 6 3" xfId="24350" xr:uid="{D5B2028D-4509-46EE-BF9D-4EFE6D239A86}"/>
    <cellStyle name="Percent 5 6 3 2" xfId="25795" xr:uid="{B6EC54EC-96A2-4EFD-A9A2-B949895C7EDA}"/>
    <cellStyle name="Percent 5 6 3 2 2" xfId="28774" xr:uid="{BB539EC1-476F-4025-812C-6E9262C6AB30}"/>
    <cellStyle name="Percent 5 6 3 2 2 2" xfId="57264" xr:uid="{4F0EAC1E-A6FA-437B-92CB-D523BBFD4950}"/>
    <cellStyle name="Percent 5 6 3 2 3" xfId="54286" xr:uid="{681E3C4C-58B1-465E-85B9-FC80325089F4}"/>
    <cellStyle name="Percent 5 6 3 3" xfId="27263" xr:uid="{FB233E83-4893-47DA-83E4-E66E9EC5650E}"/>
    <cellStyle name="Percent 5 6 3 3 2" xfId="55753" xr:uid="{0E703CD0-6B65-4823-9BC5-99DA5FC0B2DE}"/>
    <cellStyle name="Percent 5 6 3 4" xfId="30260" xr:uid="{F675FCE6-25C7-4073-ADE8-28E0C7951F46}"/>
    <cellStyle name="Percent 5 6 3 4 2" xfId="58750" xr:uid="{65F611F8-C1DB-43D3-A13E-24260B486E6F}"/>
    <cellStyle name="Percent 5 6 3 5" xfId="52842" xr:uid="{42C98B40-0435-4DF0-B01A-6BECD1FCDD47}"/>
    <cellStyle name="Percent 5 6 4" xfId="24629" xr:uid="{A417E270-32D3-491B-A7F4-2271F83BD3B2}"/>
    <cellStyle name="Percent 5 6 4 2" xfId="26087" xr:uid="{EFF2DA34-E3B9-4ACA-8F88-98412BAC40B0}"/>
    <cellStyle name="Percent 5 6 4 2 2" xfId="29071" xr:uid="{0D149362-F7D4-47B3-A658-8AD7D899AB1D}"/>
    <cellStyle name="Percent 5 6 4 2 2 2" xfId="57561" xr:uid="{49D4DFD1-2BC0-4D25-BCEC-25F43A8B9670}"/>
    <cellStyle name="Percent 5 6 4 2 3" xfId="54578" xr:uid="{4C2CEFB0-D0E3-4FC6-99A6-F7EC6BC76F3B}"/>
    <cellStyle name="Percent 5 6 4 3" xfId="27560" xr:uid="{FA6E72A0-B964-4BEE-A38D-0AAB3CCF8FA1}"/>
    <cellStyle name="Percent 5 6 4 3 2" xfId="56050" xr:uid="{6E787958-897E-417B-B2C7-032739579789}"/>
    <cellStyle name="Percent 5 6 4 4" xfId="30558" xr:uid="{4E76D2A6-52B1-4FA3-ADB7-81A7F317198D}"/>
    <cellStyle name="Percent 5 6 4 4 2" xfId="59048" xr:uid="{4BF09FC8-D3A5-4A5E-8669-217493E9F098}"/>
    <cellStyle name="Percent 5 6 4 5" xfId="53121" xr:uid="{FA736FEC-ADE0-4FBF-B30E-E6B7A2A3ED24}"/>
    <cellStyle name="Percent 5 6 5" xfId="24926" xr:uid="{596BCA05-6ED3-468B-A720-D9DE5703CCFF}"/>
    <cellStyle name="Percent 5 6 5 2" xfId="26396" xr:uid="{7234FF57-B377-42B2-872F-8C76705B9E60}"/>
    <cellStyle name="Percent 5 6 5 2 2" xfId="29380" xr:uid="{575EDCAD-4CD5-4AC2-A6DB-EDF4863356A7}"/>
    <cellStyle name="Percent 5 6 5 2 2 2" xfId="57870" xr:uid="{B9BFA491-E036-48B0-A5BD-0513D4AB2C1A}"/>
    <cellStyle name="Percent 5 6 5 2 3" xfId="54887" xr:uid="{699F2927-A101-47E5-B363-40340804DE4F}"/>
    <cellStyle name="Percent 5 6 5 3" xfId="27869" xr:uid="{4A60BA8C-5C92-4D19-B923-7B4EDF6D50B4}"/>
    <cellStyle name="Percent 5 6 5 3 2" xfId="56359" xr:uid="{2CEA16C5-89D9-4846-AF16-AD695B3B92D3}"/>
    <cellStyle name="Percent 5 6 5 4" xfId="30868" xr:uid="{FBB0D328-B0EA-4E2F-8196-42C1FAB3A8F2}"/>
    <cellStyle name="Percent 5 6 5 4 2" xfId="59358" xr:uid="{6C710A99-9B27-4E99-9705-6C8AB0EEFDDD}"/>
    <cellStyle name="Percent 5 6 5 5" xfId="53417" xr:uid="{0F207B99-9CD8-4241-9B42-D9FD7778D761}"/>
    <cellStyle name="Percent 5 6 6" xfId="25227" xr:uid="{74C40F69-46FB-4583-BACF-E06D6CC407FE}"/>
    <cellStyle name="Percent 5 6 6 2" xfId="28194" xr:uid="{8E174227-FEE2-4C3F-BEA6-3C89437BCC47}"/>
    <cellStyle name="Percent 5 6 6 2 2" xfId="56684" xr:uid="{17A5463D-844A-41C7-AFE0-9F6A686C8106}"/>
    <cellStyle name="Percent 5 6 6 3" xfId="53718" xr:uid="{E8FEA53F-3931-4CD0-A350-ED855CEBE212}"/>
    <cellStyle name="Percent 5 6 7" xfId="26678" xr:uid="{C124AB8C-7DFD-4DBB-AA93-C6C3179734FC}"/>
    <cellStyle name="Percent 5 6 7 2" xfId="55168" xr:uid="{90AFC692-B9BF-4D77-9F49-A7766A475CF8}"/>
    <cellStyle name="Percent 5 6 8" xfId="29672" xr:uid="{EB2983EC-72D8-4ECC-A543-B87B950CB1D2}"/>
    <cellStyle name="Percent 5 6 8 2" xfId="58162" xr:uid="{30E58F5B-6A43-4469-BB1A-96F288A6FA8C}"/>
    <cellStyle name="Percent 5 6 9" xfId="23646" xr:uid="{2D29E996-4463-47ED-92C0-0D5AD285C48A}"/>
    <cellStyle name="Percent 5 6 9 2" xfId="52362" xr:uid="{EE268DD0-95EF-41AD-8FAD-A0FC60D19D3C}"/>
    <cellStyle name="Percent 5 7" xfId="6380" xr:uid="{49AAE752-4910-4C7F-9414-B0F62E0DA5F3}"/>
    <cellStyle name="Percent 5 7 2" xfId="25414" xr:uid="{07C041B8-E45B-48F8-95CA-498B6699B524}"/>
    <cellStyle name="Percent 5 7 2 2" xfId="28380" xr:uid="{C63CD01C-8571-422A-9C7C-413EA97F0269}"/>
    <cellStyle name="Percent 5 7 2 2 2" xfId="56870" xr:uid="{34B0E6BD-2E1D-4663-87F4-B1A236013135}"/>
    <cellStyle name="Percent 5 7 2 3" xfId="53905" xr:uid="{27F46E02-B7A7-4D8D-BC00-5EF6E916D626}"/>
    <cellStyle name="Percent 5 7 3" xfId="26866" xr:uid="{ABFC8635-BAF7-4423-85F8-A7D10091C2A5}"/>
    <cellStyle name="Percent 5 7 3 2" xfId="55356" xr:uid="{E9283189-3FAB-4077-92C8-37F67C185303}"/>
    <cellStyle name="Percent 5 7 4" xfId="29859" xr:uid="{5A6BFEC9-0C4F-4A76-9D6C-FF3E2E6B97E6}"/>
    <cellStyle name="Percent 5 7 4 2" xfId="58349" xr:uid="{FA2BCBE8-4E5E-4805-8C2B-8239BD9DE304}"/>
    <cellStyle name="Percent 5 7 5" xfId="23902" xr:uid="{105BBA07-FA64-424C-8A8B-5C2EFF429CAF}"/>
    <cellStyle name="Percent 5 7 5 2" xfId="52496" xr:uid="{53E5411A-E4DB-42FE-B8D7-85EDA7A0D87E}"/>
    <cellStyle name="Percent 5 8" xfId="24256" xr:uid="{523256EE-592D-4C90-876A-650095AC5DA4}"/>
    <cellStyle name="Percent 5 8 2" xfId="25692" xr:uid="{652FC38F-DF10-4687-8012-A142B78174C1}"/>
    <cellStyle name="Percent 5 8 2 2" xfId="28670" xr:uid="{13855368-18D0-4302-AB16-6023DB7C0D54}"/>
    <cellStyle name="Percent 5 8 2 2 2" xfId="57160" xr:uid="{899F9396-5A98-46FD-8776-42AF1C1449C8}"/>
    <cellStyle name="Percent 5 8 2 3" xfId="54183" xr:uid="{C6AAAE13-B220-484B-9BA0-A018EF7CEB24}"/>
    <cellStyle name="Percent 5 8 3" xfId="27159" xr:uid="{D1E9238D-90DD-43E4-BBEB-AB80AA169154}"/>
    <cellStyle name="Percent 5 8 3 2" xfId="55649" xr:uid="{B1FFB8CD-E7C0-4A5D-BCE2-D0E12A27AF7F}"/>
    <cellStyle name="Percent 5 8 4" xfId="30154" xr:uid="{70EC7F22-EAAD-472B-BCAD-6F1785F16F97}"/>
    <cellStyle name="Percent 5 8 4 2" xfId="58644" xr:uid="{2A0E3CF9-4E34-4C47-991A-F50E74C05C22}"/>
    <cellStyle name="Percent 5 8 5" xfId="52748" xr:uid="{1FBEB3DB-62DF-4C87-96BE-1DA8C68C2CC8}"/>
    <cellStyle name="Percent 5 9" xfId="24533" xr:uid="{DF47A7F8-F9C6-43CD-A15C-4D2E1B4C928D}"/>
    <cellStyle name="Percent 5 9 2" xfId="25979" xr:uid="{A6DC49A1-A80F-4F0D-9875-56A7B157FD0F}"/>
    <cellStyle name="Percent 5 9 2 2" xfId="28961" xr:uid="{0132F33C-330E-4254-942E-2166B50C8AA5}"/>
    <cellStyle name="Percent 5 9 2 2 2" xfId="57451" xr:uid="{002E2CBE-B46A-41E3-B191-40B18296A89C}"/>
    <cellStyle name="Percent 5 9 2 3" xfId="54470" xr:uid="{8E474FAF-6DFE-451A-8A6F-61F80F1401F0}"/>
    <cellStyle name="Percent 5 9 3" xfId="27450" xr:uid="{532DD96E-7512-46DC-B891-B47BC0828754}"/>
    <cellStyle name="Percent 5 9 3 2" xfId="55940" xr:uid="{A8C51294-2C7E-42D3-B893-5C76B9FAF93A}"/>
    <cellStyle name="Percent 5 9 4" xfId="30448" xr:uid="{F95AEF2D-EA73-4BBB-ACE9-BBEA46AEE02D}"/>
    <cellStyle name="Percent 5 9 4 2" xfId="58938" xr:uid="{2B9D1440-1A19-4158-88C9-DB7D50EC6B68}"/>
    <cellStyle name="Percent 5 9 5" xfId="53025" xr:uid="{884FA207-4D91-4267-B2A1-DC1162758575}"/>
    <cellStyle name="Percent 50" xfId="22427" xr:uid="{42ADD072-F682-4B1F-A445-6C950F9EA678}"/>
    <cellStyle name="Percent 50 2" xfId="23468" xr:uid="{36C014F1-4B8A-4D30-AFB1-B700C98C8128}"/>
    <cellStyle name="Percent 50 2 2" xfId="24183" xr:uid="{33184D40-A8E2-4B67-A5BA-961BEC2EB490}"/>
    <cellStyle name="Percent 50 3" xfId="23817" xr:uid="{4C064818-70FB-4E48-BD88-02672CD73580}"/>
    <cellStyle name="Percent 50 3 2" xfId="31394" xr:uid="{A00096DC-3B24-4283-89B9-93C474222E95}"/>
    <cellStyle name="Percent 50 4" xfId="23249" xr:uid="{446E62E1-E0DC-4E2A-A10B-712AEDFA8E84}"/>
    <cellStyle name="Percent 51" xfId="4548" xr:uid="{F59C53F0-E1BB-4644-9CD5-033DE65DC5A4}"/>
    <cellStyle name="Percent 51 2" xfId="24181" xr:uid="{85308F6E-ABBF-4249-9996-C3D4FF8479A2}"/>
    <cellStyle name="Percent 51 3" xfId="23470" xr:uid="{DCD7F8E5-0D3E-4E78-AEE8-EDBC12A53FDB}"/>
    <cellStyle name="Percent 51 4" xfId="34500" xr:uid="{BA9192B4-0D4B-4D52-AF55-86AC0FBFF5BB}"/>
    <cellStyle name="Percent 52" xfId="23473" xr:uid="{C164B850-9A96-4C67-9A95-F4860CF5F722}"/>
    <cellStyle name="Percent 52 2" xfId="24144" xr:uid="{466F87B3-5C22-4A68-B26B-9C34CC1F56C4}"/>
    <cellStyle name="Percent 53" xfId="23474" xr:uid="{0B2501CC-99FB-4F3B-B124-729BE1E55897}"/>
    <cellStyle name="Percent 53 2" xfId="24141" xr:uid="{F5A8CBC1-07F1-4D12-B57B-8249FFA90F04}"/>
    <cellStyle name="Percent 54" xfId="23816" xr:uid="{85993D49-4397-4034-9BF0-0066546C905A}"/>
    <cellStyle name="Percent 54 2" xfId="24182" xr:uid="{2403FC81-1447-453C-8B4F-006E0FDBEB95}"/>
    <cellStyle name="Percent 55" xfId="23818" xr:uid="{DFA4137D-2D0F-428F-BFBE-39BC501F86EE}"/>
    <cellStyle name="Percent 55 2" xfId="24184" xr:uid="{845427D2-5A15-4325-88CF-7190F76E652E}"/>
    <cellStyle name="Percent 56" xfId="23820" xr:uid="{3B573256-9291-4014-A119-6E87499CECF5}"/>
    <cellStyle name="Percent 56 2" xfId="24186" xr:uid="{47F5BA35-EAD4-4F56-86A8-65B3862F7A54}"/>
    <cellStyle name="Percent 57" xfId="23819" xr:uid="{C1963DFB-5DF0-428A-9746-D39ACBD712D2}"/>
    <cellStyle name="Percent 57 2" xfId="24185" xr:uid="{9592E24A-55B7-4736-938D-23B8AC1C89DA}"/>
    <cellStyle name="Percent 58" xfId="23821" xr:uid="{AE273040-7084-4061-A522-9938699B5367}"/>
    <cellStyle name="Percent 58 2" xfId="24187" xr:uid="{1C674890-7E92-4CFA-B773-4D50F3BD78EA}"/>
    <cellStyle name="Percent 59" xfId="23822" xr:uid="{6C7A9404-5838-475D-A9D8-DFFA1986CDF1}"/>
    <cellStyle name="Percent 59 2" xfId="24188" xr:uid="{4BCC77BB-CA29-4C2D-B4B6-7646F1DEF083}"/>
    <cellStyle name="Percent 6" xfId="336" xr:uid="{BF6B34C0-53DA-40BB-B5B7-D550542D92AE}"/>
    <cellStyle name="Percent 6 2" xfId="2421" xr:uid="{4F187897-A812-4041-A38C-33D4912BA0F5}"/>
    <cellStyle name="Percent 6 2 10" xfId="23002" xr:uid="{7FDFFDC8-7708-4768-B088-CDCB00D0368A}"/>
    <cellStyle name="Percent 6 2 11" xfId="22709" xr:uid="{8179E457-1CAE-425E-86DD-52C13C6597A6}"/>
    <cellStyle name="Percent 6 2 11 2" xfId="51994" xr:uid="{B74A1B15-6531-4950-8659-F15D12205C7A}"/>
    <cellStyle name="Percent 6 2 12" xfId="33401" xr:uid="{34FC6F83-EBCE-4C15-A6C8-AB5BA050D95E}"/>
    <cellStyle name="Percent 6 2 2" xfId="5836" xr:uid="{3A54A04A-C040-43D0-8A1E-85444E0DFF3D}"/>
    <cellStyle name="Percent 6 2 2 2" xfId="21836" xr:uid="{B8393B5C-AAFE-4217-BD79-A3DDD08C94CF}"/>
    <cellStyle name="Percent 6 2 2 2 2" xfId="28553" xr:uid="{9935F6DC-DCC5-4D69-A314-7EBD928A3D26}"/>
    <cellStyle name="Percent 6 2 2 2 2 2" xfId="57043" xr:uid="{DDCE10F8-5A86-4BF7-AA5A-33850062CC59}"/>
    <cellStyle name="Percent 6 2 2 2 3" xfId="25578" xr:uid="{D5B7B49C-F934-4AB2-829F-7E8EF6B7BC42}"/>
    <cellStyle name="Percent 6 2 2 2 3 2" xfId="54069" xr:uid="{76466089-D047-4893-B5FB-B88F44E074D6}"/>
    <cellStyle name="Percent 6 2 2 2 4" xfId="51261" xr:uid="{4CB6920A-FBA7-4CDC-ADDF-45A11F0D87AE}"/>
    <cellStyle name="Percent 6 2 2 3" xfId="27039" xr:uid="{23DEFE0B-28E1-47D3-8B71-D3699402BB50}"/>
    <cellStyle name="Percent 6 2 2 3 2" xfId="55529" xr:uid="{635EC046-A72F-416D-8256-1C129EE7821D}"/>
    <cellStyle name="Percent 6 2 2 4" xfId="30034" xr:uid="{AB370F38-DEA5-4E7D-B9A7-AFC2B611478D}"/>
    <cellStyle name="Percent 6 2 2 4 2" xfId="58524" xr:uid="{D185D91A-4EE4-40BD-A3C5-43CEA36267BE}"/>
    <cellStyle name="Percent 6 2 2 5" xfId="24106" xr:uid="{5BFCD01A-E531-49CD-9A71-B517CDC4DA41}"/>
    <cellStyle name="Percent 6 2 2 5 2" xfId="52647" xr:uid="{546213C1-E633-462C-9039-9D46F6916E25}"/>
    <cellStyle name="Percent 6 2 2 6" xfId="35695" xr:uid="{287E2845-D1D0-4035-B310-C2AABD1771C2}"/>
    <cellStyle name="Percent 6 2 3" xfId="20863" xr:uid="{CCB1DD02-1DD0-4243-9854-96F786B7DE4A}"/>
    <cellStyle name="Percent 6 2 3 2" xfId="25865" xr:uid="{4E2120D4-CBDB-43CE-B78B-D4121746E0FD}"/>
    <cellStyle name="Percent 6 2 3 2 2" xfId="28843" xr:uid="{204634D5-8F06-4651-A702-F1B5AE3D7A8A}"/>
    <cellStyle name="Percent 6 2 3 2 2 2" xfId="57333" xr:uid="{8D3BB1F2-8021-4A40-842C-3CB59E222695}"/>
    <cellStyle name="Percent 6 2 3 2 3" xfId="54356" xr:uid="{35C22DDD-4E28-4C44-B27A-F88366D48C75}"/>
    <cellStyle name="Percent 6 2 3 3" xfId="27332" xr:uid="{FB49212A-8EB6-443D-BB99-FA87555D91D8}"/>
    <cellStyle name="Percent 6 2 3 3 2" xfId="55822" xr:uid="{FE5696E3-A46D-47ED-88F9-49386CA59FD0}"/>
    <cellStyle name="Percent 6 2 3 4" xfId="30330" xr:uid="{78A70B0B-91A0-4B12-9FD9-49AABA4A71C0}"/>
    <cellStyle name="Percent 6 2 3 4 2" xfId="58820" xr:uid="{8829FBE5-EB6B-40F2-BEF5-E67368EBAA9D}"/>
    <cellStyle name="Percent 6 2 3 5" xfId="24420" xr:uid="{F1DF2CC7-CC44-43D4-97D6-E2C26A00CAAA}"/>
    <cellStyle name="Percent 6 2 3 5 2" xfId="52912" xr:uid="{2A4E1969-E93B-49F0-8032-457159A84CF2}"/>
    <cellStyle name="Percent 6 2 3 6" xfId="50291" xr:uid="{B217B2BE-550A-49FF-A999-BB60E1FA8593}"/>
    <cellStyle name="Percent 6 2 4" xfId="20277" xr:uid="{B4AFC334-02F3-444B-92C2-74E3223D4B37}"/>
    <cellStyle name="Percent 6 2 4 2" xfId="26156" xr:uid="{40DD7E61-61D8-4381-8B35-68299FC10D2E}"/>
    <cellStyle name="Percent 6 2 4 2 2" xfId="29140" xr:uid="{930D75E8-8A99-41C4-B778-8D6538087D8C}"/>
    <cellStyle name="Percent 6 2 4 2 2 2" xfId="57630" xr:uid="{A2F9693B-F2D5-4E28-BCDA-72F96A792868}"/>
    <cellStyle name="Percent 6 2 4 2 3" xfId="54647" xr:uid="{A6E6447B-7642-4726-B440-1406E351152A}"/>
    <cellStyle name="Percent 6 2 4 3" xfId="27629" xr:uid="{1BBCB415-1971-43BB-8B00-50C836EFD260}"/>
    <cellStyle name="Percent 6 2 4 3 2" xfId="56119" xr:uid="{6B439382-0410-49D0-9604-65C3854AD997}"/>
    <cellStyle name="Percent 6 2 4 4" xfId="30628" xr:uid="{5211D73C-DB8B-437A-B673-3C75FB7124B0}"/>
    <cellStyle name="Percent 6 2 4 4 2" xfId="59118" xr:uid="{0727342F-390C-4F1B-9AE3-9A21444B0CA3}"/>
    <cellStyle name="Percent 6 2 4 5" xfId="24699" xr:uid="{F5D764EB-1965-4E9A-8944-9EC506FFD346}"/>
    <cellStyle name="Percent 6 2 4 5 2" xfId="53191" xr:uid="{E04EC361-DC25-4759-9A8B-001E117328FF}"/>
    <cellStyle name="Percent 6 2 4 6" xfId="49915" xr:uid="{2C86C0F9-2EB8-4E65-93C8-0DDDBE198EF6}"/>
    <cellStyle name="Percent 6 2 5" xfId="5016" xr:uid="{5B9D367D-72A6-4082-9274-2B8DF568C88F}"/>
    <cellStyle name="Percent 6 2 5 2" xfId="26465" xr:uid="{E5F97066-DBDF-4B87-91BD-81925E393B65}"/>
    <cellStyle name="Percent 6 2 5 2 2" xfId="29449" xr:uid="{B18DC662-3F8E-4739-A605-957F23B7118E}"/>
    <cellStyle name="Percent 6 2 5 2 2 2" xfId="57939" xr:uid="{8B019042-0CD7-4A3F-96A9-72456E8456D7}"/>
    <cellStyle name="Percent 6 2 5 2 3" xfId="54956" xr:uid="{5B501B4A-2196-4751-B631-775616F7F4F5}"/>
    <cellStyle name="Percent 6 2 5 3" xfId="27938" xr:uid="{1F242AA6-D0C3-4535-810F-F3B8E7F0E931}"/>
    <cellStyle name="Percent 6 2 5 3 2" xfId="56428" xr:uid="{5E3B7DD9-2F1E-49DC-8177-1DF9534D64CE}"/>
    <cellStyle name="Percent 6 2 5 4" xfId="30938" xr:uid="{F1AB4E79-48D7-4B14-88A1-637A4D25561B}"/>
    <cellStyle name="Percent 6 2 5 4 2" xfId="59428" xr:uid="{340E9F85-9292-4C47-B1C1-D9D17FA04812}"/>
    <cellStyle name="Percent 6 2 5 5" xfId="24996" xr:uid="{0E4D27BF-B4E5-469B-8D7E-0D3AA03FBFA5}"/>
    <cellStyle name="Percent 6 2 5 5 2" xfId="53487" xr:uid="{BBF4373A-8784-4A8C-873B-6599387EA165}"/>
    <cellStyle name="Percent 6 2 5 6" xfId="34885" xr:uid="{6AA32360-29A7-4CEB-8D00-943D0486F296}"/>
    <cellStyle name="Percent 6 2 6" xfId="25297" xr:uid="{3028A5E4-8CC8-4363-918A-78761BF9A7D3}"/>
    <cellStyle name="Percent 6 2 6 2" xfId="28263" xr:uid="{9291B5C0-C8DB-4B87-8D4F-D2EF11494292}"/>
    <cellStyle name="Percent 6 2 6 2 2" xfId="56753" xr:uid="{CFD51BA7-B95B-4EE2-B022-70BB96D4DB19}"/>
    <cellStyle name="Percent 6 2 6 3" xfId="53788" xr:uid="{464409A1-151C-4D5D-B02B-3527CFC95B63}"/>
    <cellStyle name="Percent 6 2 7" xfId="26748" xr:uid="{0E2AB8DC-2BF4-45D3-AB45-46F95B5BE02C}"/>
    <cellStyle name="Percent 6 2 7 2" xfId="55238" xr:uid="{1A5CF99F-3F08-4A1B-8AB1-C32A7BEBBE90}"/>
    <cellStyle name="Percent 6 2 8" xfId="29742" xr:uid="{6DEEE5E3-EE6B-4996-B4D8-9C66E3FA3497}"/>
    <cellStyle name="Percent 6 2 8 2" xfId="58232" xr:uid="{047E7E83-37C1-41FE-AB2D-24A1CC3F2E0B}"/>
    <cellStyle name="Percent 6 2 9" xfId="23701" xr:uid="{19C2E36F-0309-49F4-8CB4-352AC44524FA}"/>
    <cellStyle name="Percent 6 2 9 2" xfId="52403" xr:uid="{33BE01C3-2901-489E-8E3B-E0DD695CBE25}"/>
    <cellStyle name="Percent 6 3" xfId="3442" xr:uid="{976BEA88-F4F6-48A0-A03B-C846921366F0}"/>
    <cellStyle name="Percent 6 3 10" xfId="5247" xr:uid="{84D40D48-80F6-41DE-A73B-64DCD2E2A123}"/>
    <cellStyle name="Percent 6 3 10 2" xfId="35110" xr:uid="{61A8DC51-9688-49BF-952D-65BD07758F24}"/>
    <cellStyle name="Percent 6 3 2" xfId="6028" xr:uid="{37A0A87E-AF48-48F2-9429-3D850B266F3B}"/>
    <cellStyle name="Percent 6 3 2 2" xfId="22089" xr:uid="{8CDF88AA-18F8-494C-A136-6077D649E5E2}"/>
    <cellStyle name="Percent 6 3 2 2 2" xfId="28486" xr:uid="{87513B78-ADFD-43B8-94CE-759E8AE78479}"/>
    <cellStyle name="Percent 6 3 2 2 2 2" xfId="56976" xr:uid="{546476DD-1F7E-4114-B2F3-62ECF7DE69CE}"/>
    <cellStyle name="Percent 6 3 2 2 3" xfId="25509" xr:uid="{DD0D4104-B272-4AB6-8804-5503E72EF3C3}"/>
    <cellStyle name="Percent 6 3 2 2 3 2" xfId="54000" xr:uid="{BBFF41B7-D952-499A-AD3A-48DB450CC316}"/>
    <cellStyle name="Percent 6 3 2 2 4" xfId="51514" xr:uid="{24BBAA5C-77C2-457B-8E0C-E17E9CA8AA67}"/>
    <cellStyle name="Percent 6 3 2 3" xfId="26972" xr:uid="{2C6001AC-6F60-4148-84BB-C899F4AB4498}"/>
    <cellStyle name="Percent 6 3 2 3 2" xfId="55462" xr:uid="{7CA8DF5A-385D-4F43-9019-5E64FF3AA997}"/>
    <cellStyle name="Percent 6 3 2 4" xfId="29966" xr:uid="{D05C84FB-3734-46D8-BCAA-F6FAFA8EB39E}"/>
    <cellStyle name="Percent 6 3 2 4 2" xfId="58456" xr:uid="{A5FD99A0-3C8A-4E06-B9B5-C5EF8173AEB8}"/>
    <cellStyle name="Percent 6 3 2 5" xfId="24034" xr:uid="{A70BE9E3-A241-4139-9799-7CD90E5C9DE8}"/>
    <cellStyle name="Percent 6 3 2 5 2" xfId="52591" xr:uid="{D710CE30-00BE-49EA-B2C4-9F3D39FA65F5}"/>
    <cellStyle name="Percent 6 3 2 6" xfId="35887" xr:uid="{8B2A0E36-214B-49EE-B2BF-348B8661CAAB}"/>
    <cellStyle name="Percent 6 3 3" xfId="21105" xr:uid="{683D630A-7365-4623-B776-E0180A65AAD2}"/>
    <cellStyle name="Percent 6 3 3 2" xfId="25796" xr:uid="{64994BEF-ABB3-4656-A4FC-9CD0174EC5B3}"/>
    <cellStyle name="Percent 6 3 3 2 2" xfId="28775" xr:uid="{3E431C85-BB3C-484F-BE5D-0BF4EE0D2428}"/>
    <cellStyle name="Percent 6 3 3 2 2 2" xfId="57265" xr:uid="{A82A7C08-26E6-4BAE-AC4A-513FBF5D0F21}"/>
    <cellStyle name="Percent 6 3 3 2 3" xfId="54287" xr:uid="{1362FC9F-D0BD-41A2-9791-89C78C231C29}"/>
    <cellStyle name="Percent 6 3 3 3" xfId="27264" xr:uid="{9DDF2D8A-2787-4305-8CB2-19FDA2D97C12}"/>
    <cellStyle name="Percent 6 3 3 3 2" xfId="55754" xr:uid="{D0860A9F-9AD7-4E12-BB24-659161D30634}"/>
    <cellStyle name="Percent 6 3 3 4" xfId="30261" xr:uid="{11F5D06D-A291-4877-A7B8-9E43FE668199}"/>
    <cellStyle name="Percent 6 3 3 4 2" xfId="58751" xr:uid="{8F5E36FB-AC4F-4E25-9D11-B4A4ED73958B}"/>
    <cellStyle name="Percent 6 3 3 5" xfId="24351" xr:uid="{9171FEE9-37B3-42E5-88C8-B2A6388161EA}"/>
    <cellStyle name="Percent 6 3 3 5 2" xfId="52843" xr:uid="{CBF37D0F-B5FA-431E-9D65-9EC14C775FEF}"/>
    <cellStyle name="Percent 6 3 3 6" xfId="50531" xr:uid="{8F0692FB-1613-411D-91C0-90684847207B}"/>
    <cellStyle name="Percent 6 3 4" xfId="20397" xr:uid="{83BEA4F1-5772-4AF6-9A15-F907DAE621CC}"/>
    <cellStyle name="Percent 6 3 4 2" xfId="22447" xr:uid="{519A335F-796C-4730-BDB1-8517F1F44D61}"/>
    <cellStyle name="Percent 6 3 4 2 2" xfId="29072" xr:uid="{0F7657B2-D704-4392-9D5C-B11A8B3A5949}"/>
    <cellStyle name="Percent 6 3 4 2 2 2" xfId="57562" xr:uid="{78188A19-D5AC-4826-AED4-18AC5E228B5F}"/>
    <cellStyle name="Percent 6 3 4 2 3" xfId="26088" xr:uid="{47CBA3B4-F013-4D6A-8FEB-3FC4C4ED1978}"/>
    <cellStyle name="Percent 6 3 4 2 3 2" xfId="54579" xr:uid="{3DCEE654-C403-4654-903C-A1EE502DC704}"/>
    <cellStyle name="Percent 6 3 4 3" xfId="27561" xr:uid="{FF81251A-E885-4230-993D-76AA5C0B7EE9}"/>
    <cellStyle name="Percent 6 3 4 3 2" xfId="56051" xr:uid="{A720F6EF-A2BB-4E93-AFA6-D5A5EE43167D}"/>
    <cellStyle name="Percent 6 3 4 4" xfId="30559" xr:uid="{8A688370-BE59-4344-B294-F2E50763F29E}"/>
    <cellStyle name="Percent 6 3 4 4 2" xfId="59049" xr:uid="{B874604B-A220-4888-9FCC-242FB091CA40}"/>
    <cellStyle name="Percent 6 3 4 5" xfId="24630" xr:uid="{57EE9346-E488-4E44-99C8-D8673357E14E}"/>
    <cellStyle name="Percent 6 3 4 5 2" xfId="53122" xr:uid="{5DF1D36B-A176-4C9E-B5D0-5FA84A27CC93}"/>
    <cellStyle name="Percent 6 3 5" xfId="24927" xr:uid="{29C9135E-C77F-445C-8D54-CDE2EDF8B5DB}"/>
    <cellStyle name="Percent 6 3 5 2" xfId="26397" xr:uid="{8796C6C6-1ACE-4B50-B268-C9F2DF25FE88}"/>
    <cellStyle name="Percent 6 3 5 2 2" xfId="29381" xr:uid="{F231B559-B163-4E82-8E0C-6A6170243924}"/>
    <cellStyle name="Percent 6 3 5 2 2 2" xfId="57871" xr:uid="{3AE8E281-6C04-47DF-95E8-F5DFD155521B}"/>
    <cellStyle name="Percent 6 3 5 2 3" xfId="54888" xr:uid="{A63251A8-B274-425C-AE5C-03387E9A8ECB}"/>
    <cellStyle name="Percent 6 3 5 3" xfId="27870" xr:uid="{96ED9D7B-5466-4729-B6F5-D243938435CA}"/>
    <cellStyle name="Percent 6 3 5 3 2" xfId="56360" xr:uid="{7CC37AB2-9107-43F2-AD6C-6A2DC540F962}"/>
    <cellStyle name="Percent 6 3 5 4" xfId="30869" xr:uid="{B3F67FBD-7C28-4708-96F7-0CFDEBBBCB43}"/>
    <cellStyle name="Percent 6 3 5 4 2" xfId="59359" xr:uid="{5EA3BA24-6933-41F6-8738-05C4ED020EB6}"/>
    <cellStyle name="Percent 6 3 5 5" xfId="53418" xr:uid="{0D52593D-D95E-4B4B-9B53-57A454B445F4}"/>
    <cellStyle name="Percent 6 3 6" xfId="25228" xr:uid="{1E678868-E4FD-4C2A-9609-C533ED4488AD}"/>
    <cellStyle name="Percent 6 3 6 2" xfId="28195" xr:uid="{2668DF55-2B4E-43CE-9A6A-05571A94FE7D}"/>
    <cellStyle name="Percent 6 3 6 2 2" xfId="56685" xr:uid="{12F01929-A8E8-4ECD-BAAB-50EE7EEEA307}"/>
    <cellStyle name="Percent 6 3 6 3" xfId="53719" xr:uid="{0F6D2FF7-47A1-4B90-87C7-516470A24929}"/>
    <cellStyle name="Percent 6 3 7" xfId="26679" xr:uid="{C1A1D3F5-8087-4D12-AF1A-CB796DB3D610}"/>
    <cellStyle name="Percent 6 3 7 2" xfId="55169" xr:uid="{5EFBECB6-64E8-47C5-B601-D8CF5A3FC32F}"/>
    <cellStyle name="Percent 6 3 8" xfId="29673" xr:uid="{82868BC3-0D4C-4F6E-8F74-2321AA1041ED}"/>
    <cellStyle name="Percent 6 3 8 2" xfId="58163" xr:uid="{007553B7-A47C-4DD8-9B7E-35532779C8EA}"/>
    <cellStyle name="Percent 6 3 9" xfId="23647" xr:uid="{66EFDD02-829B-4D00-B3C0-37782AD732BD}"/>
    <cellStyle name="Percent 6 3 9 2" xfId="52363" xr:uid="{A59E1F2B-FE0C-4126-9278-F8F032756C3E}"/>
    <cellStyle name="Percent 6 4" xfId="1437" xr:uid="{4F846CF5-5413-4521-B993-D5A5EDF4B477}"/>
    <cellStyle name="Percent 6 4 2" xfId="21591" xr:uid="{B3DF598F-9D6B-4435-B912-ACF4425D8FFC}"/>
    <cellStyle name="Percent 6 4 2 2" xfId="51016" xr:uid="{76370641-B3D6-4402-BF0C-44495CC3D471}"/>
    <cellStyle name="Percent 6 4 3" xfId="20276" xr:uid="{5D064DDB-8003-40B3-A6E1-9DA19F47D5DA}"/>
    <cellStyle name="Percent 6 4 3 2" xfId="49914" xr:uid="{811E642A-48AE-472A-845D-03E2361F1776}"/>
    <cellStyle name="Percent 6 4 4" xfId="23897" xr:uid="{7C061257-7D6C-4C3C-A40B-DF0052B541DC}"/>
    <cellStyle name="Percent 6 4 5" xfId="32480" xr:uid="{1B6DA83A-DCA4-4C78-8E53-E0A983F2DD95}"/>
    <cellStyle name="Percent 6 5" xfId="20633" xr:uid="{6D4FF6F9-62E3-42B7-AC13-716F467AD67C}"/>
    <cellStyle name="Percent 6 5 2" xfId="22932" xr:uid="{6F0E9925-E386-4665-9DDD-5F7D339D69B8}"/>
    <cellStyle name="Percent 6 5 3" xfId="50075" xr:uid="{FF9EBBDD-0502-4AFF-A518-C8C9B8AEFE04}"/>
    <cellStyle name="Percent 6 6" xfId="6381" xr:uid="{8BF6D659-A554-44BF-B0CC-E1BE58D42350}"/>
    <cellStyle name="Percent 6 7" xfId="4740" xr:uid="{2382522C-4299-45E2-B884-7998ABEA1902}"/>
    <cellStyle name="Percent 6 7 2" xfId="34631" xr:uid="{76F72CD9-1B90-4EB6-A50E-684C472F2662}"/>
    <cellStyle name="Percent 6 8" xfId="22664" xr:uid="{77193984-98A6-48A7-9A60-EF27DECA5262}"/>
    <cellStyle name="Percent 6 8 2" xfId="51949" xr:uid="{822C78ED-A559-482E-AF07-A7FF4F4BE232}"/>
    <cellStyle name="Percent 60" xfId="23830" xr:uid="{A2C0A735-1A57-4A3D-A411-C407293C5194}"/>
    <cellStyle name="Percent 60 2" xfId="24196" xr:uid="{1CD1A8B1-DB45-4E46-B187-5BA6BB8F73B3}"/>
    <cellStyle name="Percent 61" xfId="23829" xr:uid="{DE6AD649-EF5E-4054-BC95-5BEF9DDF1044}"/>
    <cellStyle name="Percent 61 2" xfId="24195" xr:uid="{697129D9-7152-4636-BC66-8BC287A8D688}"/>
    <cellStyle name="Percent 62" xfId="23841" xr:uid="{EDC948E1-9AFF-4993-9665-96B45417CD11}"/>
    <cellStyle name="Percent 62 2" xfId="24209" xr:uid="{B23B0A74-8B3A-4BF5-BCA1-57A25C7AA601}"/>
    <cellStyle name="Percent 63" xfId="23851" xr:uid="{708DC1C1-E548-4FAB-B09A-58178FEB3C98}"/>
    <cellStyle name="Percent 63 2" xfId="24218" xr:uid="{A7466C88-9B26-45F6-B2F5-8BC972CBF106}"/>
    <cellStyle name="Percent 63 2 2" xfId="25653" xr:uid="{8AD37C4C-6BEC-4E4E-BA9B-C09427C62720}"/>
    <cellStyle name="Percent 63 2 2 2" xfId="28630" xr:uid="{BB9128ED-A0EE-4D1B-A0EB-0E8DEA9AA488}"/>
    <cellStyle name="Percent 63 2 2 2 2" xfId="57120" xr:uid="{766DA78F-FDDA-40A3-8D7C-AAFF21AEA510}"/>
    <cellStyle name="Percent 63 2 2 3" xfId="54144" xr:uid="{969FEDDA-A184-4A20-A76B-B12CC5BB9E50}"/>
    <cellStyle name="Percent 63 2 3" xfId="27119" xr:uid="{8E9685A3-7EA8-4CA5-AB35-1B81DE7C88E2}"/>
    <cellStyle name="Percent 63 2 3 2" xfId="55609" xr:uid="{88501130-185F-46FB-BC5F-A60031CFD121}"/>
    <cellStyle name="Percent 63 2 4" xfId="30114" xr:uid="{3495EF61-E05C-4F90-924A-0CF7B4A1568F}"/>
    <cellStyle name="Percent 63 2 4 2" xfId="58604" xr:uid="{F1932379-1C2E-4576-9FF9-F16CA74329FD}"/>
    <cellStyle name="Percent 63 2 5" xfId="52712" xr:uid="{6230CF75-A074-4E2A-AEAB-E68A8A9B99A2}"/>
    <cellStyle name="Percent 63 3" xfId="24497" xr:uid="{295DCFD7-34EF-4BAC-AFA2-9556D991EA41}"/>
    <cellStyle name="Percent 63 3 2" xfId="25941" xr:uid="{957F04ED-E6E5-45E2-8570-57D641DDE3DC}"/>
    <cellStyle name="Percent 63 3 2 2" xfId="28923" xr:uid="{5F5913BD-DE5D-4830-9790-6DBDF4C2C09A}"/>
    <cellStyle name="Percent 63 3 2 2 2" xfId="57413" xr:uid="{BAAD553A-4F0E-4DD9-A39D-8061AFD0E262}"/>
    <cellStyle name="Percent 63 3 2 3" xfId="54432" xr:uid="{8D29CDE4-CE4F-4FE8-9FF9-C1280E8BD6FB}"/>
    <cellStyle name="Percent 63 3 3" xfId="27412" xr:uid="{CC5615A6-B7F9-487C-B252-833EAB6BF624}"/>
    <cellStyle name="Percent 63 3 3 2" xfId="55902" xr:uid="{60530E40-7FED-4D0D-9960-78C20DA30EF8}"/>
    <cellStyle name="Percent 63 3 4" xfId="30410" xr:uid="{3FB573DB-F694-4735-B382-AEA74A24AD29}"/>
    <cellStyle name="Percent 63 3 4 2" xfId="58900" xr:uid="{B96732E5-24DE-49C1-8DF2-8A4FF23951C0}"/>
    <cellStyle name="Percent 63 3 5" xfId="52989" xr:uid="{40CD2EB4-C460-45C9-9BA6-7CE932BE7790}"/>
    <cellStyle name="Percent 63 4" xfId="24783" xr:uid="{B3E64730-7C7D-49F2-9C46-9516072DD9C9}"/>
    <cellStyle name="Percent 63 4 2" xfId="26241" xr:uid="{BDCCF124-DC02-4A2D-875C-05429E248FB0}"/>
    <cellStyle name="Percent 63 4 2 2" xfId="29225" xr:uid="{DC48E62C-8C72-4AC3-89E2-F4F059B69980}"/>
    <cellStyle name="Percent 63 4 2 2 2" xfId="57715" xr:uid="{032A5852-36C6-4C88-B0F0-369D6162DA8F}"/>
    <cellStyle name="Percent 63 4 2 3" xfId="54732" xr:uid="{B85399F7-C2DC-4444-A50A-C2BD4C633750}"/>
    <cellStyle name="Percent 63 4 3" xfId="27714" xr:uid="{960A9AF5-896C-464E-AD9A-CD50E673DCFE}"/>
    <cellStyle name="Percent 63 4 3 2" xfId="56204" xr:uid="{68595875-1065-4B5A-8891-140980C3B1E3}"/>
    <cellStyle name="Percent 63 4 4" xfId="30713" xr:uid="{37A4E469-6605-418C-8094-A0B927CE010C}"/>
    <cellStyle name="Percent 63 4 4 2" xfId="59203" xr:uid="{742B8C01-D0A1-477F-94E6-B667C90FED45}"/>
    <cellStyle name="Percent 63 4 5" xfId="53275" xr:uid="{77D23491-F54B-4D8B-BD12-998B719CD699}"/>
    <cellStyle name="Percent 63 5" xfId="25076" xr:uid="{324702C9-3B6F-4039-95D8-0D48F7A5B61D}"/>
    <cellStyle name="Percent 63 5 2" xfId="26545" xr:uid="{2423AC0F-1056-422B-B7DB-095C4AF8CFED}"/>
    <cellStyle name="Percent 63 5 2 2" xfId="29529" xr:uid="{BE042F4C-9F30-447C-A04A-582E701FCEEC}"/>
    <cellStyle name="Percent 63 5 2 2 2" xfId="58019" xr:uid="{256BF123-C1D8-41A1-8A31-890DEDE3521F}"/>
    <cellStyle name="Percent 63 5 2 3" xfId="55036" xr:uid="{C6C79091-305B-4BD9-B49B-F1F934695D62}"/>
    <cellStyle name="Percent 63 5 3" xfId="28018" xr:uid="{FCBC4912-1D6E-445C-AF4A-B7B4A1099E18}"/>
    <cellStyle name="Percent 63 5 3 2" xfId="56508" xr:uid="{04815CFE-BC74-48D6-AB9A-B11458842629}"/>
    <cellStyle name="Percent 63 5 4" xfId="31018" xr:uid="{3FCC341F-0501-4B64-9857-7E8EE693EA5A}"/>
    <cellStyle name="Percent 63 5 4 2" xfId="59508" xr:uid="{2041DC66-D156-4EE1-868D-7970228365A5}"/>
    <cellStyle name="Percent 63 5 5" xfId="53567" xr:uid="{D3145B79-5518-4397-9F48-0A4D1BB980FF}"/>
    <cellStyle name="Percent 63 6" xfId="25377" xr:uid="{D7DC426D-1163-415B-932C-93A1E59F137D}"/>
    <cellStyle name="Percent 63 6 2" xfId="28343" xr:uid="{AA6140E1-C58F-4E82-BA73-7A91C5BE327F}"/>
    <cellStyle name="Percent 63 6 2 2" xfId="56833" xr:uid="{AD580F09-B25F-49C4-BD83-2748DC669E32}"/>
    <cellStyle name="Percent 63 6 3" xfId="53868" xr:uid="{2646C926-A005-4944-92C2-E5DE620148C2}"/>
    <cellStyle name="Percent 63 7" xfId="26828" xr:uid="{03FEB28A-9F92-4CB8-AF7A-7BF73796B91C}"/>
    <cellStyle name="Percent 63 7 2" xfId="55318" xr:uid="{1333017E-DCC2-4C1B-AF63-30B283C3F2D8}"/>
    <cellStyle name="Percent 63 8" xfId="29822" xr:uid="{0313ED24-AC1B-4B9D-9A1C-8BD1573A70F9}"/>
    <cellStyle name="Percent 63 8 2" xfId="58312" xr:uid="{C1EB543D-970A-4847-97BE-BB8C5DF4ACCE}"/>
    <cellStyle name="Percent 63 9" xfId="52465" xr:uid="{926CFAD8-60FD-4AD9-9636-FB4E005625AF}"/>
    <cellStyle name="Percent 64" xfId="23849" xr:uid="{BB727DBF-362A-41F3-A228-B73EEBF1EA14}"/>
    <cellStyle name="Percent 64 2" xfId="24216" xr:uid="{5C1E6AAA-BEC4-4DA2-8965-DD940C43ED04}"/>
    <cellStyle name="Percent 64 2 2" xfId="25650" xr:uid="{84301F8E-60C2-418B-8964-FAA2C7A1C770}"/>
    <cellStyle name="Percent 64 2 2 2" xfId="28627" xr:uid="{736BE364-1FF8-42A3-A88A-9A6D87900D1D}"/>
    <cellStyle name="Percent 64 2 2 2 2" xfId="57117" xr:uid="{679B450B-5509-404A-9090-264E4AD86350}"/>
    <cellStyle name="Percent 64 2 2 3" xfId="54141" xr:uid="{0C6F3B33-6BE6-4F50-9F10-4C6295B6A679}"/>
    <cellStyle name="Percent 64 2 3" xfId="27116" xr:uid="{1A6EE00B-89CB-4339-98E5-730C0E92137D}"/>
    <cellStyle name="Percent 64 2 3 2" xfId="55606" xr:uid="{201721F7-4DB3-4373-9751-77B7748C3F91}"/>
    <cellStyle name="Percent 64 2 4" xfId="30111" xr:uid="{6E19EC2E-C64B-4C5A-A813-C53E06BB005A}"/>
    <cellStyle name="Percent 64 2 4 2" xfId="58601" xr:uid="{73B3B072-0E6C-49F9-A02A-BFDA92AF292E}"/>
    <cellStyle name="Percent 64 2 5" xfId="52710" xr:uid="{67307865-8605-48E1-8019-47F975445B2F}"/>
    <cellStyle name="Percent 64 3" xfId="24494" xr:uid="{29CBF0CD-E614-4D38-8C29-CDFF762599EE}"/>
    <cellStyle name="Percent 64 3 2" xfId="25938" xr:uid="{BE4F25F5-8544-443C-AC9C-8E413946FFA5}"/>
    <cellStyle name="Percent 64 3 2 2" xfId="28920" xr:uid="{84844C33-2DCE-4F88-A52C-7B685E7F72CE}"/>
    <cellStyle name="Percent 64 3 2 2 2" xfId="57410" xr:uid="{D5869E75-676F-4BAF-8212-8C06172A61F8}"/>
    <cellStyle name="Percent 64 3 2 3" xfId="54429" xr:uid="{BA05506C-25B6-4C1B-8379-F5060A599C8A}"/>
    <cellStyle name="Percent 64 3 3" xfId="27409" xr:uid="{D258B7EE-E0E2-4298-87BB-7DBB1159D767}"/>
    <cellStyle name="Percent 64 3 3 2" xfId="55899" xr:uid="{8AD30896-6D52-4DD7-89BC-1FB831E77ABF}"/>
    <cellStyle name="Percent 64 3 4" xfId="30407" xr:uid="{7F99D8BB-25AE-45E4-B3DA-5215995C97B8}"/>
    <cellStyle name="Percent 64 3 4 2" xfId="58897" xr:uid="{AB5C8F57-F0F7-4366-8290-03C708CA2FE1}"/>
    <cellStyle name="Percent 64 3 5" xfId="52986" xr:uid="{B493765A-4950-4099-ABB8-BE119D88ACF3}"/>
    <cellStyle name="Percent 64 4" xfId="24780" xr:uid="{F247F2F8-AB03-4203-A469-E552F01C2C59}"/>
    <cellStyle name="Percent 64 4 2" xfId="26238" xr:uid="{11CD4B2E-8516-4D31-AFFB-58B09593EE36}"/>
    <cellStyle name="Percent 64 4 2 2" xfId="29222" xr:uid="{A4C112F9-3CC9-4DE7-9E1D-2970ACE5630F}"/>
    <cellStyle name="Percent 64 4 2 2 2" xfId="57712" xr:uid="{BCD4EA1A-C399-4559-95AE-1CC5AB1CBDE1}"/>
    <cellStyle name="Percent 64 4 2 3" xfId="54729" xr:uid="{7565D339-BB29-42FB-A2E1-B902681CFDF0}"/>
    <cellStyle name="Percent 64 4 3" xfId="27711" xr:uid="{6B1E78D6-977F-496F-928B-7A0843025352}"/>
    <cellStyle name="Percent 64 4 3 2" xfId="56201" xr:uid="{38B77A11-CCD7-4C5B-9B9C-722C30061692}"/>
    <cellStyle name="Percent 64 4 4" xfId="30710" xr:uid="{12A1484A-20D2-4B10-83B7-3E5A1955BFFB}"/>
    <cellStyle name="Percent 64 4 4 2" xfId="59200" xr:uid="{AB3BF681-69BA-4C9F-A7AC-D79E17A46E12}"/>
    <cellStyle name="Percent 64 4 5" xfId="53272" xr:uid="{090E254E-95F1-4F82-85E0-705FF3FDFEAA}"/>
    <cellStyle name="Percent 64 5" xfId="25073" xr:uid="{066AFF86-318F-4800-915F-E5D6C57065B7}"/>
    <cellStyle name="Percent 64 5 2" xfId="26542" xr:uid="{4B228B3E-1CB6-4B6D-9A83-4CBCA81C9A6C}"/>
    <cellStyle name="Percent 64 5 2 2" xfId="29526" xr:uid="{24E8E76E-DBED-4015-B36B-E61515D30718}"/>
    <cellStyle name="Percent 64 5 2 2 2" xfId="58016" xr:uid="{7C93DB05-E7B5-4340-A824-3B90A3C8F6E2}"/>
    <cellStyle name="Percent 64 5 2 3" xfId="55033" xr:uid="{0F7B222D-A66D-40D5-A235-A3F35A59082D}"/>
    <cellStyle name="Percent 64 5 3" xfId="28015" xr:uid="{4C22E8EB-879E-4831-963C-340EB308A442}"/>
    <cellStyle name="Percent 64 5 3 2" xfId="56505" xr:uid="{E15E3B90-EA8A-477F-AD62-0F8DC0A05182}"/>
    <cellStyle name="Percent 64 5 4" xfId="31015" xr:uid="{5D721577-D462-45F6-B9E9-42621E8C4059}"/>
    <cellStyle name="Percent 64 5 4 2" xfId="59505" xr:uid="{1FE5E9DC-A9F2-4E8F-B6BB-08398DBECA48}"/>
    <cellStyle name="Percent 64 5 5" xfId="53564" xr:uid="{559D925E-99B6-47FA-96E9-247B707E2976}"/>
    <cellStyle name="Percent 64 6" xfId="25374" xr:uid="{B0895951-7275-4955-97DE-03E6C80E3403}"/>
    <cellStyle name="Percent 64 6 2" xfId="28340" xr:uid="{DBAEF661-AEF8-41DB-AB56-B738030DCB9D}"/>
    <cellStyle name="Percent 64 6 2 2" xfId="56830" xr:uid="{69C46FAC-96E4-4D14-B23C-E3A32DC91E08}"/>
    <cellStyle name="Percent 64 6 3" xfId="53865" xr:uid="{1C624CAF-CFD2-4A2B-B900-82B16587EF7E}"/>
    <cellStyle name="Percent 64 7" xfId="26825" xr:uid="{600A72F5-90C0-40B4-9CDC-891D012785A0}"/>
    <cellStyle name="Percent 64 7 2" xfId="55315" xr:uid="{534E75FC-80A4-41FF-ADAD-15B6371D3F1F}"/>
    <cellStyle name="Percent 64 8" xfId="29819" xr:uid="{DB47B0F6-05D6-48B6-B2EB-D2C2C98B81C9}"/>
    <cellStyle name="Percent 64 8 2" xfId="58309" xr:uid="{7DA29D4C-54DA-4D99-B840-C8AC9DCD59B3}"/>
    <cellStyle name="Percent 64 9" xfId="52463" xr:uid="{023CF97B-EEDF-49DD-966F-0FBD067E1FC1}"/>
    <cellStyle name="Percent 65" xfId="23859" xr:uid="{4AE026E1-9ABC-4CBA-AC13-8E53E8831026}"/>
    <cellStyle name="Percent 65 2" xfId="24228" xr:uid="{ECEB0B28-C788-4A23-9BFF-4ED62C20AC68}"/>
    <cellStyle name="Percent 65 2 2" xfId="25666" xr:uid="{5EC607E8-34FF-46CB-8652-69B94FBDBD32}"/>
    <cellStyle name="Percent 65 2 2 2" xfId="28643" xr:uid="{170256F4-9EAF-4EA2-888B-503F16712D75}"/>
    <cellStyle name="Percent 65 2 2 2 2" xfId="57133" xr:uid="{39345C1A-5BF6-478E-8315-FEF9E5B55C92}"/>
    <cellStyle name="Percent 65 2 2 3" xfId="54157" xr:uid="{99076ECC-F988-44E4-8F1E-D5919812880D}"/>
    <cellStyle name="Percent 65 2 3" xfId="27132" xr:uid="{BD06F155-A3AB-4963-89D4-822C1B700E7B}"/>
    <cellStyle name="Percent 65 2 3 2" xfId="55622" xr:uid="{A618FED8-63F8-4778-8CAD-49FDD1634E4B}"/>
    <cellStyle name="Percent 65 2 4" xfId="30127" xr:uid="{873D411F-175E-44D8-A5D5-A99F4948476C}"/>
    <cellStyle name="Percent 65 2 4 2" xfId="58617" xr:uid="{639B15BA-9B67-4F5D-AE4D-1C3758D42529}"/>
    <cellStyle name="Percent 65 2 5" xfId="52722" xr:uid="{D47F17D4-869C-4BB9-A968-D6E2E2ED730C}"/>
    <cellStyle name="Percent 65 3" xfId="24510" xr:uid="{256EDC7A-6DE5-44C3-BAE4-08BA49E3CCD1}"/>
    <cellStyle name="Percent 65 3 2" xfId="25954" xr:uid="{7DE89E25-82EA-41AD-A7EA-C03EE418CEB0}"/>
    <cellStyle name="Percent 65 3 2 2" xfId="28936" xr:uid="{7DF51C4A-F044-4CDE-8B1C-8FAC4A4C63D5}"/>
    <cellStyle name="Percent 65 3 2 2 2" xfId="57426" xr:uid="{25550222-5D36-42B1-8490-CC1DB62E42F4}"/>
    <cellStyle name="Percent 65 3 2 3" xfId="54445" xr:uid="{53865673-29D0-4778-BB25-FA2A4C7DF2CA}"/>
    <cellStyle name="Percent 65 3 3" xfId="27425" xr:uid="{4FDC4FE9-FB4C-49D8-8306-A527C2E24A41}"/>
    <cellStyle name="Percent 65 3 3 2" xfId="55915" xr:uid="{3BADE55A-D4E8-491D-B0D1-12DA04D34FC9}"/>
    <cellStyle name="Percent 65 3 4" xfId="30423" xr:uid="{C4D235F8-C8D2-4CDB-8DAD-AE3B8971AC33}"/>
    <cellStyle name="Percent 65 3 4 2" xfId="58913" xr:uid="{F56BCFE6-30DC-464B-82E5-0D21A5C7FDF9}"/>
    <cellStyle name="Percent 65 3 5" xfId="53002" xr:uid="{E5B04F24-6010-4331-BE47-9F38822A2862}"/>
    <cellStyle name="Percent 65 4" xfId="24796" xr:uid="{9165CB6E-D7E6-46C6-A331-9C66F89477AD}"/>
    <cellStyle name="Percent 65 4 2" xfId="26254" xr:uid="{A3343758-5DAF-4B5E-8017-B26DFBB75521}"/>
    <cellStyle name="Percent 65 4 2 2" xfId="29238" xr:uid="{21DF746E-3586-4326-A1C1-F62675D3CEDE}"/>
    <cellStyle name="Percent 65 4 2 2 2" xfId="57728" xr:uid="{493584C9-ACD1-439B-8A75-94BD4492F6AB}"/>
    <cellStyle name="Percent 65 4 2 3" xfId="54745" xr:uid="{4261FB92-5315-41C2-B4A9-4F9FAB88703C}"/>
    <cellStyle name="Percent 65 4 3" xfId="27727" xr:uid="{0165321A-7D93-4566-8FFC-F86C6A7D595F}"/>
    <cellStyle name="Percent 65 4 3 2" xfId="56217" xr:uid="{88C1CA3B-E1C6-4CA2-801C-16BD9EBEA8CF}"/>
    <cellStyle name="Percent 65 4 4" xfId="30726" xr:uid="{8D147A4D-157D-413C-87EB-EC8493B7980D}"/>
    <cellStyle name="Percent 65 4 4 2" xfId="59216" xr:uid="{C8F4FC5D-A449-4854-8CBC-65671DAAAF16}"/>
    <cellStyle name="Percent 65 4 5" xfId="53288" xr:uid="{9AB481D8-803C-4FE0-B842-8DCE79DDCA29}"/>
    <cellStyle name="Percent 65 5" xfId="25089" xr:uid="{34731143-E1C0-49B6-BCE4-BA9E5E295DCC}"/>
    <cellStyle name="Percent 65 5 2" xfId="26558" xr:uid="{F5B5437E-8D97-4761-BB01-538B1FDC1919}"/>
    <cellStyle name="Percent 65 5 2 2" xfId="29542" xr:uid="{53347B68-B330-4A0B-BB34-3043C2D499D1}"/>
    <cellStyle name="Percent 65 5 2 2 2" xfId="58032" xr:uid="{661AB212-B6A0-4E7B-8193-EB8ADC240D11}"/>
    <cellStyle name="Percent 65 5 2 3" xfId="55049" xr:uid="{428A01D4-7DE9-40D2-ACB9-35CA6CEA7947}"/>
    <cellStyle name="Percent 65 5 3" xfId="28031" xr:uid="{350518C3-F13E-4624-8C79-BED1BDC84466}"/>
    <cellStyle name="Percent 65 5 3 2" xfId="56521" xr:uid="{39516E5B-69F9-4E39-A9A2-4DB731B1CD28}"/>
    <cellStyle name="Percent 65 5 4" xfId="31031" xr:uid="{160CB96D-C941-4E55-B1D1-3DF41A3A8452}"/>
    <cellStyle name="Percent 65 5 4 2" xfId="59521" xr:uid="{C6D9A6DB-D0FC-4C0F-9F0E-B6A66C022292}"/>
    <cellStyle name="Percent 65 5 5" xfId="53580" xr:uid="{ADD4D9CF-D112-48C8-9935-94288CEDACF3}"/>
    <cellStyle name="Percent 65 6" xfId="25390" xr:uid="{EEED3326-F853-4E0D-BEF3-7A5F4B95DBE7}"/>
    <cellStyle name="Percent 65 6 2" xfId="28356" xr:uid="{617BD258-7393-49D8-A777-5171538179A8}"/>
    <cellStyle name="Percent 65 6 2 2" xfId="56846" xr:uid="{19C0D3D9-ED8F-404F-8093-C090DC37A6B8}"/>
    <cellStyle name="Percent 65 6 3" xfId="53881" xr:uid="{3EC6A4F2-00BD-4F23-B2F2-1A88EFDD5093}"/>
    <cellStyle name="Percent 65 7" xfId="26841" xr:uid="{5DE8BBD7-C590-44E5-97A4-76218AF57572}"/>
    <cellStyle name="Percent 65 7 2" xfId="55331" xr:uid="{676840FD-0503-4A41-BFA2-92A6819BE29A}"/>
    <cellStyle name="Percent 65 8" xfId="29835" xr:uid="{4DA00B40-98CF-4985-91AE-B144BF20E16B}"/>
    <cellStyle name="Percent 65 8 2" xfId="58325" xr:uid="{B3644DA3-332E-4098-868D-FB8526B20BDD}"/>
    <cellStyle name="Percent 65 9" xfId="52473" xr:uid="{7F17EE5F-65CE-40DC-912E-36C7C94BC106}"/>
    <cellStyle name="Percent 66" xfId="24734" xr:uid="{6384FA25-0037-4532-948D-6015C4209410}"/>
    <cellStyle name="Percent 66 2" xfId="26192" xr:uid="{92535BB3-5CFF-4035-BFEC-45C75590DA23}"/>
    <cellStyle name="Percent 66 2 2" xfId="29176" xr:uid="{AF18FF40-78B2-4A8A-8799-75C1CA369540}"/>
    <cellStyle name="Percent 66 2 2 2" xfId="57666" xr:uid="{4D209692-E18D-481C-ADA2-7D792D2671BE}"/>
    <cellStyle name="Percent 66 2 3" xfId="54683" xr:uid="{23A3912F-A017-4AD7-ADE8-939E14682D0D}"/>
    <cellStyle name="Percent 66 3" xfId="27665" xr:uid="{7E110D49-AA02-4533-A56B-57BF4AF6BA51}"/>
    <cellStyle name="Percent 66 3 2" xfId="56155" xr:uid="{9368EEDA-D3FB-4A45-838B-34AED41C239B}"/>
    <cellStyle name="Percent 66 4" xfId="30664" xr:uid="{9BF2CB9D-CFC7-48B2-887A-7AAB62D3F866}"/>
    <cellStyle name="Percent 66 4 2" xfId="59154" xr:uid="{8F4E7F40-3B80-4473-9A1A-13B6EFE9B0BA}"/>
    <cellStyle name="Percent 66 5" xfId="53226" xr:uid="{6B3D0217-5EA0-4613-8069-A7F95E6FFC21}"/>
    <cellStyle name="Percent 67" xfId="24814" xr:uid="{F2EDB2F7-1A00-40A0-90B3-32509125ED18}"/>
    <cellStyle name="Percent 67 2" xfId="26271" xr:uid="{4494E0F7-6068-4BCD-9C08-97C5353300DE}"/>
    <cellStyle name="Percent 67 2 2" xfId="29255" xr:uid="{39B45A4F-BB1D-4988-A00C-37F52A456531}"/>
    <cellStyle name="Percent 67 2 2 2" xfId="57745" xr:uid="{29CDCFF8-1C4F-493C-AFDC-19C2C108BB88}"/>
    <cellStyle name="Percent 67 2 3" xfId="54762" xr:uid="{848DFF9C-2A93-4F79-8832-58F38F3ABE80}"/>
    <cellStyle name="Percent 67 3" xfId="27744" xr:uid="{4C63DBB3-B526-4C96-858F-F483F1A5340C}"/>
    <cellStyle name="Percent 67 3 2" xfId="56234" xr:uid="{954B8EA5-BEBF-4421-A238-E66E92C8B265}"/>
    <cellStyle name="Percent 67 4" xfId="30743" xr:uid="{6978E870-88AF-43A1-9A56-850C0946FC7F}"/>
    <cellStyle name="Percent 67 4 2" xfId="59233" xr:uid="{9E4C4A9A-511F-4BD7-BBB9-C9C354ED952A}"/>
    <cellStyle name="Percent 67 5" xfId="53305" xr:uid="{20E18B70-D331-4D35-AEA0-E0263E30439C}"/>
    <cellStyle name="Percent 68" xfId="24738" xr:uid="{89ED79EB-1D07-4A6E-8D4B-D886582EEB8D}"/>
    <cellStyle name="Percent 68 2" xfId="26196" xr:uid="{88016904-3441-4339-AE48-FCD99A75153C}"/>
    <cellStyle name="Percent 68 2 2" xfId="29180" xr:uid="{C89E8815-0EB5-48CD-A8A4-05F4F28D3C37}"/>
    <cellStyle name="Percent 68 2 2 2" xfId="57670" xr:uid="{B3EEF118-363A-4F83-8DA9-8DB36FADF0B2}"/>
    <cellStyle name="Percent 68 2 3" xfId="54687" xr:uid="{25C2F963-AE3C-4F57-9BF4-26C373BAB2B6}"/>
    <cellStyle name="Percent 68 3" xfId="27669" xr:uid="{EEE13918-3034-4CEF-8E0A-99F3E8A9DD39}"/>
    <cellStyle name="Percent 68 3 2" xfId="56159" xr:uid="{7CE2B562-ED71-4949-B564-9FA34EE51762}"/>
    <cellStyle name="Percent 68 4" xfId="30668" xr:uid="{3BED2833-3A8D-4E8A-B529-56810F548AA4}"/>
    <cellStyle name="Percent 68 4 2" xfId="59158" xr:uid="{203443A6-D159-4F6A-A858-C644FCBC858E}"/>
    <cellStyle name="Percent 68 5" xfId="53230" xr:uid="{9FC494AC-76CE-4F92-9E9B-F767DDE5C503}"/>
    <cellStyle name="Percent 69" xfId="24609" xr:uid="{EC068267-676C-43D0-A244-12072FF11108}"/>
    <cellStyle name="Percent 69 2" xfId="26066" xr:uid="{FD5F6771-CC39-458A-AA33-FE42BFE492FF}"/>
    <cellStyle name="Percent 69 2 2" xfId="29050" xr:uid="{149271FB-B1FB-438C-BAB1-55C8C7458243}"/>
    <cellStyle name="Percent 69 2 2 2" xfId="57540" xr:uid="{C2424F59-987A-4D19-9C36-10BB4937ECDB}"/>
    <cellStyle name="Percent 69 2 3" xfId="54557" xr:uid="{EB022EE9-0E3B-4F83-995B-D1C79BFC8500}"/>
    <cellStyle name="Percent 69 3" xfId="27539" xr:uid="{397F7D79-3DAF-4FCA-9E01-94215388E681}"/>
    <cellStyle name="Percent 69 3 2" xfId="56029" xr:uid="{73B766C9-F2F8-4730-B1EB-43F03FCC1D65}"/>
    <cellStyle name="Percent 69 4" xfId="30537" xr:uid="{EE048444-3121-4CE7-BCF6-26B63BBC5452}"/>
    <cellStyle name="Percent 69 4 2" xfId="59027" xr:uid="{88593168-CE14-4357-A614-3C22825E839F}"/>
    <cellStyle name="Percent 69 5" xfId="53101" xr:uid="{D94DAD48-80F5-4D76-9730-A6D59D8FBB66}"/>
    <cellStyle name="Percent 7" xfId="391" xr:uid="{8D407602-2BF5-4BAC-9887-31C90FD23ACE}"/>
    <cellStyle name="Percent 7 2" xfId="3488" xr:uid="{4FC0CE65-2DBA-4A8D-9B25-5C3E3FFFA10A}"/>
    <cellStyle name="Percent 7 2 10" xfId="23011" xr:uid="{12E1FDF1-D480-43F6-881E-F46087339438}"/>
    <cellStyle name="Percent 7 2 11" xfId="22725" xr:uid="{A8F2920F-4B89-4CE9-9CD3-B92C81550A8D}"/>
    <cellStyle name="Percent 7 2 11 2" xfId="52010" xr:uid="{14EFD5BC-587D-40DE-AD92-C7DDC81C6DB7}"/>
    <cellStyle name="Percent 7 2 12" xfId="4359" xr:uid="{E9760D90-BE87-4E87-868D-44C23DE50D5F}"/>
    <cellStyle name="Percent 7 2 12 2" xfId="34442" xr:uid="{7743F5CE-BDB7-4782-A9A7-ABB218F8C709}"/>
    <cellStyle name="Percent 7 2 2" xfId="5846" xr:uid="{96A24984-533F-4568-A5CD-77147B2137BB}"/>
    <cellStyle name="Percent 7 2 2 2" xfId="21855" xr:uid="{2073A210-7E93-4E8C-96EC-6542D065B3BC}"/>
    <cellStyle name="Percent 7 2 2 2 2" xfId="28554" xr:uid="{A6F05A5B-5CE6-4BEE-853E-CC77338F053D}"/>
    <cellStyle name="Percent 7 2 2 2 2 2" xfId="57044" xr:uid="{B02654CB-1A6D-4CFC-8BC3-3DC133CC23AD}"/>
    <cellStyle name="Percent 7 2 2 2 3" xfId="25579" xr:uid="{38312F2E-B93F-4A1E-AC23-320A555F511A}"/>
    <cellStyle name="Percent 7 2 2 2 3 2" xfId="54070" xr:uid="{846A8022-3DFD-4077-A4FE-69A7018123B7}"/>
    <cellStyle name="Percent 7 2 2 2 4" xfId="51280" xr:uid="{DFF411B1-221B-40AA-9EC4-F32B1ADC3552}"/>
    <cellStyle name="Percent 7 2 2 3" xfId="27040" xr:uid="{E7104E37-2E89-4570-A827-520B4FFF7B79}"/>
    <cellStyle name="Percent 7 2 2 3 2" xfId="55530" xr:uid="{3472FDDF-F16D-40FF-89C4-7963C4A04EF2}"/>
    <cellStyle name="Percent 7 2 2 4" xfId="30035" xr:uid="{5F595855-8D3D-4155-87CA-A29789691E6E}"/>
    <cellStyle name="Percent 7 2 2 4 2" xfId="58525" xr:uid="{F59323BD-A337-4ECA-94D5-11396CBF5A79}"/>
    <cellStyle name="Percent 7 2 2 5" xfId="24107" xr:uid="{EB524EB2-BBB4-4A18-A6F2-D29DA56D7FE4}"/>
    <cellStyle name="Percent 7 2 2 5 2" xfId="52648" xr:uid="{DB0944EB-F923-463B-A95A-61634D575747}"/>
    <cellStyle name="Percent 7 2 2 6" xfId="35705" xr:uid="{5F5BD819-854F-4D33-AC8A-308A0073BDA2}"/>
    <cellStyle name="Percent 7 2 3" xfId="20883" xr:uid="{75F1F2D2-0E84-4745-A1FB-496084F943F3}"/>
    <cellStyle name="Percent 7 2 3 2" xfId="25866" xr:uid="{138657D5-EF05-401D-91CC-63633C09B873}"/>
    <cellStyle name="Percent 7 2 3 2 2" xfId="28844" xr:uid="{63A96A42-92CC-4638-8897-8B108F024A80}"/>
    <cellStyle name="Percent 7 2 3 2 2 2" xfId="57334" xr:uid="{3B81D7FE-40D0-4020-BC86-6FF175B2D316}"/>
    <cellStyle name="Percent 7 2 3 2 3" xfId="54357" xr:uid="{982058D1-4027-478D-996A-230939A93D1D}"/>
    <cellStyle name="Percent 7 2 3 3" xfId="27333" xr:uid="{BFA6B70E-3217-4F44-94C2-3B4FC409D5A6}"/>
    <cellStyle name="Percent 7 2 3 3 2" xfId="55823" xr:uid="{79E3C037-0FE2-4EDF-BDD9-F142B52A462D}"/>
    <cellStyle name="Percent 7 2 3 4" xfId="30331" xr:uid="{9643E291-C274-4BC3-BDE5-D29FEE77B514}"/>
    <cellStyle name="Percent 7 2 3 4 2" xfId="58821" xr:uid="{0B235C6E-CBC6-45DB-AB5E-ED7FD14353D0}"/>
    <cellStyle name="Percent 7 2 3 5" xfId="24421" xr:uid="{C0E677E6-7E7D-4CAF-A26A-FDE907BD2BE7}"/>
    <cellStyle name="Percent 7 2 3 5 2" xfId="52913" xr:uid="{177840FC-8D78-4955-9C40-D74BD8DFE5F9}"/>
    <cellStyle name="Percent 7 2 3 6" xfId="50311" xr:uid="{585F9AC6-D77D-4EC0-AA3E-1549759C8891}"/>
    <cellStyle name="Percent 7 2 4" xfId="20279" xr:uid="{D8C7D3D4-D811-4934-91D0-DC1E1A043030}"/>
    <cellStyle name="Percent 7 2 4 2" xfId="26157" xr:uid="{EAB95B43-DA1D-4992-AD85-08A6EC1AF3E5}"/>
    <cellStyle name="Percent 7 2 4 2 2" xfId="29141" xr:uid="{11CBD92A-CB7B-48BB-80C5-4BF5D0AF747B}"/>
    <cellStyle name="Percent 7 2 4 2 2 2" xfId="57631" xr:uid="{7F29579A-8AAB-435E-ABAD-68FD1D522795}"/>
    <cellStyle name="Percent 7 2 4 2 3" xfId="54648" xr:uid="{958F25D7-2F2D-4204-B951-2D1A11B781D2}"/>
    <cellStyle name="Percent 7 2 4 3" xfId="27630" xr:uid="{496DA229-CBCA-4C23-AC6B-C8F47D7C4D27}"/>
    <cellStyle name="Percent 7 2 4 3 2" xfId="56120" xr:uid="{F20002AB-8886-469A-933D-84C692DDAD8E}"/>
    <cellStyle name="Percent 7 2 4 4" xfId="30629" xr:uid="{50203A21-0F7D-447A-B168-B737C13D2878}"/>
    <cellStyle name="Percent 7 2 4 4 2" xfId="59119" xr:uid="{3ECD549C-23ED-43A5-989B-483B2B401882}"/>
    <cellStyle name="Percent 7 2 4 5" xfId="24700" xr:uid="{46C58FB7-A763-4C0F-AA06-BE5ADBFB85F8}"/>
    <cellStyle name="Percent 7 2 4 5 2" xfId="53192" xr:uid="{B6ED6C56-C761-4D03-9C8E-6E2226CFB494}"/>
    <cellStyle name="Percent 7 2 4 6" xfId="49917" xr:uid="{1356ED1D-BED8-4FA9-9543-F6D0AFB076A6}"/>
    <cellStyle name="Percent 7 2 5" xfId="5040" xr:uid="{1EE30066-E219-4781-AFFF-BAF360611B48}"/>
    <cellStyle name="Percent 7 2 5 2" xfId="26466" xr:uid="{E54FF4CD-0C2D-4D91-A13C-184E90ED629A}"/>
    <cellStyle name="Percent 7 2 5 2 2" xfId="29450" xr:uid="{396F35C1-0AE8-47F0-9575-122F2C30AEF7}"/>
    <cellStyle name="Percent 7 2 5 2 2 2" xfId="57940" xr:uid="{683E8E12-C6BA-40C1-909A-6615BC7C5CB5}"/>
    <cellStyle name="Percent 7 2 5 2 3" xfId="54957" xr:uid="{81D9C53D-213A-4638-9483-22ABB73419AD}"/>
    <cellStyle name="Percent 7 2 5 3" xfId="27939" xr:uid="{842CA0D4-9F16-4D95-9B6E-AF77A5363383}"/>
    <cellStyle name="Percent 7 2 5 3 2" xfId="56429" xr:uid="{96124780-FCD0-4D53-B878-F0F999B0536E}"/>
    <cellStyle name="Percent 7 2 5 4" xfId="30939" xr:uid="{DB40F182-B18C-4D2F-80D5-7655863B7335}"/>
    <cellStyle name="Percent 7 2 5 4 2" xfId="59429" xr:uid="{92D31C1E-2073-40FE-9D6E-80F000A72097}"/>
    <cellStyle name="Percent 7 2 5 5" xfId="24997" xr:uid="{BAAA9D5C-3684-462B-9B99-5032B3EBEE52}"/>
    <cellStyle name="Percent 7 2 5 5 2" xfId="53488" xr:uid="{4811F711-2F60-48EB-A0D1-0A5A4CB3F1FF}"/>
    <cellStyle name="Percent 7 2 5 6" xfId="34907" xr:uid="{589FDC2F-9B58-4353-90E1-AAE80F87F0F5}"/>
    <cellStyle name="Percent 7 2 6" xfId="25298" xr:uid="{21CFAE62-75B4-492B-A70C-B49B7127FCBF}"/>
    <cellStyle name="Percent 7 2 6 2" xfId="28264" xr:uid="{961CB9CB-D839-479B-9159-35CA3E881B1D}"/>
    <cellStyle name="Percent 7 2 6 2 2" xfId="56754" xr:uid="{E8B5239A-AD5A-4B71-B1CE-D57D6FC1DA49}"/>
    <cellStyle name="Percent 7 2 6 3" xfId="53789" xr:uid="{BB15E546-D789-4B08-875E-B33DCB77D7AB}"/>
    <cellStyle name="Percent 7 2 7" xfId="26749" xr:uid="{79A6ECC8-CFEA-44CB-A91A-4B11557BBD70}"/>
    <cellStyle name="Percent 7 2 7 2" xfId="55239" xr:uid="{6AD73A07-E286-43FE-807D-94F4E9D6C89F}"/>
    <cellStyle name="Percent 7 2 8" xfId="29743" xr:uid="{C877256D-3AC3-494A-A8F0-87D1B037A628}"/>
    <cellStyle name="Percent 7 2 8 2" xfId="58233" xr:uid="{5667AD31-8180-482B-B3A0-85BC87CAEEBE}"/>
    <cellStyle name="Percent 7 2 9" xfId="23702" xr:uid="{3DBD30C6-D128-45EC-87D9-06011EFCAB92}"/>
    <cellStyle name="Percent 7 2 9 2" xfId="52404" xr:uid="{F713F077-4C83-469D-964F-7EF18006BC51}"/>
    <cellStyle name="Percent 7 3" xfId="1446" xr:uid="{6483DC2E-0BE1-4B24-B3CA-126A6E9F6B72}"/>
    <cellStyle name="Percent 7 3 10" xfId="5257" xr:uid="{C12310BB-5A44-41EC-A801-819CEB9A7333}"/>
    <cellStyle name="Percent 7 3 10 2" xfId="35120" xr:uid="{8A3E6564-DFF4-4E73-BD03-9F3555699DD6}"/>
    <cellStyle name="Percent 7 3 2" xfId="3856" xr:uid="{3E9A078A-4C63-49D9-9016-51A4CAB36C21}"/>
    <cellStyle name="Percent 7 3 2 2" xfId="22113" xr:uid="{D4C4FC86-1D20-48A5-B577-7320F1A6A639}"/>
    <cellStyle name="Percent 7 3 2 2 2" xfId="28487" xr:uid="{71655D0A-D4B1-4E32-91C1-EC1E4000CB71}"/>
    <cellStyle name="Percent 7 3 2 2 2 2" xfId="56977" xr:uid="{C16508F2-A611-4EBC-B924-92E53997CEE8}"/>
    <cellStyle name="Percent 7 3 2 2 3" xfId="25510" xr:uid="{48D9E64C-1CF6-4DA0-887C-3BF97BFA2172}"/>
    <cellStyle name="Percent 7 3 2 2 3 2" xfId="54001" xr:uid="{176FD632-0BDF-4FE8-B485-9B4D41DCF2F3}"/>
    <cellStyle name="Percent 7 3 2 2 4" xfId="51538" xr:uid="{DC55FD09-E97C-427A-8A2F-136707CFB3FC}"/>
    <cellStyle name="Percent 7 3 2 3" xfId="26973" xr:uid="{452B59AA-A77D-489D-9638-2176702D6B08}"/>
    <cellStyle name="Percent 7 3 2 3 2" xfId="55463" xr:uid="{FEB1DD07-2D77-4141-91DC-BD48DAEA4808}"/>
    <cellStyle name="Percent 7 3 2 4" xfId="29967" xr:uid="{6452981B-5F29-41BC-BFF0-74F21FC033CF}"/>
    <cellStyle name="Percent 7 3 2 4 2" xfId="58457" xr:uid="{EABEE334-A212-4DB3-B74B-10629F5AC8E6}"/>
    <cellStyle name="Percent 7 3 2 5" xfId="24035" xr:uid="{478FACEC-FB5C-4429-A364-E9EA165E2014}"/>
    <cellStyle name="Percent 7 3 2 5 2" xfId="52592" xr:uid="{58602EBC-C681-4BB3-AF82-1336DDBF7948}"/>
    <cellStyle name="Percent 7 3 2 6" xfId="6038" xr:uid="{83A12D32-53B4-4D92-96FD-0EB33CF45648}"/>
    <cellStyle name="Percent 7 3 2 6 2" xfId="35897" xr:uid="{C32EFBB2-34E1-4026-A6B5-8E93346FF97C}"/>
    <cellStyle name="Percent 7 3 3" xfId="21129" xr:uid="{5C364BF2-7AA5-4989-9E88-6A50AD477293}"/>
    <cellStyle name="Percent 7 3 3 2" xfId="25797" xr:uid="{007B89D4-9862-48CF-9D5A-99A70EAE6103}"/>
    <cellStyle name="Percent 7 3 3 2 2" xfId="28776" xr:uid="{4E732FBD-1F3E-4F5C-A394-5F604B892C0A}"/>
    <cellStyle name="Percent 7 3 3 2 2 2" xfId="57266" xr:uid="{6DA21B7D-FD33-49F4-A363-51048801A308}"/>
    <cellStyle name="Percent 7 3 3 2 3" xfId="54288" xr:uid="{870252AB-B834-4B8D-998B-60085611059B}"/>
    <cellStyle name="Percent 7 3 3 3" xfId="27265" xr:uid="{0371BF71-5021-43D4-96B1-733FCD111C64}"/>
    <cellStyle name="Percent 7 3 3 3 2" xfId="55755" xr:uid="{53A22D8E-C3AD-49C0-AC72-F49E8846E003}"/>
    <cellStyle name="Percent 7 3 3 4" xfId="30262" xr:uid="{34182595-0BDE-4849-81D7-84010B39BE3A}"/>
    <cellStyle name="Percent 7 3 3 4 2" xfId="58752" xr:uid="{E6BBDF43-B5D4-4D03-A19B-53E8549BFF28}"/>
    <cellStyle name="Percent 7 3 3 5" xfId="24352" xr:uid="{CC377183-A3A3-4A45-A155-7335F5E2BD15}"/>
    <cellStyle name="Percent 7 3 3 5 2" xfId="52844" xr:uid="{1F40A46B-D7BB-4C6E-9371-60EB5231E212}"/>
    <cellStyle name="Percent 7 3 3 6" xfId="50555" xr:uid="{9CAEE5A6-CBB9-4F67-82EC-4F7F9D6C4F7D}"/>
    <cellStyle name="Percent 7 3 4" xfId="20446" xr:uid="{816A4452-38E2-4CBC-86F6-355357910371}"/>
    <cellStyle name="Percent 7 3 4 2" xfId="26089" xr:uid="{01AC5F5E-6671-4214-A5E1-9104D9FCBEFA}"/>
    <cellStyle name="Percent 7 3 4 2 2" xfId="29073" xr:uid="{35234966-FD3C-4F97-9241-7D319F72F128}"/>
    <cellStyle name="Percent 7 3 4 2 2 2" xfId="57563" xr:uid="{6721E1BC-1CD4-40A2-85B2-82B9A213DB7A}"/>
    <cellStyle name="Percent 7 3 4 2 3" xfId="54580" xr:uid="{592D55EB-62DA-4CB0-88B7-77CFC486759C}"/>
    <cellStyle name="Percent 7 3 4 3" xfId="27562" xr:uid="{4BD09C8B-3B92-43D2-B93F-4BAFAC5A79A3}"/>
    <cellStyle name="Percent 7 3 4 3 2" xfId="56052" xr:uid="{8B6ACAAC-990B-4C19-9AB9-1198D0A8637A}"/>
    <cellStyle name="Percent 7 3 4 4" xfId="30560" xr:uid="{1C33EC80-C72D-4ABC-A794-D3C1F9AF49A8}"/>
    <cellStyle name="Percent 7 3 4 4 2" xfId="59050" xr:uid="{86F82933-4825-4545-80C0-7589324B5ED7}"/>
    <cellStyle name="Percent 7 3 4 5" xfId="24631" xr:uid="{8B621AA7-5433-403A-BE21-AD941EEB9BE9}"/>
    <cellStyle name="Percent 7 3 4 5 2" xfId="53123" xr:uid="{954999BF-BBE3-4EB9-A911-4FC5736BE58E}"/>
    <cellStyle name="Percent 7 3 5" xfId="24928" xr:uid="{92CA102A-2E6A-4CF7-B125-AB3B699D2300}"/>
    <cellStyle name="Percent 7 3 5 2" xfId="26398" xr:uid="{ACE05C0B-A2C4-4EA8-A970-BA1C74F905F2}"/>
    <cellStyle name="Percent 7 3 5 2 2" xfId="29382" xr:uid="{8BC9531A-954A-42C0-8F8B-9E6DE8DA0BAD}"/>
    <cellStyle name="Percent 7 3 5 2 2 2" xfId="57872" xr:uid="{94C5F863-0C0A-48F3-8491-56F1349AF6E3}"/>
    <cellStyle name="Percent 7 3 5 2 3" xfId="54889" xr:uid="{B206E97E-9427-4323-8267-1B4EEB1F4B08}"/>
    <cellStyle name="Percent 7 3 5 3" xfId="27871" xr:uid="{3982E48D-BE54-4B93-BF60-E40B0F0AAAAB}"/>
    <cellStyle name="Percent 7 3 5 3 2" xfId="56361" xr:uid="{28E804A7-7289-4EAE-BFA6-FF1352018196}"/>
    <cellStyle name="Percent 7 3 5 4" xfId="30870" xr:uid="{7BC106EA-E2EA-4FF2-A8DF-D81F31870469}"/>
    <cellStyle name="Percent 7 3 5 4 2" xfId="59360" xr:uid="{D2E380DF-A942-4967-B87C-F7B5E6FE9CE9}"/>
    <cellStyle name="Percent 7 3 5 5" xfId="53419" xr:uid="{E5F323BE-88FA-4442-840E-894FB3E2DCB1}"/>
    <cellStyle name="Percent 7 3 6" xfId="25229" xr:uid="{57D9A35E-E7E8-41FE-9302-8F74B5CF2D08}"/>
    <cellStyle name="Percent 7 3 6 2" xfId="28196" xr:uid="{B8AA75ED-AF14-40ED-8B77-9CF56875B6FA}"/>
    <cellStyle name="Percent 7 3 6 2 2" xfId="56686" xr:uid="{B2B282A6-B919-4E6A-95B4-16E1E586B5CD}"/>
    <cellStyle name="Percent 7 3 6 3" xfId="53720" xr:uid="{E1D1C248-CEF5-4482-99B4-41F14F8FB4FC}"/>
    <cellStyle name="Percent 7 3 7" xfId="26680" xr:uid="{70470430-BC0B-4ACA-B2E4-484A11C99587}"/>
    <cellStyle name="Percent 7 3 7 2" xfId="55170" xr:uid="{8C02E468-42C7-482C-9DBB-02A5569B625A}"/>
    <cellStyle name="Percent 7 3 8" xfId="29674" xr:uid="{71E780C3-5751-4DBB-8776-6ED86E071C37}"/>
    <cellStyle name="Percent 7 3 8 2" xfId="58164" xr:uid="{570E5764-DE48-47BF-ABED-E2D5622EC7AB}"/>
    <cellStyle name="Percent 7 3 9" xfId="23648" xr:uid="{E79C4AA1-12D3-42BE-93B4-24305A67EDE4}"/>
    <cellStyle name="Percent 7 3 9 2" xfId="52364" xr:uid="{E1BD3285-3E9E-48A2-893A-6D3522E4EEA9}"/>
    <cellStyle name="Percent 7 4" xfId="5643" xr:uid="{E79DA46F-CFCC-47ED-BD9F-A29B3EC0BE4C}"/>
    <cellStyle name="Percent 7 4 2" xfId="21613" xr:uid="{D3F23797-1206-401C-B016-0D4A609DA897}"/>
    <cellStyle name="Percent 7 4 2 2" xfId="51038" xr:uid="{B2381EEF-6D41-4C42-8870-C5750018BEC6}"/>
    <cellStyle name="Percent 7 4 3" xfId="20278" xr:uid="{9A7CA396-F382-49E4-A045-039C0CF9E36B}"/>
    <cellStyle name="Percent 7 4 3 2" xfId="49916" xr:uid="{C19BE044-A905-4E4F-8061-5FBEDDD9BA6F}"/>
    <cellStyle name="Percent 7 4 4" xfId="23932" xr:uid="{33D77699-47B1-4F74-83E8-D1D1B5CD6ED3}"/>
    <cellStyle name="Percent 7 4 5" xfId="35502" xr:uid="{3513E024-2C27-4DA5-87C9-F6AEC69A33DB}"/>
    <cellStyle name="Percent 7 5" xfId="20656" xr:uid="{D3A7C663-30CB-4312-8DC6-3A8734402C8F}"/>
    <cellStyle name="Percent 7 5 2" xfId="22948" xr:uid="{B186D7DC-A449-4595-BE90-BCC78910A0A7}"/>
    <cellStyle name="Percent 7 5 3" xfId="50095" xr:uid="{2A7BA0D2-C33A-4BAA-822A-E4785368D65D}"/>
    <cellStyle name="Percent 7 6" xfId="6382" xr:uid="{9AF7CC1F-1FB0-4D1F-A73E-084E360E691C}"/>
    <cellStyle name="Percent 7 7" xfId="4773" xr:uid="{9345FDEC-806F-4F25-A42A-E944EE55F3C9}"/>
    <cellStyle name="Percent 7 7 2" xfId="34657" xr:uid="{47F3CA52-A984-4106-9388-845749B3BB91}"/>
    <cellStyle name="Percent 7 8" xfId="22678" xr:uid="{D7AFB686-13C9-4548-A15D-F4893AA42CF4}"/>
    <cellStyle name="Percent 7 8 2" xfId="51963" xr:uid="{958C815B-7D7F-450F-ABC6-C04FA8387D92}"/>
    <cellStyle name="Percent 7 9" xfId="4346" xr:uid="{1842C5AE-8786-497D-8450-AD0B5986DFF7}"/>
    <cellStyle name="Percent 7 9 2" xfId="34436" xr:uid="{27FBB2E4-B6AD-46C8-A00F-BA4E3A1F3B6F}"/>
    <cellStyle name="Percent 70" xfId="24570" xr:uid="{E4CF3F84-4CCF-4188-9075-7CE6EA4C612C}"/>
    <cellStyle name="Percent 70 2" xfId="26028" xr:uid="{842BCAEE-5206-43CA-AC38-776DCF41107C}"/>
    <cellStyle name="Percent 70 2 2" xfId="29011" xr:uid="{6617B33A-25ED-4A87-92EF-E58D3891192B}"/>
    <cellStyle name="Percent 70 2 2 2" xfId="57501" xr:uid="{7BBA4788-09BF-42BC-81FA-2C064162168F}"/>
    <cellStyle name="Percent 70 2 3" xfId="54519" xr:uid="{448304EC-DDD5-4B51-ACD6-10FC9070B28B}"/>
    <cellStyle name="Percent 70 3" xfId="27500" xr:uid="{42B74A5A-9B25-4497-83A9-352D4A81FF56}"/>
    <cellStyle name="Percent 70 3 2" xfId="55990" xr:uid="{28501A8F-65D2-40FA-8724-AFB80C590427}"/>
    <cellStyle name="Percent 70 4" xfId="30498" xr:uid="{CB65F03A-DECE-4D7E-985B-A6318167E761}"/>
    <cellStyle name="Percent 70 4 2" xfId="58988" xr:uid="{C0A0F9A7-B26C-46B9-8DB4-DC96770BC052}"/>
    <cellStyle name="Percent 70 5" xfId="53062" xr:uid="{8B2079D2-DBFE-462D-B34D-46C4F9B5653E}"/>
    <cellStyle name="Percent 71" xfId="24822" xr:uid="{27D9C784-18BE-45B9-875F-F08D2F9B57F6}"/>
    <cellStyle name="Percent 71 2" xfId="26279" xr:uid="{80B810C4-B974-42B8-81E4-CA7D8B83A05E}"/>
    <cellStyle name="Percent 71 2 2" xfId="29263" xr:uid="{D0D82A61-6235-44A3-A667-393A1A41F7A7}"/>
    <cellStyle name="Percent 71 2 2 2" xfId="57753" xr:uid="{8B7F6129-9455-49A7-BCA1-CC807FF853B8}"/>
    <cellStyle name="Percent 71 2 3" xfId="54770" xr:uid="{2CFE091E-8F47-4BB7-AFF6-50752B126B89}"/>
    <cellStyle name="Percent 71 3" xfId="27752" xr:uid="{F492A9C1-7A51-4494-AE76-9CCF60B5BEF1}"/>
    <cellStyle name="Percent 71 3 2" xfId="56242" xr:uid="{98C5D611-255C-4B67-AB68-226F59CDC931}"/>
    <cellStyle name="Percent 71 4" xfId="30751" xr:uid="{D7916E30-49AC-40D1-8099-962CBC2CB175}"/>
    <cellStyle name="Percent 71 4 2" xfId="59241" xr:uid="{95552978-13B6-454A-99FC-BCE169CBECEC}"/>
    <cellStyle name="Percent 71 5" xfId="53313" xr:uid="{DF0FBB67-B287-4C12-B3DB-48FDBE718307}"/>
    <cellStyle name="Percent 72" xfId="24736" xr:uid="{FD928E35-2D10-4CEF-AC68-436579B88C7C}"/>
    <cellStyle name="Percent 72 2" xfId="26194" xr:uid="{F8921336-99FD-47CB-8108-740A28251D4A}"/>
    <cellStyle name="Percent 72 2 2" xfId="29178" xr:uid="{A194088D-DF87-4486-993D-628E7CF5BA55}"/>
    <cellStyle name="Percent 72 2 2 2" xfId="57668" xr:uid="{764DD364-8DC2-46FA-A525-C97664A77DF5}"/>
    <cellStyle name="Percent 72 2 3" xfId="54685" xr:uid="{6EA0E40E-F3A5-43C7-A721-3B37B7CBE445}"/>
    <cellStyle name="Percent 72 3" xfId="27667" xr:uid="{A8269CF2-C5B5-4E07-95A2-1372C7FE31D3}"/>
    <cellStyle name="Percent 72 3 2" xfId="56157" xr:uid="{17B3AC5F-4F15-444F-AF7A-FEE6BD891494}"/>
    <cellStyle name="Percent 72 4" xfId="30666" xr:uid="{22F57F49-086B-4E8F-B02B-CD028E0D3006}"/>
    <cellStyle name="Percent 72 4 2" xfId="59156" xr:uid="{4EE7E0E7-9B6F-488F-976A-68063D3F5123}"/>
    <cellStyle name="Percent 72 5" xfId="53228" xr:uid="{A61CEE6B-AFF6-4120-8422-4992F0619033}"/>
    <cellStyle name="Percent 73" xfId="24821" xr:uid="{DBB3EA0A-B1CB-4A3D-8746-55AF2106ED21}"/>
    <cellStyle name="Percent 73 2" xfId="26278" xr:uid="{8E2F6F03-83E5-443B-A05E-93EDC40721BD}"/>
    <cellStyle name="Percent 73 2 2" xfId="29262" xr:uid="{9E518E23-8636-467B-A75D-109C625C2735}"/>
    <cellStyle name="Percent 73 2 2 2" xfId="57752" xr:uid="{475F59C6-ACC8-401B-8152-094FCDBCB197}"/>
    <cellStyle name="Percent 73 2 3" xfId="54769" xr:uid="{AB6D64B4-74B1-498A-BB20-2EE88037A55C}"/>
    <cellStyle name="Percent 73 3" xfId="27751" xr:uid="{F9A0C644-8EEF-4C6F-A059-99B0F837A53C}"/>
    <cellStyle name="Percent 73 3 2" xfId="56241" xr:uid="{D7A93BB8-7B90-40D4-8B06-F3EAE2AAA9C4}"/>
    <cellStyle name="Percent 73 4" xfId="30750" xr:uid="{21F8A32A-0505-4382-A609-EAFE82FEEAC1}"/>
    <cellStyle name="Percent 73 4 2" xfId="59240" xr:uid="{78BBC222-D779-481D-BDF0-E0131C1B80F6}"/>
    <cellStyle name="Percent 73 5" xfId="53312" xr:uid="{C0D556E9-ACBD-40B4-A867-3C32E384A514}"/>
    <cellStyle name="Percent 74" xfId="24540" xr:uid="{FB73A38B-EBCA-4D2D-AC6A-F4E133972117}"/>
    <cellStyle name="Percent 74 2" xfId="25986" xr:uid="{6A27C783-B73F-469F-9D09-B79E2E0F450A}"/>
    <cellStyle name="Percent 74 2 2" xfId="28968" xr:uid="{A2DE75C7-9B2B-4E69-BA11-B3D929CAD8A5}"/>
    <cellStyle name="Percent 74 2 2 2" xfId="57458" xr:uid="{300849F3-E843-45E8-AE8F-E39944D44B36}"/>
    <cellStyle name="Percent 74 2 3" xfId="54477" xr:uid="{E8CCDC5B-5659-4854-A1A1-6C34CEC3C367}"/>
    <cellStyle name="Percent 74 3" xfId="27457" xr:uid="{B9EEDACB-D6D8-4A99-BDF3-3309622AF7DC}"/>
    <cellStyle name="Percent 74 3 2" xfId="55947" xr:uid="{486815BB-A7C2-4146-AEEB-F811AA7D6A7B}"/>
    <cellStyle name="Percent 74 4" xfId="30455" xr:uid="{A2E5A228-313E-4186-9C93-7D0C06B7F202}"/>
    <cellStyle name="Percent 74 4 2" xfId="58945" xr:uid="{32B8BE0E-4682-4BB6-B3D4-6C3EB09A2FDC}"/>
    <cellStyle name="Percent 74 5" xfId="53032" xr:uid="{04D1D4BB-61B9-46B5-9775-BD12834ED32A}"/>
    <cellStyle name="Percent 75" xfId="24531" xr:uid="{AC6D67C8-D802-49D1-8021-A55DA2E27611}"/>
    <cellStyle name="Percent 75 2" xfId="25977" xr:uid="{06828A46-CCAE-4296-96CD-072F45C7D862}"/>
    <cellStyle name="Percent 75 2 2" xfId="28959" xr:uid="{81E39F40-9D02-466D-A098-63BC81E3469D}"/>
    <cellStyle name="Percent 75 2 2 2" xfId="57449" xr:uid="{EB40AEF6-1EDD-4586-8837-C9A85DE506E5}"/>
    <cellStyle name="Percent 75 2 3" xfId="54468" xr:uid="{CE61BED9-1E98-4C35-B202-38B2D01A9027}"/>
    <cellStyle name="Percent 75 3" xfId="27448" xr:uid="{963E6295-1B58-4938-862A-A32CA98E11F6}"/>
    <cellStyle name="Percent 75 3 2" xfId="55938" xr:uid="{6BBB139C-38CD-4322-BDD9-B4D339D85DDA}"/>
    <cellStyle name="Percent 75 4" xfId="30446" xr:uid="{E25B248B-9C74-4DC7-AF1E-F4D1D0271A7E}"/>
    <cellStyle name="Percent 75 4 2" xfId="58936" xr:uid="{CE8BCA14-9D53-4545-A033-3C2D46750F71}"/>
    <cellStyle name="Percent 75 5" xfId="53023" xr:uid="{BD027554-1242-4E95-BCC8-07415CB87912}"/>
    <cellStyle name="Percent 76" xfId="24735" xr:uid="{3C6A2A5B-F1DC-4741-AC59-D2EA2E82A046}"/>
    <cellStyle name="Percent 76 2" xfId="26193" xr:uid="{7618B4D2-3B90-4DE6-8737-BA27AF82A342}"/>
    <cellStyle name="Percent 76 2 2" xfId="29177" xr:uid="{52ED6E06-BBC0-4767-8187-194918B31EF6}"/>
    <cellStyle name="Percent 76 2 2 2" xfId="57667" xr:uid="{4DD69A7F-71C3-4033-818F-607A032C1A09}"/>
    <cellStyle name="Percent 76 2 3" xfId="54684" xr:uid="{619F250B-DE72-492A-81F9-A03AFB89AAD1}"/>
    <cellStyle name="Percent 76 3" xfId="27666" xr:uid="{F57CEE9A-F883-4A99-9396-75654DF4B2AF}"/>
    <cellStyle name="Percent 76 3 2" xfId="56156" xr:uid="{E58F74F4-2BED-4DEE-AD5F-EC7A10F03129}"/>
    <cellStyle name="Percent 76 4" xfId="30665" xr:uid="{67D1B657-B5F9-4743-AD8C-2999CA32B6FF}"/>
    <cellStyle name="Percent 76 4 2" xfId="59155" xr:uid="{011733D5-FBA7-433C-A270-85817EBC532E}"/>
    <cellStyle name="Percent 76 5" xfId="53227" xr:uid="{C43F448C-0EE9-4062-AE51-904D9508A397}"/>
    <cellStyle name="Percent 77" xfId="25107" xr:uid="{995B26F6-B124-445D-A153-325B34F3D1DD}"/>
    <cellStyle name="Percent 77 2" xfId="28049" xr:uid="{E824E39E-5D0F-4195-BB25-C8DCF5A3EB6D}"/>
    <cellStyle name="Percent 77 2 2" xfId="56539" xr:uid="{2F6E0465-2AB2-468E-A0C1-3B9517BC7807}"/>
    <cellStyle name="Percent 77 3" xfId="53598" xr:uid="{036B7627-BAA5-4903-8C7C-64092685E7BB}"/>
    <cellStyle name="Percent 78" xfId="26575" xr:uid="{445C7169-F130-40FF-9153-98175A46A051}"/>
    <cellStyle name="Percent 79" xfId="31048" xr:uid="{3CD19C21-BDF8-421D-9EE9-8073C11C0194}"/>
    <cellStyle name="Percent 79 2" xfId="31054" xr:uid="{3085895B-EEA6-4405-9FA2-7BF3BE9FA81A}"/>
    <cellStyle name="Percent 8" xfId="405" xr:uid="{8C01CAA8-B301-49D9-BC1E-A3981CD00C4A}"/>
    <cellStyle name="Percent 8 2" xfId="3497" xr:uid="{EEC98274-9C64-4F9C-9E10-5E4449DC95C1}"/>
    <cellStyle name="Percent 8 2 10" xfId="23018" xr:uid="{6373C3CD-B705-4910-B6B0-D8AC545A6E5E}"/>
    <cellStyle name="Percent 8 2 11" xfId="22741" xr:uid="{DAC9DC3A-405B-42F9-B55D-67BE863930C4}"/>
    <cellStyle name="Percent 8 2 11 2" xfId="52026" xr:uid="{B96892AA-2F15-4138-8C8D-FAAB1A0C1AE8}"/>
    <cellStyle name="Percent 8 2 12" xfId="4363" xr:uid="{5CB918AA-B4FB-4BD6-B919-05666D9D12B2}"/>
    <cellStyle name="Percent 8 2 12 2" xfId="34446" xr:uid="{5CA74E3E-57C9-4E22-87E5-FAB9D513DA9F}"/>
    <cellStyle name="Percent 8 2 2" xfId="5850" xr:uid="{61F4A2EB-F6F5-4AEC-8CCC-8C47EA336399}"/>
    <cellStyle name="Percent 8 2 2 2" xfId="21872" xr:uid="{10EE2BC4-38A9-424C-AD1F-8330C12B6F62}"/>
    <cellStyle name="Percent 8 2 2 2 2" xfId="28555" xr:uid="{F2608447-2B22-48B4-85A8-76755522183E}"/>
    <cellStyle name="Percent 8 2 2 2 2 2" xfId="57045" xr:uid="{EDC24B15-C255-47E5-BB13-F0C85693229F}"/>
    <cellStyle name="Percent 8 2 2 2 3" xfId="25580" xr:uid="{953834CB-6209-4FB8-82F1-2B9E711A27CE}"/>
    <cellStyle name="Percent 8 2 2 2 3 2" xfId="54071" xr:uid="{44F39F8D-1064-4869-9748-05FCF65DA7BC}"/>
    <cellStyle name="Percent 8 2 2 2 4" xfId="51297" xr:uid="{48E2743A-6739-4F86-9BAB-98B323CC855C}"/>
    <cellStyle name="Percent 8 2 2 3" xfId="27041" xr:uid="{1213613A-C179-4F4F-B44A-0AEC451B61D3}"/>
    <cellStyle name="Percent 8 2 2 3 2" xfId="55531" xr:uid="{39665233-74A0-4E87-AD7B-66BFF8B5B717}"/>
    <cellStyle name="Percent 8 2 2 4" xfId="30036" xr:uid="{3982A1E2-DB3C-4C4C-93B2-C0527087B9C2}"/>
    <cellStyle name="Percent 8 2 2 4 2" xfId="58526" xr:uid="{82B6735B-3821-4540-A26A-8253BFF5FAAE}"/>
    <cellStyle name="Percent 8 2 2 5" xfId="24108" xr:uid="{AA3C112C-E8F0-450C-B62C-85F94DFB3FD8}"/>
    <cellStyle name="Percent 8 2 2 5 2" xfId="52649" xr:uid="{EA50D1DE-08B9-461C-ADA7-BBFCB0DAEDB8}"/>
    <cellStyle name="Percent 8 2 2 6" xfId="35709" xr:uid="{2BC74293-B6D7-433A-8D8D-F0DB77738E58}"/>
    <cellStyle name="Percent 8 2 3" xfId="20900" xr:uid="{6E967A47-5D25-4525-8564-8588E3BF5ED5}"/>
    <cellStyle name="Percent 8 2 3 2" xfId="25867" xr:uid="{59846D3A-69BC-40F7-880F-4C9C5E90244F}"/>
    <cellStyle name="Percent 8 2 3 2 2" xfId="28845" xr:uid="{A8594CB2-00B6-4C30-9706-7E5E1CFA2E1E}"/>
    <cellStyle name="Percent 8 2 3 2 2 2" xfId="57335" xr:uid="{57494CED-133F-48FC-B2F9-D74C20B21F8B}"/>
    <cellStyle name="Percent 8 2 3 2 3" xfId="54358" xr:uid="{1C7DA8D2-6553-45DE-9ED9-9FC8A07C4B8C}"/>
    <cellStyle name="Percent 8 2 3 3" xfId="27334" xr:uid="{D73A8724-719A-4CBF-9F78-AE902E8B1847}"/>
    <cellStyle name="Percent 8 2 3 3 2" xfId="55824" xr:uid="{6F804BA1-BC0E-4E31-83BC-A3743E6BBF7D}"/>
    <cellStyle name="Percent 8 2 3 4" xfId="30332" xr:uid="{B78FB61F-AB33-454D-9DD2-4512921FBCB1}"/>
    <cellStyle name="Percent 8 2 3 4 2" xfId="58822" xr:uid="{D81C4F6E-9109-4194-9ED3-AE6FE7B1D0C2}"/>
    <cellStyle name="Percent 8 2 3 5" xfId="24422" xr:uid="{959F5B59-CA9F-4E3D-BC93-CE2A5738BA0D}"/>
    <cellStyle name="Percent 8 2 3 5 2" xfId="52914" xr:uid="{975DC01D-7C0D-49C9-805C-D781B85B9FCB}"/>
    <cellStyle name="Percent 8 2 3 6" xfId="50328" xr:uid="{5771B09C-CB6B-4459-9FDA-286AC2F2D239}"/>
    <cellStyle name="Percent 8 2 4" xfId="20280" xr:uid="{72A6BD2C-A899-4617-9B83-B7ECF2C490EF}"/>
    <cellStyle name="Percent 8 2 4 2" xfId="26158" xr:uid="{2624D97D-DA88-43D2-A024-7F32B0B2248A}"/>
    <cellStyle name="Percent 8 2 4 2 2" xfId="29142" xr:uid="{D21320DA-17D9-4BAE-BA34-DB19E99E8CB0}"/>
    <cellStyle name="Percent 8 2 4 2 2 2" xfId="57632" xr:uid="{73A6D06A-8E08-4725-84E2-8F84FD8D8CFE}"/>
    <cellStyle name="Percent 8 2 4 2 3" xfId="54649" xr:uid="{828200A2-29D3-4147-95BC-5B8707B34ABA}"/>
    <cellStyle name="Percent 8 2 4 3" xfId="27631" xr:uid="{77504F9C-4F0F-41ED-96AD-598A04701D8C}"/>
    <cellStyle name="Percent 8 2 4 3 2" xfId="56121" xr:uid="{27462CFA-C0A9-4F14-A0C1-952C172D9950}"/>
    <cellStyle name="Percent 8 2 4 4" xfId="30630" xr:uid="{DEFDC065-10A1-4830-B145-B64A4DA17328}"/>
    <cellStyle name="Percent 8 2 4 4 2" xfId="59120" xr:uid="{A904EA7E-01BA-47A5-AC06-48A76B098998}"/>
    <cellStyle name="Percent 8 2 4 5" xfId="24701" xr:uid="{D07464FD-5529-40F8-8CD0-E463F261CAFA}"/>
    <cellStyle name="Percent 8 2 4 5 2" xfId="53193" xr:uid="{3BB74171-B78D-4699-B4A9-E8CD7C338EDD}"/>
    <cellStyle name="Percent 8 2 4 6" xfId="49918" xr:uid="{B024C99D-95BD-414B-AF3A-A3A597BD2A43}"/>
    <cellStyle name="Percent 8 2 5" xfId="5055" xr:uid="{E35679ED-7D8E-47D4-BD66-84BC28801E3E}"/>
    <cellStyle name="Percent 8 2 5 2" xfId="26467" xr:uid="{2EE05980-ADAC-48B2-A012-6576D8EC03BD}"/>
    <cellStyle name="Percent 8 2 5 2 2" xfId="29451" xr:uid="{3F153E5A-D713-4344-A4E4-214A9E242A7B}"/>
    <cellStyle name="Percent 8 2 5 2 2 2" xfId="57941" xr:uid="{B0BB04EA-ADB6-4730-BFEC-B49D97BB7BFC}"/>
    <cellStyle name="Percent 8 2 5 2 3" xfId="54958" xr:uid="{3C3536C7-92A8-485D-9899-27CF9B2FE97A}"/>
    <cellStyle name="Percent 8 2 5 3" xfId="27940" xr:uid="{EBA462CF-80B1-4783-9F0B-45597F214C52}"/>
    <cellStyle name="Percent 8 2 5 3 2" xfId="56430" xr:uid="{55493DD1-7F76-4F0D-AF58-E7C4E62EAFC4}"/>
    <cellStyle name="Percent 8 2 5 4" xfId="30940" xr:uid="{A67D283D-70B1-4CC7-986E-1875F051A5D0}"/>
    <cellStyle name="Percent 8 2 5 4 2" xfId="59430" xr:uid="{59048881-4779-4FEA-B911-DBE256F8C9D0}"/>
    <cellStyle name="Percent 8 2 5 5" xfId="24998" xr:uid="{37D199C5-DDBB-4344-9CA1-78CC17A24D02}"/>
    <cellStyle name="Percent 8 2 5 5 2" xfId="53489" xr:uid="{26868CA4-7C45-48C0-AC94-A1027ED34E06}"/>
    <cellStyle name="Percent 8 2 5 6" xfId="34922" xr:uid="{13C90622-78B0-46C9-9519-E6332BBE62D2}"/>
    <cellStyle name="Percent 8 2 6" xfId="25299" xr:uid="{BAF5700D-9522-47B1-A5D7-A8CFF5A80EDB}"/>
    <cellStyle name="Percent 8 2 6 2" xfId="28265" xr:uid="{7E68CFF0-2EA7-4C19-B0DC-13A1CEDC8E33}"/>
    <cellStyle name="Percent 8 2 6 2 2" xfId="56755" xr:uid="{8297C9B3-5889-4FD0-8CD1-BE0CB46849BA}"/>
    <cellStyle name="Percent 8 2 6 3" xfId="53790" xr:uid="{EC9BB3CE-6EDC-43F1-A568-50A8CFBF923E}"/>
    <cellStyle name="Percent 8 2 7" xfId="26750" xr:uid="{50594619-C910-4CC7-99A0-518C0C487AF5}"/>
    <cellStyle name="Percent 8 2 7 2" xfId="55240" xr:uid="{BF39F1C6-E265-4B39-AC2C-B0FF2C9CB004}"/>
    <cellStyle name="Percent 8 2 8" xfId="29744" xr:uid="{D5D68D68-04F1-46DE-AA15-ACFFE6EFACE2}"/>
    <cellStyle name="Percent 8 2 8 2" xfId="58234" xr:uid="{0F16F7FB-4D09-4497-8BEA-15FC444502F4}"/>
    <cellStyle name="Percent 8 2 9" xfId="23703" xr:uid="{EFABC836-DE5A-4A8D-81E5-16A8F63995BE}"/>
    <cellStyle name="Percent 8 2 9 2" xfId="52405" xr:uid="{AA37777E-8D56-4576-87F9-0D14D60E8A2C}"/>
    <cellStyle name="Percent 8 3" xfId="3327" xr:uid="{2E0740C7-D043-4340-8942-500B5AB98254}"/>
    <cellStyle name="Percent 8 3 10" xfId="5260" xr:uid="{DFE8F708-0066-4AF5-8D90-6756C4D781B7}"/>
    <cellStyle name="Percent 8 3 10 2" xfId="35123" xr:uid="{24817C73-F739-42AD-AE34-C91CD16464B9}"/>
    <cellStyle name="Percent 8 3 2" xfId="6043" xr:uid="{481876CA-3771-4BBD-914D-45E8C9285E85}"/>
    <cellStyle name="Percent 8 3 2 2" xfId="22131" xr:uid="{3FA00C3B-2742-4FC3-9F8A-D15CC0714DEF}"/>
    <cellStyle name="Percent 8 3 2 2 2" xfId="28488" xr:uid="{E083F14E-DEB0-4A89-A39F-567AA79EF73A}"/>
    <cellStyle name="Percent 8 3 2 2 2 2" xfId="56978" xr:uid="{8C70A35C-9F73-4C82-84AC-57B8A68DF73D}"/>
    <cellStyle name="Percent 8 3 2 2 3" xfId="25511" xr:uid="{CB4BAD8F-25A5-4F21-96F7-011ACAC2656C}"/>
    <cellStyle name="Percent 8 3 2 2 3 2" xfId="54002" xr:uid="{99932149-5338-4047-8938-B6AB3E650C29}"/>
    <cellStyle name="Percent 8 3 2 2 4" xfId="51556" xr:uid="{0ACD8896-0BF8-4AAF-92D0-8A6890DA124F}"/>
    <cellStyle name="Percent 8 3 2 3" xfId="26974" xr:uid="{33CC5EB2-4705-4524-8310-181E840A9407}"/>
    <cellStyle name="Percent 8 3 2 3 2" xfId="55464" xr:uid="{77C90463-B780-4E45-96AE-BA91CC0891E9}"/>
    <cellStyle name="Percent 8 3 2 4" xfId="29968" xr:uid="{4684CEFC-ED35-46F8-823A-47C3C9CB1B6E}"/>
    <cellStyle name="Percent 8 3 2 4 2" xfId="58458" xr:uid="{86E11DFB-8ACA-48AB-8489-7A8319D45810}"/>
    <cellStyle name="Percent 8 3 2 5" xfId="24036" xr:uid="{8F8AE953-D585-4133-9477-8D4C5ACFB834}"/>
    <cellStyle name="Percent 8 3 2 5 2" xfId="52593" xr:uid="{ACDF4096-EFCE-4E7F-BC19-5E98771EB937}"/>
    <cellStyle name="Percent 8 3 2 6" xfId="35902" xr:uid="{1488AB49-3F28-497D-B31C-5F50BEB53F08}"/>
    <cellStyle name="Percent 8 3 3" xfId="21146" xr:uid="{A17ED1F9-2323-4750-B29F-221C81F5D604}"/>
    <cellStyle name="Percent 8 3 3 2" xfId="25798" xr:uid="{247F92CF-2575-4A0C-8C59-D93C1C031996}"/>
    <cellStyle name="Percent 8 3 3 2 2" xfId="28777" xr:uid="{CBAE107C-BD1E-40D9-9D40-5CE521AD1AC8}"/>
    <cellStyle name="Percent 8 3 3 2 2 2" xfId="57267" xr:uid="{124377E5-3568-4306-9237-143E9AB29EC4}"/>
    <cellStyle name="Percent 8 3 3 2 3" xfId="54289" xr:uid="{CC703FA3-77AB-46B1-A3A1-4E33E6D1ADF5}"/>
    <cellStyle name="Percent 8 3 3 3" xfId="27266" xr:uid="{D65E105A-21D5-4960-8676-E278A5963536}"/>
    <cellStyle name="Percent 8 3 3 3 2" xfId="55756" xr:uid="{DA0CFDDB-43C5-4F2E-A313-C6FF718562C6}"/>
    <cellStyle name="Percent 8 3 3 4" xfId="30263" xr:uid="{2619621D-7301-45AC-AF14-8654E56CF1AB}"/>
    <cellStyle name="Percent 8 3 3 4 2" xfId="58753" xr:uid="{60F6C48E-F1E2-42D8-B8ED-DCE5EA74AAD6}"/>
    <cellStyle name="Percent 8 3 3 5" xfId="24353" xr:uid="{62740819-58A6-4FC5-A48C-988FAB2473DE}"/>
    <cellStyle name="Percent 8 3 3 5 2" xfId="52845" xr:uid="{593682A4-CCBE-4D1E-AA50-23956B5FF87C}"/>
    <cellStyle name="Percent 8 3 3 6" xfId="50572" xr:uid="{E6F9DBB4-F8C1-4ECF-BEED-48D0956105CD}"/>
    <cellStyle name="Percent 8 3 4" xfId="24632" xr:uid="{21EFC243-5876-4608-971B-E381DD8CB08F}"/>
    <cellStyle name="Percent 8 3 4 2" xfId="26090" xr:uid="{FCF61DD5-D5B7-4747-99BD-DA693C75D8F3}"/>
    <cellStyle name="Percent 8 3 4 2 2" xfId="29074" xr:uid="{A3F53A26-507B-435F-961A-B93DFAE7366C}"/>
    <cellStyle name="Percent 8 3 4 2 2 2" xfId="57564" xr:uid="{5A4117A5-44AE-4298-880E-75C7E55D9E04}"/>
    <cellStyle name="Percent 8 3 4 2 3" xfId="54581" xr:uid="{09D37793-F194-4ECF-8B1D-30CFE0D1797A}"/>
    <cellStyle name="Percent 8 3 4 3" xfId="27563" xr:uid="{D18200FD-4DBD-4023-884B-3D8CE9CC0653}"/>
    <cellStyle name="Percent 8 3 4 3 2" xfId="56053" xr:uid="{FFC2EC9D-CAEA-4AAF-8067-B3D846CA1799}"/>
    <cellStyle name="Percent 8 3 4 4" xfId="30561" xr:uid="{089EB9FD-396E-4062-8C55-A8CA45CA977A}"/>
    <cellStyle name="Percent 8 3 4 4 2" xfId="59051" xr:uid="{EB9BCA17-C056-4C9E-A897-83D5E8DFFD22}"/>
    <cellStyle name="Percent 8 3 4 5" xfId="53124" xr:uid="{58D99734-1336-4193-AC7E-48660F4674C9}"/>
    <cellStyle name="Percent 8 3 5" xfId="24929" xr:uid="{2B186B7A-472E-4DF3-828B-1D5F0221CB1D}"/>
    <cellStyle name="Percent 8 3 5 2" xfId="26399" xr:uid="{386227BD-D226-41F1-9213-4A59F4BDE869}"/>
    <cellStyle name="Percent 8 3 5 2 2" xfId="29383" xr:uid="{5A58C150-D472-4139-9E5B-3BAD03209366}"/>
    <cellStyle name="Percent 8 3 5 2 2 2" xfId="57873" xr:uid="{FEB54FD1-7027-4DEA-8C5D-32E7B461AD44}"/>
    <cellStyle name="Percent 8 3 5 2 3" xfId="54890" xr:uid="{A1AFA8BD-B0A0-4D00-A225-D834D619CF0C}"/>
    <cellStyle name="Percent 8 3 5 3" xfId="27872" xr:uid="{D56E5F4B-BC6B-4B2F-9268-F696D4A7ABE8}"/>
    <cellStyle name="Percent 8 3 5 3 2" xfId="56362" xr:uid="{5BE0D865-B982-4749-9DEB-5997D270EDE9}"/>
    <cellStyle name="Percent 8 3 5 4" xfId="30871" xr:uid="{3597F0AC-E752-42E9-89A5-163A2A5F50B0}"/>
    <cellStyle name="Percent 8 3 5 4 2" xfId="59361" xr:uid="{B685AEC2-FCD0-47D1-AFD9-DF9DD70C1E96}"/>
    <cellStyle name="Percent 8 3 5 5" xfId="53420" xr:uid="{528B2E15-B52E-402B-8B28-7774244D4837}"/>
    <cellStyle name="Percent 8 3 6" xfId="25230" xr:uid="{54DDE027-8A8D-4C96-B6AE-7E1417739B9D}"/>
    <cellStyle name="Percent 8 3 6 2" xfId="28197" xr:uid="{F24E4356-9981-4983-A27D-6A0F57BBF776}"/>
    <cellStyle name="Percent 8 3 6 2 2" xfId="56687" xr:uid="{8D319DF1-2F34-44B2-998E-93447DFB7CBD}"/>
    <cellStyle name="Percent 8 3 6 3" xfId="53721" xr:uid="{ED4D60FF-A95B-4A62-8649-72DD36AB469E}"/>
    <cellStyle name="Percent 8 3 7" xfId="26681" xr:uid="{169A340D-A5AB-4B51-89E0-6DF76A0823BF}"/>
    <cellStyle name="Percent 8 3 7 2" xfId="55171" xr:uid="{8A983EDF-55E4-45AE-9DC3-A687A7391BC3}"/>
    <cellStyle name="Percent 8 3 8" xfId="29675" xr:uid="{D3C5874B-239A-40A4-A77A-C540293F1E2D}"/>
    <cellStyle name="Percent 8 3 8 2" xfId="58165" xr:uid="{AA3185D8-F235-4D0A-BD6A-485F25EBC2DF}"/>
    <cellStyle name="Percent 8 3 9" xfId="23649" xr:uid="{3C880E4E-4BC8-44BC-B88A-E2FEFAC73D91}"/>
    <cellStyle name="Percent 8 3 9 2" xfId="52365" xr:uid="{91989FAD-C94A-4842-B4EB-93D7C29B1406}"/>
    <cellStyle name="Percent 8 4" xfId="5648" xr:uid="{FE7F55BE-026B-422B-AE03-85D92CE7D3BA}"/>
    <cellStyle name="Percent 8 4 2" xfId="21630" xr:uid="{57E341F3-1EE7-42DD-9E44-D0162AED63B8}"/>
    <cellStyle name="Percent 8 4 2 2" xfId="24176" xr:uid="{62EF485C-98F9-4A68-968E-57277D0BDF51}"/>
    <cellStyle name="Percent 8 4 2 3" xfId="51055" xr:uid="{548FFBC9-3184-4CF0-9561-C583F4FD80E8}"/>
    <cellStyle name="Percent 8 4 3" xfId="23809" xr:uid="{0D3456AE-C6B8-4D97-83DB-B00EAA42316D}"/>
    <cellStyle name="Percent 8 4 4" xfId="35507" xr:uid="{F9573034-7B9B-4B66-A9BF-8769D84615B3}"/>
    <cellStyle name="Percent 8 5" xfId="20660" xr:uid="{C2F7746C-1EE9-4C01-9BAC-201702565CBA}"/>
    <cellStyle name="Percent 8 5 2" xfId="23526" xr:uid="{5DFD0ECF-F4F5-4F81-A020-F1A6030DBE6F}"/>
    <cellStyle name="Percent 8 5 3" xfId="50099" xr:uid="{8E1AF40F-167F-4EED-8D50-D642503A1A1A}"/>
    <cellStyle name="Percent 8 6" xfId="6383" xr:uid="{8D5BAB3C-017C-4F4C-808E-796F5CCBAB90}"/>
    <cellStyle name="Percent 8 7" xfId="4790" xr:uid="{D1B0952F-3D1B-46D9-81D6-6AEB4885F0FB}"/>
    <cellStyle name="Percent 8 7 2" xfId="34674" xr:uid="{FBFB5228-BEA9-4CF6-BCF2-86A03E48AB86}"/>
    <cellStyle name="Percent 8 8" xfId="22693" xr:uid="{10444E7F-14D2-4F37-9D6F-77AC3E8989D6}"/>
    <cellStyle name="Percent 8 8 2" xfId="51978" xr:uid="{8CC91833-55CE-4215-81EC-1699E2043262}"/>
    <cellStyle name="Percent 8 9" xfId="4353" xr:uid="{896768CF-EFBA-4193-AC04-D4F871BD044B}"/>
    <cellStyle name="Percent 8 9 2" xfId="34437" xr:uid="{0863AE9F-65C9-44E2-AB0E-0C96A50E4E5C}"/>
    <cellStyle name="Percent 80" xfId="31049" xr:uid="{5A6F041C-BE47-41B1-A738-6000CEFE40B5}"/>
    <cellStyle name="Percent 80 2" xfId="31055" xr:uid="{43EC850D-DD4D-4441-A5D1-23781E51C1B7}"/>
    <cellStyle name="Percent 81" xfId="31050" xr:uid="{70EE2E61-0532-45A7-B729-1C276C6F9E69}"/>
    <cellStyle name="Percent 81 2" xfId="31056" xr:uid="{AD88C580-4408-494C-A6B2-F90072D099D8}"/>
    <cellStyle name="Percent 82" xfId="23480" xr:uid="{C9889331-7984-41E3-9E19-A27A4FF5BF7B}"/>
    <cellStyle name="Percent 83" xfId="23527" xr:uid="{2A4A4FC1-143D-4D6F-8FBB-BB4B8255DED8}"/>
    <cellStyle name="Percent 84" xfId="31410" xr:uid="{AC6D8456-0672-410C-AD38-AA0EA8A2ECD1}"/>
    <cellStyle name="Percent 85" xfId="31421" xr:uid="{D7E8A537-C841-4241-BC20-F87E14DEFDCE}"/>
    <cellStyle name="Percent 86" xfId="22647" xr:uid="{0B463902-8240-4722-81C4-FC3EB2C74DB4}"/>
    <cellStyle name="Percent 86 2" xfId="51932" xr:uid="{D2E34007-1359-473E-8B89-227DA0CA1F0F}"/>
    <cellStyle name="Percent 87" xfId="4109" xr:uid="{A6F18805-46C1-4810-8A65-EAE61ADF3BA1}"/>
    <cellStyle name="Percent 88" xfId="31423" xr:uid="{6FB07911-A347-437C-A786-1AB1AF554FFB}"/>
    <cellStyle name="Percent 89" xfId="31424" xr:uid="{5DAEF23E-5C2E-49CB-AA67-94699167D6D1}"/>
    <cellStyle name="Percent 9" xfId="407" xr:uid="{4234CDF9-81D9-4CF2-8AFE-B878F8AA4FA2}"/>
    <cellStyle name="Percent 9 10" xfId="29676" xr:uid="{EAEF316B-7D44-4C6B-BA13-53A1A1039FF9}"/>
    <cellStyle name="Percent 9 10 2" xfId="58166" xr:uid="{E1BB4A49-3107-4653-8C22-E788F1E3CB3F}"/>
    <cellStyle name="Percent 9 11" xfId="23650" xr:uid="{8B726DBE-CD31-4DD5-880A-148E5606C659}"/>
    <cellStyle name="Percent 9 11 2" xfId="52366" xr:uid="{F1D7A6A1-974C-4AC4-85EE-CE4589F261C9}"/>
    <cellStyle name="Percent 9 12" xfId="22961" xr:uid="{A20F9D3E-3D9E-4632-B82A-FD5068CCE141}"/>
    <cellStyle name="Percent 9 13" xfId="4354" xr:uid="{006A7734-CF22-453A-B341-8CE094C8347E}"/>
    <cellStyle name="Percent 9 2" xfId="4459" xr:uid="{9674061F-96BD-4FBF-9C4B-D75508044005}"/>
    <cellStyle name="Percent 9 2 10" xfId="23020" xr:uid="{5424751D-55E6-4EEB-AC8F-27FF71447A36}"/>
    <cellStyle name="Percent 9 2 11" xfId="22781" xr:uid="{B284137F-96C6-4CAD-A9E1-470DCB96A480}"/>
    <cellStyle name="Percent 9 2 11 2" xfId="52066" xr:uid="{8910891E-C750-4C85-A849-728054137555}"/>
    <cellStyle name="Percent 9 2 12" xfId="34461" xr:uid="{E83D2F50-598C-4E51-A9F2-BD702B850196}"/>
    <cellStyle name="Percent 9 2 2" xfId="5868" xr:uid="{1C340216-E2FB-4AF5-A5D1-5923058AA695}"/>
    <cellStyle name="Percent 9 2 2 2" xfId="21915" xr:uid="{CE5EEFF4-0BBC-4FAF-B6E0-9F4F492056C8}"/>
    <cellStyle name="Percent 9 2 2 2 2" xfId="28556" xr:uid="{ED68B1AA-7BE0-419E-B6EE-55D20E3C3300}"/>
    <cellStyle name="Percent 9 2 2 2 2 2" xfId="57046" xr:uid="{8DCCE19D-8E3D-46BC-AFEC-DA22DA6FB79B}"/>
    <cellStyle name="Percent 9 2 2 2 3" xfId="25581" xr:uid="{06E97E80-0258-4125-B8B3-0C4D9940FF94}"/>
    <cellStyle name="Percent 9 2 2 2 3 2" xfId="54072" xr:uid="{E547C59C-8E22-410D-8824-9840E1592196}"/>
    <cellStyle name="Percent 9 2 2 2 4" xfId="51340" xr:uid="{0CDF306F-A0F8-4D72-9F22-CA0497EAF573}"/>
    <cellStyle name="Percent 9 2 2 3" xfId="27042" xr:uid="{B38355D6-6CA9-48B9-918C-881F6BCD201B}"/>
    <cellStyle name="Percent 9 2 2 3 2" xfId="55532" xr:uid="{25797D68-14A9-432C-9BED-14465B56CC38}"/>
    <cellStyle name="Percent 9 2 2 4" xfId="30037" xr:uid="{67EAE8B6-F787-4E24-BF23-3858694B6D77}"/>
    <cellStyle name="Percent 9 2 2 4 2" xfId="58527" xr:uid="{8A04A028-1FC1-4EC5-8174-6CCCB2297AA7}"/>
    <cellStyle name="Percent 9 2 2 5" xfId="24109" xr:uid="{A104A0FF-420A-4961-81A7-B666800E092B}"/>
    <cellStyle name="Percent 9 2 2 5 2" xfId="52650" xr:uid="{34EAF0F8-9704-41FE-815B-CFF0AA2057A0}"/>
    <cellStyle name="Percent 9 2 2 6" xfId="35727" xr:uid="{0C093AC6-2AC3-4A67-9883-BCF632A8D9E5}"/>
    <cellStyle name="Percent 9 2 3" xfId="20941" xr:uid="{5AFF90A8-795A-425F-9E41-CD958394EA5F}"/>
    <cellStyle name="Percent 9 2 3 2" xfId="25868" xr:uid="{742703D6-42BC-44FD-92EA-246E56546D42}"/>
    <cellStyle name="Percent 9 2 3 2 2" xfId="28846" xr:uid="{7F4AA227-C219-4EE2-980C-3FEA0B843F62}"/>
    <cellStyle name="Percent 9 2 3 2 2 2" xfId="57336" xr:uid="{07E914EB-910B-4FDE-A60E-6F9C7CFE4590}"/>
    <cellStyle name="Percent 9 2 3 2 3" xfId="54359" xr:uid="{3C1F2356-C4FC-48B0-850E-2CDD538AF612}"/>
    <cellStyle name="Percent 9 2 3 3" xfId="27335" xr:uid="{F6E34D9E-CDA1-485A-87BA-21C4A6F92276}"/>
    <cellStyle name="Percent 9 2 3 3 2" xfId="55825" xr:uid="{77B98C8C-D8DC-4F4E-B721-0C66CCF7D21E}"/>
    <cellStyle name="Percent 9 2 3 4" xfId="30333" xr:uid="{DE968A0A-D4BD-49D7-9A05-FDCA3F78502F}"/>
    <cellStyle name="Percent 9 2 3 4 2" xfId="58823" xr:uid="{0765014E-C0E8-4F3F-A6DF-1E4B33070879}"/>
    <cellStyle name="Percent 9 2 3 5" xfId="24423" xr:uid="{F74861A8-A259-4C3F-B379-DB2B580D8FE8}"/>
    <cellStyle name="Percent 9 2 3 5 2" xfId="52915" xr:uid="{DC503BE8-D02E-41D2-BEBE-3451FACF2283}"/>
    <cellStyle name="Percent 9 2 3 6" xfId="50369" xr:uid="{50B2D541-5A58-48ED-B057-5EF4406BDB5F}"/>
    <cellStyle name="Percent 9 2 4" xfId="20281" xr:uid="{633B922C-B63C-4E01-891D-3D5939DBB1C0}"/>
    <cellStyle name="Percent 9 2 4 2" xfId="26159" xr:uid="{0184880A-94D3-410D-A535-0B8C35E3A086}"/>
    <cellStyle name="Percent 9 2 4 2 2" xfId="29143" xr:uid="{3919B30C-9492-41F4-8817-D60559C7167E}"/>
    <cellStyle name="Percent 9 2 4 2 2 2" xfId="57633" xr:uid="{CF9F208F-C081-46D8-8E1F-E574B52A2BA8}"/>
    <cellStyle name="Percent 9 2 4 2 3" xfId="54650" xr:uid="{B077D321-E4F4-41C2-BB44-2237CC94444D}"/>
    <cellStyle name="Percent 9 2 4 3" xfId="27632" xr:uid="{92E4D5D1-0EAC-46BC-A344-D51E6EA9F910}"/>
    <cellStyle name="Percent 9 2 4 3 2" xfId="56122" xr:uid="{1572F04B-C8BF-4754-AEA8-6C62CC4F33F5}"/>
    <cellStyle name="Percent 9 2 4 4" xfId="30631" xr:uid="{D9E0D288-59F5-40BB-B7DC-35263C9C4EBD}"/>
    <cellStyle name="Percent 9 2 4 4 2" xfId="59121" xr:uid="{C9291289-9A02-452D-B6C1-02C5C23BBF96}"/>
    <cellStyle name="Percent 9 2 4 5" xfId="24702" xr:uid="{EC0B78FD-EFBA-41E3-BA3E-4F6BF8A9C377}"/>
    <cellStyle name="Percent 9 2 4 5 2" xfId="53194" xr:uid="{2E56B2C3-B9F5-42D2-A502-3839E161A44F}"/>
    <cellStyle name="Percent 9 2 4 6" xfId="49919" xr:uid="{2209B354-D819-49C1-AAE6-5BF67E761A80}"/>
    <cellStyle name="Percent 9 2 5" xfId="5096" xr:uid="{EC989732-B265-458B-81AA-B60364601B90}"/>
    <cellStyle name="Percent 9 2 5 2" xfId="26468" xr:uid="{D6140276-DD66-4F94-8B9C-C3A7ABC5DD8E}"/>
    <cellStyle name="Percent 9 2 5 2 2" xfId="29452" xr:uid="{55AA0256-0475-4E2A-BC8B-84D57190A56A}"/>
    <cellStyle name="Percent 9 2 5 2 2 2" xfId="57942" xr:uid="{F18098F5-B952-4594-A19D-50F84E993BFA}"/>
    <cellStyle name="Percent 9 2 5 2 3" xfId="54959" xr:uid="{F23DB961-44BF-44EB-840C-AEF906CEA7B5}"/>
    <cellStyle name="Percent 9 2 5 3" xfId="27941" xr:uid="{FEEFDC24-8D80-44A9-9398-CB187B7DDDB3}"/>
    <cellStyle name="Percent 9 2 5 3 2" xfId="56431" xr:uid="{9B161F66-40C1-4F75-B728-D592D3DD1F5E}"/>
    <cellStyle name="Percent 9 2 5 4" xfId="30941" xr:uid="{72E25A65-711F-4EF3-826D-27EADA566E5C}"/>
    <cellStyle name="Percent 9 2 5 4 2" xfId="59431" xr:uid="{0DC6CD4A-8483-4D20-A9C2-7ED9E7738D90}"/>
    <cellStyle name="Percent 9 2 5 5" xfId="24999" xr:uid="{16B0137A-FAA8-4818-A31F-284F0C4DEBFE}"/>
    <cellStyle name="Percent 9 2 5 5 2" xfId="53490" xr:uid="{C272BABE-EBF4-459F-9E86-F16B2F0F4168}"/>
    <cellStyle name="Percent 9 2 5 6" xfId="34963" xr:uid="{AE26E82A-86DA-405C-AAA3-6CF2960364DC}"/>
    <cellStyle name="Percent 9 2 6" xfId="25300" xr:uid="{37C1820E-8385-4DB1-9756-744B0E2E397C}"/>
    <cellStyle name="Percent 9 2 6 2" xfId="28266" xr:uid="{E0836D27-E5B9-4AF4-BD72-707172197AD7}"/>
    <cellStyle name="Percent 9 2 6 2 2" xfId="56756" xr:uid="{ACA22C4A-AD07-40C5-BEE9-8C6E294018FA}"/>
    <cellStyle name="Percent 9 2 6 3" xfId="53791" xr:uid="{869BEC78-57CF-4552-876A-357C2953C403}"/>
    <cellStyle name="Percent 9 2 7" xfId="26751" xr:uid="{AFB05ECF-B5A8-4D21-8218-83211D764A12}"/>
    <cellStyle name="Percent 9 2 7 2" xfId="55241" xr:uid="{0EB9D402-2B4C-4299-8C59-613D61B88873}"/>
    <cellStyle name="Percent 9 2 8" xfId="29745" xr:uid="{8E5234C2-7CCC-4A22-B6A6-1DFCDBAA7240}"/>
    <cellStyle name="Percent 9 2 8 2" xfId="58235" xr:uid="{84A0C50A-4331-460B-B4C5-475BD215F6BF}"/>
    <cellStyle name="Percent 9 2 9" xfId="23704" xr:uid="{65AD6BF8-9D2C-4041-8981-4995AA28D3BC}"/>
    <cellStyle name="Percent 9 2 9 2" xfId="52406" xr:uid="{9D2CDF21-810A-4D1E-A758-3739E15668C5}"/>
    <cellStyle name="Percent 9 3" xfId="5277" xr:uid="{AE197D32-F577-4DE3-ACB6-B9BAC543CE28}"/>
    <cellStyle name="Percent 9 3 2" xfId="6059" xr:uid="{6C89C3D6-E803-4207-8574-DB6DCFA95864}"/>
    <cellStyle name="Percent 9 3 2 2" xfId="22176" xr:uid="{92DC7BE5-1B42-4FB0-8AF6-2BE11A649718}"/>
    <cellStyle name="Percent 9 3 2 2 2" xfId="51601" xr:uid="{436A7170-7452-4293-B0F3-A2B7CA3A4955}"/>
    <cellStyle name="Percent 9 3 2 3" xfId="24171" xr:uid="{BBDB50F7-48FA-43F5-9831-BB675F57ABC1}"/>
    <cellStyle name="Percent 9 3 2 4" xfId="35918" xr:uid="{C6B78979-7F09-4F72-A262-CFE41CF96ADE}"/>
    <cellStyle name="Percent 9 3 3" xfId="21189" xr:uid="{8E4F2A33-562F-49EC-A607-0FF8251BB499}"/>
    <cellStyle name="Percent 9 3 3 2" xfId="50615" xr:uid="{F307ADA9-FACC-40AE-A783-8E1B2FCF011A}"/>
    <cellStyle name="Percent 9 3 4" xfId="23804" xr:uid="{20578B7D-8B7E-491C-8ADE-2879C3EA0B33}"/>
    <cellStyle name="Percent 9 3 5" xfId="35140" xr:uid="{D17AF096-1C83-4E00-B6E8-8FFF58CD8BC2}"/>
    <cellStyle name="Percent 9 4" xfId="5651" xr:uid="{EDAF58B6-49FA-43D0-A454-8C266F710559}"/>
    <cellStyle name="Percent 9 4 2" xfId="21633" xr:uid="{A4B871AB-4D1A-4BC6-A9DE-BD274E0B7A00}"/>
    <cellStyle name="Percent 9 4 2 2" xfId="28489" xr:uid="{4932F717-E767-4B80-A711-C689955E911B}"/>
    <cellStyle name="Percent 9 4 2 2 2" xfId="56979" xr:uid="{FEF43BF4-4DED-4862-83F4-A57DBE951FA3}"/>
    <cellStyle name="Percent 9 4 2 3" xfId="25512" xr:uid="{62B5D86C-DDED-4D67-A0F9-DBFB073A76E8}"/>
    <cellStyle name="Percent 9 4 2 3 2" xfId="54003" xr:uid="{01C3885A-C5B8-4E13-B915-E9DEEC9F7D92}"/>
    <cellStyle name="Percent 9 4 2 4" xfId="51058" xr:uid="{127DAEBC-E8FF-469B-AF1A-534783242BA5}"/>
    <cellStyle name="Percent 9 4 3" xfId="26975" xr:uid="{BD1BB213-9804-416B-B6A1-3012954AA28F}"/>
    <cellStyle name="Percent 9 4 3 2" xfId="55465" xr:uid="{25056326-1A53-4AF0-AB86-31B2BF53B2BB}"/>
    <cellStyle name="Percent 9 4 4" xfId="29969" xr:uid="{F5FE0185-250D-4DAB-8862-47CD39F2C77D}"/>
    <cellStyle name="Percent 9 4 4 2" xfId="58459" xr:uid="{AA89369A-B246-4210-A8E3-8E420EFE230D}"/>
    <cellStyle name="Percent 9 4 5" xfId="24037" xr:uid="{7385D901-7971-4CDE-90F3-873C651B711D}"/>
    <cellStyle name="Percent 9 4 5 2" xfId="52594" xr:uid="{9218536F-38DF-46C8-8BAD-3FE44D7C97CD}"/>
    <cellStyle name="Percent 9 4 6" xfId="35510" xr:uid="{FF524E57-96FA-478F-863D-957F20177750}"/>
    <cellStyle name="Percent 9 5" xfId="20662" xr:uid="{08BEC3F7-659F-4765-8907-57036C09FCA0}"/>
    <cellStyle name="Percent 9 5 2" xfId="25799" xr:uid="{0C048EDE-4A8B-45F4-BC54-1D14FDE662C2}"/>
    <cellStyle name="Percent 9 5 2 2" xfId="28778" xr:uid="{9E32DBC8-43B2-4435-8D2A-D29CEF66504A}"/>
    <cellStyle name="Percent 9 5 2 2 2" xfId="57268" xr:uid="{5230127B-0903-4E4B-A9DA-A105A3639AF5}"/>
    <cellStyle name="Percent 9 5 2 3" xfId="54290" xr:uid="{AA488572-A2E0-4602-9E4C-F26D3FBC0DC4}"/>
    <cellStyle name="Percent 9 5 3" xfId="27267" xr:uid="{C51C905D-A0CA-4A56-8DA3-1FE79CEAC08F}"/>
    <cellStyle name="Percent 9 5 3 2" xfId="55757" xr:uid="{460770EE-8D5A-4FDA-8DDF-423829428904}"/>
    <cellStyle name="Percent 9 5 4" xfId="30264" xr:uid="{727E20EE-4765-437B-984F-3268A008164D}"/>
    <cellStyle name="Percent 9 5 4 2" xfId="58754" xr:uid="{7283C3DE-5C17-486A-8E07-451BA9B011D1}"/>
    <cellStyle name="Percent 9 5 5" xfId="24354" xr:uid="{EF53A02F-49A0-4903-B463-34B17BAB4508}"/>
    <cellStyle name="Percent 9 5 5 2" xfId="52846" xr:uid="{D9CA5227-BA71-4B3D-A30C-96E74048C52B}"/>
    <cellStyle name="Percent 9 5 6" xfId="50101" xr:uid="{99ACDFB0-4713-4DFB-BD86-2C8C7AE89369}"/>
    <cellStyle name="Percent 9 6" xfId="6384" xr:uid="{49E9D10E-3E69-4B7E-837D-CE94CBF1777E}"/>
    <cellStyle name="Percent 9 6 2" xfId="22419" xr:uid="{4474214B-2D52-461F-ADD0-BC8500DFFB01}"/>
    <cellStyle name="Percent 9 6 2 2" xfId="29075" xr:uid="{11203B05-E559-42E5-86EA-AA1B32D25EC4}"/>
    <cellStyle name="Percent 9 6 2 2 2" xfId="57565" xr:uid="{A2F8B5AF-BE4A-4621-97E8-B2E963CF2CAA}"/>
    <cellStyle name="Percent 9 6 2 3" xfId="26091" xr:uid="{44A6595F-6328-4B98-9CB6-DC2A43E5D44A}"/>
    <cellStyle name="Percent 9 6 2 3 2" xfId="54582" xr:uid="{39E06B9C-EC54-478C-A983-957E211839E9}"/>
    <cellStyle name="Percent 9 6 3" xfId="27564" xr:uid="{461F3B88-2145-4814-B640-CD935980A121}"/>
    <cellStyle name="Percent 9 6 3 2" xfId="56054" xr:uid="{C93B4630-8C25-4628-928F-52F01044369A}"/>
    <cellStyle name="Percent 9 6 4" xfId="30562" xr:uid="{B6163CF2-C9D8-4432-8F4C-49F99AC597C7}"/>
    <cellStyle name="Percent 9 6 4 2" xfId="59052" xr:uid="{ACDC1AAA-BBB5-4248-9138-A792BAE7A1CB}"/>
    <cellStyle name="Percent 9 6 5" xfId="24633" xr:uid="{9A78B628-D25C-4ADA-8435-7835E9077EDD}"/>
    <cellStyle name="Percent 9 6 5 2" xfId="53125" xr:uid="{3CAFBCAD-DD01-4B5D-82E1-20A477D6E995}"/>
    <cellStyle name="Percent 9 7" xfId="4792" xr:uid="{16E03723-7292-4E63-9443-E40E47B38AF3}"/>
    <cellStyle name="Percent 9 7 2" xfId="26400" xr:uid="{FD7F60AB-14EB-4D11-BD95-0F579CA9244C}"/>
    <cellStyle name="Percent 9 7 2 2" xfId="29384" xr:uid="{55BC178C-1418-40F6-A810-6896358A0C62}"/>
    <cellStyle name="Percent 9 7 2 2 2" xfId="57874" xr:uid="{9422F70E-2EF9-4DCF-99A5-95CA10D8D85C}"/>
    <cellStyle name="Percent 9 7 2 3" xfId="54891" xr:uid="{807E6A2D-16B7-42F0-A734-A547066D732E}"/>
    <cellStyle name="Percent 9 7 3" xfId="27873" xr:uid="{1372AD14-3B78-46C1-93A0-D4B90986CC31}"/>
    <cellStyle name="Percent 9 7 3 2" xfId="56363" xr:uid="{C5DD9555-51DC-415B-B8AA-2EA9B457A8CA}"/>
    <cellStyle name="Percent 9 7 4" xfId="30872" xr:uid="{4E9A46B4-B851-4EA3-9569-589CB611C0C8}"/>
    <cellStyle name="Percent 9 7 4 2" xfId="59362" xr:uid="{F8F015B9-69EC-48D3-84B5-0601292E70E9}"/>
    <cellStyle name="Percent 9 7 5" xfId="24930" xr:uid="{9411B3D5-4C8A-4EF3-8D0F-8E564658F80D}"/>
    <cellStyle name="Percent 9 7 5 2" xfId="53421" xr:uid="{CCAF070D-D045-44D4-A049-74303E06ACFE}"/>
    <cellStyle name="Percent 9 7 6" xfId="34676" xr:uid="{AA4F122F-9AC7-4B1A-AD9C-6677E1266339}"/>
    <cellStyle name="Percent 9 8" xfId="25231" xr:uid="{33540A5D-774F-4E45-9EA3-34B52A222BFC}"/>
    <cellStyle name="Percent 9 8 2" xfId="28198" xr:uid="{BCB96541-24AF-4EB0-B2E8-4430D37D17FB}"/>
    <cellStyle name="Percent 9 8 2 2" xfId="56688" xr:uid="{EDCD272B-7873-47E3-A925-BB52BB2F27A1}"/>
    <cellStyle name="Percent 9 8 3" xfId="53722" xr:uid="{C1B012DB-A490-48D0-9197-0A0DA7BA24C4}"/>
    <cellStyle name="Percent 9 9" xfId="26682" xr:uid="{67DC44E3-0BBD-4C29-A80B-3ED23CF323B5}"/>
    <cellStyle name="Percent 9 9 2" xfId="55172" xr:uid="{CD51059C-470E-4EFE-BEB1-F229C2215E79}"/>
    <cellStyle name="Percent 90" xfId="31425" xr:uid="{3880AB12-01E2-49ED-9BC7-EFE2DFEC165C}"/>
    <cellStyle name="Percent 91" xfId="31429" xr:uid="{2035B275-4E79-40DE-9F28-B8A2BF06EED9}"/>
    <cellStyle name="Percent 92" xfId="31427" xr:uid="{4BB4CA8E-F97B-4A77-896E-44E7F8728C95}"/>
    <cellStyle name="Percent 93" xfId="59675" xr:uid="{E0D4FB10-C29E-41EE-96DF-83A1EF917143}"/>
    <cellStyle name="Percent 94" xfId="59671" xr:uid="{98281B8B-1868-43E7-B34C-95114E7551AA}"/>
    <cellStyle name="Subheads" xfId="311" xr:uid="{99483CE7-0F5E-48D1-A0A5-4D0A958150ED}"/>
    <cellStyle name="Subheads 2" xfId="20546" xr:uid="{944A2EFC-A14D-4CF2-B4F3-DC0E6592833B}"/>
    <cellStyle name="Subheads 3" xfId="20282" xr:uid="{9D468E8D-B7BF-4449-9180-5DDBDD31C133}"/>
    <cellStyle name="Subheads 3 2" xfId="49920" xr:uid="{AC4EB190-9617-4082-8A6F-A36E12B8144A}"/>
    <cellStyle name="Title" xfId="8" builtinId="15" customBuiltin="1"/>
    <cellStyle name="Title 2" xfId="393" xr:uid="{94721F13-B73A-4EDC-99F7-F02FDAC28A03}"/>
    <cellStyle name="Title 2 2" xfId="446" xr:uid="{71EA71D0-D445-4256-BE7C-8FF234D123F4}"/>
    <cellStyle name="Title 2 2 2" xfId="20385" xr:uid="{7626B1F9-2701-4F6D-B163-6C02996E54C7}"/>
    <cellStyle name="Title 2 2 2 2" xfId="31241" xr:uid="{A7ED6C24-956B-47E3-B090-D8195A1E9506}"/>
    <cellStyle name="Title 2 2 3" xfId="4508" xr:uid="{5DFEBA16-7E04-4F62-8835-0C30A560DCA6}"/>
    <cellStyle name="Title 2 2 4" xfId="4018" xr:uid="{F4570732-C195-40D2-8CD9-B3DC1414101C}"/>
    <cellStyle name="Title 2 3" xfId="889" xr:uid="{95048B43-D156-4E60-A9CE-8AF4C8C0F387}"/>
    <cellStyle name="Title 2 3 2" xfId="23090" xr:uid="{7CCB0C6E-08F1-47F7-A2C6-9A9F2D647ABC}"/>
    <cellStyle name="Title 2 3 3" xfId="20284" xr:uid="{AB55727A-6D40-4FC2-8D76-C8D01562D99D}"/>
    <cellStyle name="Title 2 3 3 2" xfId="49922" xr:uid="{5D789D23-0F9E-426C-A448-BF728A2CEB08}"/>
    <cellStyle name="Title 2 4" xfId="609" xr:uid="{8A41E723-0A2E-4016-B0E4-A634AF432EEA}"/>
    <cellStyle name="Title 2 4 2" xfId="6385" xr:uid="{E7F1E82F-D458-4130-B5F6-F7D4E3D37E8F}"/>
    <cellStyle name="Title 2 5" xfId="3834" xr:uid="{90347785-379F-4125-A6BE-133E948866A9}"/>
    <cellStyle name="Title 2 5 2" xfId="4691" xr:uid="{87F9C3EA-E26D-4783-B5E3-C0A851AD3719}"/>
    <cellStyle name="Title 2 6" xfId="4222" xr:uid="{A0E173C2-BEE1-40A0-BDA6-5A68875A032B}"/>
    <cellStyle name="Title 3" xfId="141" xr:uid="{BC6C13B5-0155-4E0E-A77D-5E33D996CEC2}"/>
    <cellStyle name="Title 3 2" xfId="447" xr:uid="{F2F3F34A-BFB0-4A7A-970E-D3A32EBFA927}"/>
    <cellStyle name="Title 3 2 2" xfId="23057" xr:uid="{9728224A-3587-46C7-A537-D8813867B06E}"/>
    <cellStyle name="Title 3 2 3" xfId="20375" xr:uid="{FC2B73D5-7923-4CDC-BCFF-B0ECD29DD109}"/>
    <cellStyle name="Title 3 3" xfId="605" xr:uid="{60C3B58D-291F-4D79-9892-E5BF55A3D0BC}"/>
    <cellStyle name="Title 3 3 2" xfId="23782" xr:uid="{E902C138-7D51-4D3F-85CA-7422ADAC0AC1}"/>
    <cellStyle name="Title 3 3 3" xfId="4693" xr:uid="{3C84E2CA-DCE9-4A99-A9DF-AB452AEC45B8}"/>
    <cellStyle name="Title 3 4" xfId="4153" xr:uid="{518D1F56-028F-46DE-BEDA-4B4DFF0C42CA}"/>
    <cellStyle name="Title 4" xfId="448" xr:uid="{2AD4B087-5610-4EB4-A345-564368E4EAAC}"/>
    <cellStyle name="Title 4 2" xfId="942" xr:uid="{785A55D8-C609-495A-AA50-655CC6A8E0A0}"/>
    <cellStyle name="Title 4 3" xfId="618" xr:uid="{C5C7684C-3397-4800-B5E1-BD4B8D9D2761}"/>
    <cellStyle name="Title 5" xfId="139" xr:uid="{AEDAF6EA-64FB-4605-841B-E9C9ECF03213}"/>
    <cellStyle name="Title 5 2" xfId="23059" xr:uid="{256663F5-89B8-4E57-9226-5A037D18551A}"/>
    <cellStyle name="Title 5 3" xfId="20283" xr:uid="{1B9795BA-975D-4301-9786-8D9D8CB0CD70}"/>
    <cellStyle name="Title 5 3 2" xfId="49921" xr:uid="{7A9451C5-273A-4DCF-91FE-F81FF52178F0}"/>
    <cellStyle name="Title 6" xfId="62" xr:uid="{AD5B28FC-4F55-4E31-AEB4-C9280E360EE9}"/>
    <cellStyle name="Total" xfId="22" builtinId="25" customBuiltin="1"/>
    <cellStyle name="Total 2" xfId="84" xr:uid="{71AD9A88-04B6-4294-802A-056B25966406}"/>
    <cellStyle name="Total 2 2" xfId="99" xr:uid="{CF9EAB0C-6EEB-4002-A55E-68278330CC7F}"/>
    <cellStyle name="Total 2 2 2" xfId="312" xr:uid="{BB78A1BB-8BFF-438C-AFF4-D1219A86EF05}"/>
    <cellStyle name="Total 2 2 2 2" xfId="20547" xr:uid="{1AB8F935-C2A4-42FA-9F48-BF2667559BF9}"/>
    <cellStyle name="Total 2 2 2 3" xfId="4452" xr:uid="{8048DA71-54CB-43A2-B509-151C90978E8F}"/>
    <cellStyle name="Total 2 2 3" xfId="20287" xr:uid="{EA9BC2D6-067A-41E7-8BE5-C7C05FEC17B4}"/>
    <cellStyle name="Total 2 2 3 2" xfId="31270" xr:uid="{62D0AC78-181E-4D9C-B380-FCD6F90AE996}"/>
    <cellStyle name="Total 2 2 3 3" xfId="49925" xr:uid="{E8CF3FA1-2068-4373-A0B7-CFC74C6F0EC1}"/>
    <cellStyle name="Total 2 3" xfId="394" xr:uid="{84990804-94B6-4D5C-8D1A-D7F81B10F703}"/>
    <cellStyle name="Total 2 3 2" xfId="4417" xr:uid="{0F98452C-DFE1-48D3-9C39-A08FF41D690F}"/>
    <cellStyle name="Total 2 3 2 2" xfId="31243" xr:uid="{F62902B7-7E8B-4B41-B5BF-28EDA1BFB5A9}"/>
    <cellStyle name="Total 2 3 3" xfId="20376" xr:uid="{A45B0749-1922-43EC-99DC-86A2A162D360}"/>
    <cellStyle name="Total 2 3 3 2" xfId="31335" xr:uid="{7CE5A523-9BD3-4124-8D67-623EA9BAE58C}"/>
    <cellStyle name="Total 2 3 3 3" xfId="23810" xr:uid="{67CCEE6E-7EB5-4DD5-96E4-B357CE1E3394}"/>
    <cellStyle name="Total 2 3 4" xfId="31288" xr:uid="{2AC56266-4573-4191-8FA4-21AF9EB30796}"/>
    <cellStyle name="Total 2 3 5" xfId="22949" xr:uid="{E35706FB-53B4-4C1F-AD1F-B5169E2AD2F8}"/>
    <cellStyle name="Total 2 3 6" xfId="4223" xr:uid="{47A734C1-24CC-49CA-B7FA-66CD24654486}"/>
    <cellStyle name="Total 2 4" xfId="3825" xr:uid="{FB5BB7D9-1CB6-4E4A-A905-D0D990DAFD6C}"/>
    <cellStyle name="Total 2 4 2" xfId="20286" xr:uid="{ED9DF5CC-6882-4DD2-A833-E93872AFA138}"/>
    <cellStyle name="Total 2 4 2 2" xfId="24154" xr:uid="{24C343D5-73BA-463F-B9C9-12CDCB3DAD9D}"/>
    <cellStyle name="Total 2 4 2 3" xfId="49924" xr:uid="{E13DD7FA-6B28-4C16-B51C-B31289B1953D}"/>
    <cellStyle name="Total 2 4 3" xfId="31242" xr:uid="{D7E9910C-FED4-4FFC-93BF-9E5D37C97D16}"/>
    <cellStyle name="Total 2 4 4" xfId="23743" xr:uid="{5EBB32F3-61E1-40B0-8F56-230283C0AB00}"/>
    <cellStyle name="Total 2 4 5" xfId="4310" xr:uid="{F16C7303-CA8E-44C6-8795-919F21E3C031}"/>
    <cellStyle name="Total 2 5" xfId="252" xr:uid="{C36F3BED-A0E2-40B7-83AB-24BE2EC53539}"/>
    <cellStyle name="Total 2 5 2" xfId="6386" xr:uid="{E4D8D7BE-627F-4B83-AEB1-FA92A1814C69}"/>
    <cellStyle name="Total 2 5 2 2" xfId="31314" xr:uid="{89C59AA5-7051-4BA5-8028-BE04B996F9AB}"/>
    <cellStyle name="Total 2 5 3" xfId="23569" xr:uid="{739C361E-2D35-4C24-B0ED-E8EBC88414B5}"/>
    <cellStyle name="Total 2 5 4" xfId="4408" xr:uid="{8C5363C5-E855-4125-9890-3522834946D6}"/>
    <cellStyle name="Total 2 6" xfId="31269" xr:uid="{7F3ABEE7-CA97-44DA-B0FB-5F6BF51F0089}"/>
    <cellStyle name="Total 3" xfId="98" xr:uid="{560E8321-E46F-4AF9-B9E9-9AC448C9D314}"/>
    <cellStyle name="Total 3 2" xfId="277" xr:uid="{656FFD1C-BA51-4A85-859E-8EE0592DB93D}"/>
    <cellStyle name="Total 3 2 2" xfId="5834" xr:uid="{C9F84CAB-D76C-491F-87BA-1AAC154D588A}"/>
    <cellStyle name="Total 3 2 2 2" xfId="21834" xr:uid="{61030C41-E969-4AA3-87EE-A8F6778B3E49}"/>
    <cellStyle name="Total 3 2 2 2 2" xfId="51259" xr:uid="{D117E9A4-D91B-4117-8AEA-7E9EF5FD3F84}"/>
    <cellStyle name="Total 3 2 2 3" xfId="35693" xr:uid="{6AA61D29-DAC0-425A-99E8-CEB2C9EFCE4F}"/>
    <cellStyle name="Total 3 2 3" xfId="20861" xr:uid="{B8028B65-779F-4398-A3E8-C52E964751EC}"/>
    <cellStyle name="Total 3 2 3 2" xfId="50289" xr:uid="{CAFFB0C3-3C6C-47D9-8F1F-809536973F29}"/>
    <cellStyle name="Total 3 2 4" xfId="5014" xr:uid="{F3AA201D-544A-4C29-B8D4-794373EADA8A}"/>
    <cellStyle name="Total 3 2 4 2" xfId="34883" xr:uid="{5D2CDDC5-AD95-4339-8EF3-2CB5375AC561}"/>
    <cellStyle name="Total 3 3" xfId="3824" xr:uid="{FE6C470A-8A48-428E-B62D-E1CD84737CF0}"/>
    <cellStyle name="Total 3 3 2" xfId="6026" xr:uid="{9E9150DE-6E39-4729-8761-60D0E691E5B4}"/>
    <cellStyle name="Total 3 3 2 2" xfId="22087" xr:uid="{309D5FF3-66A6-4B2F-AA0D-BE6FA81059EC}"/>
    <cellStyle name="Total 3 3 2 2 2" xfId="51512" xr:uid="{AF83DE09-4CEA-4BC5-9D41-EFC909BA0921}"/>
    <cellStyle name="Total 3 3 2 3" xfId="23236" xr:uid="{CC9E5C98-2B7F-4B56-B361-CB1FF3904F03}"/>
    <cellStyle name="Total 3 3 2 3 2" xfId="52297" xr:uid="{27E324E8-C111-4CA5-9A87-65168FAAC1B9}"/>
    <cellStyle name="Total 3 3 2 4" xfId="35885" xr:uid="{055219BD-E154-4BAE-A1A3-BF9162E6A66A}"/>
    <cellStyle name="Total 3 3 3" xfId="21103" xr:uid="{B068B6EB-1B19-499D-8076-F6C9A06F4A7C}"/>
    <cellStyle name="Total 3 3 3 2" xfId="50529" xr:uid="{6F12B79A-1D04-4163-945A-582AEA54469A}"/>
    <cellStyle name="Total 3 3 4" xfId="5245" xr:uid="{9DBB9CAD-041B-427C-98C2-0E5949C8D063}"/>
    <cellStyle name="Total 3 3 4 2" xfId="35108" xr:uid="{D341F4A5-B0D1-4454-96AF-A57C2006B91B}"/>
    <cellStyle name="Total 3 3 5" xfId="4282" xr:uid="{A9FEE2AB-56A7-4AA7-90F8-BAC54B55EFD5}"/>
    <cellStyle name="Total 3 3 6" xfId="34357" xr:uid="{454D6649-14B2-4F30-9017-69C73CD395F5}"/>
    <cellStyle name="Total 3 4" xfId="251" xr:uid="{C1A26CF1-8592-46DA-9306-0CD7E2BC6BB4}"/>
    <cellStyle name="Total 3 4 2" xfId="21588" xr:uid="{BC1D3B9F-B3A7-4CEE-BC66-17F61027BA47}"/>
    <cellStyle name="Total 3 4 2 2" xfId="51013" xr:uid="{B6ED746B-6445-4A37-8942-B66457C01A04}"/>
    <cellStyle name="Total 3 4 3" xfId="23783" xr:uid="{7FE43152-53D7-4122-9662-D594B32DBF73}"/>
    <cellStyle name="Total 3 4 4" xfId="31855" xr:uid="{083CB71E-9E16-40C6-9D4D-C08601D95A79}"/>
    <cellStyle name="Total 3 5" xfId="20509" xr:uid="{1074E1D6-B537-4DB2-99F2-6B7ADFE71C14}"/>
    <cellStyle name="Total 3 5 2" xfId="50060" xr:uid="{F3C75963-6C37-4857-8F6B-7350FEE5B748}"/>
    <cellStyle name="Total 3 6" xfId="20285" xr:uid="{1090CD7C-2A81-4EB6-A925-8BE689EBC674}"/>
    <cellStyle name="Total 3 6 2" xfId="49923" xr:uid="{6990C28E-C50B-4EF1-8B68-CC56E42366BD}"/>
    <cellStyle name="Total 3 7" xfId="4661" xr:uid="{8C74E9D7-1F1E-45E2-9132-511F803ADEDF}"/>
    <cellStyle name="Total 3 7 2" xfId="34598" xr:uid="{F8C0422C-82D9-4684-9DD4-06C55F14B6DD}"/>
    <cellStyle name="Total 3 8" xfId="22642" xr:uid="{B25ACC6C-B0BB-4604-8A0D-C17D465ACD2C}"/>
    <cellStyle name="Total 3 8 2" xfId="51927" xr:uid="{D98D6715-A223-48D5-8AC1-0D9C032184F3}"/>
    <cellStyle name="Total 4" xfId="83" xr:uid="{5E9BBC92-BCFC-4C01-8FF7-FE8677A5973B}"/>
    <cellStyle name="Total 4 2" xfId="269" xr:uid="{7520ED74-B52C-447A-99C6-0CBD9E9A0349}"/>
    <cellStyle name="Total 5" xfId="4247" xr:uid="{484D1AA9-B7AD-4E12-88D3-EF21AB5D8195}"/>
    <cellStyle name="Total 5 2" xfId="5586" xr:uid="{1D334844-ACB7-427D-AEC5-674B12804355}"/>
    <cellStyle name="Total 6" xfId="4126" xr:uid="{4C936F90-0588-43A8-9788-6A911DA5F622}"/>
    <cellStyle name="Total 7" xfId="22881" xr:uid="{9D053FB9-B181-4567-99C8-6DDC204C0587}"/>
    <cellStyle name="Total 8" xfId="4083" xr:uid="{060DBD1E-0C3F-4021-BF0D-42B899D4630F}"/>
    <cellStyle name="Warning Text" xfId="20" builtinId="11" customBuiltin="1"/>
    <cellStyle name="Warning Text 2" xfId="673" xr:uid="{BE3C1EF0-CEAB-4FE6-846C-B87C79D58669}"/>
    <cellStyle name="Warning Text 2 2" xfId="4308" xr:uid="{22E18D66-E497-4E62-A050-CDC8C8AEAB53}"/>
    <cellStyle name="Warning Text 2 2 2" xfId="20290" xr:uid="{7A546036-9356-4575-97E5-F9E4273961A2}"/>
    <cellStyle name="Warning Text 2 2 2 2" xfId="23793" xr:uid="{DC532AC2-9E54-4E08-968F-E97C0E87DBDB}"/>
    <cellStyle name="Warning Text 2 2 2 3" xfId="49928" xr:uid="{3CDC44B4-24D8-4794-B3FA-EE9678AB57D1}"/>
    <cellStyle name="Warning Text 2 3" xfId="20377" xr:uid="{88E5B142-7846-49F9-B24E-4CDFC1D8956D}"/>
    <cellStyle name="Warning Text 2 3 2" xfId="23566" xr:uid="{22229A09-0F27-4EF5-931F-77E052EC6A3F}"/>
    <cellStyle name="Warning Text 2 4" xfId="20289" xr:uid="{8330C5B0-A2A0-4575-B759-743135DD23A0}"/>
    <cellStyle name="Warning Text 2 4 2" xfId="49927" xr:uid="{8AEA0CB6-E82D-481B-B029-9E9129402EA6}"/>
    <cellStyle name="Warning Text 2 5" xfId="6387" xr:uid="{D63751A5-F5DB-4D6A-A05B-179339EC4CC0}"/>
    <cellStyle name="Warning Text 2 6" xfId="4224" xr:uid="{C91B1779-80A6-4980-B708-9F5D5EA71875}"/>
    <cellStyle name="Warning Text 3" xfId="4280" xr:uid="{E6902583-3FE9-45C4-BED4-5A4FB4CC0E3B}"/>
    <cellStyle name="Warning Text 3 2" xfId="20288" xr:uid="{840D7541-8046-4F8A-8F08-51AC609A26A1}"/>
    <cellStyle name="Warning Text 3 2 2" xfId="23784" xr:uid="{7FD994BE-3E84-497B-926C-31734C2A71C1}"/>
    <cellStyle name="Warning Text 3 2 3" xfId="49926" xr:uid="{12896D4E-1622-4C71-9F8B-B7F96DB4F91E}"/>
    <cellStyle name="Warning Text 4" xfId="4244" xr:uid="{BF87D25D-13A6-461E-A0C6-A2214AAA2B87}"/>
    <cellStyle name="Warning Text 5" xfId="4123" xr:uid="{39707B82-155E-4651-9775-8F38C8375EC2}"/>
    <cellStyle name="Warning Text 6" xfId="22878" xr:uid="{FBD0726C-B32A-4675-86CF-496CE36801F0}"/>
    <cellStyle name="Warning Text 7" xfId="4080" xr:uid="{03CF95C2-59EA-48FA-A5D2-15AF30B1DC6E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CC99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5</xdr:col>
      <xdr:colOff>817034</xdr:colOff>
      <xdr:row>0</xdr:row>
      <xdr:rowOff>549742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15BA12-714A-4D69-8FDE-04C415228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167" y="0"/>
          <a:ext cx="1854200" cy="549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ft.wa.gov/" TargetMode="External"/><Relationship Id="rId2" Type="http://schemas.openxmlformats.org/officeDocument/2006/relationships/hyperlink" Target="https://sft.wa.gov/" TargetMode="External"/><Relationship Id="rId1" Type="http://schemas.openxmlformats.org/officeDocument/2006/relationships/hyperlink" Target="mailto:hos@doh.wa.gov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emond@nhhsqualitycare.org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sft.wa.gov/" TargetMode="External"/><Relationship Id="rId2" Type="http://schemas.openxmlformats.org/officeDocument/2006/relationships/hyperlink" Target="https://sft.wa.gov/" TargetMode="External"/><Relationship Id="rId1" Type="http://schemas.openxmlformats.org/officeDocument/2006/relationships/hyperlink" Target="mailto:hos@doh.wa.gov" TargetMode="External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3AF3-0A71-4451-84C1-124DE99DA219}">
  <sheetPr syncVertical="1" syncRef="A1" transitionEvaluation="1" transitionEntry="1" codeName="Sheet1">
    <tabColor rgb="FF92D050"/>
    <pageSetUpPr autoPageBreaks="0" fitToPage="1"/>
  </sheetPr>
  <dimension ref="A1:CF716"/>
  <sheetViews>
    <sheetView tabSelected="1" zoomScale="90" zoomScaleNormal="90" workbookViewId="0">
      <selection activeCell="H425" sqref="H425"/>
    </sheetView>
  </sheetViews>
  <sheetFormatPr defaultColWidth="11.75" defaultRowHeight="14.5"/>
  <cols>
    <col min="1" max="1" width="44.4140625" style="12" customWidth="1"/>
    <col min="2" max="84" width="13.58203125" style="12" customWidth="1"/>
    <col min="85" max="86" width="11.75" style="12" customWidth="1"/>
    <col min="87" max="16384" width="11.75" style="12"/>
  </cols>
  <sheetData>
    <row r="1" spans="1:5" ht="43.5" customHeight="1">
      <c r="C1" s="17"/>
    </row>
    <row r="2" spans="1:5">
      <c r="C2" s="17"/>
      <c r="E2" s="331" t="s">
        <v>1398</v>
      </c>
    </row>
    <row r="3" spans="1:5">
      <c r="A3" s="69" t="s">
        <v>1350</v>
      </c>
      <c r="C3" s="17"/>
    </row>
    <row r="4" spans="1:5">
      <c r="A4" s="69" t="s">
        <v>2</v>
      </c>
      <c r="C4" s="17"/>
    </row>
    <row r="5" spans="1:5">
      <c r="A5" s="12" t="s">
        <v>3</v>
      </c>
    </row>
    <row r="7" spans="1:5">
      <c r="A7" s="330" t="s">
        <v>1397</v>
      </c>
    </row>
    <row r="8" spans="1:5">
      <c r="C8" s="17"/>
    </row>
    <row r="9" spans="1:5">
      <c r="A9" s="69" t="s">
        <v>5</v>
      </c>
      <c r="C9" s="17"/>
    </row>
    <row r="10" spans="1:5">
      <c r="A10" s="12" t="s">
        <v>1351</v>
      </c>
      <c r="C10" s="17"/>
    </row>
    <row r="11" spans="1:5">
      <c r="A11" s="18" t="s">
        <v>6</v>
      </c>
      <c r="C11" s="17"/>
    </row>
    <row r="12" spans="1:5">
      <c r="A12" s="16" t="s">
        <v>7</v>
      </c>
      <c r="C12" s="17"/>
    </row>
    <row r="13" spans="1:5">
      <c r="A13" s="12" t="s">
        <v>8</v>
      </c>
      <c r="C13" s="17"/>
    </row>
    <row r="14" spans="1:5">
      <c r="C14" s="17"/>
    </row>
    <row r="15" spans="1:5">
      <c r="A15" s="73" t="s">
        <v>9</v>
      </c>
    </row>
    <row r="16" spans="1:5">
      <c r="A16" s="16" t="s">
        <v>10</v>
      </c>
    </row>
    <row r="17" spans="1:10">
      <c r="A17" s="18" t="s">
        <v>1352</v>
      </c>
    </row>
    <row r="18" spans="1:10" ht="14.5" customHeight="1">
      <c r="A18" s="18" t="s">
        <v>1353</v>
      </c>
    </row>
    <row r="19" spans="1:10" ht="14.5" customHeight="1">
      <c r="A19" s="18" t="s">
        <v>1354</v>
      </c>
    </row>
    <row r="20" spans="1:10" ht="14.5" customHeight="1">
      <c r="A20" s="16"/>
      <c r="E20" s="72"/>
      <c r="F20" s="72"/>
      <c r="G20" s="72"/>
    </row>
    <row r="21" spans="1:10" ht="14.5" customHeight="1">
      <c r="A21" s="74" t="s">
        <v>11</v>
      </c>
      <c r="E21" s="72"/>
      <c r="F21" s="72"/>
      <c r="G21" s="72"/>
      <c r="I21" s="72"/>
      <c r="J21" s="72"/>
    </row>
    <row r="22" spans="1:10">
      <c r="A22" s="18" t="s">
        <v>12</v>
      </c>
      <c r="E22" s="71"/>
      <c r="F22" s="71"/>
      <c r="G22" s="71"/>
      <c r="I22" s="71"/>
      <c r="J22" s="71"/>
    </row>
    <row r="23" spans="1:10">
      <c r="A23" s="18" t="s">
        <v>1355</v>
      </c>
      <c r="E23" s="71"/>
      <c r="F23" s="71"/>
      <c r="G23" s="71"/>
      <c r="I23" s="71"/>
      <c r="J23" s="71"/>
    </row>
    <row r="24" spans="1:10">
      <c r="A24" s="18" t="s">
        <v>1356</v>
      </c>
    </row>
    <row r="25" spans="1:10">
      <c r="A25" s="18" t="s">
        <v>1357</v>
      </c>
    </row>
    <row r="26" spans="1:10">
      <c r="A26" s="18"/>
    </row>
    <row r="27" spans="1:10">
      <c r="A27" s="16" t="s">
        <v>13</v>
      </c>
      <c r="C27" s="17"/>
    </row>
    <row r="28" spans="1:10">
      <c r="A28" s="18" t="s">
        <v>1358</v>
      </c>
      <c r="C28" s="17"/>
    </row>
    <row r="29" spans="1:10">
      <c r="C29" s="17"/>
    </row>
    <row r="30" spans="1:10">
      <c r="A30" s="12" t="s">
        <v>1348</v>
      </c>
      <c r="C30" s="302" t="s">
        <v>1349</v>
      </c>
      <c r="F30" s="19"/>
    </row>
    <row r="31" spans="1:10">
      <c r="C31" s="17"/>
    </row>
    <row r="32" spans="1:10">
      <c r="A32" s="69" t="s">
        <v>15</v>
      </c>
      <c r="B32" s="72"/>
      <c r="C32" s="72"/>
      <c r="D32" s="72"/>
    </row>
    <row r="33" spans="1:83">
      <c r="A33" s="18" t="s">
        <v>16</v>
      </c>
      <c r="B33" s="72"/>
      <c r="C33" s="72"/>
      <c r="D33" s="72"/>
    </row>
    <row r="34" spans="1:83">
      <c r="A34" s="18" t="s">
        <v>17</v>
      </c>
      <c r="B34" s="71"/>
      <c r="C34" s="71"/>
      <c r="D34" s="71"/>
    </row>
    <row r="35" spans="1:83">
      <c r="B35" s="71"/>
      <c r="C35" s="71"/>
      <c r="D35" s="71"/>
    </row>
    <row r="36" spans="1:83">
      <c r="A36" s="332" t="s">
        <v>18</v>
      </c>
      <c r="B36" s="333"/>
      <c r="C36" s="334"/>
      <c r="D36" s="333"/>
      <c r="E36" s="333"/>
      <c r="F36" s="333"/>
      <c r="G36" s="333"/>
    </row>
    <row r="37" spans="1:83">
      <c r="A37" s="335" t="s">
        <v>1341</v>
      </c>
      <c r="B37" s="336"/>
      <c r="C37" s="334"/>
      <c r="D37" s="333"/>
      <c r="E37" s="333"/>
      <c r="F37" s="333"/>
      <c r="G37" s="333"/>
    </row>
    <row r="38" spans="1:83">
      <c r="A38" s="337" t="s">
        <v>1359</v>
      </c>
      <c r="B38" s="336"/>
      <c r="C38" s="334"/>
      <c r="D38" s="333"/>
      <c r="E38" s="333"/>
      <c r="F38" s="333"/>
      <c r="G38" s="333"/>
    </row>
    <row r="39" spans="1:83">
      <c r="A39" s="338" t="s">
        <v>1342</v>
      </c>
      <c r="B39" s="333"/>
      <c r="C39" s="334"/>
      <c r="D39" s="333"/>
      <c r="E39" s="333"/>
      <c r="F39" s="333"/>
      <c r="G39" s="333"/>
    </row>
    <row r="40" spans="1:83">
      <c r="A40" s="337" t="s">
        <v>1360</v>
      </c>
      <c r="B40" s="333"/>
      <c r="C40" s="334"/>
      <c r="D40" s="333"/>
      <c r="E40" s="333"/>
      <c r="F40" s="333"/>
      <c r="G40" s="333"/>
    </row>
    <row r="41" spans="1:83">
      <c r="C41" s="17"/>
    </row>
    <row r="42" spans="1:83">
      <c r="A42" s="12" t="s">
        <v>19</v>
      </c>
      <c r="C42" s="17"/>
      <c r="F42" s="19" t="s">
        <v>14</v>
      </c>
    </row>
    <row r="43" spans="1:83">
      <c r="A43" s="19" t="s">
        <v>20</v>
      </c>
      <c r="C43" s="17"/>
    </row>
    <row r="44" spans="1:83">
      <c r="A44" s="20"/>
      <c r="B44" s="20"/>
      <c r="C44" s="21" t="s">
        <v>21</v>
      </c>
      <c r="D44" s="22" t="s">
        <v>22</v>
      </c>
      <c r="E44" s="22" t="s">
        <v>23</v>
      </c>
      <c r="F44" s="22" t="s">
        <v>24</v>
      </c>
      <c r="G44" s="22" t="s">
        <v>25</v>
      </c>
      <c r="H44" s="22" t="s">
        <v>26</v>
      </c>
      <c r="I44" s="22" t="s">
        <v>27</v>
      </c>
      <c r="J44" s="22" t="s">
        <v>28</v>
      </c>
      <c r="K44" s="22" t="s">
        <v>29</v>
      </c>
      <c r="L44" s="22" t="s">
        <v>30</v>
      </c>
      <c r="M44" s="22" t="s">
        <v>31</v>
      </c>
      <c r="N44" s="22" t="s">
        <v>32</v>
      </c>
      <c r="O44" s="22" t="s">
        <v>33</v>
      </c>
      <c r="P44" s="22" t="s">
        <v>34</v>
      </c>
      <c r="Q44" s="22" t="s">
        <v>35</v>
      </c>
      <c r="R44" s="22" t="s">
        <v>36</v>
      </c>
      <c r="S44" s="22" t="s">
        <v>37</v>
      </c>
      <c r="T44" s="22" t="s">
        <v>38</v>
      </c>
      <c r="U44" s="22" t="s">
        <v>39</v>
      </c>
      <c r="V44" s="22" t="s">
        <v>40</v>
      </c>
      <c r="W44" s="22" t="s">
        <v>41</v>
      </c>
      <c r="X44" s="22" t="s">
        <v>42</v>
      </c>
      <c r="Y44" s="22" t="s">
        <v>43</v>
      </c>
      <c r="Z44" s="22" t="s">
        <v>44</v>
      </c>
      <c r="AA44" s="22" t="s">
        <v>45</v>
      </c>
      <c r="AB44" s="22" t="s">
        <v>46</v>
      </c>
      <c r="AC44" s="22" t="s">
        <v>47</v>
      </c>
      <c r="AD44" s="22" t="s">
        <v>48</v>
      </c>
      <c r="AE44" s="22" t="s">
        <v>49</v>
      </c>
      <c r="AF44" s="22" t="s">
        <v>50</v>
      </c>
      <c r="AG44" s="22" t="s">
        <v>51</v>
      </c>
      <c r="AH44" s="22" t="s">
        <v>52</v>
      </c>
      <c r="AI44" s="22" t="s">
        <v>53</v>
      </c>
      <c r="AJ44" s="22" t="s">
        <v>54</v>
      </c>
      <c r="AK44" s="22" t="s">
        <v>55</v>
      </c>
      <c r="AL44" s="22" t="s">
        <v>56</v>
      </c>
      <c r="AM44" s="22" t="s">
        <v>57</v>
      </c>
      <c r="AN44" s="22" t="s">
        <v>58</v>
      </c>
      <c r="AO44" s="22" t="s">
        <v>59</v>
      </c>
      <c r="AP44" s="22" t="s">
        <v>60</v>
      </c>
      <c r="AQ44" s="22" t="s">
        <v>61</v>
      </c>
      <c r="AR44" s="22" t="s">
        <v>62</v>
      </c>
      <c r="AS44" s="22" t="s">
        <v>63</v>
      </c>
      <c r="AT44" s="22" t="s">
        <v>64</v>
      </c>
      <c r="AU44" s="22" t="s">
        <v>65</v>
      </c>
      <c r="AV44" s="22" t="s">
        <v>66</v>
      </c>
      <c r="AW44" s="22" t="s">
        <v>67</v>
      </c>
      <c r="AX44" s="22" t="s">
        <v>68</v>
      </c>
      <c r="AY44" s="22" t="s">
        <v>69</v>
      </c>
      <c r="AZ44" s="22" t="s">
        <v>70</v>
      </c>
      <c r="BA44" s="22" t="s">
        <v>71</v>
      </c>
      <c r="BB44" s="22" t="s">
        <v>72</v>
      </c>
      <c r="BC44" s="22" t="s">
        <v>73</v>
      </c>
      <c r="BD44" s="22" t="s">
        <v>74</v>
      </c>
      <c r="BE44" s="22" t="s">
        <v>75</v>
      </c>
      <c r="BF44" s="22" t="s">
        <v>76</v>
      </c>
      <c r="BG44" s="22" t="s">
        <v>77</v>
      </c>
      <c r="BH44" s="22" t="s">
        <v>78</v>
      </c>
      <c r="BI44" s="22" t="s">
        <v>79</v>
      </c>
      <c r="BJ44" s="22" t="s">
        <v>80</v>
      </c>
      <c r="BK44" s="22" t="s">
        <v>81</v>
      </c>
      <c r="BL44" s="22" t="s">
        <v>82</v>
      </c>
      <c r="BM44" s="22" t="s">
        <v>83</v>
      </c>
      <c r="BN44" s="22" t="s">
        <v>84</v>
      </c>
      <c r="BO44" s="22" t="s">
        <v>85</v>
      </c>
      <c r="BP44" s="22" t="s">
        <v>86</v>
      </c>
      <c r="BQ44" s="22" t="s">
        <v>87</v>
      </c>
      <c r="BR44" s="22" t="s">
        <v>88</v>
      </c>
      <c r="BS44" s="22" t="s">
        <v>89</v>
      </c>
      <c r="BT44" s="22" t="s">
        <v>90</v>
      </c>
      <c r="BU44" s="22" t="s">
        <v>91</v>
      </c>
      <c r="BV44" s="22" t="s">
        <v>92</v>
      </c>
      <c r="BW44" s="22" t="s">
        <v>93</v>
      </c>
      <c r="BX44" s="22" t="s">
        <v>94</v>
      </c>
      <c r="BY44" s="22" t="s">
        <v>95</v>
      </c>
      <c r="BZ44" s="22" t="s">
        <v>96</v>
      </c>
      <c r="CA44" s="22" t="s">
        <v>97</v>
      </c>
      <c r="CB44" s="22" t="s">
        <v>98</v>
      </c>
      <c r="CC44" s="22" t="s">
        <v>99</v>
      </c>
      <c r="CD44" s="22" t="s">
        <v>100</v>
      </c>
      <c r="CE44" s="22" t="s">
        <v>101</v>
      </c>
    </row>
    <row r="45" spans="1:83">
      <c r="A45" s="20"/>
      <c r="B45" s="23" t="s">
        <v>102</v>
      </c>
      <c r="C45" s="21" t="s">
        <v>103</v>
      </c>
      <c r="D45" s="22" t="s">
        <v>104</v>
      </c>
      <c r="E45" s="22" t="s">
        <v>105</v>
      </c>
      <c r="F45" s="22" t="s">
        <v>106</v>
      </c>
      <c r="G45" s="22" t="s">
        <v>107</v>
      </c>
      <c r="H45" s="22" t="s">
        <v>108</v>
      </c>
      <c r="I45" s="22" t="s">
        <v>109</v>
      </c>
      <c r="J45" s="22" t="s">
        <v>110</v>
      </c>
      <c r="K45" s="22" t="s">
        <v>111</v>
      </c>
      <c r="L45" s="22" t="s">
        <v>112</v>
      </c>
      <c r="M45" s="22" t="s">
        <v>113</v>
      </c>
      <c r="N45" s="22" t="s">
        <v>114</v>
      </c>
      <c r="O45" s="22" t="s">
        <v>115</v>
      </c>
      <c r="P45" s="22" t="s">
        <v>116</v>
      </c>
      <c r="Q45" s="22" t="s">
        <v>117</v>
      </c>
      <c r="R45" s="22" t="s">
        <v>118</v>
      </c>
      <c r="S45" s="22" t="s">
        <v>119</v>
      </c>
      <c r="T45" s="22" t="s">
        <v>120</v>
      </c>
      <c r="U45" s="22" t="s">
        <v>121</v>
      </c>
      <c r="V45" s="22" t="s">
        <v>122</v>
      </c>
      <c r="W45" s="22" t="s">
        <v>123</v>
      </c>
      <c r="X45" s="22" t="s">
        <v>124</v>
      </c>
      <c r="Y45" s="22" t="s">
        <v>125</v>
      </c>
      <c r="Z45" s="22" t="s">
        <v>125</v>
      </c>
      <c r="AA45" s="22" t="s">
        <v>126</v>
      </c>
      <c r="AB45" s="22" t="s">
        <v>127</v>
      </c>
      <c r="AC45" s="22" t="s">
        <v>128</v>
      </c>
      <c r="AD45" s="22" t="s">
        <v>129</v>
      </c>
      <c r="AE45" s="22" t="s">
        <v>107</v>
      </c>
      <c r="AF45" s="22" t="s">
        <v>108</v>
      </c>
      <c r="AG45" s="22" t="s">
        <v>130</v>
      </c>
      <c r="AH45" s="22" t="s">
        <v>131</v>
      </c>
      <c r="AI45" s="22" t="s">
        <v>132</v>
      </c>
      <c r="AJ45" s="22" t="s">
        <v>133</v>
      </c>
      <c r="AK45" s="22" t="s">
        <v>134</v>
      </c>
      <c r="AL45" s="22" t="s">
        <v>135</v>
      </c>
      <c r="AM45" s="22" t="s">
        <v>136</v>
      </c>
      <c r="AN45" s="22" t="s">
        <v>122</v>
      </c>
      <c r="AO45" s="22" t="s">
        <v>137</v>
      </c>
      <c r="AP45" s="22" t="s">
        <v>138</v>
      </c>
      <c r="AQ45" s="22" t="s">
        <v>139</v>
      </c>
      <c r="AR45" s="22" t="s">
        <v>140</v>
      </c>
      <c r="AS45" s="22" t="s">
        <v>141</v>
      </c>
      <c r="AT45" s="22" t="s">
        <v>142</v>
      </c>
      <c r="AU45" s="22" t="s">
        <v>143</v>
      </c>
      <c r="AV45" s="22" t="s">
        <v>144</v>
      </c>
      <c r="AW45" s="22" t="s">
        <v>145</v>
      </c>
      <c r="AX45" s="22" t="s">
        <v>146</v>
      </c>
      <c r="AY45" s="22" t="s">
        <v>147</v>
      </c>
      <c r="AZ45" s="22" t="s">
        <v>148</v>
      </c>
      <c r="BA45" s="22" t="s">
        <v>149</v>
      </c>
      <c r="BB45" s="22" t="s">
        <v>150</v>
      </c>
      <c r="BC45" s="22" t="s">
        <v>119</v>
      </c>
      <c r="BD45" s="22" t="s">
        <v>151</v>
      </c>
      <c r="BE45" s="22" t="s">
        <v>152</v>
      </c>
      <c r="BF45" s="22" t="s">
        <v>153</v>
      </c>
      <c r="BG45" s="22" t="s">
        <v>154</v>
      </c>
      <c r="BH45" s="22" t="s">
        <v>155</v>
      </c>
      <c r="BI45" s="22" t="s">
        <v>156</v>
      </c>
      <c r="BJ45" s="22" t="s">
        <v>157</v>
      </c>
      <c r="BK45" s="22" t="s">
        <v>158</v>
      </c>
      <c r="BL45" s="22" t="s">
        <v>159</v>
      </c>
      <c r="BM45" s="22" t="s">
        <v>144</v>
      </c>
      <c r="BN45" s="22" t="s">
        <v>160</v>
      </c>
      <c r="BO45" s="22" t="s">
        <v>161</v>
      </c>
      <c r="BP45" s="22" t="s">
        <v>162</v>
      </c>
      <c r="BQ45" s="22" t="s">
        <v>163</v>
      </c>
      <c r="BR45" s="22" t="s">
        <v>164</v>
      </c>
      <c r="BS45" s="22" t="s">
        <v>165</v>
      </c>
      <c r="BT45" s="22" t="s">
        <v>166</v>
      </c>
      <c r="BU45" s="22" t="s">
        <v>167</v>
      </c>
      <c r="BV45" s="22" t="s">
        <v>167</v>
      </c>
      <c r="BW45" s="22" t="s">
        <v>167</v>
      </c>
      <c r="BX45" s="22" t="s">
        <v>168</v>
      </c>
      <c r="BY45" s="22" t="s">
        <v>169</v>
      </c>
      <c r="BZ45" s="22" t="s">
        <v>170</v>
      </c>
      <c r="CA45" s="22" t="s">
        <v>171</v>
      </c>
      <c r="CB45" s="22" t="s">
        <v>172</v>
      </c>
      <c r="CC45" s="22" t="s">
        <v>144</v>
      </c>
      <c r="CD45" s="22"/>
      <c r="CE45" s="22" t="s">
        <v>173</v>
      </c>
    </row>
    <row r="46" spans="1:83">
      <c r="A46" s="20" t="s">
        <v>9</v>
      </c>
      <c r="B46" s="22" t="s">
        <v>174</v>
      </c>
      <c r="C46" s="21" t="s">
        <v>175</v>
      </c>
      <c r="D46" s="22" t="s">
        <v>175</v>
      </c>
      <c r="E46" s="22" t="s">
        <v>175</v>
      </c>
      <c r="F46" s="22" t="s">
        <v>176</v>
      </c>
      <c r="G46" s="22" t="s">
        <v>177</v>
      </c>
      <c r="H46" s="22" t="s">
        <v>175</v>
      </c>
      <c r="I46" s="22" t="s">
        <v>178</v>
      </c>
      <c r="J46" s="22"/>
      <c r="K46" s="22" t="s">
        <v>169</v>
      </c>
      <c r="L46" s="22" t="s">
        <v>179</v>
      </c>
      <c r="M46" s="22" t="s">
        <v>180</v>
      </c>
      <c r="N46" s="22" t="s">
        <v>181</v>
      </c>
      <c r="O46" s="22" t="s">
        <v>182</v>
      </c>
      <c r="P46" s="22" t="s">
        <v>181</v>
      </c>
      <c r="Q46" s="22" t="s">
        <v>183</v>
      </c>
      <c r="R46" s="22"/>
      <c r="S46" s="22" t="s">
        <v>181</v>
      </c>
      <c r="T46" s="22" t="s">
        <v>184</v>
      </c>
      <c r="U46" s="22"/>
      <c r="V46" s="22" t="s">
        <v>185</v>
      </c>
      <c r="W46" s="22" t="s">
        <v>186</v>
      </c>
      <c r="X46" s="22" t="s">
        <v>187</v>
      </c>
      <c r="Y46" s="22" t="s">
        <v>188</v>
      </c>
      <c r="Z46" s="22" t="s">
        <v>189</v>
      </c>
      <c r="AA46" s="22" t="s">
        <v>190</v>
      </c>
      <c r="AB46" s="22"/>
      <c r="AC46" s="22" t="s">
        <v>184</v>
      </c>
      <c r="AD46" s="22"/>
      <c r="AE46" s="22" t="s">
        <v>184</v>
      </c>
      <c r="AF46" s="22" t="s">
        <v>191</v>
      </c>
      <c r="AG46" s="22" t="s">
        <v>183</v>
      </c>
      <c r="AH46" s="22"/>
      <c r="AI46" s="22" t="s">
        <v>192</v>
      </c>
      <c r="AJ46" s="22"/>
      <c r="AK46" s="22" t="s">
        <v>184</v>
      </c>
      <c r="AL46" s="22" t="s">
        <v>184</v>
      </c>
      <c r="AM46" s="22" t="s">
        <v>184</v>
      </c>
      <c r="AN46" s="22" t="s">
        <v>193</v>
      </c>
      <c r="AO46" s="22" t="s">
        <v>194</v>
      </c>
      <c r="AP46" s="22" t="s">
        <v>133</v>
      </c>
      <c r="AQ46" s="22" t="s">
        <v>195</v>
      </c>
      <c r="AR46" s="22" t="s">
        <v>181</v>
      </c>
      <c r="AS46" s="22"/>
      <c r="AT46" s="22" t="s">
        <v>196</v>
      </c>
      <c r="AU46" s="22" t="s">
        <v>197</v>
      </c>
      <c r="AV46" s="22" t="s">
        <v>198</v>
      </c>
      <c r="AW46" s="22" t="s">
        <v>199</v>
      </c>
      <c r="AX46" s="22" t="s">
        <v>200</v>
      </c>
      <c r="AY46" s="22"/>
      <c r="AZ46" s="22"/>
      <c r="BA46" s="22" t="s">
        <v>201</v>
      </c>
      <c r="BB46" s="22" t="s">
        <v>181</v>
      </c>
      <c r="BC46" s="22" t="s">
        <v>195</v>
      </c>
      <c r="BD46" s="22"/>
      <c r="BE46" s="22"/>
      <c r="BF46" s="22"/>
      <c r="BG46" s="22"/>
      <c r="BH46" s="22" t="s">
        <v>202</v>
      </c>
      <c r="BI46" s="22" t="s">
        <v>181</v>
      </c>
      <c r="BJ46" s="22"/>
      <c r="BK46" s="22" t="s">
        <v>203</v>
      </c>
      <c r="BL46" s="22"/>
      <c r="BM46" s="22" t="s">
        <v>204</v>
      </c>
      <c r="BN46" s="22" t="s">
        <v>205</v>
      </c>
      <c r="BO46" s="22" t="s">
        <v>206</v>
      </c>
      <c r="BP46" s="22" t="s">
        <v>207</v>
      </c>
      <c r="BQ46" s="22" t="s">
        <v>208</v>
      </c>
      <c r="BR46" s="22"/>
      <c r="BS46" s="22" t="s">
        <v>209</v>
      </c>
      <c r="BT46" s="22" t="s">
        <v>181</v>
      </c>
      <c r="BU46" s="22" t="s">
        <v>210</v>
      </c>
      <c r="BV46" s="22" t="s">
        <v>211</v>
      </c>
      <c r="BW46" s="22" t="s">
        <v>212</v>
      </c>
      <c r="BX46" s="22" t="s">
        <v>163</v>
      </c>
      <c r="BY46" s="22" t="s">
        <v>205</v>
      </c>
      <c r="BZ46" s="22" t="s">
        <v>164</v>
      </c>
      <c r="CA46" s="22" t="s">
        <v>213</v>
      </c>
      <c r="CB46" s="22" t="s">
        <v>213</v>
      </c>
      <c r="CC46" s="22" t="s">
        <v>214</v>
      </c>
      <c r="CD46" s="22"/>
      <c r="CE46" s="22" t="s">
        <v>215</v>
      </c>
    </row>
    <row r="47" spans="1:83">
      <c r="A47" s="20" t="s">
        <v>216</v>
      </c>
      <c r="B47" s="284">
        <v>4446076</v>
      </c>
      <c r="C47" s="24">
        <v>0</v>
      </c>
      <c r="D47" s="24">
        <v>0</v>
      </c>
      <c r="E47" s="24">
        <v>622395.01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77340.63</v>
      </c>
      <c r="P47" s="24">
        <v>220552.69</v>
      </c>
      <c r="Q47" s="24">
        <v>0</v>
      </c>
      <c r="R47" s="24">
        <v>64537.84</v>
      </c>
      <c r="S47" s="24">
        <v>0</v>
      </c>
      <c r="T47" s="24">
        <v>0</v>
      </c>
      <c r="U47" s="24">
        <v>207965.46</v>
      </c>
      <c r="V47" s="24">
        <v>0</v>
      </c>
      <c r="W47" s="24">
        <v>0</v>
      </c>
      <c r="X47" s="24">
        <v>0</v>
      </c>
      <c r="Y47" s="24">
        <v>162028.09</v>
      </c>
      <c r="Z47" s="24">
        <v>0</v>
      </c>
      <c r="AA47" s="24">
        <v>0</v>
      </c>
      <c r="AB47" s="24">
        <v>50538.37</v>
      </c>
      <c r="AC47" s="24">
        <v>0</v>
      </c>
      <c r="AD47" s="24">
        <v>0</v>
      </c>
      <c r="AE47" s="24">
        <v>183056.05</v>
      </c>
      <c r="AF47" s="24">
        <v>0</v>
      </c>
      <c r="AG47" s="24">
        <v>414338.67</v>
      </c>
      <c r="AH47" s="24">
        <v>0</v>
      </c>
      <c r="AI47" s="24">
        <v>0</v>
      </c>
      <c r="AJ47" s="24">
        <v>829731.1</v>
      </c>
      <c r="AK47" s="24">
        <v>7569.98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3369.73</v>
      </c>
      <c r="AW47" s="24">
        <v>0</v>
      </c>
      <c r="AX47" s="24">
        <v>0</v>
      </c>
      <c r="AY47" s="24">
        <v>83144.06</v>
      </c>
      <c r="AZ47" s="24">
        <v>0</v>
      </c>
      <c r="BA47" s="24">
        <v>22993.08</v>
      </c>
      <c r="BB47" s="24">
        <v>11768.65</v>
      </c>
      <c r="BC47" s="24">
        <v>0</v>
      </c>
      <c r="BD47" s="24">
        <v>63911.1</v>
      </c>
      <c r="BE47" s="24">
        <v>108758.5</v>
      </c>
      <c r="BF47" s="24">
        <v>161102.01999999999</v>
      </c>
      <c r="BG47" s="24">
        <v>89131.69</v>
      </c>
      <c r="BH47" s="24">
        <v>31725.94</v>
      </c>
      <c r="BI47" s="24">
        <v>0</v>
      </c>
      <c r="BJ47" s="24">
        <v>148858.65</v>
      </c>
      <c r="BK47" s="24">
        <v>206569.56</v>
      </c>
      <c r="BL47" s="24">
        <v>109406.42</v>
      </c>
      <c r="BM47" s="24">
        <v>0</v>
      </c>
      <c r="BN47" s="24">
        <v>151042.59</v>
      </c>
      <c r="BO47" s="24">
        <v>0</v>
      </c>
      <c r="BP47" s="24">
        <v>0</v>
      </c>
      <c r="BQ47" s="24">
        <v>0</v>
      </c>
      <c r="BR47" s="24">
        <v>78594.559999999998</v>
      </c>
      <c r="BS47" s="24">
        <v>0</v>
      </c>
      <c r="BT47" s="24">
        <v>0</v>
      </c>
      <c r="BU47" s="24">
        <v>0</v>
      </c>
      <c r="BV47" s="24">
        <v>81879.72</v>
      </c>
      <c r="BW47" s="24">
        <v>0</v>
      </c>
      <c r="BX47" s="24">
        <v>48919.85</v>
      </c>
      <c r="BY47" s="24">
        <v>159874.04999999999</v>
      </c>
      <c r="BZ47" s="24">
        <v>0</v>
      </c>
      <c r="CA47" s="24">
        <v>44971.67</v>
      </c>
      <c r="CB47" s="24">
        <v>0</v>
      </c>
      <c r="CC47" s="24">
        <v>0</v>
      </c>
      <c r="CD47" s="20"/>
      <c r="CE47" s="32">
        <f>SUM(C47:CC47)</f>
        <v>4446075.7299999995</v>
      </c>
    </row>
    <row r="48" spans="1:83">
      <c r="A48" s="32" t="s">
        <v>217</v>
      </c>
      <c r="B48" s="284">
        <v>91578.94000000041</v>
      </c>
      <c r="C48" s="32">
        <f>IF($B$48,(ROUND((($B$48/$CE$61)*C61),0)))</f>
        <v>0</v>
      </c>
      <c r="D48" s="32">
        <f t="shared" ref="D48:BO48" si="0">IF($B$48,(ROUND((($B$48/$CE$61)*D61),0)))</f>
        <v>0</v>
      </c>
      <c r="E48" s="32">
        <f>IF($B$48,(ROUND((($B$48/$CE$61)*E61),0)))</f>
        <v>12071</v>
      </c>
      <c r="F48" s="32">
        <f t="shared" si="0"/>
        <v>0</v>
      </c>
      <c r="G48" s="32">
        <f t="shared" si="0"/>
        <v>0</v>
      </c>
      <c r="H48" s="32">
        <f t="shared" si="0"/>
        <v>0</v>
      </c>
      <c r="I48" s="32">
        <f t="shared" si="0"/>
        <v>0</v>
      </c>
      <c r="J48" s="32">
        <f t="shared" si="0"/>
        <v>0</v>
      </c>
      <c r="K48" s="32">
        <f t="shared" si="0"/>
        <v>0</v>
      </c>
      <c r="L48" s="32">
        <f t="shared" si="0"/>
        <v>0</v>
      </c>
      <c r="M48" s="32">
        <f t="shared" si="0"/>
        <v>0</v>
      </c>
      <c r="N48" s="32">
        <f t="shared" si="0"/>
        <v>0</v>
      </c>
      <c r="O48" s="32">
        <f t="shared" si="0"/>
        <v>1677</v>
      </c>
      <c r="P48" s="32">
        <f t="shared" si="0"/>
        <v>3761</v>
      </c>
      <c r="Q48" s="32">
        <f t="shared" si="0"/>
        <v>0</v>
      </c>
      <c r="R48" s="32">
        <f t="shared" si="0"/>
        <v>2238</v>
      </c>
      <c r="S48" s="32">
        <f t="shared" si="0"/>
        <v>0</v>
      </c>
      <c r="T48" s="32">
        <f t="shared" si="0"/>
        <v>0</v>
      </c>
      <c r="U48" s="32">
        <f t="shared" si="0"/>
        <v>3749</v>
      </c>
      <c r="V48" s="32">
        <f t="shared" si="0"/>
        <v>0</v>
      </c>
      <c r="W48" s="32">
        <f t="shared" si="0"/>
        <v>0</v>
      </c>
      <c r="X48" s="32">
        <f t="shared" si="0"/>
        <v>0</v>
      </c>
      <c r="Y48" s="32">
        <f t="shared" si="0"/>
        <v>3259</v>
      </c>
      <c r="Z48" s="32">
        <f t="shared" si="0"/>
        <v>0</v>
      </c>
      <c r="AA48" s="32">
        <f t="shared" si="0"/>
        <v>0</v>
      </c>
      <c r="AB48" s="32">
        <f t="shared" si="0"/>
        <v>1314</v>
      </c>
      <c r="AC48" s="32">
        <f t="shared" si="0"/>
        <v>0</v>
      </c>
      <c r="AD48" s="32">
        <f t="shared" si="0"/>
        <v>0</v>
      </c>
      <c r="AE48" s="32">
        <f t="shared" si="0"/>
        <v>3416</v>
      </c>
      <c r="AF48" s="32">
        <f t="shared" si="0"/>
        <v>0</v>
      </c>
      <c r="AG48" s="32">
        <f t="shared" si="0"/>
        <v>12908</v>
      </c>
      <c r="AH48" s="32">
        <f t="shared" si="0"/>
        <v>0</v>
      </c>
      <c r="AI48" s="32">
        <f t="shared" si="0"/>
        <v>0</v>
      </c>
      <c r="AJ48" s="32">
        <f t="shared" si="0"/>
        <v>18140</v>
      </c>
      <c r="AK48" s="32">
        <f t="shared" si="0"/>
        <v>207</v>
      </c>
      <c r="AL48" s="32">
        <f t="shared" si="0"/>
        <v>0</v>
      </c>
      <c r="AM48" s="32">
        <f t="shared" si="0"/>
        <v>0</v>
      </c>
      <c r="AN48" s="32">
        <f t="shared" si="0"/>
        <v>0</v>
      </c>
      <c r="AO48" s="32">
        <f t="shared" si="0"/>
        <v>0</v>
      </c>
      <c r="AP48" s="32">
        <f t="shared" si="0"/>
        <v>0</v>
      </c>
      <c r="AQ48" s="32">
        <f t="shared" si="0"/>
        <v>0</v>
      </c>
      <c r="AR48" s="32">
        <f t="shared" si="0"/>
        <v>0</v>
      </c>
      <c r="AS48" s="32">
        <f t="shared" si="0"/>
        <v>0</v>
      </c>
      <c r="AT48" s="32">
        <f t="shared" si="0"/>
        <v>0</v>
      </c>
      <c r="AU48" s="32">
        <f t="shared" si="0"/>
        <v>0</v>
      </c>
      <c r="AV48" s="32">
        <f t="shared" si="0"/>
        <v>68</v>
      </c>
      <c r="AW48" s="32">
        <f t="shared" si="0"/>
        <v>0</v>
      </c>
      <c r="AX48" s="32">
        <f t="shared" si="0"/>
        <v>0</v>
      </c>
      <c r="AY48" s="32">
        <f t="shared" si="0"/>
        <v>1245</v>
      </c>
      <c r="AZ48" s="32">
        <f t="shared" si="0"/>
        <v>0</v>
      </c>
      <c r="BA48" s="32">
        <f t="shared" si="0"/>
        <v>295</v>
      </c>
      <c r="BB48" s="32">
        <f t="shared" si="0"/>
        <v>360</v>
      </c>
      <c r="BC48" s="32">
        <f t="shared" si="0"/>
        <v>0</v>
      </c>
      <c r="BD48" s="32">
        <f t="shared" si="0"/>
        <v>948</v>
      </c>
      <c r="BE48" s="32">
        <f t="shared" si="0"/>
        <v>2048</v>
      </c>
      <c r="BF48" s="32">
        <f t="shared" si="0"/>
        <v>2449</v>
      </c>
      <c r="BG48" s="32">
        <f t="shared" si="0"/>
        <v>1604</v>
      </c>
      <c r="BH48" s="32">
        <f t="shared" si="0"/>
        <v>803</v>
      </c>
      <c r="BI48" s="32">
        <f t="shared" si="0"/>
        <v>0</v>
      </c>
      <c r="BJ48" s="32">
        <f t="shared" si="0"/>
        <v>3087</v>
      </c>
      <c r="BK48" s="32">
        <f t="shared" si="0"/>
        <v>2939</v>
      </c>
      <c r="BL48" s="32">
        <f t="shared" si="0"/>
        <v>1775</v>
      </c>
      <c r="BM48" s="32">
        <f t="shared" si="0"/>
        <v>0</v>
      </c>
      <c r="BN48" s="32">
        <f t="shared" si="0"/>
        <v>3014</v>
      </c>
      <c r="BO48" s="32">
        <f t="shared" si="0"/>
        <v>0</v>
      </c>
      <c r="BP48" s="32">
        <f t="shared" ref="BP48:CD48" si="1">IF($B$48,(ROUND((($B$48/$CE$61)*BP61),0)))</f>
        <v>0</v>
      </c>
      <c r="BQ48" s="32">
        <f t="shared" si="1"/>
        <v>0</v>
      </c>
      <c r="BR48" s="32">
        <f t="shared" si="1"/>
        <v>1612</v>
      </c>
      <c r="BS48" s="32">
        <f t="shared" si="1"/>
        <v>0</v>
      </c>
      <c r="BT48" s="32">
        <f t="shared" si="1"/>
        <v>0</v>
      </c>
      <c r="BU48" s="32">
        <f t="shared" si="1"/>
        <v>0</v>
      </c>
      <c r="BV48" s="32">
        <f t="shared" si="1"/>
        <v>1389</v>
      </c>
      <c r="BW48" s="32">
        <f t="shared" si="1"/>
        <v>0</v>
      </c>
      <c r="BX48" s="32">
        <f t="shared" si="1"/>
        <v>1258</v>
      </c>
      <c r="BY48" s="32">
        <f t="shared" si="1"/>
        <v>3115</v>
      </c>
      <c r="BZ48" s="32">
        <f t="shared" si="1"/>
        <v>0</v>
      </c>
      <c r="CA48" s="32">
        <f t="shared" si="1"/>
        <v>831</v>
      </c>
      <c r="CB48" s="32">
        <f t="shared" si="1"/>
        <v>0</v>
      </c>
      <c r="CC48" s="32">
        <f t="shared" si="1"/>
        <v>0</v>
      </c>
      <c r="CD48" s="32">
        <f t="shared" si="1"/>
        <v>0</v>
      </c>
      <c r="CE48" s="32">
        <f>SUM(C48:CD48)</f>
        <v>91580</v>
      </c>
    </row>
    <row r="49" spans="1:83">
      <c r="A49" s="20" t="s">
        <v>218</v>
      </c>
      <c r="B49" s="32">
        <f>B47+B48</f>
        <v>4537654.9400000004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</row>
    <row r="50" spans="1:83">
      <c r="A50" s="20" t="s">
        <v>11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</row>
    <row r="51" spans="1:83">
      <c r="A51" s="26" t="s">
        <v>219</v>
      </c>
      <c r="B51" s="24">
        <v>1634102.37</v>
      </c>
      <c r="C51" s="24">
        <v>0</v>
      </c>
      <c r="D51" s="24">
        <v>0</v>
      </c>
      <c r="E51" s="24">
        <v>45754.05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9542.34</v>
      </c>
      <c r="P51" s="24">
        <v>163748.51999999999</v>
      </c>
      <c r="Q51" s="24">
        <v>0</v>
      </c>
      <c r="R51" s="24">
        <v>4355.53</v>
      </c>
      <c r="S51" s="24">
        <v>271.48</v>
      </c>
      <c r="T51" s="24">
        <v>0</v>
      </c>
      <c r="U51" s="24">
        <v>46389.25</v>
      </c>
      <c r="V51" s="24">
        <v>430.42</v>
      </c>
      <c r="W51" s="24">
        <v>0</v>
      </c>
      <c r="X51" s="24">
        <v>0</v>
      </c>
      <c r="Y51" s="24">
        <v>244396.16</v>
      </c>
      <c r="Z51" s="24">
        <v>0</v>
      </c>
      <c r="AA51" s="24">
        <v>0</v>
      </c>
      <c r="AB51" s="24">
        <v>119.6</v>
      </c>
      <c r="AC51" s="24">
        <v>0</v>
      </c>
      <c r="AD51" s="24">
        <v>0</v>
      </c>
      <c r="AE51" s="24">
        <v>8388.0300000000007</v>
      </c>
      <c r="AF51" s="24">
        <v>0</v>
      </c>
      <c r="AG51" s="24">
        <v>23076.95</v>
      </c>
      <c r="AH51" s="24">
        <v>0</v>
      </c>
      <c r="AI51" s="24">
        <v>0</v>
      </c>
      <c r="AJ51" s="24">
        <v>461591.9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2542.4899999999998</v>
      </c>
      <c r="AZ51" s="24">
        <v>0</v>
      </c>
      <c r="BA51" s="24">
        <v>1882.12</v>
      </c>
      <c r="BB51" s="24">
        <v>0</v>
      </c>
      <c r="BC51" s="24">
        <v>0</v>
      </c>
      <c r="BD51" s="24">
        <v>0</v>
      </c>
      <c r="BE51" s="24">
        <v>510745.28</v>
      </c>
      <c r="BF51" s="24">
        <v>1147</v>
      </c>
      <c r="BG51" s="24">
        <v>93116.55</v>
      </c>
      <c r="BH51" s="24">
        <v>0</v>
      </c>
      <c r="BI51" s="24">
        <v>0</v>
      </c>
      <c r="BJ51" s="24">
        <v>0</v>
      </c>
      <c r="BK51" s="24">
        <v>5258.35</v>
      </c>
      <c r="BL51" s="24">
        <v>2447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6688.85</v>
      </c>
      <c r="BS51" s="24">
        <v>0</v>
      </c>
      <c r="BT51" s="24">
        <v>0</v>
      </c>
      <c r="BU51" s="24">
        <v>0</v>
      </c>
      <c r="BV51" s="24">
        <v>973.8</v>
      </c>
      <c r="BW51" s="24">
        <v>0</v>
      </c>
      <c r="BX51" s="24">
        <v>1236.7</v>
      </c>
      <c r="BY51" s="24">
        <v>0</v>
      </c>
      <c r="BZ51" s="24">
        <v>0</v>
      </c>
      <c r="CA51" s="24">
        <v>0</v>
      </c>
      <c r="CB51" s="24">
        <v>0</v>
      </c>
      <c r="CC51" s="24">
        <v>0</v>
      </c>
      <c r="CD51" s="20"/>
      <c r="CE51" s="32">
        <f>SUM(C51:CD51)</f>
        <v>1634102.3700000003</v>
      </c>
    </row>
    <row r="52" spans="1:83">
      <c r="A52" s="39" t="s">
        <v>220</v>
      </c>
      <c r="B52" s="315"/>
      <c r="C52" s="32" t="b">
        <f>IF($B$52,ROUND(($B$52/($CE$90+$CF$90)*C90),0))</f>
        <v>0</v>
      </c>
      <c r="D52" s="32" t="b">
        <f t="shared" ref="D52:BO52" si="2">IF($B$52,ROUND(($B$52/($CE$90+$CF$90)*D90),0))</f>
        <v>0</v>
      </c>
      <c r="E52" s="32" t="b">
        <f>IF($B$52,ROUND(($B$52/($CE$90+$CF$90)*E90),0))</f>
        <v>0</v>
      </c>
      <c r="F52" s="32" t="b">
        <f t="shared" si="2"/>
        <v>0</v>
      </c>
      <c r="G52" s="32" t="b">
        <f t="shared" si="2"/>
        <v>0</v>
      </c>
      <c r="H52" s="32" t="b">
        <f t="shared" si="2"/>
        <v>0</v>
      </c>
      <c r="I52" s="32" t="b">
        <f t="shared" si="2"/>
        <v>0</v>
      </c>
      <c r="J52" s="32" t="b">
        <f t="shared" si="2"/>
        <v>0</v>
      </c>
      <c r="K52" s="32" t="b">
        <f t="shared" si="2"/>
        <v>0</v>
      </c>
      <c r="L52" s="32" t="b">
        <f t="shared" si="2"/>
        <v>0</v>
      </c>
      <c r="M52" s="32" t="b">
        <f t="shared" si="2"/>
        <v>0</v>
      </c>
      <c r="N52" s="32" t="b">
        <f t="shared" si="2"/>
        <v>0</v>
      </c>
      <c r="O52" s="32" t="b">
        <f t="shared" si="2"/>
        <v>0</v>
      </c>
      <c r="P52" s="32" t="b">
        <f t="shared" si="2"/>
        <v>0</v>
      </c>
      <c r="Q52" s="32" t="b">
        <f t="shared" si="2"/>
        <v>0</v>
      </c>
      <c r="R52" s="32" t="b">
        <f t="shared" si="2"/>
        <v>0</v>
      </c>
      <c r="S52" s="32" t="b">
        <f t="shared" si="2"/>
        <v>0</v>
      </c>
      <c r="T52" s="32" t="b">
        <f t="shared" si="2"/>
        <v>0</v>
      </c>
      <c r="U52" s="32" t="b">
        <f t="shared" si="2"/>
        <v>0</v>
      </c>
      <c r="V52" s="32" t="b">
        <f t="shared" si="2"/>
        <v>0</v>
      </c>
      <c r="W52" s="32" t="b">
        <f t="shared" si="2"/>
        <v>0</v>
      </c>
      <c r="X52" s="32" t="b">
        <f t="shared" si="2"/>
        <v>0</v>
      </c>
      <c r="Y52" s="32" t="b">
        <f t="shared" si="2"/>
        <v>0</v>
      </c>
      <c r="Z52" s="32" t="b">
        <f t="shared" si="2"/>
        <v>0</v>
      </c>
      <c r="AA52" s="32" t="b">
        <f t="shared" si="2"/>
        <v>0</v>
      </c>
      <c r="AB52" s="32" t="b">
        <f t="shared" si="2"/>
        <v>0</v>
      </c>
      <c r="AC52" s="32" t="b">
        <f t="shared" si="2"/>
        <v>0</v>
      </c>
      <c r="AD52" s="32" t="b">
        <f t="shared" si="2"/>
        <v>0</v>
      </c>
      <c r="AE52" s="32" t="b">
        <f t="shared" si="2"/>
        <v>0</v>
      </c>
      <c r="AF52" s="32" t="b">
        <f t="shared" si="2"/>
        <v>0</v>
      </c>
      <c r="AG52" s="32" t="b">
        <f t="shared" si="2"/>
        <v>0</v>
      </c>
      <c r="AH52" s="32" t="b">
        <f t="shared" si="2"/>
        <v>0</v>
      </c>
      <c r="AI52" s="32" t="b">
        <f t="shared" si="2"/>
        <v>0</v>
      </c>
      <c r="AJ52" s="32" t="b">
        <f t="shared" si="2"/>
        <v>0</v>
      </c>
      <c r="AK52" s="32" t="b">
        <f t="shared" si="2"/>
        <v>0</v>
      </c>
      <c r="AL52" s="32" t="b">
        <f t="shared" si="2"/>
        <v>0</v>
      </c>
      <c r="AM52" s="32" t="b">
        <f t="shared" si="2"/>
        <v>0</v>
      </c>
      <c r="AN52" s="32" t="b">
        <f t="shared" si="2"/>
        <v>0</v>
      </c>
      <c r="AO52" s="32" t="b">
        <f t="shared" si="2"/>
        <v>0</v>
      </c>
      <c r="AP52" s="32" t="b">
        <f t="shared" si="2"/>
        <v>0</v>
      </c>
      <c r="AQ52" s="32" t="b">
        <f t="shared" si="2"/>
        <v>0</v>
      </c>
      <c r="AR52" s="32" t="b">
        <f t="shared" si="2"/>
        <v>0</v>
      </c>
      <c r="AS52" s="32" t="b">
        <f t="shared" si="2"/>
        <v>0</v>
      </c>
      <c r="AT52" s="32" t="b">
        <f t="shared" si="2"/>
        <v>0</v>
      </c>
      <c r="AU52" s="32" t="b">
        <f t="shared" si="2"/>
        <v>0</v>
      </c>
      <c r="AV52" s="32" t="b">
        <f>IF($B$52,ROUND(($B$52/($CE$90+$CF$90)*AV90),0))</f>
        <v>0</v>
      </c>
      <c r="AW52" s="32" t="b">
        <f t="shared" si="2"/>
        <v>0</v>
      </c>
      <c r="AX52" s="32" t="b">
        <f t="shared" si="2"/>
        <v>0</v>
      </c>
      <c r="AY52" s="32" t="b">
        <f t="shared" si="2"/>
        <v>0</v>
      </c>
      <c r="AZ52" s="32" t="b">
        <f t="shared" si="2"/>
        <v>0</v>
      </c>
      <c r="BA52" s="32" t="b">
        <f t="shared" si="2"/>
        <v>0</v>
      </c>
      <c r="BB52" s="32" t="b">
        <f>IF($B$52,ROUND(($B$52/($CE$90+$CF$90)*BB90),0))</f>
        <v>0</v>
      </c>
      <c r="BC52" s="32" t="b">
        <f t="shared" si="2"/>
        <v>0</v>
      </c>
      <c r="BD52" s="32" t="b">
        <f t="shared" si="2"/>
        <v>0</v>
      </c>
      <c r="BE52" s="32" t="b">
        <f t="shared" si="2"/>
        <v>0</v>
      </c>
      <c r="BF52" s="32" t="b">
        <f t="shared" si="2"/>
        <v>0</v>
      </c>
      <c r="BG52" s="32" t="b">
        <f t="shared" si="2"/>
        <v>0</v>
      </c>
      <c r="BH52" s="32" t="b">
        <f t="shared" si="2"/>
        <v>0</v>
      </c>
      <c r="BI52" s="32" t="b">
        <f t="shared" si="2"/>
        <v>0</v>
      </c>
      <c r="BJ52" s="32" t="b">
        <f t="shared" si="2"/>
        <v>0</v>
      </c>
      <c r="BK52" s="32" t="b">
        <f t="shared" si="2"/>
        <v>0</v>
      </c>
      <c r="BL52" s="32" t="b">
        <f t="shared" si="2"/>
        <v>0</v>
      </c>
      <c r="BM52" s="32" t="b">
        <f t="shared" si="2"/>
        <v>0</v>
      </c>
      <c r="BN52" s="32" t="b">
        <f t="shared" si="2"/>
        <v>0</v>
      </c>
      <c r="BO52" s="32" t="b">
        <f t="shared" si="2"/>
        <v>0</v>
      </c>
      <c r="BP52" s="32" t="b">
        <f t="shared" ref="BP52:CD52" si="3">IF($B$52,ROUND(($B$52/($CE$90+$CF$90)*BP90),0))</f>
        <v>0</v>
      </c>
      <c r="BQ52" s="32" t="b">
        <f t="shared" si="3"/>
        <v>0</v>
      </c>
      <c r="BR52" s="32" t="b">
        <f t="shared" si="3"/>
        <v>0</v>
      </c>
      <c r="BS52" s="32" t="b">
        <f t="shared" si="3"/>
        <v>0</v>
      </c>
      <c r="BT52" s="32" t="b">
        <f t="shared" si="3"/>
        <v>0</v>
      </c>
      <c r="BU52" s="32" t="b">
        <f t="shared" si="3"/>
        <v>0</v>
      </c>
      <c r="BV52" s="32" t="b">
        <f t="shared" si="3"/>
        <v>0</v>
      </c>
      <c r="BW52" s="32" t="b">
        <f t="shared" si="3"/>
        <v>0</v>
      </c>
      <c r="BX52" s="32" t="b">
        <f t="shared" si="3"/>
        <v>0</v>
      </c>
      <c r="BY52" s="32" t="b">
        <f t="shared" si="3"/>
        <v>0</v>
      </c>
      <c r="BZ52" s="32" t="b">
        <f t="shared" si="3"/>
        <v>0</v>
      </c>
      <c r="CA52" s="32" t="b">
        <f t="shared" si="3"/>
        <v>0</v>
      </c>
      <c r="CB52" s="32" t="b">
        <f t="shared" si="3"/>
        <v>0</v>
      </c>
      <c r="CC52" s="32" t="b">
        <f t="shared" si="3"/>
        <v>0</v>
      </c>
      <c r="CD52" s="32" t="b">
        <f t="shared" si="3"/>
        <v>0</v>
      </c>
      <c r="CE52" s="32">
        <f>SUM(C52:CD52)</f>
        <v>0</v>
      </c>
    </row>
    <row r="53" spans="1:83">
      <c r="A53" s="20" t="s">
        <v>218</v>
      </c>
      <c r="B53" s="32">
        <f>B51+B52</f>
        <v>1634102.37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</row>
    <row r="54" spans="1:83">
      <c r="A54" s="20"/>
      <c r="B54" s="20"/>
      <c r="C54" s="27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</row>
    <row r="55" spans="1:83">
      <c r="A55" s="26" t="s">
        <v>221</v>
      </c>
      <c r="B55" s="20"/>
      <c r="C55" s="21" t="s">
        <v>21</v>
      </c>
      <c r="D55" s="22" t="s">
        <v>22</v>
      </c>
      <c r="E55" s="22" t="s">
        <v>23</v>
      </c>
      <c r="F55" s="22" t="s">
        <v>24</v>
      </c>
      <c r="G55" s="22" t="s">
        <v>25</v>
      </c>
      <c r="H55" s="22" t="s">
        <v>26</v>
      </c>
      <c r="I55" s="22" t="s">
        <v>27</v>
      </c>
      <c r="J55" s="22" t="s">
        <v>28</v>
      </c>
      <c r="K55" s="22" t="s">
        <v>29</v>
      </c>
      <c r="L55" s="22" t="s">
        <v>30</v>
      </c>
      <c r="M55" s="22" t="s">
        <v>31</v>
      </c>
      <c r="N55" s="22" t="s">
        <v>32</v>
      </c>
      <c r="O55" s="22" t="s">
        <v>33</v>
      </c>
      <c r="P55" s="22" t="s">
        <v>34</v>
      </c>
      <c r="Q55" s="22" t="s">
        <v>35</v>
      </c>
      <c r="R55" s="22" t="s">
        <v>36</v>
      </c>
      <c r="S55" s="22" t="s">
        <v>37</v>
      </c>
      <c r="T55" s="28" t="s">
        <v>38</v>
      </c>
      <c r="U55" s="22" t="s">
        <v>39</v>
      </c>
      <c r="V55" s="22" t="s">
        <v>40</v>
      </c>
      <c r="W55" s="22" t="s">
        <v>41</v>
      </c>
      <c r="X55" s="22" t="s">
        <v>42</v>
      </c>
      <c r="Y55" s="22" t="s">
        <v>43</v>
      </c>
      <c r="Z55" s="22" t="s">
        <v>44</v>
      </c>
      <c r="AA55" s="22" t="s">
        <v>45</v>
      </c>
      <c r="AB55" s="22" t="s">
        <v>46</v>
      </c>
      <c r="AC55" s="22" t="s">
        <v>47</v>
      </c>
      <c r="AD55" s="22" t="s">
        <v>48</v>
      </c>
      <c r="AE55" s="22" t="s">
        <v>49</v>
      </c>
      <c r="AF55" s="22" t="s">
        <v>50</v>
      </c>
      <c r="AG55" s="22" t="s">
        <v>51</v>
      </c>
      <c r="AH55" s="22" t="s">
        <v>52</v>
      </c>
      <c r="AI55" s="22" t="s">
        <v>53</v>
      </c>
      <c r="AJ55" s="22" t="s">
        <v>54</v>
      </c>
      <c r="AK55" s="22" t="s">
        <v>55</v>
      </c>
      <c r="AL55" s="22" t="s">
        <v>56</v>
      </c>
      <c r="AM55" s="22" t="s">
        <v>57</v>
      </c>
      <c r="AN55" s="22" t="s">
        <v>58</v>
      </c>
      <c r="AO55" s="22" t="s">
        <v>59</v>
      </c>
      <c r="AP55" s="22" t="s">
        <v>60</v>
      </c>
      <c r="AQ55" s="22" t="s">
        <v>61</v>
      </c>
      <c r="AR55" s="22" t="s">
        <v>62</v>
      </c>
      <c r="AS55" s="22" t="s">
        <v>63</v>
      </c>
      <c r="AT55" s="22" t="s">
        <v>64</v>
      </c>
      <c r="AU55" s="22" t="s">
        <v>65</v>
      </c>
      <c r="AV55" s="22" t="s">
        <v>66</v>
      </c>
      <c r="AW55" s="22" t="s">
        <v>67</v>
      </c>
      <c r="AX55" s="22" t="s">
        <v>68</v>
      </c>
      <c r="AY55" s="22" t="s">
        <v>69</v>
      </c>
      <c r="AZ55" s="22" t="s">
        <v>70</v>
      </c>
      <c r="BA55" s="22" t="s">
        <v>71</v>
      </c>
      <c r="BB55" s="22" t="s">
        <v>72</v>
      </c>
      <c r="BC55" s="22" t="s">
        <v>73</v>
      </c>
      <c r="BD55" s="22" t="s">
        <v>74</v>
      </c>
      <c r="BE55" s="22" t="s">
        <v>75</v>
      </c>
      <c r="BF55" s="22" t="s">
        <v>76</v>
      </c>
      <c r="BG55" s="22" t="s">
        <v>77</v>
      </c>
      <c r="BH55" s="22" t="s">
        <v>78</v>
      </c>
      <c r="BI55" s="22" t="s">
        <v>79</v>
      </c>
      <c r="BJ55" s="22" t="s">
        <v>80</v>
      </c>
      <c r="BK55" s="22" t="s">
        <v>81</v>
      </c>
      <c r="BL55" s="22" t="s">
        <v>82</v>
      </c>
      <c r="BM55" s="22" t="s">
        <v>83</v>
      </c>
      <c r="BN55" s="22" t="s">
        <v>84</v>
      </c>
      <c r="BO55" s="22" t="s">
        <v>85</v>
      </c>
      <c r="BP55" s="22" t="s">
        <v>86</v>
      </c>
      <c r="BQ55" s="22" t="s">
        <v>87</v>
      </c>
      <c r="BR55" s="22" t="s">
        <v>88</v>
      </c>
      <c r="BS55" s="22" t="s">
        <v>89</v>
      </c>
      <c r="BT55" s="22" t="s">
        <v>90</v>
      </c>
      <c r="BU55" s="22" t="s">
        <v>91</v>
      </c>
      <c r="BV55" s="22" t="s">
        <v>92</v>
      </c>
      <c r="BW55" s="22" t="s">
        <v>93</v>
      </c>
      <c r="BX55" s="22" t="s">
        <v>94</v>
      </c>
      <c r="BY55" s="22" t="s">
        <v>95</v>
      </c>
      <c r="BZ55" s="22" t="s">
        <v>96</v>
      </c>
      <c r="CA55" s="22" t="s">
        <v>97</v>
      </c>
      <c r="CB55" s="22" t="s">
        <v>98</v>
      </c>
      <c r="CC55" s="22" t="s">
        <v>99</v>
      </c>
      <c r="CD55" s="22" t="s">
        <v>100</v>
      </c>
      <c r="CE55" s="22" t="s">
        <v>101</v>
      </c>
    </row>
    <row r="56" spans="1:83">
      <c r="A56" s="26" t="s">
        <v>222</v>
      </c>
      <c r="B56" s="20"/>
      <c r="C56" s="21" t="s">
        <v>103</v>
      </c>
      <c r="D56" s="22" t="s">
        <v>104</v>
      </c>
      <c r="E56" s="22" t="s">
        <v>105</v>
      </c>
      <c r="F56" s="22" t="s">
        <v>106</v>
      </c>
      <c r="G56" s="22" t="s">
        <v>107</v>
      </c>
      <c r="H56" s="22" t="s">
        <v>108</v>
      </c>
      <c r="I56" s="22" t="s">
        <v>109</v>
      </c>
      <c r="J56" s="22" t="s">
        <v>110</v>
      </c>
      <c r="K56" s="22" t="s">
        <v>111</v>
      </c>
      <c r="L56" s="22" t="s">
        <v>112</v>
      </c>
      <c r="M56" s="22" t="s">
        <v>113</v>
      </c>
      <c r="N56" s="22" t="s">
        <v>114</v>
      </c>
      <c r="O56" s="22" t="s">
        <v>115</v>
      </c>
      <c r="P56" s="22" t="s">
        <v>116</v>
      </c>
      <c r="Q56" s="22" t="s">
        <v>117</v>
      </c>
      <c r="R56" s="22" t="s">
        <v>118</v>
      </c>
      <c r="S56" s="22" t="s">
        <v>119</v>
      </c>
      <c r="T56" s="22" t="s">
        <v>120</v>
      </c>
      <c r="U56" s="22" t="s">
        <v>121</v>
      </c>
      <c r="V56" s="22" t="s">
        <v>122</v>
      </c>
      <c r="W56" s="22" t="s">
        <v>123</v>
      </c>
      <c r="X56" s="22" t="s">
        <v>124</v>
      </c>
      <c r="Y56" s="22" t="s">
        <v>125</v>
      </c>
      <c r="Z56" s="22" t="s">
        <v>125</v>
      </c>
      <c r="AA56" s="22" t="s">
        <v>126</v>
      </c>
      <c r="AB56" s="22" t="s">
        <v>127</v>
      </c>
      <c r="AC56" s="22" t="s">
        <v>128</v>
      </c>
      <c r="AD56" s="22" t="s">
        <v>129</v>
      </c>
      <c r="AE56" s="22" t="s">
        <v>107</v>
      </c>
      <c r="AF56" s="22" t="s">
        <v>108</v>
      </c>
      <c r="AG56" s="22" t="s">
        <v>130</v>
      </c>
      <c r="AH56" s="22" t="s">
        <v>131</v>
      </c>
      <c r="AI56" s="22" t="s">
        <v>132</v>
      </c>
      <c r="AJ56" s="22" t="s">
        <v>133</v>
      </c>
      <c r="AK56" s="22" t="s">
        <v>134</v>
      </c>
      <c r="AL56" s="22" t="s">
        <v>135</v>
      </c>
      <c r="AM56" s="22" t="s">
        <v>136</v>
      </c>
      <c r="AN56" s="22" t="s">
        <v>122</v>
      </c>
      <c r="AO56" s="22" t="s">
        <v>137</v>
      </c>
      <c r="AP56" s="22" t="s">
        <v>138</v>
      </c>
      <c r="AQ56" s="22" t="s">
        <v>139</v>
      </c>
      <c r="AR56" s="22" t="s">
        <v>140</v>
      </c>
      <c r="AS56" s="22" t="s">
        <v>141</v>
      </c>
      <c r="AT56" s="22" t="s">
        <v>142</v>
      </c>
      <c r="AU56" s="22" t="s">
        <v>143</v>
      </c>
      <c r="AV56" s="22" t="s">
        <v>144</v>
      </c>
      <c r="AW56" s="22" t="s">
        <v>145</v>
      </c>
      <c r="AX56" s="22" t="s">
        <v>146</v>
      </c>
      <c r="AY56" s="22" t="s">
        <v>147</v>
      </c>
      <c r="AZ56" s="22" t="s">
        <v>148</v>
      </c>
      <c r="BA56" s="22" t="s">
        <v>149</v>
      </c>
      <c r="BB56" s="22" t="s">
        <v>150</v>
      </c>
      <c r="BC56" s="22" t="s">
        <v>119</v>
      </c>
      <c r="BD56" s="22" t="s">
        <v>151</v>
      </c>
      <c r="BE56" s="22" t="s">
        <v>152</v>
      </c>
      <c r="BF56" s="22" t="s">
        <v>153</v>
      </c>
      <c r="BG56" s="22" t="s">
        <v>154</v>
      </c>
      <c r="BH56" s="22" t="s">
        <v>155</v>
      </c>
      <c r="BI56" s="22" t="s">
        <v>156</v>
      </c>
      <c r="BJ56" s="22" t="s">
        <v>157</v>
      </c>
      <c r="BK56" s="22" t="s">
        <v>158</v>
      </c>
      <c r="BL56" s="22" t="s">
        <v>159</v>
      </c>
      <c r="BM56" s="22" t="s">
        <v>144</v>
      </c>
      <c r="BN56" s="22" t="s">
        <v>160</v>
      </c>
      <c r="BO56" s="22" t="s">
        <v>161</v>
      </c>
      <c r="BP56" s="22" t="s">
        <v>162</v>
      </c>
      <c r="BQ56" s="22" t="s">
        <v>163</v>
      </c>
      <c r="BR56" s="22" t="s">
        <v>164</v>
      </c>
      <c r="BS56" s="22" t="s">
        <v>165</v>
      </c>
      <c r="BT56" s="22" t="s">
        <v>166</v>
      </c>
      <c r="BU56" s="22" t="s">
        <v>167</v>
      </c>
      <c r="BV56" s="22" t="s">
        <v>167</v>
      </c>
      <c r="BW56" s="22" t="s">
        <v>167</v>
      </c>
      <c r="BX56" s="22" t="s">
        <v>168</v>
      </c>
      <c r="BY56" s="22" t="s">
        <v>169</v>
      </c>
      <c r="BZ56" s="22" t="s">
        <v>170</v>
      </c>
      <c r="CA56" s="22" t="s">
        <v>171</v>
      </c>
      <c r="CB56" s="22" t="s">
        <v>172</v>
      </c>
      <c r="CC56" s="22" t="s">
        <v>144</v>
      </c>
      <c r="CD56" s="22" t="s">
        <v>223</v>
      </c>
      <c r="CE56" s="22" t="s">
        <v>173</v>
      </c>
    </row>
    <row r="57" spans="1:83">
      <c r="A57" s="26" t="s">
        <v>224</v>
      </c>
      <c r="B57" s="20"/>
      <c r="C57" s="21" t="s">
        <v>175</v>
      </c>
      <c r="D57" s="22" t="s">
        <v>175</v>
      </c>
      <c r="E57" s="22" t="s">
        <v>175</v>
      </c>
      <c r="F57" s="22" t="s">
        <v>176</v>
      </c>
      <c r="G57" s="22" t="s">
        <v>177</v>
      </c>
      <c r="H57" s="22" t="s">
        <v>175</v>
      </c>
      <c r="I57" s="22" t="s">
        <v>178</v>
      </c>
      <c r="J57" s="22"/>
      <c r="K57" s="22" t="s">
        <v>169</v>
      </c>
      <c r="L57" s="22" t="s">
        <v>179</v>
      </c>
      <c r="M57" s="22" t="s">
        <v>180</v>
      </c>
      <c r="N57" s="22" t="s">
        <v>181</v>
      </c>
      <c r="O57" s="22" t="s">
        <v>182</v>
      </c>
      <c r="P57" s="22" t="s">
        <v>181</v>
      </c>
      <c r="Q57" s="22" t="s">
        <v>183</v>
      </c>
      <c r="R57" s="22"/>
      <c r="S57" s="22" t="s">
        <v>181</v>
      </c>
      <c r="T57" s="22" t="s">
        <v>184</v>
      </c>
      <c r="U57" s="22"/>
      <c r="V57" s="22" t="s">
        <v>185</v>
      </c>
      <c r="W57" s="22" t="s">
        <v>186</v>
      </c>
      <c r="X57" s="22" t="s">
        <v>187</v>
      </c>
      <c r="Y57" s="22" t="s">
        <v>188</v>
      </c>
      <c r="Z57" s="22" t="s">
        <v>189</v>
      </c>
      <c r="AA57" s="22" t="s">
        <v>190</v>
      </c>
      <c r="AB57" s="22"/>
      <c r="AC57" s="22" t="s">
        <v>184</v>
      </c>
      <c r="AD57" s="22"/>
      <c r="AE57" s="22" t="s">
        <v>184</v>
      </c>
      <c r="AF57" s="22" t="s">
        <v>191</v>
      </c>
      <c r="AG57" s="22" t="s">
        <v>183</v>
      </c>
      <c r="AH57" s="22"/>
      <c r="AI57" s="22" t="s">
        <v>192</v>
      </c>
      <c r="AJ57" s="22"/>
      <c r="AK57" s="22" t="s">
        <v>184</v>
      </c>
      <c r="AL57" s="22" t="s">
        <v>184</v>
      </c>
      <c r="AM57" s="22" t="s">
        <v>184</v>
      </c>
      <c r="AN57" s="22" t="s">
        <v>193</v>
      </c>
      <c r="AO57" s="22" t="s">
        <v>194</v>
      </c>
      <c r="AP57" s="22" t="s">
        <v>133</v>
      </c>
      <c r="AQ57" s="22" t="s">
        <v>195</v>
      </c>
      <c r="AR57" s="22" t="s">
        <v>181</v>
      </c>
      <c r="AS57" s="22"/>
      <c r="AT57" s="22" t="s">
        <v>196</v>
      </c>
      <c r="AU57" s="22" t="s">
        <v>197</v>
      </c>
      <c r="AV57" s="22" t="s">
        <v>198</v>
      </c>
      <c r="AW57" s="22" t="s">
        <v>199</v>
      </c>
      <c r="AX57" s="22" t="s">
        <v>200</v>
      </c>
      <c r="AY57" s="22"/>
      <c r="AZ57" s="22"/>
      <c r="BA57" s="22" t="s">
        <v>201</v>
      </c>
      <c r="BB57" s="22" t="s">
        <v>181</v>
      </c>
      <c r="BC57" s="22" t="s">
        <v>195</v>
      </c>
      <c r="BD57" s="22"/>
      <c r="BE57" s="22"/>
      <c r="BF57" s="22"/>
      <c r="BG57" s="22"/>
      <c r="BH57" s="22" t="s">
        <v>202</v>
      </c>
      <c r="BI57" s="22" t="s">
        <v>181</v>
      </c>
      <c r="BJ57" s="22"/>
      <c r="BK57" s="22" t="s">
        <v>203</v>
      </c>
      <c r="BL57" s="22"/>
      <c r="BM57" s="22" t="s">
        <v>204</v>
      </c>
      <c r="BN57" s="22" t="s">
        <v>205</v>
      </c>
      <c r="BO57" s="22" t="s">
        <v>206</v>
      </c>
      <c r="BP57" s="22" t="s">
        <v>207</v>
      </c>
      <c r="BQ57" s="22" t="s">
        <v>208</v>
      </c>
      <c r="BR57" s="22"/>
      <c r="BS57" s="22" t="s">
        <v>209</v>
      </c>
      <c r="BT57" s="22" t="s">
        <v>181</v>
      </c>
      <c r="BU57" s="22" t="s">
        <v>210</v>
      </c>
      <c r="BV57" s="22" t="s">
        <v>211</v>
      </c>
      <c r="BW57" s="22" t="s">
        <v>212</v>
      </c>
      <c r="BX57" s="22" t="s">
        <v>163</v>
      </c>
      <c r="BY57" s="22" t="s">
        <v>205</v>
      </c>
      <c r="BZ57" s="22" t="s">
        <v>164</v>
      </c>
      <c r="CA57" s="22" t="s">
        <v>213</v>
      </c>
      <c r="CB57" s="22" t="s">
        <v>213</v>
      </c>
      <c r="CC57" s="22" t="s">
        <v>214</v>
      </c>
      <c r="CD57" s="22" t="s">
        <v>225</v>
      </c>
      <c r="CE57" s="22" t="s">
        <v>215</v>
      </c>
    </row>
    <row r="58" spans="1:83">
      <c r="A58" s="26" t="s">
        <v>226</v>
      </c>
      <c r="B58" s="20"/>
      <c r="C58" s="21" t="s">
        <v>227</v>
      </c>
      <c r="D58" s="22" t="s">
        <v>227</v>
      </c>
      <c r="E58" s="22" t="s">
        <v>227</v>
      </c>
      <c r="F58" s="22" t="s">
        <v>227</v>
      </c>
      <c r="G58" s="22" t="s">
        <v>227</v>
      </c>
      <c r="H58" s="22" t="s">
        <v>227</v>
      </c>
      <c r="I58" s="22" t="s">
        <v>227</v>
      </c>
      <c r="J58" s="22" t="s">
        <v>228</v>
      </c>
      <c r="K58" s="22" t="s">
        <v>227</v>
      </c>
      <c r="L58" s="22" t="s">
        <v>227</v>
      </c>
      <c r="M58" s="22" t="s">
        <v>227</v>
      </c>
      <c r="N58" s="22" t="s">
        <v>227</v>
      </c>
      <c r="O58" s="22" t="s">
        <v>229</v>
      </c>
      <c r="P58" s="22" t="s">
        <v>230</v>
      </c>
      <c r="Q58" s="22" t="s">
        <v>231</v>
      </c>
      <c r="R58" s="23" t="s">
        <v>232</v>
      </c>
      <c r="S58" s="29" t="s">
        <v>233</v>
      </c>
      <c r="T58" s="29" t="s">
        <v>233</v>
      </c>
      <c r="U58" s="22" t="s">
        <v>234</v>
      </c>
      <c r="V58" s="22" t="s">
        <v>234</v>
      </c>
      <c r="W58" s="22" t="s">
        <v>235</v>
      </c>
      <c r="X58" s="22" t="s">
        <v>236</v>
      </c>
      <c r="Y58" s="22" t="s">
        <v>237</v>
      </c>
      <c r="Z58" s="22" t="s">
        <v>237</v>
      </c>
      <c r="AA58" s="22" t="s">
        <v>237</v>
      </c>
      <c r="AB58" s="29" t="s">
        <v>233</v>
      </c>
      <c r="AC58" s="22" t="s">
        <v>238</v>
      </c>
      <c r="AD58" s="22" t="s">
        <v>239</v>
      </c>
      <c r="AE58" s="22" t="s">
        <v>238</v>
      </c>
      <c r="AF58" s="22" t="s">
        <v>240</v>
      </c>
      <c r="AG58" s="22" t="s">
        <v>240</v>
      </c>
      <c r="AH58" s="22" t="s">
        <v>241</v>
      </c>
      <c r="AI58" s="22" t="s">
        <v>242</v>
      </c>
      <c r="AJ58" s="22" t="s">
        <v>240</v>
      </c>
      <c r="AK58" s="22" t="s">
        <v>238</v>
      </c>
      <c r="AL58" s="22" t="s">
        <v>238</v>
      </c>
      <c r="AM58" s="22" t="s">
        <v>238</v>
      </c>
      <c r="AN58" s="22" t="s">
        <v>229</v>
      </c>
      <c r="AO58" s="22" t="s">
        <v>239</v>
      </c>
      <c r="AP58" s="22" t="s">
        <v>240</v>
      </c>
      <c r="AQ58" s="22" t="s">
        <v>241</v>
      </c>
      <c r="AR58" s="22" t="s">
        <v>240</v>
      </c>
      <c r="AS58" s="22" t="s">
        <v>238</v>
      </c>
      <c r="AT58" s="22" t="s">
        <v>243</v>
      </c>
      <c r="AU58" s="22" t="s">
        <v>240</v>
      </c>
      <c r="AV58" s="29" t="s">
        <v>233</v>
      </c>
      <c r="AW58" s="29" t="s">
        <v>233</v>
      </c>
      <c r="AX58" s="29" t="s">
        <v>233</v>
      </c>
      <c r="AY58" s="22" t="s">
        <v>244</v>
      </c>
      <c r="AZ58" s="22" t="s">
        <v>244</v>
      </c>
      <c r="BA58" s="29" t="s">
        <v>233</v>
      </c>
      <c r="BB58" s="29" t="s">
        <v>233</v>
      </c>
      <c r="BC58" s="29" t="s">
        <v>233</v>
      </c>
      <c r="BD58" s="29" t="s">
        <v>233</v>
      </c>
      <c r="BE58" s="22" t="s">
        <v>245</v>
      </c>
      <c r="BF58" s="29" t="s">
        <v>233</v>
      </c>
      <c r="BG58" s="29" t="s">
        <v>233</v>
      </c>
      <c r="BH58" s="29" t="s">
        <v>233</v>
      </c>
      <c r="BI58" s="29" t="s">
        <v>233</v>
      </c>
      <c r="BJ58" s="29" t="s">
        <v>233</v>
      </c>
      <c r="BK58" s="29" t="s">
        <v>233</v>
      </c>
      <c r="BL58" s="29" t="s">
        <v>233</v>
      </c>
      <c r="BM58" s="29" t="s">
        <v>233</v>
      </c>
      <c r="BN58" s="29" t="s">
        <v>233</v>
      </c>
      <c r="BO58" s="29" t="s">
        <v>233</v>
      </c>
      <c r="BP58" s="29" t="s">
        <v>233</v>
      </c>
      <c r="BQ58" s="29" t="s">
        <v>233</v>
      </c>
      <c r="BR58" s="29" t="s">
        <v>233</v>
      </c>
      <c r="BS58" s="29" t="s">
        <v>233</v>
      </c>
      <c r="BT58" s="29" t="s">
        <v>233</v>
      </c>
      <c r="BU58" s="29" t="s">
        <v>233</v>
      </c>
      <c r="BV58" s="29" t="s">
        <v>233</v>
      </c>
      <c r="BW58" s="29" t="s">
        <v>233</v>
      </c>
      <c r="BX58" s="29" t="s">
        <v>233</v>
      </c>
      <c r="BY58" s="29" t="s">
        <v>233</v>
      </c>
      <c r="BZ58" s="29" t="s">
        <v>233</v>
      </c>
      <c r="CA58" s="29" t="s">
        <v>233</v>
      </c>
      <c r="CB58" s="29" t="s">
        <v>233</v>
      </c>
      <c r="CC58" s="29" t="s">
        <v>233</v>
      </c>
      <c r="CD58" s="29" t="s">
        <v>233</v>
      </c>
      <c r="CE58" s="29" t="s">
        <v>233</v>
      </c>
    </row>
    <row r="59" spans="1:83">
      <c r="A59" s="39" t="s">
        <v>246</v>
      </c>
      <c r="B59" s="32"/>
      <c r="C59" s="24"/>
      <c r="D59" s="24"/>
      <c r="E59" s="24">
        <v>1403</v>
      </c>
      <c r="F59" s="24"/>
      <c r="G59" s="24"/>
      <c r="H59" s="24"/>
      <c r="I59" s="24"/>
      <c r="J59" s="24">
        <v>99</v>
      </c>
      <c r="K59" s="24"/>
      <c r="L59" s="24">
        <v>192</v>
      </c>
      <c r="M59" s="24"/>
      <c r="N59" s="24">
        <v>13326</v>
      </c>
      <c r="O59" s="24">
        <v>64</v>
      </c>
      <c r="P59" s="30">
        <v>35111</v>
      </c>
      <c r="Q59" s="30"/>
      <c r="R59" s="30">
        <v>35111</v>
      </c>
      <c r="S59" s="285"/>
      <c r="T59" s="285"/>
      <c r="U59" s="31">
        <v>81369</v>
      </c>
      <c r="V59" s="30">
        <v>1659</v>
      </c>
      <c r="W59" s="30">
        <v>2855</v>
      </c>
      <c r="X59" s="30">
        <v>11773</v>
      </c>
      <c r="Y59" s="30">
        <v>11098</v>
      </c>
      <c r="Z59" s="30"/>
      <c r="AA59" s="30"/>
      <c r="AB59" s="285"/>
      <c r="AC59" s="30"/>
      <c r="AD59" s="30"/>
      <c r="AE59" s="30">
        <v>31693</v>
      </c>
      <c r="AF59" s="30"/>
      <c r="AG59" s="30">
        <v>7570</v>
      </c>
      <c r="AH59" s="30"/>
      <c r="AI59" s="30"/>
      <c r="AJ59" s="30">
        <v>23039</v>
      </c>
      <c r="AK59" s="30">
        <v>2157</v>
      </c>
      <c r="AL59" s="30">
        <v>597</v>
      </c>
      <c r="AM59" s="30"/>
      <c r="AN59" s="30"/>
      <c r="AO59" s="30">
        <v>4608</v>
      </c>
      <c r="AP59" s="30"/>
      <c r="AQ59" s="30"/>
      <c r="AR59" s="30"/>
      <c r="AS59" s="30"/>
      <c r="AT59" s="30"/>
      <c r="AU59" s="30"/>
      <c r="AV59" s="285"/>
      <c r="AW59" s="285"/>
      <c r="AX59" s="285"/>
      <c r="AY59" s="30">
        <v>26935</v>
      </c>
      <c r="AZ59" s="30"/>
      <c r="BA59" s="285"/>
      <c r="BB59" s="285"/>
      <c r="BC59" s="285"/>
      <c r="BD59" s="285"/>
      <c r="BE59" s="30">
        <v>87057</v>
      </c>
      <c r="BF59" s="285"/>
      <c r="BG59" s="285"/>
      <c r="BH59" s="285"/>
      <c r="BI59" s="285"/>
      <c r="BJ59" s="285"/>
      <c r="BK59" s="285"/>
      <c r="BL59" s="285"/>
      <c r="BM59" s="285"/>
      <c r="BN59" s="285"/>
      <c r="BO59" s="285"/>
      <c r="BP59" s="285"/>
      <c r="BQ59" s="285"/>
      <c r="BR59" s="285"/>
      <c r="BS59" s="285"/>
      <c r="BT59" s="285"/>
      <c r="BU59" s="285"/>
      <c r="BV59" s="285"/>
      <c r="BW59" s="285"/>
      <c r="BX59" s="285"/>
      <c r="BY59" s="285"/>
      <c r="BZ59" s="285"/>
      <c r="CA59" s="285"/>
      <c r="CB59" s="285"/>
      <c r="CC59" s="285"/>
      <c r="CD59" s="240"/>
      <c r="CE59" s="32"/>
    </row>
    <row r="60" spans="1:83" s="216" customFormat="1">
      <c r="A60" s="223" t="s">
        <v>247</v>
      </c>
      <c r="B60" s="224"/>
      <c r="C60" s="286"/>
      <c r="D60" s="286"/>
      <c r="E60" s="286">
        <v>14.71</v>
      </c>
      <c r="F60" s="286"/>
      <c r="G60" s="286"/>
      <c r="H60" s="286"/>
      <c r="I60" s="286"/>
      <c r="J60" s="286">
        <v>1.04</v>
      </c>
      <c r="K60" s="286"/>
      <c r="L60" s="286">
        <v>7.28</v>
      </c>
      <c r="M60" s="286"/>
      <c r="N60" s="286">
        <v>45.83</v>
      </c>
      <c r="O60" s="286">
        <v>2.4900000000000002</v>
      </c>
      <c r="P60" s="287">
        <v>8.24</v>
      </c>
      <c r="Q60" s="287"/>
      <c r="R60" s="287">
        <v>0.74</v>
      </c>
      <c r="S60" s="288"/>
      <c r="T60" s="288"/>
      <c r="U60" s="289">
        <v>11.22</v>
      </c>
      <c r="V60" s="287">
        <v>0.31</v>
      </c>
      <c r="W60" s="287">
        <v>1.33</v>
      </c>
      <c r="X60" s="287">
        <v>3.35</v>
      </c>
      <c r="Y60" s="287">
        <v>2.4</v>
      </c>
      <c r="Z60" s="287"/>
      <c r="AA60" s="287"/>
      <c r="AB60" s="288">
        <v>1.44</v>
      </c>
      <c r="AC60" s="287"/>
      <c r="AD60" s="287"/>
      <c r="AE60" s="287">
        <v>8.15</v>
      </c>
      <c r="AF60" s="287"/>
      <c r="AG60" s="287">
        <v>15.4</v>
      </c>
      <c r="AH60" s="287"/>
      <c r="AI60" s="287"/>
      <c r="AJ60" s="287">
        <v>38.43</v>
      </c>
      <c r="AK60" s="287">
        <v>0.55000000000000004</v>
      </c>
      <c r="AL60" s="287">
        <v>0.15</v>
      </c>
      <c r="AM60" s="287"/>
      <c r="AN60" s="287"/>
      <c r="AO60" s="287">
        <v>2.0099999999999998</v>
      </c>
      <c r="AP60" s="287"/>
      <c r="AQ60" s="287"/>
      <c r="AR60" s="287"/>
      <c r="AS60" s="287"/>
      <c r="AT60" s="287"/>
      <c r="AU60" s="287"/>
      <c r="AV60" s="288"/>
      <c r="AW60" s="288"/>
      <c r="AX60" s="288"/>
      <c r="AY60" s="287">
        <v>16.93</v>
      </c>
      <c r="AZ60" s="287"/>
      <c r="BA60" s="288">
        <v>1.92</v>
      </c>
      <c r="BB60" s="288">
        <v>4.7300000000000004</v>
      </c>
      <c r="BC60" s="288"/>
      <c r="BD60" s="288">
        <v>3.42</v>
      </c>
      <c r="BE60" s="287">
        <v>5.56</v>
      </c>
      <c r="BF60" s="288">
        <v>14.59</v>
      </c>
      <c r="BG60" s="288">
        <v>3.6</v>
      </c>
      <c r="BH60" s="288">
        <v>1.4</v>
      </c>
      <c r="BI60" s="288"/>
      <c r="BJ60" s="288">
        <v>5.31</v>
      </c>
      <c r="BK60" s="288">
        <v>10.130000000000001</v>
      </c>
      <c r="BL60" s="288">
        <v>7.2</v>
      </c>
      <c r="BM60" s="288"/>
      <c r="BN60" s="288">
        <v>8.1999999999999993</v>
      </c>
      <c r="BO60" s="288"/>
      <c r="BP60" s="288"/>
      <c r="BQ60" s="288"/>
      <c r="BR60" s="288">
        <v>4.2300000000000004</v>
      </c>
      <c r="BS60" s="288"/>
      <c r="BT60" s="288"/>
      <c r="BU60" s="288"/>
      <c r="BV60" s="288">
        <v>3.97</v>
      </c>
      <c r="BW60" s="288"/>
      <c r="BX60" s="288"/>
      <c r="BY60" s="288">
        <v>5.61</v>
      </c>
      <c r="BZ60" s="288"/>
      <c r="CA60" s="288">
        <v>1.17</v>
      </c>
      <c r="CB60" s="288"/>
      <c r="CC60" s="288"/>
      <c r="CD60" s="225" t="s">
        <v>233</v>
      </c>
      <c r="CE60" s="243">
        <f t="shared" ref="CE60:CE68" si="4">SUM(C60:CD60)</f>
        <v>263.03999999999996</v>
      </c>
    </row>
    <row r="61" spans="1:83">
      <c r="A61" s="39" t="s">
        <v>248</v>
      </c>
      <c r="B61" s="20"/>
      <c r="C61" s="24">
        <v>0</v>
      </c>
      <c r="D61" s="24">
        <v>0</v>
      </c>
      <c r="E61" s="24">
        <v>2328877.1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323602.84999999998</v>
      </c>
      <c r="P61" s="30">
        <v>725556.8</v>
      </c>
      <c r="Q61" s="30">
        <v>0</v>
      </c>
      <c r="R61" s="30">
        <v>431856.5</v>
      </c>
      <c r="S61" s="290">
        <v>0</v>
      </c>
      <c r="T61" s="290">
        <v>0</v>
      </c>
      <c r="U61" s="31">
        <v>723198.79</v>
      </c>
      <c r="V61" s="30">
        <v>0</v>
      </c>
      <c r="W61" s="30">
        <v>0</v>
      </c>
      <c r="X61" s="30">
        <v>0</v>
      </c>
      <c r="Y61" s="30">
        <v>628681.36</v>
      </c>
      <c r="Z61" s="30">
        <v>0</v>
      </c>
      <c r="AA61" s="30">
        <v>0</v>
      </c>
      <c r="AB61" s="30">
        <v>253573.66</v>
      </c>
      <c r="AC61" s="30">
        <v>0</v>
      </c>
      <c r="AD61" s="30">
        <v>0</v>
      </c>
      <c r="AE61" s="30">
        <v>659067.78</v>
      </c>
      <c r="AF61" s="30">
        <v>0</v>
      </c>
      <c r="AG61" s="30">
        <v>2490253.09</v>
      </c>
      <c r="AH61" s="30">
        <v>0</v>
      </c>
      <c r="AI61" s="30">
        <v>0</v>
      </c>
      <c r="AJ61" s="30">
        <v>3499614.87</v>
      </c>
      <c r="AK61" s="30">
        <v>39909.94</v>
      </c>
      <c r="AL61" s="30">
        <v>0</v>
      </c>
      <c r="AM61" s="30">
        <v>0</v>
      </c>
      <c r="AN61" s="30">
        <v>0</v>
      </c>
      <c r="AO61" s="30">
        <v>0</v>
      </c>
      <c r="AP61" s="30">
        <v>0</v>
      </c>
      <c r="AQ61" s="30">
        <v>0</v>
      </c>
      <c r="AR61" s="30">
        <v>0</v>
      </c>
      <c r="AS61" s="30">
        <v>0</v>
      </c>
      <c r="AT61" s="30">
        <v>0</v>
      </c>
      <c r="AU61" s="30">
        <v>0</v>
      </c>
      <c r="AV61" s="290">
        <v>13125.7</v>
      </c>
      <c r="AW61" s="290">
        <v>0</v>
      </c>
      <c r="AX61" s="290">
        <v>0</v>
      </c>
      <c r="AY61" s="30">
        <v>240161.09</v>
      </c>
      <c r="AZ61" s="30">
        <v>0</v>
      </c>
      <c r="BA61" s="290">
        <v>56860.19</v>
      </c>
      <c r="BB61" s="290">
        <v>69451.59</v>
      </c>
      <c r="BC61" s="290">
        <v>0</v>
      </c>
      <c r="BD61" s="290">
        <v>182816.88</v>
      </c>
      <c r="BE61" s="30">
        <v>395167.79</v>
      </c>
      <c r="BF61" s="290">
        <v>472549.95</v>
      </c>
      <c r="BG61" s="290">
        <v>309399.74</v>
      </c>
      <c r="BH61" s="290">
        <v>155015.54</v>
      </c>
      <c r="BI61" s="290">
        <v>0</v>
      </c>
      <c r="BJ61" s="290">
        <v>595555.6</v>
      </c>
      <c r="BK61" s="290">
        <v>566948.93999999994</v>
      </c>
      <c r="BL61" s="290">
        <v>342408.62</v>
      </c>
      <c r="BM61" s="290">
        <v>0</v>
      </c>
      <c r="BN61" s="290">
        <v>581564.44999999995</v>
      </c>
      <c r="BO61" s="290">
        <v>0</v>
      </c>
      <c r="BP61" s="290">
        <v>0</v>
      </c>
      <c r="BQ61" s="290">
        <v>0</v>
      </c>
      <c r="BR61" s="290">
        <v>310963.84000000003</v>
      </c>
      <c r="BS61" s="290">
        <v>0</v>
      </c>
      <c r="BT61" s="290">
        <v>0</v>
      </c>
      <c r="BU61" s="290">
        <v>0</v>
      </c>
      <c r="BV61" s="290">
        <v>267901.28999999998</v>
      </c>
      <c r="BW61" s="290">
        <v>0</v>
      </c>
      <c r="BX61" s="290">
        <v>242692.7</v>
      </c>
      <c r="BY61" s="290">
        <v>601026.59</v>
      </c>
      <c r="BZ61" s="290">
        <v>0</v>
      </c>
      <c r="CA61" s="290">
        <v>160228.15</v>
      </c>
      <c r="CB61" s="290">
        <v>0</v>
      </c>
      <c r="CC61" s="290">
        <v>0</v>
      </c>
      <c r="CD61" s="29" t="s">
        <v>233</v>
      </c>
      <c r="CE61" s="32">
        <f t="shared" si="4"/>
        <v>17668031.389999993</v>
      </c>
    </row>
    <row r="62" spans="1:83">
      <c r="A62" s="39" t="s">
        <v>9</v>
      </c>
      <c r="B62" s="20"/>
      <c r="C62" s="32">
        <f>ROUND(C47+C48,0)</f>
        <v>0</v>
      </c>
      <c r="D62" s="32">
        <f t="shared" ref="D62:BO62" si="5">ROUND(D47+D48,0)</f>
        <v>0</v>
      </c>
      <c r="E62" s="32">
        <f t="shared" si="5"/>
        <v>634466</v>
      </c>
      <c r="F62" s="32">
        <f t="shared" si="5"/>
        <v>0</v>
      </c>
      <c r="G62" s="32">
        <f t="shared" si="5"/>
        <v>0</v>
      </c>
      <c r="H62" s="32">
        <f t="shared" si="5"/>
        <v>0</v>
      </c>
      <c r="I62" s="32">
        <f t="shared" si="5"/>
        <v>0</v>
      </c>
      <c r="J62" s="32">
        <f t="shared" si="5"/>
        <v>0</v>
      </c>
      <c r="K62" s="32">
        <f t="shared" si="5"/>
        <v>0</v>
      </c>
      <c r="L62" s="32">
        <f t="shared" si="5"/>
        <v>0</v>
      </c>
      <c r="M62" s="32">
        <f t="shared" si="5"/>
        <v>0</v>
      </c>
      <c r="N62" s="32">
        <f t="shared" si="5"/>
        <v>0</v>
      </c>
      <c r="O62" s="32">
        <f t="shared" si="5"/>
        <v>79018</v>
      </c>
      <c r="P62" s="32">
        <f t="shared" si="5"/>
        <v>224314</v>
      </c>
      <c r="Q62" s="32">
        <f t="shared" si="5"/>
        <v>0</v>
      </c>
      <c r="R62" s="32">
        <f t="shared" si="5"/>
        <v>66776</v>
      </c>
      <c r="S62" s="32">
        <f t="shared" si="5"/>
        <v>0</v>
      </c>
      <c r="T62" s="32">
        <f t="shared" si="5"/>
        <v>0</v>
      </c>
      <c r="U62" s="32">
        <f t="shared" si="5"/>
        <v>211714</v>
      </c>
      <c r="V62" s="32">
        <f t="shared" si="5"/>
        <v>0</v>
      </c>
      <c r="W62" s="32">
        <f t="shared" si="5"/>
        <v>0</v>
      </c>
      <c r="X62" s="32">
        <f t="shared" si="5"/>
        <v>0</v>
      </c>
      <c r="Y62" s="32">
        <f t="shared" si="5"/>
        <v>165287</v>
      </c>
      <c r="Z62" s="32">
        <f t="shared" si="5"/>
        <v>0</v>
      </c>
      <c r="AA62" s="32">
        <f t="shared" si="5"/>
        <v>0</v>
      </c>
      <c r="AB62" s="32">
        <f t="shared" si="5"/>
        <v>51852</v>
      </c>
      <c r="AC62" s="32">
        <f t="shared" si="5"/>
        <v>0</v>
      </c>
      <c r="AD62" s="32">
        <f t="shared" si="5"/>
        <v>0</v>
      </c>
      <c r="AE62" s="32">
        <f t="shared" si="5"/>
        <v>186472</v>
      </c>
      <c r="AF62" s="32">
        <f t="shared" si="5"/>
        <v>0</v>
      </c>
      <c r="AG62" s="32">
        <f t="shared" si="5"/>
        <v>427247</v>
      </c>
      <c r="AH62" s="32">
        <f t="shared" si="5"/>
        <v>0</v>
      </c>
      <c r="AI62" s="32">
        <f t="shared" si="5"/>
        <v>0</v>
      </c>
      <c r="AJ62" s="32">
        <f t="shared" si="5"/>
        <v>847871</v>
      </c>
      <c r="AK62" s="32">
        <f t="shared" si="5"/>
        <v>7777</v>
      </c>
      <c r="AL62" s="32">
        <f t="shared" si="5"/>
        <v>0</v>
      </c>
      <c r="AM62" s="32">
        <f t="shared" si="5"/>
        <v>0</v>
      </c>
      <c r="AN62" s="32">
        <f t="shared" si="5"/>
        <v>0</v>
      </c>
      <c r="AO62" s="32">
        <f t="shared" si="5"/>
        <v>0</v>
      </c>
      <c r="AP62" s="32">
        <f t="shared" si="5"/>
        <v>0</v>
      </c>
      <c r="AQ62" s="32">
        <f t="shared" si="5"/>
        <v>0</v>
      </c>
      <c r="AR62" s="32">
        <f t="shared" si="5"/>
        <v>0</v>
      </c>
      <c r="AS62" s="32">
        <f t="shared" si="5"/>
        <v>0</v>
      </c>
      <c r="AT62" s="32">
        <f t="shared" si="5"/>
        <v>0</v>
      </c>
      <c r="AU62" s="32">
        <f t="shared" si="5"/>
        <v>0</v>
      </c>
      <c r="AV62" s="32">
        <f t="shared" si="5"/>
        <v>3438</v>
      </c>
      <c r="AW62" s="32">
        <f t="shared" si="5"/>
        <v>0</v>
      </c>
      <c r="AX62" s="32">
        <f t="shared" si="5"/>
        <v>0</v>
      </c>
      <c r="AY62" s="32">
        <f t="shared" si="5"/>
        <v>84389</v>
      </c>
      <c r="AZ62" s="32">
        <f t="shared" si="5"/>
        <v>0</v>
      </c>
      <c r="BA62" s="32">
        <f t="shared" si="5"/>
        <v>23288</v>
      </c>
      <c r="BB62" s="32">
        <f t="shared" si="5"/>
        <v>12129</v>
      </c>
      <c r="BC62" s="32">
        <f t="shared" si="5"/>
        <v>0</v>
      </c>
      <c r="BD62" s="32">
        <f t="shared" si="5"/>
        <v>64859</v>
      </c>
      <c r="BE62" s="32">
        <f t="shared" si="5"/>
        <v>110807</v>
      </c>
      <c r="BF62" s="32">
        <f t="shared" si="5"/>
        <v>163551</v>
      </c>
      <c r="BG62" s="32">
        <f t="shared" si="5"/>
        <v>90736</v>
      </c>
      <c r="BH62" s="32">
        <f t="shared" si="5"/>
        <v>32529</v>
      </c>
      <c r="BI62" s="32">
        <f t="shared" si="5"/>
        <v>0</v>
      </c>
      <c r="BJ62" s="32">
        <f t="shared" si="5"/>
        <v>151946</v>
      </c>
      <c r="BK62" s="32">
        <f t="shared" si="5"/>
        <v>209509</v>
      </c>
      <c r="BL62" s="32">
        <f t="shared" si="5"/>
        <v>111181</v>
      </c>
      <c r="BM62" s="32">
        <f t="shared" si="5"/>
        <v>0</v>
      </c>
      <c r="BN62" s="32">
        <f t="shared" si="5"/>
        <v>154057</v>
      </c>
      <c r="BO62" s="32">
        <f t="shared" si="5"/>
        <v>0</v>
      </c>
      <c r="BP62" s="32">
        <f t="shared" ref="BP62:CC62" si="6">ROUND(BP47+BP48,0)</f>
        <v>0</v>
      </c>
      <c r="BQ62" s="32">
        <f t="shared" si="6"/>
        <v>0</v>
      </c>
      <c r="BR62" s="32">
        <f t="shared" si="6"/>
        <v>80207</v>
      </c>
      <c r="BS62" s="32">
        <f t="shared" si="6"/>
        <v>0</v>
      </c>
      <c r="BT62" s="32">
        <f t="shared" si="6"/>
        <v>0</v>
      </c>
      <c r="BU62" s="32">
        <f t="shared" si="6"/>
        <v>0</v>
      </c>
      <c r="BV62" s="32">
        <f t="shared" si="6"/>
        <v>83269</v>
      </c>
      <c r="BW62" s="32">
        <f t="shared" si="6"/>
        <v>0</v>
      </c>
      <c r="BX62" s="32">
        <f t="shared" si="6"/>
        <v>50178</v>
      </c>
      <c r="BY62" s="32">
        <f t="shared" si="6"/>
        <v>162989</v>
      </c>
      <c r="BZ62" s="32">
        <f t="shared" si="6"/>
        <v>0</v>
      </c>
      <c r="CA62" s="32">
        <f t="shared" si="6"/>
        <v>45803</v>
      </c>
      <c r="CB62" s="32">
        <f t="shared" si="6"/>
        <v>0</v>
      </c>
      <c r="CC62" s="32">
        <f t="shared" si="6"/>
        <v>0</v>
      </c>
      <c r="CD62" s="29" t="s">
        <v>233</v>
      </c>
      <c r="CE62" s="32">
        <f t="shared" si="4"/>
        <v>4537659</v>
      </c>
    </row>
    <row r="63" spans="1:83">
      <c r="A63" s="39" t="s">
        <v>249</v>
      </c>
      <c r="B63" s="20"/>
      <c r="C63" s="24">
        <v>0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30">
        <v>0</v>
      </c>
      <c r="Q63" s="30">
        <v>0</v>
      </c>
      <c r="R63" s="30">
        <v>9072</v>
      </c>
      <c r="S63" s="290">
        <v>0</v>
      </c>
      <c r="T63" s="290">
        <v>0</v>
      </c>
      <c r="U63" s="31">
        <v>7800</v>
      </c>
      <c r="V63" s="30">
        <v>0</v>
      </c>
      <c r="W63" s="30">
        <v>0</v>
      </c>
      <c r="X63" s="30">
        <v>0</v>
      </c>
      <c r="Y63" s="30">
        <v>117606.78</v>
      </c>
      <c r="Z63" s="30">
        <v>0</v>
      </c>
      <c r="AA63" s="30">
        <v>0</v>
      </c>
      <c r="AB63" s="30">
        <v>81760</v>
      </c>
      <c r="AC63" s="30">
        <v>0</v>
      </c>
      <c r="AD63" s="30">
        <v>0</v>
      </c>
      <c r="AE63" s="30">
        <v>30160</v>
      </c>
      <c r="AF63" s="30">
        <v>0</v>
      </c>
      <c r="AG63" s="30">
        <v>325150.59999999998</v>
      </c>
      <c r="AH63" s="30">
        <v>0</v>
      </c>
      <c r="AI63" s="30">
        <v>0</v>
      </c>
      <c r="AJ63" s="30">
        <v>534965.47</v>
      </c>
      <c r="AK63" s="30">
        <v>5868</v>
      </c>
      <c r="AL63" s="30">
        <v>15875</v>
      </c>
      <c r="AM63" s="30">
        <v>0</v>
      </c>
      <c r="AN63" s="30">
        <v>0</v>
      </c>
      <c r="AO63" s="30">
        <v>0</v>
      </c>
      <c r="AP63" s="30">
        <v>0</v>
      </c>
      <c r="AQ63" s="30">
        <v>0</v>
      </c>
      <c r="AR63" s="30">
        <v>0</v>
      </c>
      <c r="AS63" s="30">
        <v>0</v>
      </c>
      <c r="AT63" s="30">
        <v>0</v>
      </c>
      <c r="AU63" s="30">
        <v>0</v>
      </c>
      <c r="AV63" s="290">
        <v>0</v>
      </c>
      <c r="AW63" s="290">
        <v>0</v>
      </c>
      <c r="AX63" s="290">
        <v>0</v>
      </c>
      <c r="AY63" s="30">
        <v>7793.17</v>
      </c>
      <c r="AZ63" s="30">
        <v>0</v>
      </c>
      <c r="BA63" s="290">
        <v>0</v>
      </c>
      <c r="BB63" s="290">
        <v>0</v>
      </c>
      <c r="BC63" s="290">
        <v>0</v>
      </c>
      <c r="BD63" s="290">
        <v>0</v>
      </c>
      <c r="BE63" s="30">
        <v>0</v>
      </c>
      <c r="BF63" s="290">
        <v>0</v>
      </c>
      <c r="BG63" s="290">
        <v>0</v>
      </c>
      <c r="BH63" s="290">
        <v>0</v>
      </c>
      <c r="BI63" s="290">
        <v>0</v>
      </c>
      <c r="BJ63" s="290">
        <v>53160.45</v>
      </c>
      <c r="BK63" s="290">
        <v>59441.34</v>
      </c>
      <c r="BL63" s="290">
        <v>0</v>
      </c>
      <c r="BM63" s="290">
        <v>0</v>
      </c>
      <c r="BN63" s="290">
        <v>72275.899999999994</v>
      </c>
      <c r="BO63" s="290">
        <v>0</v>
      </c>
      <c r="BP63" s="290">
        <v>0</v>
      </c>
      <c r="BQ63" s="290">
        <v>0</v>
      </c>
      <c r="BR63" s="290">
        <v>0</v>
      </c>
      <c r="BS63" s="290">
        <v>0</v>
      </c>
      <c r="BT63" s="290">
        <v>0</v>
      </c>
      <c r="BU63" s="290">
        <v>0</v>
      </c>
      <c r="BV63" s="290">
        <v>0</v>
      </c>
      <c r="BW63" s="290">
        <v>0</v>
      </c>
      <c r="BX63" s="290">
        <v>0</v>
      </c>
      <c r="BY63" s="290">
        <v>24340.5</v>
      </c>
      <c r="BZ63" s="290">
        <v>0</v>
      </c>
      <c r="CA63" s="290">
        <v>0</v>
      </c>
      <c r="CB63" s="290">
        <v>0</v>
      </c>
      <c r="CC63" s="290">
        <v>0</v>
      </c>
      <c r="CD63" s="29" t="s">
        <v>233</v>
      </c>
      <c r="CE63" s="32">
        <f t="shared" si="4"/>
        <v>1345269.21</v>
      </c>
    </row>
    <row r="64" spans="1:83">
      <c r="A64" s="39" t="s">
        <v>250</v>
      </c>
      <c r="B64" s="20"/>
      <c r="C64" s="24">
        <v>0</v>
      </c>
      <c r="D64" s="24">
        <v>0</v>
      </c>
      <c r="E64" s="24">
        <v>184595.64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37299.25</v>
      </c>
      <c r="P64" s="30">
        <v>217941.13</v>
      </c>
      <c r="Q64" s="30">
        <v>0</v>
      </c>
      <c r="R64" s="30">
        <v>12109.05</v>
      </c>
      <c r="S64" s="290">
        <v>548629.28</v>
      </c>
      <c r="T64" s="290">
        <v>0</v>
      </c>
      <c r="U64" s="290">
        <v>558443.57999999996</v>
      </c>
      <c r="V64" s="30">
        <v>0</v>
      </c>
      <c r="W64" s="30">
        <v>0</v>
      </c>
      <c r="X64" s="30">
        <v>18040.88</v>
      </c>
      <c r="Y64" s="30">
        <v>20813.89</v>
      </c>
      <c r="Z64" s="30">
        <v>0</v>
      </c>
      <c r="AA64" s="30">
        <v>0</v>
      </c>
      <c r="AB64" s="30">
        <v>1719498.55</v>
      </c>
      <c r="AC64" s="30">
        <v>0</v>
      </c>
      <c r="AD64" s="30">
        <v>0</v>
      </c>
      <c r="AE64" s="30">
        <v>49161.86</v>
      </c>
      <c r="AF64" s="30">
        <v>0</v>
      </c>
      <c r="AG64" s="30">
        <v>133515.35</v>
      </c>
      <c r="AH64" s="30">
        <v>3875.7</v>
      </c>
      <c r="AI64" s="30">
        <v>0</v>
      </c>
      <c r="AJ64" s="30">
        <v>397149.65</v>
      </c>
      <c r="AK64" s="30">
        <v>3130.28</v>
      </c>
      <c r="AL64" s="30">
        <v>178.07</v>
      </c>
      <c r="AM64" s="30">
        <v>0</v>
      </c>
      <c r="AN64" s="30">
        <v>0</v>
      </c>
      <c r="AO64" s="30">
        <v>0</v>
      </c>
      <c r="AP64" s="30">
        <v>0</v>
      </c>
      <c r="AQ64" s="30">
        <v>0</v>
      </c>
      <c r="AR64" s="30">
        <v>0</v>
      </c>
      <c r="AS64" s="30">
        <v>0</v>
      </c>
      <c r="AT64" s="30">
        <v>0</v>
      </c>
      <c r="AU64" s="30">
        <v>0</v>
      </c>
      <c r="AV64" s="290">
        <v>0</v>
      </c>
      <c r="AW64" s="290">
        <v>0</v>
      </c>
      <c r="AX64" s="290">
        <v>0</v>
      </c>
      <c r="AY64" s="30">
        <v>138310.82999999999</v>
      </c>
      <c r="AZ64" s="30">
        <v>0</v>
      </c>
      <c r="BA64" s="290">
        <v>12889.34</v>
      </c>
      <c r="BB64" s="290">
        <v>2985.79</v>
      </c>
      <c r="BC64" s="290">
        <v>0</v>
      </c>
      <c r="BD64" s="290">
        <v>4675.1400000000003</v>
      </c>
      <c r="BE64" s="30">
        <v>15125.93</v>
      </c>
      <c r="BF64" s="290">
        <v>30233.01</v>
      </c>
      <c r="BG64" s="290">
        <v>63657.01</v>
      </c>
      <c r="BH64" s="290">
        <v>54535.55</v>
      </c>
      <c r="BI64" s="290">
        <v>0</v>
      </c>
      <c r="BJ64" s="290">
        <v>3856.7</v>
      </c>
      <c r="BK64" s="290">
        <v>28744.3</v>
      </c>
      <c r="BL64" s="290">
        <v>28577.48</v>
      </c>
      <c r="BM64" s="290">
        <v>0</v>
      </c>
      <c r="BN64" s="290">
        <v>27575.94</v>
      </c>
      <c r="BO64" s="290">
        <v>0</v>
      </c>
      <c r="BP64" s="290">
        <v>0</v>
      </c>
      <c r="BQ64" s="290">
        <v>0</v>
      </c>
      <c r="BR64" s="290">
        <v>29223.3</v>
      </c>
      <c r="BS64" s="290">
        <v>0</v>
      </c>
      <c r="BT64" s="290">
        <v>0</v>
      </c>
      <c r="BU64" s="290">
        <v>0</v>
      </c>
      <c r="BV64" s="290">
        <v>8252.98</v>
      </c>
      <c r="BW64" s="290">
        <v>0</v>
      </c>
      <c r="BX64" s="290">
        <v>4318.29</v>
      </c>
      <c r="BY64" s="290">
        <v>3371.09</v>
      </c>
      <c r="BZ64" s="290">
        <v>0</v>
      </c>
      <c r="CA64" s="290">
        <v>7440.77</v>
      </c>
      <c r="CB64" s="290">
        <v>0</v>
      </c>
      <c r="CC64" s="290">
        <v>0</v>
      </c>
      <c r="CD64" s="29" t="s">
        <v>233</v>
      </c>
      <c r="CE64" s="32">
        <f t="shared" si="4"/>
        <v>4368155.6100000003</v>
      </c>
    </row>
    <row r="65" spans="1:83">
      <c r="A65" s="39" t="s">
        <v>251</v>
      </c>
      <c r="B65" s="20"/>
      <c r="C65" s="24">
        <v>0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30">
        <v>0</v>
      </c>
      <c r="Q65" s="30">
        <v>0</v>
      </c>
      <c r="R65" s="30">
        <v>0</v>
      </c>
      <c r="S65" s="290">
        <v>0</v>
      </c>
      <c r="T65" s="290">
        <v>0</v>
      </c>
      <c r="U65" s="31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0</v>
      </c>
      <c r="AD65" s="30">
        <v>0</v>
      </c>
      <c r="AE65" s="30">
        <v>0</v>
      </c>
      <c r="AF65" s="30">
        <v>0</v>
      </c>
      <c r="AG65" s="30">
        <v>0</v>
      </c>
      <c r="AH65" s="30">
        <v>0</v>
      </c>
      <c r="AI65" s="30">
        <v>0</v>
      </c>
      <c r="AJ65" s="30">
        <v>0</v>
      </c>
      <c r="AK65" s="30">
        <v>0</v>
      </c>
      <c r="AL65" s="30">
        <v>0</v>
      </c>
      <c r="AM65" s="30">
        <v>0</v>
      </c>
      <c r="AN65" s="30">
        <v>0</v>
      </c>
      <c r="AO65" s="30">
        <v>0</v>
      </c>
      <c r="AP65" s="30">
        <v>0</v>
      </c>
      <c r="AQ65" s="30">
        <v>0</v>
      </c>
      <c r="AR65" s="30">
        <v>0</v>
      </c>
      <c r="AS65" s="30">
        <v>0</v>
      </c>
      <c r="AT65" s="30">
        <v>0</v>
      </c>
      <c r="AU65" s="30">
        <v>0</v>
      </c>
      <c r="AV65" s="290">
        <v>0</v>
      </c>
      <c r="AW65" s="290">
        <v>0</v>
      </c>
      <c r="AX65" s="290">
        <v>0</v>
      </c>
      <c r="AY65" s="30">
        <v>0</v>
      </c>
      <c r="AZ65" s="30">
        <v>0</v>
      </c>
      <c r="BA65" s="290">
        <v>0</v>
      </c>
      <c r="BB65" s="290">
        <v>0</v>
      </c>
      <c r="BC65" s="290">
        <v>0</v>
      </c>
      <c r="BD65" s="290">
        <v>0</v>
      </c>
      <c r="BE65" s="30">
        <v>0</v>
      </c>
      <c r="BF65" s="290">
        <v>0</v>
      </c>
      <c r="BG65" s="290">
        <v>0</v>
      </c>
      <c r="BH65" s="290">
        <v>0</v>
      </c>
      <c r="BI65" s="290">
        <v>0</v>
      </c>
      <c r="BJ65" s="290">
        <v>0</v>
      </c>
      <c r="BK65" s="290">
        <v>0</v>
      </c>
      <c r="BL65" s="290">
        <v>0</v>
      </c>
      <c r="BM65" s="290">
        <v>0</v>
      </c>
      <c r="BN65" s="290">
        <v>0</v>
      </c>
      <c r="BO65" s="290">
        <v>0</v>
      </c>
      <c r="BP65" s="290">
        <v>0</v>
      </c>
      <c r="BQ65" s="290">
        <v>0</v>
      </c>
      <c r="BR65" s="290">
        <v>0</v>
      </c>
      <c r="BS65" s="290">
        <v>0</v>
      </c>
      <c r="BT65" s="290">
        <v>0</v>
      </c>
      <c r="BU65" s="290">
        <v>0</v>
      </c>
      <c r="BV65" s="290">
        <v>0</v>
      </c>
      <c r="BW65" s="290">
        <v>0</v>
      </c>
      <c r="BX65" s="290">
        <v>0</v>
      </c>
      <c r="BY65" s="290">
        <v>0</v>
      </c>
      <c r="BZ65" s="290">
        <v>0</v>
      </c>
      <c r="CA65" s="290">
        <v>0</v>
      </c>
      <c r="CB65" s="290">
        <v>0</v>
      </c>
      <c r="CC65" s="290">
        <v>0</v>
      </c>
      <c r="CD65" s="29" t="s">
        <v>233</v>
      </c>
      <c r="CE65" s="32">
        <f t="shared" si="4"/>
        <v>0</v>
      </c>
    </row>
    <row r="66" spans="1:83">
      <c r="A66" s="39" t="s">
        <v>252</v>
      </c>
      <c r="B66" s="20"/>
      <c r="C66" s="24">
        <v>0</v>
      </c>
      <c r="D66" s="24">
        <v>0</v>
      </c>
      <c r="E66" s="24">
        <v>196854.95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130</v>
      </c>
      <c r="P66" s="30">
        <v>23546.31</v>
      </c>
      <c r="Q66" s="30">
        <v>0</v>
      </c>
      <c r="R66" s="30">
        <v>0</v>
      </c>
      <c r="S66" s="290">
        <v>0</v>
      </c>
      <c r="T66" s="290">
        <v>0</v>
      </c>
      <c r="U66" s="31">
        <v>223931.32999999996</v>
      </c>
      <c r="V66" s="30">
        <v>853.18</v>
      </c>
      <c r="W66" s="30">
        <v>255642.39</v>
      </c>
      <c r="X66" s="30">
        <v>82386.320000000007</v>
      </c>
      <c r="Y66" s="30">
        <v>50489.61</v>
      </c>
      <c r="Z66" s="30">
        <v>0</v>
      </c>
      <c r="AA66" s="30">
        <v>0</v>
      </c>
      <c r="AB66" s="30">
        <v>952340.29</v>
      </c>
      <c r="AC66" s="30">
        <v>0</v>
      </c>
      <c r="AD66" s="30">
        <v>0</v>
      </c>
      <c r="AE66" s="30">
        <v>10</v>
      </c>
      <c r="AF66" s="30">
        <v>0</v>
      </c>
      <c r="AG66" s="30">
        <v>3706.9700000000003</v>
      </c>
      <c r="AH66" s="30">
        <v>133350</v>
      </c>
      <c r="AI66" s="30">
        <v>0</v>
      </c>
      <c r="AJ66" s="30">
        <v>13854.419999999998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  <c r="AP66" s="30">
        <v>0</v>
      </c>
      <c r="AQ66" s="30">
        <v>0</v>
      </c>
      <c r="AR66" s="30">
        <v>0</v>
      </c>
      <c r="AS66" s="30">
        <v>0</v>
      </c>
      <c r="AT66" s="30">
        <v>0</v>
      </c>
      <c r="AU66" s="30">
        <v>0</v>
      </c>
      <c r="AV66" s="12">
        <v>0</v>
      </c>
      <c r="AW66" s="290">
        <v>0</v>
      </c>
      <c r="AX66" s="290">
        <v>0</v>
      </c>
      <c r="AY66" s="30">
        <v>10</v>
      </c>
      <c r="AZ66" s="30">
        <v>0</v>
      </c>
      <c r="BA66" s="290">
        <v>0</v>
      </c>
      <c r="BB66" s="290">
        <v>0</v>
      </c>
      <c r="BC66" s="290">
        <v>0</v>
      </c>
      <c r="BD66" s="290">
        <v>0</v>
      </c>
      <c r="BE66" s="30">
        <v>636.86</v>
      </c>
      <c r="BF66" s="290">
        <v>20</v>
      </c>
      <c r="BG66" s="290">
        <v>16068.13</v>
      </c>
      <c r="BH66" s="290">
        <v>101.5</v>
      </c>
      <c r="BI66" s="290">
        <v>0</v>
      </c>
      <c r="BJ66" s="290">
        <v>249</v>
      </c>
      <c r="BK66" s="290">
        <v>2263</v>
      </c>
      <c r="BL66" s="290">
        <v>0</v>
      </c>
      <c r="BM66" s="290">
        <v>0</v>
      </c>
      <c r="BN66" s="290">
        <v>97012.14</v>
      </c>
      <c r="BO66" s="290">
        <v>0</v>
      </c>
      <c r="BP66" s="290">
        <v>0</v>
      </c>
      <c r="BQ66" s="290">
        <v>0</v>
      </c>
      <c r="BR66" s="290">
        <v>7121.76</v>
      </c>
      <c r="BS66" s="290">
        <v>0</v>
      </c>
      <c r="BT66" s="290">
        <v>0</v>
      </c>
      <c r="BU66" s="290">
        <v>0</v>
      </c>
      <c r="BV66" s="290">
        <v>69808.97</v>
      </c>
      <c r="BW66" s="290">
        <v>0</v>
      </c>
      <c r="BX66" s="290">
        <v>1240</v>
      </c>
      <c r="BY66" s="290">
        <v>0</v>
      </c>
      <c r="BZ66" s="290">
        <v>0</v>
      </c>
      <c r="CA66" s="290">
        <v>35665.35</v>
      </c>
      <c r="CB66" s="290">
        <v>0</v>
      </c>
      <c r="CC66" s="290">
        <v>0</v>
      </c>
      <c r="CD66" s="29" t="s">
        <v>233</v>
      </c>
      <c r="CE66" s="32">
        <f t="shared" si="4"/>
        <v>2167292.48</v>
      </c>
    </row>
    <row r="67" spans="1:83">
      <c r="A67" s="39" t="s">
        <v>11</v>
      </c>
      <c r="B67" s="20"/>
      <c r="C67" s="32">
        <f t="shared" ref="C67:BN67" si="7">ROUND(C51+C52,0)</f>
        <v>0</v>
      </c>
      <c r="D67" s="32">
        <f t="shared" si="7"/>
        <v>0</v>
      </c>
      <c r="E67" s="32">
        <f t="shared" si="7"/>
        <v>45754</v>
      </c>
      <c r="F67" s="32">
        <f t="shared" si="7"/>
        <v>0</v>
      </c>
      <c r="G67" s="32">
        <f t="shared" si="7"/>
        <v>0</v>
      </c>
      <c r="H67" s="32">
        <f t="shared" si="7"/>
        <v>0</v>
      </c>
      <c r="I67" s="32">
        <f t="shared" si="7"/>
        <v>0</v>
      </c>
      <c r="J67" s="32">
        <f t="shared" si="7"/>
        <v>0</v>
      </c>
      <c r="K67" s="32">
        <f t="shared" si="7"/>
        <v>0</v>
      </c>
      <c r="L67" s="32">
        <f t="shared" si="7"/>
        <v>0</v>
      </c>
      <c r="M67" s="32">
        <f t="shared" si="7"/>
        <v>0</v>
      </c>
      <c r="N67" s="32">
        <f t="shared" si="7"/>
        <v>0</v>
      </c>
      <c r="O67" s="32">
        <f t="shared" si="7"/>
        <v>9542</v>
      </c>
      <c r="P67" s="32">
        <f t="shared" si="7"/>
        <v>163749</v>
      </c>
      <c r="Q67" s="32">
        <f t="shared" si="7"/>
        <v>0</v>
      </c>
      <c r="R67" s="32">
        <f t="shared" si="7"/>
        <v>4356</v>
      </c>
      <c r="S67" s="32">
        <f t="shared" si="7"/>
        <v>271</v>
      </c>
      <c r="T67" s="32">
        <f t="shared" si="7"/>
        <v>0</v>
      </c>
      <c r="U67" s="32">
        <f t="shared" si="7"/>
        <v>46389</v>
      </c>
      <c r="V67" s="32">
        <f t="shared" si="7"/>
        <v>430</v>
      </c>
      <c r="W67" s="32">
        <f t="shared" si="7"/>
        <v>0</v>
      </c>
      <c r="X67" s="32">
        <f t="shared" si="7"/>
        <v>0</v>
      </c>
      <c r="Y67" s="32">
        <f t="shared" si="7"/>
        <v>244396</v>
      </c>
      <c r="Z67" s="32">
        <f t="shared" si="7"/>
        <v>0</v>
      </c>
      <c r="AA67" s="32">
        <f t="shared" si="7"/>
        <v>0</v>
      </c>
      <c r="AB67" s="32">
        <f t="shared" si="7"/>
        <v>120</v>
      </c>
      <c r="AC67" s="32">
        <f t="shared" si="7"/>
        <v>0</v>
      </c>
      <c r="AD67" s="32">
        <f t="shared" si="7"/>
        <v>0</v>
      </c>
      <c r="AE67" s="32">
        <f t="shared" si="7"/>
        <v>8388</v>
      </c>
      <c r="AF67" s="32">
        <f t="shared" si="7"/>
        <v>0</v>
      </c>
      <c r="AG67" s="32">
        <f t="shared" si="7"/>
        <v>23077</v>
      </c>
      <c r="AH67" s="32">
        <f t="shared" si="7"/>
        <v>0</v>
      </c>
      <c r="AI67" s="32">
        <f t="shared" si="7"/>
        <v>0</v>
      </c>
      <c r="AJ67" s="32">
        <f t="shared" si="7"/>
        <v>461592</v>
      </c>
      <c r="AK67" s="32">
        <f t="shared" si="7"/>
        <v>0</v>
      </c>
      <c r="AL67" s="32">
        <f t="shared" si="7"/>
        <v>0</v>
      </c>
      <c r="AM67" s="32">
        <f t="shared" si="7"/>
        <v>0</v>
      </c>
      <c r="AN67" s="32">
        <f t="shared" si="7"/>
        <v>0</v>
      </c>
      <c r="AO67" s="32">
        <f t="shared" si="7"/>
        <v>0</v>
      </c>
      <c r="AP67" s="32">
        <f t="shared" si="7"/>
        <v>0</v>
      </c>
      <c r="AQ67" s="32">
        <f t="shared" si="7"/>
        <v>0</v>
      </c>
      <c r="AR67" s="32">
        <f t="shared" si="7"/>
        <v>0</v>
      </c>
      <c r="AS67" s="32">
        <f t="shared" si="7"/>
        <v>0</v>
      </c>
      <c r="AT67" s="32">
        <f t="shared" si="7"/>
        <v>0</v>
      </c>
      <c r="AU67" s="32">
        <f t="shared" si="7"/>
        <v>0</v>
      </c>
      <c r="AV67" s="32">
        <f t="shared" si="7"/>
        <v>0</v>
      </c>
      <c r="AW67" s="32">
        <f t="shared" si="7"/>
        <v>0</v>
      </c>
      <c r="AX67" s="32">
        <f t="shared" si="7"/>
        <v>0</v>
      </c>
      <c r="AY67" s="32">
        <f t="shared" si="7"/>
        <v>2542</v>
      </c>
      <c r="AZ67" s="32">
        <f t="shared" si="7"/>
        <v>0</v>
      </c>
      <c r="BA67" s="32">
        <f t="shared" si="7"/>
        <v>1882</v>
      </c>
      <c r="BB67" s="32">
        <f t="shared" si="7"/>
        <v>0</v>
      </c>
      <c r="BC67" s="32">
        <f t="shared" si="7"/>
        <v>0</v>
      </c>
      <c r="BD67" s="32">
        <f t="shared" si="7"/>
        <v>0</v>
      </c>
      <c r="BE67" s="32">
        <f t="shared" si="7"/>
        <v>510745</v>
      </c>
      <c r="BF67" s="32">
        <f t="shared" si="7"/>
        <v>1147</v>
      </c>
      <c r="BG67" s="32">
        <f t="shared" si="7"/>
        <v>93117</v>
      </c>
      <c r="BH67" s="32">
        <f t="shared" si="7"/>
        <v>0</v>
      </c>
      <c r="BI67" s="32">
        <f t="shared" si="7"/>
        <v>0</v>
      </c>
      <c r="BJ67" s="32">
        <f t="shared" si="7"/>
        <v>0</v>
      </c>
      <c r="BK67" s="32">
        <f t="shared" si="7"/>
        <v>5258</v>
      </c>
      <c r="BL67" s="32">
        <f t="shared" si="7"/>
        <v>2447</v>
      </c>
      <c r="BM67" s="32">
        <f t="shared" si="7"/>
        <v>0</v>
      </c>
      <c r="BN67" s="32">
        <f t="shared" si="7"/>
        <v>0</v>
      </c>
      <c r="BO67" s="32">
        <f t="shared" ref="BO67:CC67" si="8">ROUND(BO51+BO52,0)</f>
        <v>0</v>
      </c>
      <c r="BP67" s="32">
        <f t="shared" si="8"/>
        <v>0</v>
      </c>
      <c r="BQ67" s="32">
        <f t="shared" si="8"/>
        <v>0</v>
      </c>
      <c r="BR67" s="32">
        <f t="shared" si="8"/>
        <v>6689</v>
      </c>
      <c r="BS67" s="32">
        <f t="shared" si="8"/>
        <v>0</v>
      </c>
      <c r="BT67" s="32">
        <f t="shared" si="8"/>
        <v>0</v>
      </c>
      <c r="BU67" s="32">
        <f t="shared" si="8"/>
        <v>0</v>
      </c>
      <c r="BV67" s="32">
        <f t="shared" si="8"/>
        <v>974</v>
      </c>
      <c r="BW67" s="32">
        <f t="shared" si="8"/>
        <v>0</v>
      </c>
      <c r="BX67" s="32">
        <f t="shared" si="8"/>
        <v>1237</v>
      </c>
      <c r="BY67" s="32">
        <f t="shared" si="8"/>
        <v>0</v>
      </c>
      <c r="BZ67" s="32">
        <f t="shared" si="8"/>
        <v>0</v>
      </c>
      <c r="CA67" s="32">
        <f t="shared" si="8"/>
        <v>0</v>
      </c>
      <c r="CB67" s="32">
        <f t="shared" si="8"/>
        <v>0</v>
      </c>
      <c r="CC67" s="32">
        <f t="shared" si="8"/>
        <v>0</v>
      </c>
      <c r="CD67" s="29" t="s">
        <v>233</v>
      </c>
      <c r="CE67" s="32">
        <f t="shared" si="4"/>
        <v>1634102</v>
      </c>
    </row>
    <row r="68" spans="1:83">
      <c r="A68" s="39" t="s">
        <v>253</v>
      </c>
      <c r="B68" s="32"/>
      <c r="C68" s="24">
        <v>0</v>
      </c>
      <c r="D68" s="24">
        <v>0</v>
      </c>
      <c r="E68" s="24">
        <v>5096.99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30">
        <v>0</v>
      </c>
      <c r="Q68" s="30">
        <v>0</v>
      </c>
      <c r="R68" s="30">
        <v>0</v>
      </c>
      <c r="S68" s="290">
        <v>0</v>
      </c>
      <c r="T68" s="290">
        <v>0</v>
      </c>
      <c r="U68" s="31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55838.99</v>
      </c>
      <c r="AC68" s="30">
        <v>0</v>
      </c>
      <c r="AD68" s="30">
        <v>0</v>
      </c>
      <c r="AE68" s="30">
        <v>0</v>
      </c>
      <c r="AF68" s="30">
        <v>0</v>
      </c>
      <c r="AG68" s="30">
        <v>0</v>
      </c>
      <c r="AH68" s="30">
        <v>0</v>
      </c>
      <c r="AI68" s="30">
        <v>0</v>
      </c>
      <c r="AJ68" s="30">
        <v>2780</v>
      </c>
      <c r="AK68" s="30">
        <v>0</v>
      </c>
      <c r="AL68" s="30">
        <v>0</v>
      </c>
      <c r="AM68" s="30">
        <v>0</v>
      </c>
      <c r="AN68" s="30">
        <v>0</v>
      </c>
      <c r="AO68" s="30">
        <v>0</v>
      </c>
      <c r="AP68" s="30">
        <v>0</v>
      </c>
      <c r="AQ68" s="30">
        <v>0</v>
      </c>
      <c r="AR68" s="30">
        <v>0</v>
      </c>
      <c r="AS68" s="30">
        <v>0</v>
      </c>
      <c r="AT68" s="30">
        <v>0</v>
      </c>
      <c r="AU68" s="30">
        <v>0</v>
      </c>
      <c r="AV68" s="290">
        <v>0</v>
      </c>
      <c r="AW68" s="290">
        <v>0</v>
      </c>
      <c r="AX68" s="290">
        <v>0</v>
      </c>
      <c r="AY68" s="30">
        <v>1932.95</v>
      </c>
      <c r="AZ68" s="30">
        <v>0</v>
      </c>
      <c r="BA68" s="290">
        <v>0</v>
      </c>
      <c r="BB68" s="290">
        <v>0</v>
      </c>
      <c r="BC68" s="290">
        <v>0</v>
      </c>
      <c r="BD68" s="290">
        <v>0</v>
      </c>
      <c r="BE68" s="30">
        <v>15745.26</v>
      </c>
      <c r="BF68" s="290">
        <v>0</v>
      </c>
      <c r="BG68" s="290">
        <v>769.17</v>
      </c>
      <c r="BH68" s="290">
        <v>0</v>
      </c>
      <c r="BI68" s="290">
        <v>0</v>
      </c>
      <c r="BJ68" s="290">
        <v>0</v>
      </c>
      <c r="BK68" s="290">
        <v>1987.92</v>
      </c>
      <c r="BL68" s="290">
        <v>0</v>
      </c>
      <c r="BM68" s="290">
        <v>0</v>
      </c>
      <c r="BN68" s="290">
        <v>3678.96</v>
      </c>
      <c r="BO68" s="290">
        <v>0</v>
      </c>
      <c r="BP68" s="290">
        <v>0</v>
      </c>
      <c r="BQ68" s="290">
        <v>0</v>
      </c>
      <c r="BR68" s="290">
        <v>0</v>
      </c>
      <c r="BS68" s="290">
        <v>0</v>
      </c>
      <c r="BT68" s="290">
        <v>0</v>
      </c>
      <c r="BU68" s="290">
        <v>0</v>
      </c>
      <c r="BV68" s="290">
        <v>0</v>
      </c>
      <c r="BW68" s="290">
        <v>0</v>
      </c>
      <c r="BX68" s="290">
        <v>0</v>
      </c>
      <c r="BY68" s="290">
        <v>0</v>
      </c>
      <c r="BZ68" s="290">
        <v>0</v>
      </c>
      <c r="CA68" s="290">
        <v>0</v>
      </c>
      <c r="CB68" s="290">
        <v>0</v>
      </c>
      <c r="CC68" s="290">
        <v>3447.55</v>
      </c>
      <c r="CD68" s="29" t="s">
        <v>233</v>
      </c>
      <c r="CE68" s="32">
        <f t="shared" si="4"/>
        <v>91277.79</v>
      </c>
    </row>
    <row r="69" spans="1:83">
      <c r="A69" s="39" t="s">
        <v>254</v>
      </c>
      <c r="B69" s="20"/>
      <c r="C69" s="32">
        <f t="shared" ref="C69:BN69" si="9">SUM(C70:C83)</f>
        <v>0</v>
      </c>
      <c r="D69" s="32">
        <f t="shared" si="9"/>
        <v>0</v>
      </c>
      <c r="E69" s="32">
        <f t="shared" si="9"/>
        <v>92066.57</v>
      </c>
      <c r="F69" s="32">
        <f t="shared" si="9"/>
        <v>0</v>
      </c>
      <c r="G69" s="32">
        <f t="shared" si="9"/>
        <v>0</v>
      </c>
      <c r="H69" s="32">
        <f t="shared" si="9"/>
        <v>0</v>
      </c>
      <c r="I69" s="32">
        <f t="shared" si="9"/>
        <v>0</v>
      </c>
      <c r="J69" s="32">
        <f t="shared" si="9"/>
        <v>0</v>
      </c>
      <c r="K69" s="32">
        <f t="shared" si="9"/>
        <v>0</v>
      </c>
      <c r="L69" s="32">
        <f t="shared" si="9"/>
        <v>0</v>
      </c>
      <c r="M69" s="32">
        <f t="shared" si="9"/>
        <v>0</v>
      </c>
      <c r="N69" s="32">
        <f t="shared" si="9"/>
        <v>0</v>
      </c>
      <c r="O69" s="32">
        <f t="shared" si="9"/>
        <v>10016.84</v>
      </c>
      <c r="P69" s="32">
        <f t="shared" si="9"/>
        <v>55114.82</v>
      </c>
      <c r="Q69" s="32">
        <f t="shared" si="9"/>
        <v>0</v>
      </c>
      <c r="R69" s="32">
        <f t="shared" si="9"/>
        <v>8470</v>
      </c>
      <c r="S69" s="32">
        <f t="shared" si="9"/>
        <v>21769.96</v>
      </c>
      <c r="T69" s="32">
        <f t="shared" si="9"/>
        <v>0</v>
      </c>
      <c r="U69" s="32">
        <f t="shared" si="9"/>
        <v>312408.19</v>
      </c>
      <c r="V69" s="32">
        <f t="shared" si="9"/>
        <v>0</v>
      </c>
      <c r="W69" s="32">
        <f t="shared" si="9"/>
        <v>2940.83</v>
      </c>
      <c r="X69" s="32">
        <f t="shared" si="9"/>
        <v>0</v>
      </c>
      <c r="Y69" s="32">
        <f t="shared" si="9"/>
        <v>92641.1</v>
      </c>
      <c r="Z69" s="32">
        <f t="shared" si="9"/>
        <v>0</v>
      </c>
      <c r="AA69" s="32">
        <f t="shared" si="9"/>
        <v>0</v>
      </c>
      <c r="AB69" s="32">
        <f t="shared" si="9"/>
        <v>193379.3</v>
      </c>
      <c r="AC69" s="32">
        <f t="shared" si="9"/>
        <v>0</v>
      </c>
      <c r="AD69" s="32">
        <f t="shared" si="9"/>
        <v>0</v>
      </c>
      <c r="AE69" s="32">
        <f t="shared" si="9"/>
        <v>35925.729999999996</v>
      </c>
      <c r="AF69" s="32">
        <f t="shared" si="9"/>
        <v>0</v>
      </c>
      <c r="AG69" s="32">
        <f t="shared" si="9"/>
        <v>84717.75</v>
      </c>
      <c r="AH69" s="32">
        <f t="shared" si="9"/>
        <v>0</v>
      </c>
      <c r="AI69" s="32">
        <f t="shared" si="9"/>
        <v>0</v>
      </c>
      <c r="AJ69" s="32">
        <f t="shared" si="9"/>
        <v>412534.35</v>
      </c>
      <c r="AK69" s="32">
        <f t="shared" si="9"/>
        <v>0</v>
      </c>
      <c r="AL69" s="32">
        <f t="shared" si="9"/>
        <v>0</v>
      </c>
      <c r="AM69" s="32">
        <f t="shared" si="9"/>
        <v>0</v>
      </c>
      <c r="AN69" s="32">
        <f t="shared" si="9"/>
        <v>0</v>
      </c>
      <c r="AO69" s="32">
        <f t="shared" si="9"/>
        <v>0</v>
      </c>
      <c r="AP69" s="32">
        <f t="shared" si="9"/>
        <v>0</v>
      </c>
      <c r="AQ69" s="32">
        <f t="shared" si="9"/>
        <v>0</v>
      </c>
      <c r="AR69" s="32">
        <f t="shared" si="9"/>
        <v>0</v>
      </c>
      <c r="AS69" s="32">
        <f t="shared" si="9"/>
        <v>0</v>
      </c>
      <c r="AT69" s="32">
        <f t="shared" si="9"/>
        <v>0</v>
      </c>
      <c r="AU69" s="32">
        <f t="shared" si="9"/>
        <v>0</v>
      </c>
      <c r="AV69" s="32">
        <f t="shared" si="9"/>
        <v>0</v>
      </c>
      <c r="AW69" s="32">
        <f t="shared" si="9"/>
        <v>0</v>
      </c>
      <c r="AX69" s="32">
        <f t="shared" si="9"/>
        <v>0</v>
      </c>
      <c r="AY69" s="32">
        <f t="shared" si="9"/>
        <v>2965.71</v>
      </c>
      <c r="AZ69" s="32">
        <f t="shared" si="9"/>
        <v>0</v>
      </c>
      <c r="BA69" s="32">
        <f t="shared" si="9"/>
        <v>22.62</v>
      </c>
      <c r="BB69" s="32">
        <f>SUM(BB70:BB83)</f>
        <v>0</v>
      </c>
      <c r="BC69" s="32">
        <f t="shared" si="9"/>
        <v>0</v>
      </c>
      <c r="BD69" s="32">
        <f t="shared" si="9"/>
        <v>33019.53</v>
      </c>
      <c r="BE69" s="32">
        <f t="shared" si="9"/>
        <v>475540.24</v>
      </c>
      <c r="BF69" s="32">
        <f t="shared" si="9"/>
        <v>518.29999999999995</v>
      </c>
      <c r="BG69" s="32">
        <f t="shared" si="9"/>
        <v>489255.38999999996</v>
      </c>
      <c r="BH69" s="32">
        <f t="shared" si="9"/>
        <v>602.07000000000005</v>
      </c>
      <c r="BI69" s="32">
        <f t="shared" si="9"/>
        <v>0</v>
      </c>
      <c r="BJ69" s="32">
        <f t="shared" si="9"/>
        <v>31353.97</v>
      </c>
      <c r="BK69" s="32">
        <f t="shared" si="9"/>
        <v>133672.94</v>
      </c>
      <c r="BL69" s="32">
        <f t="shared" si="9"/>
        <v>34330.879999999997</v>
      </c>
      <c r="BM69" s="32">
        <f t="shared" si="9"/>
        <v>0</v>
      </c>
      <c r="BN69" s="32">
        <f t="shared" si="9"/>
        <v>210291.07</v>
      </c>
      <c r="BO69" s="32">
        <f t="shared" ref="BO69:CD69" si="10">SUM(BO70:BO83)</f>
        <v>0</v>
      </c>
      <c r="BP69" s="32">
        <f t="shared" si="10"/>
        <v>0</v>
      </c>
      <c r="BQ69" s="32">
        <f t="shared" si="10"/>
        <v>0</v>
      </c>
      <c r="BR69" s="32">
        <f t="shared" si="10"/>
        <v>118416.15000000001</v>
      </c>
      <c r="BS69" s="32">
        <f t="shared" si="10"/>
        <v>0</v>
      </c>
      <c r="BT69" s="32">
        <f t="shared" si="10"/>
        <v>0</v>
      </c>
      <c r="BU69" s="32">
        <f t="shared" si="10"/>
        <v>0</v>
      </c>
      <c r="BV69" s="32">
        <f t="shared" si="10"/>
        <v>129183.14</v>
      </c>
      <c r="BW69" s="32">
        <f t="shared" si="10"/>
        <v>0</v>
      </c>
      <c r="BX69" s="32">
        <f t="shared" si="10"/>
        <v>223991.79</v>
      </c>
      <c r="BY69" s="32">
        <f t="shared" si="10"/>
        <v>2660.38</v>
      </c>
      <c r="BZ69" s="32">
        <f t="shared" si="10"/>
        <v>0</v>
      </c>
      <c r="CA69" s="32">
        <f t="shared" si="10"/>
        <v>53738.83</v>
      </c>
      <c r="CB69" s="32">
        <f t="shared" si="10"/>
        <v>0</v>
      </c>
      <c r="CC69" s="32">
        <f t="shared" si="10"/>
        <v>0</v>
      </c>
      <c r="CD69" s="32">
        <f t="shared" si="10"/>
        <v>253659.27</v>
      </c>
      <c r="CE69" s="32">
        <f>SUM(CE70:CE84)</f>
        <v>2764509.7</v>
      </c>
    </row>
    <row r="70" spans="1:83">
      <c r="A70" s="33" t="s">
        <v>255</v>
      </c>
      <c r="B70" s="34"/>
      <c r="C70" s="246">
        <v>0</v>
      </c>
      <c r="D70" s="246">
        <v>0</v>
      </c>
      <c r="E70" s="246">
        <v>0</v>
      </c>
      <c r="F70" s="246">
        <v>0</v>
      </c>
      <c r="G70" s="246">
        <v>0</v>
      </c>
      <c r="H70" s="246">
        <v>0</v>
      </c>
      <c r="I70" s="246">
        <v>0</v>
      </c>
      <c r="J70" s="246">
        <v>0</v>
      </c>
      <c r="K70" s="246">
        <v>0</v>
      </c>
      <c r="L70" s="246">
        <v>0</v>
      </c>
      <c r="M70" s="246">
        <v>0</v>
      </c>
      <c r="N70" s="246">
        <v>0</v>
      </c>
      <c r="O70" s="246">
        <v>0</v>
      </c>
      <c r="P70" s="246">
        <v>0</v>
      </c>
      <c r="Q70" s="246">
        <v>0</v>
      </c>
      <c r="R70" s="246">
        <v>0</v>
      </c>
      <c r="S70" s="246">
        <v>0</v>
      </c>
      <c r="T70" s="246">
        <v>0</v>
      </c>
      <c r="U70" s="246">
        <v>47730.84</v>
      </c>
      <c r="V70" s="246">
        <v>0</v>
      </c>
      <c r="W70" s="246">
        <v>0</v>
      </c>
      <c r="X70" s="246">
        <v>0</v>
      </c>
      <c r="Y70" s="246">
        <v>0</v>
      </c>
      <c r="Z70" s="246">
        <v>0</v>
      </c>
      <c r="AA70" s="246">
        <v>0</v>
      </c>
      <c r="AB70" s="246">
        <v>0</v>
      </c>
      <c r="AC70" s="246">
        <v>0</v>
      </c>
      <c r="AD70" s="246">
        <v>0</v>
      </c>
      <c r="AE70" s="246">
        <v>0</v>
      </c>
      <c r="AF70" s="246">
        <v>0</v>
      </c>
      <c r="AG70" s="246">
        <v>0</v>
      </c>
      <c r="AH70" s="246">
        <v>0</v>
      </c>
      <c r="AI70" s="246">
        <v>0</v>
      </c>
      <c r="AJ70" s="246">
        <v>0</v>
      </c>
      <c r="AK70" s="246">
        <v>0</v>
      </c>
      <c r="AL70" s="246">
        <v>0</v>
      </c>
      <c r="AM70" s="246">
        <v>0</v>
      </c>
      <c r="AN70" s="246">
        <v>0</v>
      </c>
      <c r="AO70" s="246">
        <v>0</v>
      </c>
      <c r="AP70" s="246">
        <v>0</v>
      </c>
      <c r="AQ70" s="246">
        <v>0</v>
      </c>
      <c r="AR70" s="246">
        <v>0</v>
      </c>
      <c r="AS70" s="246">
        <v>0</v>
      </c>
      <c r="AT70" s="246">
        <v>0</v>
      </c>
      <c r="AU70" s="246">
        <v>0</v>
      </c>
      <c r="AV70" s="246">
        <v>0</v>
      </c>
      <c r="AW70" s="246">
        <v>0</v>
      </c>
      <c r="AX70" s="246">
        <v>0</v>
      </c>
      <c r="AY70" s="246">
        <v>0</v>
      </c>
      <c r="AZ70" s="246">
        <v>0</v>
      </c>
      <c r="BA70" s="246">
        <v>0</v>
      </c>
      <c r="BB70" s="246">
        <v>0</v>
      </c>
      <c r="BC70" s="246">
        <v>0</v>
      </c>
      <c r="BD70" s="246">
        <v>0</v>
      </c>
      <c r="BE70" s="246">
        <v>0</v>
      </c>
      <c r="BF70" s="246">
        <v>0</v>
      </c>
      <c r="BG70" s="246">
        <v>0</v>
      </c>
      <c r="BH70" s="246">
        <v>0</v>
      </c>
      <c r="BI70" s="246">
        <v>0</v>
      </c>
      <c r="BJ70" s="246">
        <v>0</v>
      </c>
      <c r="BK70" s="246">
        <v>0</v>
      </c>
      <c r="BL70" s="246">
        <v>0</v>
      </c>
      <c r="BM70" s="246">
        <v>0</v>
      </c>
      <c r="BN70" s="246">
        <v>0</v>
      </c>
      <c r="BO70" s="246">
        <v>0</v>
      </c>
      <c r="BP70" s="246">
        <v>0</v>
      </c>
      <c r="BQ70" s="246">
        <v>0</v>
      </c>
      <c r="BR70" s="246">
        <v>0</v>
      </c>
      <c r="BS70" s="246">
        <v>0</v>
      </c>
      <c r="BT70" s="246">
        <v>0</v>
      </c>
      <c r="BU70" s="246">
        <v>0</v>
      </c>
      <c r="BV70" s="246">
        <v>0</v>
      </c>
      <c r="BW70" s="246">
        <v>0</v>
      </c>
      <c r="BX70" s="246">
        <v>0</v>
      </c>
      <c r="BY70" s="246">
        <v>0</v>
      </c>
      <c r="BZ70" s="246">
        <v>0</v>
      </c>
      <c r="CA70" s="246">
        <v>0</v>
      </c>
      <c r="CB70" s="246">
        <v>0</v>
      </c>
      <c r="CC70" s="246">
        <v>0</v>
      </c>
      <c r="CD70" s="246">
        <v>0</v>
      </c>
      <c r="CE70" s="32">
        <f>SUM(C70:CD70)</f>
        <v>47730.84</v>
      </c>
    </row>
    <row r="71" spans="1:83">
      <c r="A71" s="33" t="s">
        <v>256</v>
      </c>
      <c r="B71" s="34"/>
      <c r="C71" s="246">
        <v>0</v>
      </c>
      <c r="D71" s="246">
        <v>0</v>
      </c>
      <c r="E71" s="246">
        <v>27532.14</v>
      </c>
      <c r="F71" s="246">
        <v>0</v>
      </c>
      <c r="G71" s="246">
        <v>0</v>
      </c>
      <c r="H71" s="246">
        <v>0</v>
      </c>
      <c r="I71" s="246">
        <v>0</v>
      </c>
      <c r="J71" s="246">
        <v>0</v>
      </c>
      <c r="K71" s="246">
        <v>0</v>
      </c>
      <c r="L71" s="246">
        <v>0</v>
      </c>
      <c r="M71" s="246">
        <v>0</v>
      </c>
      <c r="N71" s="246">
        <v>0</v>
      </c>
      <c r="O71" s="246">
        <v>0</v>
      </c>
      <c r="P71" s="246">
        <v>0</v>
      </c>
      <c r="Q71" s="246">
        <v>0</v>
      </c>
      <c r="R71" s="246">
        <v>0</v>
      </c>
      <c r="S71" s="246">
        <v>0</v>
      </c>
      <c r="T71" s="246">
        <v>0</v>
      </c>
      <c r="U71" s="246">
        <v>166866.5</v>
      </c>
      <c r="V71" s="246">
        <v>0</v>
      </c>
      <c r="W71" s="246">
        <v>0</v>
      </c>
      <c r="X71" s="246">
        <v>0</v>
      </c>
      <c r="Y71" s="246">
        <v>0</v>
      </c>
      <c r="Z71" s="246">
        <v>0</v>
      </c>
      <c r="AA71" s="246">
        <v>0</v>
      </c>
      <c r="AB71" s="246">
        <v>0</v>
      </c>
      <c r="AC71" s="246">
        <v>0</v>
      </c>
      <c r="AD71" s="246">
        <v>0</v>
      </c>
      <c r="AE71" s="246">
        <v>0</v>
      </c>
      <c r="AF71" s="246">
        <v>0</v>
      </c>
      <c r="AG71" s="246">
        <v>3332.74</v>
      </c>
      <c r="AH71" s="246">
        <v>0</v>
      </c>
      <c r="AI71" s="246">
        <v>0</v>
      </c>
      <c r="AJ71" s="246">
        <v>19123.11</v>
      </c>
      <c r="AK71" s="246">
        <v>0</v>
      </c>
      <c r="AL71" s="246">
        <v>0</v>
      </c>
      <c r="AM71" s="246">
        <v>0</v>
      </c>
      <c r="AN71" s="246">
        <v>0</v>
      </c>
      <c r="AO71" s="246">
        <v>0</v>
      </c>
      <c r="AP71" s="246">
        <v>0</v>
      </c>
      <c r="AQ71" s="246">
        <v>0</v>
      </c>
      <c r="AR71" s="246">
        <v>0</v>
      </c>
      <c r="AS71" s="246">
        <v>0</v>
      </c>
      <c r="AT71" s="246">
        <v>0</v>
      </c>
      <c r="AU71" s="246">
        <v>0</v>
      </c>
      <c r="AV71" s="246">
        <v>0</v>
      </c>
      <c r="AW71" s="246">
        <v>0</v>
      </c>
      <c r="AX71" s="246">
        <v>0</v>
      </c>
      <c r="AY71" s="246">
        <v>0</v>
      </c>
      <c r="AZ71" s="246">
        <v>0</v>
      </c>
      <c r="BA71" s="246">
        <v>0</v>
      </c>
      <c r="BB71" s="246">
        <v>0</v>
      </c>
      <c r="BC71" s="246">
        <v>0</v>
      </c>
      <c r="BD71" s="246">
        <v>0</v>
      </c>
      <c r="BE71" s="246">
        <v>0</v>
      </c>
      <c r="BF71" s="246">
        <v>0</v>
      </c>
      <c r="BG71" s="246">
        <v>0</v>
      </c>
      <c r="BH71" s="246">
        <v>0</v>
      </c>
      <c r="BI71" s="246">
        <v>0</v>
      </c>
      <c r="BJ71" s="246">
        <v>0</v>
      </c>
      <c r="BK71" s="246">
        <v>0</v>
      </c>
      <c r="BL71" s="246">
        <v>0</v>
      </c>
      <c r="BM71" s="246">
        <v>0</v>
      </c>
      <c r="BN71" s="246">
        <v>0</v>
      </c>
      <c r="BO71" s="246">
        <v>0</v>
      </c>
      <c r="BP71" s="246">
        <v>0</v>
      </c>
      <c r="BQ71" s="246">
        <v>0</v>
      </c>
      <c r="BR71" s="246">
        <v>0</v>
      </c>
      <c r="BS71" s="246">
        <v>0</v>
      </c>
      <c r="BT71" s="246">
        <v>0</v>
      </c>
      <c r="BU71" s="246">
        <v>0</v>
      </c>
      <c r="BV71" s="246">
        <v>0</v>
      </c>
      <c r="BW71" s="246">
        <v>0</v>
      </c>
      <c r="BX71" s="246">
        <v>0</v>
      </c>
      <c r="BY71" s="246">
        <v>0</v>
      </c>
      <c r="BZ71" s="246">
        <v>0</v>
      </c>
      <c r="CA71" s="246">
        <v>0</v>
      </c>
      <c r="CB71" s="246">
        <v>0</v>
      </c>
      <c r="CC71" s="246">
        <v>0</v>
      </c>
      <c r="CD71" s="246">
        <v>0</v>
      </c>
      <c r="CE71" s="32">
        <f t="shared" ref="CE71:CE82" si="11">SUM(C71:CD71)</f>
        <v>216854.49</v>
      </c>
    </row>
    <row r="72" spans="1:83">
      <c r="A72" s="33" t="s">
        <v>257</v>
      </c>
      <c r="B72" s="34"/>
      <c r="C72" s="246">
        <v>0</v>
      </c>
      <c r="D72" s="246">
        <v>0</v>
      </c>
      <c r="E72" s="246">
        <v>45284.33</v>
      </c>
      <c r="F72" s="246">
        <v>0</v>
      </c>
      <c r="G72" s="246">
        <v>0</v>
      </c>
      <c r="H72" s="246">
        <v>0</v>
      </c>
      <c r="I72" s="246">
        <v>0</v>
      </c>
      <c r="J72" s="246">
        <v>0</v>
      </c>
      <c r="K72" s="246">
        <v>0</v>
      </c>
      <c r="L72" s="246">
        <v>0</v>
      </c>
      <c r="M72" s="246">
        <v>0</v>
      </c>
      <c r="N72" s="246">
        <v>0</v>
      </c>
      <c r="O72" s="246">
        <v>3270.35</v>
      </c>
      <c r="P72" s="246">
        <v>29103.94</v>
      </c>
      <c r="Q72" s="246">
        <v>0</v>
      </c>
      <c r="R72" s="246">
        <v>0</v>
      </c>
      <c r="S72" s="246">
        <v>0</v>
      </c>
      <c r="T72" s="246">
        <v>0</v>
      </c>
      <c r="U72" s="246">
        <v>29155.439999999999</v>
      </c>
      <c r="V72" s="246">
        <v>0</v>
      </c>
      <c r="W72" s="246">
        <v>0</v>
      </c>
      <c r="X72" s="246">
        <v>0</v>
      </c>
      <c r="Y72" s="246">
        <v>52780.76</v>
      </c>
      <c r="Z72" s="246">
        <v>0</v>
      </c>
      <c r="AA72" s="246">
        <v>0</v>
      </c>
      <c r="AB72" s="246">
        <v>130685.44</v>
      </c>
      <c r="AC72" s="246">
        <v>0</v>
      </c>
      <c r="AD72" s="246">
        <v>0</v>
      </c>
      <c r="AE72" s="246">
        <v>28422.45</v>
      </c>
      <c r="AF72" s="246">
        <v>0</v>
      </c>
      <c r="AG72" s="246">
        <v>47089.17</v>
      </c>
      <c r="AH72" s="246">
        <v>0</v>
      </c>
      <c r="AI72" s="246">
        <v>0</v>
      </c>
      <c r="AJ72" s="246">
        <v>160361.44</v>
      </c>
      <c r="AK72" s="246">
        <v>0</v>
      </c>
      <c r="AL72" s="246">
        <v>0</v>
      </c>
      <c r="AM72" s="246">
        <v>0</v>
      </c>
      <c r="AN72" s="246">
        <v>0</v>
      </c>
      <c r="AO72" s="246">
        <v>0</v>
      </c>
      <c r="AP72" s="246">
        <v>0</v>
      </c>
      <c r="AQ72" s="246">
        <v>0</v>
      </c>
      <c r="AR72" s="246">
        <v>0</v>
      </c>
      <c r="AS72" s="246">
        <v>0</v>
      </c>
      <c r="AT72" s="246">
        <v>0</v>
      </c>
      <c r="AU72" s="246">
        <v>0</v>
      </c>
      <c r="AV72" s="246">
        <v>0</v>
      </c>
      <c r="AW72" s="246">
        <v>0</v>
      </c>
      <c r="AX72" s="246">
        <v>0</v>
      </c>
      <c r="AY72" s="246">
        <v>0</v>
      </c>
      <c r="AZ72" s="246">
        <v>0</v>
      </c>
      <c r="BA72" s="246">
        <v>0</v>
      </c>
      <c r="BB72" s="246">
        <v>0</v>
      </c>
      <c r="BC72" s="246">
        <v>0</v>
      </c>
      <c r="BD72" s="246">
        <v>29396.19</v>
      </c>
      <c r="BE72" s="246">
        <v>3000</v>
      </c>
      <c r="BF72" s="246">
        <v>0</v>
      </c>
      <c r="BG72" s="246">
        <v>439818.8</v>
      </c>
      <c r="BH72" s="246">
        <v>0</v>
      </c>
      <c r="BI72" s="246">
        <v>0</v>
      </c>
      <c r="BJ72" s="246">
        <v>27996.06</v>
      </c>
      <c r="BK72" s="246">
        <v>93110.42</v>
      </c>
      <c r="BL72" s="246">
        <v>34301.919999999998</v>
      </c>
      <c r="BM72" s="246">
        <v>0</v>
      </c>
      <c r="BN72" s="246">
        <v>58912.78</v>
      </c>
      <c r="BO72" s="246">
        <v>0</v>
      </c>
      <c r="BP72" s="246">
        <v>0</v>
      </c>
      <c r="BQ72" s="246">
        <v>0</v>
      </c>
      <c r="BR72" s="246">
        <v>71171.990000000005</v>
      </c>
      <c r="BS72" s="246">
        <v>0</v>
      </c>
      <c r="BT72" s="246">
        <v>0</v>
      </c>
      <c r="BU72" s="246">
        <v>0</v>
      </c>
      <c r="BV72" s="246">
        <v>120188.84</v>
      </c>
      <c r="BW72" s="246">
        <v>0</v>
      </c>
      <c r="BX72" s="246">
        <v>10404.049999999999</v>
      </c>
      <c r="BY72" s="246">
        <v>0</v>
      </c>
      <c r="BZ72" s="246">
        <v>0</v>
      </c>
      <c r="CA72" s="246">
        <v>1197.72</v>
      </c>
      <c r="CB72" s="246">
        <v>0</v>
      </c>
      <c r="CC72" s="246">
        <v>0</v>
      </c>
      <c r="CD72" s="246">
        <v>0</v>
      </c>
      <c r="CE72" s="32">
        <f t="shared" si="11"/>
        <v>1415652.09</v>
      </c>
    </row>
    <row r="73" spans="1:83">
      <c r="A73" s="33" t="s">
        <v>258</v>
      </c>
      <c r="B73" s="34"/>
      <c r="C73" s="246">
        <v>0</v>
      </c>
      <c r="D73" s="246">
        <v>0</v>
      </c>
      <c r="E73" s="246">
        <v>0</v>
      </c>
      <c r="F73" s="246">
        <v>0</v>
      </c>
      <c r="G73" s="246">
        <v>0</v>
      </c>
      <c r="H73" s="246">
        <v>0</v>
      </c>
      <c r="I73" s="246">
        <v>0</v>
      </c>
      <c r="J73" s="246">
        <v>0</v>
      </c>
      <c r="K73" s="246">
        <v>0</v>
      </c>
      <c r="L73" s="246">
        <v>0</v>
      </c>
      <c r="M73" s="246">
        <v>0</v>
      </c>
      <c r="N73" s="246">
        <v>0</v>
      </c>
      <c r="O73" s="246">
        <v>0</v>
      </c>
      <c r="P73" s="246">
        <v>0</v>
      </c>
      <c r="Q73" s="246">
        <v>0</v>
      </c>
      <c r="R73" s="246">
        <v>0</v>
      </c>
      <c r="S73" s="246">
        <v>0</v>
      </c>
      <c r="T73" s="246">
        <v>0</v>
      </c>
      <c r="U73" s="246">
        <v>0</v>
      </c>
      <c r="V73" s="246">
        <v>0</v>
      </c>
      <c r="W73" s="246">
        <v>0</v>
      </c>
      <c r="X73" s="246">
        <v>0</v>
      </c>
      <c r="Y73" s="246">
        <v>0</v>
      </c>
      <c r="Z73" s="246">
        <v>0</v>
      </c>
      <c r="AA73" s="246">
        <v>0</v>
      </c>
      <c r="AB73" s="246">
        <v>0</v>
      </c>
      <c r="AC73" s="246">
        <v>0</v>
      </c>
      <c r="AD73" s="246">
        <v>0</v>
      </c>
      <c r="AE73" s="246">
        <v>0</v>
      </c>
      <c r="AF73" s="246">
        <v>0</v>
      </c>
      <c r="AG73" s="246">
        <v>17750.46</v>
      </c>
      <c r="AH73" s="246">
        <v>0</v>
      </c>
      <c r="AI73" s="246">
        <v>0</v>
      </c>
      <c r="AJ73" s="246">
        <v>119649.27</v>
      </c>
      <c r="AK73" s="246">
        <v>0</v>
      </c>
      <c r="AL73" s="246">
        <v>0</v>
      </c>
      <c r="AM73" s="246">
        <v>0</v>
      </c>
      <c r="AN73" s="246">
        <v>0</v>
      </c>
      <c r="AO73" s="246">
        <v>0</v>
      </c>
      <c r="AP73" s="246">
        <v>0</v>
      </c>
      <c r="AQ73" s="246">
        <v>0</v>
      </c>
      <c r="AR73" s="246">
        <v>0</v>
      </c>
      <c r="AS73" s="246">
        <v>0</v>
      </c>
      <c r="AT73" s="246">
        <v>0</v>
      </c>
      <c r="AU73" s="246">
        <v>0</v>
      </c>
      <c r="AV73" s="246">
        <v>0</v>
      </c>
      <c r="AW73" s="246">
        <v>0</v>
      </c>
      <c r="AX73" s="246">
        <v>0</v>
      </c>
      <c r="AY73" s="246">
        <v>0</v>
      </c>
      <c r="AZ73" s="246">
        <v>0</v>
      </c>
      <c r="BA73" s="246">
        <v>0</v>
      </c>
      <c r="BB73" s="246">
        <v>0</v>
      </c>
      <c r="BC73" s="246">
        <v>0</v>
      </c>
      <c r="BD73" s="246">
        <v>0</v>
      </c>
      <c r="BE73" s="246">
        <v>3763.58</v>
      </c>
      <c r="BF73" s="246">
        <v>0</v>
      </c>
      <c r="BG73" s="246">
        <v>0</v>
      </c>
      <c r="BH73" s="246">
        <v>0</v>
      </c>
      <c r="BI73" s="246">
        <v>0</v>
      </c>
      <c r="BJ73" s="246">
        <v>0</v>
      </c>
      <c r="BK73" s="246">
        <v>0</v>
      </c>
      <c r="BL73" s="246">
        <v>0</v>
      </c>
      <c r="BM73" s="246">
        <v>0</v>
      </c>
      <c r="BN73" s="246">
        <v>0</v>
      </c>
      <c r="BO73" s="246">
        <v>0</v>
      </c>
      <c r="BP73" s="246">
        <v>0</v>
      </c>
      <c r="BQ73" s="246">
        <v>0</v>
      </c>
      <c r="BR73" s="246">
        <v>0</v>
      </c>
      <c r="BS73" s="246">
        <v>0</v>
      </c>
      <c r="BT73" s="246">
        <v>0</v>
      </c>
      <c r="BU73" s="246">
        <v>0</v>
      </c>
      <c r="BV73" s="246">
        <v>0</v>
      </c>
      <c r="BW73" s="246">
        <v>0</v>
      </c>
      <c r="BX73" s="246">
        <v>0</v>
      </c>
      <c r="BY73" s="246">
        <v>0</v>
      </c>
      <c r="BZ73" s="246">
        <v>0</v>
      </c>
      <c r="CA73" s="246">
        <v>0</v>
      </c>
      <c r="CB73" s="246">
        <v>0</v>
      </c>
      <c r="CC73" s="246">
        <v>0</v>
      </c>
      <c r="CD73" s="246">
        <v>111526.91</v>
      </c>
      <c r="CE73" s="32">
        <f t="shared" si="11"/>
        <v>252690.22</v>
      </c>
    </row>
    <row r="74" spans="1:83">
      <c r="A74" s="33" t="s">
        <v>259</v>
      </c>
      <c r="B74" s="34"/>
      <c r="C74" s="246">
        <v>0</v>
      </c>
      <c r="D74" s="246">
        <v>0</v>
      </c>
      <c r="E74" s="246">
        <v>0</v>
      </c>
      <c r="F74" s="246">
        <v>0</v>
      </c>
      <c r="G74" s="246">
        <v>0</v>
      </c>
      <c r="H74" s="246">
        <v>0</v>
      </c>
      <c r="I74" s="246">
        <v>0</v>
      </c>
      <c r="J74" s="246">
        <v>0</v>
      </c>
      <c r="K74" s="246">
        <v>0</v>
      </c>
      <c r="L74" s="246">
        <v>0</v>
      </c>
      <c r="M74" s="246">
        <v>0</v>
      </c>
      <c r="N74" s="246">
        <v>0</v>
      </c>
      <c r="O74" s="246">
        <v>0</v>
      </c>
      <c r="P74" s="246">
        <v>0</v>
      </c>
      <c r="Q74" s="246">
        <v>0</v>
      </c>
      <c r="R74" s="246">
        <v>0</v>
      </c>
      <c r="S74" s="246">
        <v>0</v>
      </c>
      <c r="T74" s="246">
        <v>0</v>
      </c>
      <c r="U74" s="246">
        <v>0</v>
      </c>
      <c r="V74" s="246">
        <v>0</v>
      </c>
      <c r="W74" s="246">
        <v>0</v>
      </c>
      <c r="X74" s="246">
        <v>0</v>
      </c>
      <c r="Y74" s="246">
        <v>0</v>
      </c>
      <c r="Z74" s="246">
        <v>0</v>
      </c>
      <c r="AA74" s="246">
        <v>0</v>
      </c>
      <c r="AB74" s="246">
        <v>0</v>
      </c>
      <c r="AC74" s="246">
        <v>0</v>
      </c>
      <c r="AD74" s="246">
        <v>0</v>
      </c>
      <c r="AE74" s="246">
        <v>0</v>
      </c>
      <c r="AF74" s="246">
        <v>0</v>
      </c>
      <c r="AG74" s="246">
        <v>0</v>
      </c>
      <c r="AH74" s="246">
        <v>0</v>
      </c>
      <c r="AI74" s="246">
        <v>0</v>
      </c>
      <c r="AJ74" s="246">
        <v>0</v>
      </c>
      <c r="AK74" s="246">
        <v>0</v>
      </c>
      <c r="AL74" s="246">
        <v>0</v>
      </c>
      <c r="AM74" s="246">
        <v>0</v>
      </c>
      <c r="AN74" s="246">
        <v>0</v>
      </c>
      <c r="AO74" s="246">
        <v>0</v>
      </c>
      <c r="AP74" s="246">
        <v>0</v>
      </c>
      <c r="AQ74" s="246">
        <v>0</v>
      </c>
      <c r="AR74" s="246">
        <v>0</v>
      </c>
      <c r="AS74" s="246">
        <v>0</v>
      </c>
      <c r="AT74" s="246">
        <v>0</v>
      </c>
      <c r="AU74" s="246">
        <v>0</v>
      </c>
      <c r="AV74" s="246">
        <v>0</v>
      </c>
      <c r="AW74" s="246">
        <v>0</v>
      </c>
      <c r="AX74" s="246">
        <v>0</v>
      </c>
      <c r="AY74" s="246">
        <v>0</v>
      </c>
      <c r="AZ74" s="246">
        <v>0</v>
      </c>
      <c r="BA74" s="246">
        <v>0</v>
      </c>
      <c r="BB74" s="246">
        <v>0</v>
      </c>
      <c r="BC74" s="246">
        <v>0</v>
      </c>
      <c r="BD74" s="246">
        <v>0</v>
      </c>
      <c r="BE74" s="246">
        <v>0</v>
      </c>
      <c r="BF74" s="246">
        <v>0</v>
      </c>
      <c r="BG74" s="246">
        <v>0</v>
      </c>
      <c r="BH74" s="246">
        <v>0</v>
      </c>
      <c r="BI74" s="246">
        <v>0</v>
      </c>
      <c r="BJ74" s="246">
        <v>0</v>
      </c>
      <c r="BK74" s="246">
        <v>0</v>
      </c>
      <c r="BL74" s="246">
        <v>0</v>
      </c>
      <c r="BM74" s="246">
        <v>0</v>
      </c>
      <c r="BN74" s="246">
        <v>0</v>
      </c>
      <c r="BO74" s="246">
        <v>0</v>
      </c>
      <c r="BP74" s="246">
        <v>0</v>
      </c>
      <c r="BQ74" s="246">
        <v>0</v>
      </c>
      <c r="BR74" s="246">
        <v>0</v>
      </c>
      <c r="BS74" s="246">
        <v>0</v>
      </c>
      <c r="BT74" s="246">
        <v>0</v>
      </c>
      <c r="BU74" s="246">
        <v>0</v>
      </c>
      <c r="BV74" s="246">
        <v>0</v>
      </c>
      <c r="BW74" s="246">
        <v>0</v>
      </c>
      <c r="BX74" s="246">
        <v>0</v>
      </c>
      <c r="BY74" s="246">
        <v>0</v>
      </c>
      <c r="BZ74" s="246">
        <v>0</v>
      </c>
      <c r="CA74" s="246">
        <v>0</v>
      </c>
      <c r="CB74" s="246">
        <v>0</v>
      </c>
      <c r="CC74" s="246">
        <v>0</v>
      </c>
      <c r="CD74" s="246">
        <v>0</v>
      </c>
      <c r="CE74" s="32">
        <f t="shared" si="11"/>
        <v>0</v>
      </c>
    </row>
    <row r="75" spans="1:83">
      <c r="A75" s="33" t="s">
        <v>260</v>
      </c>
      <c r="B75" s="34"/>
      <c r="C75" s="246">
        <v>0</v>
      </c>
      <c r="D75" s="246">
        <v>0</v>
      </c>
      <c r="E75" s="246">
        <v>0</v>
      </c>
      <c r="F75" s="246">
        <v>0</v>
      </c>
      <c r="G75" s="246">
        <v>0</v>
      </c>
      <c r="H75" s="246">
        <v>0</v>
      </c>
      <c r="I75" s="246">
        <v>0</v>
      </c>
      <c r="J75" s="246">
        <v>0</v>
      </c>
      <c r="K75" s="246">
        <v>0</v>
      </c>
      <c r="L75" s="246">
        <v>0</v>
      </c>
      <c r="M75" s="246">
        <v>0</v>
      </c>
      <c r="N75" s="246">
        <v>0</v>
      </c>
      <c r="O75" s="246">
        <v>0</v>
      </c>
      <c r="P75" s="246">
        <v>0</v>
      </c>
      <c r="Q75" s="246">
        <v>0</v>
      </c>
      <c r="R75" s="246">
        <v>0</v>
      </c>
      <c r="S75" s="246">
        <v>0</v>
      </c>
      <c r="T75" s="246">
        <v>0</v>
      </c>
      <c r="U75" s="246">
        <v>0</v>
      </c>
      <c r="V75" s="246">
        <v>0</v>
      </c>
      <c r="W75" s="246">
        <v>0</v>
      </c>
      <c r="X75" s="246">
        <v>0</v>
      </c>
      <c r="Y75" s="246">
        <v>0</v>
      </c>
      <c r="Z75" s="246">
        <v>0</v>
      </c>
      <c r="AA75" s="246">
        <v>0</v>
      </c>
      <c r="AB75" s="246">
        <v>0</v>
      </c>
      <c r="AC75" s="246">
        <v>0</v>
      </c>
      <c r="AD75" s="246">
        <v>0</v>
      </c>
      <c r="AE75" s="246">
        <v>0</v>
      </c>
      <c r="AF75" s="246">
        <v>0</v>
      </c>
      <c r="AG75" s="246">
        <v>0</v>
      </c>
      <c r="AH75" s="246">
        <v>0</v>
      </c>
      <c r="AI75" s="246">
        <v>0</v>
      </c>
      <c r="AJ75" s="246">
        <v>0</v>
      </c>
      <c r="AK75" s="246">
        <v>0</v>
      </c>
      <c r="AL75" s="246">
        <v>0</v>
      </c>
      <c r="AM75" s="246">
        <v>0</v>
      </c>
      <c r="AN75" s="246">
        <v>0</v>
      </c>
      <c r="AO75" s="246">
        <v>0</v>
      </c>
      <c r="AP75" s="246">
        <v>0</v>
      </c>
      <c r="AQ75" s="246">
        <v>0</v>
      </c>
      <c r="AR75" s="246">
        <v>0</v>
      </c>
      <c r="AS75" s="246">
        <v>0</v>
      </c>
      <c r="AT75" s="246">
        <v>0</v>
      </c>
      <c r="AU75" s="246">
        <v>0</v>
      </c>
      <c r="AV75" s="246">
        <v>0</v>
      </c>
      <c r="AW75" s="246">
        <v>0</v>
      </c>
      <c r="AX75" s="246">
        <v>0</v>
      </c>
      <c r="AY75" s="246">
        <v>0</v>
      </c>
      <c r="AZ75" s="246">
        <v>0</v>
      </c>
      <c r="BA75" s="246">
        <v>0</v>
      </c>
      <c r="BB75" s="246">
        <v>0</v>
      </c>
      <c r="BC75" s="246">
        <v>0</v>
      </c>
      <c r="BD75" s="246">
        <v>0</v>
      </c>
      <c r="BE75" s="246">
        <v>0</v>
      </c>
      <c r="BF75" s="246">
        <v>0</v>
      </c>
      <c r="BG75" s="246">
        <v>0</v>
      </c>
      <c r="BH75" s="246">
        <v>0</v>
      </c>
      <c r="BI75" s="246">
        <v>0</v>
      </c>
      <c r="BJ75" s="246">
        <v>0</v>
      </c>
      <c r="BK75" s="246">
        <v>0</v>
      </c>
      <c r="BL75" s="246">
        <v>0</v>
      </c>
      <c r="BM75" s="246">
        <v>0</v>
      </c>
      <c r="BN75" s="246">
        <v>0</v>
      </c>
      <c r="BO75" s="246">
        <v>0</v>
      </c>
      <c r="BP75" s="246">
        <v>0</v>
      </c>
      <c r="BQ75" s="246">
        <v>0</v>
      </c>
      <c r="BR75" s="246">
        <v>0</v>
      </c>
      <c r="BS75" s="246">
        <v>0</v>
      </c>
      <c r="BT75" s="246">
        <v>0</v>
      </c>
      <c r="BU75" s="246">
        <v>0</v>
      </c>
      <c r="BV75" s="246">
        <v>0</v>
      </c>
      <c r="BW75" s="246">
        <v>0</v>
      </c>
      <c r="BX75" s="246">
        <v>0</v>
      </c>
      <c r="BY75" s="246">
        <v>0</v>
      </c>
      <c r="BZ75" s="246">
        <v>0</v>
      </c>
      <c r="CA75" s="246">
        <v>0</v>
      </c>
      <c r="CB75" s="246">
        <v>0</v>
      </c>
      <c r="CC75" s="246">
        <v>0</v>
      </c>
      <c r="CD75" s="246">
        <v>0</v>
      </c>
      <c r="CE75" s="32">
        <f t="shared" si="11"/>
        <v>0</v>
      </c>
    </row>
    <row r="76" spans="1:83">
      <c r="A76" s="33" t="s">
        <v>261</v>
      </c>
      <c r="B76" s="218"/>
      <c r="C76" s="246">
        <v>0</v>
      </c>
      <c r="D76" s="246">
        <v>0</v>
      </c>
      <c r="E76" s="246">
        <v>0</v>
      </c>
      <c r="F76" s="246">
        <v>0</v>
      </c>
      <c r="G76" s="246">
        <v>0</v>
      </c>
      <c r="H76" s="246">
        <v>0</v>
      </c>
      <c r="I76" s="246">
        <v>0</v>
      </c>
      <c r="J76" s="246">
        <v>0</v>
      </c>
      <c r="K76" s="246">
        <v>0</v>
      </c>
      <c r="L76" s="246">
        <v>0</v>
      </c>
      <c r="M76" s="246">
        <v>0</v>
      </c>
      <c r="N76" s="246">
        <v>0</v>
      </c>
      <c r="O76" s="246">
        <v>0</v>
      </c>
      <c r="P76" s="246">
        <v>0</v>
      </c>
      <c r="Q76" s="246">
        <v>0</v>
      </c>
      <c r="R76" s="246">
        <v>0</v>
      </c>
      <c r="S76" s="246">
        <v>0</v>
      </c>
      <c r="T76" s="246">
        <v>0</v>
      </c>
      <c r="U76" s="246">
        <v>0</v>
      </c>
      <c r="V76" s="246">
        <v>0</v>
      </c>
      <c r="W76" s="246">
        <v>0</v>
      </c>
      <c r="X76" s="246">
        <v>0</v>
      </c>
      <c r="Y76" s="246">
        <v>0</v>
      </c>
      <c r="Z76" s="246">
        <v>0</v>
      </c>
      <c r="AA76" s="246">
        <v>0</v>
      </c>
      <c r="AB76" s="246">
        <v>0</v>
      </c>
      <c r="AC76" s="246">
        <v>0</v>
      </c>
      <c r="AD76" s="246">
        <v>0</v>
      </c>
      <c r="AE76" s="246">
        <v>0</v>
      </c>
      <c r="AF76" s="246">
        <v>0</v>
      </c>
      <c r="AG76" s="246">
        <v>0</v>
      </c>
      <c r="AH76" s="246">
        <v>0</v>
      </c>
      <c r="AI76" s="246">
        <v>0</v>
      </c>
      <c r="AJ76" s="246">
        <v>0</v>
      </c>
      <c r="AK76" s="246">
        <v>0</v>
      </c>
      <c r="AL76" s="246">
        <v>0</v>
      </c>
      <c r="AM76" s="246">
        <v>0</v>
      </c>
      <c r="AN76" s="246">
        <v>0</v>
      </c>
      <c r="AO76" s="246">
        <v>0</v>
      </c>
      <c r="AP76" s="246">
        <v>0</v>
      </c>
      <c r="AQ76" s="246">
        <v>0</v>
      </c>
      <c r="AR76" s="246">
        <v>0</v>
      </c>
      <c r="AS76" s="246">
        <v>0</v>
      </c>
      <c r="AT76" s="246">
        <v>0</v>
      </c>
      <c r="AU76" s="246">
        <v>0</v>
      </c>
      <c r="AV76" s="246">
        <v>0</v>
      </c>
      <c r="AW76" s="246">
        <v>0</v>
      </c>
      <c r="AX76" s="246">
        <v>0</v>
      </c>
      <c r="AY76" s="246">
        <v>0</v>
      </c>
      <c r="AZ76" s="246">
        <v>0</v>
      </c>
      <c r="BA76" s="246">
        <v>0</v>
      </c>
      <c r="BB76" s="246">
        <v>0</v>
      </c>
      <c r="BC76" s="246">
        <v>0</v>
      </c>
      <c r="BD76" s="246">
        <v>0</v>
      </c>
      <c r="BE76" s="246">
        <v>0</v>
      </c>
      <c r="BF76" s="246">
        <v>0</v>
      </c>
      <c r="BG76" s="246">
        <v>0</v>
      </c>
      <c r="BH76" s="246">
        <v>0</v>
      </c>
      <c r="BI76" s="246">
        <v>0</v>
      </c>
      <c r="BJ76" s="246">
        <v>0</v>
      </c>
      <c r="BK76" s="246">
        <v>0</v>
      </c>
      <c r="BL76" s="246">
        <v>0</v>
      </c>
      <c r="BM76" s="246">
        <v>0</v>
      </c>
      <c r="BN76" s="246">
        <v>0</v>
      </c>
      <c r="BO76" s="246">
        <v>0</v>
      </c>
      <c r="BP76" s="246">
        <v>0</v>
      </c>
      <c r="BQ76" s="246">
        <v>0</v>
      </c>
      <c r="BR76" s="246">
        <v>0</v>
      </c>
      <c r="BS76" s="246">
        <v>0</v>
      </c>
      <c r="BT76" s="246">
        <v>0</v>
      </c>
      <c r="BU76" s="246">
        <v>0</v>
      </c>
      <c r="BV76" s="246">
        <v>0</v>
      </c>
      <c r="BW76" s="246">
        <v>0</v>
      </c>
      <c r="BX76" s="246">
        <v>0</v>
      </c>
      <c r="BY76" s="246">
        <v>0</v>
      </c>
      <c r="BZ76" s="246">
        <v>0</v>
      </c>
      <c r="CA76" s="246">
        <v>0</v>
      </c>
      <c r="CB76" s="246">
        <v>0</v>
      </c>
      <c r="CC76" s="246">
        <v>0</v>
      </c>
      <c r="CD76" s="246">
        <v>0</v>
      </c>
      <c r="CE76" s="32">
        <f t="shared" si="11"/>
        <v>0</v>
      </c>
    </row>
    <row r="77" spans="1:83">
      <c r="A77" s="33" t="s">
        <v>262</v>
      </c>
      <c r="B77" s="34"/>
      <c r="C77" s="246">
        <v>0</v>
      </c>
      <c r="D77" s="246">
        <v>0</v>
      </c>
      <c r="E77" s="246">
        <v>12570.39</v>
      </c>
      <c r="F77" s="246">
        <v>0</v>
      </c>
      <c r="G77" s="246">
        <v>0</v>
      </c>
      <c r="H77" s="246">
        <v>0</v>
      </c>
      <c r="I77" s="246">
        <v>0</v>
      </c>
      <c r="J77" s="246">
        <v>0</v>
      </c>
      <c r="K77" s="246">
        <v>0</v>
      </c>
      <c r="L77" s="246">
        <v>0</v>
      </c>
      <c r="M77" s="246">
        <v>0</v>
      </c>
      <c r="N77" s="246">
        <v>0</v>
      </c>
      <c r="O77" s="246">
        <v>4297.08</v>
      </c>
      <c r="P77" s="246">
        <v>25633.99</v>
      </c>
      <c r="Q77" s="246">
        <v>0</v>
      </c>
      <c r="R77" s="246">
        <v>0</v>
      </c>
      <c r="S77" s="246">
        <v>0</v>
      </c>
      <c r="T77" s="246">
        <v>0</v>
      </c>
      <c r="U77" s="246">
        <v>1897.08</v>
      </c>
      <c r="V77" s="246">
        <v>0</v>
      </c>
      <c r="W77" s="246">
        <v>0</v>
      </c>
      <c r="X77" s="246">
        <v>0</v>
      </c>
      <c r="Y77" s="246">
        <v>35941.53</v>
      </c>
      <c r="Z77" s="246">
        <v>0</v>
      </c>
      <c r="AA77" s="246">
        <v>0</v>
      </c>
      <c r="AB77" s="246">
        <v>0</v>
      </c>
      <c r="AC77" s="246">
        <v>0</v>
      </c>
      <c r="AD77" s="246">
        <v>0</v>
      </c>
      <c r="AE77" s="246">
        <v>2604.58</v>
      </c>
      <c r="AF77" s="246">
        <v>0</v>
      </c>
      <c r="AG77" s="246">
        <v>2064.44</v>
      </c>
      <c r="AH77" s="246">
        <v>0</v>
      </c>
      <c r="AI77" s="246">
        <v>0</v>
      </c>
      <c r="AJ77" s="246">
        <v>6626.68</v>
      </c>
      <c r="AK77" s="246">
        <v>0</v>
      </c>
      <c r="AL77" s="246">
        <v>0</v>
      </c>
      <c r="AM77" s="246">
        <v>0</v>
      </c>
      <c r="AN77" s="246">
        <v>0</v>
      </c>
      <c r="AO77" s="246">
        <v>0</v>
      </c>
      <c r="AP77" s="246">
        <v>0</v>
      </c>
      <c r="AQ77" s="246">
        <v>0</v>
      </c>
      <c r="AR77" s="246">
        <v>0</v>
      </c>
      <c r="AS77" s="246">
        <v>0</v>
      </c>
      <c r="AT77" s="246">
        <v>0</v>
      </c>
      <c r="AU77" s="246">
        <v>0</v>
      </c>
      <c r="AV77" s="246">
        <v>0</v>
      </c>
      <c r="AW77" s="246">
        <v>0</v>
      </c>
      <c r="AX77" s="246">
        <v>0</v>
      </c>
      <c r="AY77" s="246">
        <v>1502.62</v>
      </c>
      <c r="AZ77" s="246">
        <v>0</v>
      </c>
      <c r="BA77" s="246">
        <v>0</v>
      </c>
      <c r="BB77" s="246">
        <v>0</v>
      </c>
      <c r="BC77" s="246">
        <v>0</v>
      </c>
      <c r="BD77" s="246">
        <v>0</v>
      </c>
      <c r="BE77" s="246">
        <v>125829.31</v>
      </c>
      <c r="BF77" s="246">
        <v>518.29999999999995</v>
      </c>
      <c r="BG77" s="246">
        <v>0</v>
      </c>
      <c r="BH77" s="246">
        <v>602.07000000000005</v>
      </c>
      <c r="BI77" s="246">
        <v>0</v>
      </c>
      <c r="BJ77" s="246">
        <v>0</v>
      </c>
      <c r="BK77" s="246">
        <v>198.69</v>
      </c>
      <c r="BL77" s="246">
        <v>0</v>
      </c>
      <c r="BM77" s="246">
        <v>0</v>
      </c>
      <c r="BN77" s="246">
        <v>0</v>
      </c>
      <c r="BO77" s="246">
        <v>0</v>
      </c>
      <c r="BP77" s="246">
        <v>0</v>
      </c>
      <c r="BQ77" s="246">
        <v>0</v>
      </c>
      <c r="BR77" s="246">
        <v>0</v>
      </c>
      <c r="BS77" s="246">
        <v>0</v>
      </c>
      <c r="BT77" s="246">
        <v>0</v>
      </c>
      <c r="BU77" s="246">
        <v>0</v>
      </c>
      <c r="BV77" s="246">
        <v>61.95</v>
      </c>
      <c r="BW77" s="246">
        <v>0</v>
      </c>
      <c r="BX77" s="246">
        <v>27.54</v>
      </c>
      <c r="BY77" s="246">
        <v>0</v>
      </c>
      <c r="BZ77" s="246">
        <v>0</v>
      </c>
      <c r="CA77" s="246">
        <v>0</v>
      </c>
      <c r="CB77" s="246">
        <v>0</v>
      </c>
      <c r="CC77" s="246">
        <v>0</v>
      </c>
      <c r="CD77" s="246">
        <v>0</v>
      </c>
      <c r="CE77" s="32">
        <f t="shared" si="11"/>
        <v>220376.25000000003</v>
      </c>
    </row>
    <row r="78" spans="1:83">
      <c r="A78" s="33" t="s">
        <v>263</v>
      </c>
      <c r="B78" s="20"/>
      <c r="C78" s="246">
        <v>0</v>
      </c>
      <c r="D78" s="246">
        <v>0</v>
      </c>
      <c r="E78" s="246">
        <v>0</v>
      </c>
      <c r="F78" s="246">
        <v>0</v>
      </c>
      <c r="G78" s="246">
        <v>0</v>
      </c>
      <c r="H78" s="246">
        <v>0</v>
      </c>
      <c r="I78" s="246">
        <v>0</v>
      </c>
      <c r="J78" s="246">
        <v>0</v>
      </c>
      <c r="K78" s="246">
        <v>0</v>
      </c>
      <c r="L78" s="246">
        <v>0</v>
      </c>
      <c r="M78" s="246">
        <v>0</v>
      </c>
      <c r="N78" s="246">
        <v>0</v>
      </c>
      <c r="O78" s="246">
        <v>0</v>
      </c>
      <c r="P78" s="246">
        <v>0</v>
      </c>
      <c r="Q78" s="246">
        <v>0</v>
      </c>
      <c r="R78" s="246">
        <v>0</v>
      </c>
      <c r="S78" s="246">
        <v>0</v>
      </c>
      <c r="T78" s="246">
        <v>0</v>
      </c>
      <c r="U78" s="246">
        <v>0</v>
      </c>
      <c r="V78" s="246">
        <v>0</v>
      </c>
      <c r="W78" s="246">
        <v>0</v>
      </c>
      <c r="X78" s="246">
        <v>0</v>
      </c>
      <c r="Y78" s="246">
        <v>0</v>
      </c>
      <c r="Z78" s="246">
        <v>0</v>
      </c>
      <c r="AA78" s="246">
        <v>0</v>
      </c>
      <c r="AB78" s="246">
        <v>0</v>
      </c>
      <c r="AC78" s="246">
        <v>0</v>
      </c>
      <c r="AD78" s="246">
        <v>0</v>
      </c>
      <c r="AE78" s="246">
        <v>0</v>
      </c>
      <c r="AF78" s="246">
        <v>0</v>
      </c>
      <c r="AG78" s="246">
        <v>0</v>
      </c>
      <c r="AH78" s="246">
        <v>0</v>
      </c>
      <c r="AI78" s="246">
        <v>0</v>
      </c>
      <c r="AJ78" s="246">
        <v>0</v>
      </c>
      <c r="AK78" s="246">
        <v>0</v>
      </c>
      <c r="AL78" s="246">
        <v>0</v>
      </c>
      <c r="AM78" s="246">
        <v>0</v>
      </c>
      <c r="AN78" s="246">
        <v>0</v>
      </c>
      <c r="AO78" s="246">
        <v>0</v>
      </c>
      <c r="AP78" s="246">
        <v>0</v>
      </c>
      <c r="AQ78" s="246">
        <v>0</v>
      </c>
      <c r="AR78" s="246">
        <v>0</v>
      </c>
      <c r="AS78" s="246">
        <v>0</v>
      </c>
      <c r="AT78" s="246">
        <v>0</v>
      </c>
      <c r="AU78" s="246">
        <v>0</v>
      </c>
      <c r="AV78" s="246">
        <v>0</v>
      </c>
      <c r="AW78" s="246">
        <v>0</v>
      </c>
      <c r="AX78" s="246">
        <v>0</v>
      </c>
      <c r="AY78" s="246">
        <v>0</v>
      </c>
      <c r="AZ78" s="246">
        <v>0</v>
      </c>
      <c r="BA78" s="246">
        <v>0</v>
      </c>
      <c r="BB78" s="246">
        <v>0</v>
      </c>
      <c r="BC78" s="246">
        <v>0</v>
      </c>
      <c r="BD78" s="246">
        <v>0</v>
      </c>
      <c r="BE78" s="246">
        <v>0</v>
      </c>
      <c r="BF78" s="246">
        <v>0</v>
      </c>
      <c r="BG78" s="246">
        <v>0</v>
      </c>
      <c r="BH78" s="246">
        <v>0</v>
      </c>
      <c r="BI78" s="246">
        <v>0</v>
      </c>
      <c r="BJ78" s="246">
        <v>0</v>
      </c>
      <c r="BK78" s="246">
        <v>0</v>
      </c>
      <c r="BL78" s="246">
        <v>0</v>
      </c>
      <c r="BM78" s="246">
        <v>0</v>
      </c>
      <c r="BN78" s="246">
        <v>0</v>
      </c>
      <c r="BO78" s="246">
        <v>0</v>
      </c>
      <c r="BP78" s="246">
        <v>0</v>
      </c>
      <c r="BQ78" s="246">
        <v>0</v>
      </c>
      <c r="BR78" s="246">
        <v>0</v>
      </c>
      <c r="BS78" s="246">
        <v>0</v>
      </c>
      <c r="BT78" s="246">
        <v>0</v>
      </c>
      <c r="BU78" s="246">
        <v>0</v>
      </c>
      <c r="BV78" s="246">
        <v>0</v>
      </c>
      <c r="BW78" s="246">
        <v>0</v>
      </c>
      <c r="BX78" s="246">
        <v>0</v>
      </c>
      <c r="BY78" s="246">
        <v>0</v>
      </c>
      <c r="BZ78" s="246">
        <v>0</v>
      </c>
      <c r="CA78" s="246">
        <v>0</v>
      </c>
      <c r="CB78" s="246">
        <v>0</v>
      </c>
      <c r="CC78" s="246">
        <v>0</v>
      </c>
      <c r="CD78" s="246">
        <v>0</v>
      </c>
      <c r="CE78" s="32">
        <f t="shared" si="11"/>
        <v>0</v>
      </c>
    </row>
    <row r="79" spans="1:83">
      <c r="A79" s="33" t="s">
        <v>264</v>
      </c>
      <c r="B79" s="20"/>
      <c r="C79" s="246">
        <v>0</v>
      </c>
      <c r="D79" s="246">
        <v>0</v>
      </c>
      <c r="E79" s="246">
        <v>0</v>
      </c>
      <c r="F79" s="246">
        <v>0</v>
      </c>
      <c r="G79" s="246">
        <v>0</v>
      </c>
      <c r="H79" s="246">
        <v>0</v>
      </c>
      <c r="I79" s="246">
        <v>0</v>
      </c>
      <c r="J79" s="246">
        <v>0</v>
      </c>
      <c r="K79" s="246">
        <v>0</v>
      </c>
      <c r="L79" s="246">
        <v>0</v>
      </c>
      <c r="M79" s="246">
        <v>0</v>
      </c>
      <c r="N79" s="246">
        <v>0</v>
      </c>
      <c r="O79" s="246">
        <v>0</v>
      </c>
      <c r="P79" s="246">
        <v>0</v>
      </c>
      <c r="Q79" s="246">
        <v>0</v>
      </c>
      <c r="R79" s="246">
        <v>0</v>
      </c>
      <c r="S79" s="246">
        <v>0</v>
      </c>
      <c r="T79" s="246">
        <v>0</v>
      </c>
      <c r="U79" s="246">
        <v>0</v>
      </c>
      <c r="V79" s="246">
        <v>0</v>
      </c>
      <c r="W79" s="246">
        <v>0</v>
      </c>
      <c r="X79" s="246">
        <v>0</v>
      </c>
      <c r="Y79" s="246">
        <v>0</v>
      </c>
      <c r="Z79" s="246">
        <v>0</v>
      </c>
      <c r="AA79" s="246">
        <v>0</v>
      </c>
      <c r="AB79" s="246">
        <v>0</v>
      </c>
      <c r="AC79" s="246">
        <v>0</v>
      </c>
      <c r="AD79" s="246">
        <v>0</v>
      </c>
      <c r="AE79" s="246">
        <v>0</v>
      </c>
      <c r="AF79" s="246">
        <v>0</v>
      </c>
      <c r="AG79" s="246">
        <v>0</v>
      </c>
      <c r="AH79" s="246">
        <v>0</v>
      </c>
      <c r="AI79" s="246">
        <v>0</v>
      </c>
      <c r="AJ79" s="246">
        <v>0</v>
      </c>
      <c r="AK79" s="246">
        <v>0</v>
      </c>
      <c r="AL79" s="246">
        <v>0</v>
      </c>
      <c r="AM79" s="246">
        <v>0</v>
      </c>
      <c r="AN79" s="246">
        <v>0</v>
      </c>
      <c r="AO79" s="246">
        <v>0</v>
      </c>
      <c r="AP79" s="246">
        <v>0</v>
      </c>
      <c r="AQ79" s="246">
        <v>0</v>
      </c>
      <c r="AR79" s="246">
        <v>0</v>
      </c>
      <c r="AS79" s="246">
        <v>0</v>
      </c>
      <c r="AT79" s="246">
        <v>0</v>
      </c>
      <c r="AU79" s="246">
        <v>0</v>
      </c>
      <c r="AV79" s="246">
        <v>0</v>
      </c>
      <c r="AW79" s="246">
        <v>0</v>
      </c>
      <c r="AX79" s="246">
        <v>0</v>
      </c>
      <c r="AY79" s="246">
        <v>0</v>
      </c>
      <c r="AZ79" s="246">
        <v>0</v>
      </c>
      <c r="BA79" s="246">
        <v>0</v>
      </c>
      <c r="BB79" s="246">
        <v>0</v>
      </c>
      <c r="BC79" s="246">
        <v>0</v>
      </c>
      <c r="BD79" s="246">
        <v>0</v>
      </c>
      <c r="BE79" s="246">
        <v>0</v>
      </c>
      <c r="BF79" s="246">
        <v>0</v>
      </c>
      <c r="BG79" s="246">
        <v>0</v>
      </c>
      <c r="BH79" s="246">
        <v>0</v>
      </c>
      <c r="BI79" s="246">
        <v>0</v>
      </c>
      <c r="BJ79" s="246">
        <v>0</v>
      </c>
      <c r="BK79" s="246">
        <v>0</v>
      </c>
      <c r="BL79" s="246">
        <v>0</v>
      </c>
      <c r="BM79" s="246">
        <v>0</v>
      </c>
      <c r="BN79" s="246">
        <v>0</v>
      </c>
      <c r="BO79" s="246">
        <v>0</v>
      </c>
      <c r="BP79" s="246">
        <v>0</v>
      </c>
      <c r="BQ79" s="246">
        <v>0</v>
      </c>
      <c r="BR79" s="246">
        <v>44032.05</v>
      </c>
      <c r="BS79" s="246">
        <v>0</v>
      </c>
      <c r="BT79" s="246">
        <v>0</v>
      </c>
      <c r="BU79" s="246">
        <v>0</v>
      </c>
      <c r="BV79" s="246">
        <v>0</v>
      </c>
      <c r="BW79" s="246">
        <v>0</v>
      </c>
      <c r="BX79" s="246">
        <v>0</v>
      </c>
      <c r="BY79" s="246">
        <v>0</v>
      </c>
      <c r="BZ79" s="246">
        <v>0</v>
      </c>
      <c r="CA79" s="246">
        <v>0</v>
      </c>
      <c r="CB79" s="246">
        <v>0</v>
      </c>
      <c r="CC79" s="246">
        <v>0</v>
      </c>
      <c r="CD79" s="246">
        <v>0</v>
      </c>
      <c r="CE79" s="32">
        <f t="shared" si="11"/>
        <v>44032.05</v>
      </c>
    </row>
    <row r="80" spans="1:83">
      <c r="A80" s="33" t="s">
        <v>265</v>
      </c>
      <c r="B80" s="20"/>
      <c r="C80" s="246">
        <v>0</v>
      </c>
      <c r="D80" s="246">
        <v>0</v>
      </c>
      <c r="E80" s="246">
        <v>696.13</v>
      </c>
      <c r="F80" s="246">
        <v>0</v>
      </c>
      <c r="G80" s="246">
        <v>0</v>
      </c>
      <c r="H80" s="246">
        <v>0</v>
      </c>
      <c r="I80" s="246">
        <v>0</v>
      </c>
      <c r="J80" s="246">
        <v>0</v>
      </c>
      <c r="K80" s="246">
        <v>0</v>
      </c>
      <c r="L80" s="246">
        <v>0</v>
      </c>
      <c r="M80" s="246">
        <v>0</v>
      </c>
      <c r="N80" s="246">
        <v>0</v>
      </c>
      <c r="O80" s="246">
        <v>1402.78</v>
      </c>
      <c r="P80" s="246">
        <v>0</v>
      </c>
      <c r="Q80" s="246">
        <v>0</v>
      </c>
      <c r="R80" s="246">
        <v>5168.58</v>
      </c>
      <c r="S80" s="246">
        <v>0</v>
      </c>
      <c r="T80" s="246">
        <v>0</v>
      </c>
      <c r="U80" s="246">
        <v>0</v>
      </c>
      <c r="V80" s="246">
        <v>0</v>
      </c>
      <c r="W80" s="246">
        <v>0</v>
      </c>
      <c r="X80" s="246">
        <v>0</v>
      </c>
      <c r="Y80" s="246">
        <v>1138.3399999999999</v>
      </c>
      <c r="Z80" s="246">
        <v>0</v>
      </c>
      <c r="AA80" s="246">
        <v>0</v>
      </c>
      <c r="AB80" s="246">
        <v>0</v>
      </c>
      <c r="AC80" s="246">
        <v>0</v>
      </c>
      <c r="AD80" s="246">
        <v>0</v>
      </c>
      <c r="AE80" s="246">
        <v>853.22</v>
      </c>
      <c r="AF80" s="246">
        <v>0</v>
      </c>
      <c r="AG80" s="246">
        <v>6859.08</v>
      </c>
      <c r="AH80" s="246">
        <v>0</v>
      </c>
      <c r="AI80" s="246">
        <v>0</v>
      </c>
      <c r="AJ80" s="246">
        <v>17709.060000000001</v>
      </c>
      <c r="AK80" s="246">
        <v>0</v>
      </c>
      <c r="AL80" s="246">
        <v>0</v>
      </c>
      <c r="AM80" s="246">
        <v>0</v>
      </c>
      <c r="AN80" s="246">
        <v>0</v>
      </c>
      <c r="AO80" s="246">
        <v>0</v>
      </c>
      <c r="AP80" s="246">
        <v>0</v>
      </c>
      <c r="AQ80" s="246">
        <v>0</v>
      </c>
      <c r="AR80" s="246">
        <v>0</v>
      </c>
      <c r="AS80" s="246">
        <v>0</v>
      </c>
      <c r="AT80" s="246">
        <v>0</v>
      </c>
      <c r="AU80" s="246">
        <v>0</v>
      </c>
      <c r="AV80" s="246">
        <v>0</v>
      </c>
      <c r="AW80" s="246">
        <v>0</v>
      </c>
      <c r="AX80" s="246">
        <v>0</v>
      </c>
      <c r="AY80" s="246">
        <v>0</v>
      </c>
      <c r="AZ80" s="246">
        <v>0</v>
      </c>
      <c r="BA80" s="246">
        <v>0</v>
      </c>
      <c r="BB80" s="246">
        <v>0</v>
      </c>
      <c r="BC80" s="246">
        <v>0</v>
      </c>
      <c r="BD80" s="246">
        <v>80.5</v>
      </c>
      <c r="BE80" s="246">
        <v>54.74</v>
      </c>
      <c r="BF80" s="246">
        <v>0</v>
      </c>
      <c r="BG80" s="246">
        <v>50.48</v>
      </c>
      <c r="BH80" s="246">
        <v>0</v>
      </c>
      <c r="BI80" s="246">
        <v>0</v>
      </c>
      <c r="BJ80" s="246">
        <v>1383.52</v>
      </c>
      <c r="BK80" s="246">
        <v>239.91</v>
      </c>
      <c r="BL80" s="246">
        <v>0</v>
      </c>
      <c r="BM80" s="246">
        <v>0</v>
      </c>
      <c r="BN80" s="246">
        <v>6293.15</v>
      </c>
      <c r="BO80" s="246">
        <v>0</v>
      </c>
      <c r="BP80" s="246">
        <v>0</v>
      </c>
      <c r="BQ80" s="246">
        <v>0</v>
      </c>
      <c r="BR80" s="246">
        <v>0</v>
      </c>
      <c r="BS80" s="246">
        <v>0</v>
      </c>
      <c r="BT80" s="246">
        <v>0</v>
      </c>
      <c r="BU80" s="246">
        <v>0</v>
      </c>
      <c r="BV80" s="246">
        <v>2932.35</v>
      </c>
      <c r="BW80" s="246">
        <v>0</v>
      </c>
      <c r="BX80" s="246">
        <v>204.17</v>
      </c>
      <c r="BY80" s="246">
        <v>1895.38</v>
      </c>
      <c r="BZ80" s="246">
        <v>0</v>
      </c>
      <c r="CA80" s="246">
        <v>43807.54</v>
      </c>
      <c r="CB80" s="246">
        <v>0</v>
      </c>
      <c r="CC80" s="246">
        <v>0</v>
      </c>
      <c r="CD80" s="246">
        <v>0</v>
      </c>
      <c r="CE80" s="32">
        <f t="shared" si="11"/>
        <v>90768.93</v>
      </c>
    </row>
    <row r="81" spans="1:84">
      <c r="A81" s="33" t="s">
        <v>266</v>
      </c>
      <c r="B81" s="20"/>
      <c r="C81" s="246">
        <v>0</v>
      </c>
      <c r="D81" s="246">
        <v>0</v>
      </c>
      <c r="E81" s="246">
        <v>0</v>
      </c>
      <c r="F81" s="246">
        <v>0</v>
      </c>
      <c r="G81" s="246">
        <v>0</v>
      </c>
      <c r="H81" s="246">
        <v>0</v>
      </c>
      <c r="I81" s="246">
        <v>0</v>
      </c>
      <c r="J81" s="246">
        <v>0</v>
      </c>
      <c r="K81" s="246">
        <v>0</v>
      </c>
      <c r="L81" s="246">
        <v>0</v>
      </c>
      <c r="M81" s="246">
        <v>0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X81" s="246">
        <v>0</v>
      </c>
      <c r="Y81" s="246">
        <v>0</v>
      </c>
      <c r="Z81" s="246">
        <v>0</v>
      </c>
      <c r="AA81" s="246">
        <v>0</v>
      </c>
      <c r="AB81" s="246">
        <v>0</v>
      </c>
      <c r="AC81" s="246">
        <v>0</v>
      </c>
      <c r="AD81" s="246">
        <v>0</v>
      </c>
      <c r="AE81" s="246">
        <v>0</v>
      </c>
      <c r="AF81" s="246">
        <v>0</v>
      </c>
      <c r="AG81" s="246">
        <v>0</v>
      </c>
      <c r="AH81" s="246">
        <v>0</v>
      </c>
      <c r="AI81" s="246">
        <v>0</v>
      </c>
      <c r="AJ81" s="246">
        <v>0</v>
      </c>
      <c r="AK81" s="246">
        <v>0</v>
      </c>
      <c r="AL81" s="246">
        <v>0</v>
      </c>
      <c r="AM81" s="246">
        <v>0</v>
      </c>
      <c r="AN81" s="246">
        <v>0</v>
      </c>
      <c r="AO81" s="246">
        <v>0</v>
      </c>
      <c r="AP81" s="246">
        <v>0</v>
      </c>
      <c r="AQ81" s="246">
        <v>0</v>
      </c>
      <c r="AR81" s="246">
        <v>0</v>
      </c>
      <c r="AS81" s="246">
        <v>0</v>
      </c>
      <c r="AT81" s="246">
        <v>0</v>
      </c>
      <c r="AU81" s="246">
        <v>0</v>
      </c>
      <c r="AV81" s="246">
        <v>0</v>
      </c>
      <c r="AW81" s="246">
        <v>0</v>
      </c>
      <c r="AX81" s="246">
        <v>0</v>
      </c>
      <c r="AY81" s="246">
        <v>0</v>
      </c>
      <c r="AZ81" s="246">
        <v>0</v>
      </c>
      <c r="BA81" s="246">
        <v>0</v>
      </c>
      <c r="BB81" s="246">
        <v>0</v>
      </c>
      <c r="BC81" s="246">
        <v>0</v>
      </c>
      <c r="BD81" s="246">
        <v>0</v>
      </c>
      <c r="BE81" s="246">
        <v>0</v>
      </c>
      <c r="BF81" s="246">
        <v>0</v>
      </c>
      <c r="BG81" s="246">
        <v>0</v>
      </c>
      <c r="BH81" s="246">
        <v>0</v>
      </c>
      <c r="BI81" s="246">
        <v>0</v>
      </c>
      <c r="BJ81" s="246">
        <v>0</v>
      </c>
      <c r="BK81" s="246">
        <v>0</v>
      </c>
      <c r="BL81" s="246">
        <v>0</v>
      </c>
      <c r="BM81" s="246">
        <v>0</v>
      </c>
      <c r="BN81" s="246">
        <v>0</v>
      </c>
      <c r="BO81" s="246">
        <v>0</v>
      </c>
      <c r="BP81" s="246">
        <v>0</v>
      </c>
      <c r="BQ81" s="246">
        <v>0</v>
      </c>
      <c r="BR81" s="246">
        <v>0</v>
      </c>
      <c r="BS81" s="246">
        <v>0</v>
      </c>
      <c r="BT81" s="246">
        <v>0</v>
      </c>
      <c r="BU81" s="246">
        <v>0</v>
      </c>
      <c r="BV81" s="246">
        <v>0</v>
      </c>
      <c r="BW81" s="246">
        <v>0</v>
      </c>
      <c r="BX81" s="246">
        <v>0</v>
      </c>
      <c r="BY81" s="246">
        <v>0</v>
      </c>
      <c r="BZ81" s="246">
        <v>0</v>
      </c>
      <c r="CA81" s="246">
        <v>0</v>
      </c>
      <c r="CB81" s="246">
        <v>0</v>
      </c>
      <c r="CC81" s="246">
        <v>0</v>
      </c>
      <c r="CD81" s="246">
        <v>0</v>
      </c>
      <c r="CE81" s="32">
        <f t="shared" si="11"/>
        <v>0</v>
      </c>
    </row>
    <row r="82" spans="1:84">
      <c r="A82" s="33" t="s">
        <v>267</v>
      </c>
      <c r="B82" s="20"/>
      <c r="C82" s="246">
        <v>0</v>
      </c>
      <c r="D82" s="246">
        <v>0</v>
      </c>
      <c r="E82" s="246">
        <v>2838.84</v>
      </c>
      <c r="F82" s="246">
        <v>0</v>
      </c>
      <c r="G82" s="246">
        <v>0</v>
      </c>
      <c r="H82" s="246">
        <v>0</v>
      </c>
      <c r="I82" s="246">
        <v>0</v>
      </c>
      <c r="J82" s="246">
        <v>0</v>
      </c>
      <c r="K82" s="246">
        <v>0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505.92</v>
      </c>
      <c r="S82" s="246">
        <v>0</v>
      </c>
      <c r="T82" s="246">
        <v>0</v>
      </c>
      <c r="U82" s="246">
        <v>0</v>
      </c>
      <c r="V82" s="246">
        <v>0</v>
      </c>
      <c r="W82" s="246">
        <v>2940.83</v>
      </c>
      <c r="X82" s="246">
        <v>0</v>
      </c>
      <c r="Y82" s="246">
        <v>0</v>
      </c>
      <c r="Z82" s="246">
        <v>0</v>
      </c>
      <c r="AA82" s="246">
        <v>0</v>
      </c>
      <c r="AB82" s="246">
        <v>10163.86</v>
      </c>
      <c r="AC82" s="246">
        <v>0</v>
      </c>
      <c r="AD82" s="246">
        <v>0</v>
      </c>
      <c r="AE82" s="246">
        <v>0</v>
      </c>
      <c r="AF82" s="246">
        <v>0</v>
      </c>
      <c r="AG82" s="246">
        <v>1059.71</v>
      </c>
      <c r="AH82" s="246">
        <v>0</v>
      </c>
      <c r="AI82" s="246">
        <v>0</v>
      </c>
      <c r="AJ82" s="246">
        <v>58831.85</v>
      </c>
      <c r="AK82" s="246">
        <v>0</v>
      </c>
      <c r="AL82" s="246">
        <v>0</v>
      </c>
      <c r="AM82" s="246">
        <v>0</v>
      </c>
      <c r="AN82" s="246">
        <v>0</v>
      </c>
      <c r="AO82" s="246">
        <v>0</v>
      </c>
      <c r="AP82" s="246">
        <v>0</v>
      </c>
      <c r="AQ82" s="246">
        <v>0</v>
      </c>
      <c r="AR82" s="246">
        <v>0</v>
      </c>
      <c r="AS82" s="246">
        <v>0</v>
      </c>
      <c r="AT82" s="246">
        <v>0</v>
      </c>
      <c r="AU82" s="246">
        <v>0</v>
      </c>
      <c r="AV82" s="246">
        <v>0</v>
      </c>
      <c r="AW82" s="246">
        <v>0</v>
      </c>
      <c r="AX82" s="246">
        <v>0</v>
      </c>
      <c r="AY82" s="246">
        <v>1532.33</v>
      </c>
      <c r="AZ82" s="246">
        <v>0</v>
      </c>
      <c r="BA82" s="246">
        <v>0</v>
      </c>
      <c r="BB82" s="246">
        <v>0</v>
      </c>
      <c r="BC82" s="246">
        <v>0</v>
      </c>
      <c r="BD82" s="246">
        <v>0</v>
      </c>
      <c r="BE82" s="246">
        <v>337092.46</v>
      </c>
      <c r="BF82" s="246">
        <v>0</v>
      </c>
      <c r="BG82" s="246">
        <v>49386.11</v>
      </c>
      <c r="BH82" s="246">
        <v>0</v>
      </c>
      <c r="BI82" s="246">
        <v>0</v>
      </c>
      <c r="BJ82" s="246">
        <v>0</v>
      </c>
      <c r="BK82" s="246">
        <v>11287.92</v>
      </c>
      <c r="BL82" s="246">
        <v>0</v>
      </c>
      <c r="BM82" s="246">
        <v>0</v>
      </c>
      <c r="BN82" s="246">
        <v>0</v>
      </c>
      <c r="BO82" s="246">
        <v>0</v>
      </c>
      <c r="BP82" s="246">
        <v>0</v>
      </c>
      <c r="BQ82" s="246">
        <v>0</v>
      </c>
      <c r="BR82" s="246">
        <v>0</v>
      </c>
      <c r="BS82" s="246">
        <v>0</v>
      </c>
      <c r="BT82" s="246">
        <v>0</v>
      </c>
      <c r="BU82" s="246">
        <v>0</v>
      </c>
      <c r="BV82" s="246">
        <v>0</v>
      </c>
      <c r="BW82" s="246">
        <v>0</v>
      </c>
      <c r="BX82" s="246">
        <v>0</v>
      </c>
      <c r="BY82" s="246">
        <v>765</v>
      </c>
      <c r="BZ82" s="246">
        <v>0</v>
      </c>
      <c r="CA82" s="246">
        <v>0</v>
      </c>
      <c r="CB82" s="246">
        <v>0</v>
      </c>
      <c r="CC82" s="246">
        <v>0</v>
      </c>
      <c r="CD82" s="246">
        <v>0</v>
      </c>
      <c r="CE82" s="32">
        <f t="shared" si="11"/>
        <v>476404.83</v>
      </c>
    </row>
    <row r="83" spans="1:84">
      <c r="A83" s="33" t="s">
        <v>268</v>
      </c>
      <c r="B83" s="20"/>
      <c r="C83" s="24">
        <v>0</v>
      </c>
      <c r="D83" s="24">
        <v>0</v>
      </c>
      <c r="E83" s="30">
        <v>3144.74</v>
      </c>
      <c r="F83" s="30">
        <v>0</v>
      </c>
      <c r="G83" s="24">
        <v>0</v>
      </c>
      <c r="H83" s="24">
        <v>0</v>
      </c>
      <c r="I83" s="30">
        <v>0</v>
      </c>
      <c r="J83" s="30">
        <v>0</v>
      </c>
      <c r="K83" s="30">
        <v>0</v>
      </c>
      <c r="L83" s="30">
        <v>0</v>
      </c>
      <c r="M83" s="24">
        <v>0</v>
      </c>
      <c r="N83" s="24">
        <v>0</v>
      </c>
      <c r="O83" s="24">
        <v>1046.6299999999999</v>
      </c>
      <c r="P83" s="30">
        <v>376.89</v>
      </c>
      <c r="Q83" s="30">
        <v>0</v>
      </c>
      <c r="R83" s="31">
        <v>2795.5</v>
      </c>
      <c r="S83" s="30">
        <v>21769.96</v>
      </c>
      <c r="T83" s="24">
        <v>0</v>
      </c>
      <c r="U83" s="30">
        <v>66758.33</v>
      </c>
      <c r="V83" s="30">
        <v>0</v>
      </c>
      <c r="W83" s="24">
        <v>0</v>
      </c>
      <c r="X83" s="30">
        <v>0</v>
      </c>
      <c r="Y83" s="30">
        <v>2780.4700000000003</v>
      </c>
      <c r="Z83" s="30">
        <v>0</v>
      </c>
      <c r="AA83" s="30">
        <v>0</v>
      </c>
      <c r="AB83" s="30">
        <v>52530</v>
      </c>
      <c r="AC83" s="30">
        <v>0</v>
      </c>
      <c r="AD83" s="30">
        <v>0</v>
      </c>
      <c r="AE83" s="30">
        <v>4045.4799999999996</v>
      </c>
      <c r="AF83" s="30">
        <v>0</v>
      </c>
      <c r="AG83" s="30">
        <v>6562.15</v>
      </c>
      <c r="AH83" s="30">
        <v>0</v>
      </c>
      <c r="AI83" s="30">
        <v>0</v>
      </c>
      <c r="AJ83" s="30">
        <v>30232.94</v>
      </c>
      <c r="AK83" s="30">
        <v>0</v>
      </c>
      <c r="AL83" s="30">
        <v>0</v>
      </c>
      <c r="AM83" s="30">
        <v>0</v>
      </c>
      <c r="AN83" s="30">
        <v>0</v>
      </c>
      <c r="AO83" s="24">
        <v>0</v>
      </c>
      <c r="AP83" s="30">
        <v>0</v>
      </c>
      <c r="AQ83" s="24">
        <v>0</v>
      </c>
      <c r="AR83" s="24">
        <v>0</v>
      </c>
      <c r="AS83" s="24">
        <v>0</v>
      </c>
      <c r="AT83" s="24">
        <v>0</v>
      </c>
      <c r="AU83" s="30">
        <v>0</v>
      </c>
      <c r="AV83" s="12">
        <v>0</v>
      </c>
      <c r="AW83" s="30">
        <v>0</v>
      </c>
      <c r="AX83" s="30">
        <v>0</v>
      </c>
      <c r="AY83" s="30">
        <v>-69.239999999999995</v>
      </c>
      <c r="AZ83" s="30">
        <v>0</v>
      </c>
      <c r="BA83" s="30">
        <v>22.62</v>
      </c>
      <c r="BB83" s="30">
        <v>0</v>
      </c>
      <c r="BC83" s="30">
        <v>0</v>
      </c>
      <c r="BD83" s="30">
        <v>3542.84</v>
      </c>
      <c r="BE83" s="30">
        <v>5800.1500000000005</v>
      </c>
      <c r="BF83" s="30">
        <v>0</v>
      </c>
      <c r="BG83" s="30">
        <v>0</v>
      </c>
      <c r="BH83" s="31">
        <v>0</v>
      </c>
      <c r="BI83" s="30">
        <v>0</v>
      </c>
      <c r="BJ83" s="30">
        <v>1974.3899999999999</v>
      </c>
      <c r="BK83" s="30">
        <v>28836</v>
      </c>
      <c r="BL83" s="30">
        <v>28.96</v>
      </c>
      <c r="BM83" s="30">
        <v>0</v>
      </c>
      <c r="BN83" s="30">
        <v>145085.14000000001</v>
      </c>
      <c r="BO83" s="30">
        <v>0</v>
      </c>
      <c r="BP83" s="30">
        <v>0</v>
      </c>
      <c r="BQ83" s="30">
        <v>0</v>
      </c>
      <c r="BR83" s="30">
        <v>3212.1100000000006</v>
      </c>
      <c r="BS83" s="30">
        <v>0</v>
      </c>
      <c r="BT83" s="30">
        <v>0</v>
      </c>
      <c r="BU83" s="30">
        <v>0</v>
      </c>
      <c r="BV83" s="30">
        <v>6000</v>
      </c>
      <c r="BW83" s="30">
        <v>0</v>
      </c>
      <c r="BX83" s="30">
        <v>213356.03</v>
      </c>
      <c r="BY83" s="30">
        <v>0</v>
      </c>
      <c r="BZ83" s="30">
        <v>0</v>
      </c>
      <c r="CA83" s="30">
        <v>8733.57</v>
      </c>
      <c r="CB83" s="30">
        <v>0</v>
      </c>
      <c r="CC83" s="30">
        <v>0</v>
      </c>
      <c r="CD83" s="35">
        <v>142132.35999999999</v>
      </c>
      <c r="CE83" s="32"/>
    </row>
    <row r="84" spans="1:84">
      <c r="A84" s="39" t="s">
        <v>269</v>
      </c>
      <c r="B84" s="20"/>
      <c r="C84" s="24">
        <v>0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0</v>
      </c>
      <c r="BT84" s="24">
        <v>0</v>
      </c>
      <c r="BU84" s="24">
        <v>0</v>
      </c>
      <c r="BV84" s="24">
        <v>0</v>
      </c>
      <c r="BW84" s="24">
        <v>0</v>
      </c>
      <c r="BX84" s="24">
        <v>0</v>
      </c>
      <c r="BY84" s="24">
        <v>0</v>
      </c>
      <c r="BZ84" s="24">
        <v>0</v>
      </c>
      <c r="CA84" s="24">
        <v>0</v>
      </c>
      <c r="CB84" s="24">
        <v>0</v>
      </c>
      <c r="CC84" s="24">
        <v>0</v>
      </c>
      <c r="CD84" s="35">
        <v>0</v>
      </c>
      <c r="CE84" s="32"/>
    </row>
    <row r="85" spans="1:84">
      <c r="A85" s="39" t="s">
        <v>270</v>
      </c>
      <c r="B85" s="32"/>
      <c r="C85" s="32">
        <f>SUM(C61:C69)-C84</f>
        <v>0</v>
      </c>
      <c r="D85" s="32">
        <f t="shared" ref="D85:BO85" si="12">SUM(D61:D69)-D84</f>
        <v>0</v>
      </c>
      <c r="E85" s="32">
        <f t="shared" si="12"/>
        <v>3487711.2500000005</v>
      </c>
      <c r="F85" s="32">
        <f t="shared" si="12"/>
        <v>0</v>
      </c>
      <c r="G85" s="32">
        <f t="shared" si="12"/>
        <v>0</v>
      </c>
      <c r="H85" s="32">
        <f t="shared" si="12"/>
        <v>0</v>
      </c>
      <c r="I85" s="32">
        <f t="shared" si="12"/>
        <v>0</v>
      </c>
      <c r="J85" s="32">
        <f t="shared" si="12"/>
        <v>0</v>
      </c>
      <c r="K85" s="32">
        <f t="shared" si="12"/>
        <v>0</v>
      </c>
      <c r="L85" s="32">
        <f t="shared" si="12"/>
        <v>0</v>
      </c>
      <c r="M85" s="32">
        <f t="shared" si="12"/>
        <v>0</v>
      </c>
      <c r="N85" s="32">
        <f t="shared" si="12"/>
        <v>0</v>
      </c>
      <c r="O85" s="32">
        <f t="shared" si="12"/>
        <v>459608.94</v>
      </c>
      <c r="P85" s="32">
        <f t="shared" si="12"/>
        <v>1410222.0600000003</v>
      </c>
      <c r="Q85" s="32">
        <f t="shared" si="12"/>
        <v>0</v>
      </c>
      <c r="R85" s="32">
        <f t="shared" si="12"/>
        <v>532639.55000000005</v>
      </c>
      <c r="S85" s="32">
        <f t="shared" si="12"/>
        <v>570670.24</v>
      </c>
      <c r="T85" s="32">
        <f t="shared" si="12"/>
        <v>0</v>
      </c>
      <c r="U85" s="32">
        <f t="shared" si="12"/>
        <v>2083884.8900000001</v>
      </c>
      <c r="V85" s="32">
        <f t="shared" si="12"/>
        <v>1283.1799999999998</v>
      </c>
      <c r="W85" s="32">
        <f t="shared" si="12"/>
        <v>258583.22</v>
      </c>
      <c r="X85" s="32">
        <f t="shared" si="12"/>
        <v>100427.20000000001</v>
      </c>
      <c r="Y85" s="32">
        <f t="shared" si="12"/>
        <v>1319915.7400000002</v>
      </c>
      <c r="Z85" s="32">
        <f t="shared" si="12"/>
        <v>0</v>
      </c>
      <c r="AA85" s="32">
        <f t="shared" si="12"/>
        <v>0</v>
      </c>
      <c r="AB85" s="32">
        <f t="shared" si="12"/>
        <v>3308362.79</v>
      </c>
      <c r="AC85" s="32">
        <f t="shared" si="12"/>
        <v>0</v>
      </c>
      <c r="AD85" s="32">
        <f t="shared" si="12"/>
        <v>0</v>
      </c>
      <c r="AE85" s="32">
        <f t="shared" si="12"/>
        <v>969185.37</v>
      </c>
      <c r="AF85" s="32">
        <f t="shared" si="12"/>
        <v>0</v>
      </c>
      <c r="AG85" s="32">
        <f t="shared" si="12"/>
        <v>3487667.7600000002</v>
      </c>
      <c r="AH85" s="32">
        <f t="shared" si="12"/>
        <v>137225.70000000001</v>
      </c>
      <c r="AI85" s="32">
        <f t="shared" si="12"/>
        <v>0</v>
      </c>
      <c r="AJ85" s="32">
        <f t="shared" si="12"/>
        <v>6170361.7599999998</v>
      </c>
      <c r="AK85" s="32">
        <f t="shared" si="12"/>
        <v>56685.22</v>
      </c>
      <c r="AL85" s="32">
        <f t="shared" si="12"/>
        <v>16053.07</v>
      </c>
      <c r="AM85" s="32">
        <f t="shared" si="12"/>
        <v>0</v>
      </c>
      <c r="AN85" s="32">
        <f t="shared" si="12"/>
        <v>0</v>
      </c>
      <c r="AO85" s="32">
        <f t="shared" si="12"/>
        <v>0</v>
      </c>
      <c r="AP85" s="32">
        <f t="shared" si="12"/>
        <v>0</v>
      </c>
      <c r="AQ85" s="32">
        <f t="shared" si="12"/>
        <v>0</v>
      </c>
      <c r="AR85" s="32">
        <f t="shared" si="12"/>
        <v>0</v>
      </c>
      <c r="AS85" s="32">
        <f t="shared" si="12"/>
        <v>0</v>
      </c>
      <c r="AT85" s="32">
        <f t="shared" si="12"/>
        <v>0</v>
      </c>
      <c r="AU85" s="32">
        <f t="shared" si="12"/>
        <v>0</v>
      </c>
      <c r="AV85" s="32">
        <f t="shared" si="12"/>
        <v>16563.7</v>
      </c>
      <c r="AW85" s="32">
        <f t="shared" si="12"/>
        <v>0</v>
      </c>
      <c r="AX85" s="32">
        <f t="shared" si="12"/>
        <v>0</v>
      </c>
      <c r="AY85" s="32">
        <f t="shared" si="12"/>
        <v>478104.75</v>
      </c>
      <c r="AZ85" s="32">
        <f t="shared" si="12"/>
        <v>0</v>
      </c>
      <c r="BA85" s="32">
        <f t="shared" si="12"/>
        <v>94942.15</v>
      </c>
      <c r="BB85" s="32">
        <f t="shared" si="12"/>
        <v>84566.37999999999</v>
      </c>
      <c r="BC85" s="32">
        <f t="shared" si="12"/>
        <v>0</v>
      </c>
      <c r="BD85" s="32">
        <f t="shared" si="12"/>
        <v>285370.55000000005</v>
      </c>
      <c r="BE85" s="32">
        <f t="shared" si="12"/>
        <v>1523768.08</v>
      </c>
      <c r="BF85" s="32">
        <f t="shared" si="12"/>
        <v>668019.26</v>
      </c>
      <c r="BG85" s="32">
        <f t="shared" si="12"/>
        <v>1063002.44</v>
      </c>
      <c r="BH85" s="32">
        <f t="shared" si="12"/>
        <v>242783.66000000003</v>
      </c>
      <c r="BI85" s="32">
        <f t="shared" si="12"/>
        <v>0</v>
      </c>
      <c r="BJ85" s="32">
        <f t="shared" si="12"/>
        <v>836121.71999999986</v>
      </c>
      <c r="BK85" s="32">
        <f t="shared" si="12"/>
        <v>1007825.44</v>
      </c>
      <c r="BL85" s="32">
        <f t="shared" si="12"/>
        <v>518944.98</v>
      </c>
      <c r="BM85" s="32">
        <f t="shared" si="12"/>
        <v>0</v>
      </c>
      <c r="BN85" s="32">
        <f t="shared" si="12"/>
        <v>1146455.46</v>
      </c>
      <c r="BO85" s="32">
        <f t="shared" si="12"/>
        <v>0</v>
      </c>
      <c r="BP85" s="32">
        <f t="shared" ref="BP85:CD85" si="13">SUM(BP61:BP69)-BP84</f>
        <v>0</v>
      </c>
      <c r="BQ85" s="32">
        <f t="shared" si="13"/>
        <v>0</v>
      </c>
      <c r="BR85" s="32">
        <f t="shared" si="13"/>
        <v>552621.05000000005</v>
      </c>
      <c r="BS85" s="32">
        <f t="shared" si="13"/>
        <v>0</v>
      </c>
      <c r="BT85" s="32">
        <f t="shared" si="13"/>
        <v>0</v>
      </c>
      <c r="BU85" s="32">
        <f t="shared" si="13"/>
        <v>0</v>
      </c>
      <c r="BV85" s="32">
        <f t="shared" si="13"/>
        <v>559389.38</v>
      </c>
      <c r="BW85" s="32">
        <f t="shared" si="13"/>
        <v>0</v>
      </c>
      <c r="BX85" s="32">
        <f t="shared" si="13"/>
        <v>523657.78</v>
      </c>
      <c r="BY85" s="32">
        <f t="shared" si="13"/>
        <v>794387.55999999994</v>
      </c>
      <c r="BZ85" s="32">
        <f t="shared" si="13"/>
        <v>0</v>
      </c>
      <c r="CA85" s="32">
        <f t="shared" si="13"/>
        <v>302876.09999999998</v>
      </c>
      <c r="CB85" s="32">
        <f t="shared" si="13"/>
        <v>0</v>
      </c>
      <c r="CC85" s="32">
        <f t="shared" si="13"/>
        <v>3447.55</v>
      </c>
      <c r="CD85" s="32">
        <f t="shared" si="13"/>
        <v>253659.27</v>
      </c>
      <c r="CE85" s="32">
        <f>SUM(C85:CD85)</f>
        <v>35326995.200000003</v>
      </c>
    </row>
    <row r="86" spans="1:84">
      <c r="A86" s="39" t="s">
        <v>271</v>
      </c>
      <c r="B86" s="32"/>
      <c r="C86" s="29" t="s">
        <v>233</v>
      </c>
      <c r="D86" s="29" t="s">
        <v>233</v>
      </c>
      <c r="E86" s="29" t="s">
        <v>233</v>
      </c>
      <c r="F86" s="29" t="s">
        <v>233</v>
      </c>
      <c r="G86" s="29" t="s">
        <v>233</v>
      </c>
      <c r="H86" s="29" t="s">
        <v>233</v>
      </c>
      <c r="I86" s="29" t="s">
        <v>233</v>
      </c>
      <c r="J86" s="29" t="s">
        <v>233</v>
      </c>
      <c r="K86" s="36" t="s">
        <v>233</v>
      </c>
      <c r="L86" s="29" t="s">
        <v>233</v>
      </c>
      <c r="M86" s="29" t="s">
        <v>233</v>
      </c>
      <c r="N86" s="29" t="s">
        <v>233</v>
      </c>
      <c r="O86" s="29" t="s">
        <v>233</v>
      </c>
      <c r="P86" s="29" t="s">
        <v>233</v>
      </c>
      <c r="Q86" s="29" t="s">
        <v>233</v>
      </c>
      <c r="R86" s="29" t="s">
        <v>233</v>
      </c>
      <c r="S86" s="29" t="s">
        <v>233</v>
      </c>
      <c r="T86" s="29" t="s">
        <v>233</v>
      </c>
      <c r="U86" s="29" t="s">
        <v>233</v>
      </c>
      <c r="V86" s="29" t="s">
        <v>233</v>
      </c>
      <c r="W86" s="29" t="s">
        <v>233</v>
      </c>
      <c r="X86" s="29" t="s">
        <v>233</v>
      </c>
      <c r="Y86" s="29" t="s">
        <v>233</v>
      </c>
      <c r="Z86" s="29" t="s">
        <v>233</v>
      </c>
      <c r="AA86" s="29" t="s">
        <v>233</v>
      </c>
      <c r="AB86" s="29" t="s">
        <v>233</v>
      </c>
      <c r="AC86" s="29" t="s">
        <v>233</v>
      </c>
      <c r="AD86" s="29" t="s">
        <v>233</v>
      </c>
      <c r="AE86" s="29" t="s">
        <v>233</v>
      </c>
      <c r="AF86" s="29" t="s">
        <v>233</v>
      </c>
      <c r="AG86" s="29" t="s">
        <v>233</v>
      </c>
      <c r="AH86" s="29" t="s">
        <v>233</v>
      </c>
      <c r="AI86" s="29" t="s">
        <v>233</v>
      </c>
      <c r="AJ86" s="29" t="s">
        <v>233</v>
      </c>
      <c r="AK86" s="29" t="s">
        <v>233</v>
      </c>
      <c r="AL86" s="29" t="s">
        <v>233</v>
      </c>
      <c r="AM86" s="29" t="s">
        <v>233</v>
      </c>
      <c r="AN86" s="29" t="s">
        <v>233</v>
      </c>
      <c r="AO86" s="29" t="s">
        <v>233</v>
      </c>
      <c r="AP86" s="29" t="s">
        <v>233</v>
      </c>
      <c r="AQ86" s="29" t="s">
        <v>233</v>
      </c>
      <c r="AR86" s="29" t="s">
        <v>233</v>
      </c>
      <c r="AS86" s="29" t="s">
        <v>233</v>
      </c>
      <c r="AT86" s="29" t="s">
        <v>233</v>
      </c>
      <c r="AU86" s="29" t="s">
        <v>233</v>
      </c>
      <c r="AV86" s="29" t="s">
        <v>233</v>
      </c>
      <c r="AW86" s="29" t="s">
        <v>233</v>
      </c>
      <c r="AX86" s="29" t="s">
        <v>233</v>
      </c>
      <c r="AY86" s="29" t="s">
        <v>233</v>
      </c>
      <c r="AZ86" s="29" t="s">
        <v>233</v>
      </c>
      <c r="BA86" s="29" t="s">
        <v>233</v>
      </c>
      <c r="BB86" s="29" t="s">
        <v>233</v>
      </c>
      <c r="BC86" s="29" t="s">
        <v>233</v>
      </c>
      <c r="BD86" s="29" t="s">
        <v>233</v>
      </c>
      <c r="BE86" s="29" t="s">
        <v>233</v>
      </c>
      <c r="BF86" s="29" t="s">
        <v>233</v>
      </c>
      <c r="BG86" s="29" t="s">
        <v>233</v>
      </c>
      <c r="BH86" s="29" t="s">
        <v>233</v>
      </c>
      <c r="BI86" s="29" t="s">
        <v>233</v>
      </c>
      <c r="BJ86" s="29" t="s">
        <v>233</v>
      </c>
      <c r="BK86" s="29" t="s">
        <v>233</v>
      </c>
      <c r="BL86" s="29" t="s">
        <v>233</v>
      </c>
      <c r="BM86" s="29" t="s">
        <v>233</v>
      </c>
      <c r="BN86" s="29" t="s">
        <v>233</v>
      </c>
      <c r="BO86" s="29" t="s">
        <v>233</v>
      </c>
      <c r="BP86" s="29" t="s">
        <v>233</v>
      </c>
      <c r="BQ86" s="29" t="s">
        <v>233</v>
      </c>
      <c r="BR86" s="29" t="s">
        <v>233</v>
      </c>
      <c r="BS86" s="29" t="s">
        <v>233</v>
      </c>
      <c r="BT86" s="29" t="s">
        <v>233</v>
      </c>
      <c r="BU86" s="29" t="s">
        <v>233</v>
      </c>
      <c r="BV86" s="29" t="s">
        <v>233</v>
      </c>
      <c r="BW86" s="29" t="s">
        <v>233</v>
      </c>
      <c r="BX86" s="29" t="s">
        <v>233</v>
      </c>
      <c r="BY86" s="29" t="s">
        <v>233</v>
      </c>
      <c r="BZ86" s="29" t="s">
        <v>233</v>
      </c>
      <c r="CA86" s="29" t="s">
        <v>233</v>
      </c>
      <c r="CB86" s="29" t="s">
        <v>233</v>
      </c>
      <c r="CC86" s="29" t="s">
        <v>233</v>
      </c>
      <c r="CD86" s="29" t="s">
        <v>233</v>
      </c>
      <c r="CE86" s="35">
        <v>515036</v>
      </c>
    </row>
    <row r="87" spans="1:84">
      <c r="A87" s="26" t="s">
        <v>272</v>
      </c>
      <c r="B87" s="20"/>
      <c r="C87" s="24">
        <v>0</v>
      </c>
      <c r="D87" s="24">
        <v>0</v>
      </c>
      <c r="E87" s="24">
        <v>3479840</v>
      </c>
      <c r="F87" s="24">
        <v>0</v>
      </c>
      <c r="G87" s="24">
        <v>0</v>
      </c>
      <c r="H87" s="24">
        <v>0</v>
      </c>
      <c r="I87" s="24">
        <v>0</v>
      </c>
      <c r="J87" s="24">
        <v>523759.96</v>
      </c>
      <c r="K87" s="24">
        <v>0</v>
      </c>
      <c r="L87" s="24">
        <v>1597570</v>
      </c>
      <c r="M87" s="24">
        <v>0</v>
      </c>
      <c r="N87" s="24">
        <v>0</v>
      </c>
      <c r="O87" s="24">
        <v>629573</v>
      </c>
      <c r="P87" s="24">
        <v>292248</v>
      </c>
      <c r="Q87" s="24">
        <v>23100</v>
      </c>
      <c r="R87" s="24">
        <v>314853</v>
      </c>
      <c r="S87" s="24">
        <v>139743.39000000001</v>
      </c>
      <c r="T87" s="24">
        <v>218744.35</v>
      </c>
      <c r="U87" s="24">
        <v>600961.54</v>
      </c>
      <c r="V87" s="24">
        <v>12070</v>
      </c>
      <c r="W87" s="24">
        <v>12896</v>
      </c>
      <c r="X87" s="24">
        <v>143480</v>
      </c>
      <c r="Y87" s="24">
        <v>50799</v>
      </c>
      <c r="Z87" s="24">
        <v>0</v>
      </c>
      <c r="AA87" s="24">
        <v>0</v>
      </c>
      <c r="AB87" s="24">
        <v>1106340.1499999999</v>
      </c>
      <c r="AC87" s="24">
        <v>0</v>
      </c>
      <c r="AD87" s="24">
        <v>0</v>
      </c>
      <c r="AE87" s="24">
        <v>280860</v>
      </c>
      <c r="AF87" s="24">
        <v>0</v>
      </c>
      <c r="AG87" s="24">
        <v>270143.01</v>
      </c>
      <c r="AH87" s="24">
        <v>0</v>
      </c>
      <c r="AI87" s="24">
        <v>106023</v>
      </c>
      <c r="AJ87" s="24">
        <v>-3745</v>
      </c>
      <c r="AK87" s="24">
        <v>95068</v>
      </c>
      <c r="AL87" s="24">
        <v>2212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9" t="s">
        <v>233</v>
      </c>
      <c r="AX87" s="29" t="s">
        <v>233</v>
      </c>
      <c r="AY87" s="29" t="s">
        <v>233</v>
      </c>
      <c r="AZ87" s="29" t="s">
        <v>233</v>
      </c>
      <c r="BA87" s="29" t="s">
        <v>233</v>
      </c>
      <c r="BB87" s="29" t="s">
        <v>233</v>
      </c>
      <c r="BC87" s="29" t="s">
        <v>233</v>
      </c>
      <c r="BD87" s="29" t="s">
        <v>233</v>
      </c>
      <c r="BE87" s="29" t="s">
        <v>233</v>
      </c>
      <c r="BF87" s="29" t="s">
        <v>233</v>
      </c>
      <c r="BG87" s="29" t="s">
        <v>233</v>
      </c>
      <c r="BH87" s="29" t="s">
        <v>233</v>
      </c>
      <c r="BI87" s="29" t="s">
        <v>233</v>
      </c>
      <c r="BJ87" s="29" t="s">
        <v>233</v>
      </c>
      <c r="BK87" s="29" t="s">
        <v>233</v>
      </c>
      <c r="BL87" s="29" t="s">
        <v>233</v>
      </c>
      <c r="BM87" s="29" t="s">
        <v>233</v>
      </c>
      <c r="BN87" s="29" t="s">
        <v>233</v>
      </c>
      <c r="BO87" s="29" t="s">
        <v>233</v>
      </c>
      <c r="BP87" s="29" t="s">
        <v>233</v>
      </c>
      <c r="BQ87" s="29" t="s">
        <v>233</v>
      </c>
      <c r="BR87" s="29" t="s">
        <v>233</v>
      </c>
      <c r="BS87" s="29" t="s">
        <v>233</v>
      </c>
      <c r="BT87" s="29" t="s">
        <v>233</v>
      </c>
      <c r="BU87" s="29" t="s">
        <v>233</v>
      </c>
      <c r="BV87" s="29" t="s">
        <v>233</v>
      </c>
      <c r="BW87" s="29" t="s">
        <v>233</v>
      </c>
      <c r="BX87" s="29" t="s">
        <v>233</v>
      </c>
      <c r="BY87" s="29" t="s">
        <v>233</v>
      </c>
      <c r="BZ87" s="29" t="s">
        <v>233</v>
      </c>
      <c r="CA87" s="29" t="s">
        <v>233</v>
      </c>
      <c r="CB87" s="29" t="s">
        <v>233</v>
      </c>
      <c r="CC87" s="29" t="s">
        <v>233</v>
      </c>
      <c r="CD87" s="29" t="s">
        <v>233</v>
      </c>
      <c r="CE87" s="32">
        <f t="shared" ref="CE87:CE94" si="14">SUM(C87:CD87)</f>
        <v>9896539.3999999985</v>
      </c>
    </row>
    <row r="88" spans="1:84">
      <c r="A88" s="26" t="s">
        <v>273</v>
      </c>
      <c r="B88" s="20"/>
      <c r="C88" s="24">
        <v>0</v>
      </c>
      <c r="D88" s="24">
        <v>0</v>
      </c>
      <c r="E88" s="24">
        <v>-28161</v>
      </c>
      <c r="F88" s="24">
        <v>0</v>
      </c>
      <c r="G88" s="24">
        <v>0</v>
      </c>
      <c r="H88" s="24">
        <v>0</v>
      </c>
      <c r="I88" s="24">
        <v>0</v>
      </c>
      <c r="J88" s="24">
        <v>963</v>
      </c>
      <c r="K88" s="24">
        <v>0</v>
      </c>
      <c r="L88" s="24">
        <v>0</v>
      </c>
      <c r="M88" s="24">
        <v>0</v>
      </c>
      <c r="N88" s="24">
        <v>0</v>
      </c>
      <c r="O88" s="24">
        <v>68814</v>
      </c>
      <c r="P88" s="24">
        <v>2535114</v>
      </c>
      <c r="Q88" s="24">
        <v>336682</v>
      </c>
      <c r="R88" s="24">
        <v>1254726</v>
      </c>
      <c r="S88" s="24">
        <v>1427946.02</v>
      </c>
      <c r="T88" s="24">
        <v>336206.89</v>
      </c>
      <c r="U88" s="24">
        <v>6312163.5800000001</v>
      </c>
      <c r="V88" s="24">
        <v>269110</v>
      </c>
      <c r="W88" s="24">
        <v>1255161</v>
      </c>
      <c r="X88" s="24">
        <v>3040500</v>
      </c>
      <c r="Y88" s="24">
        <v>2228268.04</v>
      </c>
      <c r="Z88" s="24">
        <v>0</v>
      </c>
      <c r="AA88" s="24">
        <v>0</v>
      </c>
      <c r="AB88" s="24">
        <v>6564164.0700000003</v>
      </c>
      <c r="AC88" s="24">
        <v>0</v>
      </c>
      <c r="AD88" s="24">
        <v>0</v>
      </c>
      <c r="AE88" s="24">
        <v>2597406.02</v>
      </c>
      <c r="AF88" s="24">
        <v>0</v>
      </c>
      <c r="AG88" s="24">
        <v>10226760.09</v>
      </c>
      <c r="AH88" s="24">
        <v>0</v>
      </c>
      <c r="AI88" s="24">
        <v>1152470.1299999999</v>
      </c>
      <c r="AJ88" s="24">
        <v>7084537.9900000002</v>
      </c>
      <c r="AK88" s="24">
        <v>100866.98</v>
      </c>
      <c r="AL88" s="24">
        <v>52029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9" t="s">
        <v>233</v>
      </c>
      <c r="AX88" s="29" t="s">
        <v>233</v>
      </c>
      <c r="AY88" s="29" t="s">
        <v>233</v>
      </c>
      <c r="AZ88" s="29" t="s">
        <v>233</v>
      </c>
      <c r="BA88" s="29" t="s">
        <v>233</v>
      </c>
      <c r="BB88" s="29" t="s">
        <v>233</v>
      </c>
      <c r="BC88" s="29" t="s">
        <v>233</v>
      </c>
      <c r="BD88" s="29" t="s">
        <v>233</v>
      </c>
      <c r="BE88" s="29" t="s">
        <v>233</v>
      </c>
      <c r="BF88" s="29" t="s">
        <v>233</v>
      </c>
      <c r="BG88" s="29" t="s">
        <v>233</v>
      </c>
      <c r="BH88" s="29" t="s">
        <v>233</v>
      </c>
      <c r="BI88" s="29" t="s">
        <v>233</v>
      </c>
      <c r="BJ88" s="29" t="s">
        <v>233</v>
      </c>
      <c r="BK88" s="29" t="s">
        <v>233</v>
      </c>
      <c r="BL88" s="29" t="s">
        <v>233</v>
      </c>
      <c r="BM88" s="29" t="s">
        <v>233</v>
      </c>
      <c r="BN88" s="29" t="s">
        <v>233</v>
      </c>
      <c r="BO88" s="29" t="s">
        <v>233</v>
      </c>
      <c r="BP88" s="29" t="s">
        <v>233</v>
      </c>
      <c r="BQ88" s="29" t="s">
        <v>233</v>
      </c>
      <c r="BR88" s="29" t="s">
        <v>233</v>
      </c>
      <c r="BS88" s="29" t="s">
        <v>233</v>
      </c>
      <c r="BT88" s="29" t="s">
        <v>233</v>
      </c>
      <c r="BU88" s="29" t="s">
        <v>233</v>
      </c>
      <c r="BV88" s="29" t="s">
        <v>233</v>
      </c>
      <c r="BW88" s="29" t="s">
        <v>233</v>
      </c>
      <c r="BX88" s="29" t="s">
        <v>233</v>
      </c>
      <c r="BY88" s="29" t="s">
        <v>233</v>
      </c>
      <c r="BZ88" s="29" t="s">
        <v>233</v>
      </c>
      <c r="CA88" s="29" t="s">
        <v>233</v>
      </c>
      <c r="CB88" s="29" t="s">
        <v>233</v>
      </c>
      <c r="CC88" s="29" t="s">
        <v>233</v>
      </c>
      <c r="CD88" s="29" t="s">
        <v>233</v>
      </c>
      <c r="CE88" s="32">
        <f t="shared" si="14"/>
        <v>46815727.809999995</v>
      </c>
    </row>
    <row r="89" spans="1:84">
      <c r="A89" s="26" t="s">
        <v>274</v>
      </c>
      <c r="B89" s="20"/>
      <c r="C89" s="32">
        <f>C87+C88</f>
        <v>0</v>
      </c>
      <c r="D89" s="32">
        <f t="shared" ref="D89:AV89" si="15">D87+D88</f>
        <v>0</v>
      </c>
      <c r="E89" s="32">
        <f t="shared" si="15"/>
        <v>3451679</v>
      </c>
      <c r="F89" s="32">
        <f t="shared" si="15"/>
        <v>0</v>
      </c>
      <c r="G89" s="32">
        <f t="shared" si="15"/>
        <v>0</v>
      </c>
      <c r="H89" s="32">
        <f t="shared" si="15"/>
        <v>0</v>
      </c>
      <c r="I89" s="32">
        <f t="shared" si="15"/>
        <v>0</v>
      </c>
      <c r="J89" s="32">
        <f t="shared" si="15"/>
        <v>524722.96</v>
      </c>
      <c r="K89" s="32">
        <f t="shared" si="15"/>
        <v>0</v>
      </c>
      <c r="L89" s="32">
        <f t="shared" si="15"/>
        <v>1597570</v>
      </c>
      <c r="M89" s="32">
        <f t="shared" si="15"/>
        <v>0</v>
      </c>
      <c r="N89" s="32">
        <f t="shared" si="15"/>
        <v>0</v>
      </c>
      <c r="O89" s="32">
        <f t="shared" si="15"/>
        <v>698387</v>
      </c>
      <c r="P89" s="32">
        <f t="shared" si="15"/>
        <v>2827362</v>
      </c>
      <c r="Q89" s="32">
        <f t="shared" si="15"/>
        <v>359782</v>
      </c>
      <c r="R89" s="32">
        <f t="shared" si="15"/>
        <v>1569579</v>
      </c>
      <c r="S89" s="32">
        <f t="shared" si="15"/>
        <v>1567689.4100000001</v>
      </c>
      <c r="T89" s="32">
        <f t="shared" si="15"/>
        <v>554951.24</v>
      </c>
      <c r="U89" s="32">
        <f t="shared" si="15"/>
        <v>6913125.1200000001</v>
      </c>
      <c r="V89" s="32">
        <f t="shared" si="15"/>
        <v>281180</v>
      </c>
      <c r="W89" s="32">
        <f t="shared" si="15"/>
        <v>1268057</v>
      </c>
      <c r="X89" s="32">
        <f t="shared" si="15"/>
        <v>3183980</v>
      </c>
      <c r="Y89" s="32">
        <f t="shared" si="15"/>
        <v>2279067.04</v>
      </c>
      <c r="Z89" s="32">
        <f t="shared" si="15"/>
        <v>0</v>
      </c>
      <c r="AA89" s="32">
        <f t="shared" si="15"/>
        <v>0</v>
      </c>
      <c r="AB89" s="32">
        <f t="shared" si="15"/>
        <v>7670504.2200000007</v>
      </c>
      <c r="AC89" s="32">
        <f t="shared" si="15"/>
        <v>0</v>
      </c>
      <c r="AD89" s="32">
        <f t="shared" si="15"/>
        <v>0</v>
      </c>
      <c r="AE89" s="32">
        <f t="shared" si="15"/>
        <v>2878266.02</v>
      </c>
      <c r="AF89" s="32">
        <f t="shared" si="15"/>
        <v>0</v>
      </c>
      <c r="AG89" s="32">
        <f t="shared" si="15"/>
        <v>10496903.1</v>
      </c>
      <c r="AH89" s="32">
        <f t="shared" si="15"/>
        <v>0</v>
      </c>
      <c r="AI89" s="32">
        <f t="shared" si="15"/>
        <v>1258493.1299999999</v>
      </c>
      <c r="AJ89" s="32">
        <f t="shared" si="15"/>
        <v>7080792.9900000002</v>
      </c>
      <c r="AK89" s="32">
        <f t="shared" si="15"/>
        <v>195934.97999999998</v>
      </c>
      <c r="AL89" s="32">
        <f t="shared" si="15"/>
        <v>54241</v>
      </c>
      <c r="AM89" s="32">
        <f t="shared" si="15"/>
        <v>0</v>
      </c>
      <c r="AN89" s="32">
        <f t="shared" si="15"/>
        <v>0</v>
      </c>
      <c r="AO89" s="32">
        <f t="shared" si="15"/>
        <v>0</v>
      </c>
      <c r="AP89" s="32">
        <f t="shared" si="15"/>
        <v>0</v>
      </c>
      <c r="AQ89" s="32">
        <f t="shared" si="15"/>
        <v>0</v>
      </c>
      <c r="AR89" s="32">
        <f t="shared" si="15"/>
        <v>0</v>
      </c>
      <c r="AS89" s="32">
        <f t="shared" si="15"/>
        <v>0</v>
      </c>
      <c r="AT89" s="32">
        <f t="shared" si="15"/>
        <v>0</v>
      </c>
      <c r="AU89" s="32">
        <f t="shared" si="15"/>
        <v>0</v>
      </c>
      <c r="AV89" s="32">
        <f t="shared" si="15"/>
        <v>0</v>
      </c>
      <c r="AW89" s="29" t="s">
        <v>233</v>
      </c>
      <c r="AX89" s="29" t="s">
        <v>233</v>
      </c>
      <c r="AY89" s="29" t="s">
        <v>233</v>
      </c>
      <c r="AZ89" s="29" t="s">
        <v>233</v>
      </c>
      <c r="BA89" s="29" t="s">
        <v>233</v>
      </c>
      <c r="BB89" s="29" t="s">
        <v>233</v>
      </c>
      <c r="BC89" s="29" t="s">
        <v>233</v>
      </c>
      <c r="BD89" s="29" t="s">
        <v>233</v>
      </c>
      <c r="BE89" s="29" t="s">
        <v>233</v>
      </c>
      <c r="BF89" s="29" t="s">
        <v>233</v>
      </c>
      <c r="BG89" s="29" t="s">
        <v>233</v>
      </c>
      <c r="BH89" s="29" t="s">
        <v>233</v>
      </c>
      <c r="BI89" s="29" t="s">
        <v>233</v>
      </c>
      <c r="BJ89" s="29" t="s">
        <v>233</v>
      </c>
      <c r="BK89" s="29" t="s">
        <v>233</v>
      </c>
      <c r="BL89" s="29" t="s">
        <v>233</v>
      </c>
      <c r="BM89" s="29" t="s">
        <v>233</v>
      </c>
      <c r="BN89" s="29" t="s">
        <v>233</v>
      </c>
      <c r="BO89" s="29" t="s">
        <v>233</v>
      </c>
      <c r="BP89" s="29" t="s">
        <v>233</v>
      </c>
      <c r="BQ89" s="29" t="s">
        <v>233</v>
      </c>
      <c r="BR89" s="29" t="s">
        <v>233</v>
      </c>
      <c r="BS89" s="29" t="s">
        <v>233</v>
      </c>
      <c r="BT89" s="29" t="s">
        <v>233</v>
      </c>
      <c r="BU89" s="29" t="s">
        <v>233</v>
      </c>
      <c r="BV89" s="29" t="s">
        <v>233</v>
      </c>
      <c r="BW89" s="29" t="s">
        <v>233</v>
      </c>
      <c r="BX89" s="29" t="s">
        <v>233</v>
      </c>
      <c r="BY89" s="29" t="s">
        <v>233</v>
      </c>
      <c r="BZ89" s="29" t="s">
        <v>233</v>
      </c>
      <c r="CA89" s="29" t="s">
        <v>233</v>
      </c>
      <c r="CB89" s="29" t="s">
        <v>233</v>
      </c>
      <c r="CC89" s="29" t="s">
        <v>233</v>
      </c>
      <c r="CD89" s="29" t="s">
        <v>233</v>
      </c>
      <c r="CE89" s="32">
        <f t="shared" si="14"/>
        <v>56712267.210000008</v>
      </c>
    </row>
    <row r="90" spans="1:84">
      <c r="A90" s="39" t="s">
        <v>275</v>
      </c>
      <c r="B90" s="32"/>
      <c r="C90" s="24"/>
      <c r="D90" s="24"/>
      <c r="E90" s="24">
        <v>3806</v>
      </c>
      <c r="F90" s="24"/>
      <c r="G90" s="24"/>
      <c r="H90" s="24"/>
      <c r="I90" s="24"/>
      <c r="J90" s="24">
        <v>269</v>
      </c>
      <c r="K90" s="24"/>
      <c r="L90" s="24">
        <v>1885</v>
      </c>
      <c r="M90" s="24"/>
      <c r="N90" s="24"/>
      <c r="O90" s="24">
        <v>1132</v>
      </c>
      <c r="P90" s="24">
        <v>4746</v>
      </c>
      <c r="Q90" s="24"/>
      <c r="R90" s="24">
        <v>460</v>
      </c>
      <c r="S90" s="24">
        <v>542</v>
      </c>
      <c r="T90" s="24"/>
      <c r="U90" s="24">
        <v>1661</v>
      </c>
      <c r="V90" s="24">
        <v>112</v>
      </c>
      <c r="W90" s="24">
        <v>488</v>
      </c>
      <c r="X90" s="24">
        <v>1227</v>
      </c>
      <c r="Y90" s="24">
        <v>878</v>
      </c>
      <c r="Z90" s="24"/>
      <c r="AA90" s="24"/>
      <c r="AB90" s="24">
        <v>330</v>
      </c>
      <c r="AC90" s="24"/>
      <c r="AD90" s="24"/>
      <c r="AE90" s="24">
        <v>4241</v>
      </c>
      <c r="AF90" s="24"/>
      <c r="AG90" s="24">
        <v>2171</v>
      </c>
      <c r="AH90" s="24"/>
      <c r="AI90" s="24"/>
      <c r="AJ90" s="24">
        <v>18220</v>
      </c>
      <c r="AK90" s="24">
        <v>289</v>
      </c>
      <c r="AL90" s="24">
        <v>80</v>
      </c>
      <c r="AM90" s="24"/>
      <c r="AN90" s="24"/>
      <c r="AO90" s="24">
        <v>521</v>
      </c>
      <c r="AP90" s="24"/>
      <c r="AQ90" s="24"/>
      <c r="AR90" s="24"/>
      <c r="AS90" s="24"/>
      <c r="AT90" s="24"/>
      <c r="AU90" s="24"/>
      <c r="AV90" s="24"/>
      <c r="AW90" s="24"/>
      <c r="AX90" s="24"/>
      <c r="AY90" s="24">
        <v>1472</v>
      </c>
      <c r="AZ90" s="24">
        <v>1263</v>
      </c>
      <c r="BA90" s="24">
        <v>695</v>
      </c>
      <c r="BB90" s="24">
        <v>7</v>
      </c>
      <c r="BC90" s="24"/>
      <c r="BD90" s="24">
        <v>1186</v>
      </c>
      <c r="BE90" s="24">
        <v>23045</v>
      </c>
      <c r="BF90" s="24">
        <v>535</v>
      </c>
      <c r="BG90" s="24">
        <v>998</v>
      </c>
      <c r="BH90" s="24"/>
      <c r="BI90" s="24"/>
      <c r="BJ90" s="24"/>
      <c r="BK90" s="24">
        <v>3377</v>
      </c>
      <c r="BL90" s="24">
        <v>948</v>
      </c>
      <c r="BM90" s="24"/>
      <c r="BN90" s="24">
        <v>3504</v>
      </c>
      <c r="BO90" s="24"/>
      <c r="BP90" s="24"/>
      <c r="BQ90" s="24"/>
      <c r="BR90" s="24">
        <v>2871</v>
      </c>
      <c r="BS90" s="24"/>
      <c r="BT90" s="24"/>
      <c r="BU90" s="24"/>
      <c r="BV90" s="24">
        <v>1899</v>
      </c>
      <c r="BW90" s="24"/>
      <c r="BX90" s="24"/>
      <c r="BY90" s="24">
        <v>1272</v>
      </c>
      <c r="BZ90" s="24"/>
      <c r="CA90" s="24">
        <v>927</v>
      </c>
      <c r="CB90" s="24"/>
      <c r="CC90" s="24"/>
      <c r="CD90" s="240" t="s">
        <v>233</v>
      </c>
      <c r="CE90" s="32">
        <f t="shared" si="14"/>
        <v>87057</v>
      </c>
      <c r="CF90" s="32">
        <f>BE59-CE90</f>
        <v>0</v>
      </c>
    </row>
    <row r="91" spans="1:84">
      <c r="A91" s="26" t="s">
        <v>276</v>
      </c>
      <c r="B91" s="20"/>
      <c r="C91" s="24"/>
      <c r="D91" s="24"/>
      <c r="E91" s="24">
        <v>4060</v>
      </c>
      <c r="F91" s="24"/>
      <c r="G91" s="24"/>
      <c r="H91" s="24"/>
      <c r="I91" s="24"/>
      <c r="J91" s="24">
        <v>287</v>
      </c>
      <c r="K91" s="24"/>
      <c r="L91" s="24">
        <v>2012</v>
      </c>
      <c r="M91" s="24"/>
      <c r="N91" s="24"/>
      <c r="O91" s="24"/>
      <c r="P91" s="24"/>
      <c r="Q91" s="24"/>
      <c r="R91" s="24"/>
      <c r="S91" s="24"/>
      <c r="T91" s="24"/>
      <c r="U91" s="24"/>
      <c r="V91" s="24">
        <v>0</v>
      </c>
      <c r="W91" s="24">
        <v>0</v>
      </c>
      <c r="X91" s="24">
        <v>0</v>
      </c>
      <c r="Y91" s="24">
        <v>0</v>
      </c>
      <c r="Z91" s="24"/>
      <c r="AA91" s="24"/>
      <c r="AB91" s="24"/>
      <c r="AC91" s="24"/>
      <c r="AD91" s="24"/>
      <c r="AE91" s="24">
        <v>0</v>
      </c>
      <c r="AF91" s="24"/>
      <c r="AG91" s="24"/>
      <c r="AH91" s="24"/>
      <c r="AI91" s="24"/>
      <c r="AJ91" s="24"/>
      <c r="AK91" s="24">
        <v>0</v>
      </c>
      <c r="AL91" s="24">
        <v>0</v>
      </c>
      <c r="AM91" s="24"/>
      <c r="AN91" s="24"/>
      <c r="AO91" s="24">
        <v>556</v>
      </c>
      <c r="AP91" s="24"/>
      <c r="AQ91" s="24"/>
      <c r="AR91" s="24"/>
      <c r="AS91" s="24"/>
      <c r="AT91" s="24"/>
      <c r="AU91" s="24"/>
      <c r="AV91" s="24"/>
      <c r="AW91" s="24"/>
      <c r="AX91" s="292" t="s">
        <v>233</v>
      </c>
      <c r="AY91" s="292" t="s">
        <v>233</v>
      </c>
      <c r="AZ91" s="24">
        <v>20020</v>
      </c>
      <c r="BA91" s="24"/>
      <c r="BB91" s="24"/>
      <c r="BC91" s="24"/>
      <c r="BD91" s="29" t="s">
        <v>233</v>
      </c>
      <c r="BE91" s="29" t="s">
        <v>233</v>
      </c>
      <c r="BF91" s="24"/>
      <c r="BG91" s="29" t="s">
        <v>233</v>
      </c>
      <c r="BH91" s="24"/>
      <c r="BI91" s="24"/>
      <c r="BJ91" s="29" t="s">
        <v>233</v>
      </c>
      <c r="BK91" s="24"/>
      <c r="BL91" s="24"/>
      <c r="BM91" s="24"/>
      <c r="BN91" s="29" t="s">
        <v>233</v>
      </c>
      <c r="BO91" s="29" t="s">
        <v>233</v>
      </c>
      <c r="BP91" s="29" t="s">
        <v>233</v>
      </c>
      <c r="BQ91" s="29" t="s">
        <v>233</v>
      </c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9" t="s">
        <v>233</v>
      </c>
      <c r="CD91" s="29" t="s">
        <v>233</v>
      </c>
      <c r="CE91" s="32">
        <f t="shared" si="14"/>
        <v>26935</v>
      </c>
      <c r="CF91" s="32">
        <f>AY59-CE91</f>
        <v>0</v>
      </c>
    </row>
    <row r="92" spans="1:84">
      <c r="A92" s="26" t="s">
        <v>277</v>
      </c>
      <c r="B92" s="20"/>
      <c r="C92" s="24"/>
      <c r="D92" s="24"/>
      <c r="E92" s="24">
        <v>19180</v>
      </c>
      <c r="F92" s="24"/>
      <c r="G92" s="24"/>
      <c r="H92" s="24"/>
      <c r="I92" s="24"/>
      <c r="J92" s="24">
        <v>1353</v>
      </c>
      <c r="K92" s="24"/>
      <c r="L92" s="24">
        <v>9501</v>
      </c>
      <c r="M92" s="24"/>
      <c r="N92" s="24">
        <v>117275</v>
      </c>
      <c r="O92" s="24">
        <v>4362</v>
      </c>
      <c r="P92" s="24">
        <v>20372</v>
      </c>
      <c r="Q92" s="24"/>
      <c r="R92" s="24"/>
      <c r="S92" s="24"/>
      <c r="T92" s="24"/>
      <c r="U92" s="24">
        <v>7439</v>
      </c>
      <c r="V92" s="24">
        <v>307</v>
      </c>
      <c r="W92" s="24">
        <v>1334</v>
      </c>
      <c r="X92" s="24">
        <v>3349</v>
      </c>
      <c r="Y92" s="24">
        <v>2398</v>
      </c>
      <c r="Z92" s="24"/>
      <c r="AA92" s="24"/>
      <c r="AB92" s="24">
        <v>1353</v>
      </c>
      <c r="AC92" s="24"/>
      <c r="AD92" s="24"/>
      <c r="AE92" s="24">
        <v>5894</v>
      </c>
      <c r="AF92" s="24"/>
      <c r="AG92" s="24">
        <v>17048</v>
      </c>
      <c r="AH92" s="24"/>
      <c r="AI92" s="24"/>
      <c r="AJ92" s="24">
        <v>43653</v>
      </c>
      <c r="AK92" s="24">
        <v>401</v>
      </c>
      <c r="AL92" s="24">
        <v>111</v>
      </c>
      <c r="AM92" s="24"/>
      <c r="AN92" s="24"/>
      <c r="AO92" s="24">
        <v>2625</v>
      </c>
      <c r="AP92" s="24"/>
      <c r="AQ92" s="24"/>
      <c r="AR92" s="24"/>
      <c r="AS92" s="24"/>
      <c r="AT92" s="24"/>
      <c r="AU92" s="24"/>
      <c r="AV92" s="24"/>
      <c r="AW92" s="24"/>
      <c r="AX92" s="292" t="s">
        <v>233</v>
      </c>
      <c r="AY92" s="292" t="s">
        <v>233</v>
      </c>
      <c r="AZ92" s="29" t="s">
        <v>233</v>
      </c>
      <c r="BA92" s="24"/>
      <c r="BB92" s="24"/>
      <c r="BC92" s="24"/>
      <c r="BD92" s="29" t="s">
        <v>233</v>
      </c>
      <c r="BE92" s="29" t="s">
        <v>233</v>
      </c>
      <c r="BF92" s="29" t="s">
        <v>233</v>
      </c>
      <c r="BG92" s="29" t="s">
        <v>233</v>
      </c>
      <c r="BH92" s="24"/>
      <c r="BI92" s="24"/>
      <c r="BJ92" s="29" t="s">
        <v>233</v>
      </c>
      <c r="BK92" s="24"/>
      <c r="BL92" s="24"/>
      <c r="BM92" s="24"/>
      <c r="BN92" s="29" t="s">
        <v>233</v>
      </c>
      <c r="BO92" s="29" t="s">
        <v>233</v>
      </c>
      <c r="BP92" s="29" t="s">
        <v>233</v>
      </c>
      <c r="BQ92" s="29" t="s">
        <v>233</v>
      </c>
      <c r="BR92" s="29" t="s">
        <v>233</v>
      </c>
      <c r="BS92" s="24"/>
      <c r="BT92" s="24"/>
      <c r="BU92" s="24"/>
      <c r="BV92" s="24">
        <v>599</v>
      </c>
      <c r="BW92" s="24"/>
      <c r="BX92" s="24"/>
      <c r="BY92" s="24">
        <v>83</v>
      </c>
      <c r="BZ92" s="24"/>
      <c r="CA92" s="24"/>
      <c r="CB92" s="24"/>
      <c r="CC92" s="29" t="s">
        <v>233</v>
      </c>
      <c r="CD92" s="29" t="s">
        <v>233</v>
      </c>
      <c r="CE92" s="32">
        <f t="shared" si="14"/>
        <v>258637</v>
      </c>
      <c r="CF92" s="20"/>
    </row>
    <row r="93" spans="1:84">
      <c r="A93" s="26" t="s">
        <v>278</v>
      </c>
      <c r="B93" s="20"/>
      <c r="C93" s="24"/>
      <c r="D93" s="24"/>
      <c r="E93" s="24">
        <v>4770</v>
      </c>
      <c r="F93" s="24"/>
      <c r="G93" s="24"/>
      <c r="H93" s="24"/>
      <c r="I93" s="24"/>
      <c r="J93" s="24">
        <v>337</v>
      </c>
      <c r="K93" s="24"/>
      <c r="L93" s="24">
        <v>2363</v>
      </c>
      <c r="M93" s="24"/>
      <c r="N93" s="24">
        <v>19208</v>
      </c>
      <c r="O93" s="24">
        <v>728</v>
      </c>
      <c r="P93" s="24">
        <v>3805</v>
      </c>
      <c r="Q93" s="24"/>
      <c r="R93" s="24"/>
      <c r="S93" s="24"/>
      <c r="T93" s="24"/>
      <c r="U93" s="24"/>
      <c r="V93" s="24">
        <v>75</v>
      </c>
      <c r="W93" s="24">
        <v>326</v>
      </c>
      <c r="X93" s="24">
        <v>818</v>
      </c>
      <c r="Y93" s="24">
        <v>586</v>
      </c>
      <c r="Z93" s="24"/>
      <c r="AA93" s="24"/>
      <c r="AB93" s="24"/>
      <c r="AC93" s="24"/>
      <c r="AD93" s="24"/>
      <c r="AE93" s="24">
        <v>1881</v>
      </c>
      <c r="AF93" s="24"/>
      <c r="AG93" s="24">
        <v>4862</v>
      </c>
      <c r="AH93" s="24"/>
      <c r="AI93" s="24"/>
      <c r="AJ93" s="24">
        <v>294</v>
      </c>
      <c r="AK93" s="24">
        <v>1881</v>
      </c>
      <c r="AL93" s="24">
        <v>0</v>
      </c>
      <c r="AM93" s="24"/>
      <c r="AN93" s="24"/>
      <c r="AO93" s="24">
        <v>653</v>
      </c>
      <c r="AP93" s="24"/>
      <c r="AQ93" s="24"/>
      <c r="AR93" s="24"/>
      <c r="AS93" s="24"/>
      <c r="AT93" s="24"/>
      <c r="AU93" s="24"/>
      <c r="AV93" s="24"/>
      <c r="AW93" s="24"/>
      <c r="AX93" s="292" t="s">
        <v>233</v>
      </c>
      <c r="AY93" s="292" t="s">
        <v>233</v>
      </c>
      <c r="AZ93" s="29" t="s">
        <v>233</v>
      </c>
      <c r="BA93" s="29" t="s">
        <v>233</v>
      </c>
      <c r="BB93" s="24"/>
      <c r="BC93" s="24"/>
      <c r="BD93" s="29" t="s">
        <v>233</v>
      </c>
      <c r="BE93" s="29" t="s">
        <v>233</v>
      </c>
      <c r="BF93" s="29" t="s">
        <v>233</v>
      </c>
      <c r="BG93" s="29" t="s">
        <v>233</v>
      </c>
      <c r="BH93" s="24"/>
      <c r="BI93" s="24"/>
      <c r="BJ93" s="29" t="s">
        <v>233</v>
      </c>
      <c r="BK93" s="24"/>
      <c r="BL93" s="24"/>
      <c r="BM93" s="24"/>
      <c r="BN93" s="29" t="s">
        <v>233</v>
      </c>
      <c r="BO93" s="29" t="s">
        <v>233</v>
      </c>
      <c r="BP93" s="29" t="s">
        <v>233</v>
      </c>
      <c r="BQ93" s="29" t="s">
        <v>233</v>
      </c>
      <c r="BR93" s="29" t="s">
        <v>233</v>
      </c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9" t="s">
        <v>233</v>
      </c>
      <c r="CD93" s="29" t="s">
        <v>233</v>
      </c>
      <c r="CE93" s="32">
        <f t="shared" si="14"/>
        <v>42587</v>
      </c>
      <c r="CF93" s="32">
        <f>BA59</f>
        <v>0</v>
      </c>
    </row>
    <row r="94" spans="1:84">
      <c r="A94" s="26" t="s">
        <v>279</v>
      </c>
      <c r="B94" s="20"/>
      <c r="C94" s="286"/>
      <c r="D94" s="286"/>
      <c r="E94" s="286">
        <v>13.09</v>
      </c>
      <c r="F94" s="286"/>
      <c r="G94" s="286"/>
      <c r="H94" s="286"/>
      <c r="I94" s="286"/>
      <c r="J94" s="286">
        <v>0.92</v>
      </c>
      <c r="K94" s="286"/>
      <c r="L94" s="286">
        <v>6.48</v>
      </c>
      <c r="M94" s="286"/>
      <c r="N94" s="286">
        <v>37.47</v>
      </c>
      <c r="O94" s="286">
        <v>2.4900000000000002</v>
      </c>
      <c r="P94" s="287">
        <v>4.8600000000000003</v>
      </c>
      <c r="Q94" s="287"/>
      <c r="R94" s="287"/>
      <c r="S94" s="288"/>
      <c r="T94" s="288"/>
      <c r="U94" s="289"/>
      <c r="V94" s="287">
        <v>0</v>
      </c>
      <c r="W94" s="287">
        <v>0</v>
      </c>
      <c r="X94" s="287">
        <v>0</v>
      </c>
      <c r="Y94" s="287">
        <v>0</v>
      </c>
      <c r="Z94" s="287"/>
      <c r="AA94" s="287"/>
      <c r="AB94" s="288">
        <v>0.86</v>
      </c>
      <c r="AC94" s="287"/>
      <c r="AD94" s="287"/>
      <c r="AE94" s="287"/>
      <c r="AF94" s="287"/>
      <c r="AG94" s="287">
        <v>11.34</v>
      </c>
      <c r="AH94" s="287"/>
      <c r="AI94" s="287"/>
      <c r="AJ94" s="287">
        <v>11.54</v>
      </c>
      <c r="AK94" s="287"/>
      <c r="AL94" s="287"/>
      <c r="AM94" s="287"/>
      <c r="AN94" s="287"/>
      <c r="AO94" s="287">
        <v>1.79</v>
      </c>
      <c r="AP94" s="287"/>
      <c r="AQ94" s="287"/>
      <c r="AR94" s="287"/>
      <c r="AS94" s="287"/>
      <c r="AT94" s="287"/>
      <c r="AU94" s="287"/>
      <c r="AV94" s="288"/>
      <c r="AW94" s="292" t="s">
        <v>233</v>
      </c>
      <c r="AX94" s="292" t="s">
        <v>233</v>
      </c>
      <c r="AY94" s="292" t="s">
        <v>233</v>
      </c>
      <c r="AZ94" s="29" t="s">
        <v>233</v>
      </c>
      <c r="BA94" s="29" t="s">
        <v>233</v>
      </c>
      <c r="BB94" s="29" t="s">
        <v>233</v>
      </c>
      <c r="BC94" s="29" t="s">
        <v>233</v>
      </c>
      <c r="BD94" s="29" t="s">
        <v>233</v>
      </c>
      <c r="BE94" s="29" t="s">
        <v>233</v>
      </c>
      <c r="BF94" s="29" t="s">
        <v>233</v>
      </c>
      <c r="BG94" s="29" t="s">
        <v>233</v>
      </c>
      <c r="BH94" s="29" t="s">
        <v>233</v>
      </c>
      <c r="BI94" s="29" t="s">
        <v>233</v>
      </c>
      <c r="BJ94" s="29" t="s">
        <v>233</v>
      </c>
      <c r="BK94" s="29" t="s">
        <v>233</v>
      </c>
      <c r="BL94" s="29" t="s">
        <v>233</v>
      </c>
      <c r="BM94" s="29" t="s">
        <v>233</v>
      </c>
      <c r="BN94" s="29" t="s">
        <v>233</v>
      </c>
      <c r="BO94" s="29" t="s">
        <v>233</v>
      </c>
      <c r="BP94" s="29" t="s">
        <v>233</v>
      </c>
      <c r="BQ94" s="29" t="s">
        <v>233</v>
      </c>
      <c r="BR94" s="29" t="s">
        <v>233</v>
      </c>
      <c r="BS94" s="29" t="s">
        <v>233</v>
      </c>
      <c r="BT94" s="29" t="s">
        <v>233</v>
      </c>
      <c r="BU94" s="293"/>
      <c r="BV94" s="293"/>
      <c r="BW94" s="293"/>
      <c r="BX94" s="293"/>
      <c r="BY94" s="293"/>
      <c r="BZ94" s="293"/>
      <c r="CA94" s="293"/>
      <c r="CB94" s="293"/>
      <c r="CC94" s="29" t="s">
        <v>233</v>
      </c>
      <c r="CD94" s="29" t="s">
        <v>233</v>
      </c>
      <c r="CE94" s="242">
        <f t="shared" si="14"/>
        <v>90.840000000000018</v>
      </c>
      <c r="CF94" s="37"/>
    </row>
    <row r="95" spans="1:84">
      <c r="A95" s="38" t="s">
        <v>280</v>
      </c>
      <c r="B95" s="38"/>
      <c r="C95" s="38"/>
      <c r="D95" s="38"/>
      <c r="E95" s="38"/>
    </row>
    <row r="96" spans="1:84">
      <c r="A96" s="39" t="s">
        <v>281</v>
      </c>
      <c r="B96" s="40"/>
      <c r="C96" s="317" t="s">
        <v>1371</v>
      </c>
      <c r="D96" s="318"/>
      <c r="E96" s="319"/>
      <c r="F96" s="16"/>
    </row>
    <row r="97" spans="1:6">
      <c r="A97" s="32" t="s">
        <v>283</v>
      </c>
      <c r="B97" s="40" t="s">
        <v>284</v>
      </c>
      <c r="C97" s="294" t="s">
        <v>1372</v>
      </c>
      <c r="D97" s="42"/>
      <c r="E97" s="43"/>
      <c r="F97" s="16"/>
    </row>
    <row r="98" spans="1:6">
      <c r="A98" s="32" t="s">
        <v>285</v>
      </c>
      <c r="B98" s="40" t="s">
        <v>284</v>
      </c>
      <c r="C98" s="41" t="s">
        <v>1363</v>
      </c>
      <c r="D98" s="42"/>
      <c r="E98" s="43"/>
      <c r="F98" s="16"/>
    </row>
    <row r="99" spans="1:6">
      <c r="A99" s="32" t="s">
        <v>286</v>
      </c>
      <c r="B99" s="40" t="s">
        <v>284</v>
      </c>
      <c r="C99" s="41" t="s">
        <v>1364</v>
      </c>
      <c r="D99" s="42"/>
      <c r="E99" s="43"/>
      <c r="F99" s="16"/>
    </row>
    <row r="100" spans="1:6">
      <c r="A100" s="32" t="s">
        <v>287</v>
      </c>
      <c r="B100" s="40" t="s">
        <v>284</v>
      </c>
      <c r="C100" s="41" t="s">
        <v>1365</v>
      </c>
      <c r="D100" s="42"/>
      <c r="E100" s="43"/>
      <c r="F100" s="16"/>
    </row>
    <row r="101" spans="1:6">
      <c r="A101" s="32" t="s">
        <v>288</v>
      </c>
      <c r="B101" s="40" t="s">
        <v>284</v>
      </c>
      <c r="C101" s="41" t="s">
        <v>1361</v>
      </c>
      <c r="D101" s="42"/>
      <c r="E101" s="43"/>
      <c r="F101" s="16"/>
    </row>
    <row r="102" spans="1:6">
      <c r="A102" s="32" t="s">
        <v>289</v>
      </c>
      <c r="B102" s="40" t="s">
        <v>284</v>
      </c>
      <c r="C102" s="295">
        <v>99156</v>
      </c>
      <c r="D102" s="42"/>
      <c r="E102" s="43"/>
      <c r="F102" s="16"/>
    </row>
    <row r="103" spans="1:6">
      <c r="A103" s="32" t="s">
        <v>290</v>
      </c>
      <c r="B103" s="40" t="s">
        <v>284</v>
      </c>
      <c r="C103" s="41" t="s">
        <v>1366</v>
      </c>
      <c r="D103" s="42"/>
      <c r="E103" s="43"/>
      <c r="F103" s="16"/>
    </row>
    <row r="104" spans="1:6">
      <c r="A104" s="32" t="s">
        <v>291</v>
      </c>
      <c r="B104" s="40" t="s">
        <v>284</v>
      </c>
      <c r="C104" s="296" t="s">
        <v>1386</v>
      </c>
      <c r="D104" s="42"/>
      <c r="E104" s="43"/>
      <c r="F104" s="16"/>
    </row>
    <row r="105" spans="1:6">
      <c r="A105" s="32" t="s">
        <v>292</v>
      </c>
      <c r="B105" s="40" t="s">
        <v>284</v>
      </c>
      <c r="C105" s="296" t="s">
        <v>1368</v>
      </c>
      <c r="D105" s="42"/>
      <c r="E105" s="43"/>
      <c r="F105" s="16"/>
    </row>
    <row r="106" spans="1:6">
      <c r="A106" s="32" t="s">
        <v>293</v>
      </c>
      <c r="B106" s="40" t="s">
        <v>284</v>
      </c>
      <c r="C106" s="41" t="s">
        <v>1373</v>
      </c>
      <c r="D106" s="42"/>
      <c r="E106" s="43"/>
      <c r="F106" s="16"/>
    </row>
    <row r="107" spans="1:6">
      <c r="A107" s="32" t="s">
        <v>294</v>
      </c>
      <c r="B107" s="40" t="s">
        <v>284</v>
      </c>
      <c r="C107" s="316" t="s">
        <v>1369</v>
      </c>
      <c r="D107" s="42"/>
      <c r="E107" s="43"/>
      <c r="F107" s="16"/>
    </row>
    <row r="108" spans="1:6">
      <c r="A108" s="32" t="s">
        <v>295</v>
      </c>
      <c r="B108" s="40" t="s">
        <v>284</v>
      </c>
      <c r="C108" s="316" t="s">
        <v>1387</v>
      </c>
      <c r="D108" s="42"/>
      <c r="E108" s="43"/>
      <c r="F108" s="16"/>
    </row>
    <row r="109" spans="1:6">
      <c r="A109" s="44" t="s">
        <v>296</v>
      </c>
      <c r="B109" s="40" t="s">
        <v>284</v>
      </c>
      <c r="C109" s="41" t="s">
        <v>1388</v>
      </c>
      <c r="D109" s="42"/>
      <c r="E109" s="43"/>
      <c r="F109" s="16"/>
    </row>
    <row r="110" spans="1:6">
      <c r="A110" s="44" t="s">
        <v>297</v>
      </c>
      <c r="B110" s="40" t="s">
        <v>284</v>
      </c>
      <c r="C110" s="325" t="s">
        <v>1389</v>
      </c>
      <c r="D110" s="42"/>
      <c r="E110" s="43"/>
      <c r="F110" s="16"/>
    </row>
    <row r="111" spans="1:6">
      <c r="A111" s="38" t="s">
        <v>298</v>
      </c>
      <c r="B111" s="38"/>
      <c r="C111" s="38"/>
      <c r="D111" s="38"/>
      <c r="E111" s="38"/>
    </row>
    <row r="112" spans="1:6">
      <c r="A112" s="45" t="s">
        <v>299</v>
      </c>
      <c r="B112" s="45"/>
      <c r="C112" s="45"/>
      <c r="D112" s="45"/>
      <c r="E112" s="45"/>
    </row>
    <row r="113" spans="1:5">
      <c r="A113" s="20" t="s">
        <v>288</v>
      </c>
      <c r="B113" s="46" t="s">
        <v>284</v>
      </c>
      <c r="C113" s="47"/>
      <c r="D113" s="20"/>
      <c r="E113" s="20"/>
    </row>
    <row r="114" spans="1:5">
      <c r="A114" s="20" t="s">
        <v>290</v>
      </c>
      <c r="B114" s="46" t="s">
        <v>284</v>
      </c>
      <c r="C114" s="47"/>
      <c r="D114" s="20"/>
      <c r="E114" s="20"/>
    </row>
    <row r="115" spans="1:5">
      <c r="A115" s="20" t="s">
        <v>300</v>
      </c>
      <c r="B115" s="46" t="s">
        <v>284</v>
      </c>
      <c r="C115" s="47">
        <v>1</v>
      </c>
      <c r="D115" s="20"/>
      <c r="E115" s="20"/>
    </row>
    <row r="116" spans="1:5">
      <c r="A116" s="45" t="s">
        <v>301</v>
      </c>
      <c r="B116" s="45"/>
      <c r="C116" s="45"/>
      <c r="D116" s="45"/>
      <c r="E116" s="45"/>
    </row>
    <row r="117" spans="1:5">
      <c r="A117" s="20" t="s">
        <v>302</v>
      </c>
      <c r="B117" s="46" t="s">
        <v>284</v>
      </c>
      <c r="C117" s="47"/>
      <c r="D117" s="20"/>
      <c r="E117" s="20"/>
    </row>
    <row r="118" spans="1:5">
      <c r="A118" s="20" t="s">
        <v>144</v>
      </c>
      <c r="B118" s="46" t="s">
        <v>284</v>
      </c>
      <c r="C118" s="219"/>
      <c r="D118" s="20"/>
      <c r="E118" s="20"/>
    </row>
    <row r="119" spans="1:5">
      <c r="A119" s="45" t="s">
        <v>303</v>
      </c>
      <c r="B119" s="45"/>
      <c r="C119" s="45"/>
      <c r="D119" s="45"/>
      <c r="E119" s="45"/>
    </row>
    <row r="120" spans="1:5">
      <c r="A120" s="20" t="s">
        <v>304</v>
      </c>
      <c r="B120" s="46" t="s">
        <v>284</v>
      </c>
      <c r="C120" s="47"/>
      <c r="D120" s="20"/>
      <c r="E120" s="20"/>
    </row>
    <row r="121" spans="1:5">
      <c r="A121" s="20" t="s">
        <v>305</v>
      </c>
      <c r="B121" s="46" t="s">
        <v>284</v>
      </c>
      <c r="C121" s="47"/>
      <c r="D121" s="20"/>
      <c r="E121" s="20"/>
    </row>
    <row r="122" spans="1:5">
      <c r="A122" s="20" t="s">
        <v>306</v>
      </c>
      <c r="B122" s="46" t="s">
        <v>284</v>
      </c>
      <c r="C122" s="47"/>
      <c r="D122" s="20"/>
      <c r="E122" s="20"/>
    </row>
    <row r="123" spans="1:5">
      <c r="A123" s="20"/>
      <c r="B123" s="46"/>
      <c r="C123" s="48"/>
      <c r="D123" s="20"/>
      <c r="E123" s="20"/>
    </row>
    <row r="124" spans="1:5">
      <c r="A124" s="49" t="s">
        <v>307</v>
      </c>
      <c r="B124" s="38"/>
      <c r="C124" s="38"/>
      <c r="D124" s="38"/>
      <c r="E124" s="38"/>
    </row>
    <row r="125" spans="1:5">
      <c r="A125" s="20"/>
      <c r="B125" s="46"/>
      <c r="C125" s="48"/>
      <c r="D125" s="20"/>
      <c r="E125" s="20"/>
    </row>
    <row r="126" spans="1:5">
      <c r="A126" s="26" t="s">
        <v>308</v>
      </c>
      <c r="B126" s="20"/>
      <c r="C126" s="21" t="s">
        <v>309</v>
      </c>
      <c r="D126" s="22" t="s">
        <v>227</v>
      </c>
      <c r="E126" s="20"/>
    </row>
    <row r="127" spans="1:5">
      <c r="A127" s="20" t="s">
        <v>310</v>
      </c>
      <c r="B127" s="46" t="s">
        <v>284</v>
      </c>
      <c r="C127" s="47">
        <v>427</v>
      </c>
      <c r="D127" s="50">
        <v>1403</v>
      </c>
      <c r="E127" s="20"/>
    </row>
    <row r="128" spans="1:5">
      <c r="A128" s="20" t="s">
        <v>311</v>
      </c>
      <c r="B128" s="46" t="s">
        <v>284</v>
      </c>
      <c r="C128" s="47">
        <v>68</v>
      </c>
      <c r="D128" s="50">
        <v>695</v>
      </c>
      <c r="E128" s="20"/>
    </row>
    <row r="129" spans="1:5">
      <c r="A129" s="20" t="s">
        <v>312</v>
      </c>
      <c r="B129" s="46" t="s">
        <v>284</v>
      </c>
      <c r="C129" s="47"/>
      <c r="D129" s="50"/>
      <c r="E129" s="20"/>
    </row>
    <row r="130" spans="1:5">
      <c r="A130" s="20" t="s">
        <v>313</v>
      </c>
      <c r="B130" s="46" t="s">
        <v>284</v>
      </c>
      <c r="C130" s="47">
        <v>64</v>
      </c>
      <c r="D130" s="50">
        <v>99</v>
      </c>
      <c r="E130" s="20"/>
    </row>
    <row r="131" spans="1:5">
      <c r="A131" s="26" t="s">
        <v>314</v>
      </c>
      <c r="B131" s="20"/>
      <c r="C131" s="21" t="s">
        <v>179</v>
      </c>
      <c r="D131" s="20"/>
      <c r="E131" s="20"/>
    </row>
    <row r="132" spans="1:5">
      <c r="A132" s="20" t="s">
        <v>315</v>
      </c>
      <c r="B132" s="46" t="s">
        <v>284</v>
      </c>
      <c r="C132" s="47"/>
      <c r="D132" s="20"/>
      <c r="E132" s="20"/>
    </row>
    <row r="133" spans="1:5">
      <c r="A133" s="20" t="s">
        <v>316</v>
      </c>
      <c r="B133" s="46" t="s">
        <v>284</v>
      </c>
      <c r="C133" s="47"/>
      <c r="D133" s="20"/>
      <c r="E133" s="20"/>
    </row>
    <row r="134" spans="1:5">
      <c r="A134" s="20" t="s">
        <v>317</v>
      </c>
      <c r="B134" s="46" t="s">
        <v>284</v>
      </c>
      <c r="C134" s="47">
        <v>24</v>
      </c>
      <c r="D134" s="20"/>
      <c r="E134" s="20"/>
    </row>
    <row r="135" spans="1:5">
      <c r="A135" s="20" t="s">
        <v>318</v>
      </c>
      <c r="B135" s="46" t="s">
        <v>284</v>
      </c>
      <c r="C135" s="47"/>
      <c r="D135" s="20"/>
      <c r="E135" s="20"/>
    </row>
    <row r="136" spans="1:5">
      <c r="A136" s="20" t="s">
        <v>319</v>
      </c>
      <c r="B136" s="46" t="s">
        <v>284</v>
      </c>
      <c r="C136" s="47"/>
      <c r="D136" s="20"/>
      <c r="E136" s="20"/>
    </row>
    <row r="137" spans="1:5">
      <c r="A137" s="20" t="s">
        <v>320</v>
      </c>
      <c r="B137" s="46" t="s">
        <v>284</v>
      </c>
      <c r="C137" s="47"/>
      <c r="D137" s="20"/>
      <c r="E137" s="20"/>
    </row>
    <row r="138" spans="1:5">
      <c r="A138" s="20" t="s">
        <v>108</v>
      </c>
      <c r="B138" s="46" t="s">
        <v>284</v>
      </c>
      <c r="C138" s="47"/>
      <c r="D138" s="20"/>
      <c r="E138" s="20"/>
    </row>
    <row r="139" spans="1:5">
      <c r="A139" s="20" t="s">
        <v>321</v>
      </c>
      <c r="B139" s="46" t="s">
        <v>284</v>
      </c>
      <c r="C139" s="220">
        <v>0</v>
      </c>
      <c r="D139" s="20"/>
      <c r="E139" s="20"/>
    </row>
    <row r="140" spans="1:5">
      <c r="A140" s="20" t="s">
        <v>322</v>
      </c>
      <c r="B140" s="46"/>
      <c r="C140" s="47"/>
      <c r="D140" s="20"/>
      <c r="E140" s="20"/>
    </row>
    <row r="141" spans="1:5">
      <c r="A141" s="20" t="s">
        <v>312</v>
      </c>
      <c r="B141" s="46" t="s">
        <v>284</v>
      </c>
      <c r="C141" s="47"/>
      <c r="D141" s="20"/>
      <c r="E141" s="20"/>
    </row>
    <row r="142" spans="1:5">
      <c r="A142" s="20" t="s">
        <v>323</v>
      </c>
      <c r="B142" s="46" t="s">
        <v>284</v>
      </c>
      <c r="C142" s="47"/>
      <c r="D142" s="20"/>
      <c r="E142" s="20"/>
    </row>
    <row r="143" spans="1:5">
      <c r="A143" s="20" t="s">
        <v>324</v>
      </c>
      <c r="B143" s="20"/>
      <c r="C143" s="27"/>
      <c r="D143" s="20"/>
      <c r="E143" s="32">
        <f>SUM(C132:C142)</f>
        <v>24</v>
      </c>
    </row>
    <row r="144" spans="1:5">
      <c r="A144" s="20" t="s">
        <v>325</v>
      </c>
      <c r="B144" s="46" t="s">
        <v>284</v>
      </c>
      <c r="C144" s="47">
        <v>24</v>
      </c>
      <c r="D144" s="20"/>
      <c r="E144" s="20"/>
    </row>
    <row r="145" spans="1:9">
      <c r="A145" s="20" t="s">
        <v>326</v>
      </c>
      <c r="B145" s="46" t="s">
        <v>284</v>
      </c>
      <c r="C145" s="47"/>
      <c r="D145" s="20"/>
      <c r="E145" s="20"/>
    </row>
    <row r="146" spans="1:9">
      <c r="A146" s="20"/>
      <c r="B146" s="20"/>
      <c r="C146" s="27"/>
      <c r="D146" s="20"/>
      <c r="E146" s="20"/>
    </row>
    <row r="147" spans="1:9">
      <c r="A147" s="20" t="s">
        <v>327</v>
      </c>
      <c r="B147" s="46" t="s">
        <v>284</v>
      </c>
      <c r="C147" s="47"/>
      <c r="D147" s="20"/>
      <c r="E147" s="20"/>
    </row>
    <row r="148" spans="1:9">
      <c r="A148" s="20"/>
      <c r="B148" s="20"/>
      <c r="C148" s="27"/>
      <c r="D148" s="20"/>
      <c r="E148" s="20"/>
    </row>
    <row r="149" spans="1:9">
      <c r="A149" s="20"/>
      <c r="B149" s="20"/>
      <c r="C149" s="27"/>
      <c r="D149" s="20"/>
      <c r="E149" s="20"/>
    </row>
    <row r="150" spans="1:9">
      <c r="A150" s="20"/>
      <c r="B150" s="20"/>
      <c r="C150" s="27"/>
      <c r="D150" s="20"/>
      <c r="E150" s="20"/>
    </row>
    <row r="151" spans="1:9">
      <c r="A151" s="20"/>
      <c r="B151" s="20"/>
      <c r="C151" s="27"/>
      <c r="D151" s="20"/>
      <c r="E151" s="20"/>
    </row>
    <row r="152" spans="1:9">
      <c r="A152" s="38" t="s">
        <v>328</v>
      </c>
      <c r="B152" s="49"/>
      <c r="C152" s="49"/>
      <c r="D152" s="49"/>
      <c r="E152" s="49"/>
    </row>
    <row r="153" spans="1:9">
      <c r="A153" s="51" t="s">
        <v>329</v>
      </c>
      <c r="B153" s="52" t="s">
        <v>330</v>
      </c>
      <c r="C153" s="53" t="s">
        <v>331</v>
      </c>
      <c r="D153" s="52" t="s">
        <v>144</v>
      </c>
      <c r="E153" s="52" t="s">
        <v>215</v>
      </c>
    </row>
    <row r="154" spans="1:9">
      <c r="A154" s="20" t="s">
        <v>309</v>
      </c>
      <c r="B154" s="50">
        <v>226</v>
      </c>
      <c r="C154" s="50">
        <v>45</v>
      </c>
      <c r="D154" s="50">
        <v>220</v>
      </c>
      <c r="E154" s="32">
        <f>SUM(B154:D154)</f>
        <v>491</v>
      </c>
    </row>
    <row r="155" spans="1:9">
      <c r="A155" s="20" t="s">
        <v>227</v>
      </c>
      <c r="B155" s="50">
        <v>804</v>
      </c>
      <c r="C155" s="50">
        <v>126</v>
      </c>
      <c r="D155" s="50">
        <v>572</v>
      </c>
      <c r="E155" s="32">
        <f>SUM(B155:D155)</f>
        <v>1502</v>
      </c>
    </row>
    <row r="156" spans="1:9">
      <c r="A156" s="20" t="s">
        <v>332</v>
      </c>
      <c r="B156" s="50"/>
      <c r="C156" s="50"/>
      <c r="D156" s="50"/>
      <c r="E156" s="32">
        <f>SUM(B156:D156)</f>
        <v>0</v>
      </c>
    </row>
    <row r="157" spans="1:9">
      <c r="A157" s="20" t="s">
        <v>272</v>
      </c>
      <c r="B157" s="50">
        <v>2298814.4130000002</v>
      </c>
      <c r="C157" s="50">
        <v>2107938.1260000002</v>
      </c>
      <c r="D157" s="50">
        <v>3892216.4609999997</v>
      </c>
      <c r="E157" s="32">
        <f>SUM(B157:D157)</f>
        <v>8298969</v>
      </c>
      <c r="F157" s="18"/>
      <c r="G157" s="326">
        <f>B157/$E$157</f>
        <v>0.27700000000000002</v>
      </c>
      <c r="H157" s="326">
        <f t="shared" ref="H157:I157" si="16">C157/$E$157</f>
        <v>0.254</v>
      </c>
      <c r="I157" s="326">
        <f t="shared" si="16"/>
        <v>0.46899999999999997</v>
      </c>
    </row>
    <row r="158" spans="1:9">
      <c r="A158" s="20" t="s">
        <v>273</v>
      </c>
      <c r="B158" s="50">
        <v>19943205.761999998</v>
      </c>
      <c r="C158" s="50">
        <v>10158863.028999999</v>
      </c>
      <c r="D158" s="50">
        <v>16712968.208999999</v>
      </c>
      <c r="E158" s="32">
        <f>SUM(B158:D158)</f>
        <v>46815037</v>
      </c>
      <c r="F158" s="18"/>
      <c r="G158" s="326">
        <f>B158/$E$158</f>
        <v>0.42599999999999999</v>
      </c>
      <c r="H158" s="326">
        <f t="shared" ref="H158:I158" si="17">C158/$E$158</f>
        <v>0.21699999999999997</v>
      </c>
      <c r="I158" s="326">
        <f t="shared" si="17"/>
        <v>0.35699999999999998</v>
      </c>
    </row>
    <row r="159" spans="1:9">
      <c r="A159" s="51" t="s">
        <v>333</v>
      </c>
      <c r="B159" s="52" t="s">
        <v>330</v>
      </c>
      <c r="C159" s="53" t="s">
        <v>331</v>
      </c>
      <c r="D159" s="52" t="s">
        <v>144</v>
      </c>
      <c r="E159" s="52" t="s">
        <v>215</v>
      </c>
    </row>
    <row r="160" spans="1:9">
      <c r="A160" s="20" t="s">
        <v>309</v>
      </c>
      <c r="B160" s="50">
        <v>62</v>
      </c>
      <c r="C160" s="50">
        <v>1</v>
      </c>
      <c r="D160" s="50">
        <v>5</v>
      </c>
      <c r="E160" s="32">
        <f>SUM(B160:D160)</f>
        <v>68</v>
      </c>
    </row>
    <row r="161" spans="1:9">
      <c r="A161" s="20" t="s">
        <v>227</v>
      </c>
      <c r="B161" s="50">
        <v>632</v>
      </c>
      <c r="C161" s="50">
        <v>15</v>
      </c>
      <c r="D161" s="50">
        <v>48</v>
      </c>
      <c r="E161" s="32">
        <f>SUM(B161:D161)</f>
        <v>695</v>
      </c>
    </row>
    <row r="162" spans="1:9">
      <c r="A162" s="20" t="s">
        <v>332</v>
      </c>
      <c r="B162" s="50"/>
      <c r="C162" s="50"/>
      <c r="D162" s="50"/>
      <c r="E162" s="32">
        <f>SUM(B162:D162)</f>
        <v>0</v>
      </c>
    </row>
    <row r="163" spans="1:9">
      <c r="A163" s="20" t="s">
        <v>272</v>
      </c>
      <c r="B163" s="50">
        <v>1452191.1300000001</v>
      </c>
      <c r="C163" s="50">
        <v>35146.54</v>
      </c>
      <c r="D163" s="50">
        <v>110232.33000000002</v>
      </c>
      <c r="E163" s="32">
        <f>SUM(B163:D163)</f>
        <v>1597570.0000000002</v>
      </c>
      <c r="G163" s="326">
        <f>B163/$E$163</f>
        <v>0.90899999999999992</v>
      </c>
      <c r="H163" s="326">
        <f t="shared" ref="H163:I163" si="18">C163/$E$163</f>
        <v>2.1999999999999999E-2</v>
      </c>
      <c r="I163" s="326">
        <f t="shared" si="18"/>
        <v>6.9000000000000006E-2</v>
      </c>
    </row>
    <row r="164" spans="1:9">
      <c r="A164" s="20" t="s">
        <v>273</v>
      </c>
      <c r="B164" s="50">
        <v>0</v>
      </c>
      <c r="C164" s="50">
        <v>0</v>
      </c>
      <c r="D164" s="50">
        <v>0</v>
      </c>
      <c r="E164" s="32">
        <f>SUM(B164:D164)</f>
        <v>0</v>
      </c>
    </row>
    <row r="165" spans="1:9">
      <c r="A165" s="51" t="s">
        <v>334</v>
      </c>
      <c r="B165" s="52" t="s">
        <v>330</v>
      </c>
      <c r="C165" s="53" t="s">
        <v>331</v>
      </c>
      <c r="D165" s="52" t="s">
        <v>144</v>
      </c>
      <c r="E165" s="52" t="s">
        <v>215</v>
      </c>
    </row>
    <row r="166" spans="1:9">
      <c r="A166" s="20" t="s">
        <v>309</v>
      </c>
      <c r="B166" s="50"/>
      <c r="C166" s="50"/>
      <c r="D166" s="50"/>
      <c r="E166" s="32">
        <f>SUM(B166:D166)</f>
        <v>0</v>
      </c>
    </row>
    <row r="167" spans="1:9">
      <c r="A167" s="20" t="s">
        <v>227</v>
      </c>
      <c r="B167" s="50"/>
      <c r="C167" s="50"/>
      <c r="D167" s="50"/>
      <c r="E167" s="32">
        <f>SUM(B167:D167)</f>
        <v>0</v>
      </c>
    </row>
    <row r="168" spans="1:9">
      <c r="A168" s="20" t="s">
        <v>332</v>
      </c>
      <c r="B168" s="50"/>
      <c r="C168" s="50"/>
      <c r="D168" s="50"/>
      <c r="E168" s="32">
        <f>SUM(B168:D168)</f>
        <v>0</v>
      </c>
    </row>
    <row r="169" spans="1:9">
      <c r="A169" s="20" t="s">
        <v>272</v>
      </c>
      <c r="B169" s="50"/>
      <c r="C169" s="50"/>
      <c r="D169" s="50"/>
      <c r="E169" s="32">
        <f>SUM(B169:D169)</f>
        <v>0</v>
      </c>
    </row>
    <row r="170" spans="1:9">
      <c r="A170" s="20" t="s">
        <v>273</v>
      </c>
      <c r="B170" s="50"/>
      <c r="C170" s="50"/>
      <c r="D170" s="50"/>
      <c r="E170" s="32">
        <f>SUM(B170:D170)</f>
        <v>0</v>
      </c>
    </row>
    <row r="171" spans="1:9">
      <c r="A171" s="25"/>
      <c r="B171" s="25"/>
      <c r="C171" s="54"/>
      <c r="D171" s="55"/>
      <c r="E171" s="20"/>
    </row>
    <row r="172" spans="1:9">
      <c r="A172" s="51" t="s">
        <v>335</v>
      </c>
      <c r="B172" s="52" t="s">
        <v>336</v>
      </c>
      <c r="C172" s="53" t="s">
        <v>337</v>
      </c>
      <c r="D172" s="20"/>
      <c r="E172" s="20"/>
    </row>
    <row r="173" spans="1:9">
      <c r="A173" s="25" t="s">
        <v>338</v>
      </c>
      <c r="B173" s="50">
        <v>3081326</v>
      </c>
      <c r="C173" s="50">
        <v>1897193</v>
      </c>
      <c r="D173" s="20"/>
      <c r="E173" s="20"/>
    </row>
    <row r="174" spans="1:9">
      <c r="A174" s="25"/>
      <c r="B174" s="55"/>
      <c r="C174" s="54"/>
      <c r="D174" s="20"/>
      <c r="E174" s="20"/>
    </row>
    <row r="175" spans="1:9">
      <c r="A175" s="25"/>
      <c r="B175" s="25"/>
      <c r="C175" s="54"/>
      <c r="D175" s="55"/>
      <c r="E175" s="20"/>
    </row>
    <row r="176" spans="1:9">
      <c r="A176" s="25"/>
      <c r="B176" s="25"/>
      <c r="C176" s="54"/>
      <c r="D176" s="55"/>
      <c r="E176" s="20"/>
    </row>
    <row r="177" spans="1:5">
      <c r="A177" s="25"/>
      <c r="B177" s="25"/>
      <c r="C177" s="54"/>
      <c r="D177" s="55"/>
      <c r="E177" s="20"/>
    </row>
    <row r="178" spans="1:5">
      <c r="A178" s="25"/>
      <c r="B178" s="25"/>
      <c r="C178" s="54"/>
      <c r="D178" s="55"/>
      <c r="E178" s="20"/>
    </row>
    <row r="179" spans="1:5">
      <c r="A179" s="49" t="s">
        <v>339</v>
      </c>
      <c r="B179" s="38"/>
      <c r="C179" s="38"/>
      <c r="D179" s="38"/>
      <c r="E179" s="38"/>
    </row>
    <row r="180" spans="1:5">
      <c r="A180" s="45" t="s">
        <v>340</v>
      </c>
      <c r="B180" s="45"/>
      <c r="C180" s="45"/>
      <c r="D180" s="45"/>
      <c r="E180" s="45"/>
    </row>
    <row r="181" spans="1:5">
      <c r="A181" s="20" t="s">
        <v>341</v>
      </c>
      <c r="B181" s="46" t="s">
        <v>284</v>
      </c>
      <c r="C181" s="47">
        <v>1101499.6499999999</v>
      </c>
      <c r="D181" s="20"/>
      <c r="E181" s="20"/>
    </row>
    <row r="182" spans="1:5">
      <c r="A182" s="20" t="s">
        <v>342</v>
      </c>
      <c r="B182" s="46" t="s">
        <v>284</v>
      </c>
      <c r="C182" s="47">
        <v>40967.18</v>
      </c>
      <c r="D182" s="20"/>
      <c r="E182" s="20"/>
    </row>
    <row r="183" spans="1:5">
      <c r="A183" s="25" t="s">
        <v>343</v>
      </c>
      <c r="B183" s="46" t="s">
        <v>284</v>
      </c>
      <c r="C183" s="47">
        <v>212995.03</v>
      </c>
      <c r="D183" s="20"/>
      <c r="E183" s="20"/>
    </row>
    <row r="184" spans="1:5">
      <c r="A184" s="20" t="s">
        <v>344</v>
      </c>
      <c r="B184" s="46" t="s">
        <v>284</v>
      </c>
      <c r="C184" s="47">
        <v>2453539.06</v>
      </c>
      <c r="D184" s="20"/>
      <c r="E184" s="20"/>
    </row>
    <row r="185" spans="1:5">
      <c r="A185" s="20" t="s">
        <v>345</v>
      </c>
      <c r="B185" s="46" t="s">
        <v>284</v>
      </c>
      <c r="C185" s="47">
        <v>0</v>
      </c>
      <c r="D185" s="20"/>
      <c r="E185" s="20"/>
    </row>
    <row r="186" spans="1:5">
      <c r="A186" s="20" t="s">
        <v>346</v>
      </c>
      <c r="B186" s="46" t="s">
        <v>284</v>
      </c>
      <c r="C186" s="47">
        <v>696099.85</v>
      </c>
      <c r="D186" s="20"/>
      <c r="E186" s="20"/>
    </row>
    <row r="187" spans="1:5">
      <c r="A187" s="20" t="s">
        <v>347</v>
      </c>
      <c r="B187" s="46" t="s">
        <v>284</v>
      </c>
      <c r="C187" s="47">
        <v>20778.63</v>
      </c>
      <c r="D187" s="20"/>
      <c r="E187" s="20"/>
    </row>
    <row r="188" spans="1:5">
      <c r="A188" s="20" t="s">
        <v>347</v>
      </c>
      <c r="B188" s="46" t="s">
        <v>284</v>
      </c>
      <c r="C188" s="47">
        <v>11775.54</v>
      </c>
      <c r="D188" s="20"/>
      <c r="E188" s="20"/>
    </row>
    <row r="189" spans="1:5">
      <c r="A189" s="20" t="s">
        <v>215</v>
      </c>
      <c r="B189" s="20"/>
      <c r="C189" s="27"/>
      <c r="D189" s="32">
        <f>SUM(C181:C188)</f>
        <v>4537654.9399999995</v>
      </c>
      <c r="E189" s="20"/>
    </row>
    <row r="190" spans="1:5">
      <c r="A190" s="45" t="s">
        <v>348</v>
      </c>
      <c r="B190" s="45"/>
      <c r="C190" s="45"/>
      <c r="D190" s="45"/>
      <c r="E190" s="45"/>
    </row>
    <row r="191" spans="1:5">
      <c r="A191" s="20" t="s">
        <v>349</v>
      </c>
      <c r="B191" s="46" t="s">
        <v>284</v>
      </c>
      <c r="C191" s="47">
        <v>0</v>
      </c>
      <c r="D191" s="20"/>
      <c r="E191" s="20"/>
    </row>
    <row r="192" spans="1:5">
      <c r="A192" s="20" t="s">
        <v>350</v>
      </c>
      <c r="B192" s="46" t="s">
        <v>284</v>
      </c>
      <c r="C192" s="47">
        <v>95850.240000000005</v>
      </c>
      <c r="D192" s="20"/>
      <c r="E192" s="20"/>
    </row>
    <row r="193" spans="1:5">
      <c r="A193" s="20" t="s">
        <v>215</v>
      </c>
      <c r="B193" s="20"/>
      <c r="C193" s="27"/>
      <c r="D193" s="32">
        <f>SUM(C191:C192)</f>
        <v>95850.240000000005</v>
      </c>
      <c r="E193" s="20"/>
    </row>
    <row r="194" spans="1:5">
      <c r="A194" s="45" t="s">
        <v>351</v>
      </c>
      <c r="B194" s="45"/>
      <c r="C194" s="45"/>
      <c r="D194" s="45"/>
      <c r="E194" s="45"/>
    </row>
    <row r="195" spans="1:5">
      <c r="A195" s="20" t="s">
        <v>352</v>
      </c>
      <c r="B195" s="46" t="s">
        <v>284</v>
      </c>
      <c r="C195" s="47">
        <v>185208.75</v>
      </c>
      <c r="D195" s="20"/>
      <c r="E195" s="20"/>
    </row>
    <row r="196" spans="1:5">
      <c r="A196" s="20" t="s">
        <v>353</v>
      </c>
      <c r="B196" s="46" t="s">
        <v>284</v>
      </c>
      <c r="C196" s="47">
        <v>67481.47</v>
      </c>
      <c r="D196" s="20"/>
      <c r="E196" s="20"/>
    </row>
    <row r="197" spans="1:5">
      <c r="A197" s="20" t="s">
        <v>215</v>
      </c>
      <c r="B197" s="20"/>
      <c r="C197" s="27"/>
      <c r="D197" s="32">
        <f>SUM(C195:C196)</f>
        <v>252690.22</v>
      </c>
      <c r="E197" s="20"/>
    </row>
    <row r="198" spans="1:5">
      <c r="A198" s="45" t="s">
        <v>354</v>
      </c>
      <c r="B198" s="45"/>
      <c r="C198" s="45"/>
      <c r="D198" s="45"/>
      <c r="E198" s="45"/>
    </row>
    <row r="199" spans="1:5">
      <c r="A199" s="20" t="s">
        <v>355</v>
      </c>
      <c r="B199" s="46" t="s">
        <v>284</v>
      </c>
      <c r="C199" s="47">
        <v>21757.46</v>
      </c>
      <c r="D199" s="20"/>
      <c r="E199" s="20"/>
    </row>
    <row r="200" spans="1:5">
      <c r="A200" s="20" t="s">
        <v>356</v>
      </c>
      <c r="B200" s="46" t="s">
        <v>284</v>
      </c>
      <c r="C200" s="47">
        <v>189889.26</v>
      </c>
      <c r="D200" s="20"/>
      <c r="E200" s="20"/>
    </row>
    <row r="201" spans="1:5">
      <c r="A201" s="20" t="s">
        <v>144</v>
      </c>
      <c r="B201" s="46" t="s">
        <v>284</v>
      </c>
      <c r="C201" s="47">
        <v>0</v>
      </c>
      <c r="D201" s="20"/>
      <c r="E201" s="20"/>
    </row>
    <row r="202" spans="1:5">
      <c r="A202" s="20" t="s">
        <v>215</v>
      </c>
      <c r="B202" s="20"/>
      <c r="C202" s="27"/>
      <c r="D202" s="32">
        <f>SUM(C199:C201)</f>
        <v>211646.72</v>
      </c>
      <c r="E202" s="20"/>
    </row>
    <row r="203" spans="1:5">
      <c r="A203" s="45" t="s">
        <v>357</v>
      </c>
      <c r="B203" s="45"/>
      <c r="C203" s="45"/>
      <c r="D203" s="45"/>
      <c r="E203" s="45"/>
    </row>
    <row r="204" spans="1:5">
      <c r="A204" s="20" t="s">
        <v>358</v>
      </c>
      <c r="B204" s="46" t="s">
        <v>284</v>
      </c>
      <c r="C204" s="47">
        <v>0</v>
      </c>
      <c r="D204" s="20"/>
      <c r="E204" s="20"/>
    </row>
    <row r="205" spans="1:5">
      <c r="A205" s="20" t="s">
        <v>359</v>
      </c>
      <c r="B205" s="46" t="s">
        <v>284</v>
      </c>
      <c r="C205" s="47">
        <v>92884.59</v>
      </c>
      <c r="D205" s="20"/>
      <c r="E205" s="20"/>
    </row>
    <row r="206" spans="1:5">
      <c r="A206" s="20" t="s">
        <v>215</v>
      </c>
      <c r="B206" s="20"/>
      <c r="C206" s="27"/>
      <c r="D206" s="32">
        <f>SUM(C204:C205)</f>
        <v>92884.59</v>
      </c>
      <c r="E206" s="20"/>
    </row>
    <row r="207" spans="1:5">
      <c r="A207" s="20"/>
      <c r="B207" s="20"/>
      <c r="C207" s="27"/>
      <c r="D207" s="20"/>
      <c r="E207" s="20"/>
    </row>
    <row r="208" spans="1:5">
      <c r="A208" s="38" t="s">
        <v>360</v>
      </c>
      <c r="B208" s="38"/>
      <c r="C208" s="38"/>
      <c r="D208" s="38"/>
      <c r="E208" s="38"/>
    </row>
    <row r="209" spans="1:5">
      <c r="A209" s="49" t="s">
        <v>361</v>
      </c>
      <c r="B209" s="38"/>
      <c r="C209" s="38"/>
      <c r="D209" s="38"/>
      <c r="E209" s="38"/>
    </row>
    <row r="210" spans="1:5">
      <c r="A210" s="26"/>
      <c r="B210" s="22" t="s">
        <v>362</v>
      </c>
      <c r="C210" s="21" t="s">
        <v>363</v>
      </c>
      <c r="D210" s="22" t="s">
        <v>364</v>
      </c>
      <c r="E210" s="22" t="s">
        <v>365</v>
      </c>
    </row>
    <row r="211" spans="1:5">
      <c r="A211" s="20" t="s">
        <v>366</v>
      </c>
      <c r="B211" s="50">
        <v>826321</v>
      </c>
      <c r="C211" s="47"/>
      <c r="D211" s="50"/>
      <c r="E211" s="32">
        <f t="shared" ref="E211:E219" si="19">SUM(B211:C211)-D211</f>
        <v>826321</v>
      </c>
    </row>
    <row r="212" spans="1:5">
      <c r="A212" s="20" t="s">
        <v>367</v>
      </c>
      <c r="B212" s="50">
        <v>1071855</v>
      </c>
      <c r="C212" s="47"/>
      <c r="D212" s="50"/>
      <c r="E212" s="32">
        <f t="shared" si="19"/>
        <v>1071855</v>
      </c>
    </row>
    <row r="213" spans="1:5">
      <c r="A213" s="20" t="s">
        <v>368</v>
      </c>
      <c r="B213" s="50">
        <v>15393521</v>
      </c>
      <c r="C213" s="47">
        <v>43594</v>
      </c>
      <c r="D213" s="50"/>
      <c r="E213" s="32">
        <f t="shared" si="19"/>
        <v>15437115</v>
      </c>
    </row>
    <row r="214" spans="1:5">
      <c r="A214" s="20" t="s">
        <v>369</v>
      </c>
      <c r="B214" s="50"/>
      <c r="C214" s="47"/>
      <c r="D214" s="50"/>
      <c r="E214" s="32">
        <f t="shared" si="19"/>
        <v>0</v>
      </c>
    </row>
    <row r="215" spans="1:5">
      <c r="A215" s="20" t="s">
        <v>370</v>
      </c>
      <c r="B215" s="50">
        <v>2431079</v>
      </c>
      <c r="C215" s="47">
        <v>131786</v>
      </c>
      <c r="D215" s="50"/>
      <c r="E215" s="32">
        <f t="shared" si="19"/>
        <v>2562865</v>
      </c>
    </row>
    <row r="216" spans="1:5">
      <c r="A216" s="20" t="s">
        <v>371</v>
      </c>
      <c r="B216" s="50">
        <v>9569095</v>
      </c>
      <c r="C216" s="47">
        <v>1858831</v>
      </c>
      <c r="D216" s="50">
        <v>893972</v>
      </c>
      <c r="E216" s="32">
        <f t="shared" si="19"/>
        <v>10533954</v>
      </c>
    </row>
    <row r="217" spans="1:5">
      <c r="A217" s="20" t="s">
        <v>372</v>
      </c>
      <c r="B217" s="50"/>
      <c r="C217" s="50"/>
      <c r="D217" s="50"/>
      <c r="E217" s="32">
        <f t="shared" si="19"/>
        <v>0</v>
      </c>
    </row>
    <row r="218" spans="1:5">
      <c r="A218" s="20" t="s">
        <v>373</v>
      </c>
      <c r="B218" s="50">
        <v>0</v>
      </c>
      <c r="C218" s="50"/>
      <c r="D218" s="50"/>
      <c r="E218" s="32">
        <f t="shared" si="19"/>
        <v>0</v>
      </c>
    </row>
    <row r="219" spans="1:5">
      <c r="A219" s="20" t="s">
        <v>374</v>
      </c>
      <c r="B219" s="50">
        <v>49522</v>
      </c>
      <c r="C219" s="50">
        <v>684123</v>
      </c>
      <c r="D219" s="50">
        <v>684123</v>
      </c>
      <c r="E219" s="32">
        <f t="shared" si="19"/>
        <v>49522</v>
      </c>
    </row>
    <row r="220" spans="1:5">
      <c r="A220" s="20" t="s">
        <v>215</v>
      </c>
      <c r="B220" s="32">
        <f>SUM(B211:B219)</f>
        <v>29341393</v>
      </c>
      <c r="C220" s="241">
        <f>SUM(C211:C219)</f>
        <v>2718334</v>
      </c>
      <c r="D220" s="32">
        <f>SUM(D211:D219)</f>
        <v>1578095</v>
      </c>
      <c r="E220" s="32">
        <f>SUM(E211:E219)</f>
        <v>30481632</v>
      </c>
    </row>
    <row r="221" spans="1:5">
      <c r="A221" s="20"/>
      <c r="B221" s="20"/>
      <c r="C221" s="27"/>
      <c r="D221" s="20"/>
      <c r="E221" s="20"/>
    </row>
    <row r="222" spans="1:5">
      <c r="A222" s="49" t="s">
        <v>375</v>
      </c>
      <c r="B222" s="49"/>
      <c r="C222" s="49"/>
      <c r="D222" s="49"/>
      <c r="E222" s="49"/>
    </row>
    <row r="223" spans="1:5">
      <c r="A223" s="26"/>
      <c r="B223" s="22" t="s">
        <v>362</v>
      </c>
      <c r="C223" s="21" t="s">
        <v>363</v>
      </c>
      <c r="D223" s="22" t="s">
        <v>364</v>
      </c>
      <c r="E223" s="22" t="s">
        <v>365</v>
      </c>
    </row>
    <row r="224" spans="1:5">
      <c r="A224" s="20" t="s">
        <v>366</v>
      </c>
      <c r="B224" s="55"/>
      <c r="C224" s="54"/>
      <c r="D224" s="55"/>
      <c r="E224" s="20"/>
    </row>
    <row r="225" spans="1:5">
      <c r="A225" s="20" t="s">
        <v>367</v>
      </c>
      <c r="B225" s="50">
        <v>623997</v>
      </c>
      <c r="C225" s="47">
        <v>92613</v>
      </c>
      <c r="D225" s="50"/>
      <c r="E225" s="32">
        <f t="shared" ref="E225:E232" si="20">SUM(B225:C225)-D225</f>
        <v>716610</v>
      </c>
    </row>
    <row r="226" spans="1:5">
      <c r="A226" s="20" t="s">
        <v>368</v>
      </c>
      <c r="B226" s="50">
        <v>11014286</v>
      </c>
      <c r="C226" s="47">
        <v>653610</v>
      </c>
      <c r="D226" s="50"/>
      <c r="E226" s="32">
        <f t="shared" si="20"/>
        <v>11667896</v>
      </c>
    </row>
    <row r="227" spans="1:5">
      <c r="A227" s="20" t="s">
        <v>369</v>
      </c>
      <c r="B227" s="50">
        <v>0</v>
      </c>
      <c r="C227" s="47"/>
      <c r="D227" s="50"/>
      <c r="E227" s="32">
        <f t="shared" si="20"/>
        <v>0</v>
      </c>
    </row>
    <row r="228" spans="1:5">
      <c r="A228" s="20" t="s">
        <v>370</v>
      </c>
      <c r="B228" s="50">
        <v>933361</v>
      </c>
      <c r="C228" s="47">
        <v>137751</v>
      </c>
      <c r="D228" s="50"/>
      <c r="E228" s="32">
        <f t="shared" si="20"/>
        <v>1071112</v>
      </c>
    </row>
    <row r="229" spans="1:5">
      <c r="A229" s="20" t="s">
        <v>371</v>
      </c>
      <c r="B229" s="50">
        <v>7308294</v>
      </c>
      <c r="C229" s="47">
        <v>750253</v>
      </c>
      <c r="D229" s="50">
        <v>160878</v>
      </c>
      <c r="E229" s="32">
        <f t="shared" si="20"/>
        <v>7897669</v>
      </c>
    </row>
    <row r="230" spans="1:5">
      <c r="A230" s="20" t="s">
        <v>372</v>
      </c>
      <c r="B230" s="50">
        <v>0</v>
      </c>
      <c r="C230" s="50"/>
      <c r="D230" s="50"/>
      <c r="E230" s="32">
        <f t="shared" si="20"/>
        <v>0</v>
      </c>
    </row>
    <row r="231" spans="1:5">
      <c r="A231" s="20" t="s">
        <v>373</v>
      </c>
      <c r="B231" s="50">
        <v>0</v>
      </c>
      <c r="C231" s="50">
        <v>0</v>
      </c>
      <c r="D231" s="50">
        <v>0</v>
      </c>
      <c r="E231" s="32">
        <f t="shared" si="20"/>
        <v>0</v>
      </c>
    </row>
    <row r="232" spans="1:5">
      <c r="A232" s="20" t="s">
        <v>374</v>
      </c>
      <c r="B232" s="50">
        <v>0</v>
      </c>
      <c r="C232" s="50">
        <v>0</v>
      </c>
      <c r="D232" s="50">
        <v>0</v>
      </c>
      <c r="E232" s="32">
        <f t="shared" si="20"/>
        <v>0</v>
      </c>
    </row>
    <row r="233" spans="1:5">
      <c r="A233" s="20" t="s">
        <v>215</v>
      </c>
      <c r="B233" s="32">
        <f>SUM(B224:B232)</f>
        <v>19879938</v>
      </c>
      <c r="C233" s="241">
        <f>SUM(C224:C232)</f>
        <v>1634227</v>
      </c>
      <c r="D233" s="32">
        <f>SUM(D224:D232)</f>
        <v>160878</v>
      </c>
      <c r="E233" s="32">
        <f>SUM(E224:E232)</f>
        <v>21353287</v>
      </c>
    </row>
    <row r="234" spans="1:5">
      <c r="A234" s="20"/>
      <c r="B234" s="20"/>
      <c r="C234" s="27"/>
      <c r="D234" s="20"/>
      <c r="E234" s="20"/>
    </row>
    <row r="235" spans="1:5">
      <c r="A235" s="38" t="s">
        <v>376</v>
      </c>
      <c r="B235" s="38"/>
      <c r="C235" s="38"/>
      <c r="D235" s="38"/>
      <c r="E235" s="38"/>
    </row>
    <row r="236" spans="1:5">
      <c r="A236" s="38"/>
      <c r="B236" s="329" t="s">
        <v>377</v>
      </c>
      <c r="C236" s="329"/>
      <c r="D236" s="38"/>
      <c r="E236" s="38"/>
    </row>
    <row r="237" spans="1:5">
      <c r="A237" s="56" t="s">
        <v>377</v>
      </c>
      <c r="B237" s="38"/>
      <c r="C237" s="320">
        <v>811218.61</v>
      </c>
      <c r="D237" s="40">
        <f>C237</f>
        <v>811218.61</v>
      </c>
      <c r="E237" s="38"/>
    </row>
    <row r="238" spans="1:5">
      <c r="A238" s="45" t="s">
        <v>378</v>
      </c>
      <c r="B238" s="45"/>
      <c r="C238" s="45"/>
      <c r="D238" s="45"/>
      <c r="E238" s="45"/>
    </row>
    <row r="239" spans="1:5">
      <c r="A239" s="20" t="s">
        <v>379</v>
      </c>
      <c r="B239" s="46" t="s">
        <v>284</v>
      </c>
      <c r="C239" s="320">
        <v>8590285.3300000001</v>
      </c>
      <c r="D239" s="20"/>
      <c r="E239" s="20"/>
    </row>
    <row r="240" spans="1:5">
      <c r="A240" s="20" t="s">
        <v>380</v>
      </c>
      <c r="B240" s="46" t="s">
        <v>284</v>
      </c>
      <c r="C240" s="320">
        <v>3891588.8</v>
      </c>
      <c r="D240" s="20"/>
      <c r="E240" s="20"/>
    </row>
    <row r="241" spans="1:5">
      <c r="A241" s="20" t="s">
        <v>381</v>
      </c>
      <c r="B241" s="46" t="s">
        <v>284</v>
      </c>
      <c r="C241" s="320">
        <v>517132.33</v>
      </c>
      <c r="D241" s="20"/>
      <c r="E241" s="20"/>
    </row>
    <row r="242" spans="1:5">
      <c r="A242" s="20" t="s">
        <v>382</v>
      </c>
      <c r="B242" s="46" t="s">
        <v>284</v>
      </c>
      <c r="C242" s="47">
        <v>0</v>
      </c>
      <c r="D242" s="20"/>
      <c r="E242" s="20"/>
    </row>
    <row r="243" spans="1:5">
      <c r="A243" s="20" t="s">
        <v>383</v>
      </c>
      <c r="B243" s="46" t="s">
        <v>284</v>
      </c>
      <c r="C243" s="47">
        <v>5548794.0899999999</v>
      </c>
      <c r="D243" s="20"/>
      <c r="E243" s="20"/>
    </row>
    <row r="244" spans="1:5">
      <c r="A244" s="20" t="s">
        <v>384</v>
      </c>
      <c r="B244" s="46" t="s">
        <v>284</v>
      </c>
      <c r="C244" s="320"/>
      <c r="D244" s="20"/>
      <c r="E244" s="20"/>
    </row>
    <row r="245" spans="1:5">
      <c r="A245" s="20" t="s">
        <v>385</v>
      </c>
      <c r="B245" s="20"/>
      <c r="C245" s="27"/>
      <c r="D245" s="32">
        <f>SUM(C239:C244)</f>
        <v>18547800.549999997</v>
      </c>
      <c r="E245" s="20"/>
    </row>
    <row r="246" spans="1:5">
      <c r="A246" s="45" t="s">
        <v>386</v>
      </c>
      <c r="B246" s="45"/>
      <c r="C246" s="45"/>
      <c r="D246" s="45"/>
      <c r="E246" s="45"/>
    </row>
    <row r="247" spans="1:5">
      <c r="A247" s="26" t="s">
        <v>387</v>
      </c>
      <c r="B247" s="46" t="s">
        <v>284</v>
      </c>
      <c r="C247" s="220">
        <v>733</v>
      </c>
      <c r="D247" s="20"/>
      <c r="E247" s="20"/>
    </row>
    <row r="248" spans="1:5">
      <c r="A248" s="26"/>
      <c r="B248" s="46"/>
      <c r="C248" s="27"/>
      <c r="D248" s="20"/>
      <c r="E248" s="20"/>
    </row>
    <row r="249" spans="1:5">
      <c r="A249" s="26" t="s">
        <v>388</v>
      </c>
      <c r="B249" s="46" t="s">
        <v>284</v>
      </c>
      <c r="C249" s="320">
        <v>92233.15</v>
      </c>
      <c r="D249" s="20"/>
      <c r="E249" s="20"/>
    </row>
    <row r="250" spans="1:5">
      <c r="A250" s="26" t="s">
        <v>389</v>
      </c>
      <c r="B250" s="46" t="s">
        <v>284</v>
      </c>
      <c r="C250" s="320">
        <v>398149.83</v>
      </c>
      <c r="D250" s="20"/>
      <c r="E250" s="20"/>
    </row>
    <row r="251" spans="1:5">
      <c r="A251" s="20"/>
      <c r="B251" s="20"/>
      <c r="C251" s="27"/>
      <c r="D251" s="20"/>
      <c r="E251" s="20"/>
    </row>
    <row r="252" spans="1:5">
      <c r="A252" s="26" t="s">
        <v>390</v>
      </c>
      <c r="B252" s="20"/>
      <c r="C252" s="27"/>
      <c r="D252" s="32">
        <f>SUM(C249:C251)</f>
        <v>490382.98</v>
      </c>
      <c r="E252" s="20"/>
    </row>
    <row r="253" spans="1:5">
      <c r="A253" s="45" t="s">
        <v>391</v>
      </c>
      <c r="B253" s="45"/>
      <c r="C253" s="45"/>
      <c r="D253" s="45"/>
      <c r="E253" s="45"/>
    </row>
    <row r="254" spans="1:5">
      <c r="A254" s="20" t="s">
        <v>392</v>
      </c>
      <c r="B254" s="46" t="s">
        <v>284</v>
      </c>
      <c r="C254" s="220">
        <v>1353846.45</v>
      </c>
      <c r="D254" s="20"/>
      <c r="E254" s="20"/>
    </row>
    <row r="255" spans="1:5">
      <c r="A255" s="20" t="s">
        <v>391</v>
      </c>
      <c r="B255" s="46" t="s">
        <v>284</v>
      </c>
      <c r="C255" s="320">
        <v>5454.02</v>
      </c>
      <c r="D255" s="20"/>
      <c r="E255" s="20"/>
    </row>
    <row r="256" spans="1:5">
      <c r="A256" s="20" t="s">
        <v>393</v>
      </c>
      <c r="B256" s="20"/>
      <c r="C256" s="27"/>
      <c r="D256" s="32">
        <f>SUM(C254:C255)</f>
        <v>1359300.47</v>
      </c>
      <c r="E256" s="20"/>
    </row>
    <row r="257" spans="1:5">
      <c r="A257" s="20"/>
      <c r="B257" s="20"/>
      <c r="C257" s="27"/>
      <c r="D257" s="20"/>
      <c r="E257" s="20"/>
    </row>
    <row r="258" spans="1:5">
      <c r="A258" s="20" t="s">
        <v>394</v>
      </c>
      <c r="B258" s="20"/>
      <c r="C258" s="27"/>
      <c r="D258" s="32">
        <f>D237+D245+D252+D256</f>
        <v>21208702.609999996</v>
      </c>
      <c r="E258" s="20"/>
    </row>
    <row r="259" spans="1:5">
      <c r="A259" s="20"/>
      <c r="B259" s="20"/>
      <c r="C259" s="27"/>
      <c r="D259" s="20"/>
      <c r="E259" s="20"/>
    </row>
    <row r="260" spans="1:5">
      <c r="A260" s="20"/>
      <c r="B260" s="20"/>
      <c r="C260" s="27"/>
      <c r="D260" s="20"/>
      <c r="E260" s="20"/>
    </row>
    <row r="261" spans="1:5">
      <c r="A261" s="20"/>
      <c r="B261" s="20"/>
      <c r="C261" s="27"/>
      <c r="D261" s="20"/>
      <c r="E261" s="20"/>
    </row>
    <row r="262" spans="1:5">
      <c r="A262" s="20"/>
      <c r="B262" s="20"/>
      <c r="C262" s="27"/>
      <c r="D262" s="20"/>
      <c r="E262" s="20"/>
    </row>
    <row r="263" spans="1:5">
      <c r="A263" s="20"/>
      <c r="B263" s="20"/>
      <c r="C263" s="27"/>
      <c r="D263" s="20"/>
      <c r="E263" s="20"/>
    </row>
    <row r="264" spans="1:5">
      <c r="A264" s="38" t="s">
        <v>395</v>
      </c>
      <c r="B264" s="38"/>
      <c r="C264" s="38"/>
      <c r="D264" s="38"/>
      <c r="E264" s="38"/>
    </row>
    <row r="265" spans="1:5">
      <c r="A265" s="45" t="s">
        <v>396</v>
      </c>
      <c r="B265" s="45"/>
      <c r="C265" s="45"/>
      <c r="D265" s="45"/>
      <c r="E265" s="45"/>
    </row>
    <row r="266" spans="1:5">
      <c r="A266" s="20" t="s">
        <v>397</v>
      </c>
      <c r="B266" s="46" t="s">
        <v>284</v>
      </c>
      <c r="C266" s="320">
        <v>18410861.75</v>
      </c>
      <c r="D266" s="20"/>
      <c r="E266" s="20"/>
    </row>
    <row r="267" spans="1:5">
      <c r="A267" s="20" t="s">
        <v>398</v>
      </c>
      <c r="B267" s="46" t="s">
        <v>284</v>
      </c>
      <c r="C267" s="320">
        <v>0</v>
      </c>
      <c r="D267" s="20"/>
      <c r="E267" s="20"/>
    </row>
    <row r="268" spans="1:5">
      <c r="A268" s="20" t="s">
        <v>399</v>
      </c>
      <c r="B268" s="46" t="s">
        <v>284</v>
      </c>
      <c r="C268" s="320">
        <v>7154242.9000000004</v>
      </c>
      <c r="D268" s="20"/>
      <c r="E268" s="20"/>
    </row>
    <row r="269" spans="1:5">
      <c r="A269" s="20" t="s">
        <v>400</v>
      </c>
      <c r="B269" s="46" t="s">
        <v>284</v>
      </c>
      <c r="C269" s="320">
        <v>3537975.7</v>
      </c>
      <c r="D269" s="20"/>
      <c r="E269" s="20"/>
    </row>
    <row r="270" spans="1:5">
      <c r="A270" s="20" t="s">
        <v>401</v>
      </c>
      <c r="B270" s="46" t="s">
        <v>284</v>
      </c>
      <c r="C270" s="320">
        <v>1324332.81</v>
      </c>
      <c r="D270" s="20"/>
      <c r="E270" s="20"/>
    </row>
    <row r="271" spans="1:5">
      <c r="A271" s="20" t="s">
        <v>402</v>
      </c>
      <c r="B271" s="46" t="s">
        <v>284</v>
      </c>
      <c r="C271" s="320">
        <v>63453.85</v>
      </c>
      <c r="D271" s="20"/>
      <c r="E271" s="20"/>
    </row>
    <row r="272" spans="1:5">
      <c r="A272" s="20" t="s">
        <v>403</v>
      </c>
      <c r="B272" s="46" t="s">
        <v>284</v>
      </c>
      <c r="C272" s="320">
        <v>40451.620000000003</v>
      </c>
      <c r="D272" s="20"/>
      <c r="E272" s="20"/>
    </row>
    <row r="273" spans="1:5">
      <c r="A273" s="20" t="s">
        <v>404</v>
      </c>
      <c r="B273" s="46" t="s">
        <v>284</v>
      </c>
      <c r="C273" s="320">
        <v>835788.86</v>
      </c>
      <c r="D273" s="20"/>
      <c r="E273" s="20"/>
    </row>
    <row r="274" spans="1:5">
      <c r="A274" s="20" t="s">
        <v>405</v>
      </c>
      <c r="B274" s="46" t="s">
        <v>284</v>
      </c>
      <c r="C274" s="320">
        <v>2201356.5299999998</v>
      </c>
      <c r="D274" s="20"/>
      <c r="E274" s="20"/>
    </row>
    <row r="275" spans="1:5">
      <c r="A275" s="20" t="s">
        <v>406</v>
      </c>
      <c r="B275" s="46" t="s">
        <v>284</v>
      </c>
      <c r="C275" s="220">
        <v>0</v>
      </c>
      <c r="D275" s="20"/>
      <c r="E275" s="20"/>
    </row>
    <row r="276" spans="1:5">
      <c r="A276" s="20" t="s">
        <v>407</v>
      </c>
      <c r="B276" s="20"/>
      <c r="C276" s="27"/>
      <c r="D276" s="32">
        <f>SUM(C266:C268)-C269+SUM(C270:C275)</f>
        <v>26492512.619999997</v>
      </c>
      <c r="E276" s="20"/>
    </row>
    <row r="277" spans="1:5">
      <c r="A277" s="45" t="s">
        <v>408</v>
      </c>
      <c r="B277" s="45"/>
      <c r="C277" s="45"/>
      <c r="D277" s="45"/>
      <c r="E277" s="45"/>
    </row>
    <row r="278" spans="1:5">
      <c r="A278" s="20" t="s">
        <v>397</v>
      </c>
      <c r="B278" s="46" t="s">
        <v>284</v>
      </c>
      <c r="C278" s="320">
        <v>8076011.1100000003</v>
      </c>
      <c r="D278" s="20"/>
      <c r="E278" s="20"/>
    </row>
    <row r="279" spans="1:5">
      <c r="A279" s="20" t="s">
        <v>398</v>
      </c>
      <c r="B279" s="46" t="s">
        <v>284</v>
      </c>
      <c r="C279" s="320">
        <v>0</v>
      </c>
      <c r="D279" s="20"/>
      <c r="E279" s="20"/>
    </row>
    <row r="280" spans="1:5">
      <c r="A280" s="20" t="s">
        <v>409</v>
      </c>
      <c r="B280" s="46" t="s">
        <v>284</v>
      </c>
      <c r="C280" s="320">
        <v>9204967.6300000008</v>
      </c>
      <c r="D280" s="20"/>
      <c r="E280" s="20"/>
    </row>
    <row r="281" spans="1:5">
      <c r="A281" s="20" t="s">
        <v>410</v>
      </c>
      <c r="B281" s="20"/>
      <c r="C281" s="27"/>
      <c r="D281" s="32">
        <f>SUM(C278:C280)</f>
        <v>17280978.740000002</v>
      </c>
      <c r="E281" s="20"/>
    </row>
    <row r="282" spans="1:5">
      <c r="A282" s="45" t="s">
        <v>411</v>
      </c>
      <c r="B282" s="45"/>
      <c r="C282" s="45"/>
      <c r="D282" s="45"/>
      <c r="E282" s="45"/>
    </row>
    <row r="283" spans="1:5">
      <c r="A283" s="20" t="s">
        <v>366</v>
      </c>
      <c r="B283" s="46" t="s">
        <v>284</v>
      </c>
      <c r="C283" s="47">
        <v>826320.9</v>
      </c>
      <c r="D283" s="20"/>
      <c r="E283" s="20"/>
    </row>
    <row r="284" spans="1:5">
      <c r="A284" s="20" t="s">
        <v>367</v>
      </c>
      <c r="B284" s="46" t="s">
        <v>284</v>
      </c>
      <c r="C284" s="47">
        <v>1071854.82</v>
      </c>
      <c r="D284" s="20"/>
      <c r="E284" s="20"/>
    </row>
    <row r="285" spans="1:5">
      <c r="A285" s="20" t="s">
        <v>368</v>
      </c>
      <c r="B285" s="46" t="s">
        <v>284</v>
      </c>
      <c r="C285" s="47">
        <v>15437115.390000001</v>
      </c>
      <c r="D285" s="20"/>
      <c r="E285" s="20"/>
    </row>
    <row r="286" spans="1:5">
      <c r="A286" s="20" t="s">
        <v>412</v>
      </c>
      <c r="B286" s="46" t="s">
        <v>284</v>
      </c>
      <c r="C286" s="47">
        <v>0</v>
      </c>
      <c r="D286" s="20"/>
      <c r="E286" s="20"/>
    </row>
    <row r="287" spans="1:5">
      <c r="A287" s="20" t="s">
        <v>413</v>
      </c>
      <c r="B287" s="46" t="s">
        <v>284</v>
      </c>
      <c r="C287" s="47">
        <v>2562864.7400000002</v>
      </c>
      <c r="D287" s="20"/>
      <c r="E287" s="20"/>
    </row>
    <row r="288" spans="1:5">
      <c r="A288" s="20" t="s">
        <v>414</v>
      </c>
      <c r="B288" s="46" t="s">
        <v>284</v>
      </c>
      <c r="C288" s="47">
        <v>10533954.23</v>
      </c>
      <c r="D288" s="20"/>
      <c r="E288" s="20"/>
    </row>
    <row r="289" spans="1:5">
      <c r="A289" s="20" t="s">
        <v>373</v>
      </c>
      <c r="B289" s="46" t="s">
        <v>284</v>
      </c>
      <c r="C289" s="47">
        <v>0</v>
      </c>
      <c r="D289" s="20"/>
      <c r="E289" s="20"/>
    </row>
    <row r="290" spans="1:5">
      <c r="A290" s="20" t="s">
        <v>374</v>
      </c>
      <c r="B290" s="46" t="s">
        <v>284</v>
      </c>
      <c r="C290" s="47">
        <v>49522.35</v>
      </c>
      <c r="D290" s="20"/>
      <c r="E290" s="20"/>
    </row>
    <row r="291" spans="1:5">
      <c r="A291" s="20" t="s">
        <v>415</v>
      </c>
      <c r="B291" s="20"/>
      <c r="C291" s="27"/>
      <c r="D291" s="32">
        <f>SUM(C283:C290)</f>
        <v>30481632.430000003</v>
      </c>
      <c r="E291" s="20"/>
    </row>
    <row r="292" spans="1:5">
      <c r="A292" s="20" t="s">
        <v>416</v>
      </c>
      <c r="B292" s="46" t="s">
        <v>284</v>
      </c>
      <c r="C292" s="47">
        <v>21353286.43</v>
      </c>
      <c r="D292" s="20"/>
      <c r="E292" s="20"/>
    </row>
    <row r="293" spans="1:5">
      <c r="A293" s="20" t="s">
        <v>417</v>
      </c>
      <c r="B293" s="20"/>
      <c r="C293" s="27"/>
      <c r="D293" s="32">
        <f>D291-C292</f>
        <v>9128346.0000000037</v>
      </c>
      <c r="E293" s="20"/>
    </row>
    <row r="294" spans="1:5">
      <c r="A294" s="45" t="s">
        <v>418</v>
      </c>
      <c r="B294" s="45"/>
      <c r="C294" s="45"/>
      <c r="D294" s="45"/>
      <c r="E294" s="45"/>
    </row>
    <row r="295" spans="1:5">
      <c r="A295" s="20" t="s">
        <v>419</v>
      </c>
      <c r="B295" s="46" t="s">
        <v>284</v>
      </c>
      <c r="C295" s="47">
        <v>0</v>
      </c>
      <c r="D295" s="20"/>
      <c r="E295" s="20"/>
    </row>
    <row r="296" spans="1:5">
      <c r="A296" s="20" t="s">
        <v>420</v>
      </c>
      <c r="B296" s="46" t="s">
        <v>284</v>
      </c>
      <c r="C296" s="47">
        <v>0</v>
      </c>
      <c r="D296" s="20"/>
      <c r="E296" s="20"/>
    </row>
    <row r="297" spans="1:5">
      <c r="A297" s="20" t="s">
        <v>421</v>
      </c>
      <c r="B297" s="46" t="s">
        <v>284</v>
      </c>
      <c r="C297" s="47">
        <v>0</v>
      </c>
      <c r="D297" s="20"/>
      <c r="E297" s="20"/>
    </row>
    <row r="298" spans="1:5">
      <c r="A298" s="20" t="s">
        <v>409</v>
      </c>
      <c r="B298" s="46" t="s">
        <v>284</v>
      </c>
      <c r="C298" s="47">
        <v>1187355</v>
      </c>
      <c r="D298" s="20"/>
      <c r="E298" s="20"/>
    </row>
    <row r="299" spans="1:5">
      <c r="A299" s="20" t="s">
        <v>422</v>
      </c>
      <c r="B299" s="20"/>
      <c r="C299" s="27"/>
      <c r="D299" s="32">
        <f>C295-C296+C297+C298</f>
        <v>1187355</v>
      </c>
      <c r="E299" s="20"/>
    </row>
    <row r="300" spans="1:5">
      <c r="A300" s="20"/>
      <c r="B300" s="20"/>
      <c r="C300" s="27"/>
      <c r="D300" s="20"/>
      <c r="E300" s="20"/>
    </row>
    <row r="301" spans="1:5">
      <c r="A301" s="45" t="s">
        <v>423</v>
      </c>
      <c r="B301" s="45"/>
      <c r="C301" s="45"/>
      <c r="D301" s="45"/>
      <c r="E301" s="45"/>
    </row>
    <row r="302" spans="1:5">
      <c r="A302" s="20" t="s">
        <v>424</v>
      </c>
      <c r="B302" s="46" t="s">
        <v>284</v>
      </c>
      <c r="C302" s="47">
        <v>0</v>
      </c>
      <c r="D302" s="20"/>
      <c r="E302" s="20"/>
    </row>
    <row r="303" spans="1:5">
      <c r="A303" s="20" t="s">
        <v>425</v>
      </c>
      <c r="B303" s="46" t="s">
        <v>284</v>
      </c>
      <c r="C303" s="47">
        <v>0</v>
      </c>
      <c r="D303" s="20"/>
      <c r="E303" s="20"/>
    </row>
    <row r="304" spans="1:5">
      <c r="A304" s="20" t="s">
        <v>426</v>
      </c>
      <c r="B304" s="46" t="s">
        <v>284</v>
      </c>
      <c r="C304" s="47">
        <v>0</v>
      </c>
      <c r="D304" s="20"/>
      <c r="E304" s="20"/>
    </row>
    <row r="305" spans="1:5">
      <c r="A305" s="20" t="s">
        <v>427</v>
      </c>
      <c r="B305" s="46" t="s">
        <v>284</v>
      </c>
      <c r="C305" s="47">
        <v>0</v>
      </c>
      <c r="D305" s="20"/>
      <c r="E305" s="20"/>
    </row>
    <row r="306" spans="1:5">
      <c r="A306" s="20" t="s">
        <v>428</v>
      </c>
      <c r="B306" s="20"/>
      <c r="C306" s="27"/>
      <c r="D306" s="32">
        <f>SUM(C302:C305)</f>
        <v>0</v>
      </c>
      <c r="E306" s="20"/>
    </row>
    <row r="307" spans="1:5">
      <c r="A307" s="20"/>
      <c r="B307" s="20"/>
      <c r="C307" s="27"/>
      <c r="D307" s="20"/>
      <c r="E307" s="20"/>
    </row>
    <row r="308" spans="1:5">
      <c r="A308" s="20" t="s">
        <v>429</v>
      </c>
      <c r="B308" s="20"/>
      <c r="C308" s="27"/>
      <c r="D308" s="32">
        <f>D276+D281+D293+D299+D306</f>
        <v>54089192.359999999</v>
      </c>
      <c r="E308" s="20"/>
    </row>
    <row r="309" spans="1:5">
      <c r="A309" s="20"/>
      <c r="B309" s="20"/>
      <c r="C309" s="27"/>
      <c r="D309" s="20"/>
      <c r="E309" s="20"/>
    </row>
    <row r="310" spans="1:5">
      <c r="A310" s="20"/>
      <c r="B310" s="20"/>
      <c r="C310" s="27"/>
      <c r="D310" s="20"/>
      <c r="E310" s="20"/>
    </row>
    <row r="311" spans="1:5">
      <c r="A311" s="20"/>
      <c r="B311" s="20"/>
      <c r="C311" s="27"/>
      <c r="D311" s="20"/>
      <c r="E311" s="20"/>
    </row>
    <row r="312" spans="1:5">
      <c r="A312" s="38" t="s">
        <v>430</v>
      </c>
      <c r="B312" s="38"/>
      <c r="C312" s="38"/>
      <c r="D312" s="38"/>
      <c r="E312" s="38"/>
    </row>
    <row r="313" spans="1:5">
      <c r="A313" s="45" t="s">
        <v>431</v>
      </c>
      <c r="B313" s="45"/>
      <c r="C313" s="45"/>
      <c r="D313" s="45"/>
      <c r="E313" s="45"/>
    </row>
    <row r="314" spans="1:5">
      <c r="A314" s="20" t="s">
        <v>432</v>
      </c>
      <c r="B314" s="46" t="s">
        <v>284</v>
      </c>
      <c r="C314" s="47">
        <v>0</v>
      </c>
      <c r="D314" s="20"/>
      <c r="E314" s="20"/>
    </row>
    <row r="315" spans="1:5">
      <c r="A315" s="20" t="s">
        <v>433</v>
      </c>
      <c r="B315" s="46" t="s">
        <v>284</v>
      </c>
      <c r="C315" s="47">
        <v>1082260.01</v>
      </c>
      <c r="D315" s="20"/>
      <c r="E315" s="20"/>
    </row>
    <row r="316" spans="1:5">
      <c r="A316" s="20" t="s">
        <v>434</v>
      </c>
      <c r="B316" s="46" t="s">
        <v>284</v>
      </c>
      <c r="C316" s="47">
        <v>683066.53</v>
      </c>
      <c r="D316" s="20"/>
      <c r="E316" s="20"/>
    </row>
    <row r="317" spans="1:5">
      <c r="A317" s="20" t="s">
        <v>435</v>
      </c>
      <c r="B317" s="46" t="s">
        <v>284</v>
      </c>
      <c r="C317" s="47">
        <v>1193400.57</v>
      </c>
      <c r="D317" s="20"/>
      <c r="E317" s="20"/>
    </row>
    <row r="318" spans="1:5">
      <c r="A318" s="20" t="s">
        <v>436</v>
      </c>
      <c r="B318" s="46" t="s">
        <v>284</v>
      </c>
      <c r="C318" s="47">
        <v>0</v>
      </c>
      <c r="D318" s="20"/>
      <c r="E318" s="20"/>
    </row>
    <row r="319" spans="1:5">
      <c r="A319" s="20" t="s">
        <v>437</v>
      </c>
      <c r="B319" s="46" t="s">
        <v>284</v>
      </c>
      <c r="C319" s="47">
        <v>0</v>
      </c>
      <c r="D319" s="20"/>
      <c r="E319" s="20"/>
    </row>
    <row r="320" spans="1:5">
      <c r="A320" s="20" t="s">
        <v>438</v>
      </c>
      <c r="B320" s="46" t="s">
        <v>284</v>
      </c>
      <c r="C320" s="47">
        <v>0</v>
      </c>
      <c r="D320" s="20"/>
      <c r="E320" s="20"/>
    </row>
    <row r="321" spans="1:5">
      <c r="A321" s="20" t="s">
        <v>439</v>
      </c>
      <c r="B321" s="46" t="s">
        <v>284</v>
      </c>
      <c r="C321" s="47">
        <v>0</v>
      </c>
      <c r="D321" s="20"/>
      <c r="E321" s="20"/>
    </row>
    <row r="322" spans="1:5">
      <c r="A322" s="20" t="s">
        <v>440</v>
      </c>
      <c r="B322" s="46" t="s">
        <v>284</v>
      </c>
      <c r="C322" s="47">
        <v>5462243.5999999996</v>
      </c>
      <c r="D322" s="20"/>
      <c r="E322" s="20"/>
    </row>
    <row r="323" spans="1:5">
      <c r="A323" s="20" t="s">
        <v>441</v>
      </c>
      <c r="B323" s="46" t="s">
        <v>284</v>
      </c>
      <c r="C323" s="47">
        <v>2368290.94</v>
      </c>
      <c r="D323" s="20"/>
      <c r="E323" s="20"/>
    </row>
    <row r="324" spans="1:5">
      <c r="A324" s="20" t="s">
        <v>442</v>
      </c>
      <c r="B324" s="20"/>
      <c r="C324" s="27"/>
      <c r="D324" s="32">
        <f>SUM(C314:C323)</f>
        <v>10789261.65</v>
      </c>
      <c r="E324" s="20"/>
    </row>
    <row r="325" spans="1:5">
      <c r="A325" s="45" t="s">
        <v>443</v>
      </c>
      <c r="B325" s="45"/>
      <c r="C325" s="45"/>
      <c r="D325" s="45"/>
      <c r="E325" s="45"/>
    </row>
    <row r="326" spans="1:5">
      <c r="A326" s="20" t="s">
        <v>444</v>
      </c>
      <c r="B326" s="46" t="s">
        <v>284</v>
      </c>
      <c r="C326" s="47">
        <v>0</v>
      </c>
      <c r="D326" s="20"/>
      <c r="E326" s="20"/>
    </row>
    <row r="327" spans="1:5">
      <c r="A327" s="20" t="s">
        <v>445</v>
      </c>
      <c r="B327" s="46" t="s">
        <v>284</v>
      </c>
      <c r="C327" s="47">
        <v>211679.57</v>
      </c>
      <c r="D327" s="20"/>
      <c r="E327" s="20"/>
    </row>
    <row r="328" spans="1:5">
      <c r="A328" s="20" t="s">
        <v>446</v>
      </c>
      <c r="B328" s="46" t="s">
        <v>284</v>
      </c>
      <c r="C328" s="47">
        <v>4593903</v>
      </c>
      <c r="D328" s="20"/>
      <c r="E328" s="20"/>
    </row>
    <row r="329" spans="1:5">
      <c r="A329" s="20" t="s">
        <v>447</v>
      </c>
      <c r="B329" s="20"/>
      <c r="C329" s="27"/>
      <c r="D329" s="32">
        <f>SUM(C326:C328)</f>
        <v>4805582.57</v>
      </c>
      <c r="E329" s="20"/>
    </row>
    <row r="330" spans="1:5">
      <c r="A330" s="45" t="s">
        <v>448</v>
      </c>
      <c r="B330" s="45"/>
      <c r="C330" s="45"/>
      <c r="D330" s="45"/>
      <c r="E330" s="45"/>
    </row>
    <row r="331" spans="1:5">
      <c r="A331" s="20" t="s">
        <v>449</v>
      </c>
      <c r="B331" s="46" t="s">
        <v>284</v>
      </c>
      <c r="C331" s="47">
        <v>0</v>
      </c>
      <c r="D331" s="20"/>
      <c r="E331" s="20"/>
    </row>
    <row r="332" spans="1:5">
      <c r="A332" s="20" t="s">
        <v>450</v>
      </c>
      <c r="B332" s="46" t="s">
        <v>284</v>
      </c>
      <c r="C332" s="47">
        <v>0</v>
      </c>
      <c r="D332" s="20"/>
      <c r="E332" s="20"/>
    </row>
    <row r="333" spans="1:5">
      <c r="A333" s="20" t="s">
        <v>451</v>
      </c>
      <c r="B333" s="46" t="s">
        <v>284</v>
      </c>
      <c r="C333" s="47">
        <v>2368290.54</v>
      </c>
      <c r="D333" s="20"/>
      <c r="E333" s="20"/>
    </row>
    <row r="334" spans="1:5">
      <c r="A334" s="26" t="s">
        <v>452</v>
      </c>
      <c r="B334" s="46" t="s">
        <v>284</v>
      </c>
      <c r="C334" s="47">
        <v>0</v>
      </c>
      <c r="D334" s="20"/>
      <c r="E334" s="20"/>
    </row>
    <row r="335" spans="1:5">
      <c r="A335" s="20" t="s">
        <v>453</v>
      </c>
      <c r="B335" s="46" t="s">
        <v>284</v>
      </c>
      <c r="C335" s="47">
        <v>0</v>
      </c>
      <c r="D335" s="20"/>
      <c r="E335" s="20"/>
    </row>
    <row r="336" spans="1:5">
      <c r="A336" s="26" t="s">
        <v>454</v>
      </c>
      <c r="B336" s="46" t="s">
        <v>284</v>
      </c>
      <c r="C336" s="47">
        <v>0</v>
      </c>
      <c r="D336" s="20"/>
      <c r="E336" s="20"/>
    </row>
    <row r="337" spans="1:5">
      <c r="A337" s="26" t="s">
        <v>455</v>
      </c>
      <c r="B337" s="46" t="s">
        <v>284</v>
      </c>
      <c r="C337" s="47">
        <v>4814205</v>
      </c>
      <c r="D337" s="20"/>
      <c r="E337" s="20"/>
    </row>
    <row r="338" spans="1:5">
      <c r="A338" s="20" t="s">
        <v>456</v>
      </c>
      <c r="B338" s="46" t="s">
        <v>284</v>
      </c>
      <c r="C338" s="47">
        <v>4702579</v>
      </c>
      <c r="D338" s="20"/>
      <c r="E338" s="20"/>
    </row>
    <row r="339" spans="1:5">
      <c r="A339" s="20" t="s">
        <v>215</v>
      </c>
      <c r="B339" s="20"/>
      <c r="C339" s="27"/>
      <c r="D339" s="32">
        <f>SUM(C331:C338)</f>
        <v>11885074.539999999</v>
      </c>
      <c r="E339" s="20"/>
    </row>
    <row r="340" spans="1:5">
      <c r="A340" s="20" t="s">
        <v>457</v>
      </c>
      <c r="B340" s="20"/>
      <c r="C340" s="27"/>
      <c r="D340" s="32">
        <f>C323</f>
        <v>2368290.94</v>
      </c>
      <c r="E340" s="20"/>
    </row>
    <row r="341" spans="1:5">
      <c r="A341" s="20" t="s">
        <v>458</v>
      </c>
      <c r="B341" s="20"/>
      <c r="C341" s="27"/>
      <c r="D341" s="32">
        <f>D339-D340</f>
        <v>9516783.5999999996</v>
      </c>
      <c r="E341" s="20"/>
    </row>
    <row r="342" spans="1:5">
      <c r="A342" s="20"/>
      <c r="B342" s="20"/>
      <c r="C342" s="27"/>
      <c r="D342" s="20"/>
      <c r="E342" s="20"/>
    </row>
    <row r="343" spans="1:5">
      <c r="A343" s="20" t="s">
        <v>459</v>
      </c>
      <c r="B343" s="46" t="s">
        <v>284</v>
      </c>
      <c r="C343" s="47">
        <v>28977564.710000001</v>
      </c>
      <c r="D343" s="20"/>
      <c r="E343" s="20"/>
    </row>
    <row r="344" spans="1:5">
      <c r="A344" s="20"/>
      <c r="B344" s="46"/>
      <c r="C344" s="57"/>
      <c r="D344" s="20"/>
      <c r="E344" s="20"/>
    </row>
    <row r="345" spans="1:5">
      <c r="A345" s="20" t="s">
        <v>460</v>
      </c>
      <c r="B345" s="46" t="s">
        <v>284</v>
      </c>
      <c r="C345" s="219">
        <v>0</v>
      </c>
      <c r="D345" s="20"/>
      <c r="E345" s="20"/>
    </row>
    <row r="346" spans="1:5">
      <c r="A346" s="20" t="s">
        <v>461</v>
      </c>
      <c r="B346" s="46" t="s">
        <v>284</v>
      </c>
      <c r="C346" s="219">
        <v>0</v>
      </c>
      <c r="D346" s="20"/>
      <c r="E346" s="20"/>
    </row>
    <row r="347" spans="1:5">
      <c r="A347" s="20" t="s">
        <v>462</v>
      </c>
      <c r="B347" s="46" t="s">
        <v>284</v>
      </c>
      <c r="C347" s="219">
        <v>0</v>
      </c>
      <c r="D347" s="20"/>
      <c r="E347" s="20"/>
    </row>
    <row r="348" spans="1:5">
      <c r="A348" s="20" t="s">
        <v>463</v>
      </c>
      <c r="B348" s="46" t="s">
        <v>284</v>
      </c>
      <c r="C348" s="219"/>
      <c r="D348" s="20"/>
      <c r="E348" s="20"/>
    </row>
    <row r="349" spans="1:5">
      <c r="A349" s="20" t="s">
        <v>464</v>
      </c>
      <c r="B349" s="46" t="s">
        <v>284</v>
      </c>
      <c r="C349" s="219">
        <v>0</v>
      </c>
      <c r="D349" s="20"/>
      <c r="E349" s="20"/>
    </row>
    <row r="350" spans="1:5">
      <c r="A350" s="20" t="s">
        <v>465</v>
      </c>
      <c r="B350" s="20"/>
      <c r="C350" s="27"/>
      <c r="D350" s="32">
        <f>D324+D329+D341+C343+C347+C348</f>
        <v>54089192.530000001</v>
      </c>
      <c r="E350" s="20"/>
    </row>
    <row r="351" spans="1:5">
      <c r="A351" s="20"/>
      <c r="B351" s="20"/>
      <c r="C351" s="27"/>
      <c r="D351" s="20"/>
      <c r="E351" s="20"/>
    </row>
    <row r="352" spans="1:5">
      <c r="A352" s="20" t="s">
        <v>466</v>
      </c>
      <c r="B352" s="20"/>
      <c r="C352" s="27"/>
      <c r="D352" s="32">
        <f>D308</f>
        <v>54089192.359999999</v>
      </c>
      <c r="E352" s="20"/>
    </row>
    <row r="353" spans="1:5">
      <c r="A353" s="20"/>
      <c r="B353" s="20"/>
      <c r="C353" s="27"/>
      <c r="D353" s="20"/>
      <c r="E353" s="20"/>
    </row>
    <row r="354" spans="1:5">
      <c r="A354" s="20"/>
      <c r="B354" s="20"/>
      <c r="C354" s="27"/>
      <c r="D354" s="20"/>
      <c r="E354" s="20"/>
    </row>
    <row r="355" spans="1:5">
      <c r="A355" s="20"/>
      <c r="B355" s="20"/>
      <c r="C355" s="27"/>
      <c r="D355" s="20"/>
      <c r="E355" s="20"/>
    </row>
    <row r="356" spans="1:5">
      <c r="A356" s="38" t="s">
        <v>467</v>
      </c>
      <c r="B356" s="38"/>
      <c r="C356" s="38"/>
      <c r="D356" s="38"/>
      <c r="E356" s="38"/>
    </row>
    <row r="357" spans="1:5">
      <c r="A357" s="45" t="s">
        <v>468</v>
      </c>
      <c r="B357" s="45"/>
      <c r="C357" s="45"/>
      <c r="D357" s="45"/>
      <c r="E357" s="45"/>
    </row>
    <row r="358" spans="1:5">
      <c r="A358" s="20" t="s">
        <v>469</v>
      </c>
      <c r="B358" s="46" t="s">
        <v>284</v>
      </c>
      <c r="C358" s="219">
        <v>9896539</v>
      </c>
      <c r="D358" s="20"/>
      <c r="E358" s="20"/>
    </row>
    <row r="359" spans="1:5">
      <c r="A359" s="20" t="s">
        <v>470</v>
      </c>
      <c r="B359" s="46" t="s">
        <v>284</v>
      </c>
      <c r="C359" s="219">
        <v>46815037</v>
      </c>
      <c r="D359" s="20"/>
      <c r="E359" s="20"/>
    </row>
    <row r="360" spans="1:5">
      <c r="A360" s="20" t="s">
        <v>471</v>
      </c>
      <c r="B360" s="20"/>
      <c r="C360" s="27"/>
      <c r="D360" s="32">
        <f>SUM(C358:C359)</f>
        <v>56711576</v>
      </c>
      <c r="E360" s="20"/>
    </row>
    <row r="361" spans="1:5">
      <c r="A361" s="45" t="s">
        <v>472</v>
      </c>
      <c r="B361" s="45"/>
      <c r="C361" s="45"/>
      <c r="D361" s="45"/>
      <c r="E361" s="45"/>
    </row>
    <row r="362" spans="1:5">
      <c r="A362" s="20" t="s">
        <v>377</v>
      </c>
      <c r="B362" s="45"/>
      <c r="C362" s="219">
        <v>811218.61</v>
      </c>
      <c r="D362" s="20"/>
      <c r="E362" s="45"/>
    </row>
    <row r="363" spans="1:5">
      <c r="A363" s="20" t="s">
        <v>473</v>
      </c>
      <c r="B363" s="46" t="s">
        <v>284</v>
      </c>
      <c r="C363" s="219">
        <v>18547800.549999997</v>
      </c>
      <c r="D363" s="20"/>
      <c r="E363" s="20"/>
    </row>
    <row r="364" spans="1:5">
      <c r="A364" s="20" t="s">
        <v>474</v>
      </c>
      <c r="B364" s="46" t="s">
        <v>284</v>
      </c>
      <c r="C364" s="219">
        <v>490382.98</v>
      </c>
      <c r="D364" s="20"/>
      <c r="E364" s="20"/>
    </row>
    <row r="365" spans="1:5">
      <c r="A365" s="20" t="s">
        <v>475</v>
      </c>
      <c r="B365" s="46" t="s">
        <v>284</v>
      </c>
      <c r="C365" s="219">
        <v>1359300.47</v>
      </c>
      <c r="D365" s="20"/>
      <c r="E365" s="20"/>
    </row>
    <row r="366" spans="1:5">
      <c r="A366" s="20" t="s">
        <v>394</v>
      </c>
      <c r="B366" s="20"/>
      <c r="C366" s="27"/>
      <c r="D366" s="32">
        <f>SUM(C362:C365)</f>
        <v>21208702.609999996</v>
      </c>
      <c r="E366" s="20"/>
    </row>
    <row r="367" spans="1:5">
      <c r="A367" s="20" t="s">
        <v>476</v>
      </c>
      <c r="B367" s="20"/>
      <c r="C367" s="27"/>
      <c r="D367" s="32">
        <f>D360-D366</f>
        <v>35502873.390000001</v>
      </c>
      <c r="E367" s="20"/>
    </row>
    <row r="368" spans="1:5">
      <c r="A368" s="58" t="s">
        <v>477</v>
      </c>
      <c r="B368" s="45"/>
      <c r="C368" s="45"/>
      <c r="D368" s="45"/>
      <c r="E368" s="45"/>
    </row>
    <row r="369" spans="1:6">
      <c r="A369" s="32" t="s">
        <v>478</v>
      </c>
      <c r="B369" s="20"/>
      <c r="C369" s="20"/>
      <c r="D369" s="20"/>
      <c r="E369" s="20"/>
    </row>
    <row r="370" spans="1:6">
      <c r="A370" s="59" t="s">
        <v>479</v>
      </c>
      <c r="B370" s="40" t="s">
        <v>284</v>
      </c>
      <c r="C370" s="245">
        <v>0</v>
      </c>
      <c r="D370" s="32"/>
      <c r="E370" s="32"/>
    </row>
    <row r="371" spans="1:6">
      <c r="A371" s="59" t="s">
        <v>480</v>
      </c>
      <c r="B371" s="40" t="s">
        <v>284</v>
      </c>
      <c r="C371" s="245">
        <v>141585.13</v>
      </c>
      <c r="D371" s="32"/>
      <c r="E371" s="32"/>
    </row>
    <row r="372" spans="1:6">
      <c r="A372" s="59" t="s">
        <v>481</v>
      </c>
      <c r="B372" s="40" t="s">
        <v>284</v>
      </c>
      <c r="C372" s="245">
        <v>0</v>
      </c>
      <c r="D372" s="32"/>
      <c r="E372" s="32"/>
    </row>
    <row r="373" spans="1:6">
      <c r="A373" s="59" t="s">
        <v>482</v>
      </c>
      <c r="B373" s="40" t="s">
        <v>284</v>
      </c>
      <c r="C373" s="245">
        <v>0</v>
      </c>
      <c r="D373" s="32"/>
      <c r="E373" s="32"/>
    </row>
    <row r="374" spans="1:6">
      <c r="A374" s="59" t="s">
        <v>483</v>
      </c>
      <c r="B374" s="40" t="s">
        <v>284</v>
      </c>
      <c r="C374" s="245">
        <v>0</v>
      </c>
      <c r="D374" s="32"/>
      <c r="E374" s="32"/>
    </row>
    <row r="375" spans="1:6">
      <c r="A375" s="59" t="s">
        <v>484</v>
      </c>
      <c r="B375" s="40" t="s">
        <v>284</v>
      </c>
      <c r="C375" s="245">
        <v>0</v>
      </c>
      <c r="D375" s="32"/>
      <c r="E375" s="32"/>
    </row>
    <row r="376" spans="1:6">
      <c r="A376" s="59" t="s">
        <v>485</v>
      </c>
      <c r="B376" s="40" t="s">
        <v>284</v>
      </c>
      <c r="C376" s="245">
        <v>0</v>
      </c>
      <c r="D376" s="32"/>
      <c r="E376" s="32"/>
    </row>
    <row r="377" spans="1:6">
      <c r="A377" s="59" t="s">
        <v>486</v>
      </c>
      <c r="B377" s="40" t="s">
        <v>284</v>
      </c>
      <c r="C377" s="245">
        <v>0</v>
      </c>
      <c r="D377" s="32"/>
      <c r="E377" s="32"/>
    </row>
    <row r="378" spans="1:6">
      <c r="A378" s="59" t="s">
        <v>487</v>
      </c>
      <c r="B378" s="40" t="s">
        <v>284</v>
      </c>
      <c r="C378" s="245">
        <v>0</v>
      </c>
      <c r="D378" s="32"/>
      <c r="E378" s="32"/>
    </row>
    <row r="379" spans="1:6">
      <c r="A379" s="59" t="s">
        <v>488</v>
      </c>
      <c r="B379" s="40" t="s">
        <v>284</v>
      </c>
      <c r="C379" s="245">
        <v>80340.990000000005</v>
      </c>
      <c r="D379" s="32"/>
      <c r="E379" s="32"/>
    </row>
    <row r="380" spans="1:6">
      <c r="A380" s="59" t="s">
        <v>489</v>
      </c>
      <c r="B380" s="40" t="s">
        <v>284</v>
      </c>
      <c r="C380" s="219">
        <v>298218.25</v>
      </c>
      <c r="D380" s="32"/>
      <c r="E380" s="221" t="str">
        <f>IF(OR(C380&gt;999999,C380/(D360+D383)&gt;0.01),"Additional Classification Necessary - See Responses-2 Tab","")</f>
        <v/>
      </c>
      <c r="F380" s="60"/>
    </row>
    <row r="381" spans="1:6">
      <c r="A381" s="61" t="s">
        <v>490</v>
      </c>
      <c r="B381" s="46"/>
      <c r="C381" s="46"/>
      <c r="D381" s="32">
        <f>SUM(C370:C380)</f>
        <v>520144.37</v>
      </c>
      <c r="E381" s="32"/>
      <c r="F381" s="60"/>
    </row>
    <row r="382" spans="1:6">
      <c r="A382" s="56" t="s">
        <v>491</v>
      </c>
      <c r="B382" s="46" t="s">
        <v>284</v>
      </c>
      <c r="C382" s="219">
        <v>0</v>
      </c>
      <c r="D382" s="32"/>
      <c r="E382" s="20"/>
    </row>
    <row r="383" spans="1:6">
      <c r="A383" s="20" t="s">
        <v>492</v>
      </c>
      <c r="B383" s="20"/>
      <c r="C383" s="27"/>
      <c r="D383" s="32">
        <f>D381+C382</f>
        <v>520144.37</v>
      </c>
      <c r="E383" s="20"/>
    </row>
    <row r="384" spans="1:6">
      <c r="A384" s="20" t="s">
        <v>493</v>
      </c>
      <c r="B384" s="20"/>
      <c r="C384" s="27"/>
      <c r="D384" s="327">
        <f>D367+D383</f>
        <v>36023017.759999998</v>
      </c>
      <c r="E384" s="20"/>
    </row>
    <row r="385" spans="1:5">
      <c r="A385" s="20"/>
      <c r="B385" s="20"/>
      <c r="C385" s="27"/>
      <c r="D385" s="20"/>
      <c r="E385" s="20"/>
    </row>
    <row r="386" spans="1:5">
      <c r="A386" s="20"/>
      <c r="B386" s="20"/>
      <c r="C386" s="27"/>
      <c r="D386" s="20"/>
      <c r="E386" s="20"/>
    </row>
    <row r="387" spans="1:5">
      <c r="A387" s="20"/>
      <c r="B387" s="20"/>
      <c r="C387" s="27"/>
      <c r="D387" s="20"/>
      <c r="E387" s="20"/>
    </row>
    <row r="388" spans="1:5">
      <c r="A388" s="45" t="s">
        <v>494</v>
      </c>
      <c r="B388" s="45"/>
      <c r="C388" s="45"/>
      <c r="D388" s="45"/>
      <c r="E388" s="45"/>
    </row>
    <row r="389" spans="1:5">
      <c r="A389" s="20" t="s">
        <v>495</v>
      </c>
      <c r="B389" s="46" t="s">
        <v>284</v>
      </c>
      <c r="C389" s="47">
        <v>17684351.41</v>
      </c>
      <c r="D389" s="20"/>
      <c r="E389" s="20"/>
    </row>
    <row r="390" spans="1:5">
      <c r="A390" s="20" t="s">
        <v>9</v>
      </c>
      <c r="B390" s="46" t="s">
        <v>284</v>
      </c>
      <c r="C390" s="47">
        <v>4537659</v>
      </c>
      <c r="D390" s="20"/>
      <c r="E390" s="20"/>
    </row>
    <row r="391" spans="1:5">
      <c r="A391" s="20" t="s">
        <v>249</v>
      </c>
      <c r="B391" s="46" t="s">
        <v>284</v>
      </c>
      <c r="C391" s="47">
        <v>1265896.0299999998</v>
      </c>
      <c r="D391" s="20"/>
      <c r="E391" s="20"/>
    </row>
    <row r="392" spans="1:5">
      <c r="A392" s="20" t="s">
        <v>496</v>
      </c>
      <c r="B392" s="46" t="s">
        <v>284</v>
      </c>
      <c r="C392" s="47">
        <v>4369636.08</v>
      </c>
      <c r="D392" s="20"/>
      <c r="E392" s="20"/>
    </row>
    <row r="393" spans="1:5">
      <c r="A393" s="20" t="s">
        <v>497</v>
      </c>
      <c r="B393" s="46" t="s">
        <v>284</v>
      </c>
      <c r="C393" s="47">
        <v>0</v>
      </c>
      <c r="D393" s="20"/>
      <c r="E393" s="20"/>
    </row>
    <row r="394" spans="1:5">
      <c r="A394" s="20" t="s">
        <v>498</v>
      </c>
      <c r="B394" s="46" t="s">
        <v>284</v>
      </c>
      <c r="C394" s="47">
        <v>2167292.48</v>
      </c>
      <c r="D394" s="20"/>
      <c r="E394" s="20"/>
    </row>
    <row r="395" spans="1:5">
      <c r="A395" s="20" t="s">
        <v>11</v>
      </c>
      <c r="B395" s="46" t="s">
        <v>284</v>
      </c>
      <c r="C395" s="47">
        <v>1634102</v>
      </c>
      <c r="D395" s="20"/>
      <c r="E395" s="20"/>
    </row>
    <row r="396" spans="1:5">
      <c r="A396" s="20" t="s">
        <v>499</v>
      </c>
      <c r="B396" s="46" t="s">
        <v>284</v>
      </c>
      <c r="C396" s="47">
        <v>99297.79</v>
      </c>
      <c r="D396" s="20"/>
      <c r="E396" s="20"/>
    </row>
    <row r="397" spans="1:5">
      <c r="A397" s="20" t="s">
        <v>500</v>
      </c>
      <c r="B397" s="46" t="s">
        <v>284</v>
      </c>
      <c r="C397" s="47">
        <v>252690.22</v>
      </c>
      <c r="D397" s="20"/>
      <c r="E397" s="20"/>
    </row>
    <row r="398" spans="1:5">
      <c r="A398" s="20" t="s">
        <v>501</v>
      </c>
      <c r="B398" s="46" t="s">
        <v>284</v>
      </c>
      <c r="C398" s="47">
        <v>0</v>
      </c>
      <c r="D398" s="20"/>
      <c r="E398" s="20"/>
    </row>
    <row r="399" spans="1:5">
      <c r="A399" s="20" t="s">
        <v>502</v>
      </c>
      <c r="B399" s="46" t="s">
        <v>284</v>
      </c>
      <c r="C399" s="47">
        <v>0</v>
      </c>
      <c r="D399" s="20"/>
      <c r="E399" s="20"/>
    </row>
    <row r="400" spans="1:5">
      <c r="A400" s="32" t="s">
        <v>503</v>
      </c>
      <c r="B400" s="20"/>
      <c r="C400" s="20"/>
      <c r="D400" s="20"/>
      <c r="E400" s="20"/>
    </row>
    <row r="401" spans="1:9">
      <c r="A401" s="33" t="s">
        <v>255</v>
      </c>
      <c r="B401" s="40" t="s">
        <v>284</v>
      </c>
      <c r="C401" s="245">
        <v>47730.84</v>
      </c>
      <c r="D401" s="32"/>
      <c r="E401" s="32"/>
    </row>
    <row r="402" spans="1:9">
      <c r="A402" s="33" t="s">
        <v>256</v>
      </c>
      <c r="B402" s="40" t="s">
        <v>284</v>
      </c>
      <c r="C402" s="245">
        <v>216854.49</v>
      </c>
      <c r="D402" s="32"/>
      <c r="E402" s="32"/>
    </row>
    <row r="403" spans="1:9">
      <c r="A403" s="33" t="s">
        <v>504</v>
      </c>
      <c r="B403" s="40" t="s">
        <v>284</v>
      </c>
      <c r="C403" s="245">
        <v>1415652.09</v>
      </c>
      <c r="D403" s="32"/>
      <c r="E403" s="32"/>
    </row>
    <row r="404" spans="1:9">
      <c r="A404" s="33" t="s">
        <v>258</v>
      </c>
      <c r="B404" s="40" t="s">
        <v>284</v>
      </c>
      <c r="C404" s="245"/>
      <c r="D404" s="32"/>
      <c r="E404" s="32"/>
    </row>
    <row r="405" spans="1:9">
      <c r="A405" s="33" t="s">
        <v>259</v>
      </c>
      <c r="B405" s="40" t="s">
        <v>284</v>
      </c>
      <c r="C405" s="245">
        <v>0</v>
      </c>
      <c r="D405" s="32"/>
      <c r="E405" s="32"/>
    </row>
    <row r="406" spans="1:9">
      <c r="A406" s="33" t="s">
        <v>260</v>
      </c>
      <c r="B406" s="40" t="s">
        <v>284</v>
      </c>
      <c r="C406" s="245">
        <v>0</v>
      </c>
      <c r="D406" s="32"/>
      <c r="E406" s="32"/>
    </row>
    <row r="407" spans="1:9">
      <c r="A407" s="33" t="s">
        <v>261</v>
      </c>
      <c r="B407" s="40" t="s">
        <v>284</v>
      </c>
      <c r="C407" s="245">
        <v>0</v>
      </c>
      <c r="D407" s="32"/>
      <c r="E407" s="32"/>
    </row>
    <row r="408" spans="1:9">
      <c r="A408" s="33" t="s">
        <v>262</v>
      </c>
      <c r="B408" s="40" t="s">
        <v>284</v>
      </c>
      <c r="C408" s="245">
        <v>220376.25000000003</v>
      </c>
      <c r="D408" s="32"/>
      <c r="E408" s="32"/>
    </row>
    <row r="409" spans="1:9">
      <c r="A409" s="33" t="s">
        <v>263</v>
      </c>
      <c r="B409" s="40" t="s">
        <v>284</v>
      </c>
      <c r="C409" s="245">
        <v>0</v>
      </c>
      <c r="D409" s="32"/>
      <c r="E409" s="32"/>
    </row>
    <row r="410" spans="1:9">
      <c r="A410" s="33" t="s">
        <v>264</v>
      </c>
      <c r="B410" s="40" t="s">
        <v>284</v>
      </c>
      <c r="C410" s="245">
        <v>44032.05</v>
      </c>
      <c r="D410" s="32"/>
      <c r="E410" s="32"/>
    </row>
    <row r="411" spans="1:9">
      <c r="A411" s="33" t="s">
        <v>265</v>
      </c>
      <c r="B411" s="40" t="s">
        <v>284</v>
      </c>
      <c r="C411" s="245">
        <v>90768.93</v>
      </c>
      <c r="D411" s="32"/>
      <c r="E411" s="32"/>
    </row>
    <row r="412" spans="1:9">
      <c r="A412" s="33" t="s">
        <v>266</v>
      </c>
      <c r="B412" s="40" t="s">
        <v>284</v>
      </c>
      <c r="C412" s="245"/>
      <c r="D412" s="32"/>
      <c r="E412" s="32"/>
    </row>
    <row r="413" spans="1:9">
      <c r="A413" s="33" t="s">
        <v>267</v>
      </c>
      <c r="B413" s="40" t="s">
        <v>284</v>
      </c>
      <c r="C413" s="245">
        <v>476404.83</v>
      </c>
      <c r="D413" s="32"/>
      <c r="E413" s="32"/>
    </row>
    <row r="414" spans="1:9">
      <c r="A414" s="33" t="s">
        <v>268</v>
      </c>
      <c r="B414" s="40" t="s">
        <v>284</v>
      </c>
      <c r="C414" s="328">
        <v>830745.7</v>
      </c>
      <c r="D414" s="32"/>
      <c r="E414" s="221" t="str">
        <f>IF(OR(C414&gt;999999,C414/(D416)&gt;0.01),"Additional Classification Necessary - See Responses-2 Tab","")</f>
        <v>Additional Classification Necessary - See Responses-2 Tab</v>
      </c>
      <c r="F414" s="60"/>
      <c r="G414" s="60"/>
      <c r="H414" s="60"/>
      <c r="I414" s="60"/>
    </row>
    <row r="415" spans="1:9">
      <c r="A415" s="62" t="s">
        <v>505</v>
      </c>
      <c r="B415" s="46"/>
      <c r="C415" s="46"/>
      <c r="D415" s="32">
        <f>SUM(C401:C414)</f>
        <v>3342565.1799999997</v>
      </c>
      <c r="E415" s="32"/>
      <c r="F415" s="60"/>
      <c r="G415" s="60"/>
      <c r="H415" s="60"/>
      <c r="I415" s="60"/>
    </row>
    <row r="416" spans="1:9">
      <c r="A416" s="32" t="s">
        <v>506</v>
      </c>
      <c r="B416" s="20"/>
      <c r="C416" s="27"/>
      <c r="D416" s="32">
        <f>SUM(C389:C399,D415)</f>
        <v>35353490.189999998</v>
      </c>
      <c r="E416" s="32"/>
    </row>
    <row r="417" spans="1:13">
      <c r="A417" s="32" t="s">
        <v>507</v>
      </c>
      <c r="B417" s="20"/>
      <c r="C417" s="27"/>
      <c r="D417" s="32">
        <f>D384-D416</f>
        <v>669527.5700000003</v>
      </c>
      <c r="E417" s="32"/>
    </row>
    <row r="418" spans="1:13">
      <c r="A418" s="32" t="s">
        <v>508</v>
      </c>
      <c r="B418" s="20"/>
      <c r="C418" s="220">
        <v>1129628.6599999999</v>
      </c>
      <c r="D418" s="32"/>
      <c r="E418" s="32"/>
    </row>
    <row r="419" spans="1:13">
      <c r="A419" s="59" t="s">
        <v>509</v>
      </c>
      <c r="B419" s="46" t="s">
        <v>284</v>
      </c>
      <c r="C419" s="220">
        <v>4586627.78</v>
      </c>
      <c r="D419" s="32"/>
      <c r="E419" s="32"/>
    </row>
    <row r="420" spans="1:13" ht="14.5" customHeight="1">
      <c r="A420" s="61" t="s">
        <v>510</v>
      </c>
      <c r="B420" s="20"/>
      <c r="C420" s="20"/>
      <c r="D420" s="32">
        <f>SUM(C418:C419)</f>
        <v>5716256.4400000004</v>
      </c>
      <c r="E420" s="32"/>
    </row>
    <row r="421" spans="1:13" ht="14.5" customHeight="1">
      <c r="A421" s="32" t="s">
        <v>511</v>
      </c>
      <c r="B421" s="20"/>
      <c r="C421" s="27"/>
      <c r="D421" s="32">
        <f>D417+D420</f>
        <v>6385784.0100000007</v>
      </c>
      <c r="E421" s="32"/>
      <c r="F421" s="63"/>
    </row>
    <row r="422" spans="1:13" ht="14.5" customHeight="1">
      <c r="A422" s="32" t="s">
        <v>512</v>
      </c>
      <c r="B422" s="46" t="s">
        <v>284</v>
      </c>
      <c r="C422" s="47">
        <v>7150</v>
      </c>
      <c r="D422" s="32"/>
      <c r="E422" s="20"/>
    </row>
    <row r="423" spans="1:13" ht="14.5" customHeight="1">
      <c r="A423" s="20" t="s">
        <v>513</v>
      </c>
      <c r="B423" s="46" t="s">
        <v>284</v>
      </c>
      <c r="C423" s="47">
        <v>0</v>
      </c>
      <c r="D423" s="32"/>
      <c r="E423" s="20"/>
    </row>
    <row r="424" spans="1:13" ht="14.5" customHeight="1">
      <c r="A424" s="20" t="s">
        <v>514</v>
      </c>
      <c r="B424" s="20"/>
      <c r="C424" s="27"/>
      <c r="D424" s="32">
        <f>D421+C422-C423</f>
        <v>6392934.0100000007</v>
      </c>
      <c r="E424" s="20"/>
    </row>
    <row r="426" spans="1:13" ht="29" customHeight="1">
      <c r="A426" s="339" t="s">
        <v>1399</v>
      </c>
      <c r="B426" s="339"/>
      <c r="C426" s="339"/>
      <c r="D426" s="339"/>
      <c r="E426" s="339"/>
    </row>
    <row r="427" spans="1:13" ht="14.5" customHeight="1">
      <c r="M427" s="64"/>
    </row>
    <row r="428" spans="1:13">
      <c r="M428" s="64"/>
    </row>
    <row r="429" spans="1:13">
      <c r="M429" s="64"/>
    </row>
    <row r="433" spans="2:7">
      <c r="B433" s="65"/>
      <c r="C433" s="65"/>
      <c r="D433" s="65"/>
      <c r="E433" s="65"/>
      <c r="F433" s="65"/>
      <c r="G433" s="65"/>
    </row>
    <row r="574" spans="2:83">
      <c r="B574" s="66"/>
      <c r="C574" s="66"/>
      <c r="D574" s="66"/>
      <c r="E574" s="66"/>
      <c r="F574" s="66"/>
      <c r="G574" s="66"/>
      <c r="H574" s="66"/>
      <c r="I574" s="66"/>
      <c r="J574" s="66"/>
      <c r="K574" s="66"/>
      <c r="L574" s="66"/>
      <c r="M574" s="66"/>
      <c r="N574" s="66"/>
      <c r="O574" s="66"/>
      <c r="P574" s="66"/>
      <c r="Q574" s="66"/>
      <c r="R574" s="66"/>
      <c r="S574" s="66"/>
      <c r="T574" s="66"/>
      <c r="U574" s="66"/>
      <c r="V574" s="66"/>
      <c r="W574" s="66"/>
      <c r="X574" s="66"/>
      <c r="Y574" s="66"/>
      <c r="Z574" s="66"/>
      <c r="AA574" s="66"/>
      <c r="AB574" s="66"/>
      <c r="AC574" s="66"/>
      <c r="AD574" s="66"/>
      <c r="AE574" s="66"/>
      <c r="AF574" s="66"/>
      <c r="AG574" s="66"/>
      <c r="AH574" s="66"/>
      <c r="AI574" s="66"/>
      <c r="AJ574" s="66"/>
      <c r="AK574" s="66"/>
      <c r="AL574" s="66"/>
      <c r="AM574" s="66"/>
      <c r="AN574" s="66"/>
      <c r="AO574" s="66"/>
      <c r="AP574" s="66"/>
      <c r="AQ574" s="66"/>
      <c r="AR574" s="66"/>
      <c r="AS574" s="66"/>
      <c r="AT574" s="66"/>
      <c r="AU574" s="66"/>
      <c r="AV574" s="66"/>
      <c r="AW574" s="66"/>
      <c r="AX574" s="66"/>
      <c r="AY574" s="66"/>
      <c r="AZ574" s="66"/>
      <c r="BA574" s="66"/>
      <c r="BB574" s="66"/>
      <c r="BC574" s="66"/>
      <c r="BD574" s="66"/>
      <c r="BE574" s="66"/>
      <c r="BF574" s="66"/>
      <c r="BG574" s="66"/>
      <c r="BH574" s="66"/>
      <c r="BI574" s="66"/>
      <c r="BJ574" s="66"/>
      <c r="BK574" s="66"/>
      <c r="BL574" s="66"/>
      <c r="BM574" s="66"/>
      <c r="BN574" s="66"/>
      <c r="BO574" s="66"/>
      <c r="BP574" s="66"/>
      <c r="BQ574" s="66"/>
      <c r="BR574" s="66"/>
      <c r="BS574" s="66"/>
      <c r="BT574" s="66"/>
      <c r="BU574" s="66"/>
      <c r="BV574" s="66"/>
      <c r="BW574" s="66"/>
      <c r="BX574" s="66"/>
      <c r="BY574" s="66"/>
      <c r="BZ574" s="66"/>
      <c r="CA574" s="66"/>
      <c r="CB574" s="66"/>
      <c r="CC574" s="66"/>
      <c r="CD574" s="66"/>
      <c r="CE574" s="66"/>
    </row>
    <row r="578" spans="2:83">
      <c r="B578" s="66"/>
      <c r="C578" s="66"/>
      <c r="D578" s="66"/>
      <c r="E578" s="66"/>
      <c r="F578" s="66"/>
      <c r="G578" s="66"/>
      <c r="H578" s="66"/>
      <c r="I578" s="66"/>
      <c r="J578" s="66"/>
      <c r="K578" s="66"/>
      <c r="L578" s="66"/>
      <c r="M578" s="66"/>
      <c r="N578" s="66"/>
      <c r="O578" s="66"/>
      <c r="P578" s="66"/>
      <c r="Q578" s="66"/>
      <c r="R578" s="66"/>
      <c r="S578" s="66"/>
      <c r="T578" s="66"/>
      <c r="U578" s="66"/>
      <c r="V578" s="66"/>
      <c r="W578" s="66"/>
      <c r="X578" s="66"/>
      <c r="Y578" s="66"/>
      <c r="Z578" s="66"/>
      <c r="AA578" s="66"/>
      <c r="AB578" s="66"/>
      <c r="AC578" s="66"/>
      <c r="AD578" s="66"/>
      <c r="AE578" s="66"/>
      <c r="AF578" s="66"/>
      <c r="AG578" s="66"/>
      <c r="AH578" s="66"/>
      <c r="AI578" s="66"/>
      <c r="AJ578" s="66"/>
      <c r="AK578" s="66"/>
      <c r="AL578" s="66"/>
      <c r="AM578" s="66"/>
      <c r="AN578" s="66"/>
      <c r="AO578" s="66"/>
      <c r="AP578" s="66"/>
      <c r="AQ578" s="66"/>
      <c r="AR578" s="66"/>
      <c r="AS578" s="66"/>
      <c r="AT578" s="66"/>
      <c r="AU578" s="66"/>
      <c r="AV578" s="66"/>
      <c r="AW578" s="66"/>
      <c r="AX578" s="66"/>
      <c r="AY578" s="66"/>
      <c r="AZ578" s="66"/>
      <c r="BA578" s="66"/>
      <c r="BB578" s="66"/>
      <c r="BC578" s="66"/>
      <c r="BD578" s="66"/>
      <c r="BE578" s="66"/>
      <c r="BF578" s="66"/>
      <c r="BG578" s="66"/>
      <c r="BH578" s="66"/>
      <c r="BI578" s="66"/>
      <c r="BJ578" s="66"/>
      <c r="BK578" s="66"/>
      <c r="BL578" s="66"/>
      <c r="BM578" s="66"/>
      <c r="BN578" s="66"/>
      <c r="BO578" s="66"/>
      <c r="BP578" s="66"/>
      <c r="BQ578" s="66"/>
      <c r="BR578" s="66"/>
      <c r="BS578" s="66"/>
      <c r="BT578" s="66"/>
      <c r="BU578" s="66"/>
      <c r="BV578" s="66"/>
      <c r="BW578" s="66"/>
      <c r="BX578" s="66"/>
      <c r="BY578" s="66"/>
      <c r="BZ578" s="66"/>
      <c r="CA578" s="66"/>
      <c r="CB578" s="66"/>
      <c r="CC578" s="66"/>
      <c r="CD578" s="66"/>
      <c r="CE578" s="66"/>
    </row>
    <row r="582" spans="2:83">
      <c r="B582" s="66"/>
      <c r="C582" s="66"/>
      <c r="D582" s="66"/>
      <c r="E582" s="66"/>
      <c r="F582" s="66"/>
      <c r="G582" s="66"/>
      <c r="H582" s="66"/>
      <c r="I582" s="66"/>
      <c r="J582" s="66"/>
      <c r="K582" s="66"/>
      <c r="L582" s="66"/>
      <c r="M582" s="66"/>
      <c r="N582" s="66"/>
      <c r="O582" s="66"/>
      <c r="P582" s="66"/>
      <c r="Q582" s="66"/>
      <c r="R582" s="66"/>
      <c r="S582" s="66"/>
      <c r="T582" s="66"/>
      <c r="U582" s="66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66"/>
      <c r="AG582" s="66"/>
      <c r="AH582" s="66"/>
      <c r="AI582" s="66"/>
      <c r="AJ582" s="66"/>
      <c r="AK582" s="66"/>
      <c r="AL582" s="66"/>
      <c r="AM582" s="66"/>
      <c r="AN582" s="66"/>
      <c r="AO582" s="66"/>
      <c r="AP582" s="66"/>
      <c r="AQ582" s="66"/>
      <c r="AR582" s="66"/>
      <c r="AS582" s="66"/>
      <c r="AT582" s="66"/>
      <c r="AU582" s="66"/>
      <c r="AV582" s="66"/>
      <c r="AW582" s="66"/>
      <c r="AX582" s="66"/>
      <c r="AY582" s="66"/>
      <c r="AZ582" s="66"/>
      <c r="BA582" s="66"/>
      <c r="BB582" s="66"/>
      <c r="BC582" s="66"/>
      <c r="BD582" s="66"/>
      <c r="BE582" s="66"/>
      <c r="BF582" s="66"/>
      <c r="BG582" s="66"/>
      <c r="BH582" s="66"/>
      <c r="BI582" s="66"/>
      <c r="BJ582" s="66"/>
      <c r="BK582" s="66"/>
      <c r="BL582" s="66"/>
      <c r="BM582" s="66"/>
      <c r="BN582" s="66"/>
      <c r="BO582" s="66"/>
      <c r="BP582" s="66"/>
      <c r="BQ582" s="66"/>
      <c r="BR582" s="66"/>
      <c r="BS582" s="66"/>
      <c r="BT582" s="66"/>
      <c r="BU582" s="66"/>
      <c r="BV582" s="66"/>
      <c r="BW582" s="66"/>
      <c r="BX582" s="66"/>
      <c r="BY582" s="66"/>
      <c r="BZ582" s="66"/>
      <c r="CA582" s="66"/>
      <c r="CB582" s="66"/>
      <c r="CC582" s="66"/>
      <c r="CD582" s="66"/>
      <c r="CE582" s="66"/>
    </row>
    <row r="612" spans="1:14" s="217" customFormat="1" ht="12.65" customHeight="1">
      <c r="A612" s="228"/>
      <c r="C612" s="226" t="s">
        <v>515</v>
      </c>
      <c r="D612" s="233">
        <f>CE90-(BE90+CD90)</f>
        <v>64012</v>
      </c>
      <c r="E612" s="235">
        <f>SUM(C624:D647)+SUM(C668:D713)</f>
        <v>32152960.563748356</v>
      </c>
      <c r="F612" s="235">
        <f>CE64-(AX64+BD64+BE64+BG64+BJ64+BN64+BP64+BQ64+CB64+CC64+CD64)</f>
        <v>4253264.8900000006</v>
      </c>
      <c r="G612" s="233">
        <f>CE91-(AX91+AY91+BD91+BE91+BG91+BJ91+BN91+BP91+BQ91+CB91+CC91+CD91)</f>
        <v>26935</v>
      </c>
      <c r="H612" s="238">
        <f>CE60-(AX60+AY60+AZ60+BD60+BE60+BG60+BJ60+BN60+BO60+BP60+BQ60+BR60+CB60+CC60+CD60)</f>
        <v>215.78999999999996</v>
      </c>
      <c r="I612" s="233">
        <f>CE92-(AX92+AY92+AZ92+BD92+BE92+BF92+BG92+BJ92+BN92+BO92+BP92+BQ92+BR92+CB92+CC92+CD92)</f>
        <v>258637</v>
      </c>
      <c r="J612" s="233">
        <f>CE93-(AX93+AY93+AZ93+BA93+BD93+BE93+BF93+BG93+BJ93+BN93+BO93+BP93+BQ93+BR93+CB93+CC93+CD93)</f>
        <v>42587</v>
      </c>
      <c r="K612" s="233">
        <f>CE89-(AW89+AX89+AY89+AZ89+BA89+BB89+BC89+BD89+BE89+BF89+BG89+BH89+BI89+BJ89+BK89+BL89+BM89+BN89+BO89+BP89+BQ89+BR89+BS89+BT89+BU89+BV89+BW89+BX89+CB89+CC89+CD89)</f>
        <v>56712267.210000008</v>
      </c>
      <c r="L612" s="239">
        <f>CE94-(AW94+AX94+AY94+AZ94+BA94+BB94+BC94+BD94+BE94+BF94+BG94+BH94+BI94+BJ94+BK94+BL94+BM94+BN94+BO94+BP94+BQ94+BR94+BS94+BT94+BU94+BV94+BW94+BX94+BY94+BZ94+CA94+CB94+CC94+CD94)</f>
        <v>90.840000000000018</v>
      </c>
    </row>
    <row r="613" spans="1:14" s="217" customFormat="1" ht="12.65" customHeight="1">
      <c r="A613" s="228"/>
      <c r="C613" s="226" t="s">
        <v>516</v>
      </c>
      <c r="D613" s="234" t="s">
        <v>517</v>
      </c>
      <c r="E613" s="236" t="s">
        <v>518</v>
      </c>
      <c r="F613" s="237" t="s">
        <v>519</v>
      </c>
      <c r="G613" s="234" t="s">
        <v>520</v>
      </c>
      <c r="H613" s="237" t="s">
        <v>521</v>
      </c>
      <c r="I613" s="234" t="s">
        <v>522</v>
      </c>
      <c r="J613" s="234" t="s">
        <v>523</v>
      </c>
      <c r="K613" s="226" t="s">
        <v>524</v>
      </c>
      <c r="L613" s="227" t="s">
        <v>525</v>
      </c>
    </row>
    <row r="614" spans="1:14" s="217" customFormat="1" ht="12.65" customHeight="1">
      <c r="A614" s="228">
        <v>8430</v>
      </c>
      <c r="B614" s="227" t="s">
        <v>152</v>
      </c>
      <c r="C614" s="233">
        <f>BE85</f>
        <v>1523768.08</v>
      </c>
      <c r="D614" s="233"/>
      <c r="E614" s="235"/>
      <c r="F614" s="235"/>
      <c r="G614" s="233"/>
      <c r="H614" s="235"/>
      <c r="I614" s="233"/>
      <c r="J614" s="233"/>
      <c r="N614" s="229" t="s">
        <v>526</v>
      </c>
    </row>
    <row r="615" spans="1:14" s="217" customFormat="1" ht="12.65" customHeight="1">
      <c r="A615" s="228"/>
      <c r="B615" s="227" t="s">
        <v>527</v>
      </c>
      <c r="C615" s="233">
        <f>CD69-CD84</f>
        <v>253659.27</v>
      </c>
      <c r="D615" s="233">
        <f>SUM(C614:C615)</f>
        <v>1777427.35</v>
      </c>
      <c r="E615" s="235"/>
      <c r="F615" s="235"/>
      <c r="G615" s="233"/>
      <c r="H615" s="235"/>
      <c r="I615" s="233"/>
      <c r="J615" s="233"/>
      <c r="N615" s="229" t="s">
        <v>528</v>
      </c>
    </row>
    <row r="616" spans="1:14" s="217" customFormat="1" ht="12.65" customHeight="1">
      <c r="A616" s="228">
        <v>8310</v>
      </c>
      <c r="B616" s="232" t="s">
        <v>529</v>
      </c>
      <c r="C616" s="233">
        <f>AX85</f>
        <v>0</v>
      </c>
      <c r="D616" s="233">
        <f>(D615/D612)*AX90</f>
        <v>0</v>
      </c>
      <c r="E616" s="235"/>
      <c r="F616" s="235"/>
      <c r="G616" s="233"/>
      <c r="H616" s="235"/>
      <c r="I616" s="233"/>
      <c r="J616" s="233"/>
      <c r="N616" s="229" t="s">
        <v>530</v>
      </c>
    </row>
    <row r="617" spans="1:14" s="217" customFormat="1" ht="12.65" customHeight="1">
      <c r="A617" s="228">
        <v>8510</v>
      </c>
      <c r="B617" s="232" t="s">
        <v>157</v>
      </c>
      <c r="C617" s="233">
        <f>BJ85</f>
        <v>836121.71999999986</v>
      </c>
      <c r="D617" s="233">
        <f>(D615/D612)*BJ90</f>
        <v>0</v>
      </c>
      <c r="E617" s="235"/>
      <c r="F617" s="235"/>
      <c r="G617" s="233"/>
      <c r="H617" s="235"/>
      <c r="I617" s="233"/>
      <c r="J617" s="233"/>
      <c r="N617" s="229" t="s">
        <v>531</v>
      </c>
    </row>
    <row r="618" spans="1:14" s="217" customFormat="1" ht="12.65" customHeight="1">
      <c r="A618" s="228">
        <v>8470</v>
      </c>
      <c r="B618" s="232" t="s">
        <v>532</v>
      </c>
      <c r="C618" s="233">
        <f>BG85</f>
        <v>1063002.44</v>
      </c>
      <c r="D618" s="233">
        <f>(D615/D612)*BG90</f>
        <v>27711.561821221021</v>
      </c>
      <c r="E618" s="235"/>
      <c r="F618" s="235"/>
      <c r="G618" s="233"/>
      <c r="H618" s="235"/>
      <c r="I618" s="233"/>
      <c r="J618" s="233"/>
      <c r="N618" s="229" t="s">
        <v>533</v>
      </c>
    </row>
    <row r="619" spans="1:14" s="217" customFormat="1" ht="12.65" customHeight="1">
      <c r="A619" s="228">
        <v>8610</v>
      </c>
      <c r="B619" s="232" t="s">
        <v>534</v>
      </c>
      <c r="C619" s="233">
        <f>BN85</f>
        <v>1146455.46</v>
      </c>
      <c r="D619" s="233">
        <f>(D615/D612)*BN90</f>
        <v>97295.904430419294</v>
      </c>
      <c r="E619" s="235"/>
      <c r="F619" s="235"/>
      <c r="G619" s="233"/>
      <c r="H619" s="235"/>
      <c r="I619" s="233"/>
      <c r="J619" s="233"/>
      <c r="N619" s="229" t="s">
        <v>535</v>
      </c>
    </row>
    <row r="620" spans="1:14" s="217" customFormat="1" ht="12.65" customHeight="1">
      <c r="A620" s="228">
        <v>8790</v>
      </c>
      <c r="B620" s="232" t="s">
        <v>536</v>
      </c>
      <c r="C620" s="233">
        <f>CC85</f>
        <v>3447.55</v>
      </c>
      <c r="D620" s="233">
        <f>(D615/D612)*CC90</f>
        <v>0</v>
      </c>
      <c r="E620" s="235"/>
      <c r="F620" s="235"/>
      <c r="G620" s="233"/>
      <c r="H620" s="235"/>
      <c r="I620" s="233"/>
      <c r="J620" s="233"/>
      <c r="N620" s="229" t="s">
        <v>537</v>
      </c>
    </row>
    <row r="621" spans="1:14" s="217" customFormat="1" ht="12.65" customHeight="1">
      <c r="A621" s="228">
        <v>8630</v>
      </c>
      <c r="B621" s="232" t="s">
        <v>538</v>
      </c>
      <c r="C621" s="233">
        <f>BP85</f>
        <v>0</v>
      </c>
      <c r="D621" s="233">
        <f>(D615/D612)*BP90</f>
        <v>0</v>
      </c>
      <c r="E621" s="235"/>
      <c r="F621" s="235"/>
      <c r="G621" s="233"/>
      <c r="H621" s="235"/>
      <c r="I621" s="233"/>
      <c r="J621" s="233"/>
      <c r="N621" s="229" t="s">
        <v>539</v>
      </c>
    </row>
    <row r="622" spans="1:14" s="217" customFormat="1" ht="12.65" customHeight="1">
      <c r="A622" s="228">
        <v>8770</v>
      </c>
      <c r="B622" s="227" t="s">
        <v>540</v>
      </c>
      <c r="C622" s="233">
        <f>CB85</f>
        <v>0</v>
      </c>
      <c r="D622" s="233">
        <f>(D615/D612)*CB90</f>
        <v>0</v>
      </c>
      <c r="E622" s="235"/>
      <c r="F622" s="235"/>
      <c r="G622" s="233"/>
      <c r="H622" s="235"/>
      <c r="I622" s="233"/>
      <c r="J622" s="233"/>
      <c r="N622" s="229" t="s">
        <v>541</v>
      </c>
    </row>
    <row r="623" spans="1:14" s="217" customFormat="1" ht="12.65" customHeight="1">
      <c r="A623" s="228">
        <v>8640</v>
      </c>
      <c r="B623" s="232" t="s">
        <v>542</v>
      </c>
      <c r="C623" s="233">
        <f>BQ85</f>
        <v>0</v>
      </c>
      <c r="D623" s="233">
        <f>(D615/D612)*BQ90</f>
        <v>0</v>
      </c>
      <c r="E623" s="235">
        <f>SUM(C616:D623)</f>
        <v>3174034.6362516396</v>
      </c>
      <c r="F623" s="235"/>
      <c r="G623" s="233"/>
      <c r="H623" s="235"/>
      <c r="I623" s="233"/>
      <c r="J623" s="233"/>
      <c r="N623" s="229" t="s">
        <v>543</v>
      </c>
    </row>
    <row r="624" spans="1:14" s="217" customFormat="1" ht="12.65" customHeight="1">
      <c r="A624" s="228">
        <v>8420</v>
      </c>
      <c r="B624" s="232" t="s">
        <v>151</v>
      </c>
      <c r="C624" s="233">
        <f>BD85</f>
        <v>285370.55000000005</v>
      </c>
      <c r="D624" s="233">
        <f>(D615/D612)*BD90</f>
        <v>32931.775871711558</v>
      </c>
      <c r="E624" s="235">
        <f>(E623/E612)*SUM(C624:D624)</f>
        <v>31421.759906469062</v>
      </c>
      <c r="F624" s="235">
        <f>SUM(C624:E624)</f>
        <v>349724.08577818068</v>
      </c>
      <c r="G624" s="233"/>
      <c r="H624" s="235"/>
      <c r="I624" s="233"/>
      <c r="J624" s="233"/>
      <c r="N624" s="229" t="s">
        <v>544</v>
      </c>
    </row>
    <row r="625" spans="1:14" s="217" customFormat="1" ht="12.65" customHeight="1">
      <c r="A625" s="228">
        <v>8320</v>
      </c>
      <c r="B625" s="232" t="s">
        <v>147</v>
      </c>
      <c r="C625" s="233">
        <f>AY85</f>
        <v>478104.75</v>
      </c>
      <c r="D625" s="233">
        <f>(D615/D612)*AY90</f>
        <v>40873.165331500342</v>
      </c>
      <c r="E625" s="235">
        <f>(E623/E612)*SUM(C625:D625)</f>
        <v>51231.794827910489</v>
      </c>
      <c r="F625" s="235">
        <f>(F624/F612)*AY64</f>
        <v>11372.587841565484</v>
      </c>
      <c r="G625" s="233">
        <f>SUM(C625:F625)</f>
        <v>581582.29800097633</v>
      </c>
      <c r="H625" s="235"/>
      <c r="I625" s="233"/>
      <c r="J625" s="233"/>
      <c r="N625" s="229" t="s">
        <v>545</v>
      </c>
    </row>
    <row r="626" spans="1:14" s="217" customFormat="1" ht="12.65" customHeight="1">
      <c r="A626" s="228">
        <v>8650</v>
      </c>
      <c r="B626" s="232" t="s">
        <v>164</v>
      </c>
      <c r="C626" s="233">
        <f>BR85</f>
        <v>552621.05000000005</v>
      </c>
      <c r="D626" s="233">
        <f>(D615/D612)*BR90</f>
        <v>79719.332654033627</v>
      </c>
      <c r="E626" s="235">
        <f>(E623/E612)*SUM(C626:D626)</f>
        <v>62422.565177635282</v>
      </c>
      <c r="F626" s="235">
        <f>(F624/F612)*BR64</f>
        <v>2402.881583968664</v>
      </c>
      <c r="G626" s="233">
        <f>(G625/G612)*BR91</f>
        <v>0</v>
      </c>
      <c r="H626" s="235"/>
      <c r="I626" s="233"/>
      <c r="J626" s="233"/>
      <c r="N626" s="229" t="s">
        <v>546</v>
      </c>
    </row>
    <row r="627" spans="1:14" s="217" customFormat="1" ht="12.65" customHeight="1">
      <c r="A627" s="228">
        <v>8620</v>
      </c>
      <c r="B627" s="227" t="s">
        <v>547</v>
      </c>
      <c r="C627" s="233">
        <f>BO85</f>
        <v>0</v>
      </c>
      <c r="D627" s="233">
        <f>(D615/D612)*BO90</f>
        <v>0</v>
      </c>
      <c r="E627" s="235">
        <f>(E623/E612)*SUM(C627:D627)</f>
        <v>0</v>
      </c>
      <c r="F627" s="235">
        <f>(F624/F612)*BO64</f>
        <v>0</v>
      </c>
      <c r="G627" s="233">
        <f>(G625/G612)*BO91</f>
        <v>0</v>
      </c>
      <c r="H627" s="235"/>
      <c r="I627" s="233"/>
      <c r="J627" s="233"/>
      <c r="N627" s="229" t="s">
        <v>548</v>
      </c>
    </row>
    <row r="628" spans="1:14" s="217" customFormat="1" ht="12.65" customHeight="1">
      <c r="A628" s="228">
        <v>8330</v>
      </c>
      <c r="B628" s="232" t="s">
        <v>148</v>
      </c>
      <c r="C628" s="233">
        <f>AZ85</f>
        <v>0</v>
      </c>
      <c r="D628" s="233">
        <f>(D615/D612)*AZ90</f>
        <v>35069.842264731611</v>
      </c>
      <c r="E628" s="235">
        <f>(E623/E612)*SUM(C628:D628)</f>
        <v>3461.979615079124</v>
      </c>
      <c r="F628" s="235">
        <f>(F624/F612)*AZ64</f>
        <v>0</v>
      </c>
      <c r="G628" s="233">
        <f>(G625/G612)*AZ91</f>
        <v>432273.16153627425</v>
      </c>
      <c r="H628" s="235">
        <f>SUM(C626:G628)</f>
        <v>1167970.8128317227</v>
      </c>
      <c r="I628" s="233"/>
      <c r="J628" s="233"/>
      <c r="N628" s="229" t="s">
        <v>549</v>
      </c>
    </row>
    <row r="629" spans="1:14" s="217" customFormat="1" ht="12.65" customHeight="1">
      <c r="A629" s="228">
        <v>8460</v>
      </c>
      <c r="B629" s="232" t="s">
        <v>153</v>
      </c>
      <c r="C629" s="233">
        <f>BF85</f>
        <v>668019.26</v>
      </c>
      <c r="D629" s="233">
        <f>(D615/D612)*BF90</f>
        <v>14855.396367087422</v>
      </c>
      <c r="E629" s="235">
        <f>(E623/E612)*SUM(C629:D629)</f>
        <v>67411.14266072707</v>
      </c>
      <c r="F629" s="235">
        <f>(F624/F612)*BF64</f>
        <v>2485.9048415798511</v>
      </c>
      <c r="G629" s="233">
        <f>(G625/G612)*BF91</f>
        <v>0</v>
      </c>
      <c r="H629" s="235">
        <f>(H628/H612)*BF60</f>
        <v>78968.877886903181</v>
      </c>
      <c r="I629" s="233">
        <f>SUM(C629:H629)</f>
        <v>831740.5817562975</v>
      </c>
      <c r="J629" s="233"/>
      <c r="N629" s="229" t="s">
        <v>550</v>
      </c>
    </row>
    <row r="630" spans="1:14" s="217" customFormat="1" ht="12.65" customHeight="1">
      <c r="A630" s="228">
        <v>8350</v>
      </c>
      <c r="B630" s="232" t="s">
        <v>551</v>
      </c>
      <c r="C630" s="233">
        <f>BA85</f>
        <v>94942.15</v>
      </c>
      <c r="D630" s="233">
        <f>(D615/D612)*BA90</f>
        <v>19298.131729207023</v>
      </c>
      <c r="E630" s="235">
        <f>(E623/E612)*SUM(C630:D630)</f>
        <v>11277.425304109434</v>
      </c>
      <c r="F630" s="235">
        <f>(F624/F612)*BA64</f>
        <v>1059.8241032159497</v>
      </c>
      <c r="G630" s="233">
        <f>(G625/G612)*BA91</f>
        <v>0</v>
      </c>
      <c r="H630" s="235">
        <f>(H628/H612)*BA60</f>
        <v>10392.066178399869</v>
      </c>
      <c r="I630" s="233">
        <f>(I629/I612)*BA92</f>
        <v>0</v>
      </c>
      <c r="J630" s="233">
        <f>SUM(C630:I630)</f>
        <v>136969.5973149323</v>
      </c>
      <c r="N630" s="229" t="s">
        <v>552</v>
      </c>
    </row>
    <row r="631" spans="1:14" s="217" customFormat="1" ht="12.65" customHeight="1">
      <c r="A631" s="228">
        <v>8200</v>
      </c>
      <c r="B631" s="232" t="s">
        <v>553</v>
      </c>
      <c r="C631" s="233">
        <f>AW85</f>
        <v>0</v>
      </c>
      <c r="D631" s="233">
        <f>(D615/D612)*AW90</f>
        <v>0</v>
      </c>
      <c r="E631" s="235">
        <f>(E623/E612)*SUM(C631:D631)</f>
        <v>0</v>
      </c>
      <c r="F631" s="235">
        <f>(F624/F612)*AW64</f>
        <v>0</v>
      </c>
      <c r="G631" s="233">
        <f>(G625/G612)*AW91</f>
        <v>0</v>
      </c>
      <c r="H631" s="235">
        <f>(H628/H612)*AW60</f>
        <v>0</v>
      </c>
      <c r="I631" s="233">
        <f>(I629/I612)*AW92</f>
        <v>0</v>
      </c>
      <c r="J631" s="233">
        <f>(J630/J612)*AW93</f>
        <v>0</v>
      </c>
      <c r="N631" s="229" t="s">
        <v>554</v>
      </c>
    </row>
    <row r="632" spans="1:14" s="217" customFormat="1" ht="12.65" customHeight="1">
      <c r="A632" s="228">
        <v>8360</v>
      </c>
      <c r="B632" s="232" t="s">
        <v>555</v>
      </c>
      <c r="C632" s="233">
        <f>BB85</f>
        <v>84566.37999999999</v>
      </c>
      <c r="D632" s="233">
        <f>(D615/D612)*BB90</f>
        <v>194.36967209273263</v>
      </c>
      <c r="E632" s="235">
        <f>(E623/E612)*SUM(C632:D632)</f>
        <v>8367.3027471443984</v>
      </c>
      <c r="F632" s="235">
        <f>(F624/F612)*BB64</f>
        <v>245.50614764923188</v>
      </c>
      <c r="G632" s="233">
        <f>(G625/G612)*BB91</f>
        <v>0</v>
      </c>
      <c r="H632" s="235">
        <f>(H628/H612)*BB60</f>
        <v>25601.288033245517</v>
      </c>
      <c r="I632" s="233">
        <f>(I629/I612)*BB92</f>
        <v>0</v>
      </c>
      <c r="J632" s="233">
        <f>(J630/J612)*BB93</f>
        <v>0</v>
      </c>
      <c r="N632" s="229" t="s">
        <v>556</v>
      </c>
    </row>
    <row r="633" spans="1:14" s="217" customFormat="1" ht="12.65" customHeight="1">
      <c r="A633" s="228">
        <v>8370</v>
      </c>
      <c r="B633" s="232" t="s">
        <v>557</v>
      </c>
      <c r="C633" s="233">
        <f>BC85</f>
        <v>0</v>
      </c>
      <c r="D633" s="233">
        <f>(D615/D612)*BC90</f>
        <v>0</v>
      </c>
      <c r="E633" s="235">
        <f>(E623/E612)*SUM(C633:D633)</f>
        <v>0</v>
      </c>
      <c r="F633" s="235">
        <f>(F624/F612)*BC64</f>
        <v>0</v>
      </c>
      <c r="G633" s="233">
        <f>(G625/G612)*BC91</f>
        <v>0</v>
      </c>
      <c r="H633" s="235">
        <f>(H628/H612)*BC60</f>
        <v>0</v>
      </c>
      <c r="I633" s="233">
        <f>(I629/I612)*BC92</f>
        <v>0</v>
      </c>
      <c r="J633" s="233">
        <f>(J630/J612)*BC93</f>
        <v>0</v>
      </c>
      <c r="N633" s="229" t="s">
        <v>558</v>
      </c>
    </row>
    <row r="634" spans="1:14" s="217" customFormat="1" ht="12.65" customHeight="1">
      <c r="A634" s="228">
        <v>8490</v>
      </c>
      <c r="B634" s="232" t="s">
        <v>559</v>
      </c>
      <c r="C634" s="233">
        <f>BI85</f>
        <v>0</v>
      </c>
      <c r="D634" s="233">
        <f>(D615/D612)*BI90</f>
        <v>0</v>
      </c>
      <c r="E634" s="235">
        <f>(E623/E612)*SUM(C634:D634)</f>
        <v>0</v>
      </c>
      <c r="F634" s="235">
        <f>(F624/F612)*BI64</f>
        <v>0</v>
      </c>
      <c r="G634" s="233">
        <f>(G625/G612)*BI91</f>
        <v>0</v>
      </c>
      <c r="H634" s="235">
        <f>(H628/H612)*BI60</f>
        <v>0</v>
      </c>
      <c r="I634" s="233">
        <f>(I629/I612)*BI92</f>
        <v>0</v>
      </c>
      <c r="J634" s="233">
        <f>(J630/J612)*BI93</f>
        <v>0</v>
      </c>
      <c r="N634" s="229" t="s">
        <v>560</v>
      </c>
    </row>
    <row r="635" spans="1:14" s="217" customFormat="1" ht="12.65" customHeight="1">
      <c r="A635" s="228">
        <v>8530</v>
      </c>
      <c r="B635" s="232" t="s">
        <v>561</v>
      </c>
      <c r="C635" s="233">
        <f>BK85</f>
        <v>1007825.44</v>
      </c>
      <c r="D635" s="233">
        <f>(D615/D612)*BK90</f>
        <v>93769.483236736865</v>
      </c>
      <c r="E635" s="235">
        <f>(E623/E612)*SUM(C635:D635)</f>
        <v>108745.83180419734</v>
      </c>
      <c r="F635" s="235">
        <f>(F624/F612)*BK64</f>
        <v>2363.4958787703808</v>
      </c>
      <c r="G635" s="233">
        <f>(G625/G612)*BK91</f>
        <v>0</v>
      </c>
      <c r="H635" s="235">
        <f>(H628/H612)*BK60</f>
        <v>54828.974159995152</v>
      </c>
      <c r="I635" s="233">
        <f>(I629/I612)*BK92</f>
        <v>0</v>
      </c>
      <c r="J635" s="233">
        <f>(J630/J612)*BK93</f>
        <v>0</v>
      </c>
      <c r="N635" s="229" t="s">
        <v>562</v>
      </c>
    </row>
    <row r="636" spans="1:14" s="217" customFormat="1" ht="12.65" customHeight="1">
      <c r="A636" s="228">
        <v>8480</v>
      </c>
      <c r="B636" s="232" t="s">
        <v>563</v>
      </c>
      <c r="C636" s="233">
        <f>BH85</f>
        <v>242783.66000000003</v>
      </c>
      <c r="D636" s="233">
        <f>(D615/D612)*BH90</f>
        <v>0</v>
      </c>
      <c r="E636" s="235">
        <f>(E623/E612)*SUM(C636:D636)</f>
        <v>23966.805309517222</v>
      </c>
      <c r="F636" s="235">
        <f>(F624/F612)*BH64</f>
        <v>4484.1776516205318</v>
      </c>
      <c r="G636" s="233">
        <f>(G625/G612)*BH91</f>
        <v>0</v>
      </c>
      <c r="H636" s="235">
        <f>(H628/H612)*BH60</f>
        <v>7577.5482550832385</v>
      </c>
      <c r="I636" s="233">
        <f>(I629/I612)*BH92</f>
        <v>0</v>
      </c>
      <c r="J636" s="233">
        <f>(J630/J612)*BH93</f>
        <v>0</v>
      </c>
      <c r="N636" s="229" t="s">
        <v>564</v>
      </c>
    </row>
    <row r="637" spans="1:14" s="217" customFormat="1" ht="12.65" customHeight="1">
      <c r="A637" s="228">
        <v>8560</v>
      </c>
      <c r="B637" s="232" t="s">
        <v>159</v>
      </c>
      <c r="C637" s="233">
        <f>BL85</f>
        <v>518944.98</v>
      </c>
      <c r="D637" s="233">
        <f>(D615/D612)*BL90</f>
        <v>26323.207020558646</v>
      </c>
      <c r="E637" s="235">
        <f>(E623/E612)*SUM(C637:D637)</f>
        <v>53827.084078867381</v>
      </c>
      <c r="F637" s="235">
        <f>(F624/F612)*BL64</f>
        <v>2349.7791285800308</v>
      </c>
      <c r="G637" s="233">
        <f>(G625/G612)*BL91</f>
        <v>0</v>
      </c>
      <c r="H637" s="235">
        <f>(H628/H612)*BL60</f>
        <v>38970.248168999518</v>
      </c>
      <c r="I637" s="233">
        <f>(I629/I612)*BL92</f>
        <v>0</v>
      </c>
      <c r="J637" s="233">
        <f>(J630/J612)*BL93</f>
        <v>0</v>
      </c>
      <c r="N637" s="229" t="s">
        <v>565</v>
      </c>
    </row>
    <row r="638" spans="1:14" s="217" customFormat="1" ht="12.65" customHeight="1">
      <c r="A638" s="228">
        <v>8590</v>
      </c>
      <c r="B638" s="232" t="s">
        <v>566</v>
      </c>
      <c r="C638" s="233">
        <f>BM85</f>
        <v>0</v>
      </c>
      <c r="D638" s="233">
        <f>(D615/D612)*BM90</f>
        <v>0</v>
      </c>
      <c r="E638" s="235">
        <f>(E623/E612)*SUM(C638:D638)</f>
        <v>0</v>
      </c>
      <c r="F638" s="235">
        <f>(F624/F612)*BM64</f>
        <v>0</v>
      </c>
      <c r="G638" s="233">
        <f>(G625/G612)*BM91</f>
        <v>0</v>
      </c>
      <c r="H638" s="235">
        <f>(H628/H612)*BM60</f>
        <v>0</v>
      </c>
      <c r="I638" s="233">
        <f>(I629/I612)*BM92</f>
        <v>0</v>
      </c>
      <c r="J638" s="233">
        <f>(J630/J612)*BM93</f>
        <v>0</v>
      </c>
      <c r="N638" s="229" t="s">
        <v>567</v>
      </c>
    </row>
    <row r="639" spans="1:14" s="217" customFormat="1" ht="12.65" customHeight="1">
      <c r="A639" s="228">
        <v>8660</v>
      </c>
      <c r="B639" s="232" t="s">
        <v>568</v>
      </c>
      <c r="C639" s="233">
        <f>BS85</f>
        <v>0</v>
      </c>
      <c r="D639" s="233">
        <f>(D615/D612)*BS90</f>
        <v>0</v>
      </c>
      <c r="E639" s="235">
        <f>(E623/E612)*SUM(C639:D639)</f>
        <v>0</v>
      </c>
      <c r="F639" s="235">
        <f>(F624/F612)*BS64</f>
        <v>0</v>
      </c>
      <c r="G639" s="233">
        <f>(G625/G612)*BS91</f>
        <v>0</v>
      </c>
      <c r="H639" s="235">
        <f>(H628/H612)*BS60</f>
        <v>0</v>
      </c>
      <c r="I639" s="233">
        <f>(I629/I612)*BS92</f>
        <v>0</v>
      </c>
      <c r="J639" s="233">
        <f>(J630/J612)*BS93</f>
        <v>0</v>
      </c>
      <c r="N639" s="229" t="s">
        <v>569</v>
      </c>
    </row>
    <row r="640" spans="1:14" s="217" customFormat="1" ht="12.65" customHeight="1">
      <c r="A640" s="228">
        <v>8670</v>
      </c>
      <c r="B640" s="232" t="s">
        <v>570</v>
      </c>
      <c r="C640" s="233">
        <f>BT85</f>
        <v>0</v>
      </c>
      <c r="D640" s="233">
        <f>(D615/D612)*BT90</f>
        <v>0</v>
      </c>
      <c r="E640" s="235">
        <f>(E623/E612)*SUM(C640:D640)</f>
        <v>0</v>
      </c>
      <c r="F640" s="235">
        <f>(F624/F612)*BT64</f>
        <v>0</v>
      </c>
      <c r="G640" s="233">
        <f>(G625/G612)*BT91</f>
        <v>0</v>
      </c>
      <c r="H640" s="235">
        <f>(H628/H612)*BT60</f>
        <v>0</v>
      </c>
      <c r="I640" s="233">
        <f>(I629/I612)*BT92</f>
        <v>0</v>
      </c>
      <c r="J640" s="233">
        <f>(J630/J612)*BT93</f>
        <v>0</v>
      </c>
      <c r="N640" s="229" t="s">
        <v>571</v>
      </c>
    </row>
    <row r="641" spans="1:14" s="217" customFormat="1" ht="12.65" customHeight="1">
      <c r="A641" s="228">
        <v>8680</v>
      </c>
      <c r="B641" s="232" t="s">
        <v>572</v>
      </c>
      <c r="C641" s="233">
        <f>BU85</f>
        <v>0</v>
      </c>
      <c r="D641" s="233">
        <f>(D615/D612)*BU90</f>
        <v>0</v>
      </c>
      <c r="E641" s="235">
        <f>(E623/E612)*SUM(C641:D641)</f>
        <v>0</v>
      </c>
      <c r="F641" s="235">
        <f>(F624/F612)*BU64</f>
        <v>0</v>
      </c>
      <c r="G641" s="233">
        <f>(G625/G612)*BU91</f>
        <v>0</v>
      </c>
      <c r="H641" s="235">
        <f>(H628/H612)*BU60</f>
        <v>0</v>
      </c>
      <c r="I641" s="233">
        <f>(I629/I612)*BU92</f>
        <v>0</v>
      </c>
      <c r="J641" s="233">
        <f>(J630/J612)*BU93</f>
        <v>0</v>
      </c>
      <c r="N641" s="229" t="s">
        <v>573</v>
      </c>
    </row>
    <row r="642" spans="1:14" s="217" customFormat="1" ht="12.65" customHeight="1">
      <c r="A642" s="228">
        <v>8690</v>
      </c>
      <c r="B642" s="232" t="s">
        <v>574</v>
      </c>
      <c r="C642" s="233">
        <f>BV85</f>
        <v>559389.38</v>
      </c>
      <c r="D642" s="233">
        <f>(D615/D612)*BV90</f>
        <v>52729.715329157036</v>
      </c>
      <c r="E642" s="235">
        <f>(E623/E612)*SUM(C642:D642)</f>
        <v>60426.386124962926</v>
      </c>
      <c r="F642" s="235">
        <f>(F624/F612)*BV64</f>
        <v>678.60007784410743</v>
      </c>
      <c r="G642" s="233">
        <f>(G625/G612)*BV91</f>
        <v>0</v>
      </c>
      <c r="H642" s="235">
        <f>(H628/H612)*BV60</f>
        <v>21487.761837628899</v>
      </c>
      <c r="I642" s="233">
        <f>(I629/I612)*BV92</f>
        <v>1926.3006007339327</v>
      </c>
      <c r="J642" s="233">
        <f>(J630/J612)*BV93</f>
        <v>0</v>
      </c>
      <c r="N642" s="229" t="s">
        <v>575</v>
      </c>
    </row>
    <row r="643" spans="1:14" s="217" customFormat="1" ht="12.65" customHeight="1">
      <c r="A643" s="228">
        <v>8700</v>
      </c>
      <c r="B643" s="232" t="s">
        <v>576</v>
      </c>
      <c r="C643" s="233">
        <f>BW85</f>
        <v>0</v>
      </c>
      <c r="D643" s="233">
        <f>(D615/D612)*BW90</f>
        <v>0</v>
      </c>
      <c r="E643" s="235">
        <f>(E623/E612)*SUM(C643:D643)</f>
        <v>0</v>
      </c>
      <c r="F643" s="235">
        <f>(F624/F612)*BW64</f>
        <v>0</v>
      </c>
      <c r="G643" s="233">
        <f>(G625/G612)*BW91</f>
        <v>0</v>
      </c>
      <c r="H643" s="235">
        <f>(H628/H612)*BW60</f>
        <v>0</v>
      </c>
      <c r="I643" s="233">
        <f>(I629/I612)*BW92</f>
        <v>0</v>
      </c>
      <c r="J643" s="233">
        <f>(J630/J612)*BW93</f>
        <v>0</v>
      </c>
      <c r="N643" s="229" t="s">
        <v>577</v>
      </c>
    </row>
    <row r="644" spans="1:14" s="217" customFormat="1" ht="12.65" customHeight="1">
      <c r="A644" s="228">
        <v>8710</v>
      </c>
      <c r="B644" s="232" t="s">
        <v>578</v>
      </c>
      <c r="C644" s="233">
        <f>BX85</f>
        <v>523657.78</v>
      </c>
      <c r="D644" s="233">
        <f>(D615/D612)*BX90</f>
        <v>0</v>
      </c>
      <c r="E644" s="235">
        <f>(E623/E612)*SUM(C644:D644)</f>
        <v>51693.77569344658</v>
      </c>
      <c r="F644" s="235">
        <f>(F624/F612)*BX64</f>
        <v>355.07076597222226</v>
      </c>
      <c r="G644" s="233">
        <f>(G625/G612)*BX91</f>
        <v>0</v>
      </c>
      <c r="H644" s="235">
        <f>(H628/H612)*BX60</f>
        <v>0</v>
      </c>
      <c r="I644" s="233">
        <f>(I629/I612)*BX92</f>
        <v>0</v>
      </c>
      <c r="J644" s="233">
        <f>(J630/J612)*BX93</f>
        <v>0</v>
      </c>
      <c r="K644" s="235">
        <f>SUM(C631:J644)</f>
        <v>3578080.3317228034</v>
      </c>
      <c r="L644" s="235"/>
      <c r="N644" s="229" t="s">
        <v>579</v>
      </c>
    </row>
    <row r="645" spans="1:14" s="217" customFormat="1" ht="12.65" customHeight="1">
      <c r="A645" s="228">
        <v>8720</v>
      </c>
      <c r="B645" s="232" t="s">
        <v>580</v>
      </c>
      <c r="C645" s="233">
        <f>BY85</f>
        <v>794387.55999999994</v>
      </c>
      <c r="D645" s="233">
        <f>(D615/D612)*BY90</f>
        <v>35319.746128850842</v>
      </c>
      <c r="E645" s="235">
        <f>(E623/E612)*SUM(C645:D645)</f>
        <v>81905.979462844276</v>
      </c>
      <c r="F645" s="235">
        <f>(F624/F612)*BY64</f>
        <v>277.18738400183844</v>
      </c>
      <c r="G645" s="233">
        <f>(G625/G612)*BY91</f>
        <v>0</v>
      </c>
      <c r="H645" s="235">
        <f>(H628/H612)*BY60</f>
        <v>30364.318365012125</v>
      </c>
      <c r="I645" s="233">
        <f>(I629/I612)*BY92</f>
        <v>266.91644384126283</v>
      </c>
      <c r="J645" s="233">
        <f>(J630/J612)*BY93</f>
        <v>0</v>
      </c>
      <c r="K645" s="235">
        <v>0</v>
      </c>
      <c r="L645" s="235"/>
      <c r="N645" s="229" t="s">
        <v>581</v>
      </c>
    </row>
    <row r="646" spans="1:14" s="217" customFormat="1" ht="12.65" customHeight="1">
      <c r="A646" s="228">
        <v>8730</v>
      </c>
      <c r="B646" s="232" t="s">
        <v>582</v>
      </c>
      <c r="C646" s="233">
        <f>BZ85</f>
        <v>0</v>
      </c>
      <c r="D646" s="233">
        <f>(D615/D612)*BZ90</f>
        <v>0</v>
      </c>
      <c r="E646" s="235">
        <f>(E623/E612)*SUM(C646:D646)</f>
        <v>0</v>
      </c>
      <c r="F646" s="235">
        <f>(F624/F612)*BZ64</f>
        <v>0</v>
      </c>
      <c r="G646" s="233">
        <f>(G625/G612)*BZ91</f>
        <v>0</v>
      </c>
      <c r="H646" s="235">
        <f>(H628/H612)*BZ60</f>
        <v>0</v>
      </c>
      <c r="I646" s="233">
        <f>(I629/I612)*BZ92</f>
        <v>0</v>
      </c>
      <c r="J646" s="233">
        <f>(J630/J612)*BZ93</f>
        <v>0</v>
      </c>
      <c r="K646" s="235">
        <v>0</v>
      </c>
      <c r="L646" s="235"/>
      <c r="N646" s="229" t="s">
        <v>583</v>
      </c>
    </row>
    <row r="647" spans="1:14" s="217" customFormat="1" ht="12.65" customHeight="1">
      <c r="A647" s="228">
        <v>8740</v>
      </c>
      <c r="B647" s="232" t="s">
        <v>584</v>
      </c>
      <c r="C647" s="233">
        <f>CA85</f>
        <v>302876.09999999998</v>
      </c>
      <c r="D647" s="233">
        <f>(D615/D612)*CA90</f>
        <v>25740.098004280448</v>
      </c>
      <c r="E647" s="235">
        <f>(E623/E612)*SUM(C647:D647)</f>
        <v>32439.911479719638</v>
      </c>
      <c r="F647" s="235">
        <f>(F624/F612)*CA64</f>
        <v>611.81622895246323</v>
      </c>
      <c r="G647" s="233">
        <f>(G625/G612)*CA91</f>
        <v>0</v>
      </c>
      <c r="H647" s="235">
        <f>(H628/H612)*CA60</f>
        <v>6332.6653274624205</v>
      </c>
      <c r="I647" s="233">
        <f>(I629/I612)*CA92</f>
        <v>0</v>
      </c>
      <c r="J647" s="233">
        <f>(J630/J612)*CA93</f>
        <v>0</v>
      </c>
      <c r="K647" s="235">
        <v>0</v>
      </c>
      <c r="L647" s="235">
        <f>SUM(C645:K647)</f>
        <v>1310522.2988249653</v>
      </c>
      <c r="N647" s="229" t="s">
        <v>585</v>
      </c>
    </row>
    <row r="648" spans="1:14" s="217" customFormat="1" ht="12.65" customHeight="1">
      <c r="A648" s="228"/>
      <c r="B648" s="228"/>
      <c r="C648" s="217">
        <f>SUM(C614:C647)</f>
        <v>10939943.560000001</v>
      </c>
      <c r="L648" s="231"/>
    </row>
    <row r="666" spans="1:14" s="217" customFormat="1" ht="12.65" customHeight="1">
      <c r="C666" s="226" t="s">
        <v>586</v>
      </c>
      <c r="M666" s="226" t="s">
        <v>587</v>
      </c>
    </row>
    <row r="667" spans="1:14" s="217" customFormat="1" ht="12.65" customHeight="1">
      <c r="C667" s="226" t="s">
        <v>516</v>
      </c>
      <c r="D667" s="226" t="s">
        <v>517</v>
      </c>
      <c r="E667" s="227" t="s">
        <v>518</v>
      </c>
      <c r="F667" s="226" t="s">
        <v>519</v>
      </c>
      <c r="G667" s="226" t="s">
        <v>520</v>
      </c>
      <c r="H667" s="226" t="s">
        <v>521</v>
      </c>
      <c r="I667" s="226" t="s">
        <v>522</v>
      </c>
      <c r="J667" s="226" t="s">
        <v>523</v>
      </c>
      <c r="K667" s="226" t="s">
        <v>524</v>
      </c>
      <c r="L667" s="227" t="s">
        <v>525</v>
      </c>
      <c r="M667" s="226" t="s">
        <v>588</v>
      </c>
    </row>
    <row r="668" spans="1:14" s="217" customFormat="1" ht="12.65" customHeight="1">
      <c r="A668" s="228">
        <v>6010</v>
      </c>
      <c r="B668" s="227" t="s">
        <v>315</v>
      </c>
      <c r="C668" s="233">
        <f>C85</f>
        <v>0</v>
      </c>
      <c r="D668" s="233">
        <f>(D615/D612)*C90</f>
        <v>0</v>
      </c>
      <c r="E668" s="235">
        <f>(E623/E612)*SUM(C668:D668)</f>
        <v>0</v>
      </c>
      <c r="F668" s="235">
        <f>(F624/F612)*C64</f>
        <v>0</v>
      </c>
      <c r="G668" s="233">
        <f>(G625/G612)*C91</f>
        <v>0</v>
      </c>
      <c r="H668" s="235">
        <f>(H628/H612)*C60</f>
        <v>0</v>
      </c>
      <c r="I668" s="233">
        <f>(I629/I612)*C92</f>
        <v>0</v>
      </c>
      <c r="J668" s="233">
        <f>(J630/J612)*C93</f>
        <v>0</v>
      </c>
      <c r="K668" s="233">
        <f>(K644/K612)*C89</f>
        <v>0</v>
      </c>
      <c r="L668" s="233">
        <f>(L647/L612)*C94</f>
        <v>0</v>
      </c>
      <c r="M668" s="217">
        <f t="shared" ref="M668:M713" si="21">ROUND(SUM(D668:L668),0)</f>
        <v>0</v>
      </c>
      <c r="N668" s="227" t="s">
        <v>589</v>
      </c>
    </row>
    <row r="669" spans="1:14" s="217" customFormat="1" ht="12.65" customHeight="1">
      <c r="A669" s="228">
        <v>6030</v>
      </c>
      <c r="B669" s="227" t="s">
        <v>316</v>
      </c>
      <c r="C669" s="233">
        <f>D85</f>
        <v>0</v>
      </c>
      <c r="D669" s="233">
        <f>(D615/D612)*D90</f>
        <v>0</v>
      </c>
      <c r="E669" s="235">
        <f>(E623/E612)*SUM(C669:D669)</f>
        <v>0</v>
      </c>
      <c r="F669" s="235">
        <f>(F624/F612)*D64</f>
        <v>0</v>
      </c>
      <c r="G669" s="233">
        <f>(G625/G612)*D91</f>
        <v>0</v>
      </c>
      <c r="H669" s="235">
        <f>(H628/H612)*D60</f>
        <v>0</v>
      </c>
      <c r="I669" s="233">
        <f>(I629/I612)*D92</f>
        <v>0</v>
      </c>
      <c r="J669" s="233">
        <f>(J630/J612)*D93</f>
        <v>0</v>
      </c>
      <c r="K669" s="233">
        <f>(K644/K612)*D89</f>
        <v>0</v>
      </c>
      <c r="L669" s="233">
        <f>(L647/L612)*D94</f>
        <v>0</v>
      </c>
      <c r="M669" s="217">
        <f t="shared" si="21"/>
        <v>0</v>
      </c>
      <c r="N669" s="227" t="s">
        <v>590</v>
      </c>
    </row>
    <row r="670" spans="1:14" s="217" customFormat="1" ht="12.65" customHeight="1">
      <c r="A670" s="228">
        <v>6070</v>
      </c>
      <c r="B670" s="227" t="s">
        <v>591</v>
      </c>
      <c r="C670" s="233">
        <f>E85</f>
        <v>3487711.2500000005</v>
      </c>
      <c r="D670" s="233">
        <f>(D615/D612)*E90</f>
        <v>105681.56742642005</v>
      </c>
      <c r="E670" s="235">
        <f>(E623/E612)*SUM(C670:D670)</f>
        <v>354727.93373275851</v>
      </c>
      <c r="F670" s="235">
        <f>(F624/F612)*E64</f>
        <v>15178.34959901549</v>
      </c>
      <c r="G670" s="233">
        <f>(G625/G612)*E91</f>
        <v>87663.788003859809</v>
      </c>
      <c r="H670" s="235">
        <f>(H628/H612)*E60</f>
        <v>79618.382023053186</v>
      </c>
      <c r="I670" s="233">
        <f>(I629/I612)*E92</f>
        <v>61680.209552715911</v>
      </c>
      <c r="J670" s="233">
        <f>(J630/J612)*E93</f>
        <v>15341.418254214363</v>
      </c>
      <c r="K670" s="233">
        <f>(K644/K612)*E89</f>
        <v>217772.7209456882</v>
      </c>
      <c r="L670" s="233">
        <f>(L647/L612)*E94</f>
        <v>188845.62848545564</v>
      </c>
      <c r="M670" s="217">
        <f t="shared" si="21"/>
        <v>1126510</v>
      </c>
      <c r="N670" s="227" t="s">
        <v>592</v>
      </c>
    </row>
    <row r="671" spans="1:14" s="217" customFormat="1" ht="12.65" customHeight="1">
      <c r="A671" s="228">
        <v>6100</v>
      </c>
      <c r="B671" s="227" t="s">
        <v>593</v>
      </c>
      <c r="C671" s="233">
        <f>F85</f>
        <v>0</v>
      </c>
      <c r="D671" s="233">
        <f>(D615/D612)*F90</f>
        <v>0</v>
      </c>
      <c r="E671" s="235">
        <f>(E623/E612)*SUM(C671:D671)</f>
        <v>0</v>
      </c>
      <c r="F671" s="235">
        <f>(F624/F612)*F64</f>
        <v>0</v>
      </c>
      <c r="G671" s="233">
        <f>(G625/G612)*F91</f>
        <v>0</v>
      </c>
      <c r="H671" s="235">
        <f>(H628/H612)*F60</f>
        <v>0</v>
      </c>
      <c r="I671" s="233">
        <f>(I629/I612)*F92</f>
        <v>0</v>
      </c>
      <c r="J671" s="233">
        <f>(J630/J612)*F93</f>
        <v>0</v>
      </c>
      <c r="K671" s="233">
        <f>(K644/K612)*F89</f>
        <v>0</v>
      </c>
      <c r="L671" s="233">
        <f>(L647/L612)*F94</f>
        <v>0</v>
      </c>
      <c r="M671" s="217">
        <f t="shared" si="21"/>
        <v>0</v>
      </c>
      <c r="N671" s="227" t="s">
        <v>594</v>
      </c>
    </row>
    <row r="672" spans="1:14" s="217" customFormat="1" ht="12.65" customHeight="1">
      <c r="A672" s="228">
        <v>6120</v>
      </c>
      <c r="B672" s="227" t="s">
        <v>595</v>
      </c>
      <c r="C672" s="233">
        <f>G85</f>
        <v>0</v>
      </c>
      <c r="D672" s="233">
        <f>(D615/D612)*G90</f>
        <v>0</v>
      </c>
      <c r="E672" s="235">
        <f>(E623/E612)*SUM(C672:D672)</f>
        <v>0</v>
      </c>
      <c r="F672" s="235">
        <f>(F624/F612)*G64</f>
        <v>0</v>
      </c>
      <c r="G672" s="233">
        <f>(G625/G612)*G91</f>
        <v>0</v>
      </c>
      <c r="H672" s="235">
        <f>(H628/H612)*G60</f>
        <v>0</v>
      </c>
      <c r="I672" s="233">
        <f>(I629/I612)*G92</f>
        <v>0</v>
      </c>
      <c r="J672" s="233">
        <f>(J630/J612)*G93</f>
        <v>0</v>
      </c>
      <c r="K672" s="233">
        <f>(K644/K612)*G89</f>
        <v>0</v>
      </c>
      <c r="L672" s="233">
        <f>(L647/L612)*G94</f>
        <v>0</v>
      </c>
      <c r="M672" s="217">
        <f t="shared" si="21"/>
        <v>0</v>
      </c>
      <c r="N672" s="227" t="s">
        <v>596</v>
      </c>
    </row>
    <row r="673" spans="1:14" s="217" customFormat="1" ht="12.65" customHeight="1">
      <c r="A673" s="228">
        <v>6140</v>
      </c>
      <c r="B673" s="227" t="s">
        <v>597</v>
      </c>
      <c r="C673" s="233">
        <f>H85</f>
        <v>0</v>
      </c>
      <c r="D673" s="233">
        <f>(D615/D612)*H90</f>
        <v>0</v>
      </c>
      <c r="E673" s="235">
        <f>(E623/E612)*SUM(C673:D673)</f>
        <v>0</v>
      </c>
      <c r="F673" s="235">
        <f>(F624/F612)*H64</f>
        <v>0</v>
      </c>
      <c r="G673" s="233">
        <f>(G625/G612)*H91</f>
        <v>0</v>
      </c>
      <c r="H673" s="235">
        <f>(H628/H612)*H60</f>
        <v>0</v>
      </c>
      <c r="I673" s="233">
        <f>(I629/I612)*H92</f>
        <v>0</v>
      </c>
      <c r="J673" s="233">
        <f>(J630/J612)*H93</f>
        <v>0</v>
      </c>
      <c r="K673" s="233">
        <f>(K644/K612)*H89</f>
        <v>0</v>
      </c>
      <c r="L673" s="233">
        <f>(L647/L612)*H94</f>
        <v>0</v>
      </c>
      <c r="M673" s="217">
        <f t="shared" si="21"/>
        <v>0</v>
      </c>
      <c r="N673" s="227" t="s">
        <v>598</v>
      </c>
    </row>
    <row r="674" spans="1:14" s="217" customFormat="1" ht="12.65" customHeight="1">
      <c r="A674" s="228">
        <v>6150</v>
      </c>
      <c r="B674" s="227" t="s">
        <v>599</v>
      </c>
      <c r="C674" s="233">
        <f>I85</f>
        <v>0</v>
      </c>
      <c r="D674" s="233">
        <f>(D615/D612)*I90</f>
        <v>0</v>
      </c>
      <c r="E674" s="235">
        <f>(E623/E612)*SUM(C674:D674)</f>
        <v>0</v>
      </c>
      <c r="F674" s="235">
        <f>(F624/F612)*I64</f>
        <v>0</v>
      </c>
      <c r="G674" s="233">
        <f>(G625/G612)*I91</f>
        <v>0</v>
      </c>
      <c r="H674" s="235">
        <f>(H628/H612)*I60</f>
        <v>0</v>
      </c>
      <c r="I674" s="233">
        <f>(I629/I612)*I92</f>
        <v>0</v>
      </c>
      <c r="J674" s="233">
        <f>(J630/J612)*I93</f>
        <v>0</v>
      </c>
      <c r="K674" s="233">
        <f>(K644/K612)*I89</f>
        <v>0</v>
      </c>
      <c r="L674" s="233">
        <f>(L647/L612)*I94</f>
        <v>0</v>
      </c>
      <c r="M674" s="217">
        <f t="shared" si="21"/>
        <v>0</v>
      </c>
      <c r="N674" s="227" t="s">
        <v>600</v>
      </c>
    </row>
    <row r="675" spans="1:14" s="217" customFormat="1" ht="12.65" customHeight="1">
      <c r="A675" s="228">
        <v>6170</v>
      </c>
      <c r="B675" s="227" t="s">
        <v>110</v>
      </c>
      <c r="C675" s="233">
        <f>J85</f>
        <v>0</v>
      </c>
      <c r="D675" s="233">
        <f>(D615/D612)*J90</f>
        <v>7469.3488275635818</v>
      </c>
      <c r="E675" s="235">
        <f>(E623/E612)*SUM(C675:D675)</f>
        <v>737.34957755841992</v>
      </c>
      <c r="F675" s="235">
        <f>(F624/F612)*J64</f>
        <v>0</v>
      </c>
      <c r="G675" s="233">
        <f>(G625/G612)*J91</f>
        <v>6196.9229451004348</v>
      </c>
      <c r="H675" s="235">
        <f>(H628/H612)*J60</f>
        <v>5629.0358466332636</v>
      </c>
      <c r="I675" s="233">
        <f>(I629/I612)*J92</f>
        <v>4351.0596206895007</v>
      </c>
      <c r="J675" s="233">
        <f>(J630/J612)*J93</f>
        <v>1083.8695915451237</v>
      </c>
      <c r="K675" s="233">
        <f>(K644/K612)*J89</f>
        <v>33105.72818094484</v>
      </c>
      <c r="L675" s="233">
        <f>(L647/L612)*J94</f>
        <v>13272.572819451429</v>
      </c>
      <c r="M675" s="217">
        <f t="shared" si="21"/>
        <v>71846</v>
      </c>
      <c r="N675" s="227" t="s">
        <v>601</v>
      </c>
    </row>
    <row r="676" spans="1:14" s="217" customFormat="1" ht="12.65" customHeight="1">
      <c r="A676" s="228">
        <v>6200</v>
      </c>
      <c r="B676" s="227" t="s">
        <v>321</v>
      </c>
      <c r="C676" s="233">
        <f>K85</f>
        <v>0</v>
      </c>
      <c r="D676" s="233">
        <f>(D615/D612)*K90</f>
        <v>0</v>
      </c>
      <c r="E676" s="235">
        <f>(E623/E612)*SUM(C676:D676)</f>
        <v>0</v>
      </c>
      <c r="F676" s="235">
        <f>(F624/F612)*K64</f>
        <v>0</v>
      </c>
      <c r="G676" s="233">
        <f>(G625/G612)*K91</f>
        <v>0</v>
      </c>
      <c r="H676" s="235">
        <f>(H628/H612)*K60</f>
        <v>0</v>
      </c>
      <c r="I676" s="233">
        <f>(I629/I612)*K92</f>
        <v>0</v>
      </c>
      <c r="J676" s="233">
        <f>(J630/J612)*K93</f>
        <v>0</v>
      </c>
      <c r="K676" s="233">
        <f>(K644/K612)*K89</f>
        <v>0</v>
      </c>
      <c r="L676" s="233">
        <f>(L647/L612)*K94</f>
        <v>0</v>
      </c>
      <c r="M676" s="217">
        <f t="shared" si="21"/>
        <v>0</v>
      </c>
      <c r="N676" s="227" t="s">
        <v>602</v>
      </c>
    </row>
    <row r="677" spans="1:14" s="217" customFormat="1" ht="12.65" customHeight="1">
      <c r="A677" s="228">
        <v>6210</v>
      </c>
      <c r="B677" s="227" t="s">
        <v>322</v>
      </c>
      <c r="C677" s="233">
        <f>L85</f>
        <v>0</v>
      </c>
      <c r="D677" s="233">
        <f>(D615/D612)*L90</f>
        <v>52340.97598497157</v>
      </c>
      <c r="E677" s="235">
        <f>(E623/E612)*SUM(C677:D677)</f>
        <v>5166.9291959019392</v>
      </c>
      <c r="F677" s="235">
        <f>(F624/F612)*L64</f>
        <v>0</v>
      </c>
      <c r="G677" s="233">
        <f>(G625/G612)*L91</f>
        <v>43443.236813735457</v>
      </c>
      <c r="H677" s="235">
        <f>(H628/H612)*L60</f>
        <v>39403.25092643284</v>
      </c>
      <c r="I677" s="233">
        <f>(I629/I612)*L92</f>
        <v>30553.89316790166</v>
      </c>
      <c r="J677" s="233">
        <f>(J630/J612)*L93</f>
        <v>7599.9520617837607</v>
      </c>
      <c r="K677" s="233">
        <f>(K644/K612)*L89</f>
        <v>100793.60386675676</v>
      </c>
      <c r="L677" s="233">
        <f>(L647/L612)*L94</f>
        <v>93485.078119614409</v>
      </c>
      <c r="M677" s="217">
        <f t="shared" si="21"/>
        <v>372787</v>
      </c>
      <c r="N677" s="227" t="s">
        <v>603</v>
      </c>
    </row>
    <row r="678" spans="1:14" s="217" customFormat="1" ht="12.65" customHeight="1">
      <c r="A678" s="228">
        <v>6330</v>
      </c>
      <c r="B678" s="227" t="s">
        <v>604</v>
      </c>
      <c r="C678" s="233">
        <f>M85</f>
        <v>0</v>
      </c>
      <c r="D678" s="233">
        <f>(D615/D612)*M90</f>
        <v>0</v>
      </c>
      <c r="E678" s="235">
        <f>(E623/E612)*SUM(C678:D678)</f>
        <v>0</v>
      </c>
      <c r="F678" s="235">
        <f>(F624/F612)*M64</f>
        <v>0</v>
      </c>
      <c r="G678" s="233">
        <f>(G625/G612)*M91</f>
        <v>0</v>
      </c>
      <c r="H678" s="235">
        <f>(H628/H612)*M60</f>
        <v>0</v>
      </c>
      <c r="I678" s="233">
        <f>(I629/I612)*M92</f>
        <v>0</v>
      </c>
      <c r="J678" s="233">
        <f>(J630/J612)*M93</f>
        <v>0</v>
      </c>
      <c r="K678" s="233">
        <f>(K644/K612)*M89</f>
        <v>0</v>
      </c>
      <c r="L678" s="233">
        <f>(L647/L612)*M94</f>
        <v>0</v>
      </c>
      <c r="M678" s="217">
        <f t="shared" si="21"/>
        <v>0</v>
      </c>
      <c r="N678" s="227" t="s">
        <v>605</v>
      </c>
    </row>
    <row r="679" spans="1:14" s="217" customFormat="1" ht="12.65" customHeight="1">
      <c r="A679" s="228">
        <v>6400</v>
      </c>
      <c r="B679" s="227" t="s">
        <v>606</v>
      </c>
      <c r="C679" s="233">
        <f>N85</f>
        <v>0</v>
      </c>
      <c r="D679" s="233">
        <f>(D615/D612)*N90</f>
        <v>0</v>
      </c>
      <c r="E679" s="235">
        <f>(E623/E612)*SUM(C679:D679)</f>
        <v>0</v>
      </c>
      <c r="F679" s="235">
        <f>(F624/F612)*N64</f>
        <v>0</v>
      </c>
      <c r="G679" s="233">
        <f>(G625/G612)*N91</f>
        <v>0</v>
      </c>
      <c r="H679" s="235">
        <f>(H628/H612)*N60</f>
        <v>248056.45466461772</v>
      </c>
      <c r="I679" s="233">
        <f>(I629/I612)*N92</f>
        <v>377140.07170462765</v>
      </c>
      <c r="J679" s="233">
        <f>(J630/J612)*N93</f>
        <v>61777.350487830081</v>
      </c>
      <c r="K679" s="233">
        <f>(K644/K612)*N89</f>
        <v>0</v>
      </c>
      <c r="L679" s="233">
        <f>(L647/L612)*N94</f>
        <v>540568.80820091849</v>
      </c>
      <c r="M679" s="217">
        <f t="shared" si="21"/>
        <v>1227543</v>
      </c>
      <c r="N679" s="227" t="s">
        <v>607</v>
      </c>
    </row>
    <row r="680" spans="1:14" s="217" customFormat="1" ht="12.65" customHeight="1">
      <c r="A680" s="228">
        <v>7010</v>
      </c>
      <c r="B680" s="227" t="s">
        <v>608</v>
      </c>
      <c r="C680" s="233">
        <f>O85</f>
        <v>459608.94</v>
      </c>
      <c r="D680" s="233">
        <f>(D615/D612)*O90</f>
        <v>31432.35268699619</v>
      </c>
      <c r="E680" s="235">
        <f>(E623/E612)*SUM(C680:D680)</f>
        <v>48473.983219310961</v>
      </c>
      <c r="F680" s="235">
        <f>(F624/F612)*O64</f>
        <v>3066.9253958602621</v>
      </c>
      <c r="G680" s="233">
        <f>(G625/G612)*O91</f>
        <v>0</v>
      </c>
      <c r="H680" s="235">
        <f>(H628/H612)*O60</f>
        <v>13477.210825112334</v>
      </c>
      <c r="I680" s="233">
        <f>(I629/I612)*O92</f>
        <v>14027.584675127571</v>
      </c>
      <c r="J680" s="233">
        <f>(J630/J612)*O93</f>
        <v>2341.4156161568253</v>
      </c>
      <c r="K680" s="233">
        <f>(K644/K612)*O89</f>
        <v>44062.509075466274</v>
      </c>
      <c r="L680" s="233">
        <f>(L647/L612)*O94</f>
        <v>35922.506870037018</v>
      </c>
      <c r="M680" s="217">
        <f t="shared" si="21"/>
        <v>192804</v>
      </c>
      <c r="N680" s="227" t="s">
        <v>609</v>
      </c>
    </row>
    <row r="681" spans="1:14" s="217" customFormat="1" ht="12.65" customHeight="1">
      <c r="A681" s="228">
        <v>7020</v>
      </c>
      <c r="B681" s="227" t="s">
        <v>610</v>
      </c>
      <c r="C681" s="233">
        <f>P85</f>
        <v>1410222.0600000003</v>
      </c>
      <c r="D681" s="233">
        <f>(D615/D612)*P90</f>
        <v>131782.63767887271</v>
      </c>
      <c r="E681" s="235">
        <f>(E623/E612)*SUM(C681:D681)</f>
        <v>152221.63787970948</v>
      </c>
      <c r="F681" s="235">
        <f>(F624/F612)*P64</f>
        <v>17920.177655032818</v>
      </c>
      <c r="G681" s="233">
        <f>(G625/G612)*P91</f>
        <v>0</v>
      </c>
      <c r="H681" s="235">
        <f>(H628/H612)*P60</f>
        <v>44599.28401563278</v>
      </c>
      <c r="I681" s="233">
        <f>(I629/I612)*P92</f>
        <v>65513.515589568749</v>
      </c>
      <c r="J681" s="233">
        <f>(J630/J612)*P93</f>
        <v>12237.75607070978</v>
      </c>
      <c r="K681" s="233">
        <f>(K644/K612)*P89</f>
        <v>178383.4232089493</v>
      </c>
      <c r="L681" s="233">
        <f>(L647/L612)*P94</f>
        <v>70113.80858971081</v>
      </c>
      <c r="M681" s="217">
        <f t="shared" si="21"/>
        <v>672772</v>
      </c>
      <c r="N681" s="227" t="s">
        <v>611</v>
      </c>
    </row>
    <row r="682" spans="1:14" s="217" customFormat="1" ht="12.65" customHeight="1">
      <c r="A682" s="228">
        <v>7030</v>
      </c>
      <c r="B682" s="227" t="s">
        <v>612</v>
      </c>
      <c r="C682" s="233">
        <f>Q85</f>
        <v>0</v>
      </c>
      <c r="D682" s="233">
        <f>(D615/D612)*Q90</f>
        <v>0</v>
      </c>
      <c r="E682" s="235">
        <f>(E623/E612)*SUM(C682:D682)</f>
        <v>0</v>
      </c>
      <c r="F682" s="235">
        <f>(F624/F612)*Q64</f>
        <v>0</v>
      </c>
      <c r="G682" s="233">
        <f>(G625/G612)*Q91</f>
        <v>0</v>
      </c>
      <c r="H682" s="235">
        <f>(H628/H612)*Q60</f>
        <v>0</v>
      </c>
      <c r="I682" s="233">
        <f>(I629/I612)*Q92</f>
        <v>0</v>
      </c>
      <c r="J682" s="233">
        <f>(J630/J612)*Q93</f>
        <v>0</v>
      </c>
      <c r="K682" s="233">
        <f>(K644/K612)*Q89</f>
        <v>22699.302306871985</v>
      </c>
      <c r="L682" s="233">
        <f>(L647/L612)*Q94</f>
        <v>0</v>
      </c>
      <c r="M682" s="217">
        <f t="shared" si="21"/>
        <v>22699</v>
      </c>
      <c r="N682" s="227" t="s">
        <v>613</v>
      </c>
    </row>
    <row r="683" spans="1:14" s="217" customFormat="1" ht="12.65" customHeight="1">
      <c r="A683" s="228">
        <v>7040</v>
      </c>
      <c r="B683" s="227" t="s">
        <v>118</v>
      </c>
      <c r="C683" s="233">
        <f>R85</f>
        <v>532639.55000000005</v>
      </c>
      <c r="D683" s="233">
        <f>(D615/D612)*R90</f>
        <v>12772.864166093857</v>
      </c>
      <c r="E683" s="235">
        <f>(E623/E612)*SUM(C683:D683)</f>
        <v>53841.321708852003</v>
      </c>
      <c r="F683" s="235">
        <f>(F624/F612)*R64</f>
        <v>995.66487167280059</v>
      </c>
      <c r="G683" s="233">
        <f>(G625/G612)*R91</f>
        <v>0</v>
      </c>
      <c r="H683" s="235">
        <f>(H628/H612)*R60</f>
        <v>4005.2755062582833</v>
      </c>
      <c r="I683" s="233">
        <f>(I629/I612)*R92</f>
        <v>0</v>
      </c>
      <c r="J683" s="233">
        <f>(J630/J612)*R93</f>
        <v>0</v>
      </c>
      <c r="K683" s="233">
        <f>(K644/K612)*R89</f>
        <v>99027.60064571831</v>
      </c>
      <c r="L683" s="233">
        <f>(L647/L612)*R94</f>
        <v>0</v>
      </c>
      <c r="M683" s="217">
        <f t="shared" si="21"/>
        <v>170643</v>
      </c>
      <c r="N683" s="227" t="s">
        <v>614</v>
      </c>
    </row>
    <row r="684" spans="1:14" s="217" customFormat="1" ht="12.65" customHeight="1">
      <c r="A684" s="228">
        <v>7050</v>
      </c>
      <c r="B684" s="227" t="s">
        <v>615</v>
      </c>
      <c r="C684" s="233">
        <f>S85</f>
        <v>570670.24</v>
      </c>
      <c r="D684" s="233">
        <f>(D615/D612)*S90</f>
        <v>15049.766039180155</v>
      </c>
      <c r="E684" s="235">
        <f>(E623/E612)*SUM(C684:D684)</f>
        <v>57820.354757936664</v>
      </c>
      <c r="F684" s="235">
        <f>(F624/F612)*S64</f>
        <v>45110.962599637547</v>
      </c>
      <c r="G684" s="233">
        <f>(G625/G612)*S91</f>
        <v>0</v>
      </c>
      <c r="H684" s="235">
        <f>(H628/H612)*S60</f>
        <v>0</v>
      </c>
      <c r="I684" s="233">
        <f>(I629/I612)*S92</f>
        <v>0</v>
      </c>
      <c r="J684" s="233">
        <f>(J630/J612)*S93</f>
        <v>0</v>
      </c>
      <c r="K684" s="233">
        <f>(K644/K612)*S89</f>
        <v>98908.382967663158</v>
      </c>
      <c r="L684" s="233">
        <f>(L647/L612)*S94</f>
        <v>0</v>
      </c>
      <c r="M684" s="217">
        <f t="shared" si="21"/>
        <v>216889</v>
      </c>
      <c r="N684" s="227" t="s">
        <v>616</v>
      </c>
    </row>
    <row r="685" spans="1:14" s="217" customFormat="1" ht="12.65" customHeight="1">
      <c r="A685" s="228">
        <v>7060</v>
      </c>
      <c r="B685" s="227" t="s">
        <v>617</v>
      </c>
      <c r="C685" s="233">
        <f>T85</f>
        <v>0</v>
      </c>
      <c r="D685" s="233">
        <f>(D615/D612)*T90</f>
        <v>0</v>
      </c>
      <c r="E685" s="235">
        <f>(E623/E612)*SUM(C685:D685)</f>
        <v>0</v>
      </c>
      <c r="F685" s="235">
        <f>(F624/F612)*T64</f>
        <v>0</v>
      </c>
      <c r="G685" s="233">
        <f>(G625/G612)*T91</f>
        <v>0</v>
      </c>
      <c r="H685" s="235">
        <f>(H628/H612)*T60</f>
        <v>0</v>
      </c>
      <c r="I685" s="233">
        <f>(I629/I612)*T92</f>
        <v>0</v>
      </c>
      <c r="J685" s="233">
        <f>(J630/J612)*T93</f>
        <v>0</v>
      </c>
      <c r="K685" s="233">
        <f>(K644/K612)*T89</f>
        <v>35012.885476020114</v>
      </c>
      <c r="L685" s="233">
        <f>(L647/L612)*T94</f>
        <v>0</v>
      </c>
      <c r="M685" s="217">
        <f t="shared" si="21"/>
        <v>35013</v>
      </c>
      <c r="N685" s="227" t="s">
        <v>618</v>
      </c>
    </row>
    <row r="686" spans="1:14" s="217" customFormat="1" ht="12.65" customHeight="1">
      <c r="A686" s="228">
        <v>7070</v>
      </c>
      <c r="B686" s="227" t="s">
        <v>121</v>
      </c>
      <c r="C686" s="233">
        <f>U85</f>
        <v>2083884.8900000001</v>
      </c>
      <c r="D686" s="233">
        <f>(D615/D612)*U90</f>
        <v>46121.146478004128</v>
      </c>
      <c r="E686" s="235">
        <f>(E623/E612)*SUM(C686:D686)</f>
        <v>210267.19831295384</v>
      </c>
      <c r="F686" s="235">
        <f>(F624/F612)*U64</f>
        <v>45917.941986960112</v>
      </c>
      <c r="G686" s="233">
        <f>(G625/G612)*U91</f>
        <v>0</v>
      </c>
      <c r="H686" s="235">
        <f>(H628/H612)*U60</f>
        <v>60728.636730024249</v>
      </c>
      <c r="I686" s="233">
        <f>(I629/I612)*U92</f>
        <v>23922.788261869326</v>
      </c>
      <c r="J686" s="233">
        <f>(J630/J612)*U93</f>
        <v>0</v>
      </c>
      <c r="K686" s="233">
        <f>(K644/K612)*U89</f>
        <v>436161.66729883844</v>
      </c>
      <c r="L686" s="233">
        <f>(L647/L612)*U94</f>
        <v>0</v>
      </c>
      <c r="M686" s="217">
        <f t="shared" si="21"/>
        <v>823119</v>
      </c>
      <c r="N686" s="227" t="s">
        <v>619</v>
      </c>
    </row>
    <row r="687" spans="1:14" s="217" customFormat="1" ht="12.65" customHeight="1">
      <c r="A687" s="228">
        <v>7110</v>
      </c>
      <c r="B687" s="227" t="s">
        <v>620</v>
      </c>
      <c r="C687" s="233">
        <f>V85</f>
        <v>1283.1799999999998</v>
      </c>
      <c r="D687" s="233">
        <f>(D615/D612)*V90</f>
        <v>3109.9147534837221</v>
      </c>
      <c r="E687" s="235">
        <f>(E623/E612)*SUM(C687:D687)</f>
        <v>433.67188163736341</v>
      </c>
      <c r="F687" s="235">
        <f>(F624/F612)*V64</f>
        <v>0</v>
      </c>
      <c r="G687" s="233">
        <f>(G625/G612)*V91</f>
        <v>0</v>
      </c>
      <c r="H687" s="235">
        <f>(H628/H612)*V60</f>
        <v>1677.8856850541458</v>
      </c>
      <c r="I687" s="233">
        <f>(I629/I612)*V92</f>
        <v>987.2692561357552</v>
      </c>
      <c r="J687" s="233">
        <f>(J630/J612)*V93</f>
        <v>241.21726814802457</v>
      </c>
      <c r="K687" s="233">
        <f>(K644/K612)*V89</f>
        <v>17740.158825750776</v>
      </c>
      <c r="L687" s="233">
        <f>(L647/L612)*V94</f>
        <v>0</v>
      </c>
      <c r="M687" s="217">
        <f t="shared" si="21"/>
        <v>24190</v>
      </c>
      <c r="N687" s="227" t="s">
        <v>621</v>
      </c>
    </row>
    <row r="688" spans="1:14" s="217" customFormat="1" ht="12.65" customHeight="1">
      <c r="A688" s="228">
        <v>7120</v>
      </c>
      <c r="B688" s="227" t="s">
        <v>622</v>
      </c>
      <c r="C688" s="233">
        <f>W85</f>
        <v>258583.22</v>
      </c>
      <c r="D688" s="233">
        <f>(D615/D612)*W90</f>
        <v>13550.342854464789</v>
      </c>
      <c r="E688" s="235">
        <f>(E623/E612)*SUM(C688:D688)</f>
        <v>26864.131297461387</v>
      </c>
      <c r="F688" s="235">
        <f>(F624/F612)*W64</f>
        <v>0</v>
      </c>
      <c r="G688" s="233">
        <f>(G625/G612)*W91</f>
        <v>0</v>
      </c>
      <c r="H688" s="235">
        <f>(H628/H612)*W60</f>
        <v>7198.6708423290775</v>
      </c>
      <c r="I688" s="233">
        <f>(I629/I612)*W92</f>
        <v>4289.9582660752358</v>
      </c>
      <c r="J688" s="233">
        <f>(J630/J612)*W93</f>
        <v>1048.4910588834134</v>
      </c>
      <c r="K688" s="233">
        <f>(K644/K612)*W89</f>
        <v>80004.027953997618</v>
      </c>
      <c r="L688" s="233">
        <f>(L647/L612)*W94</f>
        <v>0</v>
      </c>
      <c r="M688" s="217">
        <f t="shared" si="21"/>
        <v>132956</v>
      </c>
      <c r="N688" s="227" t="s">
        <v>623</v>
      </c>
    </row>
    <row r="689" spans="1:14" s="217" customFormat="1" ht="12.65" customHeight="1">
      <c r="A689" s="228">
        <v>7130</v>
      </c>
      <c r="B689" s="227" t="s">
        <v>624</v>
      </c>
      <c r="C689" s="233">
        <f>X85</f>
        <v>100427.20000000001</v>
      </c>
      <c r="D689" s="233">
        <f>(D615/D612)*X90</f>
        <v>34070.226808254702</v>
      </c>
      <c r="E689" s="235">
        <f>(E623/E612)*SUM(C689:D689)</f>
        <v>13277.144116471769</v>
      </c>
      <c r="F689" s="235">
        <f>(F624/F612)*X64</f>
        <v>1483.4087290137868</v>
      </c>
      <c r="G689" s="233">
        <f>(G625/G612)*X91</f>
        <v>0</v>
      </c>
      <c r="H689" s="235">
        <f>(H628/H612)*X60</f>
        <v>18131.990467520609</v>
      </c>
      <c r="I689" s="233">
        <f>(I629/I612)*X92</f>
        <v>10769.917715956495</v>
      </c>
      <c r="J689" s="233">
        <f>(J630/J612)*X93</f>
        <v>2630.8763379344546</v>
      </c>
      <c r="K689" s="233">
        <f>(K644/K612)*X89</f>
        <v>200883.1029874598</v>
      </c>
      <c r="L689" s="233">
        <f>(L647/L612)*X94</f>
        <v>0</v>
      </c>
      <c r="M689" s="217">
        <f t="shared" si="21"/>
        <v>281247</v>
      </c>
      <c r="N689" s="227" t="s">
        <v>625</v>
      </c>
    </row>
    <row r="690" spans="1:14" s="217" customFormat="1" ht="12.65" customHeight="1">
      <c r="A690" s="228">
        <v>7140</v>
      </c>
      <c r="B690" s="227" t="s">
        <v>626</v>
      </c>
      <c r="C690" s="233">
        <f>Y85</f>
        <v>1319915.7400000002</v>
      </c>
      <c r="D690" s="233">
        <f>(D615/D612)*Y90</f>
        <v>24379.510299631322</v>
      </c>
      <c r="E690" s="235">
        <f>(E623/E612)*SUM(C690:D690)</f>
        <v>132704.41075993329</v>
      </c>
      <c r="F690" s="235">
        <f>(F624/F612)*Y64</f>
        <v>1711.4190721701361</v>
      </c>
      <c r="G690" s="233">
        <f>(G625/G612)*Y91</f>
        <v>0</v>
      </c>
      <c r="H690" s="235">
        <f>(H628/H612)*Y60</f>
        <v>12990.082722999838</v>
      </c>
      <c r="I690" s="233">
        <f>(I629/I612)*Y92</f>
        <v>7711.6341244740752</v>
      </c>
      <c r="J690" s="233">
        <f>(J630/J612)*Y93</f>
        <v>1884.7109217965653</v>
      </c>
      <c r="K690" s="233">
        <f>(K644/K612)*Y89</f>
        <v>143790.49457334695</v>
      </c>
      <c r="L690" s="233">
        <f>(L647/L612)*Y94</f>
        <v>0</v>
      </c>
      <c r="M690" s="217">
        <f t="shared" si="21"/>
        <v>325172</v>
      </c>
      <c r="N690" s="227" t="s">
        <v>627</v>
      </c>
    </row>
    <row r="691" spans="1:14" s="217" customFormat="1" ht="12.65" customHeight="1">
      <c r="A691" s="228">
        <v>7150</v>
      </c>
      <c r="B691" s="227" t="s">
        <v>628</v>
      </c>
      <c r="C691" s="233">
        <f>Z85</f>
        <v>0</v>
      </c>
      <c r="D691" s="233">
        <f>(D615/D612)*Z90</f>
        <v>0</v>
      </c>
      <c r="E691" s="235">
        <f>(E623/E612)*SUM(C691:D691)</f>
        <v>0</v>
      </c>
      <c r="F691" s="235">
        <f>(F624/F612)*Z64</f>
        <v>0</v>
      </c>
      <c r="G691" s="233">
        <f>(G625/G612)*Z91</f>
        <v>0</v>
      </c>
      <c r="H691" s="235">
        <f>(H628/H612)*Z60</f>
        <v>0</v>
      </c>
      <c r="I691" s="233">
        <f>(I629/I612)*Z92</f>
        <v>0</v>
      </c>
      <c r="J691" s="233">
        <f>(J630/J612)*Z93</f>
        <v>0</v>
      </c>
      <c r="K691" s="233">
        <f>(K644/K612)*Z89</f>
        <v>0</v>
      </c>
      <c r="L691" s="233">
        <f>(L647/L612)*Z94</f>
        <v>0</v>
      </c>
      <c r="M691" s="217">
        <f t="shared" si="21"/>
        <v>0</v>
      </c>
      <c r="N691" s="227" t="s">
        <v>629</v>
      </c>
    </row>
    <row r="692" spans="1:14" s="217" customFormat="1" ht="12.65" customHeight="1">
      <c r="A692" s="228">
        <v>7160</v>
      </c>
      <c r="B692" s="227" t="s">
        <v>630</v>
      </c>
      <c r="C692" s="233">
        <f>AA85</f>
        <v>0</v>
      </c>
      <c r="D692" s="233">
        <f>(D615/D612)*AA90</f>
        <v>0</v>
      </c>
      <c r="E692" s="235">
        <f>(E623/E612)*SUM(C692:D692)</f>
        <v>0</v>
      </c>
      <c r="F692" s="235">
        <f>(F624/F612)*AA64</f>
        <v>0</v>
      </c>
      <c r="G692" s="233">
        <f>(G625/G612)*AA91</f>
        <v>0</v>
      </c>
      <c r="H692" s="235">
        <f>(H628/H612)*AA60</f>
        <v>0</v>
      </c>
      <c r="I692" s="233">
        <f>(I629/I612)*AA92</f>
        <v>0</v>
      </c>
      <c r="J692" s="233">
        <f>(J630/J612)*AA93</f>
        <v>0</v>
      </c>
      <c r="K692" s="233">
        <f>(K644/K612)*AA89</f>
        <v>0</v>
      </c>
      <c r="L692" s="233">
        <f>(L647/L612)*AA94</f>
        <v>0</v>
      </c>
      <c r="M692" s="217">
        <f t="shared" si="21"/>
        <v>0</v>
      </c>
      <c r="N692" s="227" t="s">
        <v>631</v>
      </c>
    </row>
    <row r="693" spans="1:14" s="217" customFormat="1" ht="12.65" customHeight="1">
      <c r="A693" s="228">
        <v>7170</v>
      </c>
      <c r="B693" s="227" t="s">
        <v>127</v>
      </c>
      <c r="C693" s="233">
        <f>AB85</f>
        <v>3308362.79</v>
      </c>
      <c r="D693" s="233">
        <f>(D615/D612)*AB90</f>
        <v>9163.1416843716815</v>
      </c>
      <c r="E693" s="235">
        <f>(E623/E612)*SUM(C693:D693)</f>
        <v>327495.26106474403</v>
      </c>
      <c r="F693" s="235">
        <f>(F624/F612)*AB64</f>
        <v>141385.51770182769</v>
      </c>
      <c r="G693" s="233">
        <f>(G625/G612)*AB91</f>
        <v>0</v>
      </c>
      <c r="H693" s="235">
        <f>(H628/H612)*AB60</f>
        <v>7794.0496337999029</v>
      </c>
      <c r="I693" s="233">
        <f>(I629/I612)*AB92</f>
        <v>4351.0596206895007</v>
      </c>
      <c r="J693" s="233">
        <f>(J630/J612)*AB93</f>
        <v>0</v>
      </c>
      <c r="K693" s="233">
        <f>(K644/K612)*AB89</f>
        <v>483946.09551316442</v>
      </c>
      <c r="L693" s="233">
        <f>(L647/L612)*AB94</f>
        <v>12406.970244269813</v>
      </c>
      <c r="M693" s="217">
        <f t="shared" si="21"/>
        <v>986542</v>
      </c>
      <c r="N693" s="227" t="s">
        <v>632</v>
      </c>
    </row>
    <row r="694" spans="1:14" s="217" customFormat="1" ht="12.65" customHeight="1">
      <c r="A694" s="228">
        <v>7180</v>
      </c>
      <c r="B694" s="227" t="s">
        <v>633</v>
      </c>
      <c r="C694" s="233">
        <f>AC85</f>
        <v>0</v>
      </c>
      <c r="D694" s="233">
        <f>(D615/D612)*AC90</f>
        <v>0</v>
      </c>
      <c r="E694" s="235">
        <f>(E623/E612)*SUM(C694:D694)</f>
        <v>0</v>
      </c>
      <c r="F694" s="235">
        <f>(F624/F612)*AC64</f>
        <v>0</v>
      </c>
      <c r="G694" s="233">
        <f>(G625/G612)*AC91</f>
        <v>0</v>
      </c>
      <c r="H694" s="235">
        <f>(H628/H612)*AC60</f>
        <v>0</v>
      </c>
      <c r="I694" s="233">
        <f>(I629/I612)*AC92</f>
        <v>0</v>
      </c>
      <c r="J694" s="233">
        <f>(J630/J612)*AC93</f>
        <v>0</v>
      </c>
      <c r="K694" s="233">
        <f>(K644/K612)*AC89</f>
        <v>0</v>
      </c>
      <c r="L694" s="233">
        <f>(L647/L612)*AC94</f>
        <v>0</v>
      </c>
      <c r="M694" s="217">
        <f t="shared" si="21"/>
        <v>0</v>
      </c>
      <c r="N694" s="227" t="s">
        <v>634</v>
      </c>
    </row>
    <row r="695" spans="1:14" s="217" customFormat="1" ht="12.65" customHeight="1">
      <c r="A695" s="228">
        <v>7190</v>
      </c>
      <c r="B695" s="227" t="s">
        <v>129</v>
      </c>
      <c r="C695" s="233">
        <f>AD85</f>
        <v>0</v>
      </c>
      <c r="D695" s="233">
        <f>(D615/D612)*AD90</f>
        <v>0</v>
      </c>
      <c r="E695" s="235">
        <f>(E623/E612)*SUM(C695:D695)</f>
        <v>0</v>
      </c>
      <c r="F695" s="235">
        <f>(F624/F612)*AD64</f>
        <v>0</v>
      </c>
      <c r="G695" s="233">
        <f>(G625/G612)*AD91</f>
        <v>0</v>
      </c>
      <c r="H695" s="235">
        <f>(H628/H612)*AD60</f>
        <v>0</v>
      </c>
      <c r="I695" s="233">
        <f>(I629/I612)*AD92</f>
        <v>0</v>
      </c>
      <c r="J695" s="233">
        <f>(J630/J612)*AD93</f>
        <v>0</v>
      </c>
      <c r="K695" s="233">
        <f>(K644/K612)*AD89</f>
        <v>0</v>
      </c>
      <c r="L695" s="233">
        <f>(L647/L612)*AD94</f>
        <v>0</v>
      </c>
      <c r="M695" s="217">
        <f t="shared" si="21"/>
        <v>0</v>
      </c>
      <c r="N695" s="227" t="s">
        <v>635</v>
      </c>
    </row>
    <row r="696" spans="1:14" s="217" customFormat="1" ht="12.65" customHeight="1">
      <c r="A696" s="228">
        <v>7200</v>
      </c>
      <c r="B696" s="227" t="s">
        <v>636</v>
      </c>
      <c r="C696" s="233">
        <f>AE85</f>
        <v>969185.37</v>
      </c>
      <c r="D696" s="233">
        <f>(D615/D612)*AE90</f>
        <v>117760.25419218272</v>
      </c>
      <c r="E696" s="235">
        <f>(E623/E612)*SUM(C696:D696)</f>
        <v>107299.70112916869</v>
      </c>
      <c r="F696" s="235">
        <f>(F624/F612)*AE64</f>
        <v>4042.3267744452446</v>
      </c>
      <c r="G696" s="233">
        <f>(G625/G612)*AE91</f>
        <v>0</v>
      </c>
      <c r="H696" s="235">
        <f>(H628/H612)*AE60</f>
        <v>44112.155913520284</v>
      </c>
      <c r="I696" s="233">
        <f>(I629/I612)*AE92</f>
        <v>18954.283373498831</v>
      </c>
      <c r="J696" s="233">
        <f>(J630/J612)*AE93</f>
        <v>6049.7290851524567</v>
      </c>
      <c r="K696" s="233">
        <f>(K644/K612)*AE89</f>
        <v>181595.05063504359</v>
      </c>
      <c r="L696" s="233">
        <f>(L647/L612)*AE94</f>
        <v>0</v>
      </c>
      <c r="M696" s="217">
        <f t="shared" si="21"/>
        <v>479814</v>
      </c>
      <c r="N696" s="227" t="s">
        <v>637</v>
      </c>
    </row>
    <row r="697" spans="1:14" s="217" customFormat="1" ht="12.65" customHeight="1">
      <c r="A697" s="228">
        <v>7220</v>
      </c>
      <c r="B697" s="227" t="s">
        <v>638</v>
      </c>
      <c r="C697" s="233">
        <f>AF85</f>
        <v>0</v>
      </c>
      <c r="D697" s="233">
        <f>(D615/D612)*AF90</f>
        <v>0</v>
      </c>
      <c r="E697" s="235">
        <f>(E623/E612)*SUM(C697:D697)</f>
        <v>0</v>
      </c>
      <c r="F697" s="235">
        <f>(F624/F612)*AF64</f>
        <v>0</v>
      </c>
      <c r="G697" s="233">
        <f>(G625/G612)*AF91</f>
        <v>0</v>
      </c>
      <c r="H697" s="235">
        <f>(H628/H612)*AF60</f>
        <v>0</v>
      </c>
      <c r="I697" s="233">
        <f>(I629/I612)*AF92</f>
        <v>0</v>
      </c>
      <c r="J697" s="233">
        <f>(J630/J612)*AF93</f>
        <v>0</v>
      </c>
      <c r="K697" s="233">
        <f>(K644/K612)*AF89</f>
        <v>0</v>
      </c>
      <c r="L697" s="233">
        <f>(L647/L612)*AF94</f>
        <v>0</v>
      </c>
      <c r="M697" s="217">
        <f t="shared" si="21"/>
        <v>0</v>
      </c>
      <c r="N697" s="227" t="s">
        <v>639</v>
      </c>
    </row>
    <row r="698" spans="1:14" s="217" customFormat="1" ht="12.65" customHeight="1">
      <c r="A698" s="228">
        <v>7230</v>
      </c>
      <c r="B698" s="227" t="s">
        <v>640</v>
      </c>
      <c r="C698" s="233">
        <f>AG85</f>
        <v>3487667.7600000002</v>
      </c>
      <c r="D698" s="233">
        <f>(D615/D612)*AG90</f>
        <v>60282.365444760362</v>
      </c>
      <c r="E698" s="235">
        <f>(E623/E612)*SUM(C698:D698)</f>
        <v>350241.98047105706</v>
      </c>
      <c r="F698" s="235">
        <f>(F624/F612)*AG64</f>
        <v>10978.28019738122</v>
      </c>
      <c r="G698" s="233">
        <f>(G625/G612)*AG91</f>
        <v>0</v>
      </c>
      <c r="H698" s="235">
        <f>(H628/H612)*AG60</f>
        <v>83353.030805915623</v>
      </c>
      <c r="I698" s="233">
        <f>(I629/I612)*AG92</f>
        <v>54823.994392841545</v>
      </c>
      <c r="J698" s="233">
        <f>(J630/J612)*AG93</f>
        <v>15637.31143647594</v>
      </c>
      <c r="K698" s="233">
        <f>(K644/K612)*AG89</f>
        <v>662268.75372542732</v>
      </c>
      <c r="L698" s="233">
        <f>(L647/L612)*AG94</f>
        <v>163598.88670932522</v>
      </c>
      <c r="M698" s="217">
        <f t="shared" si="21"/>
        <v>1401185</v>
      </c>
      <c r="N698" s="227" t="s">
        <v>641</v>
      </c>
    </row>
    <row r="699" spans="1:14" s="217" customFormat="1" ht="12.65" customHeight="1">
      <c r="A699" s="228">
        <v>7240</v>
      </c>
      <c r="B699" s="227" t="s">
        <v>131</v>
      </c>
      <c r="C699" s="233">
        <f>AH85</f>
        <v>137225.70000000001</v>
      </c>
      <c r="D699" s="233">
        <f>(D615/D612)*AH90</f>
        <v>0</v>
      </c>
      <c r="E699" s="235">
        <f>(E623/E612)*SUM(C699:D699)</f>
        <v>13546.470282893903</v>
      </c>
      <c r="F699" s="235">
        <f>(F624/F612)*AH64</f>
        <v>318.6788677181342</v>
      </c>
      <c r="G699" s="233">
        <f>(G625/G612)*AH91</f>
        <v>0</v>
      </c>
      <c r="H699" s="235">
        <f>(H628/H612)*AH60</f>
        <v>0</v>
      </c>
      <c r="I699" s="233">
        <f>(I629/I612)*AH92</f>
        <v>0</v>
      </c>
      <c r="J699" s="233">
        <f>(J630/J612)*AH93</f>
        <v>0</v>
      </c>
      <c r="K699" s="233">
        <f>(K644/K612)*AH89</f>
        <v>0</v>
      </c>
      <c r="L699" s="233">
        <f>(L647/L612)*AH94</f>
        <v>0</v>
      </c>
      <c r="M699" s="217">
        <f t="shared" si="21"/>
        <v>13865</v>
      </c>
      <c r="N699" s="227" t="s">
        <v>642</v>
      </c>
    </row>
    <row r="700" spans="1:14" s="217" customFormat="1" ht="12.65" customHeight="1">
      <c r="A700" s="228">
        <v>7250</v>
      </c>
      <c r="B700" s="227" t="s">
        <v>643</v>
      </c>
      <c r="C700" s="233">
        <f>AI85</f>
        <v>0</v>
      </c>
      <c r="D700" s="233">
        <f>(D615/D612)*AI90</f>
        <v>0</v>
      </c>
      <c r="E700" s="235">
        <f>(E623/E612)*SUM(C700:D700)</f>
        <v>0</v>
      </c>
      <c r="F700" s="235">
        <f>(F624/F612)*AI64</f>
        <v>0</v>
      </c>
      <c r="G700" s="233">
        <f>(G625/G612)*AI91</f>
        <v>0</v>
      </c>
      <c r="H700" s="235">
        <f>(H628/H612)*AI60</f>
        <v>0</v>
      </c>
      <c r="I700" s="233">
        <f>(I629/I612)*AI92</f>
        <v>0</v>
      </c>
      <c r="J700" s="233">
        <f>(J630/J612)*AI93</f>
        <v>0</v>
      </c>
      <c r="K700" s="233">
        <f>(K644/K612)*AI89</f>
        <v>79400.625959585377</v>
      </c>
      <c r="L700" s="233">
        <f>(L647/L612)*AI94</f>
        <v>0</v>
      </c>
      <c r="M700" s="217">
        <f t="shared" si="21"/>
        <v>79401</v>
      </c>
      <c r="N700" s="227" t="s">
        <v>644</v>
      </c>
    </row>
    <row r="701" spans="1:14" s="217" customFormat="1" ht="12.65" customHeight="1">
      <c r="A701" s="228">
        <v>7260</v>
      </c>
      <c r="B701" s="227" t="s">
        <v>133</v>
      </c>
      <c r="C701" s="233">
        <f>AJ85</f>
        <v>6170361.7599999998</v>
      </c>
      <c r="D701" s="233">
        <f>(D615/D612)*AJ90</f>
        <v>505916.48936136975</v>
      </c>
      <c r="E701" s="235">
        <f>(E623/E612)*SUM(C701:D701)</f>
        <v>659060.25551558286</v>
      </c>
      <c r="F701" s="235">
        <f>(F624/F612)*AJ64</f>
        <v>32655.572097080094</v>
      </c>
      <c r="G701" s="233">
        <f>(G625/G612)*AJ91</f>
        <v>0</v>
      </c>
      <c r="H701" s="235">
        <f>(H628/H612)*AJ60</f>
        <v>208003.6996020349</v>
      </c>
      <c r="I701" s="233">
        <f>(I629/I612)*AJ92</f>
        <v>140381.97015665838</v>
      </c>
      <c r="J701" s="233">
        <f>(J630/J612)*AJ93</f>
        <v>945.57169114025635</v>
      </c>
      <c r="K701" s="233">
        <f>(K644/K612)*AJ89</f>
        <v>446740.13889630383</v>
      </c>
      <c r="L701" s="233">
        <f>(L647/L612)*AJ94</f>
        <v>166484.22862659724</v>
      </c>
      <c r="M701" s="217">
        <f t="shared" si="21"/>
        <v>2160188</v>
      </c>
      <c r="N701" s="227" t="s">
        <v>645</v>
      </c>
    </row>
    <row r="702" spans="1:14" s="217" customFormat="1" ht="12.65" customHeight="1">
      <c r="A702" s="228">
        <v>7310</v>
      </c>
      <c r="B702" s="227" t="s">
        <v>646</v>
      </c>
      <c r="C702" s="233">
        <f>AK85</f>
        <v>56685.22</v>
      </c>
      <c r="D702" s="233">
        <f>(D615/D612)*AK90</f>
        <v>8024.6907478285329</v>
      </c>
      <c r="E702" s="235">
        <f>(E623/E612)*SUM(C702:D702)</f>
        <v>6387.9498006144322</v>
      </c>
      <c r="F702" s="235">
        <f>(F624/F612)*AK64</f>
        <v>257.38681684359506</v>
      </c>
      <c r="G702" s="233">
        <f>(G625/G612)*AK91</f>
        <v>0</v>
      </c>
      <c r="H702" s="235">
        <f>(H628/H612)*AK60</f>
        <v>2976.8939573541297</v>
      </c>
      <c r="I702" s="233">
        <f>(I629/I612)*AK92</f>
        <v>1289.5601684379083</v>
      </c>
      <c r="J702" s="233">
        <f>(J630/J612)*AK93</f>
        <v>6049.7290851524567</v>
      </c>
      <c r="K702" s="233">
        <f>(K644/K612)*AK89</f>
        <v>12361.895101786404</v>
      </c>
      <c r="L702" s="233">
        <f>(L647/L612)*AK94</f>
        <v>0</v>
      </c>
      <c r="M702" s="217">
        <f t="shared" si="21"/>
        <v>37348</v>
      </c>
      <c r="N702" s="227" t="s">
        <v>647</v>
      </c>
    </row>
    <row r="703" spans="1:14" s="217" customFormat="1" ht="12.65" customHeight="1">
      <c r="A703" s="228">
        <v>7320</v>
      </c>
      <c r="B703" s="227" t="s">
        <v>648</v>
      </c>
      <c r="C703" s="233">
        <f>AL85</f>
        <v>16053.07</v>
      </c>
      <c r="D703" s="233">
        <f>(D615/D612)*AL90</f>
        <v>2221.3676810598013</v>
      </c>
      <c r="E703" s="235">
        <f>(E623/E612)*SUM(C703:D703)</f>
        <v>1803.9924517278696</v>
      </c>
      <c r="F703" s="235">
        <f>(F624/F612)*AL64</f>
        <v>14.641779800956771</v>
      </c>
      <c r="G703" s="233">
        <f>(G625/G612)*AL91</f>
        <v>0</v>
      </c>
      <c r="H703" s="235">
        <f>(H628/H612)*AL60</f>
        <v>811.88017018748985</v>
      </c>
      <c r="I703" s="233">
        <f>(I629/I612)*AL92</f>
        <v>356.96054537807436</v>
      </c>
      <c r="J703" s="233">
        <f>(J630/J612)*AL93</f>
        <v>0</v>
      </c>
      <c r="K703" s="233">
        <f>(K644/K612)*AL89</f>
        <v>3422.1635780195879</v>
      </c>
      <c r="L703" s="233">
        <f>(L647/L612)*AL94</f>
        <v>0</v>
      </c>
      <c r="M703" s="217">
        <f t="shared" si="21"/>
        <v>8631</v>
      </c>
      <c r="N703" s="227" t="s">
        <v>649</v>
      </c>
    </row>
    <row r="704" spans="1:14" s="217" customFormat="1" ht="12.65" customHeight="1">
      <c r="A704" s="228">
        <v>7330</v>
      </c>
      <c r="B704" s="227" t="s">
        <v>650</v>
      </c>
      <c r="C704" s="233">
        <f>AM85</f>
        <v>0</v>
      </c>
      <c r="D704" s="233">
        <f>(D615/D612)*AM90</f>
        <v>0</v>
      </c>
      <c r="E704" s="235">
        <f>(E623/E612)*SUM(C704:D704)</f>
        <v>0</v>
      </c>
      <c r="F704" s="235">
        <f>(F624/F612)*AM64</f>
        <v>0</v>
      </c>
      <c r="G704" s="233">
        <f>(G625/G612)*AM91</f>
        <v>0</v>
      </c>
      <c r="H704" s="235">
        <f>(H628/H612)*AM60</f>
        <v>0</v>
      </c>
      <c r="I704" s="233">
        <f>(I629/I612)*AM92</f>
        <v>0</v>
      </c>
      <c r="J704" s="233">
        <f>(J630/J612)*AM93</f>
        <v>0</v>
      </c>
      <c r="K704" s="233">
        <f>(K644/K612)*AM89</f>
        <v>0</v>
      </c>
      <c r="L704" s="233">
        <f>(L647/L612)*AM94</f>
        <v>0</v>
      </c>
      <c r="M704" s="217">
        <f t="shared" si="21"/>
        <v>0</v>
      </c>
      <c r="N704" s="227" t="s">
        <v>651</v>
      </c>
    </row>
    <row r="705" spans="1:14" s="217" customFormat="1" ht="12.65" customHeight="1">
      <c r="A705" s="228">
        <v>7340</v>
      </c>
      <c r="B705" s="227" t="s">
        <v>652</v>
      </c>
      <c r="C705" s="233">
        <f>AN85</f>
        <v>0</v>
      </c>
      <c r="D705" s="233">
        <f>(D615/D612)*AN90</f>
        <v>0</v>
      </c>
      <c r="E705" s="235">
        <f>(E623/E612)*SUM(C705:D705)</f>
        <v>0</v>
      </c>
      <c r="F705" s="235">
        <f>(F624/F612)*AN64</f>
        <v>0</v>
      </c>
      <c r="G705" s="233">
        <f>(G625/G612)*AN91</f>
        <v>0</v>
      </c>
      <c r="H705" s="235">
        <f>(H628/H612)*AN60</f>
        <v>0</v>
      </c>
      <c r="I705" s="233">
        <f>(I629/I612)*AN92</f>
        <v>0</v>
      </c>
      <c r="J705" s="233">
        <f>(J630/J612)*AN93</f>
        <v>0</v>
      </c>
      <c r="K705" s="233">
        <f>(K644/K612)*AN89</f>
        <v>0</v>
      </c>
      <c r="L705" s="233">
        <f>(L647/L612)*AN94</f>
        <v>0</v>
      </c>
      <c r="M705" s="217">
        <f t="shared" si="21"/>
        <v>0</v>
      </c>
      <c r="N705" s="227" t="s">
        <v>653</v>
      </c>
    </row>
    <row r="706" spans="1:14" s="217" customFormat="1" ht="12.65" customHeight="1">
      <c r="A706" s="228">
        <v>7350</v>
      </c>
      <c r="B706" s="227" t="s">
        <v>654</v>
      </c>
      <c r="C706" s="233">
        <f>AO85</f>
        <v>0</v>
      </c>
      <c r="D706" s="233">
        <f>(D615/D612)*AO90</f>
        <v>14466.657022901956</v>
      </c>
      <c r="E706" s="235">
        <f>(E623/E612)*SUM(C706:D706)</f>
        <v>1428.1008546763449</v>
      </c>
      <c r="F706" s="235">
        <f>(F624/F612)*AO64</f>
        <v>0</v>
      </c>
      <c r="G706" s="233">
        <f>(G625/G612)*AO91</f>
        <v>12005.188702006417</v>
      </c>
      <c r="H706" s="235">
        <f>(H628/H612)*AO60</f>
        <v>10879.194280512364</v>
      </c>
      <c r="I706" s="233">
        <f>(I629/I612)*AO92</f>
        <v>8441.6345190760821</v>
      </c>
      <c r="J706" s="233">
        <f>(J630/J612)*AO93</f>
        <v>2100.1983480088006</v>
      </c>
      <c r="K706" s="233">
        <f>(K644/K612)*AO89</f>
        <v>0</v>
      </c>
      <c r="L706" s="233">
        <f>(L647/L612)*AO94</f>
        <v>25823.810159584846</v>
      </c>
      <c r="M706" s="217">
        <f t="shared" si="21"/>
        <v>75145</v>
      </c>
      <c r="N706" s="227" t="s">
        <v>655</v>
      </c>
    </row>
    <row r="707" spans="1:14" s="217" customFormat="1" ht="12.65" customHeight="1">
      <c r="A707" s="228">
        <v>7380</v>
      </c>
      <c r="B707" s="227" t="s">
        <v>656</v>
      </c>
      <c r="C707" s="233">
        <f>AP85</f>
        <v>0</v>
      </c>
      <c r="D707" s="233">
        <f>(D615/D612)*AP90</f>
        <v>0</v>
      </c>
      <c r="E707" s="235">
        <f>(E623/E612)*SUM(C707:D707)</f>
        <v>0</v>
      </c>
      <c r="F707" s="235">
        <f>(F624/F612)*AP64</f>
        <v>0</v>
      </c>
      <c r="G707" s="233">
        <f>(G625/G612)*AP91</f>
        <v>0</v>
      </c>
      <c r="H707" s="235">
        <f>(H628/H612)*AP60</f>
        <v>0</v>
      </c>
      <c r="I707" s="233">
        <f>(I629/I612)*AP92</f>
        <v>0</v>
      </c>
      <c r="J707" s="233">
        <f>(J630/J612)*AP93</f>
        <v>0</v>
      </c>
      <c r="K707" s="233">
        <f>(K644/K612)*AP89</f>
        <v>0</v>
      </c>
      <c r="L707" s="233">
        <f>(L647/L612)*AP94</f>
        <v>0</v>
      </c>
      <c r="M707" s="217">
        <f t="shared" si="21"/>
        <v>0</v>
      </c>
      <c r="N707" s="227" t="s">
        <v>657</v>
      </c>
    </row>
    <row r="708" spans="1:14" s="217" customFormat="1" ht="12.65" customHeight="1">
      <c r="A708" s="228">
        <v>7390</v>
      </c>
      <c r="B708" s="227" t="s">
        <v>658</v>
      </c>
      <c r="C708" s="233">
        <f>AQ85</f>
        <v>0</v>
      </c>
      <c r="D708" s="233">
        <f>(D615/D612)*AQ90</f>
        <v>0</v>
      </c>
      <c r="E708" s="235">
        <f>(E623/E612)*SUM(C708:D708)</f>
        <v>0</v>
      </c>
      <c r="F708" s="235">
        <f>(F624/F612)*AQ64</f>
        <v>0</v>
      </c>
      <c r="G708" s="233">
        <f>(G625/G612)*AQ91</f>
        <v>0</v>
      </c>
      <c r="H708" s="235">
        <f>(H628/H612)*AQ60</f>
        <v>0</v>
      </c>
      <c r="I708" s="233">
        <f>(I629/I612)*AQ92</f>
        <v>0</v>
      </c>
      <c r="J708" s="233">
        <f>(J630/J612)*AQ93</f>
        <v>0</v>
      </c>
      <c r="K708" s="233">
        <f>(K644/K612)*AQ89</f>
        <v>0</v>
      </c>
      <c r="L708" s="233">
        <f>(L647/L612)*AQ94</f>
        <v>0</v>
      </c>
      <c r="M708" s="217">
        <f t="shared" si="21"/>
        <v>0</v>
      </c>
      <c r="N708" s="227" t="s">
        <v>659</v>
      </c>
    </row>
    <row r="709" spans="1:14" s="217" customFormat="1" ht="12.65" customHeight="1">
      <c r="A709" s="228">
        <v>7400</v>
      </c>
      <c r="B709" s="227" t="s">
        <v>660</v>
      </c>
      <c r="C709" s="233">
        <f>AR85</f>
        <v>0</v>
      </c>
      <c r="D709" s="233">
        <f>(D615/D612)*AR90</f>
        <v>0</v>
      </c>
      <c r="E709" s="235">
        <f>(E623/E612)*SUM(C709:D709)</f>
        <v>0</v>
      </c>
      <c r="F709" s="235">
        <f>(F624/F612)*AR64</f>
        <v>0</v>
      </c>
      <c r="G709" s="233">
        <f>(G625/G612)*AR91</f>
        <v>0</v>
      </c>
      <c r="H709" s="235">
        <f>(H628/H612)*AR60</f>
        <v>0</v>
      </c>
      <c r="I709" s="233">
        <f>(I629/I612)*AR92</f>
        <v>0</v>
      </c>
      <c r="J709" s="233">
        <f>(J630/J612)*AR93</f>
        <v>0</v>
      </c>
      <c r="K709" s="233">
        <f>(K644/K612)*AR89</f>
        <v>0</v>
      </c>
      <c r="L709" s="233">
        <f>(L647/L612)*AR94</f>
        <v>0</v>
      </c>
      <c r="M709" s="217">
        <f t="shared" si="21"/>
        <v>0</v>
      </c>
      <c r="N709" s="227" t="s">
        <v>661</v>
      </c>
    </row>
    <row r="710" spans="1:14" s="217" customFormat="1" ht="12.65" customHeight="1">
      <c r="A710" s="228">
        <v>7410</v>
      </c>
      <c r="B710" s="227" t="s">
        <v>141</v>
      </c>
      <c r="C710" s="233">
        <f>AS85</f>
        <v>0</v>
      </c>
      <c r="D710" s="233">
        <f>(D615/D612)*AS90</f>
        <v>0</v>
      </c>
      <c r="E710" s="235">
        <f>(E623/E612)*SUM(C710:D710)</f>
        <v>0</v>
      </c>
      <c r="F710" s="235">
        <f>(F624/F612)*AS64</f>
        <v>0</v>
      </c>
      <c r="G710" s="233">
        <f>(G625/G612)*AS91</f>
        <v>0</v>
      </c>
      <c r="H710" s="235">
        <f>(H628/H612)*AS60</f>
        <v>0</v>
      </c>
      <c r="I710" s="233">
        <f>(I629/I612)*AS92</f>
        <v>0</v>
      </c>
      <c r="J710" s="233">
        <f>(J630/J612)*AS93</f>
        <v>0</v>
      </c>
      <c r="K710" s="233">
        <f>(K644/K612)*AS89</f>
        <v>0</v>
      </c>
      <c r="L710" s="233">
        <f>(L647/L612)*AS94</f>
        <v>0</v>
      </c>
      <c r="M710" s="217">
        <f t="shared" si="21"/>
        <v>0</v>
      </c>
      <c r="N710" s="227" t="s">
        <v>662</v>
      </c>
    </row>
    <row r="711" spans="1:14" s="217" customFormat="1" ht="12.65" customHeight="1">
      <c r="A711" s="228">
        <v>7420</v>
      </c>
      <c r="B711" s="227" t="s">
        <v>663</v>
      </c>
      <c r="C711" s="233">
        <f>AT85</f>
        <v>0</v>
      </c>
      <c r="D711" s="233">
        <f>(D615/D612)*AT90</f>
        <v>0</v>
      </c>
      <c r="E711" s="235">
        <f>(E623/E612)*SUM(C711:D711)</f>
        <v>0</v>
      </c>
      <c r="F711" s="235">
        <f>(F624/F612)*AT64</f>
        <v>0</v>
      </c>
      <c r="G711" s="233">
        <f>(G625/G612)*AT91</f>
        <v>0</v>
      </c>
      <c r="H711" s="235">
        <f>(H628/H612)*AT60</f>
        <v>0</v>
      </c>
      <c r="I711" s="233">
        <f>(I629/I612)*AT92</f>
        <v>0</v>
      </c>
      <c r="J711" s="233">
        <f>(J630/J612)*AT93</f>
        <v>0</v>
      </c>
      <c r="K711" s="233">
        <f>(K644/K612)*AT89</f>
        <v>0</v>
      </c>
      <c r="L711" s="233">
        <f>(L647/L612)*AT94</f>
        <v>0</v>
      </c>
      <c r="M711" s="217">
        <f t="shared" si="21"/>
        <v>0</v>
      </c>
      <c r="N711" s="227" t="s">
        <v>664</v>
      </c>
    </row>
    <row r="712" spans="1:14" s="217" customFormat="1" ht="12.65" customHeight="1">
      <c r="A712" s="228">
        <v>7430</v>
      </c>
      <c r="B712" s="227" t="s">
        <v>665</v>
      </c>
      <c r="C712" s="233">
        <f>AU85</f>
        <v>0</v>
      </c>
      <c r="D712" s="233">
        <f>(D615/D612)*AU90</f>
        <v>0</v>
      </c>
      <c r="E712" s="235">
        <f>(E623/E612)*SUM(C712:D712)</f>
        <v>0</v>
      </c>
      <c r="F712" s="235">
        <f>(F624/F612)*AU64</f>
        <v>0</v>
      </c>
      <c r="G712" s="233">
        <f>(G625/G612)*AU91</f>
        <v>0</v>
      </c>
      <c r="H712" s="235">
        <f>(H628/H612)*AU60</f>
        <v>0</v>
      </c>
      <c r="I712" s="233">
        <f>(I629/I612)*AU92</f>
        <v>0</v>
      </c>
      <c r="J712" s="233">
        <f>(J630/J612)*AU93</f>
        <v>0</v>
      </c>
      <c r="K712" s="233">
        <f>(K644/K612)*AU89</f>
        <v>0</v>
      </c>
      <c r="L712" s="233">
        <f>(L647/L612)*AU94</f>
        <v>0</v>
      </c>
      <c r="M712" s="217">
        <f t="shared" si="21"/>
        <v>0</v>
      </c>
      <c r="N712" s="227" t="s">
        <v>666</v>
      </c>
    </row>
    <row r="713" spans="1:14" s="217" customFormat="1" ht="12.65" customHeight="1">
      <c r="A713" s="228">
        <v>7490</v>
      </c>
      <c r="B713" s="227" t="s">
        <v>667</v>
      </c>
      <c r="C713" s="233">
        <f>AV85</f>
        <v>16563.7</v>
      </c>
      <c r="D713" s="233">
        <f>(D615/D612)*AV90</f>
        <v>0</v>
      </c>
      <c r="E713" s="235">
        <f>(E623/E612)*SUM(C713:D713)</f>
        <v>1635.1140480592901</v>
      </c>
      <c r="F713" s="235">
        <f>(F624/F612)*AV64</f>
        <v>0</v>
      </c>
      <c r="G713" s="233">
        <f>(G625/G612)*AV91</f>
        <v>0</v>
      </c>
      <c r="H713" s="235">
        <f>(H628/H612)*AV60</f>
        <v>0</v>
      </c>
      <c r="I713" s="233">
        <f>(I629/I612)*AV92</f>
        <v>0</v>
      </c>
      <c r="J713" s="233">
        <f>(J630/J612)*AV93</f>
        <v>0</v>
      </c>
      <c r="K713" s="233">
        <f>(K644/K612)*AV89</f>
        <v>0</v>
      </c>
      <c r="L713" s="233">
        <f>(L647/L612)*AV94</f>
        <v>0</v>
      </c>
      <c r="M713" s="217">
        <f t="shared" si="21"/>
        <v>1635</v>
      </c>
      <c r="N713" s="229" t="s">
        <v>668</v>
      </c>
    </row>
    <row r="714" spans="1:14" s="217" customFormat="1" ht="12.65" customHeight="1"/>
    <row r="715" spans="1:14" s="217" customFormat="1" ht="12.65" customHeight="1">
      <c r="C715" s="230">
        <f>SUM(C614:C647)+SUM(C668:C713)</f>
        <v>35326995.199999996</v>
      </c>
      <c r="D715" s="217">
        <f>SUM(D616:D647)+SUM(D668:D713)</f>
        <v>1777427.35</v>
      </c>
      <c r="E715" s="217">
        <f>SUM(E624:E647)+SUM(E668:E713)</f>
        <v>3174034.6362516396</v>
      </c>
      <c r="F715" s="217">
        <f>SUM(F625:F648)+SUM(F668:F713)</f>
        <v>349724.08577818068</v>
      </c>
      <c r="G715" s="217">
        <f>SUM(G626:G647)+SUM(G668:G713)</f>
        <v>581582.29800097633</v>
      </c>
      <c r="H715" s="217">
        <f>SUM(H629:H647)+SUM(H668:H713)</f>
        <v>1167970.8128317229</v>
      </c>
      <c r="I715" s="217">
        <f>SUM(I630:I647)+SUM(I668:I713)</f>
        <v>831740.58175629738</v>
      </c>
      <c r="J715" s="217">
        <f>SUM(J631:J647)+SUM(J668:J713)</f>
        <v>136969.5973149323</v>
      </c>
      <c r="K715" s="217">
        <f>SUM(K668:K713)</f>
        <v>3578080.3317228029</v>
      </c>
      <c r="L715" s="217">
        <f>SUM(L668:L713)</f>
        <v>1310522.2988249648</v>
      </c>
      <c r="M715" s="217">
        <f>SUM(M668:M713)</f>
        <v>10939944</v>
      </c>
      <c r="N715" s="227" t="s">
        <v>669</v>
      </c>
    </row>
    <row r="716" spans="1:14" s="217" customFormat="1" ht="12.65" customHeight="1">
      <c r="C716" s="230">
        <f>CE85</f>
        <v>35326995.200000003</v>
      </c>
      <c r="D716" s="217">
        <f>D615</f>
        <v>1777427.35</v>
      </c>
      <c r="E716" s="217">
        <f>E623</f>
        <v>3174034.6362516396</v>
      </c>
      <c r="F716" s="217">
        <f>F624</f>
        <v>349724.08577818068</v>
      </c>
      <c r="G716" s="217">
        <f>G625</f>
        <v>581582.29800097633</v>
      </c>
      <c r="H716" s="217">
        <f>H628</f>
        <v>1167970.8128317227</v>
      </c>
      <c r="I716" s="217">
        <f>I629</f>
        <v>831740.5817562975</v>
      </c>
      <c r="J716" s="217">
        <f>J630</f>
        <v>136969.5973149323</v>
      </c>
      <c r="K716" s="217">
        <f>K644</f>
        <v>3578080.3317228034</v>
      </c>
      <c r="L716" s="217">
        <f>L647</f>
        <v>1310522.2988249653</v>
      </c>
      <c r="M716" s="217">
        <f>C648</f>
        <v>10939943.560000001</v>
      </c>
      <c r="N716" s="227" t="s">
        <v>670</v>
      </c>
    </row>
  </sheetData>
  <sheetProtection algorithmName="SHA-512" hashValue="djYCFJFnPqwIv+Lsr/aavZO07wjuP06RCRDqwV8mW3SnmwedPRZGxQjjEAtFMtvXR64CHk1ctm/SIi7da3KfLw==" saltValue="m7cCHo5nsCzsWAEMuSWjUg==" spinCount="100000" sheet="1" objects="1" scenarios="1"/>
  <mergeCells count="2">
    <mergeCell ref="B236:C236"/>
    <mergeCell ref="A426:E426"/>
  </mergeCells>
  <hyperlinks>
    <hyperlink ref="F42" r:id="rId1" xr:uid="{00000000-0004-0000-0000-000001000000}"/>
    <hyperlink ref="A43" r:id="rId2" xr:uid="{00000000-0004-0000-0000-000002000000}"/>
    <hyperlink ref="C30" r:id="rId3" xr:uid="{E610A3B0-585E-4CCA-8285-658697B15B7A}"/>
    <hyperlink ref="C110" r:id="rId4" xr:uid="{97EC5D64-E741-498A-87BC-6A2CEB00A5F8}"/>
  </hyperlinks>
  <printOptions horizontalCentered="1" gridLines="1" gridLinesSet="0"/>
  <pageMargins left="0.25" right="0.25" top="0.5" bottom="0.5" header="0.5" footer="0.5"/>
  <pageSetup scale="95" orientation="portrait" r:id="rId5"/>
  <headerFooter alignWithMargins="0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9"/>
  <sheetViews>
    <sheetView view="pageBreakPreview" topLeftCell="A88" zoomScale="60" zoomScaleNormal="100" workbookViewId="0">
      <selection activeCell="C136" sqref="C136"/>
    </sheetView>
  </sheetViews>
  <sheetFormatPr defaultColWidth="57.4140625" defaultRowHeight="14.5"/>
  <cols>
    <col min="1" max="1" width="5.75" style="12" customWidth="1"/>
    <col min="2" max="2" width="55.75" style="12" customWidth="1"/>
    <col min="3" max="3" width="22" style="12" customWidth="1"/>
    <col min="4" max="4" width="5.6640625" style="12" customWidth="1"/>
    <col min="5" max="6" width="57.4140625" style="12" customWidth="1"/>
    <col min="7" max="16384" width="57.4140625" style="12"/>
  </cols>
  <sheetData>
    <row r="1" spans="1:3" ht="20.149999999999999" customHeight="1">
      <c r="A1" s="182" t="s">
        <v>871</v>
      </c>
      <c r="B1" s="183"/>
      <c r="C1" s="183"/>
    </row>
    <row r="2" spans="1:3" ht="20.149999999999999" customHeight="1">
      <c r="A2" s="182"/>
      <c r="B2" s="183"/>
      <c r="C2" s="108" t="s">
        <v>872</v>
      </c>
    </row>
    <row r="3" spans="1:3" ht="20.149999999999999" customHeight="1">
      <c r="A3" s="134" t="str">
        <f>"Hospital: "&amp;data!C98</f>
        <v>Hospital: Newport Hospital &amp; Health Services</v>
      </c>
      <c r="B3" s="184"/>
      <c r="C3" s="156" t="str">
        <f>"FYE: "&amp;data!C96</f>
        <v>FYE: 12/31/2020</v>
      </c>
    </row>
    <row r="4" spans="1:3" ht="20.149999999999999" customHeight="1">
      <c r="A4" s="185"/>
      <c r="B4" s="186" t="s">
        <v>873</v>
      </c>
      <c r="C4" s="187"/>
    </row>
    <row r="5" spans="1:3" ht="20.149999999999999" customHeight="1">
      <c r="A5" s="188">
        <v>1</v>
      </c>
      <c r="B5" s="189" t="s">
        <v>396</v>
      </c>
      <c r="C5" s="189"/>
    </row>
    <row r="6" spans="1:3" ht="20.149999999999999" customHeight="1">
      <c r="A6" s="188">
        <v>2</v>
      </c>
      <c r="B6" s="190" t="s">
        <v>397</v>
      </c>
      <c r="C6" s="190">
        <f>data!C266</f>
        <v>18410861.75</v>
      </c>
    </row>
    <row r="7" spans="1:3" ht="20.149999999999999" customHeight="1">
      <c r="A7" s="188">
        <v>3</v>
      </c>
      <c r="B7" s="190" t="s">
        <v>398</v>
      </c>
      <c r="C7" s="190">
        <f>data!C267</f>
        <v>0</v>
      </c>
    </row>
    <row r="8" spans="1:3" ht="20.149999999999999" customHeight="1">
      <c r="A8" s="188">
        <v>4</v>
      </c>
      <c r="B8" s="190" t="s">
        <v>399</v>
      </c>
      <c r="C8" s="190">
        <f>data!C268</f>
        <v>7154242.9000000004</v>
      </c>
    </row>
    <row r="9" spans="1:3" ht="20.149999999999999" customHeight="1">
      <c r="A9" s="188">
        <v>5</v>
      </c>
      <c r="B9" s="190" t="s">
        <v>874</v>
      </c>
      <c r="C9" s="190">
        <f>data!C269</f>
        <v>3537975.7</v>
      </c>
    </row>
    <row r="10" spans="1:3" ht="20.149999999999999" customHeight="1">
      <c r="A10" s="188">
        <v>6</v>
      </c>
      <c r="B10" s="190" t="s">
        <v>875</v>
      </c>
      <c r="C10" s="190">
        <f>data!C270</f>
        <v>1324332.81</v>
      </c>
    </row>
    <row r="11" spans="1:3" ht="20.149999999999999" customHeight="1">
      <c r="A11" s="188">
        <v>7</v>
      </c>
      <c r="B11" s="190" t="s">
        <v>876</v>
      </c>
      <c r="C11" s="190">
        <f>data!C271</f>
        <v>63453.85</v>
      </c>
    </row>
    <row r="12" spans="1:3" ht="20.149999999999999" customHeight="1">
      <c r="A12" s="188">
        <v>8</v>
      </c>
      <c r="B12" s="190" t="s">
        <v>403</v>
      </c>
      <c r="C12" s="190">
        <f>data!C272</f>
        <v>40451.620000000003</v>
      </c>
    </row>
    <row r="13" spans="1:3" ht="20.149999999999999" customHeight="1">
      <c r="A13" s="188">
        <v>9</v>
      </c>
      <c r="B13" s="190" t="s">
        <v>404</v>
      </c>
      <c r="C13" s="190">
        <f>data!C273</f>
        <v>835788.86</v>
      </c>
    </row>
    <row r="14" spans="1:3" ht="20.149999999999999" customHeight="1">
      <c r="A14" s="188">
        <v>10</v>
      </c>
      <c r="B14" s="190" t="s">
        <v>405</v>
      </c>
      <c r="C14" s="190">
        <f>data!C274</f>
        <v>2201356.5299999998</v>
      </c>
    </row>
    <row r="15" spans="1:3" ht="20.149999999999999" customHeight="1">
      <c r="A15" s="188">
        <v>11</v>
      </c>
      <c r="B15" s="190" t="s">
        <v>877</v>
      </c>
      <c r="C15" s="190">
        <f>data!C275</f>
        <v>0</v>
      </c>
    </row>
    <row r="16" spans="1:3" ht="20.149999999999999" customHeight="1">
      <c r="A16" s="188">
        <v>12</v>
      </c>
      <c r="B16" s="190" t="s">
        <v>878</v>
      </c>
      <c r="C16" s="190">
        <f>data!D276</f>
        <v>26492512.619999997</v>
      </c>
    </row>
    <row r="17" spans="1:3" ht="20.149999999999999" customHeight="1">
      <c r="A17" s="188">
        <v>13</v>
      </c>
      <c r="B17" s="190"/>
      <c r="C17" s="190"/>
    </row>
    <row r="18" spans="1:3" ht="20.149999999999999" customHeight="1">
      <c r="A18" s="188">
        <v>14</v>
      </c>
      <c r="B18" s="191" t="s">
        <v>879</v>
      </c>
      <c r="C18" s="189"/>
    </row>
    <row r="19" spans="1:3" ht="20.149999999999999" customHeight="1">
      <c r="A19" s="188">
        <v>15</v>
      </c>
      <c r="B19" s="190" t="s">
        <v>397</v>
      </c>
      <c r="C19" s="190">
        <f>data!C278</f>
        <v>8076011.1100000003</v>
      </c>
    </row>
    <row r="20" spans="1:3" ht="20.149999999999999" customHeight="1">
      <c r="A20" s="188">
        <v>16</v>
      </c>
      <c r="B20" s="190" t="s">
        <v>398</v>
      </c>
      <c r="C20" s="190">
        <f>data!C279</f>
        <v>0</v>
      </c>
    </row>
    <row r="21" spans="1:3" ht="20.149999999999999" customHeight="1">
      <c r="A21" s="188">
        <v>17</v>
      </c>
      <c r="B21" s="190" t="s">
        <v>409</v>
      </c>
      <c r="C21" s="190">
        <f>data!C280</f>
        <v>9204967.6300000008</v>
      </c>
    </row>
    <row r="22" spans="1:3" ht="20.149999999999999" customHeight="1">
      <c r="A22" s="188">
        <v>18</v>
      </c>
      <c r="B22" s="190" t="s">
        <v>880</v>
      </c>
      <c r="C22" s="190">
        <f>data!D281</f>
        <v>17280978.740000002</v>
      </c>
    </row>
    <row r="23" spans="1:3" ht="20.149999999999999" customHeight="1">
      <c r="A23" s="188">
        <v>19</v>
      </c>
      <c r="B23" s="192"/>
      <c r="C23" s="190"/>
    </row>
    <row r="24" spans="1:3" ht="20.149999999999999" customHeight="1">
      <c r="A24" s="188">
        <v>20</v>
      </c>
      <c r="B24" s="191" t="s">
        <v>881</v>
      </c>
      <c r="C24" s="189"/>
    </row>
    <row r="25" spans="1:3" ht="20.149999999999999" customHeight="1">
      <c r="A25" s="188">
        <v>21</v>
      </c>
      <c r="B25" s="190" t="s">
        <v>366</v>
      </c>
      <c r="C25" s="190">
        <f>data!C283</f>
        <v>826320.9</v>
      </c>
    </row>
    <row r="26" spans="1:3" ht="20.149999999999999" customHeight="1">
      <c r="A26" s="188">
        <v>22</v>
      </c>
      <c r="B26" s="190" t="s">
        <v>367</v>
      </c>
      <c r="C26" s="190">
        <f>data!C284</f>
        <v>1071854.82</v>
      </c>
    </row>
    <row r="27" spans="1:3" ht="20.149999999999999" customHeight="1">
      <c r="A27" s="188">
        <v>23</v>
      </c>
      <c r="B27" s="190" t="s">
        <v>368</v>
      </c>
      <c r="C27" s="190">
        <f>data!C285</f>
        <v>15437115.390000001</v>
      </c>
    </row>
    <row r="28" spans="1:3" ht="20.149999999999999" customHeight="1">
      <c r="A28" s="188">
        <v>24</v>
      </c>
      <c r="B28" s="190" t="s">
        <v>882</v>
      </c>
      <c r="C28" s="190">
        <f>data!C286</f>
        <v>0</v>
      </c>
    </row>
    <row r="29" spans="1:3" ht="20.149999999999999" customHeight="1">
      <c r="A29" s="188">
        <v>25</v>
      </c>
      <c r="B29" s="190" t="s">
        <v>370</v>
      </c>
      <c r="C29" s="190">
        <f>data!C287</f>
        <v>2562864.7400000002</v>
      </c>
    </row>
    <row r="30" spans="1:3" ht="20.149999999999999" customHeight="1">
      <c r="A30" s="188">
        <v>26</v>
      </c>
      <c r="B30" s="190" t="s">
        <v>414</v>
      </c>
      <c r="C30" s="190">
        <f>data!C288</f>
        <v>10533954.23</v>
      </c>
    </row>
    <row r="31" spans="1:3" ht="20.149999999999999" customHeight="1">
      <c r="A31" s="188">
        <v>27</v>
      </c>
      <c r="B31" s="190" t="s">
        <v>373</v>
      </c>
      <c r="C31" s="190">
        <f>data!C289</f>
        <v>0</v>
      </c>
    </row>
    <row r="32" spans="1:3" ht="20.149999999999999" customHeight="1">
      <c r="A32" s="188">
        <v>28</v>
      </c>
      <c r="B32" s="190" t="s">
        <v>374</v>
      </c>
      <c r="C32" s="190">
        <f>data!C290</f>
        <v>49522.35</v>
      </c>
    </row>
    <row r="33" spans="1:3" ht="20.149999999999999" customHeight="1">
      <c r="A33" s="188">
        <v>29</v>
      </c>
      <c r="B33" s="190" t="s">
        <v>587</v>
      </c>
      <c r="C33" s="190">
        <f>data!C291</f>
        <v>0</v>
      </c>
    </row>
    <row r="34" spans="1:3" ht="20.149999999999999" customHeight="1">
      <c r="A34" s="188">
        <v>30</v>
      </c>
      <c r="B34" s="190" t="s">
        <v>883</v>
      </c>
      <c r="C34" s="190">
        <f>data!C292</f>
        <v>21353286.43</v>
      </c>
    </row>
    <row r="35" spans="1:3" ht="20.149999999999999" customHeight="1">
      <c r="A35" s="188">
        <v>31</v>
      </c>
      <c r="B35" s="190" t="s">
        <v>884</v>
      </c>
      <c r="C35" s="190">
        <f>data!D293</f>
        <v>9128346.0000000037</v>
      </c>
    </row>
    <row r="36" spans="1:3" ht="20.149999999999999" customHeight="1">
      <c r="A36" s="188">
        <v>32</v>
      </c>
      <c r="B36" s="192"/>
      <c r="C36" s="190"/>
    </row>
    <row r="37" spans="1:3" ht="20.149999999999999" customHeight="1">
      <c r="A37" s="188">
        <v>33</v>
      </c>
      <c r="B37" s="191" t="s">
        <v>885</v>
      </c>
      <c r="C37" s="189"/>
    </row>
    <row r="38" spans="1:3" ht="20.149999999999999" customHeight="1">
      <c r="A38" s="188">
        <v>34</v>
      </c>
      <c r="B38" s="190" t="s">
        <v>886</v>
      </c>
      <c r="C38" s="190">
        <f>data!C295</f>
        <v>0</v>
      </c>
    </row>
    <row r="39" spans="1:3" ht="20.149999999999999" customHeight="1">
      <c r="A39" s="188">
        <v>35</v>
      </c>
      <c r="B39" s="190" t="s">
        <v>887</v>
      </c>
      <c r="C39" s="190">
        <f>data!C296</f>
        <v>0</v>
      </c>
    </row>
    <row r="40" spans="1:3" ht="20.149999999999999" customHeight="1">
      <c r="A40" s="188">
        <v>36</v>
      </c>
      <c r="B40" s="190" t="s">
        <v>421</v>
      </c>
      <c r="C40" s="190">
        <f>data!C297</f>
        <v>0</v>
      </c>
    </row>
    <row r="41" spans="1:3" ht="20.149999999999999" customHeight="1">
      <c r="A41" s="188">
        <v>37</v>
      </c>
      <c r="B41" s="190" t="s">
        <v>409</v>
      </c>
      <c r="C41" s="190">
        <f>data!C298</f>
        <v>1187355</v>
      </c>
    </row>
    <row r="42" spans="1:3" ht="20.149999999999999" customHeight="1">
      <c r="A42" s="188">
        <v>38</v>
      </c>
      <c r="B42" s="190" t="s">
        <v>888</v>
      </c>
      <c r="C42" s="190">
        <f>data!D299</f>
        <v>1187355</v>
      </c>
    </row>
    <row r="43" spans="1:3" ht="20.149999999999999" customHeight="1">
      <c r="A43" s="188">
        <v>39</v>
      </c>
      <c r="B43" s="192"/>
      <c r="C43" s="190"/>
    </row>
    <row r="44" spans="1:3" ht="20.149999999999999" customHeight="1">
      <c r="A44" s="188">
        <v>40</v>
      </c>
      <c r="B44" s="191" t="s">
        <v>889</v>
      </c>
      <c r="C44" s="189"/>
    </row>
    <row r="45" spans="1:3" ht="20.149999999999999" customHeight="1">
      <c r="A45" s="188">
        <v>41</v>
      </c>
      <c r="B45" s="190" t="s">
        <v>424</v>
      </c>
      <c r="C45" s="190">
        <f>data!C302</f>
        <v>0</v>
      </c>
    </row>
    <row r="46" spans="1:3" ht="20.149999999999999" customHeight="1">
      <c r="A46" s="188">
        <v>42</v>
      </c>
      <c r="B46" s="190" t="s">
        <v>425</v>
      </c>
      <c r="C46" s="190">
        <f>data!C303</f>
        <v>0</v>
      </c>
    </row>
    <row r="47" spans="1:3" ht="20.149999999999999" customHeight="1">
      <c r="A47" s="188">
        <v>43</v>
      </c>
      <c r="B47" s="190" t="s">
        <v>890</v>
      </c>
      <c r="C47" s="190">
        <f>data!C304</f>
        <v>0</v>
      </c>
    </row>
    <row r="48" spans="1:3" ht="20.149999999999999" customHeight="1">
      <c r="A48" s="188">
        <v>44</v>
      </c>
      <c r="B48" s="190" t="s">
        <v>427</v>
      </c>
      <c r="C48" s="190">
        <f>data!C305</f>
        <v>0</v>
      </c>
    </row>
    <row r="49" spans="1:3" ht="20.149999999999999" customHeight="1">
      <c r="A49" s="188">
        <v>45</v>
      </c>
      <c r="B49" s="190" t="s">
        <v>891</v>
      </c>
      <c r="C49" s="190">
        <f>data!D306</f>
        <v>0</v>
      </c>
    </row>
    <row r="50" spans="1:3" ht="20.149999999999999" customHeight="1">
      <c r="A50" s="193">
        <v>46</v>
      </c>
      <c r="B50" s="194" t="s">
        <v>892</v>
      </c>
      <c r="C50" s="190">
        <f>data!D308</f>
        <v>54089192.359999999</v>
      </c>
    </row>
    <row r="51" spans="1:3" ht="20.149999999999999" customHeight="1"/>
    <row r="52" spans="1:3" ht="20.149999999999999" customHeight="1"/>
    <row r="53" spans="1:3" ht="20.149999999999999" customHeight="1">
      <c r="A53" s="182" t="s">
        <v>893</v>
      </c>
      <c r="B53" s="183"/>
      <c r="C53" s="183"/>
    </row>
    <row r="54" spans="1:3" ht="20.149999999999999" customHeight="1">
      <c r="A54" s="182"/>
      <c r="B54" s="183"/>
      <c r="C54" s="108" t="s">
        <v>894</v>
      </c>
    </row>
    <row r="55" spans="1:3" ht="20.149999999999999" customHeight="1">
      <c r="A55" s="134" t="str">
        <f>"Hospital: "&amp;data!C98</f>
        <v>Hospital: Newport Hospital &amp; Health Services</v>
      </c>
      <c r="B55" s="184"/>
      <c r="C55" s="156" t="str">
        <f>"FYE: "&amp;data!C96</f>
        <v>FYE: 12/31/2020</v>
      </c>
    </row>
    <row r="56" spans="1:3" ht="20.149999999999999" customHeight="1">
      <c r="A56" s="195"/>
      <c r="B56" s="196" t="s">
        <v>895</v>
      </c>
      <c r="C56" s="187"/>
    </row>
    <row r="57" spans="1:3" ht="20.149999999999999" customHeight="1">
      <c r="A57" s="197">
        <v>1</v>
      </c>
      <c r="B57" s="182" t="s">
        <v>431</v>
      </c>
      <c r="C57" s="198"/>
    </row>
    <row r="58" spans="1:3" ht="20.149999999999999" customHeight="1">
      <c r="A58" s="188">
        <v>2</v>
      </c>
      <c r="B58" s="190" t="s">
        <v>432</v>
      </c>
      <c r="C58" s="190">
        <f>data!C314</f>
        <v>0</v>
      </c>
    </row>
    <row r="59" spans="1:3" ht="20.149999999999999" customHeight="1">
      <c r="A59" s="188">
        <v>3</v>
      </c>
      <c r="B59" s="190" t="s">
        <v>896</v>
      </c>
      <c r="C59" s="190">
        <f>data!C315</f>
        <v>1082260.01</v>
      </c>
    </row>
    <row r="60" spans="1:3" ht="20.149999999999999" customHeight="1">
      <c r="A60" s="188">
        <v>4</v>
      </c>
      <c r="B60" s="190" t="s">
        <v>897</v>
      </c>
      <c r="C60" s="190">
        <f>data!C316</f>
        <v>683066.53</v>
      </c>
    </row>
    <row r="61" spans="1:3" ht="20.149999999999999" customHeight="1">
      <c r="A61" s="188">
        <v>5</v>
      </c>
      <c r="B61" s="190" t="s">
        <v>435</v>
      </c>
      <c r="C61" s="190">
        <f>data!C317</f>
        <v>1193400.57</v>
      </c>
    </row>
    <row r="62" spans="1:3" ht="20.149999999999999" customHeight="1">
      <c r="A62" s="188">
        <v>6</v>
      </c>
      <c r="B62" s="190" t="s">
        <v>898</v>
      </c>
      <c r="C62" s="190">
        <f>data!C318</f>
        <v>0</v>
      </c>
    </row>
    <row r="63" spans="1:3" ht="20.149999999999999" customHeight="1">
      <c r="A63" s="188">
        <v>7</v>
      </c>
      <c r="B63" s="190" t="s">
        <v>899</v>
      </c>
      <c r="C63" s="190">
        <f>data!C319</f>
        <v>0</v>
      </c>
    </row>
    <row r="64" spans="1:3" ht="20.149999999999999" customHeight="1">
      <c r="A64" s="188">
        <v>8</v>
      </c>
      <c r="B64" s="190" t="s">
        <v>438</v>
      </c>
      <c r="C64" s="190">
        <f>data!C320</f>
        <v>0</v>
      </c>
    </row>
    <row r="65" spans="1:3" ht="20.149999999999999" customHeight="1">
      <c r="A65" s="188">
        <v>9</v>
      </c>
      <c r="B65" s="190" t="s">
        <v>439</v>
      </c>
      <c r="C65" s="190">
        <f>data!C321</f>
        <v>0</v>
      </c>
    </row>
    <row r="66" spans="1:3" ht="20.149999999999999" customHeight="1">
      <c r="A66" s="188">
        <v>10</v>
      </c>
      <c r="B66" s="190" t="s">
        <v>440</v>
      </c>
      <c r="C66" s="190">
        <f>data!C322</f>
        <v>5462243.5999999996</v>
      </c>
    </row>
    <row r="67" spans="1:3" ht="20.149999999999999" customHeight="1">
      <c r="A67" s="188">
        <v>11</v>
      </c>
      <c r="B67" s="190" t="s">
        <v>900</v>
      </c>
      <c r="C67" s="190">
        <f>data!C323</f>
        <v>2368290.94</v>
      </c>
    </row>
    <row r="68" spans="1:3" ht="20.149999999999999" customHeight="1">
      <c r="A68" s="188">
        <v>12</v>
      </c>
      <c r="B68" s="190" t="s">
        <v>901</v>
      </c>
      <c r="C68" s="190">
        <f>data!D324</f>
        <v>10789261.65</v>
      </c>
    </row>
    <row r="69" spans="1:3" ht="20.149999999999999" customHeight="1">
      <c r="A69" s="188">
        <v>13</v>
      </c>
      <c r="B69" s="192"/>
      <c r="C69" s="190"/>
    </row>
    <row r="70" spans="1:3" ht="20.149999999999999" customHeight="1">
      <c r="A70" s="188">
        <v>14</v>
      </c>
      <c r="B70" s="191" t="s">
        <v>902</v>
      </c>
      <c r="C70" s="189"/>
    </row>
    <row r="71" spans="1:3" ht="20.149999999999999" customHeight="1">
      <c r="A71" s="188">
        <v>15</v>
      </c>
      <c r="B71" s="190" t="s">
        <v>444</v>
      </c>
      <c r="C71" s="190">
        <f>data!C326</f>
        <v>0</v>
      </c>
    </row>
    <row r="72" spans="1:3" ht="20.149999999999999" customHeight="1">
      <c r="A72" s="188">
        <v>16</v>
      </c>
      <c r="B72" s="190" t="s">
        <v>903</v>
      </c>
      <c r="C72" s="190">
        <f>data!C327</f>
        <v>211679.57</v>
      </c>
    </row>
    <row r="73" spans="1:3" ht="20.149999999999999" customHeight="1">
      <c r="A73" s="188">
        <v>17</v>
      </c>
      <c r="B73" s="190" t="s">
        <v>446</v>
      </c>
      <c r="C73" s="190">
        <f>data!C328</f>
        <v>4593903</v>
      </c>
    </row>
    <row r="74" spans="1:3" ht="20.149999999999999" customHeight="1">
      <c r="A74" s="188">
        <v>18</v>
      </c>
      <c r="B74" s="190" t="s">
        <v>904</v>
      </c>
      <c r="C74" s="190">
        <f>data!D329</f>
        <v>4805582.57</v>
      </c>
    </row>
    <row r="75" spans="1:3" ht="20.149999999999999" customHeight="1">
      <c r="A75" s="188">
        <v>19</v>
      </c>
      <c r="B75" s="192"/>
      <c r="C75" s="190"/>
    </row>
    <row r="76" spans="1:3" ht="20.149999999999999" customHeight="1">
      <c r="A76" s="188">
        <v>20</v>
      </c>
      <c r="B76" s="191" t="s">
        <v>448</v>
      </c>
      <c r="C76" s="189"/>
    </row>
    <row r="77" spans="1:3" ht="20.149999999999999" customHeight="1">
      <c r="A77" s="188">
        <v>21</v>
      </c>
      <c r="B77" s="190" t="s">
        <v>449</v>
      </c>
      <c r="C77" s="190">
        <f>data!C331</f>
        <v>0</v>
      </c>
    </row>
    <row r="78" spans="1:3" ht="20.149999999999999" customHeight="1">
      <c r="A78" s="188">
        <v>22</v>
      </c>
      <c r="B78" s="190" t="s">
        <v>905</v>
      </c>
      <c r="C78" s="190">
        <f>data!C332</f>
        <v>0</v>
      </c>
    </row>
    <row r="79" spans="1:3" ht="20.149999999999999" customHeight="1">
      <c r="A79" s="188">
        <v>23</v>
      </c>
      <c r="B79" s="190" t="s">
        <v>451</v>
      </c>
      <c r="C79" s="190">
        <f>data!C333</f>
        <v>2368290.54</v>
      </c>
    </row>
    <row r="80" spans="1:3" ht="20.149999999999999" customHeight="1">
      <c r="A80" s="188">
        <v>24</v>
      </c>
      <c r="B80" s="190" t="s">
        <v>906</v>
      </c>
      <c r="C80" s="190">
        <f>data!C334</f>
        <v>0</v>
      </c>
    </row>
    <row r="81" spans="1:3" ht="20.149999999999999" customHeight="1">
      <c r="A81" s="188">
        <v>25</v>
      </c>
      <c r="B81" s="190" t="s">
        <v>453</v>
      </c>
      <c r="C81" s="190">
        <f>data!C335</f>
        <v>0</v>
      </c>
    </row>
    <row r="82" spans="1:3" ht="20.149999999999999" customHeight="1">
      <c r="A82" s="188">
        <v>26</v>
      </c>
      <c r="B82" s="190" t="s">
        <v>907</v>
      </c>
      <c r="C82" s="190">
        <f>data!C336</f>
        <v>0</v>
      </c>
    </row>
    <row r="83" spans="1:3" ht="20.149999999999999" customHeight="1">
      <c r="A83" s="188">
        <v>27</v>
      </c>
      <c r="B83" s="190" t="s">
        <v>455</v>
      </c>
      <c r="C83" s="190">
        <f>data!C337</f>
        <v>4814205</v>
      </c>
    </row>
    <row r="84" spans="1:3" ht="20.149999999999999" customHeight="1">
      <c r="A84" s="188">
        <v>28</v>
      </c>
      <c r="B84" s="190" t="s">
        <v>456</v>
      </c>
      <c r="C84" s="190">
        <f>data!C338</f>
        <v>4702579</v>
      </c>
    </row>
    <row r="85" spans="1:3" ht="20.149999999999999" customHeight="1">
      <c r="A85" s="188">
        <v>29</v>
      </c>
      <c r="B85" s="190" t="s">
        <v>587</v>
      </c>
      <c r="C85" s="190">
        <f>data!D339</f>
        <v>11885074.539999999</v>
      </c>
    </row>
    <row r="86" spans="1:3" ht="20.149999999999999" customHeight="1">
      <c r="A86" s="188">
        <v>30</v>
      </c>
      <c r="B86" s="190" t="s">
        <v>908</v>
      </c>
      <c r="C86" s="190">
        <f>data!D340</f>
        <v>2368290.94</v>
      </c>
    </row>
    <row r="87" spans="1:3" ht="20.149999999999999" customHeight="1">
      <c r="A87" s="188">
        <v>31</v>
      </c>
      <c r="B87" s="190" t="s">
        <v>909</v>
      </c>
      <c r="C87" s="190">
        <f>data!D341</f>
        <v>9516783.5999999996</v>
      </c>
    </row>
    <row r="88" spans="1:3" ht="20.149999999999999" customHeight="1">
      <c r="A88" s="188">
        <v>32</v>
      </c>
      <c r="B88" s="192"/>
      <c r="C88" s="190"/>
    </row>
    <row r="89" spans="1:3" ht="20.149999999999999" customHeight="1">
      <c r="A89" s="188">
        <v>33</v>
      </c>
      <c r="B89" s="199" t="s">
        <v>910</v>
      </c>
      <c r="C89" s="190">
        <f>data!C343</f>
        <v>28977564.710000001</v>
      </c>
    </row>
    <row r="90" spans="1:3" ht="20.149999999999999" customHeight="1">
      <c r="A90" s="188">
        <v>34</v>
      </c>
      <c r="B90" s="190"/>
      <c r="C90" s="190"/>
    </row>
    <row r="91" spans="1:3" ht="20.149999999999999" customHeight="1">
      <c r="A91" s="188">
        <v>35</v>
      </c>
      <c r="B91" s="191" t="s">
        <v>911</v>
      </c>
      <c r="C91" s="189"/>
    </row>
    <row r="92" spans="1:3" ht="20.149999999999999" customHeight="1">
      <c r="A92" s="188">
        <v>36</v>
      </c>
      <c r="B92" s="190" t="s">
        <v>460</v>
      </c>
      <c r="C92" s="190">
        <f>data!C345</f>
        <v>0</v>
      </c>
    </row>
    <row r="93" spans="1:3" ht="20.149999999999999" customHeight="1">
      <c r="A93" s="188">
        <v>37</v>
      </c>
      <c r="B93" s="192"/>
      <c r="C93" s="190"/>
    </row>
    <row r="94" spans="1:3" ht="20.149999999999999" customHeight="1">
      <c r="A94" s="188">
        <v>38</v>
      </c>
      <c r="B94" s="190" t="s">
        <v>461</v>
      </c>
      <c r="C94" s="190">
        <f>data!C346</f>
        <v>0</v>
      </c>
    </row>
    <row r="95" spans="1:3" ht="20.149999999999999" customHeight="1">
      <c r="A95" s="188">
        <v>39</v>
      </c>
      <c r="B95" s="192"/>
      <c r="C95" s="190"/>
    </row>
    <row r="96" spans="1:3" ht="20.149999999999999" customHeight="1">
      <c r="A96" s="188">
        <v>40</v>
      </c>
      <c r="B96" s="190" t="s">
        <v>912</v>
      </c>
      <c r="C96" s="190">
        <f>data!C347</f>
        <v>0</v>
      </c>
    </row>
    <row r="97" spans="1:3" ht="20.149999999999999" customHeight="1">
      <c r="A97" s="188">
        <v>41</v>
      </c>
      <c r="B97" s="192"/>
      <c r="C97" s="190"/>
    </row>
    <row r="98" spans="1:3" ht="20.149999999999999" customHeight="1">
      <c r="A98" s="188">
        <v>42</v>
      </c>
      <c r="B98" s="190" t="s">
        <v>913</v>
      </c>
      <c r="C98" s="190">
        <f>data!C348</f>
        <v>0</v>
      </c>
    </row>
    <row r="99" spans="1:3" ht="20.149999999999999" customHeight="1">
      <c r="A99" s="188">
        <v>43</v>
      </c>
      <c r="B99" s="190" t="s">
        <v>914</v>
      </c>
      <c r="C99" s="190"/>
    </row>
    <row r="100" spans="1:3" ht="20.149999999999999" customHeight="1">
      <c r="A100" s="188">
        <v>44</v>
      </c>
      <c r="B100" s="192"/>
      <c r="C100" s="190"/>
    </row>
    <row r="101" spans="1:3" ht="20.149999999999999" customHeight="1">
      <c r="A101" s="188">
        <v>45</v>
      </c>
      <c r="B101" s="190" t="s">
        <v>915</v>
      </c>
      <c r="C101" s="190">
        <f>data!C349</f>
        <v>0</v>
      </c>
    </row>
    <row r="102" spans="1:3" ht="20.149999999999999" customHeight="1">
      <c r="A102" s="188">
        <v>46</v>
      </c>
      <c r="B102" s="190" t="s">
        <v>916</v>
      </c>
      <c r="C102" s="190">
        <f>data!C343+data!C345+data!C346+data!C347+data!C348-data!C349</f>
        <v>28977564.710000001</v>
      </c>
    </row>
    <row r="103" spans="1:3" ht="20.149999999999999" customHeight="1">
      <c r="A103" s="188">
        <v>47</v>
      </c>
      <c r="B103" s="190" t="s">
        <v>917</v>
      </c>
      <c r="C103" s="190">
        <f>data!D352</f>
        <v>54089192.359999999</v>
      </c>
    </row>
    <row r="104" spans="1:3" ht="20.149999999999999" customHeight="1"/>
    <row r="105" spans="1:3" ht="20.149999999999999" customHeight="1"/>
    <row r="106" spans="1:3" ht="20.149999999999999" customHeight="1">
      <c r="A106" s="182" t="s">
        <v>918</v>
      </c>
      <c r="B106" s="183"/>
      <c r="C106" s="183"/>
    </row>
    <row r="107" spans="1:3" ht="20.149999999999999" customHeight="1">
      <c r="A107" s="184"/>
      <c r="C107" s="108" t="s">
        <v>919</v>
      </c>
    </row>
    <row r="108" spans="1:3" ht="20.149999999999999" customHeight="1">
      <c r="A108" s="134" t="str">
        <f>"Hospital: "&amp;data!C98</f>
        <v>Hospital: Newport Hospital &amp; Health Services</v>
      </c>
      <c r="B108" s="184"/>
      <c r="C108" s="156" t="str">
        <f>"FYE: "&amp;data!C96</f>
        <v>FYE: 12/31/2020</v>
      </c>
    </row>
    <row r="109" spans="1:3" ht="20.149999999999999" customHeight="1">
      <c r="A109" s="185"/>
      <c r="B109" s="200"/>
      <c r="C109" s="201"/>
    </row>
    <row r="110" spans="1:3" ht="20.149999999999999" customHeight="1">
      <c r="A110" s="188">
        <v>1</v>
      </c>
      <c r="B110" s="191" t="s">
        <v>920</v>
      </c>
      <c r="C110" s="189"/>
    </row>
    <row r="111" spans="1:3" ht="20.149999999999999" customHeight="1">
      <c r="A111" s="188">
        <v>2</v>
      </c>
      <c r="B111" s="190" t="s">
        <v>469</v>
      </c>
      <c r="C111" s="190">
        <f>data!C358</f>
        <v>9896539</v>
      </c>
    </row>
    <row r="112" spans="1:3" ht="20.149999999999999" customHeight="1">
      <c r="A112" s="188">
        <v>3</v>
      </c>
      <c r="B112" s="190" t="s">
        <v>470</v>
      </c>
      <c r="C112" s="190">
        <f>data!C359</f>
        <v>46815037</v>
      </c>
    </row>
    <row r="113" spans="1:3" ht="20.149999999999999" customHeight="1">
      <c r="A113" s="188">
        <v>4</v>
      </c>
      <c r="B113" s="190" t="s">
        <v>921</v>
      </c>
      <c r="C113" s="190">
        <f>data!D360</f>
        <v>56711576</v>
      </c>
    </row>
    <row r="114" spans="1:3" ht="20.149999999999999" customHeight="1">
      <c r="A114" s="188">
        <v>5</v>
      </c>
      <c r="B114" s="192"/>
      <c r="C114" s="190"/>
    </row>
    <row r="115" spans="1:3" ht="20.149999999999999" customHeight="1">
      <c r="A115" s="188">
        <v>6</v>
      </c>
      <c r="B115" s="191" t="s">
        <v>922</v>
      </c>
      <c r="C115" s="189"/>
    </row>
    <row r="116" spans="1:3" ht="20.149999999999999" customHeight="1">
      <c r="A116" s="188">
        <v>7</v>
      </c>
      <c r="B116" s="202" t="s">
        <v>923</v>
      </c>
      <c r="C116" s="203">
        <f>data!C362</f>
        <v>811218.61</v>
      </c>
    </row>
    <row r="117" spans="1:3" ht="20.149999999999999" customHeight="1">
      <c r="A117" s="188">
        <v>8</v>
      </c>
      <c r="B117" s="190" t="s">
        <v>473</v>
      </c>
      <c r="C117" s="203">
        <f>data!C363</f>
        <v>18547800.549999997</v>
      </c>
    </row>
    <row r="118" spans="1:3" ht="20.149999999999999" customHeight="1">
      <c r="A118" s="188">
        <v>9</v>
      </c>
      <c r="B118" s="190" t="s">
        <v>924</v>
      </c>
      <c r="C118" s="203">
        <f>data!C364</f>
        <v>490382.98</v>
      </c>
    </row>
    <row r="119" spans="1:3" ht="20.149999999999999" customHeight="1">
      <c r="A119" s="188">
        <v>10</v>
      </c>
      <c r="B119" s="190" t="s">
        <v>925</v>
      </c>
      <c r="C119" s="203">
        <f>data!C365</f>
        <v>1359300.47</v>
      </c>
    </row>
    <row r="120" spans="1:3" ht="20.149999999999999" customHeight="1">
      <c r="A120" s="188">
        <v>11</v>
      </c>
      <c r="B120" s="190" t="s">
        <v>869</v>
      </c>
      <c r="C120" s="203">
        <f>data!D366</f>
        <v>21208702.609999996</v>
      </c>
    </row>
    <row r="121" spans="1:3" ht="20.149999999999999" customHeight="1">
      <c r="A121" s="188">
        <v>12</v>
      </c>
      <c r="B121" s="190" t="s">
        <v>926</v>
      </c>
      <c r="C121" s="203">
        <f>data!D367</f>
        <v>35502873.390000001</v>
      </c>
    </row>
    <row r="122" spans="1:3" ht="20.149999999999999" customHeight="1">
      <c r="A122" s="188">
        <v>13</v>
      </c>
      <c r="B122" s="192"/>
      <c r="C122" s="190"/>
    </row>
    <row r="123" spans="1:3" ht="20.149999999999999" customHeight="1">
      <c r="A123" s="188">
        <v>14</v>
      </c>
      <c r="B123" s="191" t="s">
        <v>477</v>
      </c>
      <c r="C123" s="189"/>
    </row>
    <row r="124" spans="1:3" ht="20.149999999999999" customHeight="1">
      <c r="A124" s="188">
        <v>15</v>
      </c>
      <c r="B124" s="204" t="s">
        <v>478</v>
      </c>
      <c r="C124" s="205"/>
    </row>
    <row r="125" spans="1:3" ht="20.149999999999999" customHeight="1">
      <c r="A125" s="209" t="s">
        <v>927</v>
      </c>
      <c r="B125" s="206" t="s">
        <v>479</v>
      </c>
      <c r="C125" s="205">
        <f>data!C370</f>
        <v>0</v>
      </c>
    </row>
    <row r="126" spans="1:3" ht="20.149999999999999" customHeight="1">
      <c r="A126" s="209" t="s">
        <v>928</v>
      </c>
      <c r="B126" s="206" t="s">
        <v>480</v>
      </c>
      <c r="C126" s="205">
        <f>data!C371</f>
        <v>141585.13</v>
      </c>
    </row>
    <row r="127" spans="1:3" ht="20.149999999999999" customHeight="1">
      <c r="A127" s="209" t="s">
        <v>929</v>
      </c>
      <c r="B127" s="206" t="s">
        <v>481</v>
      </c>
      <c r="C127" s="205">
        <f>data!C372</f>
        <v>0</v>
      </c>
    </row>
    <row r="128" spans="1:3" ht="20.149999999999999" customHeight="1">
      <c r="A128" s="209" t="s">
        <v>930</v>
      </c>
      <c r="B128" s="206" t="s">
        <v>482</v>
      </c>
      <c r="C128" s="205">
        <f>data!C373</f>
        <v>0</v>
      </c>
    </row>
    <row r="129" spans="1:3" ht="20.149999999999999" customHeight="1">
      <c r="A129" s="209" t="s">
        <v>931</v>
      </c>
      <c r="B129" s="206" t="s">
        <v>483</v>
      </c>
      <c r="C129" s="205">
        <f>data!C374</f>
        <v>0</v>
      </c>
    </row>
    <row r="130" spans="1:3" ht="20.149999999999999" customHeight="1">
      <c r="A130" s="209" t="s">
        <v>932</v>
      </c>
      <c r="B130" s="206" t="s">
        <v>484</v>
      </c>
      <c r="C130" s="205">
        <f>data!C375</f>
        <v>0</v>
      </c>
    </row>
    <row r="131" spans="1:3" ht="20.149999999999999" customHeight="1">
      <c r="A131" s="209" t="s">
        <v>933</v>
      </c>
      <c r="B131" s="206" t="s">
        <v>485</v>
      </c>
      <c r="C131" s="205">
        <f>data!C376</f>
        <v>0</v>
      </c>
    </row>
    <row r="132" spans="1:3" ht="20.149999999999999" customHeight="1">
      <c r="A132" s="209" t="s">
        <v>934</v>
      </c>
      <c r="B132" s="206" t="s">
        <v>486</v>
      </c>
      <c r="C132" s="205">
        <f>data!C377</f>
        <v>0</v>
      </c>
    </row>
    <row r="133" spans="1:3" ht="20.149999999999999" customHeight="1">
      <c r="A133" s="209" t="s">
        <v>935</v>
      </c>
      <c r="B133" s="206" t="s">
        <v>487</v>
      </c>
      <c r="C133" s="205">
        <f>data!C378</f>
        <v>0</v>
      </c>
    </row>
    <row r="134" spans="1:3" ht="20.149999999999999" customHeight="1">
      <c r="A134" s="209" t="s">
        <v>936</v>
      </c>
      <c r="B134" s="206" t="s">
        <v>488</v>
      </c>
      <c r="C134" s="205">
        <f>data!C379</f>
        <v>80340.990000000005</v>
      </c>
    </row>
    <row r="135" spans="1:3" ht="20.149999999999999" customHeight="1">
      <c r="A135" s="209" t="s">
        <v>937</v>
      </c>
      <c r="B135" s="206" t="s">
        <v>489</v>
      </c>
      <c r="C135" s="205">
        <f>data!C380</f>
        <v>298218.25</v>
      </c>
    </row>
    <row r="136" spans="1:3" ht="20.149999999999999" customHeight="1">
      <c r="A136" s="188">
        <v>16</v>
      </c>
      <c r="B136" s="190" t="s">
        <v>491</v>
      </c>
      <c r="C136" s="205">
        <f>data!C382</f>
        <v>0</v>
      </c>
    </row>
    <row r="137" spans="1:3" ht="20.149999999999999" customHeight="1">
      <c r="A137" s="188">
        <v>17</v>
      </c>
      <c r="B137" s="190" t="s">
        <v>938</v>
      </c>
      <c r="C137" s="203">
        <f>data!D383</f>
        <v>520144.37</v>
      </c>
    </row>
    <row r="138" spans="1:3" ht="20.149999999999999" customHeight="1">
      <c r="A138" s="188">
        <v>18</v>
      </c>
      <c r="B138" s="190" t="s">
        <v>939</v>
      </c>
      <c r="C138" s="203">
        <f>data!D384</f>
        <v>36023017.759999998</v>
      </c>
    </row>
    <row r="139" spans="1:3" ht="20.149999999999999" customHeight="1">
      <c r="A139" s="188">
        <v>19</v>
      </c>
      <c r="B139" s="192"/>
      <c r="C139" s="190"/>
    </row>
    <row r="140" spans="1:3" ht="20.149999999999999" customHeight="1">
      <c r="A140" s="188">
        <v>20</v>
      </c>
      <c r="B140" s="191" t="s">
        <v>940</v>
      </c>
      <c r="C140" s="189"/>
    </row>
    <row r="141" spans="1:3" ht="20.149999999999999" customHeight="1">
      <c r="A141" s="188">
        <v>21</v>
      </c>
      <c r="B141" s="190" t="s">
        <v>495</v>
      </c>
      <c r="C141" s="203">
        <f>data!C389</f>
        <v>17684351.41</v>
      </c>
    </row>
    <row r="142" spans="1:3" ht="20.149999999999999" customHeight="1">
      <c r="A142" s="188">
        <v>22</v>
      </c>
      <c r="B142" s="190" t="s">
        <v>9</v>
      </c>
      <c r="C142" s="203">
        <f>data!C390</f>
        <v>4537659</v>
      </c>
    </row>
    <row r="143" spans="1:3" ht="20.149999999999999" customHeight="1">
      <c r="A143" s="188">
        <v>23</v>
      </c>
      <c r="B143" s="190" t="s">
        <v>249</v>
      </c>
      <c r="C143" s="203">
        <f>data!C391</f>
        <v>1265896.0299999998</v>
      </c>
    </row>
    <row r="144" spans="1:3" ht="20.149999999999999" customHeight="1">
      <c r="A144" s="188">
        <v>24</v>
      </c>
      <c r="B144" s="190" t="s">
        <v>250</v>
      </c>
      <c r="C144" s="203">
        <f>data!C392</f>
        <v>4369636.08</v>
      </c>
    </row>
    <row r="145" spans="1:3" ht="20.149999999999999" customHeight="1">
      <c r="A145" s="188">
        <v>25</v>
      </c>
      <c r="B145" s="190" t="s">
        <v>941</v>
      </c>
      <c r="C145" s="203">
        <f>data!C393</f>
        <v>0</v>
      </c>
    </row>
    <row r="146" spans="1:3" ht="20.149999999999999" customHeight="1">
      <c r="A146" s="188">
        <v>26</v>
      </c>
      <c r="B146" s="190" t="s">
        <v>942</v>
      </c>
      <c r="C146" s="203">
        <f>data!C394</f>
        <v>2167292.48</v>
      </c>
    </row>
    <row r="147" spans="1:3" ht="20.149999999999999" customHeight="1">
      <c r="A147" s="188">
        <v>27</v>
      </c>
      <c r="B147" s="190" t="s">
        <v>11</v>
      </c>
      <c r="C147" s="203">
        <f>data!C395</f>
        <v>1634102</v>
      </c>
    </row>
    <row r="148" spans="1:3" ht="20.149999999999999" customHeight="1">
      <c r="A148" s="188">
        <v>28</v>
      </c>
      <c r="B148" s="190" t="s">
        <v>943</v>
      </c>
      <c r="C148" s="203">
        <f>data!C396</f>
        <v>99297.79</v>
      </c>
    </row>
    <row r="149" spans="1:3" ht="20.149999999999999" customHeight="1">
      <c r="A149" s="188">
        <v>29</v>
      </c>
      <c r="B149" s="190" t="s">
        <v>500</v>
      </c>
      <c r="C149" s="203">
        <f>data!C397</f>
        <v>252690.22</v>
      </c>
    </row>
    <row r="150" spans="1:3" ht="20.149999999999999" customHeight="1">
      <c r="A150" s="188">
        <v>30</v>
      </c>
      <c r="B150" s="190" t="s">
        <v>944</v>
      </c>
      <c r="C150" s="203">
        <f>data!C398</f>
        <v>0</v>
      </c>
    </row>
    <row r="151" spans="1:3" ht="20.149999999999999" customHeight="1">
      <c r="A151" s="188">
        <v>31</v>
      </c>
      <c r="B151" s="190" t="s">
        <v>502</v>
      </c>
      <c r="C151" s="203">
        <f>data!C399</f>
        <v>0</v>
      </c>
    </row>
    <row r="152" spans="1:3" ht="20.149999999999999" customHeight="1">
      <c r="A152" s="188">
        <v>32</v>
      </c>
      <c r="B152" s="190" t="s">
        <v>254</v>
      </c>
      <c r="C152" s="203"/>
    </row>
    <row r="153" spans="1:3" ht="20.149999999999999" customHeight="1">
      <c r="A153" s="209" t="s">
        <v>945</v>
      </c>
      <c r="B153" s="207" t="s">
        <v>255</v>
      </c>
      <c r="C153" s="203">
        <f>data!C401</f>
        <v>47730.84</v>
      </c>
    </row>
    <row r="154" spans="1:3" ht="20.149999999999999" customHeight="1">
      <c r="A154" s="209" t="s">
        <v>946</v>
      </c>
      <c r="B154" s="207" t="s">
        <v>256</v>
      </c>
      <c r="C154" s="203">
        <f>data!C402</f>
        <v>216854.49</v>
      </c>
    </row>
    <row r="155" spans="1:3" ht="20.149999999999999" customHeight="1">
      <c r="A155" s="209" t="s">
        <v>947</v>
      </c>
      <c r="B155" s="207" t="s">
        <v>948</v>
      </c>
      <c r="C155" s="203">
        <f>data!C403</f>
        <v>1415652.09</v>
      </c>
    </row>
    <row r="156" spans="1:3" ht="20.149999999999999" customHeight="1">
      <c r="A156" s="209" t="s">
        <v>949</v>
      </c>
      <c r="B156" s="207" t="s">
        <v>258</v>
      </c>
      <c r="C156" s="203">
        <f>data!C404</f>
        <v>0</v>
      </c>
    </row>
    <row r="157" spans="1:3" ht="20.149999999999999" customHeight="1">
      <c r="A157" s="209" t="s">
        <v>950</v>
      </c>
      <c r="B157" s="207" t="s">
        <v>259</v>
      </c>
      <c r="C157" s="203">
        <f>data!C405</f>
        <v>0</v>
      </c>
    </row>
    <row r="158" spans="1:3" ht="20.149999999999999" customHeight="1">
      <c r="A158" s="209" t="s">
        <v>951</v>
      </c>
      <c r="B158" s="207" t="s">
        <v>260</v>
      </c>
      <c r="C158" s="203">
        <f>data!C406</f>
        <v>0</v>
      </c>
    </row>
    <row r="159" spans="1:3" ht="20.149999999999999" customHeight="1">
      <c r="A159" s="209" t="s">
        <v>952</v>
      </c>
      <c r="B159" s="207" t="s">
        <v>261</v>
      </c>
      <c r="C159" s="203">
        <f>data!C407</f>
        <v>0</v>
      </c>
    </row>
    <row r="160" spans="1:3" ht="20.149999999999999" customHeight="1">
      <c r="A160" s="209" t="s">
        <v>953</v>
      </c>
      <c r="B160" s="207" t="s">
        <v>262</v>
      </c>
      <c r="C160" s="203">
        <f>data!C408</f>
        <v>220376.25000000003</v>
      </c>
    </row>
    <row r="161" spans="1:3" ht="20.149999999999999" customHeight="1">
      <c r="A161" s="209" t="s">
        <v>954</v>
      </c>
      <c r="B161" s="207" t="s">
        <v>263</v>
      </c>
      <c r="C161" s="203">
        <f>data!C409</f>
        <v>0</v>
      </c>
    </row>
    <row r="162" spans="1:3" ht="20.149999999999999" customHeight="1">
      <c r="A162" s="209" t="s">
        <v>955</v>
      </c>
      <c r="B162" s="207" t="s">
        <v>264</v>
      </c>
      <c r="C162" s="203">
        <f>data!C410</f>
        <v>44032.05</v>
      </c>
    </row>
    <row r="163" spans="1:3" ht="20.149999999999999" customHeight="1">
      <c r="A163" s="209" t="s">
        <v>956</v>
      </c>
      <c r="B163" s="207" t="s">
        <v>265</v>
      </c>
      <c r="C163" s="203">
        <f>data!C411</f>
        <v>90768.93</v>
      </c>
    </row>
    <row r="164" spans="1:3" ht="20.149999999999999" customHeight="1">
      <c r="A164" s="209" t="s">
        <v>957</v>
      </c>
      <c r="B164" s="207" t="s">
        <v>266</v>
      </c>
      <c r="C164" s="203">
        <f>data!C412</f>
        <v>0</v>
      </c>
    </row>
    <row r="165" spans="1:3" ht="20.149999999999999" customHeight="1">
      <c r="A165" s="209" t="s">
        <v>958</v>
      </c>
      <c r="B165" s="207" t="s">
        <v>267</v>
      </c>
      <c r="C165" s="203">
        <f>data!C413</f>
        <v>476404.83</v>
      </c>
    </row>
    <row r="166" spans="1:3" ht="20.149999999999999" customHeight="1">
      <c r="A166" s="209" t="s">
        <v>959</v>
      </c>
      <c r="B166" s="207" t="s">
        <v>960</v>
      </c>
      <c r="C166" s="203">
        <f>data!C414</f>
        <v>830745.7</v>
      </c>
    </row>
    <row r="167" spans="1:3" ht="20.149999999999999" customHeight="1">
      <c r="A167" s="188">
        <v>34</v>
      </c>
      <c r="B167" s="190" t="s">
        <v>961</v>
      </c>
      <c r="C167" s="203">
        <f>data!D416</f>
        <v>35353490.189999998</v>
      </c>
    </row>
    <row r="168" spans="1:3" ht="20.149999999999999" customHeight="1">
      <c r="A168" s="188">
        <v>35</v>
      </c>
      <c r="B168" s="190" t="s">
        <v>962</v>
      </c>
      <c r="C168" s="203">
        <f>data!D417</f>
        <v>669527.5700000003</v>
      </c>
    </row>
    <row r="169" spans="1:3" ht="20.149999999999999" customHeight="1">
      <c r="A169" s="188">
        <v>36</v>
      </c>
      <c r="B169" s="192"/>
      <c r="C169" s="190"/>
    </row>
    <row r="170" spans="1:3" ht="20.149999999999999" customHeight="1">
      <c r="A170" s="188">
        <v>37</v>
      </c>
      <c r="B170" s="190" t="s">
        <v>963</v>
      </c>
      <c r="C170" s="203">
        <f>data!D420</f>
        <v>5716256.4400000004</v>
      </c>
    </row>
    <row r="171" spans="1:3" ht="20.149999999999999" customHeight="1">
      <c r="A171" s="188">
        <v>38</v>
      </c>
      <c r="B171" s="192"/>
      <c r="C171" s="190"/>
    </row>
    <row r="172" spans="1:3" ht="20.149999999999999" customHeight="1">
      <c r="A172" s="188">
        <v>39</v>
      </c>
      <c r="B172" s="190" t="s">
        <v>964</v>
      </c>
      <c r="C172" s="190">
        <f>data!D421</f>
        <v>6385784.0100000007</v>
      </c>
    </row>
    <row r="173" spans="1:3" ht="20.149999999999999" customHeight="1">
      <c r="A173" s="188">
        <v>40</v>
      </c>
      <c r="B173" s="192"/>
      <c r="C173" s="190"/>
    </row>
    <row r="174" spans="1:3" ht="20.149999999999999" customHeight="1">
      <c r="A174" s="188">
        <v>41</v>
      </c>
      <c r="B174" s="190" t="s">
        <v>965</v>
      </c>
      <c r="C174" s="203">
        <f>data!C422</f>
        <v>7150</v>
      </c>
    </row>
    <row r="175" spans="1:3" ht="20.149999999999999" customHeight="1">
      <c r="A175" s="188">
        <v>42</v>
      </c>
      <c r="B175" s="190" t="s">
        <v>966</v>
      </c>
      <c r="C175" s="203">
        <f>data!C423</f>
        <v>0</v>
      </c>
    </row>
    <row r="176" spans="1:3" ht="20.149999999999999" customHeight="1">
      <c r="A176" s="188">
        <v>43</v>
      </c>
      <c r="B176" s="192"/>
      <c r="C176" s="190"/>
    </row>
    <row r="177" spans="1:3" ht="20.149999999999999" customHeight="1">
      <c r="A177" s="188">
        <v>44</v>
      </c>
      <c r="B177" s="190" t="s">
        <v>967</v>
      </c>
      <c r="C177" s="203">
        <f>data!D424</f>
        <v>6392934.0100000007</v>
      </c>
    </row>
    <row r="178" spans="1:3" ht="20.149999999999999" customHeight="1">
      <c r="A178" s="193">
        <v>45</v>
      </c>
      <c r="B178" s="192" t="s">
        <v>968</v>
      </c>
      <c r="C178" s="190"/>
    </row>
    <row r="179" spans="1:3" ht="20.149999999999999" customHeight="1">
      <c r="A179" s="210"/>
      <c r="B179" s="208"/>
      <c r="C179" s="194"/>
    </row>
  </sheetData>
  <phoneticPr fontId="0" type="noConversion"/>
  <printOptions horizontalCentered="1" verticalCentered="1" gridLines="1" gridLinesSet="0"/>
  <pageMargins left="0" right="0" top="0" bottom="0" header="0" footer="0"/>
  <pageSetup scale="72" fitToHeight="3" orientation="portrait" r:id="rId1"/>
  <headerFooter alignWithMargins="0"/>
  <rowBreaks count="3" manualBreakCount="3">
    <brk id="52" max="3" man="1"/>
    <brk id="105" max="3" man="1"/>
    <brk id="139" max="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62CA7-A4CC-4E3E-A477-14A9ACB5712B}">
  <sheetPr codeName="Sheet11"/>
  <dimension ref="A1:N410"/>
  <sheetViews>
    <sheetView showGridLines="0" view="pageBreakPreview" topLeftCell="A352" zoomScale="60" zoomScaleNormal="65" workbookViewId="0">
      <selection activeCell="H137" sqref="H137"/>
    </sheetView>
  </sheetViews>
  <sheetFormatPr defaultColWidth="8.9140625" defaultRowHeight="20.149999999999999" customHeight="1"/>
  <cols>
    <col min="1" max="1" width="5.75" style="254" customWidth="1"/>
    <col min="2" max="2" width="22.4140625" style="254" customWidth="1"/>
    <col min="3" max="8" width="13.75" style="254" customWidth="1"/>
    <col min="9" max="9" width="15.75" style="254" customWidth="1"/>
    <col min="10" max="10" width="8.9140625" style="254" customWidth="1"/>
    <col min="11" max="16384" width="8.9140625" style="254"/>
  </cols>
  <sheetData>
    <row r="1" spans="1:9" ht="20.149999999999999" customHeight="1">
      <c r="A1" s="252" t="s">
        <v>969</v>
      </c>
      <c r="B1" s="253"/>
      <c r="C1" s="253"/>
      <c r="D1" s="253"/>
      <c r="E1" s="253"/>
      <c r="F1" s="253"/>
      <c r="G1" s="253"/>
      <c r="H1" s="253"/>
    </row>
    <row r="2" spans="1:9" ht="20.149999999999999" customHeight="1">
      <c r="A2" s="255"/>
      <c r="I2" s="256" t="s">
        <v>970</v>
      </c>
    </row>
    <row r="3" spans="1:9" ht="20.149999999999999" customHeight="1">
      <c r="A3" s="255"/>
      <c r="I3" s="255"/>
    </row>
    <row r="4" spans="1:9" ht="20.149999999999999" customHeight="1">
      <c r="A4" s="257" t="str">
        <f>"Hospital: "&amp;data!C98</f>
        <v>Hospital: Newport Hospital &amp; Health Services</v>
      </c>
      <c r="G4" s="258"/>
      <c r="H4" s="257" t="str">
        <f>"FYE: "&amp;data!C96</f>
        <v>FYE: 12/31/2020</v>
      </c>
    </row>
    <row r="5" spans="1:9" ht="20.149999999999999" customHeight="1">
      <c r="A5" s="251">
        <v>1</v>
      </c>
      <c r="B5" s="259" t="s">
        <v>221</v>
      </c>
      <c r="C5" s="260" t="s">
        <v>21</v>
      </c>
      <c r="D5" s="261" t="s">
        <v>22</v>
      </c>
      <c r="E5" s="261" t="s">
        <v>23</v>
      </c>
      <c r="F5" s="261" t="s">
        <v>24</v>
      </c>
      <c r="G5" s="261" t="s">
        <v>25</v>
      </c>
      <c r="H5" s="261" t="s">
        <v>26</v>
      </c>
      <c r="I5" s="261" t="s">
        <v>27</v>
      </c>
    </row>
    <row r="6" spans="1:9" ht="20.149999999999999" customHeight="1">
      <c r="A6" s="262">
        <v>2</v>
      </c>
      <c r="B6" s="263" t="s">
        <v>971</v>
      </c>
      <c r="C6" s="264" t="s">
        <v>103</v>
      </c>
      <c r="D6" s="265" t="s">
        <v>972</v>
      </c>
      <c r="E6" s="265" t="s">
        <v>105</v>
      </c>
      <c r="F6" s="265" t="s">
        <v>106</v>
      </c>
      <c r="G6" s="265" t="s">
        <v>107</v>
      </c>
      <c r="H6" s="265" t="s">
        <v>108</v>
      </c>
      <c r="I6" s="265" t="s">
        <v>109</v>
      </c>
    </row>
    <row r="7" spans="1:9" ht="20.149999999999999" customHeight="1">
      <c r="A7" s="262"/>
      <c r="B7" s="263"/>
      <c r="C7" s="265" t="s">
        <v>175</v>
      </c>
      <c r="D7" s="265" t="s">
        <v>973</v>
      </c>
      <c r="E7" s="265" t="s">
        <v>175</v>
      </c>
      <c r="F7" s="265" t="s">
        <v>974</v>
      </c>
      <c r="G7" s="265" t="s">
        <v>177</v>
      </c>
      <c r="H7" s="265" t="s">
        <v>175</v>
      </c>
      <c r="I7" s="265" t="s">
        <v>178</v>
      </c>
    </row>
    <row r="8" spans="1:9" ht="20.149999999999999" customHeight="1">
      <c r="A8" s="251">
        <v>3</v>
      </c>
      <c r="B8" s="259" t="s">
        <v>975</v>
      </c>
      <c r="C8" s="261" t="s">
        <v>227</v>
      </c>
      <c r="D8" s="261" t="s">
        <v>227</v>
      </c>
      <c r="E8" s="261" t="s">
        <v>227</v>
      </c>
      <c r="F8" s="261" t="s">
        <v>227</v>
      </c>
      <c r="G8" s="261" t="s">
        <v>227</v>
      </c>
      <c r="H8" s="261" t="s">
        <v>227</v>
      </c>
      <c r="I8" s="261" t="s">
        <v>227</v>
      </c>
    </row>
    <row r="9" spans="1:9" ht="20.149999999999999" customHeight="1">
      <c r="A9" s="251">
        <v>4</v>
      </c>
      <c r="B9" s="259" t="s">
        <v>246</v>
      </c>
      <c r="C9" s="259">
        <f>data!C59</f>
        <v>0</v>
      </c>
      <c r="D9" s="259">
        <f>data!D59</f>
        <v>0</v>
      </c>
      <c r="E9" s="259">
        <f>data!E59</f>
        <v>1403</v>
      </c>
      <c r="F9" s="259">
        <f>data!F59</f>
        <v>0</v>
      </c>
      <c r="G9" s="259">
        <f>data!G59</f>
        <v>0</v>
      </c>
      <c r="H9" s="259">
        <f>data!H59</f>
        <v>0</v>
      </c>
      <c r="I9" s="259">
        <f>data!I59</f>
        <v>0</v>
      </c>
    </row>
    <row r="10" spans="1:9" ht="20.149999999999999" customHeight="1">
      <c r="A10" s="251">
        <v>5</v>
      </c>
      <c r="B10" s="259" t="s">
        <v>247</v>
      </c>
      <c r="C10" s="266">
        <f>data!C60</f>
        <v>0</v>
      </c>
      <c r="D10" s="266">
        <f>data!D60</f>
        <v>0</v>
      </c>
      <c r="E10" s="266">
        <f>data!E60</f>
        <v>14.71</v>
      </c>
      <c r="F10" s="266">
        <f>data!F60</f>
        <v>0</v>
      </c>
      <c r="G10" s="266">
        <f>data!G60</f>
        <v>0</v>
      </c>
      <c r="H10" s="266">
        <f>data!H60</f>
        <v>0</v>
      </c>
      <c r="I10" s="266">
        <f>data!I60</f>
        <v>0</v>
      </c>
    </row>
    <row r="11" spans="1:9" ht="20.149999999999999" customHeight="1">
      <c r="A11" s="251">
        <v>6</v>
      </c>
      <c r="B11" s="259" t="s">
        <v>248</v>
      </c>
      <c r="C11" s="259">
        <f>data!C61</f>
        <v>0</v>
      </c>
      <c r="D11" s="259">
        <f>data!D61</f>
        <v>0</v>
      </c>
      <c r="E11" s="259">
        <f>data!E61</f>
        <v>2328877.1</v>
      </c>
      <c r="F11" s="259">
        <f>data!F61</f>
        <v>0</v>
      </c>
      <c r="G11" s="259">
        <f>data!G61</f>
        <v>0</v>
      </c>
      <c r="H11" s="259">
        <f>data!H61</f>
        <v>0</v>
      </c>
      <c r="I11" s="259">
        <f>data!I61</f>
        <v>0</v>
      </c>
    </row>
    <row r="12" spans="1:9" ht="20.149999999999999" customHeight="1">
      <c r="A12" s="251">
        <v>7</v>
      </c>
      <c r="B12" s="259" t="s">
        <v>9</v>
      </c>
      <c r="C12" s="259">
        <f>data!C62</f>
        <v>0</v>
      </c>
      <c r="D12" s="259">
        <f>data!D62</f>
        <v>0</v>
      </c>
      <c r="E12" s="259">
        <f>data!E62</f>
        <v>634466</v>
      </c>
      <c r="F12" s="259">
        <f>data!F62</f>
        <v>0</v>
      </c>
      <c r="G12" s="259">
        <f>data!G62</f>
        <v>0</v>
      </c>
      <c r="H12" s="259">
        <f>data!H62</f>
        <v>0</v>
      </c>
      <c r="I12" s="259">
        <f>data!I62</f>
        <v>0</v>
      </c>
    </row>
    <row r="13" spans="1:9" ht="20.149999999999999" customHeight="1">
      <c r="A13" s="251">
        <v>8</v>
      </c>
      <c r="B13" s="259" t="s">
        <v>249</v>
      </c>
      <c r="C13" s="259">
        <f>data!C63</f>
        <v>0</v>
      </c>
      <c r="D13" s="259">
        <f>data!D63</f>
        <v>0</v>
      </c>
      <c r="E13" s="259">
        <f>data!E63</f>
        <v>0</v>
      </c>
      <c r="F13" s="259">
        <f>data!F63</f>
        <v>0</v>
      </c>
      <c r="G13" s="259">
        <f>data!G63</f>
        <v>0</v>
      </c>
      <c r="H13" s="259">
        <f>data!H63</f>
        <v>0</v>
      </c>
      <c r="I13" s="259">
        <f>data!I63</f>
        <v>0</v>
      </c>
    </row>
    <row r="14" spans="1:9" ht="20.149999999999999" customHeight="1">
      <c r="A14" s="251">
        <v>9</v>
      </c>
      <c r="B14" s="259" t="s">
        <v>250</v>
      </c>
      <c r="C14" s="259">
        <f>data!C64</f>
        <v>0</v>
      </c>
      <c r="D14" s="259">
        <f>data!D64</f>
        <v>0</v>
      </c>
      <c r="E14" s="259">
        <f>data!E64</f>
        <v>184595.64</v>
      </c>
      <c r="F14" s="259">
        <f>data!F64</f>
        <v>0</v>
      </c>
      <c r="G14" s="259">
        <f>data!G64</f>
        <v>0</v>
      </c>
      <c r="H14" s="259">
        <f>data!H64</f>
        <v>0</v>
      </c>
      <c r="I14" s="259">
        <f>data!I64</f>
        <v>0</v>
      </c>
    </row>
    <row r="15" spans="1:9" ht="20.149999999999999" customHeight="1">
      <c r="A15" s="251">
        <v>10</v>
      </c>
      <c r="B15" s="259" t="s">
        <v>497</v>
      </c>
      <c r="C15" s="259">
        <f>data!C65</f>
        <v>0</v>
      </c>
      <c r="D15" s="259">
        <f>data!D65</f>
        <v>0</v>
      </c>
      <c r="E15" s="259">
        <f>data!E65</f>
        <v>0</v>
      </c>
      <c r="F15" s="259">
        <f>data!F65</f>
        <v>0</v>
      </c>
      <c r="G15" s="259">
        <f>data!G65</f>
        <v>0</v>
      </c>
      <c r="H15" s="259">
        <f>data!H65</f>
        <v>0</v>
      </c>
      <c r="I15" s="259">
        <f>data!I65</f>
        <v>0</v>
      </c>
    </row>
    <row r="16" spans="1:9" ht="20.149999999999999" customHeight="1">
      <c r="A16" s="251">
        <v>11</v>
      </c>
      <c r="B16" s="259" t="s">
        <v>498</v>
      </c>
      <c r="C16" s="259">
        <f>data!C66</f>
        <v>0</v>
      </c>
      <c r="D16" s="259">
        <f>data!D66</f>
        <v>0</v>
      </c>
      <c r="E16" s="259">
        <f>data!E66</f>
        <v>196854.95</v>
      </c>
      <c r="F16" s="259">
        <f>data!F66</f>
        <v>0</v>
      </c>
      <c r="G16" s="259">
        <f>data!G66</f>
        <v>0</v>
      </c>
      <c r="H16" s="259">
        <f>data!H66</f>
        <v>0</v>
      </c>
      <c r="I16" s="259">
        <f>data!I66</f>
        <v>0</v>
      </c>
    </row>
    <row r="17" spans="1:9" ht="20.149999999999999" customHeight="1">
      <c r="A17" s="251">
        <v>12</v>
      </c>
      <c r="B17" s="259" t="s">
        <v>11</v>
      </c>
      <c r="C17" s="259">
        <f>data!C67</f>
        <v>0</v>
      </c>
      <c r="D17" s="259">
        <f>data!D67</f>
        <v>0</v>
      </c>
      <c r="E17" s="259">
        <f>data!E67</f>
        <v>45754</v>
      </c>
      <c r="F17" s="259">
        <f>data!F67</f>
        <v>0</v>
      </c>
      <c r="G17" s="259">
        <f>data!G67</f>
        <v>0</v>
      </c>
      <c r="H17" s="259">
        <f>data!H67</f>
        <v>0</v>
      </c>
      <c r="I17" s="259">
        <f>data!I67</f>
        <v>0</v>
      </c>
    </row>
    <row r="18" spans="1:9" ht="20.149999999999999" customHeight="1">
      <c r="A18" s="251">
        <v>13</v>
      </c>
      <c r="B18" s="259" t="s">
        <v>976</v>
      </c>
      <c r="C18" s="259">
        <f>data!C68</f>
        <v>0</v>
      </c>
      <c r="D18" s="259">
        <f>data!D68</f>
        <v>0</v>
      </c>
      <c r="E18" s="259">
        <f>data!E68</f>
        <v>5096.99</v>
      </c>
      <c r="F18" s="259">
        <f>data!F68</f>
        <v>0</v>
      </c>
      <c r="G18" s="259">
        <f>data!G68</f>
        <v>0</v>
      </c>
      <c r="H18" s="259">
        <f>data!H68</f>
        <v>0</v>
      </c>
      <c r="I18" s="259">
        <f>data!I68</f>
        <v>0</v>
      </c>
    </row>
    <row r="19" spans="1:9" ht="20.149999999999999" customHeight="1">
      <c r="A19" s="251">
        <v>14</v>
      </c>
      <c r="B19" s="259" t="s">
        <v>977</v>
      </c>
      <c r="C19" s="259">
        <f>data!C69</f>
        <v>0</v>
      </c>
      <c r="D19" s="259">
        <f>data!D69</f>
        <v>0</v>
      </c>
      <c r="E19" s="259">
        <f>data!E69</f>
        <v>92066.57</v>
      </c>
      <c r="F19" s="259">
        <f>data!F69</f>
        <v>0</v>
      </c>
      <c r="G19" s="259">
        <f>data!G69</f>
        <v>0</v>
      </c>
      <c r="H19" s="259">
        <f>data!H69</f>
        <v>0</v>
      </c>
      <c r="I19" s="259">
        <f>data!I69</f>
        <v>0</v>
      </c>
    </row>
    <row r="20" spans="1:9" ht="20.149999999999999" customHeight="1">
      <c r="A20" s="251">
        <v>15</v>
      </c>
      <c r="B20" s="259" t="s">
        <v>269</v>
      </c>
      <c r="C20" s="259">
        <f>-data!C84</f>
        <v>0</v>
      </c>
      <c r="D20" s="259">
        <f>-data!D84</f>
        <v>0</v>
      </c>
      <c r="E20" s="259">
        <f>-data!E84</f>
        <v>0</v>
      </c>
      <c r="F20" s="259">
        <f>-data!F84</f>
        <v>0</v>
      </c>
      <c r="G20" s="259">
        <f>-data!G84</f>
        <v>0</v>
      </c>
      <c r="H20" s="259">
        <f>-data!H84</f>
        <v>0</v>
      </c>
      <c r="I20" s="259">
        <f>-data!I84</f>
        <v>0</v>
      </c>
    </row>
    <row r="21" spans="1:9" ht="20.149999999999999" customHeight="1">
      <c r="A21" s="251">
        <v>16</v>
      </c>
      <c r="B21" s="267" t="s">
        <v>978</v>
      </c>
      <c r="C21" s="259">
        <f>data!C85</f>
        <v>0</v>
      </c>
      <c r="D21" s="259">
        <f>data!D85</f>
        <v>0</v>
      </c>
      <c r="E21" s="259">
        <f>data!E85</f>
        <v>3487711.2500000005</v>
      </c>
      <c r="F21" s="259">
        <f>data!F85</f>
        <v>0</v>
      </c>
      <c r="G21" s="259">
        <f>data!G85</f>
        <v>0</v>
      </c>
      <c r="H21" s="259">
        <f>data!H85</f>
        <v>0</v>
      </c>
      <c r="I21" s="259">
        <f>data!I85</f>
        <v>0</v>
      </c>
    </row>
    <row r="22" spans="1:9" ht="20.149999999999999" customHeight="1">
      <c r="A22" s="251">
        <v>17</v>
      </c>
      <c r="B22" s="259" t="s">
        <v>271</v>
      </c>
      <c r="C22" s="268"/>
      <c r="D22" s="269"/>
      <c r="E22" s="269"/>
      <c r="F22" s="269"/>
      <c r="G22" s="269"/>
      <c r="H22" s="269"/>
      <c r="I22" s="269"/>
    </row>
    <row r="23" spans="1:9" ht="20.149999999999999" customHeight="1">
      <c r="A23" s="251">
        <v>18</v>
      </c>
      <c r="B23" s="259" t="s">
        <v>979</v>
      </c>
      <c r="C23" s="267">
        <f>+data!M668</f>
        <v>0</v>
      </c>
      <c r="D23" s="267">
        <f>+data!M669</f>
        <v>0</v>
      </c>
      <c r="E23" s="267">
        <f>+data!M670</f>
        <v>1126510</v>
      </c>
      <c r="F23" s="267">
        <f>+data!M671</f>
        <v>0</v>
      </c>
      <c r="G23" s="267">
        <f>+data!M672</f>
        <v>0</v>
      </c>
      <c r="H23" s="267">
        <f>+data!M673</f>
        <v>0</v>
      </c>
      <c r="I23" s="267">
        <f>+data!M674</f>
        <v>0</v>
      </c>
    </row>
    <row r="24" spans="1:9" ht="20.149999999999999" customHeight="1">
      <c r="A24" s="251">
        <v>19</v>
      </c>
      <c r="B24" s="267" t="s">
        <v>980</v>
      </c>
      <c r="C24" s="259">
        <f>data!C87</f>
        <v>0</v>
      </c>
      <c r="D24" s="259">
        <f>data!D87</f>
        <v>0</v>
      </c>
      <c r="E24" s="259">
        <f>data!E87</f>
        <v>3479840</v>
      </c>
      <c r="F24" s="259">
        <f>data!F87</f>
        <v>0</v>
      </c>
      <c r="G24" s="259">
        <f>data!G87</f>
        <v>0</v>
      </c>
      <c r="H24" s="259">
        <f>data!H87</f>
        <v>0</v>
      </c>
      <c r="I24" s="259">
        <f>data!I87</f>
        <v>0</v>
      </c>
    </row>
    <row r="25" spans="1:9" ht="20.149999999999999" customHeight="1">
      <c r="A25" s="251">
        <v>20</v>
      </c>
      <c r="B25" s="267" t="s">
        <v>981</v>
      </c>
      <c r="C25" s="259">
        <f>data!C88</f>
        <v>0</v>
      </c>
      <c r="D25" s="259">
        <f>data!D88</f>
        <v>0</v>
      </c>
      <c r="E25" s="259">
        <f>data!E88</f>
        <v>-28161</v>
      </c>
      <c r="F25" s="259">
        <f>data!F88</f>
        <v>0</v>
      </c>
      <c r="G25" s="259">
        <f>data!G88</f>
        <v>0</v>
      </c>
      <c r="H25" s="259">
        <f>data!H88</f>
        <v>0</v>
      </c>
      <c r="I25" s="259">
        <f>data!I88</f>
        <v>0</v>
      </c>
    </row>
    <row r="26" spans="1:9" ht="18" customHeight="1">
      <c r="A26" s="251">
        <v>21</v>
      </c>
      <c r="B26" s="267" t="s">
        <v>982</v>
      </c>
      <c r="C26" s="259">
        <f>data!C89</f>
        <v>0</v>
      </c>
      <c r="D26" s="259">
        <f>data!D89</f>
        <v>0</v>
      </c>
      <c r="E26" s="259">
        <f>data!E89</f>
        <v>3451679</v>
      </c>
      <c r="F26" s="259">
        <f>data!F89</f>
        <v>0</v>
      </c>
      <c r="G26" s="259">
        <f>data!G89</f>
        <v>0</v>
      </c>
      <c r="H26" s="259">
        <f>data!H89</f>
        <v>0</v>
      </c>
      <c r="I26" s="259">
        <f>data!I89</f>
        <v>0</v>
      </c>
    </row>
    <row r="27" spans="1:9" ht="20.149999999999999" customHeight="1">
      <c r="A27" s="251" t="s">
        <v>983</v>
      </c>
      <c r="B27" s="259"/>
      <c r="C27" s="269"/>
      <c r="D27" s="269"/>
      <c r="E27" s="269"/>
      <c r="F27" s="269"/>
      <c r="G27" s="269"/>
      <c r="H27" s="269"/>
      <c r="I27" s="269"/>
    </row>
    <row r="28" spans="1:9" ht="20.149999999999999" customHeight="1">
      <c r="A28" s="251">
        <v>22</v>
      </c>
      <c r="B28" s="259" t="s">
        <v>984</v>
      </c>
      <c r="C28" s="259">
        <f>data!C90</f>
        <v>0</v>
      </c>
      <c r="D28" s="259">
        <f>data!D90</f>
        <v>0</v>
      </c>
      <c r="E28" s="259">
        <f>data!E90</f>
        <v>3806</v>
      </c>
      <c r="F28" s="259">
        <f>data!F90</f>
        <v>0</v>
      </c>
      <c r="G28" s="259">
        <f>data!G90</f>
        <v>0</v>
      </c>
      <c r="H28" s="259">
        <f>data!H90</f>
        <v>0</v>
      </c>
      <c r="I28" s="259">
        <f>data!I90</f>
        <v>0</v>
      </c>
    </row>
    <row r="29" spans="1:9" ht="20.149999999999999" customHeight="1">
      <c r="A29" s="251">
        <v>23</v>
      </c>
      <c r="B29" s="259" t="s">
        <v>985</v>
      </c>
      <c r="C29" s="259">
        <f>data!C91</f>
        <v>0</v>
      </c>
      <c r="D29" s="259">
        <f>data!D91</f>
        <v>0</v>
      </c>
      <c r="E29" s="259">
        <f>data!E91</f>
        <v>4060</v>
      </c>
      <c r="F29" s="259">
        <f>data!F91</f>
        <v>0</v>
      </c>
      <c r="G29" s="259">
        <f>data!G91</f>
        <v>0</v>
      </c>
      <c r="H29" s="259">
        <f>data!H91</f>
        <v>0</v>
      </c>
      <c r="I29" s="259">
        <f>data!I91</f>
        <v>0</v>
      </c>
    </row>
    <row r="30" spans="1:9" ht="20.149999999999999" customHeight="1">
      <c r="A30" s="251">
        <v>24</v>
      </c>
      <c r="B30" s="259" t="s">
        <v>986</v>
      </c>
      <c r="C30" s="259">
        <f>data!C92</f>
        <v>0</v>
      </c>
      <c r="D30" s="259">
        <f>data!D92</f>
        <v>0</v>
      </c>
      <c r="E30" s="259">
        <f>data!E92</f>
        <v>19180</v>
      </c>
      <c r="F30" s="259">
        <f>data!F92</f>
        <v>0</v>
      </c>
      <c r="G30" s="259">
        <f>data!G92</f>
        <v>0</v>
      </c>
      <c r="H30" s="259">
        <f>data!H92</f>
        <v>0</v>
      </c>
      <c r="I30" s="259">
        <f>data!I92</f>
        <v>0</v>
      </c>
    </row>
    <row r="31" spans="1:9" ht="20.149999999999999" customHeight="1">
      <c r="A31" s="251">
        <v>25</v>
      </c>
      <c r="B31" s="259" t="s">
        <v>987</v>
      </c>
      <c r="C31" s="259">
        <f>data!C93</f>
        <v>0</v>
      </c>
      <c r="D31" s="259">
        <f>data!D93</f>
        <v>0</v>
      </c>
      <c r="E31" s="259">
        <f>data!E93</f>
        <v>4770</v>
      </c>
      <c r="F31" s="259">
        <f>data!F93</f>
        <v>0</v>
      </c>
      <c r="G31" s="259">
        <f>data!G93</f>
        <v>0</v>
      </c>
      <c r="H31" s="259">
        <f>data!H93</f>
        <v>0</v>
      </c>
      <c r="I31" s="259">
        <f>data!I93</f>
        <v>0</v>
      </c>
    </row>
    <row r="32" spans="1:9" ht="20.149999999999999" customHeight="1">
      <c r="A32" s="251">
        <v>26</v>
      </c>
      <c r="B32" s="259" t="s">
        <v>279</v>
      </c>
      <c r="C32" s="266">
        <f>data!C94</f>
        <v>0</v>
      </c>
      <c r="D32" s="266">
        <f>data!D94</f>
        <v>0</v>
      </c>
      <c r="E32" s="266">
        <f>data!E94</f>
        <v>13.09</v>
      </c>
      <c r="F32" s="266">
        <f>data!F94</f>
        <v>0</v>
      </c>
      <c r="G32" s="266">
        <f>data!G94</f>
        <v>0</v>
      </c>
      <c r="H32" s="266">
        <f>data!H94</f>
        <v>0</v>
      </c>
      <c r="I32" s="266">
        <f>data!I94</f>
        <v>0</v>
      </c>
    </row>
    <row r="33" spans="1:9" ht="20.149999999999999" customHeight="1">
      <c r="A33" s="252" t="s">
        <v>969</v>
      </c>
      <c r="B33" s="253"/>
      <c r="C33" s="253"/>
      <c r="D33" s="253"/>
      <c r="E33" s="253"/>
      <c r="F33" s="253"/>
      <c r="G33" s="253"/>
      <c r="H33" s="253"/>
      <c r="I33" s="252"/>
    </row>
    <row r="34" spans="1:9" ht="20.149999999999999" customHeight="1">
      <c r="A34" s="255"/>
      <c r="I34" s="256" t="s">
        <v>988</v>
      </c>
    </row>
    <row r="35" spans="1:9" ht="20.149999999999999" customHeight="1">
      <c r="A35" s="255"/>
      <c r="I35" s="255"/>
    </row>
    <row r="36" spans="1:9" ht="20.149999999999999" customHeight="1">
      <c r="A36" s="257" t="str">
        <f>"Hospital: "&amp;data!C98</f>
        <v>Hospital: Newport Hospital &amp; Health Services</v>
      </c>
      <c r="G36" s="258"/>
      <c r="H36" s="257" t="str">
        <f>"FYE: "&amp;data!C96</f>
        <v>FYE: 12/31/2020</v>
      </c>
    </row>
    <row r="37" spans="1:9" ht="20.149999999999999" customHeight="1">
      <c r="A37" s="251">
        <v>1</v>
      </c>
      <c r="B37" s="259" t="s">
        <v>221</v>
      </c>
      <c r="C37" s="261" t="s">
        <v>28</v>
      </c>
      <c r="D37" s="261" t="s">
        <v>29</v>
      </c>
      <c r="E37" s="261" t="s">
        <v>30</v>
      </c>
      <c r="F37" s="261" t="s">
        <v>31</v>
      </c>
      <c r="G37" s="261" t="s">
        <v>32</v>
      </c>
      <c r="H37" s="261" t="s">
        <v>33</v>
      </c>
      <c r="I37" s="261" t="s">
        <v>34</v>
      </c>
    </row>
    <row r="38" spans="1:9" ht="20.149999999999999" customHeight="1">
      <c r="A38" s="262">
        <v>2</v>
      </c>
      <c r="B38" s="263" t="s">
        <v>971</v>
      </c>
      <c r="C38" s="265"/>
      <c r="D38" s="265" t="s">
        <v>111</v>
      </c>
      <c r="E38" s="265" t="s">
        <v>112</v>
      </c>
      <c r="F38" s="265" t="s">
        <v>989</v>
      </c>
      <c r="G38" s="265" t="s">
        <v>114</v>
      </c>
      <c r="H38" s="265" t="s">
        <v>990</v>
      </c>
      <c r="I38" s="265" t="s">
        <v>116</v>
      </c>
    </row>
    <row r="39" spans="1:9" ht="20.149999999999999" customHeight="1">
      <c r="A39" s="262"/>
      <c r="B39" s="263"/>
      <c r="C39" s="265" t="s">
        <v>110</v>
      </c>
      <c r="D39" s="265" t="s">
        <v>169</v>
      </c>
      <c r="E39" s="264" t="s">
        <v>179</v>
      </c>
      <c r="F39" s="265" t="s">
        <v>180</v>
      </c>
      <c r="G39" s="265" t="s">
        <v>181</v>
      </c>
      <c r="H39" s="265" t="s">
        <v>182</v>
      </c>
      <c r="I39" s="265" t="s">
        <v>181</v>
      </c>
    </row>
    <row r="40" spans="1:9" ht="20.149999999999999" customHeight="1">
      <c r="A40" s="251">
        <v>3</v>
      </c>
      <c r="B40" s="259" t="s">
        <v>975</v>
      </c>
      <c r="C40" s="261" t="s">
        <v>228</v>
      </c>
      <c r="D40" s="261" t="s">
        <v>227</v>
      </c>
      <c r="E40" s="261" t="s">
        <v>227</v>
      </c>
      <c r="F40" s="261" t="s">
        <v>227</v>
      </c>
      <c r="G40" s="261" t="s">
        <v>227</v>
      </c>
      <c r="H40" s="261" t="s">
        <v>229</v>
      </c>
      <c r="I40" s="260" t="s">
        <v>230</v>
      </c>
    </row>
    <row r="41" spans="1:9" ht="20.149999999999999" customHeight="1">
      <c r="A41" s="251">
        <v>4</v>
      </c>
      <c r="B41" s="259" t="s">
        <v>246</v>
      </c>
      <c r="C41" s="259">
        <f>data!J59</f>
        <v>99</v>
      </c>
      <c r="D41" s="259">
        <f>data!K59</f>
        <v>0</v>
      </c>
      <c r="E41" s="259">
        <f>data!L59</f>
        <v>192</v>
      </c>
      <c r="F41" s="259">
        <f>data!M59</f>
        <v>0</v>
      </c>
      <c r="G41" s="259">
        <f>data!N59</f>
        <v>13326</v>
      </c>
      <c r="H41" s="259">
        <f>data!O59</f>
        <v>64</v>
      </c>
      <c r="I41" s="259">
        <f>data!P59</f>
        <v>35111</v>
      </c>
    </row>
    <row r="42" spans="1:9" ht="20.149999999999999" customHeight="1">
      <c r="A42" s="251">
        <v>5</v>
      </c>
      <c r="B42" s="259" t="s">
        <v>247</v>
      </c>
      <c r="C42" s="266">
        <f>data!J60</f>
        <v>1.04</v>
      </c>
      <c r="D42" s="266">
        <f>data!K60</f>
        <v>0</v>
      </c>
      <c r="E42" s="266">
        <f>data!L60</f>
        <v>7.28</v>
      </c>
      <c r="F42" s="266">
        <f>data!M60</f>
        <v>0</v>
      </c>
      <c r="G42" s="266">
        <f>data!N60</f>
        <v>45.83</v>
      </c>
      <c r="H42" s="266">
        <f>data!O60</f>
        <v>2.4900000000000002</v>
      </c>
      <c r="I42" s="266">
        <f>data!P60</f>
        <v>8.24</v>
      </c>
    </row>
    <row r="43" spans="1:9" ht="20.149999999999999" customHeight="1">
      <c r="A43" s="251">
        <v>6</v>
      </c>
      <c r="B43" s="259" t="s">
        <v>248</v>
      </c>
      <c r="C43" s="259">
        <f>data!J61</f>
        <v>0</v>
      </c>
      <c r="D43" s="259">
        <f>data!K61</f>
        <v>0</v>
      </c>
      <c r="E43" s="259">
        <f>data!L61</f>
        <v>0</v>
      </c>
      <c r="F43" s="259">
        <f>data!M61</f>
        <v>0</v>
      </c>
      <c r="G43" s="259">
        <f>data!N61</f>
        <v>0</v>
      </c>
      <c r="H43" s="259">
        <f>data!O61</f>
        <v>323602.84999999998</v>
      </c>
      <c r="I43" s="259">
        <f>data!P61</f>
        <v>725556.8</v>
      </c>
    </row>
    <row r="44" spans="1:9" ht="20.149999999999999" customHeight="1">
      <c r="A44" s="251">
        <v>7</v>
      </c>
      <c r="B44" s="259" t="s">
        <v>9</v>
      </c>
      <c r="C44" s="259">
        <f>data!J62</f>
        <v>0</v>
      </c>
      <c r="D44" s="259">
        <f>data!K62</f>
        <v>0</v>
      </c>
      <c r="E44" s="259">
        <f>data!L62</f>
        <v>0</v>
      </c>
      <c r="F44" s="259">
        <f>data!M62</f>
        <v>0</v>
      </c>
      <c r="G44" s="259">
        <f>data!N62</f>
        <v>0</v>
      </c>
      <c r="H44" s="259">
        <f>data!O62</f>
        <v>79018</v>
      </c>
      <c r="I44" s="259">
        <f>data!P62</f>
        <v>224314</v>
      </c>
    </row>
    <row r="45" spans="1:9" ht="20.149999999999999" customHeight="1">
      <c r="A45" s="251">
        <v>8</v>
      </c>
      <c r="B45" s="259" t="s">
        <v>249</v>
      </c>
      <c r="C45" s="259">
        <f>data!J63</f>
        <v>0</v>
      </c>
      <c r="D45" s="259">
        <f>data!K63</f>
        <v>0</v>
      </c>
      <c r="E45" s="259">
        <f>data!L63</f>
        <v>0</v>
      </c>
      <c r="F45" s="259">
        <f>data!M63</f>
        <v>0</v>
      </c>
      <c r="G45" s="259">
        <f>data!N63</f>
        <v>0</v>
      </c>
      <c r="H45" s="259">
        <f>data!O63</f>
        <v>0</v>
      </c>
      <c r="I45" s="259">
        <f>data!P63</f>
        <v>0</v>
      </c>
    </row>
    <row r="46" spans="1:9" ht="20.149999999999999" customHeight="1">
      <c r="A46" s="251">
        <v>9</v>
      </c>
      <c r="B46" s="259" t="s">
        <v>250</v>
      </c>
      <c r="C46" s="259">
        <f>data!J64</f>
        <v>0</v>
      </c>
      <c r="D46" s="259">
        <f>data!K64</f>
        <v>0</v>
      </c>
      <c r="E46" s="259">
        <f>data!L64</f>
        <v>0</v>
      </c>
      <c r="F46" s="259">
        <f>data!M64</f>
        <v>0</v>
      </c>
      <c r="G46" s="259">
        <f>data!N64</f>
        <v>0</v>
      </c>
      <c r="H46" s="259">
        <f>data!O64</f>
        <v>37299.25</v>
      </c>
      <c r="I46" s="259">
        <f>data!P64</f>
        <v>217941.13</v>
      </c>
    </row>
    <row r="47" spans="1:9" ht="20.149999999999999" customHeight="1">
      <c r="A47" s="251">
        <v>10</v>
      </c>
      <c r="B47" s="259" t="s">
        <v>497</v>
      </c>
      <c r="C47" s="259">
        <f>data!J65</f>
        <v>0</v>
      </c>
      <c r="D47" s="259">
        <f>data!K65</f>
        <v>0</v>
      </c>
      <c r="E47" s="259">
        <f>data!L65</f>
        <v>0</v>
      </c>
      <c r="F47" s="259">
        <f>data!M65</f>
        <v>0</v>
      </c>
      <c r="G47" s="259">
        <f>data!N65</f>
        <v>0</v>
      </c>
      <c r="H47" s="259">
        <f>data!O65</f>
        <v>0</v>
      </c>
      <c r="I47" s="259">
        <f>data!P65</f>
        <v>0</v>
      </c>
    </row>
    <row r="48" spans="1:9" ht="20.149999999999999" customHeight="1">
      <c r="A48" s="251">
        <v>11</v>
      </c>
      <c r="B48" s="259" t="s">
        <v>498</v>
      </c>
      <c r="C48" s="259">
        <f>data!J66</f>
        <v>0</v>
      </c>
      <c r="D48" s="259">
        <f>data!K66</f>
        <v>0</v>
      </c>
      <c r="E48" s="259">
        <f>data!L66</f>
        <v>0</v>
      </c>
      <c r="F48" s="259">
        <f>data!M66</f>
        <v>0</v>
      </c>
      <c r="G48" s="259">
        <f>data!N66</f>
        <v>0</v>
      </c>
      <c r="H48" s="259">
        <f>data!O66</f>
        <v>130</v>
      </c>
      <c r="I48" s="259">
        <f>data!P66</f>
        <v>23546.31</v>
      </c>
    </row>
    <row r="49" spans="1:11" ht="20.149999999999999" customHeight="1">
      <c r="A49" s="251">
        <v>12</v>
      </c>
      <c r="B49" s="259" t="s">
        <v>11</v>
      </c>
      <c r="C49" s="259">
        <f>data!J67</f>
        <v>0</v>
      </c>
      <c r="D49" s="259">
        <f>data!K67</f>
        <v>0</v>
      </c>
      <c r="E49" s="259">
        <f>data!L67</f>
        <v>0</v>
      </c>
      <c r="F49" s="259">
        <f>data!M67</f>
        <v>0</v>
      </c>
      <c r="G49" s="259">
        <f>data!N67</f>
        <v>0</v>
      </c>
      <c r="H49" s="259">
        <f>data!O67</f>
        <v>9542</v>
      </c>
      <c r="I49" s="259">
        <f>data!P67</f>
        <v>163749</v>
      </c>
    </row>
    <row r="50" spans="1:11" ht="20.149999999999999" customHeight="1">
      <c r="A50" s="251">
        <v>13</v>
      </c>
      <c r="B50" s="259" t="s">
        <v>976</v>
      </c>
      <c r="C50" s="259">
        <f>data!J68</f>
        <v>0</v>
      </c>
      <c r="D50" s="259">
        <f>data!K68</f>
        <v>0</v>
      </c>
      <c r="E50" s="259">
        <f>data!L68</f>
        <v>0</v>
      </c>
      <c r="F50" s="259">
        <f>data!M68</f>
        <v>0</v>
      </c>
      <c r="G50" s="259">
        <f>data!N68</f>
        <v>0</v>
      </c>
      <c r="H50" s="259">
        <f>data!O68</f>
        <v>0</v>
      </c>
      <c r="I50" s="259">
        <f>data!P68</f>
        <v>0</v>
      </c>
    </row>
    <row r="51" spans="1:11" ht="20.149999999999999" customHeight="1">
      <c r="A51" s="251">
        <v>14</v>
      </c>
      <c r="B51" s="259" t="s">
        <v>977</v>
      </c>
      <c r="C51" s="259">
        <f>data!J69</f>
        <v>0</v>
      </c>
      <c r="D51" s="259">
        <f>data!K69</f>
        <v>0</v>
      </c>
      <c r="E51" s="259">
        <f>data!L69</f>
        <v>0</v>
      </c>
      <c r="F51" s="259">
        <f>data!M69</f>
        <v>0</v>
      </c>
      <c r="G51" s="259">
        <f>data!N69</f>
        <v>0</v>
      </c>
      <c r="H51" s="259">
        <f>data!O69</f>
        <v>10016.84</v>
      </c>
      <c r="I51" s="259">
        <f>data!P69</f>
        <v>55114.82</v>
      </c>
    </row>
    <row r="52" spans="1:11" ht="20.149999999999999" customHeight="1">
      <c r="A52" s="251">
        <v>15</v>
      </c>
      <c r="B52" s="259" t="s">
        <v>269</v>
      </c>
      <c r="C52" s="259">
        <f>-data!J84</f>
        <v>0</v>
      </c>
      <c r="D52" s="259">
        <f>-data!K84</f>
        <v>0</v>
      </c>
      <c r="E52" s="259">
        <f>-data!L84</f>
        <v>0</v>
      </c>
      <c r="F52" s="259">
        <f>-data!M84</f>
        <v>0</v>
      </c>
      <c r="G52" s="259">
        <f>-data!N84</f>
        <v>0</v>
      </c>
      <c r="H52" s="259">
        <f>-data!O84</f>
        <v>0</v>
      </c>
      <c r="I52" s="259">
        <f>-data!P84</f>
        <v>0</v>
      </c>
    </row>
    <row r="53" spans="1:11" ht="20.149999999999999" customHeight="1">
      <c r="A53" s="251">
        <v>16</v>
      </c>
      <c r="B53" s="267" t="s">
        <v>978</v>
      </c>
      <c r="C53" s="259">
        <f>data!J85</f>
        <v>0</v>
      </c>
      <c r="D53" s="259">
        <f>data!K85</f>
        <v>0</v>
      </c>
      <c r="E53" s="259">
        <f>data!L85</f>
        <v>0</v>
      </c>
      <c r="F53" s="259">
        <f>data!M85</f>
        <v>0</v>
      </c>
      <c r="G53" s="259">
        <f>data!N85</f>
        <v>0</v>
      </c>
      <c r="H53" s="259">
        <f>data!O85</f>
        <v>459608.94</v>
      </c>
      <c r="I53" s="259">
        <f>data!P85</f>
        <v>1410222.0600000003</v>
      </c>
    </row>
    <row r="54" spans="1:11" ht="20.149999999999999" customHeight="1">
      <c r="A54" s="251">
        <v>17</v>
      </c>
      <c r="B54" s="259" t="s">
        <v>271</v>
      </c>
      <c r="C54" s="269"/>
      <c r="D54" s="269"/>
      <c r="E54" s="269"/>
      <c r="F54" s="269"/>
      <c r="G54" s="269"/>
      <c r="H54" s="269"/>
      <c r="I54" s="269"/>
    </row>
    <row r="55" spans="1:11" ht="20.149999999999999" customHeight="1">
      <c r="A55" s="251">
        <v>18</v>
      </c>
      <c r="B55" s="259" t="s">
        <v>979</v>
      </c>
      <c r="C55" s="267">
        <f>+data!M675</f>
        <v>71846</v>
      </c>
      <c r="D55" s="267">
        <f>+data!M676</f>
        <v>0</v>
      </c>
      <c r="E55" s="267">
        <f>+data!M677</f>
        <v>372787</v>
      </c>
      <c r="F55" s="267">
        <f>+data!M678</f>
        <v>0</v>
      </c>
      <c r="G55" s="267">
        <f>+data!M679</f>
        <v>1227543</v>
      </c>
      <c r="H55" s="267">
        <f>+data!M680</f>
        <v>192804</v>
      </c>
      <c r="I55" s="267">
        <f>+data!M681</f>
        <v>672772</v>
      </c>
    </row>
    <row r="56" spans="1:11" ht="20.149999999999999" customHeight="1">
      <c r="A56" s="251">
        <v>19</v>
      </c>
      <c r="B56" s="267" t="s">
        <v>980</v>
      </c>
      <c r="C56" s="259">
        <f>data!J87</f>
        <v>523759.96</v>
      </c>
      <c r="D56" s="259">
        <f>data!K87</f>
        <v>0</v>
      </c>
      <c r="E56" s="259">
        <f>data!L87</f>
        <v>1597570</v>
      </c>
      <c r="F56" s="259">
        <f>data!M87</f>
        <v>0</v>
      </c>
      <c r="G56" s="259">
        <f>data!N87</f>
        <v>0</v>
      </c>
      <c r="H56" s="259">
        <f>data!O87</f>
        <v>629573</v>
      </c>
      <c r="I56" s="259">
        <f>data!P87</f>
        <v>292248</v>
      </c>
    </row>
    <row r="57" spans="1:11" ht="20.149999999999999" customHeight="1">
      <c r="A57" s="251">
        <v>20</v>
      </c>
      <c r="B57" s="267" t="s">
        <v>981</v>
      </c>
      <c r="C57" s="259">
        <f>data!J88</f>
        <v>963</v>
      </c>
      <c r="D57" s="259">
        <f>data!K88</f>
        <v>0</v>
      </c>
      <c r="E57" s="259">
        <f>data!L88</f>
        <v>0</v>
      </c>
      <c r="F57" s="259">
        <f>data!M88</f>
        <v>0</v>
      </c>
      <c r="G57" s="259">
        <f>data!N88</f>
        <v>0</v>
      </c>
      <c r="H57" s="259">
        <f>data!O88</f>
        <v>68814</v>
      </c>
      <c r="I57" s="259">
        <f>data!P88</f>
        <v>2535114</v>
      </c>
    </row>
    <row r="58" spans="1:11" ht="20.149999999999999" customHeight="1">
      <c r="A58" s="251">
        <v>21</v>
      </c>
      <c r="B58" s="267" t="s">
        <v>982</v>
      </c>
      <c r="C58" s="259">
        <f>data!J89</f>
        <v>524722.96</v>
      </c>
      <c r="D58" s="259">
        <f>data!K89</f>
        <v>0</v>
      </c>
      <c r="E58" s="259">
        <f>data!L89</f>
        <v>1597570</v>
      </c>
      <c r="F58" s="259">
        <f>data!M89</f>
        <v>0</v>
      </c>
      <c r="G58" s="259">
        <f>data!N89</f>
        <v>0</v>
      </c>
      <c r="H58" s="259">
        <f>data!O89</f>
        <v>698387</v>
      </c>
      <c r="I58" s="259">
        <f>data!P89</f>
        <v>2827362</v>
      </c>
    </row>
    <row r="59" spans="1:11" ht="20.149999999999999" customHeight="1">
      <c r="A59" s="251" t="s">
        <v>983</v>
      </c>
      <c r="B59" s="259"/>
      <c r="C59" s="269"/>
      <c r="D59" s="269"/>
      <c r="E59" s="269"/>
      <c r="F59" s="269"/>
      <c r="G59" s="269"/>
      <c r="H59" s="269"/>
      <c r="I59" s="269"/>
    </row>
    <row r="60" spans="1:11" ht="20.149999999999999" customHeight="1">
      <c r="A60" s="251">
        <v>22</v>
      </c>
      <c r="B60" s="259" t="s">
        <v>984</v>
      </c>
      <c r="C60" s="259">
        <f>data!J90</f>
        <v>269</v>
      </c>
      <c r="D60" s="259">
        <f>data!K90</f>
        <v>0</v>
      </c>
      <c r="E60" s="259">
        <f>data!L90</f>
        <v>1885</v>
      </c>
      <c r="F60" s="259">
        <f>data!M90</f>
        <v>0</v>
      </c>
      <c r="G60" s="259">
        <f>data!N90</f>
        <v>0</v>
      </c>
      <c r="H60" s="259">
        <f>data!O90</f>
        <v>1132</v>
      </c>
      <c r="I60" s="259">
        <f>data!P90</f>
        <v>4746</v>
      </c>
      <c r="K60" s="270"/>
    </row>
    <row r="61" spans="1:11" ht="20.149999999999999" customHeight="1">
      <c r="A61" s="251">
        <v>23</v>
      </c>
      <c r="B61" s="259" t="s">
        <v>985</v>
      </c>
      <c r="C61" s="259">
        <f>data!J91</f>
        <v>287</v>
      </c>
      <c r="D61" s="259">
        <f>data!K91</f>
        <v>0</v>
      </c>
      <c r="E61" s="259">
        <f>data!L91</f>
        <v>2012</v>
      </c>
      <c r="F61" s="259">
        <f>data!M91</f>
        <v>0</v>
      </c>
      <c r="G61" s="259">
        <f>data!N91</f>
        <v>0</v>
      </c>
      <c r="H61" s="259">
        <f>data!O91</f>
        <v>0</v>
      </c>
      <c r="I61" s="259">
        <f>data!P91</f>
        <v>0</v>
      </c>
    </row>
    <row r="62" spans="1:11" ht="20.149999999999999" customHeight="1">
      <c r="A62" s="251">
        <v>24</v>
      </c>
      <c r="B62" s="259" t="s">
        <v>986</v>
      </c>
      <c r="C62" s="259">
        <f>data!J92</f>
        <v>1353</v>
      </c>
      <c r="D62" s="259">
        <f>data!K92</f>
        <v>0</v>
      </c>
      <c r="E62" s="259">
        <f>data!L92</f>
        <v>9501</v>
      </c>
      <c r="F62" s="259">
        <f>data!M92</f>
        <v>0</v>
      </c>
      <c r="G62" s="259">
        <f>data!N92</f>
        <v>117275</v>
      </c>
      <c r="H62" s="259">
        <f>data!O92</f>
        <v>4362</v>
      </c>
      <c r="I62" s="259">
        <f>data!P92</f>
        <v>20372</v>
      </c>
    </row>
    <row r="63" spans="1:11" ht="20.149999999999999" customHeight="1">
      <c r="A63" s="251">
        <v>25</v>
      </c>
      <c r="B63" s="259" t="s">
        <v>987</v>
      </c>
      <c r="C63" s="259">
        <f>data!J93</f>
        <v>337</v>
      </c>
      <c r="D63" s="259">
        <f>data!K93</f>
        <v>0</v>
      </c>
      <c r="E63" s="259">
        <f>data!L93</f>
        <v>2363</v>
      </c>
      <c r="F63" s="259">
        <f>data!M93</f>
        <v>0</v>
      </c>
      <c r="G63" s="259">
        <f>data!N93</f>
        <v>19208</v>
      </c>
      <c r="H63" s="259">
        <f>data!O93</f>
        <v>728</v>
      </c>
      <c r="I63" s="259">
        <f>data!P93</f>
        <v>3805</v>
      </c>
    </row>
    <row r="64" spans="1:11" ht="20.149999999999999" customHeight="1">
      <c r="A64" s="251">
        <v>26</v>
      </c>
      <c r="B64" s="259" t="s">
        <v>279</v>
      </c>
      <c r="C64" s="266">
        <f>data!J94</f>
        <v>0.92</v>
      </c>
      <c r="D64" s="266">
        <f>data!K94</f>
        <v>0</v>
      </c>
      <c r="E64" s="266">
        <f>data!L94</f>
        <v>6.48</v>
      </c>
      <c r="F64" s="266">
        <f>data!M94</f>
        <v>0</v>
      </c>
      <c r="G64" s="266">
        <f>data!N94</f>
        <v>37.47</v>
      </c>
      <c r="H64" s="266">
        <f>data!O94</f>
        <v>2.4900000000000002</v>
      </c>
      <c r="I64" s="266">
        <f>data!P94</f>
        <v>4.8600000000000003</v>
      </c>
    </row>
    <row r="65" spans="1:9" ht="20.149999999999999" customHeight="1">
      <c r="A65" s="252" t="s">
        <v>969</v>
      </c>
      <c r="B65" s="253"/>
      <c r="C65" s="253"/>
      <c r="D65" s="253"/>
      <c r="E65" s="253"/>
      <c r="F65" s="253"/>
      <c r="G65" s="253"/>
      <c r="H65" s="253"/>
      <c r="I65" s="252"/>
    </row>
    <row r="66" spans="1:9" ht="20.149999999999999" customHeight="1">
      <c r="D66" s="255"/>
      <c r="I66" s="256" t="s">
        <v>991</v>
      </c>
    </row>
    <row r="67" spans="1:9" ht="20.149999999999999" customHeight="1">
      <c r="A67" s="255"/>
    </row>
    <row r="68" spans="1:9" ht="20.149999999999999" customHeight="1">
      <c r="A68" s="257" t="str">
        <f>"Hospital: "&amp;data!C98</f>
        <v>Hospital: Newport Hospital &amp; Health Services</v>
      </c>
      <c r="G68" s="258"/>
      <c r="H68" s="257" t="str">
        <f>"FYE: "&amp;data!C96</f>
        <v>FYE: 12/31/2020</v>
      </c>
    </row>
    <row r="69" spans="1:9" ht="20.149999999999999" customHeight="1">
      <c r="A69" s="251">
        <v>1</v>
      </c>
      <c r="B69" s="259" t="s">
        <v>221</v>
      </c>
      <c r="C69" s="261" t="s">
        <v>35</v>
      </c>
      <c r="D69" s="261" t="s">
        <v>36</v>
      </c>
      <c r="E69" s="261" t="s">
        <v>37</v>
      </c>
      <c r="F69" s="261" t="s">
        <v>38</v>
      </c>
      <c r="G69" s="261" t="s">
        <v>39</v>
      </c>
      <c r="H69" s="261" t="s">
        <v>40</v>
      </c>
      <c r="I69" s="261" t="s">
        <v>41</v>
      </c>
    </row>
    <row r="70" spans="1:9" ht="20.149999999999999" customHeight="1">
      <c r="A70" s="262">
        <v>2</v>
      </c>
      <c r="B70" s="263" t="s">
        <v>971</v>
      </c>
      <c r="C70" s="265" t="s">
        <v>117</v>
      </c>
      <c r="D70" s="265"/>
      <c r="E70" s="265" t="s">
        <v>119</v>
      </c>
      <c r="F70" s="265" t="s">
        <v>120</v>
      </c>
      <c r="G70" s="265"/>
      <c r="H70" s="265" t="s">
        <v>122</v>
      </c>
      <c r="I70" s="265" t="s">
        <v>123</v>
      </c>
    </row>
    <row r="71" spans="1:9" ht="20.149999999999999" customHeight="1">
      <c r="A71" s="262"/>
      <c r="B71" s="263"/>
      <c r="C71" s="265" t="s">
        <v>183</v>
      </c>
      <c r="D71" s="265" t="s">
        <v>992</v>
      </c>
      <c r="E71" s="265" t="s">
        <v>181</v>
      </c>
      <c r="F71" s="265" t="s">
        <v>184</v>
      </c>
      <c r="G71" s="265" t="s">
        <v>121</v>
      </c>
      <c r="H71" s="265" t="s">
        <v>185</v>
      </c>
      <c r="I71" s="265" t="s">
        <v>186</v>
      </c>
    </row>
    <row r="72" spans="1:9" ht="20.149999999999999" customHeight="1">
      <c r="A72" s="251">
        <v>3</v>
      </c>
      <c r="B72" s="259" t="s">
        <v>975</v>
      </c>
      <c r="C72" s="261" t="s">
        <v>993</v>
      </c>
      <c r="D72" s="260" t="s">
        <v>994</v>
      </c>
      <c r="E72" s="271"/>
      <c r="F72" s="271"/>
      <c r="G72" s="260" t="s">
        <v>995</v>
      </c>
      <c r="H72" s="260" t="s">
        <v>995</v>
      </c>
      <c r="I72" s="261" t="s">
        <v>235</v>
      </c>
    </row>
    <row r="73" spans="1:9" ht="20.149999999999999" customHeight="1">
      <c r="A73" s="251">
        <v>4</v>
      </c>
      <c r="B73" s="259" t="s">
        <v>246</v>
      </c>
      <c r="C73" s="259">
        <f>data!Q59</f>
        <v>0</v>
      </c>
      <c r="D73" s="267">
        <f>data!R59</f>
        <v>35111</v>
      </c>
      <c r="E73" s="271"/>
      <c r="F73" s="271"/>
      <c r="G73" s="259">
        <f>data!U59</f>
        <v>81369</v>
      </c>
      <c r="H73" s="259">
        <f>data!V59</f>
        <v>1659</v>
      </c>
      <c r="I73" s="259">
        <f>data!W59</f>
        <v>2855</v>
      </c>
    </row>
    <row r="74" spans="1:9" ht="20.149999999999999" customHeight="1">
      <c r="A74" s="251">
        <v>5</v>
      </c>
      <c r="B74" s="259" t="s">
        <v>247</v>
      </c>
      <c r="C74" s="266">
        <f>data!Q60</f>
        <v>0</v>
      </c>
      <c r="D74" s="266">
        <f>data!R60</f>
        <v>0.74</v>
      </c>
      <c r="E74" s="266">
        <f>data!S60</f>
        <v>0</v>
      </c>
      <c r="F74" s="266">
        <f>data!T60</f>
        <v>0</v>
      </c>
      <c r="G74" s="266">
        <f>data!U60</f>
        <v>11.22</v>
      </c>
      <c r="H74" s="266">
        <f>data!V60</f>
        <v>0.31</v>
      </c>
      <c r="I74" s="266">
        <f>data!W60</f>
        <v>1.33</v>
      </c>
    </row>
    <row r="75" spans="1:9" ht="20.149999999999999" customHeight="1">
      <c r="A75" s="251">
        <v>6</v>
      </c>
      <c r="B75" s="259" t="s">
        <v>248</v>
      </c>
      <c r="C75" s="259">
        <f>data!Q61</f>
        <v>0</v>
      </c>
      <c r="D75" s="259">
        <f>data!R61</f>
        <v>431856.5</v>
      </c>
      <c r="E75" s="259">
        <f>data!S61</f>
        <v>0</v>
      </c>
      <c r="F75" s="259">
        <f>data!T61</f>
        <v>0</v>
      </c>
      <c r="G75" s="259">
        <f>data!U61</f>
        <v>723198.79</v>
      </c>
      <c r="H75" s="259">
        <f>data!V61</f>
        <v>0</v>
      </c>
      <c r="I75" s="259">
        <f>data!W61</f>
        <v>0</v>
      </c>
    </row>
    <row r="76" spans="1:9" ht="20.149999999999999" customHeight="1">
      <c r="A76" s="251">
        <v>7</v>
      </c>
      <c r="B76" s="259" t="s">
        <v>9</v>
      </c>
      <c r="C76" s="259">
        <f>data!Q62</f>
        <v>0</v>
      </c>
      <c r="D76" s="259">
        <f>data!R62</f>
        <v>66776</v>
      </c>
      <c r="E76" s="259">
        <f>data!S62</f>
        <v>0</v>
      </c>
      <c r="F76" s="259">
        <f>data!T62</f>
        <v>0</v>
      </c>
      <c r="G76" s="259">
        <f>data!U62</f>
        <v>211714</v>
      </c>
      <c r="H76" s="259">
        <f>data!V62</f>
        <v>0</v>
      </c>
      <c r="I76" s="259">
        <f>data!W62</f>
        <v>0</v>
      </c>
    </row>
    <row r="77" spans="1:9" ht="20.149999999999999" customHeight="1">
      <c r="A77" s="251">
        <v>8</v>
      </c>
      <c r="B77" s="259" t="s">
        <v>249</v>
      </c>
      <c r="C77" s="259">
        <f>data!Q63</f>
        <v>0</v>
      </c>
      <c r="D77" s="259">
        <f>data!R63</f>
        <v>9072</v>
      </c>
      <c r="E77" s="259">
        <f>data!S63</f>
        <v>0</v>
      </c>
      <c r="F77" s="259">
        <f>data!T63</f>
        <v>0</v>
      </c>
      <c r="G77" s="259">
        <f>data!U63</f>
        <v>7800</v>
      </c>
      <c r="H77" s="259">
        <f>data!V63</f>
        <v>0</v>
      </c>
      <c r="I77" s="259">
        <f>data!W63</f>
        <v>0</v>
      </c>
    </row>
    <row r="78" spans="1:9" ht="20.149999999999999" customHeight="1">
      <c r="A78" s="251">
        <v>9</v>
      </c>
      <c r="B78" s="259" t="s">
        <v>250</v>
      </c>
      <c r="C78" s="259">
        <f>data!Q64</f>
        <v>0</v>
      </c>
      <c r="D78" s="259">
        <f>data!R64</f>
        <v>12109.05</v>
      </c>
      <c r="E78" s="259">
        <f>data!S64</f>
        <v>548629.28</v>
      </c>
      <c r="F78" s="259">
        <f>data!T64</f>
        <v>0</v>
      </c>
      <c r="G78" s="259">
        <f>data!U64</f>
        <v>558443.57999999996</v>
      </c>
      <c r="H78" s="259">
        <f>data!V64</f>
        <v>0</v>
      </c>
      <c r="I78" s="259">
        <f>data!W64</f>
        <v>0</v>
      </c>
    </row>
    <row r="79" spans="1:9" ht="20.149999999999999" customHeight="1">
      <c r="A79" s="251">
        <v>10</v>
      </c>
      <c r="B79" s="259" t="s">
        <v>497</v>
      </c>
      <c r="C79" s="259">
        <f>data!Q65</f>
        <v>0</v>
      </c>
      <c r="D79" s="259">
        <f>data!R65</f>
        <v>0</v>
      </c>
      <c r="E79" s="259">
        <f>data!S65</f>
        <v>0</v>
      </c>
      <c r="F79" s="259">
        <f>data!T65</f>
        <v>0</v>
      </c>
      <c r="G79" s="259">
        <f>data!U65</f>
        <v>0</v>
      </c>
      <c r="H79" s="259">
        <f>data!V65</f>
        <v>0</v>
      </c>
      <c r="I79" s="259">
        <f>data!W65</f>
        <v>0</v>
      </c>
    </row>
    <row r="80" spans="1:9" ht="20.149999999999999" customHeight="1">
      <c r="A80" s="251">
        <v>11</v>
      </c>
      <c r="B80" s="259" t="s">
        <v>498</v>
      </c>
      <c r="C80" s="259">
        <f>data!Q66</f>
        <v>0</v>
      </c>
      <c r="D80" s="259">
        <f>data!R66</f>
        <v>0</v>
      </c>
      <c r="E80" s="259">
        <f>data!S66</f>
        <v>0</v>
      </c>
      <c r="F80" s="259">
        <f>data!T66</f>
        <v>0</v>
      </c>
      <c r="G80" s="259">
        <f>data!U66</f>
        <v>223931.32999999996</v>
      </c>
      <c r="H80" s="259">
        <f>data!V66</f>
        <v>853.18</v>
      </c>
      <c r="I80" s="259">
        <f>data!W66</f>
        <v>255642.39</v>
      </c>
    </row>
    <row r="81" spans="1:9" ht="20.149999999999999" customHeight="1">
      <c r="A81" s="251">
        <v>12</v>
      </c>
      <c r="B81" s="259" t="s">
        <v>11</v>
      </c>
      <c r="C81" s="259">
        <f>data!Q67</f>
        <v>0</v>
      </c>
      <c r="D81" s="259">
        <f>data!R67</f>
        <v>4356</v>
      </c>
      <c r="E81" s="259">
        <f>data!S67</f>
        <v>271</v>
      </c>
      <c r="F81" s="259">
        <f>data!T67</f>
        <v>0</v>
      </c>
      <c r="G81" s="259">
        <f>data!U67</f>
        <v>46389</v>
      </c>
      <c r="H81" s="259">
        <f>data!V67</f>
        <v>430</v>
      </c>
      <c r="I81" s="259">
        <f>data!W67</f>
        <v>0</v>
      </c>
    </row>
    <row r="82" spans="1:9" ht="20.149999999999999" customHeight="1">
      <c r="A82" s="251">
        <v>13</v>
      </c>
      <c r="B82" s="259" t="s">
        <v>976</v>
      </c>
      <c r="C82" s="259">
        <f>data!Q68</f>
        <v>0</v>
      </c>
      <c r="D82" s="259">
        <f>data!R68</f>
        <v>0</v>
      </c>
      <c r="E82" s="259">
        <f>data!S68</f>
        <v>0</v>
      </c>
      <c r="F82" s="259">
        <f>data!T68</f>
        <v>0</v>
      </c>
      <c r="G82" s="259">
        <f>data!U68</f>
        <v>0</v>
      </c>
      <c r="H82" s="259">
        <f>data!V68</f>
        <v>0</v>
      </c>
      <c r="I82" s="259">
        <f>data!W68</f>
        <v>0</v>
      </c>
    </row>
    <row r="83" spans="1:9" ht="20.149999999999999" customHeight="1">
      <c r="A83" s="251">
        <v>14</v>
      </c>
      <c r="B83" s="259" t="s">
        <v>977</v>
      </c>
      <c r="C83" s="259">
        <f>data!Q69</f>
        <v>0</v>
      </c>
      <c r="D83" s="259">
        <f>data!R69</f>
        <v>8470</v>
      </c>
      <c r="E83" s="259">
        <f>data!S69</f>
        <v>21769.96</v>
      </c>
      <c r="F83" s="259">
        <f>data!T69</f>
        <v>0</v>
      </c>
      <c r="G83" s="259">
        <f>data!U69</f>
        <v>312408.19</v>
      </c>
      <c r="H83" s="259">
        <f>data!V69</f>
        <v>0</v>
      </c>
      <c r="I83" s="259">
        <f>data!W69</f>
        <v>2940.83</v>
      </c>
    </row>
    <row r="84" spans="1:9" ht="20.149999999999999" customHeight="1">
      <c r="A84" s="251">
        <v>15</v>
      </c>
      <c r="B84" s="259" t="s">
        <v>269</v>
      </c>
      <c r="C84" s="259">
        <f>data!Q84</f>
        <v>0</v>
      </c>
      <c r="D84" s="259">
        <f>data!R84</f>
        <v>0</v>
      </c>
      <c r="E84" s="259">
        <f>data!S84</f>
        <v>0</v>
      </c>
      <c r="F84" s="259">
        <f>data!T84</f>
        <v>0</v>
      </c>
      <c r="G84" s="259">
        <f>data!U84</f>
        <v>0</v>
      </c>
      <c r="H84" s="259">
        <f>data!V84</f>
        <v>0</v>
      </c>
      <c r="I84" s="259">
        <f>data!W84</f>
        <v>0</v>
      </c>
    </row>
    <row r="85" spans="1:9" ht="20.149999999999999" customHeight="1">
      <c r="A85" s="251">
        <v>16</v>
      </c>
      <c r="B85" s="267" t="s">
        <v>978</v>
      </c>
      <c r="C85" s="259">
        <f>data!Q85</f>
        <v>0</v>
      </c>
      <c r="D85" s="259">
        <f>data!R85</f>
        <v>532639.55000000005</v>
      </c>
      <c r="E85" s="259">
        <f>data!S85</f>
        <v>570670.24</v>
      </c>
      <c r="F85" s="259">
        <f>data!T85</f>
        <v>0</v>
      </c>
      <c r="G85" s="259">
        <f>data!U85</f>
        <v>2083884.8900000001</v>
      </c>
      <c r="H85" s="259">
        <f>data!V85</f>
        <v>1283.1799999999998</v>
      </c>
      <c r="I85" s="259">
        <f>data!W85</f>
        <v>258583.22</v>
      </c>
    </row>
    <row r="86" spans="1:9" ht="20.149999999999999" customHeight="1">
      <c r="A86" s="251">
        <v>17</v>
      </c>
      <c r="B86" s="259" t="s">
        <v>271</v>
      </c>
      <c r="C86" s="269"/>
      <c r="D86" s="269"/>
      <c r="E86" s="269"/>
      <c r="F86" s="269"/>
      <c r="G86" s="269"/>
      <c r="H86" s="269"/>
      <c r="I86" s="269"/>
    </row>
    <row r="87" spans="1:9" ht="20.149999999999999" customHeight="1">
      <c r="A87" s="251">
        <v>18</v>
      </c>
      <c r="B87" s="259" t="s">
        <v>979</v>
      </c>
      <c r="C87" s="267">
        <f>+data!M682</f>
        <v>22699</v>
      </c>
      <c r="D87" s="267">
        <f>+data!M683</f>
        <v>170643</v>
      </c>
      <c r="E87" s="267">
        <f>+data!M684</f>
        <v>216889</v>
      </c>
      <c r="F87" s="267">
        <f>+data!M685</f>
        <v>35013</v>
      </c>
      <c r="G87" s="267">
        <f>+data!M686</f>
        <v>823119</v>
      </c>
      <c r="H87" s="267">
        <f>+data!M687</f>
        <v>24190</v>
      </c>
      <c r="I87" s="267">
        <f>+data!M688</f>
        <v>132956</v>
      </c>
    </row>
    <row r="88" spans="1:9" ht="20.149999999999999" customHeight="1">
      <c r="A88" s="251">
        <v>19</v>
      </c>
      <c r="B88" s="267" t="s">
        <v>980</v>
      </c>
      <c r="C88" s="259">
        <f>data!Q87</f>
        <v>23100</v>
      </c>
      <c r="D88" s="259">
        <f>data!R87</f>
        <v>314853</v>
      </c>
      <c r="E88" s="259">
        <f>data!S87</f>
        <v>139743.39000000001</v>
      </c>
      <c r="F88" s="259">
        <f>data!T87</f>
        <v>218744.35</v>
      </c>
      <c r="G88" s="259">
        <f>data!U87</f>
        <v>600961.54</v>
      </c>
      <c r="H88" s="259">
        <f>data!V87</f>
        <v>12070</v>
      </c>
      <c r="I88" s="259">
        <f>data!W87</f>
        <v>12896</v>
      </c>
    </row>
    <row r="89" spans="1:9" ht="20.149999999999999" customHeight="1">
      <c r="A89" s="251">
        <v>20</v>
      </c>
      <c r="B89" s="267" t="s">
        <v>981</v>
      </c>
      <c r="C89" s="259">
        <f>data!Q88</f>
        <v>336682</v>
      </c>
      <c r="D89" s="259">
        <f>data!R88</f>
        <v>1254726</v>
      </c>
      <c r="E89" s="259">
        <f>data!S88</f>
        <v>1427946.02</v>
      </c>
      <c r="F89" s="259">
        <f>data!T88</f>
        <v>336206.89</v>
      </c>
      <c r="G89" s="259">
        <f>data!U88</f>
        <v>6312163.5800000001</v>
      </c>
      <c r="H89" s="259">
        <f>data!V88</f>
        <v>269110</v>
      </c>
      <c r="I89" s="259">
        <f>data!W88</f>
        <v>1255161</v>
      </c>
    </row>
    <row r="90" spans="1:9" ht="20.149999999999999" customHeight="1">
      <c r="A90" s="251">
        <v>21</v>
      </c>
      <c r="B90" s="267" t="s">
        <v>982</v>
      </c>
      <c r="C90" s="259">
        <f>data!Q89</f>
        <v>359782</v>
      </c>
      <c r="D90" s="259">
        <f>data!R89</f>
        <v>1569579</v>
      </c>
      <c r="E90" s="259">
        <f>data!S89</f>
        <v>1567689.4100000001</v>
      </c>
      <c r="F90" s="259">
        <f>data!T89</f>
        <v>554951.24</v>
      </c>
      <c r="G90" s="259">
        <f>data!U89</f>
        <v>6913125.1200000001</v>
      </c>
      <c r="H90" s="259">
        <f>data!V89</f>
        <v>281180</v>
      </c>
      <c r="I90" s="259">
        <f>data!W89</f>
        <v>1268057</v>
      </c>
    </row>
    <row r="91" spans="1:9" ht="20.149999999999999" customHeight="1">
      <c r="A91" s="251" t="s">
        <v>983</v>
      </c>
      <c r="B91" s="259"/>
      <c r="C91" s="269"/>
      <c r="D91" s="269"/>
      <c r="E91" s="269"/>
      <c r="F91" s="269"/>
      <c r="G91" s="269"/>
      <c r="H91" s="269"/>
      <c r="I91" s="269"/>
    </row>
    <row r="92" spans="1:9" ht="20.149999999999999" customHeight="1">
      <c r="A92" s="251">
        <v>22</v>
      </c>
      <c r="B92" s="259" t="s">
        <v>984</v>
      </c>
      <c r="C92" s="259">
        <f>data!Q90</f>
        <v>0</v>
      </c>
      <c r="D92" s="259">
        <f>data!R90</f>
        <v>460</v>
      </c>
      <c r="E92" s="259">
        <f>data!S90</f>
        <v>542</v>
      </c>
      <c r="F92" s="259">
        <f>data!T90</f>
        <v>0</v>
      </c>
      <c r="G92" s="259">
        <f>data!U90</f>
        <v>1661</v>
      </c>
      <c r="H92" s="259">
        <f>data!V90</f>
        <v>112</v>
      </c>
      <c r="I92" s="259">
        <f>data!W90</f>
        <v>488</v>
      </c>
    </row>
    <row r="93" spans="1:9" ht="20.149999999999999" customHeight="1">
      <c r="A93" s="251">
        <v>23</v>
      </c>
      <c r="B93" s="259" t="s">
        <v>985</v>
      </c>
      <c r="C93" s="259">
        <f>data!Q91</f>
        <v>0</v>
      </c>
      <c r="D93" s="259">
        <f>data!R91</f>
        <v>0</v>
      </c>
      <c r="E93" s="259">
        <f>data!S91</f>
        <v>0</v>
      </c>
      <c r="F93" s="259">
        <f>data!T91</f>
        <v>0</v>
      </c>
      <c r="G93" s="259">
        <f>data!U91</f>
        <v>0</v>
      </c>
      <c r="H93" s="259">
        <f>data!V91</f>
        <v>0</v>
      </c>
      <c r="I93" s="259">
        <f>data!W91</f>
        <v>0</v>
      </c>
    </row>
    <row r="94" spans="1:9" ht="20.149999999999999" customHeight="1">
      <c r="A94" s="251">
        <v>24</v>
      </c>
      <c r="B94" s="259" t="s">
        <v>986</v>
      </c>
      <c r="C94" s="259">
        <f>data!Q92</f>
        <v>0</v>
      </c>
      <c r="D94" s="259">
        <f>data!R92</f>
        <v>0</v>
      </c>
      <c r="E94" s="259">
        <f>data!S92</f>
        <v>0</v>
      </c>
      <c r="F94" s="259">
        <f>data!T92</f>
        <v>0</v>
      </c>
      <c r="G94" s="259">
        <f>data!U92</f>
        <v>7439</v>
      </c>
      <c r="H94" s="259">
        <f>data!V92</f>
        <v>307</v>
      </c>
      <c r="I94" s="259">
        <f>data!W92</f>
        <v>1334</v>
      </c>
    </row>
    <row r="95" spans="1:9" ht="20.149999999999999" customHeight="1">
      <c r="A95" s="251">
        <v>25</v>
      </c>
      <c r="B95" s="259" t="s">
        <v>987</v>
      </c>
      <c r="C95" s="259">
        <f>data!Q93</f>
        <v>0</v>
      </c>
      <c r="D95" s="259">
        <f>data!R93</f>
        <v>0</v>
      </c>
      <c r="E95" s="259">
        <f>data!S93</f>
        <v>0</v>
      </c>
      <c r="F95" s="259">
        <f>data!T93</f>
        <v>0</v>
      </c>
      <c r="G95" s="259">
        <f>data!U93</f>
        <v>0</v>
      </c>
      <c r="H95" s="259">
        <f>data!V93</f>
        <v>75</v>
      </c>
      <c r="I95" s="259">
        <f>data!W93</f>
        <v>326</v>
      </c>
    </row>
    <row r="96" spans="1:9" ht="20.149999999999999" customHeight="1">
      <c r="A96" s="251">
        <v>26</v>
      </c>
      <c r="B96" s="259" t="s">
        <v>279</v>
      </c>
      <c r="C96" s="266">
        <f>data!Q94</f>
        <v>0</v>
      </c>
      <c r="D96" s="266">
        <f>data!R94</f>
        <v>0</v>
      </c>
      <c r="E96" s="266">
        <f>data!S94</f>
        <v>0</v>
      </c>
      <c r="F96" s="266">
        <f>data!T94</f>
        <v>0</v>
      </c>
      <c r="G96" s="266">
        <f>data!U94</f>
        <v>0</v>
      </c>
      <c r="H96" s="266">
        <f>data!V94</f>
        <v>0</v>
      </c>
      <c r="I96" s="266">
        <f>data!W94</f>
        <v>0</v>
      </c>
    </row>
    <row r="97" spans="1:9" ht="20.149999999999999" customHeight="1">
      <c r="A97" s="252" t="s">
        <v>969</v>
      </c>
      <c r="B97" s="253"/>
      <c r="C97" s="253"/>
      <c r="D97" s="253"/>
      <c r="E97" s="253"/>
      <c r="F97" s="253"/>
      <c r="G97" s="253"/>
      <c r="H97" s="253"/>
      <c r="I97" s="252"/>
    </row>
    <row r="98" spans="1:9" ht="20.149999999999999" customHeight="1">
      <c r="D98" s="255"/>
      <c r="I98" s="256" t="s">
        <v>996</v>
      </c>
    </row>
    <row r="99" spans="1:9" ht="20.149999999999999" customHeight="1">
      <c r="A99" s="255"/>
    </row>
    <row r="100" spans="1:9" ht="20.149999999999999" customHeight="1">
      <c r="A100" s="257" t="str">
        <f>"Hospital: "&amp;data!C98</f>
        <v>Hospital: Newport Hospital &amp; Health Services</v>
      </c>
      <c r="G100" s="258"/>
      <c r="H100" s="257" t="str">
        <f>"FYE: "&amp;data!C96</f>
        <v>FYE: 12/31/2020</v>
      </c>
    </row>
    <row r="101" spans="1:9" ht="20.149999999999999" customHeight="1">
      <c r="A101" s="251">
        <v>1</v>
      </c>
      <c r="B101" s="259" t="s">
        <v>221</v>
      </c>
      <c r="C101" s="261" t="s">
        <v>42</v>
      </c>
      <c r="D101" s="261" t="s">
        <v>43</v>
      </c>
      <c r="E101" s="261" t="s">
        <v>44</v>
      </c>
      <c r="F101" s="261" t="s">
        <v>45</v>
      </c>
      <c r="G101" s="261" t="s">
        <v>46</v>
      </c>
      <c r="H101" s="261" t="s">
        <v>47</v>
      </c>
      <c r="I101" s="261" t="s">
        <v>48</v>
      </c>
    </row>
    <row r="102" spans="1:9" ht="20.149999999999999" customHeight="1">
      <c r="A102" s="262">
        <v>2</v>
      </c>
      <c r="B102" s="263" t="s">
        <v>971</v>
      </c>
      <c r="C102" s="265" t="s">
        <v>997</v>
      </c>
      <c r="D102" s="265" t="s">
        <v>998</v>
      </c>
      <c r="E102" s="265" t="s">
        <v>998</v>
      </c>
      <c r="F102" s="265" t="s">
        <v>126</v>
      </c>
      <c r="G102" s="265"/>
      <c r="H102" s="265" t="s">
        <v>128</v>
      </c>
      <c r="I102" s="265"/>
    </row>
    <row r="103" spans="1:9" ht="20.149999999999999" customHeight="1">
      <c r="A103" s="262"/>
      <c r="B103" s="263"/>
      <c r="C103" s="265" t="s">
        <v>187</v>
      </c>
      <c r="D103" s="265" t="s">
        <v>188</v>
      </c>
      <c r="E103" s="265" t="s">
        <v>189</v>
      </c>
      <c r="F103" s="265" t="s">
        <v>190</v>
      </c>
      <c r="G103" s="265" t="s">
        <v>127</v>
      </c>
      <c r="H103" s="265" t="s">
        <v>184</v>
      </c>
      <c r="I103" s="265" t="s">
        <v>129</v>
      </c>
    </row>
    <row r="104" spans="1:9" ht="20.149999999999999" customHeight="1">
      <c r="A104" s="251">
        <v>3</v>
      </c>
      <c r="B104" s="259" t="s">
        <v>975</v>
      </c>
      <c r="C104" s="260" t="s">
        <v>236</v>
      </c>
      <c r="D104" s="261" t="s">
        <v>999</v>
      </c>
      <c r="E104" s="261" t="s">
        <v>999</v>
      </c>
      <c r="F104" s="261" t="s">
        <v>999</v>
      </c>
      <c r="G104" s="271"/>
      <c r="H104" s="261" t="s">
        <v>238</v>
      </c>
      <c r="I104" s="261" t="s">
        <v>239</v>
      </c>
    </row>
    <row r="105" spans="1:9" ht="20.149999999999999" customHeight="1">
      <c r="A105" s="251">
        <v>4</v>
      </c>
      <c r="B105" s="259" t="s">
        <v>246</v>
      </c>
      <c r="C105" s="259">
        <f>data!X59</f>
        <v>11773</v>
      </c>
      <c r="D105" s="259">
        <f>data!Y59</f>
        <v>11098</v>
      </c>
      <c r="E105" s="259">
        <f>data!Z59</f>
        <v>0</v>
      </c>
      <c r="F105" s="259">
        <f>data!AA59</f>
        <v>0</v>
      </c>
      <c r="G105" s="271"/>
      <c r="H105" s="259">
        <f>data!AC59</f>
        <v>0</v>
      </c>
      <c r="I105" s="259">
        <f>data!AD59</f>
        <v>0</v>
      </c>
    </row>
    <row r="106" spans="1:9" ht="20.149999999999999" customHeight="1">
      <c r="A106" s="251">
        <v>5</v>
      </c>
      <c r="B106" s="259" t="s">
        <v>247</v>
      </c>
      <c r="C106" s="266">
        <f>data!X60</f>
        <v>3.35</v>
      </c>
      <c r="D106" s="266">
        <f>data!Y60</f>
        <v>2.4</v>
      </c>
      <c r="E106" s="266">
        <f>data!Z60</f>
        <v>0</v>
      </c>
      <c r="F106" s="266">
        <f>data!AA60</f>
        <v>0</v>
      </c>
      <c r="G106" s="266">
        <f>data!AB60</f>
        <v>1.44</v>
      </c>
      <c r="H106" s="266">
        <f>data!AC60</f>
        <v>0</v>
      </c>
      <c r="I106" s="266">
        <f>data!AD60</f>
        <v>0</v>
      </c>
    </row>
    <row r="107" spans="1:9" ht="20.149999999999999" customHeight="1">
      <c r="A107" s="251">
        <v>6</v>
      </c>
      <c r="B107" s="259" t="s">
        <v>248</v>
      </c>
      <c r="C107" s="259">
        <f>data!X61</f>
        <v>0</v>
      </c>
      <c r="D107" s="259">
        <f>data!Y61</f>
        <v>628681.36</v>
      </c>
      <c r="E107" s="259">
        <f>data!Z61</f>
        <v>0</v>
      </c>
      <c r="F107" s="259">
        <f>data!AA61</f>
        <v>0</v>
      </c>
      <c r="G107" s="259">
        <f>data!AB61</f>
        <v>253573.66</v>
      </c>
      <c r="H107" s="259">
        <f>data!AC61</f>
        <v>0</v>
      </c>
      <c r="I107" s="259">
        <f>data!AD61</f>
        <v>0</v>
      </c>
    </row>
    <row r="108" spans="1:9" ht="20.149999999999999" customHeight="1">
      <c r="A108" s="251">
        <v>7</v>
      </c>
      <c r="B108" s="259" t="s">
        <v>9</v>
      </c>
      <c r="C108" s="259">
        <f>data!X62</f>
        <v>0</v>
      </c>
      <c r="D108" s="259">
        <f>data!Y62</f>
        <v>165287</v>
      </c>
      <c r="E108" s="259">
        <f>data!Z62</f>
        <v>0</v>
      </c>
      <c r="F108" s="259">
        <f>data!AA62</f>
        <v>0</v>
      </c>
      <c r="G108" s="259">
        <f>data!AB62</f>
        <v>51852</v>
      </c>
      <c r="H108" s="259">
        <f>data!AC62</f>
        <v>0</v>
      </c>
      <c r="I108" s="259">
        <f>data!AD62</f>
        <v>0</v>
      </c>
    </row>
    <row r="109" spans="1:9" ht="20.149999999999999" customHeight="1">
      <c r="A109" s="251">
        <v>8</v>
      </c>
      <c r="B109" s="259" t="s">
        <v>249</v>
      </c>
      <c r="C109" s="259">
        <f>data!X63</f>
        <v>0</v>
      </c>
      <c r="D109" s="259">
        <f>data!Y63</f>
        <v>117606.78</v>
      </c>
      <c r="E109" s="259">
        <f>data!Z63</f>
        <v>0</v>
      </c>
      <c r="F109" s="259">
        <f>data!AA63</f>
        <v>0</v>
      </c>
      <c r="G109" s="259">
        <f>data!AB63</f>
        <v>81760</v>
      </c>
      <c r="H109" s="259">
        <f>data!AC63</f>
        <v>0</v>
      </c>
      <c r="I109" s="259">
        <f>data!AD63</f>
        <v>0</v>
      </c>
    </row>
    <row r="110" spans="1:9" ht="20.149999999999999" customHeight="1">
      <c r="A110" s="251">
        <v>9</v>
      </c>
      <c r="B110" s="259" t="s">
        <v>250</v>
      </c>
      <c r="C110" s="259">
        <f>data!X64</f>
        <v>18040.88</v>
      </c>
      <c r="D110" s="259">
        <f>data!Y64</f>
        <v>20813.89</v>
      </c>
      <c r="E110" s="259">
        <f>data!Z64</f>
        <v>0</v>
      </c>
      <c r="F110" s="259">
        <f>data!AA64</f>
        <v>0</v>
      </c>
      <c r="G110" s="259">
        <f>data!AB64</f>
        <v>1719498.55</v>
      </c>
      <c r="H110" s="259">
        <f>data!AC64</f>
        <v>0</v>
      </c>
      <c r="I110" s="259">
        <f>data!AD64</f>
        <v>0</v>
      </c>
    </row>
    <row r="111" spans="1:9" ht="20.149999999999999" customHeight="1">
      <c r="A111" s="251">
        <v>10</v>
      </c>
      <c r="B111" s="259" t="s">
        <v>497</v>
      </c>
      <c r="C111" s="259">
        <f>data!X65</f>
        <v>0</v>
      </c>
      <c r="D111" s="259">
        <f>data!Y65</f>
        <v>0</v>
      </c>
      <c r="E111" s="259">
        <f>data!Z65</f>
        <v>0</v>
      </c>
      <c r="F111" s="259">
        <f>data!AA65</f>
        <v>0</v>
      </c>
      <c r="G111" s="259">
        <f>data!AB65</f>
        <v>0</v>
      </c>
      <c r="H111" s="259">
        <f>data!AC65</f>
        <v>0</v>
      </c>
      <c r="I111" s="259">
        <f>data!AD65</f>
        <v>0</v>
      </c>
    </row>
    <row r="112" spans="1:9" ht="20.149999999999999" customHeight="1">
      <c r="A112" s="251">
        <v>11</v>
      </c>
      <c r="B112" s="259" t="s">
        <v>498</v>
      </c>
      <c r="C112" s="259">
        <f>data!X66</f>
        <v>82386.320000000007</v>
      </c>
      <c r="D112" s="259">
        <f>data!Y66</f>
        <v>50489.61</v>
      </c>
      <c r="E112" s="259">
        <f>data!Z66</f>
        <v>0</v>
      </c>
      <c r="F112" s="259">
        <f>data!AA66</f>
        <v>0</v>
      </c>
      <c r="G112" s="259">
        <f>data!AB66</f>
        <v>952340.29</v>
      </c>
      <c r="H112" s="259">
        <f>data!AC66</f>
        <v>0</v>
      </c>
      <c r="I112" s="259">
        <f>data!AD66</f>
        <v>0</v>
      </c>
    </row>
    <row r="113" spans="1:9" ht="20.149999999999999" customHeight="1">
      <c r="A113" s="251">
        <v>12</v>
      </c>
      <c r="B113" s="259" t="s">
        <v>11</v>
      </c>
      <c r="C113" s="259">
        <f>data!X67</f>
        <v>0</v>
      </c>
      <c r="D113" s="259">
        <f>data!Y67</f>
        <v>244396</v>
      </c>
      <c r="E113" s="259">
        <f>data!Z67</f>
        <v>0</v>
      </c>
      <c r="F113" s="259">
        <f>data!AA67</f>
        <v>0</v>
      </c>
      <c r="G113" s="259">
        <f>data!AB67</f>
        <v>120</v>
      </c>
      <c r="H113" s="259">
        <f>data!AC67</f>
        <v>0</v>
      </c>
      <c r="I113" s="259">
        <f>data!AD67</f>
        <v>0</v>
      </c>
    </row>
    <row r="114" spans="1:9" ht="20.149999999999999" customHeight="1">
      <c r="A114" s="251">
        <v>13</v>
      </c>
      <c r="B114" s="259" t="s">
        <v>976</v>
      </c>
      <c r="C114" s="259">
        <f>data!X68</f>
        <v>0</v>
      </c>
      <c r="D114" s="259">
        <f>data!Y68</f>
        <v>0</v>
      </c>
      <c r="E114" s="259">
        <f>data!Z68</f>
        <v>0</v>
      </c>
      <c r="F114" s="259">
        <f>data!AA68</f>
        <v>0</v>
      </c>
      <c r="G114" s="259">
        <f>data!AB68</f>
        <v>55838.99</v>
      </c>
      <c r="H114" s="259">
        <f>data!AC68</f>
        <v>0</v>
      </c>
      <c r="I114" s="259">
        <f>data!AD68</f>
        <v>0</v>
      </c>
    </row>
    <row r="115" spans="1:9" ht="20.149999999999999" customHeight="1">
      <c r="A115" s="251">
        <v>14</v>
      </c>
      <c r="B115" s="259" t="s">
        <v>977</v>
      </c>
      <c r="C115" s="259">
        <f>data!X69</f>
        <v>0</v>
      </c>
      <c r="D115" s="259">
        <f>data!Y69</f>
        <v>92641.1</v>
      </c>
      <c r="E115" s="259">
        <f>data!Z69</f>
        <v>0</v>
      </c>
      <c r="F115" s="259">
        <f>data!AA69</f>
        <v>0</v>
      </c>
      <c r="G115" s="259">
        <f>data!AB69</f>
        <v>193379.3</v>
      </c>
      <c r="H115" s="259">
        <f>data!AC69</f>
        <v>0</v>
      </c>
      <c r="I115" s="259">
        <f>data!AD69</f>
        <v>0</v>
      </c>
    </row>
    <row r="116" spans="1:9" ht="20.149999999999999" customHeight="1">
      <c r="A116" s="251">
        <v>15</v>
      </c>
      <c r="B116" s="259" t="s">
        <v>269</v>
      </c>
      <c r="C116" s="259">
        <f>-data!X84</f>
        <v>0</v>
      </c>
      <c r="D116" s="259">
        <f>-data!Y84</f>
        <v>0</v>
      </c>
      <c r="E116" s="259">
        <f>-data!Z84</f>
        <v>0</v>
      </c>
      <c r="F116" s="259">
        <f>-data!AA84</f>
        <v>0</v>
      </c>
      <c r="G116" s="259">
        <f>-data!AB84</f>
        <v>0</v>
      </c>
      <c r="H116" s="259">
        <f>-data!AC84</f>
        <v>0</v>
      </c>
      <c r="I116" s="259">
        <f>-data!AD84</f>
        <v>0</v>
      </c>
    </row>
    <row r="117" spans="1:9" ht="20.149999999999999" customHeight="1">
      <c r="A117" s="251">
        <v>16</v>
      </c>
      <c r="B117" s="267" t="s">
        <v>978</v>
      </c>
      <c r="C117" s="259">
        <f>data!X85</f>
        <v>100427.20000000001</v>
      </c>
      <c r="D117" s="259">
        <f>data!Y85</f>
        <v>1319915.7400000002</v>
      </c>
      <c r="E117" s="259">
        <f>data!Z85</f>
        <v>0</v>
      </c>
      <c r="F117" s="259">
        <f>data!AA85</f>
        <v>0</v>
      </c>
      <c r="G117" s="259">
        <f>data!AB85</f>
        <v>3308362.79</v>
      </c>
      <c r="H117" s="259">
        <f>data!AC85</f>
        <v>0</v>
      </c>
      <c r="I117" s="259">
        <f>data!AD85</f>
        <v>0</v>
      </c>
    </row>
    <row r="118" spans="1:9" ht="20.149999999999999" customHeight="1">
      <c r="A118" s="251">
        <v>17</v>
      </c>
      <c r="B118" s="259" t="s">
        <v>271</v>
      </c>
      <c r="C118" s="269"/>
      <c r="D118" s="269"/>
      <c r="E118" s="269"/>
      <c r="F118" s="269"/>
      <c r="G118" s="269"/>
      <c r="H118" s="269"/>
      <c r="I118" s="269"/>
    </row>
    <row r="119" spans="1:9" ht="20.149999999999999" customHeight="1">
      <c r="A119" s="251">
        <v>18</v>
      </c>
      <c r="B119" s="259" t="s">
        <v>979</v>
      </c>
      <c r="C119" s="267">
        <f>+data!M689</f>
        <v>281247</v>
      </c>
      <c r="D119" s="267">
        <f>+data!M690</f>
        <v>325172</v>
      </c>
      <c r="E119" s="267">
        <f>+data!M691</f>
        <v>0</v>
      </c>
      <c r="F119" s="267">
        <f>+data!M692</f>
        <v>0</v>
      </c>
      <c r="G119" s="267">
        <f>+data!M693</f>
        <v>986542</v>
      </c>
      <c r="H119" s="267">
        <f>+data!M694</f>
        <v>0</v>
      </c>
      <c r="I119" s="267">
        <f>+data!M695</f>
        <v>0</v>
      </c>
    </row>
    <row r="120" spans="1:9" ht="20.149999999999999" customHeight="1">
      <c r="A120" s="251">
        <v>19</v>
      </c>
      <c r="B120" s="267" t="s">
        <v>980</v>
      </c>
      <c r="C120" s="259">
        <f>data!X87</f>
        <v>143480</v>
      </c>
      <c r="D120" s="259">
        <f>data!Y87</f>
        <v>50799</v>
      </c>
      <c r="E120" s="259">
        <f>data!Z87</f>
        <v>0</v>
      </c>
      <c r="F120" s="259">
        <f>data!AA87</f>
        <v>0</v>
      </c>
      <c r="G120" s="259">
        <f>data!AB87</f>
        <v>1106340.1499999999</v>
      </c>
      <c r="H120" s="259">
        <f>data!AC87</f>
        <v>0</v>
      </c>
      <c r="I120" s="259">
        <f>data!AD87</f>
        <v>0</v>
      </c>
    </row>
    <row r="121" spans="1:9" ht="20.149999999999999" customHeight="1">
      <c r="A121" s="251">
        <v>20</v>
      </c>
      <c r="B121" s="267" t="s">
        <v>981</v>
      </c>
      <c r="C121" s="259">
        <f>data!X88</f>
        <v>3040500</v>
      </c>
      <c r="D121" s="259">
        <f>data!Y88</f>
        <v>2228268.04</v>
      </c>
      <c r="E121" s="259">
        <f>data!Z88</f>
        <v>0</v>
      </c>
      <c r="F121" s="259">
        <f>data!AA88</f>
        <v>0</v>
      </c>
      <c r="G121" s="259">
        <f>data!AB88</f>
        <v>6564164.0700000003</v>
      </c>
      <c r="H121" s="259">
        <f>data!AC88</f>
        <v>0</v>
      </c>
      <c r="I121" s="259">
        <f>data!AD88</f>
        <v>0</v>
      </c>
    </row>
    <row r="122" spans="1:9" ht="20.149999999999999" customHeight="1">
      <c r="A122" s="251">
        <v>21</v>
      </c>
      <c r="B122" s="267" t="s">
        <v>982</v>
      </c>
      <c r="C122" s="259">
        <f>data!X89</f>
        <v>3183980</v>
      </c>
      <c r="D122" s="259">
        <f>data!Y89</f>
        <v>2279067.04</v>
      </c>
      <c r="E122" s="259">
        <f>data!Z89</f>
        <v>0</v>
      </c>
      <c r="F122" s="259">
        <f>data!AA89</f>
        <v>0</v>
      </c>
      <c r="G122" s="259">
        <f>data!AB89</f>
        <v>7670504.2200000007</v>
      </c>
      <c r="H122" s="259">
        <f>data!AC89</f>
        <v>0</v>
      </c>
      <c r="I122" s="259">
        <f>data!AD89</f>
        <v>0</v>
      </c>
    </row>
    <row r="123" spans="1:9" ht="20.149999999999999" customHeight="1">
      <c r="A123" s="251" t="s">
        <v>983</v>
      </c>
      <c r="B123" s="259"/>
      <c r="C123" s="269"/>
      <c r="D123" s="269"/>
      <c r="E123" s="269"/>
      <c r="F123" s="269"/>
      <c r="G123" s="269"/>
      <c r="H123" s="269"/>
      <c r="I123" s="269"/>
    </row>
    <row r="124" spans="1:9" ht="20.149999999999999" customHeight="1">
      <c r="A124" s="251">
        <v>22</v>
      </c>
      <c r="B124" s="259" t="s">
        <v>984</v>
      </c>
      <c r="C124" s="259">
        <f>data!X90</f>
        <v>1227</v>
      </c>
      <c r="D124" s="259">
        <f>data!Y90</f>
        <v>878</v>
      </c>
      <c r="E124" s="259">
        <f>data!Z90</f>
        <v>0</v>
      </c>
      <c r="F124" s="259">
        <f>data!AA90</f>
        <v>0</v>
      </c>
      <c r="G124" s="259">
        <f>data!AB90</f>
        <v>330</v>
      </c>
      <c r="H124" s="259">
        <f>data!AC90</f>
        <v>0</v>
      </c>
      <c r="I124" s="259">
        <f>data!AD90</f>
        <v>0</v>
      </c>
    </row>
    <row r="125" spans="1:9" ht="20.149999999999999" customHeight="1">
      <c r="A125" s="251">
        <v>23</v>
      </c>
      <c r="B125" s="259" t="s">
        <v>985</v>
      </c>
      <c r="C125" s="259">
        <f>data!X91</f>
        <v>0</v>
      </c>
      <c r="D125" s="259">
        <f>data!Y91</f>
        <v>0</v>
      </c>
      <c r="E125" s="259">
        <f>data!Z91</f>
        <v>0</v>
      </c>
      <c r="F125" s="259">
        <f>data!AA91</f>
        <v>0</v>
      </c>
      <c r="G125" s="259">
        <f>data!AB91</f>
        <v>0</v>
      </c>
      <c r="H125" s="259">
        <f>data!AC91</f>
        <v>0</v>
      </c>
      <c r="I125" s="259">
        <f>data!AD91</f>
        <v>0</v>
      </c>
    </row>
    <row r="126" spans="1:9" ht="20.149999999999999" customHeight="1">
      <c r="A126" s="251">
        <v>24</v>
      </c>
      <c r="B126" s="259" t="s">
        <v>986</v>
      </c>
      <c r="C126" s="259">
        <f>data!X92</f>
        <v>3349</v>
      </c>
      <c r="D126" s="259">
        <f>data!Y92</f>
        <v>2398</v>
      </c>
      <c r="E126" s="259">
        <f>data!Z92</f>
        <v>0</v>
      </c>
      <c r="F126" s="259">
        <f>data!AA92</f>
        <v>0</v>
      </c>
      <c r="G126" s="259">
        <f>data!AB92</f>
        <v>1353</v>
      </c>
      <c r="H126" s="259">
        <f>data!AC92</f>
        <v>0</v>
      </c>
      <c r="I126" s="259">
        <f>data!AD92</f>
        <v>0</v>
      </c>
    </row>
    <row r="127" spans="1:9" ht="20.149999999999999" customHeight="1">
      <c r="A127" s="251">
        <v>25</v>
      </c>
      <c r="B127" s="259" t="s">
        <v>987</v>
      </c>
      <c r="C127" s="259">
        <f>data!X93</f>
        <v>818</v>
      </c>
      <c r="D127" s="259">
        <f>data!Y93</f>
        <v>586</v>
      </c>
      <c r="E127" s="259">
        <f>data!Z93</f>
        <v>0</v>
      </c>
      <c r="F127" s="259">
        <f>data!AA93</f>
        <v>0</v>
      </c>
      <c r="G127" s="259">
        <f>data!AB93</f>
        <v>0</v>
      </c>
      <c r="H127" s="259">
        <f>data!AC93</f>
        <v>0</v>
      </c>
      <c r="I127" s="259">
        <f>data!AD93</f>
        <v>0</v>
      </c>
    </row>
    <row r="128" spans="1:9" ht="20.149999999999999" customHeight="1">
      <c r="A128" s="251">
        <v>26</v>
      </c>
      <c r="B128" s="259" t="s">
        <v>279</v>
      </c>
      <c r="C128" s="266">
        <f>data!X94</f>
        <v>0</v>
      </c>
      <c r="D128" s="266">
        <f>data!Y94</f>
        <v>0</v>
      </c>
      <c r="E128" s="266">
        <f>data!Z94</f>
        <v>0</v>
      </c>
      <c r="F128" s="266">
        <f>data!AA94</f>
        <v>0</v>
      </c>
      <c r="G128" s="266">
        <f>data!AB94</f>
        <v>0.86</v>
      </c>
      <c r="H128" s="266">
        <f>data!AC94</f>
        <v>0</v>
      </c>
      <c r="I128" s="266">
        <f>data!AD94</f>
        <v>0</v>
      </c>
    </row>
    <row r="129" spans="1:14" ht="20.149999999999999" customHeight="1">
      <c r="A129" s="252" t="s">
        <v>969</v>
      </c>
      <c r="B129" s="253"/>
      <c r="C129" s="253"/>
      <c r="D129" s="253"/>
      <c r="E129" s="253"/>
      <c r="F129" s="253"/>
      <c r="G129" s="253"/>
      <c r="H129" s="253"/>
      <c r="I129" s="252"/>
    </row>
    <row r="130" spans="1:14" ht="20.149999999999999" customHeight="1">
      <c r="D130" s="255"/>
      <c r="I130" s="256" t="s">
        <v>1000</v>
      </c>
    </row>
    <row r="131" spans="1:14" ht="20.149999999999999" customHeight="1">
      <c r="A131" s="255"/>
    </row>
    <row r="132" spans="1:14" ht="20.149999999999999" customHeight="1">
      <c r="A132" s="257" t="str">
        <f>"Hospital: "&amp;data!C98</f>
        <v>Hospital: Newport Hospital &amp; Health Services</v>
      </c>
      <c r="G132" s="258"/>
      <c r="H132" s="257" t="str">
        <f>"FYE: "&amp;data!C96</f>
        <v>FYE: 12/31/2020</v>
      </c>
    </row>
    <row r="133" spans="1:14" ht="20.149999999999999" customHeight="1">
      <c r="A133" s="251">
        <v>1</v>
      </c>
      <c r="B133" s="259" t="s">
        <v>221</v>
      </c>
      <c r="C133" s="261" t="s">
        <v>49</v>
      </c>
      <c r="D133" s="261" t="s">
        <v>50</v>
      </c>
      <c r="E133" s="261" t="s">
        <v>51</v>
      </c>
      <c r="F133" s="261" t="s">
        <v>52</v>
      </c>
      <c r="G133" s="261" t="s">
        <v>53</v>
      </c>
      <c r="H133" s="261" t="s">
        <v>54</v>
      </c>
      <c r="I133" s="261" t="s">
        <v>55</v>
      </c>
    </row>
    <row r="134" spans="1:14" ht="20.149999999999999" customHeight="1">
      <c r="A134" s="262">
        <v>2</v>
      </c>
      <c r="B134" s="263" t="s">
        <v>971</v>
      </c>
      <c r="C134" s="265" t="s">
        <v>107</v>
      </c>
      <c r="D134" s="265" t="s">
        <v>108</v>
      </c>
      <c r="E134" s="265" t="s">
        <v>130</v>
      </c>
      <c r="F134" s="265"/>
      <c r="G134" s="265" t="s">
        <v>1001</v>
      </c>
      <c r="H134" s="265"/>
      <c r="I134" s="265" t="s">
        <v>134</v>
      </c>
    </row>
    <row r="135" spans="1:14" ht="20.149999999999999" customHeight="1">
      <c r="A135" s="262"/>
      <c r="B135" s="263"/>
      <c r="C135" s="265" t="s">
        <v>184</v>
      </c>
      <c r="D135" s="265" t="s">
        <v>191</v>
      </c>
      <c r="E135" s="265" t="s">
        <v>183</v>
      </c>
      <c r="F135" s="265" t="s">
        <v>131</v>
      </c>
      <c r="G135" s="265" t="s">
        <v>192</v>
      </c>
      <c r="H135" s="265" t="s">
        <v>133</v>
      </c>
      <c r="I135" s="265" t="s">
        <v>184</v>
      </c>
    </row>
    <row r="136" spans="1:14" ht="20.149999999999999" customHeight="1">
      <c r="A136" s="251">
        <v>3</v>
      </c>
      <c r="B136" s="259" t="s">
        <v>975</v>
      </c>
      <c r="C136" s="261" t="s">
        <v>238</v>
      </c>
      <c r="D136" s="261" t="s">
        <v>240</v>
      </c>
      <c r="E136" s="261" t="s">
        <v>240</v>
      </c>
      <c r="F136" s="261" t="s">
        <v>241</v>
      </c>
      <c r="G136" s="260" t="s">
        <v>1002</v>
      </c>
      <c r="H136" s="261" t="s">
        <v>240</v>
      </c>
      <c r="I136" s="261" t="s">
        <v>238</v>
      </c>
    </row>
    <row r="137" spans="1:14" ht="20.149999999999999" customHeight="1">
      <c r="A137" s="251">
        <v>4</v>
      </c>
      <c r="B137" s="259" t="s">
        <v>246</v>
      </c>
      <c r="C137" s="259">
        <f>data!AE59</f>
        <v>31693</v>
      </c>
      <c r="D137" s="259">
        <f>data!AF59</f>
        <v>0</v>
      </c>
      <c r="E137" s="259">
        <f>data!AG59</f>
        <v>7570</v>
      </c>
      <c r="F137" s="259">
        <f>data!AH59</f>
        <v>0</v>
      </c>
      <c r="G137" s="259">
        <f>data!AI59</f>
        <v>0</v>
      </c>
      <c r="H137" s="259">
        <f>data!AJ59</f>
        <v>23039</v>
      </c>
      <c r="I137" s="259">
        <f>data!AK59</f>
        <v>2157</v>
      </c>
      <c r="K137" s="270"/>
      <c r="L137" s="272"/>
      <c r="M137" s="272"/>
      <c r="N137" s="272"/>
    </row>
    <row r="138" spans="1:14" ht="20.149999999999999" customHeight="1">
      <c r="A138" s="251">
        <v>5</v>
      </c>
      <c r="B138" s="259" t="s">
        <v>247</v>
      </c>
      <c r="C138" s="266">
        <f>data!AE60</f>
        <v>8.15</v>
      </c>
      <c r="D138" s="266">
        <f>data!AF60</f>
        <v>0</v>
      </c>
      <c r="E138" s="266">
        <f>data!AG60</f>
        <v>15.4</v>
      </c>
      <c r="F138" s="266">
        <f>data!AH60</f>
        <v>0</v>
      </c>
      <c r="G138" s="266">
        <f>data!AI60</f>
        <v>0</v>
      </c>
      <c r="H138" s="266">
        <f>data!AJ60</f>
        <v>38.43</v>
      </c>
      <c r="I138" s="266">
        <f>data!AK60</f>
        <v>0.55000000000000004</v>
      </c>
    </row>
    <row r="139" spans="1:14" ht="20.149999999999999" customHeight="1">
      <c r="A139" s="251">
        <v>6</v>
      </c>
      <c r="B139" s="259" t="s">
        <v>248</v>
      </c>
      <c r="C139" s="259">
        <f>data!AE61</f>
        <v>659067.78</v>
      </c>
      <c r="D139" s="259">
        <f>data!AF61</f>
        <v>0</v>
      </c>
      <c r="E139" s="259">
        <f>data!AG61</f>
        <v>2490253.09</v>
      </c>
      <c r="F139" s="259">
        <f>data!AH61</f>
        <v>0</v>
      </c>
      <c r="G139" s="259">
        <f>data!AI61</f>
        <v>0</v>
      </c>
      <c r="H139" s="259">
        <f>data!AJ61</f>
        <v>3499614.87</v>
      </c>
      <c r="I139" s="259">
        <f>data!AK61</f>
        <v>39909.94</v>
      </c>
    </row>
    <row r="140" spans="1:14" ht="20.149999999999999" customHeight="1">
      <c r="A140" s="251">
        <v>7</v>
      </c>
      <c r="B140" s="259" t="s">
        <v>9</v>
      </c>
      <c r="C140" s="259">
        <f>data!AE62</f>
        <v>186472</v>
      </c>
      <c r="D140" s="259">
        <f>data!AF62</f>
        <v>0</v>
      </c>
      <c r="E140" s="259">
        <f>data!AG62</f>
        <v>427247</v>
      </c>
      <c r="F140" s="259">
        <f>data!AH62</f>
        <v>0</v>
      </c>
      <c r="G140" s="259">
        <f>data!AI62</f>
        <v>0</v>
      </c>
      <c r="H140" s="259">
        <f>data!AJ62</f>
        <v>847871</v>
      </c>
      <c r="I140" s="259">
        <f>data!AK62</f>
        <v>7777</v>
      </c>
    </row>
    <row r="141" spans="1:14" ht="20.149999999999999" customHeight="1">
      <c r="A141" s="251">
        <v>8</v>
      </c>
      <c r="B141" s="259" t="s">
        <v>249</v>
      </c>
      <c r="C141" s="259">
        <f>data!AE63</f>
        <v>30160</v>
      </c>
      <c r="D141" s="259">
        <f>data!AF63</f>
        <v>0</v>
      </c>
      <c r="E141" s="259">
        <f>data!AG63</f>
        <v>325150.59999999998</v>
      </c>
      <c r="F141" s="259">
        <f>data!AH63</f>
        <v>0</v>
      </c>
      <c r="G141" s="259">
        <f>data!AI63</f>
        <v>0</v>
      </c>
      <c r="H141" s="259">
        <f>data!AJ63</f>
        <v>534965.47</v>
      </c>
      <c r="I141" s="259">
        <f>data!AK63</f>
        <v>5868</v>
      </c>
    </row>
    <row r="142" spans="1:14" ht="20.149999999999999" customHeight="1">
      <c r="A142" s="251">
        <v>9</v>
      </c>
      <c r="B142" s="259" t="s">
        <v>250</v>
      </c>
      <c r="C142" s="259">
        <f>data!AE64</f>
        <v>49161.86</v>
      </c>
      <c r="D142" s="259">
        <f>data!AF64</f>
        <v>0</v>
      </c>
      <c r="E142" s="259">
        <f>data!AG64</f>
        <v>133515.35</v>
      </c>
      <c r="F142" s="259">
        <f>data!AH64</f>
        <v>3875.7</v>
      </c>
      <c r="G142" s="259">
        <f>data!AI64</f>
        <v>0</v>
      </c>
      <c r="H142" s="259">
        <f>data!AJ64</f>
        <v>397149.65</v>
      </c>
      <c r="I142" s="259">
        <f>data!AK64</f>
        <v>3130.28</v>
      </c>
    </row>
    <row r="143" spans="1:14" ht="20.149999999999999" customHeight="1">
      <c r="A143" s="251">
        <v>10</v>
      </c>
      <c r="B143" s="259" t="s">
        <v>497</v>
      </c>
      <c r="C143" s="259">
        <f>data!AE65</f>
        <v>0</v>
      </c>
      <c r="D143" s="259">
        <f>data!AF65</f>
        <v>0</v>
      </c>
      <c r="E143" s="259">
        <f>data!AG65</f>
        <v>0</v>
      </c>
      <c r="F143" s="259">
        <f>data!AH65</f>
        <v>0</v>
      </c>
      <c r="G143" s="259">
        <f>data!AI65</f>
        <v>0</v>
      </c>
      <c r="H143" s="259">
        <f>data!AJ65</f>
        <v>0</v>
      </c>
      <c r="I143" s="259">
        <f>data!AK65</f>
        <v>0</v>
      </c>
    </row>
    <row r="144" spans="1:14" ht="20.149999999999999" customHeight="1">
      <c r="A144" s="251">
        <v>11</v>
      </c>
      <c r="B144" s="259" t="s">
        <v>498</v>
      </c>
      <c r="C144" s="259">
        <f>data!AE66</f>
        <v>10</v>
      </c>
      <c r="D144" s="259">
        <f>data!AF66</f>
        <v>0</v>
      </c>
      <c r="E144" s="259">
        <f>data!AG66</f>
        <v>3706.9700000000003</v>
      </c>
      <c r="F144" s="259">
        <f>data!AH66</f>
        <v>133350</v>
      </c>
      <c r="G144" s="259">
        <f>data!AI66</f>
        <v>0</v>
      </c>
      <c r="H144" s="259">
        <f>data!AJ66</f>
        <v>13854.419999999998</v>
      </c>
      <c r="I144" s="259">
        <f>data!AK66</f>
        <v>0</v>
      </c>
    </row>
    <row r="145" spans="1:9" ht="20.149999999999999" customHeight="1">
      <c r="A145" s="251">
        <v>12</v>
      </c>
      <c r="B145" s="259" t="s">
        <v>11</v>
      </c>
      <c r="C145" s="259">
        <f>data!AE67</f>
        <v>8388</v>
      </c>
      <c r="D145" s="259">
        <f>data!AF67</f>
        <v>0</v>
      </c>
      <c r="E145" s="259">
        <f>data!AG67</f>
        <v>23077</v>
      </c>
      <c r="F145" s="259">
        <f>data!AH67</f>
        <v>0</v>
      </c>
      <c r="G145" s="259">
        <f>data!AI67</f>
        <v>0</v>
      </c>
      <c r="H145" s="259">
        <f>data!AJ67</f>
        <v>461592</v>
      </c>
      <c r="I145" s="259">
        <f>data!AK67</f>
        <v>0</v>
      </c>
    </row>
    <row r="146" spans="1:9" ht="20.149999999999999" customHeight="1">
      <c r="A146" s="251">
        <v>13</v>
      </c>
      <c r="B146" s="259" t="s">
        <v>976</v>
      </c>
      <c r="C146" s="259">
        <f>data!AE68</f>
        <v>0</v>
      </c>
      <c r="D146" s="259">
        <f>data!AF68</f>
        <v>0</v>
      </c>
      <c r="E146" s="259">
        <f>data!AG68</f>
        <v>0</v>
      </c>
      <c r="F146" s="259">
        <f>data!AH68</f>
        <v>0</v>
      </c>
      <c r="G146" s="259">
        <f>data!AI68</f>
        <v>0</v>
      </c>
      <c r="H146" s="259">
        <f>data!AJ68</f>
        <v>2780</v>
      </c>
      <c r="I146" s="259">
        <f>data!AK68</f>
        <v>0</v>
      </c>
    </row>
    <row r="147" spans="1:9" ht="20.149999999999999" customHeight="1">
      <c r="A147" s="251">
        <v>14</v>
      </c>
      <c r="B147" s="259" t="s">
        <v>977</v>
      </c>
      <c r="C147" s="259">
        <f>data!AE69</f>
        <v>35925.729999999996</v>
      </c>
      <c r="D147" s="259">
        <f>data!AF69</f>
        <v>0</v>
      </c>
      <c r="E147" s="259">
        <f>data!AG69</f>
        <v>84717.75</v>
      </c>
      <c r="F147" s="259">
        <f>data!AH69</f>
        <v>0</v>
      </c>
      <c r="G147" s="259">
        <f>data!AI69</f>
        <v>0</v>
      </c>
      <c r="H147" s="259">
        <f>data!AJ69</f>
        <v>412534.35</v>
      </c>
      <c r="I147" s="259">
        <f>data!AK69</f>
        <v>0</v>
      </c>
    </row>
    <row r="148" spans="1:9" ht="20.149999999999999" customHeight="1">
      <c r="A148" s="251">
        <v>15</v>
      </c>
      <c r="B148" s="259" t="s">
        <v>269</v>
      </c>
      <c r="C148" s="259">
        <f>-data!AE84</f>
        <v>0</v>
      </c>
      <c r="D148" s="259">
        <f>-data!AF84</f>
        <v>0</v>
      </c>
      <c r="E148" s="259">
        <f>-data!AG84</f>
        <v>0</v>
      </c>
      <c r="F148" s="259">
        <f>-data!AH84</f>
        <v>0</v>
      </c>
      <c r="G148" s="259">
        <f>-data!AI84</f>
        <v>0</v>
      </c>
      <c r="H148" s="259">
        <f>-data!AJ84</f>
        <v>0</v>
      </c>
      <c r="I148" s="259">
        <f>-data!AK84</f>
        <v>0</v>
      </c>
    </row>
    <row r="149" spans="1:9" ht="20.149999999999999" customHeight="1">
      <c r="A149" s="251">
        <v>16</v>
      </c>
      <c r="B149" s="267" t="s">
        <v>978</v>
      </c>
      <c r="C149" s="259">
        <f>data!AE85</f>
        <v>969185.37</v>
      </c>
      <c r="D149" s="259">
        <f>data!AF85</f>
        <v>0</v>
      </c>
      <c r="E149" s="259">
        <f>data!AG85</f>
        <v>3487667.7600000002</v>
      </c>
      <c r="F149" s="259">
        <f>data!AH85</f>
        <v>137225.70000000001</v>
      </c>
      <c r="G149" s="259">
        <f>data!AI85</f>
        <v>0</v>
      </c>
      <c r="H149" s="259">
        <f>data!AJ85</f>
        <v>6170361.7599999998</v>
      </c>
      <c r="I149" s="259">
        <f>data!AK85</f>
        <v>56685.22</v>
      </c>
    </row>
    <row r="150" spans="1:9" ht="20.149999999999999" customHeight="1">
      <c r="A150" s="251">
        <v>17</v>
      </c>
      <c r="B150" s="259" t="s">
        <v>271</v>
      </c>
      <c r="C150" s="269"/>
      <c r="D150" s="269"/>
      <c r="E150" s="269"/>
      <c r="F150" s="269"/>
      <c r="G150" s="269"/>
      <c r="H150" s="269"/>
      <c r="I150" s="269"/>
    </row>
    <row r="151" spans="1:9" ht="20.149999999999999" customHeight="1">
      <c r="A151" s="251">
        <v>18</v>
      </c>
      <c r="B151" s="259" t="s">
        <v>979</v>
      </c>
      <c r="C151" s="267">
        <f>+data!M696</f>
        <v>479814</v>
      </c>
      <c r="D151" s="267">
        <f>+data!M697</f>
        <v>0</v>
      </c>
      <c r="E151" s="267">
        <f>+data!M698</f>
        <v>1401185</v>
      </c>
      <c r="F151" s="267">
        <f>+data!M699</f>
        <v>13865</v>
      </c>
      <c r="G151" s="267">
        <f>+data!M700</f>
        <v>79401</v>
      </c>
      <c r="H151" s="267">
        <f>+data!M701</f>
        <v>2160188</v>
      </c>
      <c r="I151" s="267">
        <f>+data!M702</f>
        <v>37348</v>
      </c>
    </row>
    <row r="152" spans="1:9" ht="20.149999999999999" customHeight="1">
      <c r="A152" s="251">
        <v>19</v>
      </c>
      <c r="B152" s="267" t="s">
        <v>980</v>
      </c>
      <c r="C152" s="259">
        <f>data!AE87</f>
        <v>280860</v>
      </c>
      <c r="D152" s="259">
        <f>data!AF87</f>
        <v>0</v>
      </c>
      <c r="E152" s="259">
        <f>data!AG87</f>
        <v>270143.01</v>
      </c>
      <c r="F152" s="259">
        <f>data!AH87</f>
        <v>0</v>
      </c>
      <c r="G152" s="259">
        <f>data!AI87</f>
        <v>106023</v>
      </c>
      <c r="H152" s="259">
        <f>data!AJ87</f>
        <v>-3745</v>
      </c>
      <c r="I152" s="259">
        <f>data!AK87</f>
        <v>95068</v>
      </c>
    </row>
    <row r="153" spans="1:9" ht="20.149999999999999" customHeight="1">
      <c r="A153" s="251">
        <v>20</v>
      </c>
      <c r="B153" s="267" t="s">
        <v>981</v>
      </c>
      <c r="C153" s="259">
        <f>data!AE88</f>
        <v>2597406.02</v>
      </c>
      <c r="D153" s="259">
        <f>data!AF88</f>
        <v>0</v>
      </c>
      <c r="E153" s="259">
        <f>data!AG88</f>
        <v>10226760.09</v>
      </c>
      <c r="F153" s="259">
        <f>data!AH88</f>
        <v>0</v>
      </c>
      <c r="G153" s="259">
        <f>data!AI88</f>
        <v>1152470.1299999999</v>
      </c>
      <c r="H153" s="259">
        <f>data!AJ88</f>
        <v>7084537.9900000002</v>
      </c>
      <c r="I153" s="259">
        <f>data!AK88</f>
        <v>100866.98</v>
      </c>
    </row>
    <row r="154" spans="1:9" ht="20.149999999999999" customHeight="1">
      <c r="A154" s="251">
        <v>21</v>
      </c>
      <c r="B154" s="267" t="s">
        <v>982</v>
      </c>
      <c r="C154" s="259">
        <f>data!AE89</f>
        <v>2878266.02</v>
      </c>
      <c r="D154" s="259">
        <f>data!AF89</f>
        <v>0</v>
      </c>
      <c r="E154" s="259">
        <f>data!AG89</f>
        <v>10496903.1</v>
      </c>
      <c r="F154" s="259">
        <f>data!AH89</f>
        <v>0</v>
      </c>
      <c r="G154" s="259">
        <f>data!AI89</f>
        <v>1258493.1299999999</v>
      </c>
      <c r="H154" s="259">
        <f>data!AJ89</f>
        <v>7080792.9900000002</v>
      </c>
      <c r="I154" s="259">
        <f>data!AK89</f>
        <v>195934.97999999998</v>
      </c>
    </row>
    <row r="155" spans="1:9" ht="20.149999999999999" customHeight="1">
      <c r="A155" s="251" t="s">
        <v>983</v>
      </c>
      <c r="B155" s="259"/>
      <c r="C155" s="269"/>
      <c r="D155" s="269"/>
      <c r="E155" s="269"/>
      <c r="F155" s="269"/>
      <c r="G155" s="269"/>
      <c r="H155" s="269"/>
      <c r="I155" s="269"/>
    </row>
    <row r="156" spans="1:9" ht="20.149999999999999" customHeight="1">
      <c r="A156" s="251">
        <v>22</v>
      </c>
      <c r="B156" s="259" t="s">
        <v>984</v>
      </c>
      <c r="C156" s="259">
        <f>data!AE90</f>
        <v>4241</v>
      </c>
      <c r="D156" s="259">
        <f>data!AF90</f>
        <v>0</v>
      </c>
      <c r="E156" s="259">
        <f>data!AG90</f>
        <v>2171</v>
      </c>
      <c r="F156" s="259">
        <f>data!AH90</f>
        <v>0</v>
      </c>
      <c r="G156" s="259">
        <f>data!AI90</f>
        <v>0</v>
      </c>
      <c r="H156" s="259">
        <f>data!AJ90</f>
        <v>18220</v>
      </c>
      <c r="I156" s="259">
        <f>data!AK90</f>
        <v>289</v>
      </c>
    </row>
    <row r="157" spans="1:9" ht="20.149999999999999" customHeight="1">
      <c r="A157" s="251">
        <v>23</v>
      </c>
      <c r="B157" s="259" t="s">
        <v>985</v>
      </c>
      <c r="C157" s="259">
        <f>data!AE91</f>
        <v>0</v>
      </c>
      <c r="D157" s="259">
        <f>data!AF91</f>
        <v>0</v>
      </c>
      <c r="E157" s="259">
        <f>data!AG91</f>
        <v>0</v>
      </c>
      <c r="F157" s="259">
        <f>data!AH91</f>
        <v>0</v>
      </c>
      <c r="G157" s="259">
        <f>data!AI91</f>
        <v>0</v>
      </c>
      <c r="H157" s="259">
        <f>data!AJ91</f>
        <v>0</v>
      </c>
      <c r="I157" s="259">
        <f>data!AK91</f>
        <v>0</v>
      </c>
    </row>
    <row r="158" spans="1:9" ht="20.149999999999999" customHeight="1">
      <c r="A158" s="251">
        <v>24</v>
      </c>
      <c r="B158" s="259" t="s">
        <v>986</v>
      </c>
      <c r="C158" s="259">
        <f>data!AE92</f>
        <v>5894</v>
      </c>
      <c r="D158" s="259">
        <f>data!AF92</f>
        <v>0</v>
      </c>
      <c r="E158" s="259">
        <f>data!AG92</f>
        <v>17048</v>
      </c>
      <c r="F158" s="259">
        <f>data!AH92</f>
        <v>0</v>
      </c>
      <c r="G158" s="259">
        <f>data!AI92</f>
        <v>0</v>
      </c>
      <c r="H158" s="259">
        <f>data!AJ92</f>
        <v>43653</v>
      </c>
      <c r="I158" s="259">
        <f>data!AK92</f>
        <v>401</v>
      </c>
    </row>
    <row r="159" spans="1:9" ht="20.149999999999999" customHeight="1">
      <c r="A159" s="251">
        <v>25</v>
      </c>
      <c r="B159" s="259" t="s">
        <v>987</v>
      </c>
      <c r="C159" s="259">
        <f>data!AE93</f>
        <v>1881</v>
      </c>
      <c r="D159" s="259">
        <f>data!AF93</f>
        <v>0</v>
      </c>
      <c r="E159" s="259">
        <f>data!AG93</f>
        <v>4862</v>
      </c>
      <c r="F159" s="259">
        <f>data!AH93</f>
        <v>0</v>
      </c>
      <c r="G159" s="259">
        <f>data!AI93</f>
        <v>0</v>
      </c>
      <c r="H159" s="259">
        <f>data!AJ93</f>
        <v>294</v>
      </c>
      <c r="I159" s="259">
        <f>data!AK93</f>
        <v>1881</v>
      </c>
    </row>
    <row r="160" spans="1:9" ht="20.149999999999999" customHeight="1">
      <c r="A160" s="251">
        <v>26</v>
      </c>
      <c r="B160" s="259" t="s">
        <v>279</v>
      </c>
      <c r="C160" s="266">
        <f>data!AE94</f>
        <v>0</v>
      </c>
      <c r="D160" s="266">
        <f>data!AF94</f>
        <v>0</v>
      </c>
      <c r="E160" s="266">
        <f>data!AG94</f>
        <v>11.34</v>
      </c>
      <c r="F160" s="266">
        <f>data!AH94</f>
        <v>0</v>
      </c>
      <c r="G160" s="266">
        <f>data!AI94</f>
        <v>0</v>
      </c>
      <c r="H160" s="266">
        <f>data!AJ94</f>
        <v>11.54</v>
      </c>
      <c r="I160" s="266">
        <f>data!AK94</f>
        <v>0</v>
      </c>
    </row>
    <row r="161" spans="1:9" ht="20.149999999999999" customHeight="1">
      <c r="A161" s="252" t="s">
        <v>969</v>
      </c>
      <c r="B161" s="253"/>
      <c r="C161" s="253"/>
      <c r="D161" s="253"/>
      <c r="E161" s="253"/>
      <c r="F161" s="253"/>
      <c r="G161" s="253"/>
      <c r="H161" s="253"/>
      <c r="I161" s="252"/>
    </row>
    <row r="162" spans="1:9" ht="20.149999999999999" customHeight="1">
      <c r="D162" s="255"/>
      <c r="I162" s="256" t="s">
        <v>1003</v>
      </c>
    </row>
    <row r="163" spans="1:9" ht="20.149999999999999" customHeight="1">
      <c r="A163" s="255"/>
    </row>
    <row r="164" spans="1:9" ht="20.149999999999999" customHeight="1">
      <c r="A164" s="257" t="str">
        <f>"Hospital: "&amp;data!C98</f>
        <v>Hospital: Newport Hospital &amp; Health Services</v>
      </c>
      <c r="G164" s="258"/>
      <c r="H164" s="257" t="str">
        <f>"FYE: "&amp;data!C96</f>
        <v>FYE: 12/31/2020</v>
      </c>
    </row>
    <row r="165" spans="1:9" ht="20.149999999999999" customHeight="1">
      <c r="A165" s="251">
        <v>1</v>
      </c>
      <c r="B165" s="259" t="s">
        <v>221</v>
      </c>
      <c r="C165" s="261" t="s">
        <v>56</v>
      </c>
      <c r="D165" s="261" t="s">
        <v>57</v>
      </c>
      <c r="E165" s="261" t="s">
        <v>58</v>
      </c>
      <c r="F165" s="261" t="s">
        <v>59</v>
      </c>
      <c r="G165" s="261" t="s">
        <v>60</v>
      </c>
      <c r="H165" s="261" t="s">
        <v>61</v>
      </c>
      <c r="I165" s="261" t="s">
        <v>62</v>
      </c>
    </row>
    <row r="166" spans="1:9" ht="20.149999999999999" customHeight="1">
      <c r="A166" s="262">
        <v>2</v>
      </c>
      <c r="B166" s="263" t="s">
        <v>971</v>
      </c>
      <c r="C166" s="265" t="s">
        <v>135</v>
      </c>
      <c r="D166" s="265" t="s">
        <v>136</v>
      </c>
      <c r="E166" s="265" t="s">
        <v>122</v>
      </c>
      <c r="F166" s="265" t="s">
        <v>137</v>
      </c>
      <c r="G166" s="265" t="s">
        <v>1004</v>
      </c>
      <c r="H166" s="265" t="s">
        <v>139</v>
      </c>
      <c r="I166" s="265" t="s">
        <v>140</v>
      </c>
    </row>
    <row r="167" spans="1:9" ht="20.149999999999999" customHeight="1">
      <c r="A167" s="262"/>
      <c r="B167" s="263"/>
      <c r="C167" s="265" t="s">
        <v>184</v>
      </c>
      <c r="D167" s="265" t="s">
        <v>184</v>
      </c>
      <c r="E167" s="265" t="s">
        <v>1005</v>
      </c>
      <c r="F167" s="265" t="s">
        <v>194</v>
      </c>
      <c r="G167" s="265" t="s">
        <v>133</v>
      </c>
      <c r="H167" s="264" t="s">
        <v>1006</v>
      </c>
      <c r="I167" s="265" t="s">
        <v>181</v>
      </c>
    </row>
    <row r="168" spans="1:9" ht="20.149999999999999" customHeight="1">
      <c r="A168" s="251">
        <v>3</v>
      </c>
      <c r="B168" s="259" t="s">
        <v>975</v>
      </c>
      <c r="C168" s="261" t="s">
        <v>238</v>
      </c>
      <c r="D168" s="261" t="s">
        <v>238</v>
      </c>
      <c r="E168" s="261" t="s">
        <v>229</v>
      </c>
      <c r="F168" s="261" t="s">
        <v>239</v>
      </c>
      <c r="G168" s="261" t="s">
        <v>240</v>
      </c>
      <c r="H168" s="261" t="s">
        <v>241</v>
      </c>
      <c r="I168" s="261" t="s">
        <v>240</v>
      </c>
    </row>
    <row r="169" spans="1:9" ht="20.149999999999999" customHeight="1">
      <c r="A169" s="251">
        <v>4</v>
      </c>
      <c r="B169" s="259" t="s">
        <v>246</v>
      </c>
      <c r="C169" s="259">
        <f>data!AL59</f>
        <v>597</v>
      </c>
      <c r="D169" s="259">
        <f>data!AM59</f>
        <v>0</v>
      </c>
      <c r="E169" s="259">
        <f>data!AN59</f>
        <v>0</v>
      </c>
      <c r="F169" s="259">
        <f>data!AO59</f>
        <v>4608</v>
      </c>
      <c r="G169" s="259">
        <f>data!AP59</f>
        <v>0</v>
      </c>
      <c r="H169" s="259">
        <f>data!AQ59</f>
        <v>0</v>
      </c>
      <c r="I169" s="259">
        <f>data!AR59</f>
        <v>0</v>
      </c>
    </row>
    <row r="170" spans="1:9" ht="20.149999999999999" customHeight="1">
      <c r="A170" s="251">
        <v>5</v>
      </c>
      <c r="B170" s="259" t="s">
        <v>247</v>
      </c>
      <c r="C170" s="266">
        <f>data!AL60</f>
        <v>0.15</v>
      </c>
      <c r="D170" s="266">
        <f>data!AM60</f>
        <v>0</v>
      </c>
      <c r="E170" s="266">
        <f>data!AN60</f>
        <v>0</v>
      </c>
      <c r="F170" s="266">
        <f>data!AO60</f>
        <v>2.0099999999999998</v>
      </c>
      <c r="G170" s="266">
        <f>data!AP60</f>
        <v>0</v>
      </c>
      <c r="H170" s="266">
        <f>data!AQ60</f>
        <v>0</v>
      </c>
      <c r="I170" s="266">
        <f>data!AR60</f>
        <v>0</v>
      </c>
    </row>
    <row r="171" spans="1:9" ht="20.149999999999999" customHeight="1">
      <c r="A171" s="251">
        <v>6</v>
      </c>
      <c r="B171" s="259" t="s">
        <v>248</v>
      </c>
      <c r="C171" s="259">
        <f>data!AL61</f>
        <v>0</v>
      </c>
      <c r="D171" s="259">
        <f>data!AM61</f>
        <v>0</v>
      </c>
      <c r="E171" s="259">
        <f>data!AN61</f>
        <v>0</v>
      </c>
      <c r="F171" s="259">
        <f>data!AO61</f>
        <v>0</v>
      </c>
      <c r="G171" s="259">
        <f>data!AP61</f>
        <v>0</v>
      </c>
      <c r="H171" s="259">
        <f>data!AQ61</f>
        <v>0</v>
      </c>
      <c r="I171" s="259">
        <f>data!AR61</f>
        <v>0</v>
      </c>
    </row>
    <row r="172" spans="1:9" ht="20.149999999999999" customHeight="1">
      <c r="A172" s="251">
        <v>7</v>
      </c>
      <c r="B172" s="259" t="s">
        <v>9</v>
      </c>
      <c r="C172" s="259">
        <f>data!AL62</f>
        <v>0</v>
      </c>
      <c r="D172" s="259">
        <f>data!AM62</f>
        <v>0</v>
      </c>
      <c r="E172" s="259">
        <f>data!AN62</f>
        <v>0</v>
      </c>
      <c r="F172" s="259">
        <f>data!AO62</f>
        <v>0</v>
      </c>
      <c r="G172" s="259">
        <f>data!AP62</f>
        <v>0</v>
      </c>
      <c r="H172" s="259">
        <f>data!AQ62</f>
        <v>0</v>
      </c>
      <c r="I172" s="259">
        <f>data!AR62</f>
        <v>0</v>
      </c>
    </row>
    <row r="173" spans="1:9" ht="20.149999999999999" customHeight="1">
      <c r="A173" s="251">
        <v>8</v>
      </c>
      <c r="B173" s="259" t="s">
        <v>249</v>
      </c>
      <c r="C173" s="259">
        <f>data!AL63</f>
        <v>15875</v>
      </c>
      <c r="D173" s="259">
        <f>data!AM63</f>
        <v>0</v>
      </c>
      <c r="E173" s="259">
        <f>data!AN63</f>
        <v>0</v>
      </c>
      <c r="F173" s="259">
        <f>data!AO63</f>
        <v>0</v>
      </c>
      <c r="G173" s="259">
        <f>data!AP63</f>
        <v>0</v>
      </c>
      <c r="H173" s="259">
        <f>data!AQ63</f>
        <v>0</v>
      </c>
      <c r="I173" s="259">
        <f>data!AR63</f>
        <v>0</v>
      </c>
    </row>
    <row r="174" spans="1:9" ht="20.149999999999999" customHeight="1">
      <c r="A174" s="251">
        <v>9</v>
      </c>
      <c r="B174" s="259" t="s">
        <v>250</v>
      </c>
      <c r="C174" s="259">
        <f>data!AL64</f>
        <v>178.07</v>
      </c>
      <c r="D174" s="259">
        <f>data!AM64</f>
        <v>0</v>
      </c>
      <c r="E174" s="259">
        <f>data!AN64</f>
        <v>0</v>
      </c>
      <c r="F174" s="259">
        <f>data!AO64</f>
        <v>0</v>
      </c>
      <c r="G174" s="259">
        <f>data!AP64</f>
        <v>0</v>
      </c>
      <c r="H174" s="259">
        <f>data!AQ64</f>
        <v>0</v>
      </c>
      <c r="I174" s="259">
        <f>data!AR64</f>
        <v>0</v>
      </c>
    </row>
    <row r="175" spans="1:9" ht="20.149999999999999" customHeight="1">
      <c r="A175" s="251">
        <v>10</v>
      </c>
      <c r="B175" s="259" t="s">
        <v>497</v>
      </c>
      <c r="C175" s="259">
        <f>data!AL65</f>
        <v>0</v>
      </c>
      <c r="D175" s="259">
        <f>data!AM65</f>
        <v>0</v>
      </c>
      <c r="E175" s="259">
        <f>data!AN65</f>
        <v>0</v>
      </c>
      <c r="F175" s="259">
        <f>data!AO65</f>
        <v>0</v>
      </c>
      <c r="G175" s="259">
        <f>data!AP65</f>
        <v>0</v>
      </c>
      <c r="H175" s="259">
        <f>data!AQ65</f>
        <v>0</v>
      </c>
      <c r="I175" s="259">
        <f>data!AR65</f>
        <v>0</v>
      </c>
    </row>
    <row r="176" spans="1:9" ht="20.149999999999999" customHeight="1">
      <c r="A176" s="251">
        <v>11</v>
      </c>
      <c r="B176" s="259" t="s">
        <v>498</v>
      </c>
      <c r="C176" s="259">
        <f>data!AL66</f>
        <v>0</v>
      </c>
      <c r="D176" s="259">
        <f>data!AM66</f>
        <v>0</v>
      </c>
      <c r="E176" s="259">
        <f>data!AN66</f>
        <v>0</v>
      </c>
      <c r="F176" s="259">
        <f>data!AO66</f>
        <v>0</v>
      </c>
      <c r="G176" s="259">
        <f>data!AP66</f>
        <v>0</v>
      </c>
      <c r="H176" s="259">
        <f>data!AQ66</f>
        <v>0</v>
      </c>
      <c r="I176" s="259">
        <f>data!AR66</f>
        <v>0</v>
      </c>
    </row>
    <row r="177" spans="1:9" ht="20.149999999999999" customHeight="1">
      <c r="A177" s="251">
        <v>12</v>
      </c>
      <c r="B177" s="259" t="s">
        <v>11</v>
      </c>
      <c r="C177" s="259">
        <f>data!AL67</f>
        <v>0</v>
      </c>
      <c r="D177" s="259">
        <f>data!AM67</f>
        <v>0</v>
      </c>
      <c r="E177" s="259">
        <f>data!AN67</f>
        <v>0</v>
      </c>
      <c r="F177" s="259">
        <f>data!AO67</f>
        <v>0</v>
      </c>
      <c r="G177" s="259">
        <f>data!AP67</f>
        <v>0</v>
      </c>
      <c r="H177" s="259">
        <f>data!AQ67</f>
        <v>0</v>
      </c>
      <c r="I177" s="259">
        <f>data!AR67</f>
        <v>0</v>
      </c>
    </row>
    <row r="178" spans="1:9" ht="20.149999999999999" customHeight="1">
      <c r="A178" s="251">
        <v>13</v>
      </c>
      <c r="B178" s="259" t="s">
        <v>976</v>
      </c>
      <c r="C178" s="259">
        <f>data!AL68</f>
        <v>0</v>
      </c>
      <c r="D178" s="259">
        <f>data!AM68</f>
        <v>0</v>
      </c>
      <c r="E178" s="259">
        <f>data!AN68</f>
        <v>0</v>
      </c>
      <c r="F178" s="259">
        <f>data!AO68</f>
        <v>0</v>
      </c>
      <c r="G178" s="259">
        <f>data!AP68</f>
        <v>0</v>
      </c>
      <c r="H178" s="259">
        <f>data!AQ68</f>
        <v>0</v>
      </c>
      <c r="I178" s="259">
        <f>data!AR68</f>
        <v>0</v>
      </c>
    </row>
    <row r="179" spans="1:9" ht="20.149999999999999" customHeight="1">
      <c r="A179" s="251">
        <v>14</v>
      </c>
      <c r="B179" s="259" t="s">
        <v>977</v>
      </c>
      <c r="C179" s="259">
        <f>data!AL69</f>
        <v>0</v>
      </c>
      <c r="D179" s="259">
        <f>data!AM69</f>
        <v>0</v>
      </c>
      <c r="E179" s="259">
        <f>data!AN69</f>
        <v>0</v>
      </c>
      <c r="F179" s="259">
        <f>data!AO69</f>
        <v>0</v>
      </c>
      <c r="G179" s="259">
        <f>data!AP69</f>
        <v>0</v>
      </c>
      <c r="H179" s="259">
        <f>data!AQ69</f>
        <v>0</v>
      </c>
      <c r="I179" s="259">
        <f>data!AR69</f>
        <v>0</v>
      </c>
    </row>
    <row r="180" spans="1:9" ht="20.149999999999999" customHeight="1">
      <c r="A180" s="251">
        <v>15</v>
      </c>
      <c r="B180" s="259" t="s">
        <v>269</v>
      </c>
      <c r="C180" s="259">
        <f>data!AL70</f>
        <v>0</v>
      </c>
      <c r="D180" s="259">
        <f>data!AM70</f>
        <v>0</v>
      </c>
      <c r="E180" s="259">
        <f>data!AN70</f>
        <v>0</v>
      </c>
      <c r="F180" s="259">
        <f>data!AO70</f>
        <v>0</v>
      </c>
      <c r="G180" s="259">
        <f>data!AP70</f>
        <v>0</v>
      </c>
      <c r="H180" s="259">
        <f>data!AQ70</f>
        <v>0</v>
      </c>
      <c r="I180" s="259">
        <f>data!AR70</f>
        <v>0</v>
      </c>
    </row>
    <row r="181" spans="1:9" ht="20.149999999999999" customHeight="1">
      <c r="A181" s="251">
        <v>16</v>
      </c>
      <c r="B181" s="267" t="s">
        <v>978</v>
      </c>
      <c r="C181" s="259">
        <f>data!AL85</f>
        <v>16053.07</v>
      </c>
      <c r="D181" s="259">
        <f>data!AM85</f>
        <v>0</v>
      </c>
      <c r="E181" s="259">
        <f>data!AN85</f>
        <v>0</v>
      </c>
      <c r="F181" s="259">
        <f>data!AO85</f>
        <v>0</v>
      </c>
      <c r="G181" s="259">
        <f>data!AP85</f>
        <v>0</v>
      </c>
      <c r="H181" s="259">
        <f>data!AQ85</f>
        <v>0</v>
      </c>
      <c r="I181" s="259">
        <f>data!AR85</f>
        <v>0</v>
      </c>
    </row>
    <row r="182" spans="1:9" ht="20.149999999999999" customHeight="1">
      <c r="A182" s="251">
        <v>17</v>
      </c>
      <c r="B182" s="259" t="s">
        <v>271</v>
      </c>
      <c r="C182" s="269"/>
      <c r="D182" s="269"/>
      <c r="E182" s="269"/>
      <c r="F182" s="269"/>
      <c r="G182" s="269"/>
      <c r="H182" s="269"/>
      <c r="I182" s="269"/>
    </row>
    <row r="183" spans="1:9" ht="20.149999999999999" customHeight="1">
      <c r="A183" s="251">
        <v>18</v>
      </c>
      <c r="B183" s="259" t="s">
        <v>979</v>
      </c>
      <c r="C183" s="267">
        <f>+data!M703</f>
        <v>8631</v>
      </c>
      <c r="D183" s="267">
        <f>+data!M704</f>
        <v>0</v>
      </c>
      <c r="E183" s="267">
        <f>+data!M705</f>
        <v>0</v>
      </c>
      <c r="F183" s="267">
        <f>+data!M706</f>
        <v>75145</v>
      </c>
      <c r="G183" s="267">
        <f>+data!M707</f>
        <v>0</v>
      </c>
      <c r="H183" s="267">
        <f>+data!M708</f>
        <v>0</v>
      </c>
      <c r="I183" s="267">
        <f>+data!M709</f>
        <v>0</v>
      </c>
    </row>
    <row r="184" spans="1:9" ht="20.149999999999999" customHeight="1">
      <c r="A184" s="251">
        <v>19</v>
      </c>
      <c r="B184" s="267" t="s">
        <v>980</v>
      </c>
      <c r="C184" s="259">
        <f>data!AL87</f>
        <v>2212</v>
      </c>
      <c r="D184" s="259">
        <f>data!AM87</f>
        <v>0</v>
      </c>
      <c r="E184" s="259">
        <f>data!AN87</f>
        <v>0</v>
      </c>
      <c r="F184" s="259">
        <f>data!AO87</f>
        <v>0</v>
      </c>
      <c r="G184" s="259">
        <f>data!AP87</f>
        <v>0</v>
      </c>
      <c r="H184" s="259">
        <f>data!AQ87</f>
        <v>0</v>
      </c>
      <c r="I184" s="259">
        <f>data!AR87</f>
        <v>0</v>
      </c>
    </row>
    <row r="185" spans="1:9" ht="20.149999999999999" customHeight="1">
      <c r="A185" s="251">
        <v>20</v>
      </c>
      <c r="B185" s="267" t="s">
        <v>981</v>
      </c>
      <c r="C185" s="259">
        <f>data!AL88</f>
        <v>52029</v>
      </c>
      <c r="D185" s="259">
        <f>data!AM88</f>
        <v>0</v>
      </c>
      <c r="E185" s="259">
        <f>data!AN88</f>
        <v>0</v>
      </c>
      <c r="F185" s="259">
        <f>data!AO88</f>
        <v>0</v>
      </c>
      <c r="G185" s="259">
        <f>data!AP88</f>
        <v>0</v>
      </c>
      <c r="H185" s="259">
        <f>data!AQ88</f>
        <v>0</v>
      </c>
      <c r="I185" s="259">
        <f>data!AR88</f>
        <v>0</v>
      </c>
    </row>
    <row r="186" spans="1:9" ht="20.149999999999999" customHeight="1">
      <c r="A186" s="251">
        <v>21</v>
      </c>
      <c r="B186" s="267" t="s">
        <v>982</v>
      </c>
      <c r="C186" s="259">
        <f>data!AL89</f>
        <v>54241</v>
      </c>
      <c r="D186" s="259">
        <f>data!AM89</f>
        <v>0</v>
      </c>
      <c r="E186" s="259">
        <f>data!AN89</f>
        <v>0</v>
      </c>
      <c r="F186" s="259">
        <f>data!AO89</f>
        <v>0</v>
      </c>
      <c r="G186" s="259">
        <f>data!AP89</f>
        <v>0</v>
      </c>
      <c r="H186" s="259">
        <f>data!AQ89</f>
        <v>0</v>
      </c>
      <c r="I186" s="259">
        <f>data!AR89</f>
        <v>0</v>
      </c>
    </row>
    <row r="187" spans="1:9" ht="20.149999999999999" customHeight="1">
      <c r="A187" s="251" t="s">
        <v>983</v>
      </c>
      <c r="B187" s="259"/>
      <c r="C187" s="269"/>
      <c r="D187" s="269"/>
      <c r="E187" s="269"/>
      <c r="F187" s="269"/>
      <c r="G187" s="269"/>
      <c r="H187" s="269"/>
      <c r="I187" s="269"/>
    </row>
    <row r="188" spans="1:9" ht="20.149999999999999" customHeight="1">
      <c r="A188" s="251">
        <v>22</v>
      </c>
      <c r="B188" s="259" t="s">
        <v>984</v>
      </c>
      <c r="C188" s="259">
        <f>data!AL90</f>
        <v>80</v>
      </c>
      <c r="D188" s="259">
        <f>data!AM90</f>
        <v>0</v>
      </c>
      <c r="E188" s="259">
        <f>data!AN90</f>
        <v>0</v>
      </c>
      <c r="F188" s="259">
        <f>data!AO90</f>
        <v>521</v>
      </c>
      <c r="G188" s="259">
        <f>data!AP90</f>
        <v>0</v>
      </c>
      <c r="H188" s="259">
        <f>data!AQ90</f>
        <v>0</v>
      </c>
      <c r="I188" s="259">
        <f>data!AR90</f>
        <v>0</v>
      </c>
    </row>
    <row r="189" spans="1:9" ht="20.149999999999999" customHeight="1">
      <c r="A189" s="251">
        <v>23</v>
      </c>
      <c r="B189" s="259" t="s">
        <v>985</v>
      </c>
      <c r="C189" s="259">
        <f>data!AL91</f>
        <v>0</v>
      </c>
      <c r="D189" s="259">
        <f>data!AM91</f>
        <v>0</v>
      </c>
      <c r="E189" s="259">
        <f>data!AN91</f>
        <v>0</v>
      </c>
      <c r="F189" s="259">
        <f>data!AO91</f>
        <v>556</v>
      </c>
      <c r="G189" s="259">
        <f>data!AP91</f>
        <v>0</v>
      </c>
      <c r="H189" s="259">
        <f>data!AQ91</f>
        <v>0</v>
      </c>
      <c r="I189" s="259">
        <f>data!AR91</f>
        <v>0</v>
      </c>
    </row>
    <row r="190" spans="1:9" ht="20.149999999999999" customHeight="1">
      <c r="A190" s="251">
        <v>24</v>
      </c>
      <c r="B190" s="259" t="s">
        <v>986</v>
      </c>
      <c r="C190" s="259">
        <f>data!AL92</f>
        <v>111</v>
      </c>
      <c r="D190" s="259">
        <f>data!AM92</f>
        <v>0</v>
      </c>
      <c r="E190" s="259">
        <f>data!AN92</f>
        <v>0</v>
      </c>
      <c r="F190" s="259">
        <f>data!AO92</f>
        <v>2625</v>
      </c>
      <c r="G190" s="259">
        <f>data!AP92</f>
        <v>0</v>
      </c>
      <c r="H190" s="259">
        <f>data!AQ92</f>
        <v>0</v>
      </c>
      <c r="I190" s="259">
        <f>data!AR92</f>
        <v>0</v>
      </c>
    </row>
    <row r="191" spans="1:9" ht="20.149999999999999" customHeight="1">
      <c r="A191" s="251">
        <v>25</v>
      </c>
      <c r="B191" s="259" t="s">
        <v>987</v>
      </c>
      <c r="C191" s="259">
        <f>data!AL93</f>
        <v>0</v>
      </c>
      <c r="D191" s="259">
        <f>data!AM93</f>
        <v>0</v>
      </c>
      <c r="E191" s="259">
        <f>data!AN93</f>
        <v>0</v>
      </c>
      <c r="F191" s="259">
        <f>data!AO93</f>
        <v>653</v>
      </c>
      <c r="G191" s="259">
        <f>data!AP93</f>
        <v>0</v>
      </c>
      <c r="H191" s="259">
        <f>data!AQ93</f>
        <v>0</v>
      </c>
      <c r="I191" s="259">
        <f>data!AR93</f>
        <v>0</v>
      </c>
    </row>
    <row r="192" spans="1:9" ht="20.149999999999999" customHeight="1">
      <c r="A192" s="251">
        <v>26</v>
      </c>
      <c r="B192" s="259" t="s">
        <v>279</v>
      </c>
      <c r="C192" s="266">
        <f>data!AL94</f>
        <v>0</v>
      </c>
      <c r="D192" s="266">
        <f>data!AM94</f>
        <v>0</v>
      </c>
      <c r="E192" s="266">
        <f>data!AN94</f>
        <v>0</v>
      </c>
      <c r="F192" s="266">
        <f>data!AO94</f>
        <v>1.79</v>
      </c>
      <c r="G192" s="266">
        <f>data!AP94</f>
        <v>0</v>
      </c>
      <c r="H192" s="266">
        <f>data!AQ94</f>
        <v>0</v>
      </c>
      <c r="I192" s="266">
        <f>data!AR94</f>
        <v>0</v>
      </c>
    </row>
    <row r="193" spans="1:9" ht="20.149999999999999" customHeight="1">
      <c r="A193" s="252" t="s">
        <v>969</v>
      </c>
      <c r="B193" s="253"/>
      <c r="C193" s="253"/>
      <c r="D193" s="253"/>
      <c r="E193" s="253"/>
      <c r="F193" s="253"/>
      <c r="G193" s="253"/>
      <c r="H193" s="253"/>
      <c r="I193" s="252"/>
    </row>
    <row r="194" spans="1:9" ht="20.149999999999999" customHeight="1">
      <c r="D194" s="255"/>
      <c r="I194" s="256" t="s">
        <v>1007</v>
      </c>
    </row>
    <row r="195" spans="1:9" ht="20.149999999999999" customHeight="1">
      <c r="A195" s="255"/>
    </row>
    <row r="196" spans="1:9" ht="20.149999999999999" customHeight="1">
      <c r="A196" s="257" t="str">
        <f>"Hospital: "&amp;data!C98</f>
        <v>Hospital: Newport Hospital &amp; Health Services</v>
      </c>
      <c r="G196" s="258"/>
      <c r="H196" s="257" t="str">
        <f>"FYE: "&amp;data!C96</f>
        <v>FYE: 12/31/2020</v>
      </c>
    </row>
    <row r="197" spans="1:9" ht="20.149999999999999" customHeight="1">
      <c r="A197" s="251">
        <v>1</v>
      </c>
      <c r="B197" s="259" t="s">
        <v>221</v>
      </c>
      <c r="C197" s="261" t="s">
        <v>63</v>
      </c>
      <c r="D197" s="261" t="s">
        <v>64</v>
      </c>
      <c r="E197" s="261" t="s">
        <v>65</v>
      </c>
      <c r="F197" s="261" t="s">
        <v>66</v>
      </c>
      <c r="G197" s="261" t="s">
        <v>67</v>
      </c>
      <c r="H197" s="261" t="s">
        <v>68</v>
      </c>
      <c r="I197" s="261" t="s">
        <v>69</v>
      </c>
    </row>
    <row r="198" spans="1:9" ht="20.149999999999999" customHeight="1">
      <c r="A198" s="262">
        <v>2</v>
      </c>
      <c r="B198" s="263" t="s">
        <v>971</v>
      </c>
      <c r="C198" s="265"/>
      <c r="D198" s="265" t="s">
        <v>142</v>
      </c>
      <c r="E198" s="265" t="s">
        <v>143</v>
      </c>
      <c r="F198" s="265" t="s">
        <v>144</v>
      </c>
      <c r="G198" s="265" t="s">
        <v>1008</v>
      </c>
      <c r="H198" s="265" t="s">
        <v>146</v>
      </c>
      <c r="I198" s="265"/>
    </row>
    <row r="199" spans="1:9" ht="20.149999999999999" customHeight="1">
      <c r="A199" s="262"/>
      <c r="B199" s="263"/>
      <c r="C199" s="265" t="s">
        <v>141</v>
      </c>
      <c r="D199" s="265" t="s">
        <v>243</v>
      </c>
      <c r="E199" s="265" t="s">
        <v>1009</v>
      </c>
      <c r="F199" s="265" t="s">
        <v>198</v>
      </c>
      <c r="G199" s="265" t="s">
        <v>213</v>
      </c>
      <c r="H199" s="265" t="s">
        <v>200</v>
      </c>
      <c r="I199" s="265" t="s">
        <v>147</v>
      </c>
    </row>
    <row r="200" spans="1:9" ht="20.149999999999999" customHeight="1">
      <c r="A200" s="251">
        <v>3</v>
      </c>
      <c r="B200" s="259" t="s">
        <v>975</v>
      </c>
      <c r="C200" s="261" t="s">
        <v>238</v>
      </c>
      <c r="D200" s="261" t="s">
        <v>243</v>
      </c>
      <c r="E200" s="261" t="s">
        <v>240</v>
      </c>
      <c r="F200" s="271"/>
      <c r="G200" s="271"/>
      <c r="H200" s="271"/>
      <c r="I200" s="261" t="s">
        <v>244</v>
      </c>
    </row>
    <row r="201" spans="1:9" ht="20.149999999999999" customHeight="1">
      <c r="A201" s="251">
        <v>4</v>
      </c>
      <c r="B201" s="259" t="s">
        <v>246</v>
      </c>
      <c r="C201" s="259">
        <f>data!AS59</f>
        <v>0</v>
      </c>
      <c r="D201" s="259">
        <f>data!AT59</f>
        <v>0</v>
      </c>
      <c r="E201" s="259">
        <f>data!AU59</f>
        <v>0</v>
      </c>
      <c r="F201" s="271"/>
      <c r="G201" s="271"/>
      <c r="H201" s="271"/>
      <c r="I201" s="259">
        <f>data!AY59</f>
        <v>26935</v>
      </c>
    </row>
    <row r="202" spans="1:9" ht="20.149999999999999" customHeight="1">
      <c r="A202" s="251">
        <v>5</v>
      </c>
      <c r="B202" s="259" t="s">
        <v>247</v>
      </c>
      <c r="C202" s="266">
        <f>data!AS60</f>
        <v>0</v>
      </c>
      <c r="D202" s="266">
        <f>data!AT60</f>
        <v>0</v>
      </c>
      <c r="E202" s="266">
        <f>data!AU60</f>
        <v>0</v>
      </c>
      <c r="F202" s="266">
        <f>data!AV60</f>
        <v>0</v>
      </c>
      <c r="G202" s="266">
        <f>data!AW60</f>
        <v>0</v>
      </c>
      <c r="H202" s="266">
        <f>data!AX60</f>
        <v>0</v>
      </c>
      <c r="I202" s="266">
        <f>data!AY60</f>
        <v>16.93</v>
      </c>
    </row>
    <row r="203" spans="1:9" ht="20.149999999999999" customHeight="1">
      <c r="A203" s="251">
        <v>6</v>
      </c>
      <c r="B203" s="259" t="s">
        <v>248</v>
      </c>
      <c r="C203" s="259">
        <f>data!AS61</f>
        <v>0</v>
      </c>
      <c r="D203" s="259">
        <f>data!AT61</f>
        <v>0</v>
      </c>
      <c r="E203" s="259">
        <f>data!AU61</f>
        <v>0</v>
      </c>
      <c r="F203" s="259">
        <f>data!AV61</f>
        <v>13125.7</v>
      </c>
      <c r="G203" s="259">
        <f>data!AW61</f>
        <v>0</v>
      </c>
      <c r="H203" s="259">
        <f>data!AX61</f>
        <v>0</v>
      </c>
      <c r="I203" s="259">
        <f>data!AY61</f>
        <v>240161.09</v>
      </c>
    </row>
    <row r="204" spans="1:9" ht="20.149999999999999" customHeight="1">
      <c r="A204" s="251">
        <v>7</v>
      </c>
      <c r="B204" s="259" t="s">
        <v>9</v>
      </c>
      <c r="C204" s="259">
        <f>data!AS62</f>
        <v>0</v>
      </c>
      <c r="D204" s="259">
        <f>data!AT62</f>
        <v>0</v>
      </c>
      <c r="E204" s="259">
        <f>data!AU62</f>
        <v>0</v>
      </c>
      <c r="F204" s="259">
        <f>data!AV62</f>
        <v>3438</v>
      </c>
      <c r="G204" s="259">
        <f>data!AW62</f>
        <v>0</v>
      </c>
      <c r="H204" s="259">
        <f>data!AX62</f>
        <v>0</v>
      </c>
      <c r="I204" s="259">
        <f>data!AY62</f>
        <v>84389</v>
      </c>
    </row>
    <row r="205" spans="1:9" ht="20.149999999999999" customHeight="1">
      <c r="A205" s="251">
        <v>8</v>
      </c>
      <c r="B205" s="259" t="s">
        <v>249</v>
      </c>
      <c r="C205" s="259">
        <f>data!AS63</f>
        <v>0</v>
      </c>
      <c r="D205" s="259">
        <f>data!AT63</f>
        <v>0</v>
      </c>
      <c r="E205" s="259">
        <f>data!AU63</f>
        <v>0</v>
      </c>
      <c r="F205" s="259">
        <f>data!AV63</f>
        <v>0</v>
      </c>
      <c r="G205" s="259">
        <f>data!AW63</f>
        <v>0</v>
      </c>
      <c r="H205" s="259">
        <f>data!AX63</f>
        <v>0</v>
      </c>
      <c r="I205" s="259">
        <f>data!AY63</f>
        <v>7793.17</v>
      </c>
    </row>
    <row r="206" spans="1:9" ht="20.149999999999999" customHeight="1">
      <c r="A206" s="251">
        <v>9</v>
      </c>
      <c r="B206" s="259" t="s">
        <v>250</v>
      </c>
      <c r="C206" s="259">
        <f>data!AS64</f>
        <v>0</v>
      </c>
      <c r="D206" s="259">
        <f>data!AT64</f>
        <v>0</v>
      </c>
      <c r="E206" s="259">
        <f>data!AU64</f>
        <v>0</v>
      </c>
      <c r="F206" s="259">
        <f>data!AV64</f>
        <v>0</v>
      </c>
      <c r="G206" s="259">
        <f>data!AW64</f>
        <v>0</v>
      </c>
      <c r="H206" s="259">
        <f>data!AX64</f>
        <v>0</v>
      </c>
      <c r="I206" s="259">
        <f>data!AY64</f>
        <v>138310.82999999999</v>
      </c>
    </row>
    <row r="207" spans="1:9" ht="20.149999999999999" customHeight="1">
      <c r="A207" s="251">
        <v>10</v>
      </c>
      <c r="B207" s="259" t="s">
        <v>497</v>
      </c>
      <c r="C207" s="259">
        <f>data!AS65</f>
        <v>0</v>
      </c>
      <c r="D207" s="259">
        <f>data!AT65</f>
        <v>0</v>
      </c>
      <c r="E207" s="259">
        <f>data!AU65</f>
        <v>0</v>
      </c>
      <c r="F207" s="259">
        <f>data!AV65</f>
        <v>0</v>
      </c>
      <c r="G207" s="259">
        <f>data!AW65</f>
        <v>0</v>
      </c>
      <c r="H207" s="259">
        <f>data!AX65</f>
        <v>0</v>
      </c>
      <c r="I207" s="259">
        <f>data!AY65</f>
        <v>0</v>
      </c>
    </row>
    <row r="208" spans="1:9" ht="20.149999999999999" customHeight="1">
      <c r="A208" s="251">
        <v>11</v>
      </c>
      <c r="B208" s="259" t="s">
        <v>498</v>
      </c>
      <c r="C208" s="259">
        <f>data!AS66</f>
        <v>0</v>
      </c>
      <c r="D208" s="259">
        <f>data!AT66</f>
        <v>0</v>
      </c>
      <c r="E208" s="259">
        <f>data!AU66</f>
        <v>0</v>
      </c>
      <c r="F208" s="259">
        <f>data!BB66</f>
        <v>0</v>
      </c>
      <c r="G208" s="259">
        <f>data!AW66</f>
        <v>0</v>
      </c>
      <c r="H208" s="259">
        <f>data!AX66</f>
        <v>0</v>
      </c>
      <c r="I208" s="259">
        <f>data!AY66</f>
        <v>10</v>
      </c>
    </row>
    <row r="209" spans="1:9" ht="20.149999999999999" customHeight="1">
      <c r="A209" s="251">
        <v>12</v>
      </c>
      <c r="B209" s="259" t="s">
        <v>11</v>
      </c>
      <c r="C209" s="259">
        <f>data!AS67</f>
        <v>0</v>
      </c>
      <c r="D209" s="259">
        <f>data!AT67</f>
        <v>0</v>
      </c>
      <c r="E209" s="259">
        <f>data!AU67</f>
        <v>0</v>
      </c>
      <c r="F209" s="259">
        <f>data!AV67</f>
        <v>0</v>
      </c>
      <c r="G209" s="259">
        <f>data!AW67</f>
        <v>0</v>
      </c>
      <c r="H209" s="259">
        <f>data!AX67</f>
        <v>0</v>
      </c>
      <c r="I209" s="259">
        <f>data!AY67</f>
        <v>2542</v>
      </c>
    </row>
    <row r="210" spans="1:9" ht="20.149999999999999" customHeight="1">
      <c r="A210" s="251">
        <v>13</v>
      </c>
      <c r="B210" s="259" t="s">
        <v>976</v>
      </c>
      <c r="C210" s="259">
        <f>data!AS68</f>
        <v>0</v>
      </c>
      <c r="D210" s="259">
        <f>data!AT68</f>
        <v>0</v>
      </c>
      <c r="E210" s="259">
        <f>data!AU68</f>
        <v>0</v>
      </c>
      <c r="F210" s="259">
        <f>data!AV68</f>
        <v>0</v>
      </c>
      <c r="G210" s="259">
        <f>data!AW68</f>
        <v>0</v>
      </c>
      <c r="H210" s="259">
        <f>data!AX68</f>
        <v>0</v>
      </c>
      <c r="I210" s="259">
        <f>data!AY68</f>
        <v>1932.95</v>
      </c>
    </row>
    <row r="211" spans="1:9" ht="20.149999999999999" customHeight="1">
      <c r="A211" s="251">
        <v>14</v>
      </c>
      <c r="B211" s="259" t="s">
        <v>977</v>
      </c>
      <c r="C211" s="259">
        <f>data!AS69</f>
        <v>0</v>
      </c>
      <c r="D211" s="259">
        <f>data!AT69</f>
        <v>0</v>
      </c>
      <c r="E211" s="259">
        <f>data!AU69</f>
        <v>0</v>
      </c>
      <c r="F211" s="259">
        <f>data!AV69</f>
        <v>0</v>
      </c>
      <c r="G211" s="259">
        <f>data!AW69</f>
        <v>0</v>
      </c>
      <c r="H211" s="259">
        <f>data!AX69</f>
        <v>0</v>
      </c>
      <c r="I211" s="259">
        <f>data!AY69</f>
        <v>2965.71</v>
      </c>
    </row>
    <row r="212" spans="1:9" ht="20.149999999999999" customHeight="1">
      <c r="A212" s="251">
        <v>15</v>
      </c>
      <c r="B212" s="259" t="s">
        <v>269</v>
      </c>
      <c r="C212" s="259">
        <f>-data!AS84</f>
        <v>0</v>
      </c>
      <c r="D212" s="259">
        <f>-data!AT84</f>
        <v>0</v>
      </c>
      <c r="E212" s="259">
        <f>-data!AU84</f>
        <v>0</v>
      </c>
      <c r="F212" s="259">
        <f>-data!AV84</f>
        <v>0</v>
      </c>
      <c r="G212" s="259">
        <f>-data!AW84</f>
        <v>0</v>
      </c>
      <c r="H212" s="259">
        <f>-data!AX84</f>
        <v>0</v>
      </c>
      <c r="I212" s="259">
        <f>-data!AY84</f>
        <v>0</v>
      </c>
    </row>
    <row r="213" spans="1:9" ht="20.149999999999999" customHeight="1">
      <c r="A213" s="251">
        <v>16</v>
      </c>
      <c r="B213" s="267" t="s">
        <v>978</v>
      </c>
      <c r="C213" s="259">
        <f>data!AS85</f>
        <v>0</v>
      </c>
      <c r="D213" s="259">
        <f>data!AT85</f>
        <v>0</v>
      </c>
      <c r="E213" s="259">
        <f>data!AU85</f>
        <v>0</v>
      </c>
      <c r="F213" s="259">
        <f>data!AV85</f>
        <v>16563.7</v>
      </c>
      <c r="G213" s="259">
        <f>data!AW85</f>
        <v>0</v>
      </c>
      <c r="H213" s="259">
        <f>data!AX85</f>
        <v>0</v>
      </c>
      <c r="I213" s="259">
        <f>data!AY85</f>
        <v>478104.75</v>
      </c>
    </row>
    <row r="214" spans="1:9" ht="20.149999999999999" customHeight="1">
      <c r="A214" s="251">
        <v>17</v>
      </c>
      <c r="B214" s="259" t="s">
        <v>271</v>
      </c>
      <c r="C214" s="269"/>
      <c r="D214" s="269"/>
      <c r="E214" s="269"/>
      <c r="F214" s="269"/>
      <c r="G214" s="269"/>
      <c r="H214" s="269"/>
      <c r="I214" s="269"/>
    </row>
    <row r="215" spans="1:9" ht="20.149999999999999" customHeight="1">
      <c r="A215" s="251">
        <v>18</v>
      </c>
      <c r="B215" s="259" t="s">
        <v>979</v>
      </c>
      <c r="C215" s="267">
        <f>+data!M710</f>
        <v>0</v>
      </c>
      <c r="D215" s="267">
        <f>+data!M711</f>
        <v>0</v>
      </c>
      <c r="E215" s="267">
        <f>+data!M712</f>
        <v>0</v>
      </c>
      <c r="F215" s="267">
        <f>+data!M713</f>
        <v>1635</v>
      </c>
      <c r="G215" s="273"/>
      <c r="H215" s="259"/>
      <c r="I215" s="259"/>
    </row>
    <row r="216" spans="1:9" ht="20.149999999999999" customHeight="1">
      <c r="A216" s="251">
        <v>19</v>
      </c>
      <c r="B216" s="267" t="s">
        <v>980</v>
      </c>
      <c r="C216" s="259">
        <f>data!AS87</f>
        <v>0</v>
      </c>
      <c r="D216" s="259">
        <f>data!AT87</f>
        <v>0</v>
      </c>
      <c r="E216" s="259">
        <f>data!AU87</f>
        <v>0</v>
      </c>
      <c r="F216" s="259">
        <f>data!AV87</f>
        <v>0</v>
      </c>
      <c r="G216" s="274" t="str">
        <f>IF(data!AW73&gt;0,data!AW73,"")</f>
        <v/>
      </c>
      <c r="H216" s="274" t="str">
        <f>IF(data!AX73&gt;0,data!AX73,"")</f>
        <v/>
      </c>
      <c r="I216" s="274" t="str">
        <f>IF(data!AY73&gt;0,data!AY73,"")</f>
        <v/>
      </c>
    </row>
    <row r="217" spans="1:9" ht="20.149999999999999" customHeight="1">
      <c r="A217" s="251">
        <v>20</v>
      </c>
      <c r="B217" s="267" t="s">
        <v>981</v>
      </c>
      <c r="C217" s="259">
        <f>data!AS88</f>
        <v>0</v>
      </c>
      <c r="D217" s="259">
        <f>data!AT88</f>
        <v>0</v>
      </c>
      <c r="E217" s="259">
        <f>data!AU88</f>
        <v>0</v>
      </c>
      <c r="F217" s="259">
        <f>data!AV88</f>
        <v>0</v>
      </c>
      <c r="G217" s="274" t="str">
        <f>IF(data!AW74&gt;0,data!AW74,"")</f>
        <v/>
      </c>
      <c r="H217" s="274" t="str">
        <f>IF(data!AX74&gt;0,data!AX74,"")</f>
        <v/>
      </c>
      <c r="I217" s="274" t="str">
        <f>IF(data!AY74&gt;0,data!AY74,"")</f>
        <v/>
      </c>
    </row>
    <row r="218" spans="1:9" ht="20.149999999999999" customHeight="1">
      <c r="A218" s="251">
        <v>21</v>
      </c>
      <c r="B218" s="267" t="s">
        <v>982</v>
      </c>
      <c r="C218" s="259">
        <f>data!AS89</f>
        <v>0</v>
      </c>
      <c r="D218" s="259">
        <f>data!AT89</f>
        <v>0</v>
      </c>
      <c r="E218" s="259">
        <f>data!AU89</f>
        <v>0</v>
      </c>
      <c r="F218" s="259">
        <f>data!AV89</f>
        <v>0</v>
      </c>
      <c r="G218" s="274" t="str">
        <f>IF(data!AW75&gt;0,data!AW75,"")</f>
        <v/>
      </c>
      <c r="H218" s="274" t="str">
        <f>IF(data!AX75&gt;0,data!AX75,"")</f>
        <v/>
      </c>
      <c r="I218" s="274" t="str">
        <f>IF(data!AY75&gt;0,data!AY75,"")</f>
        <v/>
      </c>
    </row>
    <row r="219" spans="1:9" ht="20.149999999999999" customHeight="1">
      <c r="A219" s="251" t="s">
        <v>983</v>
      </c>
      <c r="B219" s="259"/>
      <c r="C219" s="269"/>
      <c r="D219" s="269"/>
      <c r="E219" s="269"/>
      <c r="F219" s="269"/>
      <c r="G219" s="269"/>
      <c r="H219" s="269"/>
      <c r="I219" s="269"/>
    </row>
    <row r="220" spans="1:9" ht="20.149999999999999" customHeight="1">
      <c r="A220" s="251">
        <v>22</v>
      </c>
      <c r="B220" s="259" t="s">
        <v>984</v>
      </c>
      <c r="C220" s="259">
        <f>data!AS90</f>
        <v>0</v>
      </c>
      <c r="D220" s="259">
        <f>data!AT90</f>
        <v>0</v>
      </c>
      <c r="E220" s="259">
        <f>data!AU90</f>
        <v>0</v>
      </c>
      <c r="F220" s="259">
        <f>data!AV90</f>
        <v>0</v>
      </c>
      <c r="G220" s="259">
        <f>data!AW90</f>
        <v>0</v>
      </c>
      <c r="H220" s="259">
        <f>data!AX90</f>
        <v>0</v>
      </c>
      <c r="I220" s="259">
        <f>data!AY90</f>
        <v>1472</v>
      </c>
    </row>
    <row r="221" spans="1:9" ht="20.149999999999999" customHeight="1">
      <c r="A221" s="251">
        <v>23</v>
      </c>
      <c r="B221" s="259" t="s">
        <v>985</v>
      </c>
      <c r="C221" s="259">
        <f>data!AS91</f>
        <v>0</v>
      </c>
      <c r="D221" s="259">
        <f>data!AT91</f>
        <v>0</v>
      </c>
      <c r="E221" s="259">
        <f>data!AU91</f>
        <v>0</v>
      </c>
      <c r="F221" s="259">
        <f>data!AV91</f>
        <v>0</v>
      </c>
      <c r="G221" s="259">
        <f>data!AW91</f>
        <v>0</v>
      </c>
      <c r="H221" s="274" t="str">
        <f>IF(data!AX77&gt;0,data!AX77,"")</f>
        <v/>
      </c>
      <c r="I221" s="274">
        <f>IF(data!AY77&gt;0,data!AY77,"")</f>
        <v>1502.62</v>
      </c>
    </row>
    <row r="222" spans="1:9" ht="20.149999999999999" customHeight="1">
      <c r="A222" s="251">
        <v>24</v>
      </c>
      <c r="B222" s="259" t="s">
        <v>986</v>
      </c>
      <c r="C222" s="259">
        <f>data!AS92</f>
        <v>0</v>
      </c>
      <c r="D222" s="259">
        <f>data!AT92</f>
        <v>0</v>
      </c>
      <c r="E222" s="259">
        <f>data!AU92</f>
        <v>0</v>
      </c>
      <c r="F222" s="259">
        <f>data!AV92</f>
        <v>0</v>
      </c>
      <c r="G222" s="259">
        <f>data!AW92</f>
        <v>0</v>
      </c>
      <c r="H222" s="274" t="str">
        <f>IF(data!AX78&gt;0,data!AX78,"")</f>
        <v/>
      </c>
      <c r="I222" s="274" t="str">
        <f>IF(data!AY78&gt;0,data!AY78,"")</f>
        <v/>
      </c>
    </row>
    <row r="223" spans="1:9" ht="20.149999999999999" customHeight="1">
      <c r="A223" s="251">
        <v>25</v>
      </c>
      <c r="B223" s="259" t="s">
        <v>987</v>
      </c>
      <c r="C223" s="259">
        <f>data!AS93</f>
        <v>0</v>
      </c>
      <c r="D223" s="259">
        <f>data!AT93</f>
        <v>0</v>
      </c>
      <c r="E223" s="259">
        <f>data!AU93</f>
        <v>0</v>
      </c>
      <c r="F223" s="259">
        <f>data!AV93</f>
        <v>0</v>
      </c>
      <c r="G223" s="259">
        <f>data!AW93</f>
        <v>0</v>
      </c>
      <c r="H223" s="274" t="str">
        <f>IF(data!AX79&gt;0,data!AX79,"")</f>
        <v/>
      </c>
      <c r="I223" s="274" t="str">
        <f>IF(data!AY79&gt;0,data!AY79,"")</f>
        <v/>
      </c>
    </row>
    <row r="224" spans="1:9" ht="20.149999999999999" customHeight="1">
      <c r="A224" s="251">
        <v>26</v>
      </c>
      <c r="B224" s="259" t="s">
        <v>279</v>
      </c>
      <c r="C224" s="266">
        <f>data!AS94</f>
        <v>0</v>
      </c>
      <c r="D224" s="266">
        <f>data!AT94</f>
        <v>0</v>
      </c>
      <c r="E224" s="266">
        <f>data!AU94</f>
        <v>0</v>
      </c>
      <c r="F224" s="266">
        <f>data!AV94</f>
        <v>0</v>
      </c>
      <c r="G224" s="274" t="str">
        <f>IF(data!AW80&gt;0,data!AW80,"")</f>
        <v/>
      </c>
      <c r="H224" s="274" t="str">
        <f>IF(data!AX80&gt;0,data!AX80,"")</f>
        <v/>
      </c>
      <c r="I224" s="274" t="str">
        <f>IF(data!AY80&gt;0,data!AY80,"")</f>
        <v/>
      </c>
    </row>
    <row r="225" spans="1:9" ht="20.149999999999999" customHeight="1">
      <c r="A225" s="252" t="s">
        <v>969</v>
      </c>
      <c r="B225" s="253"/>
      <c r="C225" s="253"/>
      <c r="D225" s="253"/>
      <c r="E225" s="253"/>
      <c r="F225" s="253"/>
      <c r="G225" s="253"/>
      <c r="H225" s="253"/>
      <c r="I225" s="252"/>
    </row>
    <row r="226" spans="1:9" ht="20.149999999999999" customHeight="1">
      <c r="D226" s="255"/>
      <c r="I226" s="256" t="s">
        <v>1010</v>
      </c>
    </row>
    <row r="227" spans="1:9" ht="20.149999999999999" customHeight="1">
      <c r="A227" s="255"/>
    </row>
    <row r="228" spans="1:9" ht="20.149999999999999" customHeight="1">
      <c r="A228" s="257" t="str">
        <f>"Hospital: "&amp;data!C98</f>
        <v>Hospital: Newport Hospital &amp; Health Services</v>
      </c>
      <c r="G228" s="258"/>
      <c r="H228" s="257" t="str">
        <f>"FYE: "&amp;data!C96</f>
        <v>FYE: 12/31/2020</v>
      </c>
    </row>
    <row r="229" spans="1:9" ht="20.149999999999999" customHeight="1">
      <c r="A229" s="251">
        <v>1</v>
      </c>
      <c r="B229" s="259" t="s">
        <v>221</v>
      </c>
      <c r="C229" s="261" t="s">
        <v>70</v>
      </c>
      <c r="D229" s="261" t="s">
        <v>71</v>
      </c>
      <c r="E229" s="261" t="s">
        <v>72</v>
      </c>
      <c r="F229" s="261" t="s">
        <v>73</v>
      </c>
      <c r="G229" s="261" t="s">
        <v>74</v>
      </c>
      <c r="H229" s="261" t="s">
        <v>75</v>
      </c>
      <c r="I229" s="261" t="s">
        <v>76</v>
      </c>
    </row>
    <row r="230" spans="1:9" ht="20.149999999999999" customHeight="1">
      <c r="A230" s="262">
        <v>2</v>
      </c>
      <c r="B230" s="263" t="s">
        <v>971</v>
      </c>
      <c r="C230" s="265"/>
      <c r="D230" s="265" t="s">
        <v>149</v>
      </c>
      <c r="E230" s="265" t="s">
        <v>150</v>
      </c>
      <c r="F230" s="265" t="s">
        <v>119</v>
      </c>
      <c r="G230" s="265"/>
      <c r="H230" s="265"/>
      <c r="I230" s="265"/>
    </row>
    <row r="231" spans="1:9" ht="20.149999999999999" customHeight="1">
      <c r="A231" s="262"/>
      <c r="B231" s="263"/>
      <c r="C231" s="265" t="s">
        <v>148</v>
      </c>
      <c r="D231" s="265" t="s">
        <v>201</v>
      </c>
      <c r="E231" s="265" t="s">
        <v>1011</v>
      </c>
      <c r="F231" s="265" t="s">
        <v>1012</v>
      </c>
      <c r="G231" s="265" t="s">
        <v>151</v>
      </c>
      <c r="H231" s="265" t="s">
        <v>152</v>
      </c>
      <c r="I231" s="265" t="s">
        <v>153</v>
      </c>
    </row>
    <row r="232" spans="1:9" ht="20.149999999999999" customHeight="1">
      <c r="A232" s="251">
        <v>3</v>
      </c>
      <c r="B232" s="259" t="s">
        <v>975</v>
      </c>
      <c r="C232" s="261" t="s">
        <v>1013</v>
      </c>
      <c r="D232" s="261" t="s">
        <v>1014</v>
      </c>
      <c r="E232" s="271"/>
      <c r="F232" s="271"/>
      <c r="G232" s="271"/>
      <c r="H232" s="261" t="s">
        <v>245</v>
      </c>
      <c r="I232" s="271"/>
    </row>
    <row r="233" spans="1:9" ht="20.149999999999999" customHeight="1">
      <c r="A233" s="251">
        <v>4</v>
      </c>
      <c r="B233" s="259" t="s">
        <v>246</v>
      </c>
      <c r="C233" s="259">
        <f>data!AZ59</f>
        <v>0</v>
      </c>
      <c r="D233" s="259">
        <f>data!BA59</f>
        <v>0</v>
      </c>
      <c r="E233" s="271"/>
      <c r="F233" s="271"/>
      <c r="G233" s="271"/>
      <c r="H233" s="259">
        <f>data!BE59</f>
        <v>87057</v>
      </c>
      <c r="I233" s="271"/>
    </row>
    <row r="234" spans="1:9" ht="20.149999999999999" customHeight="1">
      <c r="A234" s="251">
        <v>5</v>
      </c>
      <c r="B234" s="259" t="s">
        <v>247</v>
      </c>
      <c r="C234" s="266">
        <f>data!AZ60</f>
        <v>0</v>
      </c>
      <c r="D234" s="266">
        <f>data!BA60</f>
        <v>1.92</v>
      </c>
      <c r="E234" s="266">
        <f>data!BB60</f>
        <v>4.7300000000000004</v>
      </c>
      <c r="F234" s="266">
        <f>data!BC60</f>
        <v>0</v>
      </c>
      <c r="G234" s="266">
        <f>data!BD60</f>
        <v>3.42</v>
      </c>
      <c r="H234" s="266">
        <f>data!BE60</f>
        <v>5.56</v>
      </c>
      <c r="I234" s="266">
        <f>data!BF60</f>
        <v>14.59</v>
      </c>
    </row>
    <row r="235" spans="1:9" ht="20.149999999999999" customHeight="1">
      <c r="A235" s="251">
        <v>6</v>
      </c>
      <c r="B235" s="259" t="s">
        <v>248</v>
      </c>
      <c r="C235" s="259">
        <f>data!AZ61</f>
        <v>0</v>
      </c>
      <c r="D235" s="259">
        <f>data!BA61</f>
        <v>56860.19</v>
      </c>
      <c r="E235" s="259">
        <f>data!BB61</f>
        <v>69451.59</v>
      </c>
      <c r="F235" s="259">
        <f>data!BC61</f>
        <v>0</v>
      </c>
      <c r="G235" s="259">
        <f>data!BD61</f>
        <v>182816.88</v>
      </c>
      <c r="H235" s="259">
        <f>data!BE61</f>
        <v>395167.79</v>
      </c>
      <c r="I235" s="259">
        <f>data!BF61</f>
        <v>472549.95</v>
      </c>
    </row>
    <row r="236" spans="1:9" ht="20.149999999999999" customHeight="1">
      <c r="A236" s="251">
        <v>7</v>
      </c>
      <c r="B236" s="259" t="s">
        <v>9</v>
      </c>
      <c r="C236" s="259">
        <f>data!AZ62</f>
        <v>0</v>
      </c>
      <c r="D236" s="259">
        <f>data!BA62</f>
        <v>23288</v>
      </c>
      <c r="E236" s="259">
        <f>data!BB62</f>
        <v>12129</v>
      </c>
      <c r="F236" s="259">
        <f>data!BC62</f>
        <v>0</v>
      </c>
      <c r="G236" s="259">
        <f>data!BD62</f>
        <v>64859</v>
      </c>
      <c r="H236" s="259">
        <f>data!BE62</f>
        <v>110807</v>
      </c>
      <c r="I236" s="259">
        <f>data!BF62</f>
        <v>163551</v>
      </c>
    </row>
    <row r="237" spans="1:9" ht="20.149999999999999" customHeight="1">
      <c r="A237" s="251">
        <v>8</v>
      </c>
      <c r="B237" s="259" t="s">
        <v>249</v>
      </c>
      <c r="C237" s="259">
        <f>data!AZ63</f>
        <v>0</v>
      </c>
      <c r="D237" s="259">
        <f>data!BA63</f>
        <v>0</v>
      </c>
      <c r="E237" s="259">
        <f>data!BB63</f>
        <v>0</v>
      </c>
      <c r="F237" s="259">
        <f>data!BC63</f>
        <v>0</v>
      </c>
      <c r="G237" s="259">
        <f>data!BD63</f>
        <v>0</v>
      </c>
      <c r="H237" s="259">
        <f>data!BE63</f>
        <v>0</v>
      </c>
      <c r="I237" s="259">
        <f>data!BF63</f>
        <v>0</v>
      </c>
    </row>
    <row r="238" spans="1:9" ht="20.149999999999999" customHeight="1">
      <c r="A238" s="251">
        <v>9</v>
      </c>
      <c r="B238" s="259" t="s">
        <v>250</v>
      </c>
      <c r="C238" s="259">
        <f>data!AZ64</f>
        <v>0</v>
      </c>
      <c r="D238" s="259">
        <f>data!BA64</f>
        <v>12889.34</v>
      </c>
      <c r="E238" s="259">
        <f>data!BB64</f>
        <v>2985.79</v>
      </c>
      <c r="F238" s="259">
        <f>data!BC64</f>
        <v>0</v>
      </c>
      <c r="G238" s="259">
        <f>data!BD64</f>
        <v>4675.1400000000003</v>
      </c>
      <c r="H238" s="259">
        <f>data!BE64</f>
        <v>15125.93</v>
      </c>
      <c r="I238" s="259">
        <f>data!BF64</f>
        <v>30233.01</v>
      </c>
    </row>
    <row r="239" spans="1:9" ht="20.149999999999999" customHeight="1">
      <c r="A239" s="251">
        <v>10</v>
      </c>
      <c r="B239" s="259" t="s">
        <v>497</v>
      </c>
      <c r="C239" s="259">
        <f>data!AZ65</f>
        <v>0</v>
      </c>
      <c r="D239" s="259">
        <f>data!BA65</f>
        <v>0</v>
      </c>
      <c r="E239" s="259">
        <f>data!BB65</f>
        <v>0</v>
      </c>
      <c r="F239" s="259">
        <f>data!BC65</f>
        <v>0</v>
      </c>
      <c r="G239" s="259">
        <f>data!BD65</f>
        <v>0</v>
      </c>
      <c r="H239" s="259">
        <f>data!BE65</f>
        <v>0</v>
      </c>
      <c r="I239" s="259">
        <f>data!BF65</f>
        <v>0</v>
      </c>
    </row>
    <row r="240" spans="1:9" ht="20.149999999999999" customHeight="1">
      <c r="A240" s="251">
        <v>11</v>
      </c>
      <c r="B240" s="259" t="s">
        <v>498</v>
      </c>
      <c r="C240" s="259">
        <f>data!AZ66</f>
        <v>0</v>
      </c>
      <c r="D240" s="259">
        <f>data!BA66</f>
        <v>0</v>
      </c>
      <c r="E240" s="259">
        <f>data!BB66</f>
        <v>0</v>
      </c>
      <c r="F240" s="259">
        <f>data!BC66</f>
        <v>0</v>
      </c>
      <c r="G240" s="259">
        <f>data!BD66</f>
        <v>0</v>
      </c>
      <c r="H240" s="259">
        <f>data!BE66</f>
        <v>636.86</v>
      </c>
      <c r="I240" s="259">
        <f>data!BF66</f>
        <v>20</v>
      </c>
    </row>
    <row r="241" spans="1:9" ht="20.149999999999999" customHeight="1">
      <c r="A241" s="251">
        <v>12</v>
      </c>
      <c r="B241" s="259" t="s">
        <v>11</v>
      </c>
      <c r="C241" s="259">
        <f>data!AZ67</f>
        <v>0</v>
      </c>
      <c r="D241" s="259">
        <f>data!BA67</f>
        <v>1882</v>
      </c>
      <c r="E241" s="259">
        <f>data!BB67</f>
        <v>0</v>
      </c>
      <c r="F241" s="259">
        <f>data!BC67</f>
        <v>0</v>
      </c>
      <c r="G241" s="259">
        <f>data!BD67</f>
        <v>0</v>
      </c>
      <c r="H241" s="259">
        <f>data!BE67</f>
        <v>510745</v>
      </c>
      <c r="I241" s="259">
        <f>data!BF67</f>
        <v>1147</v>
      </c>
    </row>
    <row r="242" spans="1:9" ht="20.149999999999999" customHeight="1">
      <c r="A242" s="251">
        <v>13</v>
      </c>
      <c r="B242" s="259" t="s">
        <v>976</v>
      </c>
      <c r="C242" s="259">
        <f>data!AZ68</f>
        <v>0</v>
      </c>
      <c r="D242" s="259">
        <f>data!BA68</f>
        <v>0</v>
      </c>
      <c r="E242" s="259">
        <f>data!BB68</f>
        <v>0</v>
      </c>
      <c r="F242" s="259">
        <f>data!BC68</f>
        <v>0</v>
      </c>
      <c r="G242" s="259">
        <f>data!BD68</f>
        <v>0</v>
      </c>
      <c r="H242" s="259">
        <f>data!BE68</f>
        <v>15745.26</v>
      </c>
      <c r="I242" s="259">
        <f>data!BF68</f>
        <v>0</v>
      </c>
    </row>
    <row r="243" spans="1:9" ht="20.149999999999999" customHeight="1">
      <c r="A243" s="251">
        <v>14</v>
      </c>
      <c r="B243" s="259" t="s">
        <v>977</v>
      </c>
      <c r="C243" s="259">
        <f>data!AZ69</f>
        <v>0</v>
      </c>
      <c r="D243" s="259">
        <f>data!BA69</f>
        <v>22.62</v>
      </c>
      <c r="E243" s="259">
        <f>data!BB69</f>
        <v>0</v>
      </c>
      <c r="F243" s="259">
        <f>data!BC69</f>
        <v>0</v>
      </c>
      <c r="G243" s="259">
        <f>data!BD69</f>
        <v>33019.53</v>
      </c>
      <c r="H243" s="259">
        <f>data!BE69</f>
        <v>475540.24</v>
      </c>
      <c r="I243" s="259">
        <f>data!BF69</f>
        <v>518.29999999999995</v>
      </c>
    </row>
    <row r="244" spans="1:9" ht="20.149999999999999" customHeight="1">
      <c r="A244" s="251">
        <v>15</v>
      </c>
      <c r="B244" s="259" t="s">
        <v>269</v>
      </c>
      <c r="C244" s="259">
        <f>-data!AZ84</f>
        <v>0</v>
      </c>
      <c r="D244" s="259">
        <f>-data!BA84</f>
        <v>0</v>
      </c>
      <c r="E244" s="259">
        <f>-data!BB84</f>
        <v>0</v>
      </c>
      <c r="F244" s="259">
        <f>-data!BC84</f>
        <v>0</v>
      </c>
      <c r="G244" s="259">
        <f>-data!BD84</f>
        <v>0</v>
      </c>
      <c r="H244" s="259">
        <f>-data!BE84</f>
        <v>0</v>
      </c>
      <c r="I244" s="259">
        <f>-data!BF84</f>
        <v>0</v>
      </c>
    </row>
    <row r="245" spans="1:9" ht="20.149999999999999" customHeight="1">
      <c r="A245" s="251">
        <v>16</v>
      </c>
      <c r="B245" s="267" t="s">
        <v>978</v>
      </c>
      <c r="C245" s="259">
        <f>data!AZ85</f>
        <v>0</v>
      </c>
      <c r="D245" s="259">
        <f>data!BA85</f>
        <v>94942.15</v>
      </c>
      <c r="E245" s="259">
        <f>data!BB85</f>
        <v>84566.37999999999</v>
      </c>
      <c r="F245" s="259">
        <f>data!BC85</f>
        <v>0</v>
      </c>
      <c r="G245" s="259">
        <f>data!BD85</f>
        <v>285370.55000000005</v>
      </c>
      <c r="H245" s="259">
        <f>data!BE85</f>
        <v>1523768.08</v>
      </c>
      <c r="I245" s="259">
        <f>data!BF85</f>
        <v>668019.26</v>
      </c>
    </row>
    <row r="246" spans="1:9" ht="20.149999999999999" customHeight="1">
      <c r="A246" s="251">
        <v>17</v>
      </c>
      <c r="B246" s="259" t="s">
        <v>271</v>
      </c>
      <c r="C246" s="269"/>
      <c r="D246" s="269"/>
      <c r="E246" s="269"/>
      <c r="F246" s="269"/>
      <c r="G246" s="269"/>
      <c r="H246" s="269"/>
      <c r="I246" s="269"/>
    </row>
    <row r="247" spans="1:9" ht="20.149999999999999" customHeight="1">
      <c r="A247" s="251">
        <v>18</v>
      </c>
      <c r="B247" s="259" t="s">
        <v>979</v>
      </c>
      <c r="C247" s="259"/>
      <c r="D247" s="259"/>
      <c r="E247" s="259"/>
      <c r="F247" s="259"/>
      <c r="G247" s="259"/>
      <c r="H247" s="259"/>
      <c r="I247" s="259"/>
    </row>
    <row r="248" spans="1:9" ht="20.149999999999999" customHeight="1">
      <c r="A248" s="251">
        <v>19</v>
      </c>
      <c r="B248" s="267" t="s">
        <v>980</v>
      </c>
      <c r="C248" s="274" t="str">
        <f>IF(data!AZ73&gt;0,data!AZ73,"")</f>
        <v/>
      </c>
      <c r="D248" s="274" t="str">
        <f>IF(data!BA73&gt;0,data!BA73,"")</f>
        <v/>
      </c>
      <c r="E248" s="274" t="str">
        <f>IF(data!BB73&gt;0,data!BB73,"")</f>
        <v/>
      </c>
      <c r="F248" s="274" t="str">
        <f>IF(data!BC73&gt;0,data!BC73,"")</f>
        <v/>
      </c>
      <c r="G248" s="274" t="str">
        <f>IF(data!BD73&gt;0,data!BD73,"")</f>
        <v/>
      </c>
      <c r="H248" s="274">
        <f>IF(data!BE73&gt;0,data!BE73,"")</f>
        <v>3763.58</v>
      </c>
      <c r="I248" s="274" t="str">
        <f>IF(data!BF73&gt;0,data!BF73,"")</f>
        <v/>
      </c>
    </row>
    <row r="249" spans="1:9" ht="20.149999999999999" customHeight="1">
      <c r="A249" s="251">
        <v>20</v>
      </c>
      <c r="B249" s="267" t="s">
        <v>981</v>
      </c>
      <c r="C249" s="274" t="str">
        <f>IF(data!AZ74&gt;0,data!AZ74,"")</f>
        <v/>
      </c>
      <c r="D249" s="274" t="str">
        <f>IF(data!BA74&gt;0,data!BA74,"")</f>
        <v/>
      </c>
      <c r="E249" s="274" t="str">
        <f>IF(data!BB74&gt;0,data!BB74,"")</f>
        <v/>
      </c>
      <c r="F249" s="274" t="str">
        <f>IF(data!BC74&gt;0,data!BC74,"")</f>
        <v/>
      </c>
      <c r="G249" s="274" t="str">
        <f>IF(data!BD74&gt;0,data!BD74,"")</f>
        <v/>
      </c>
      <c r="H249" s="274" t="str">
        <f>IF(data!BE74&gt;0,data!BE74,"")</f>
        <v/>
      </c>
      <c r="I249" s="274" t="str">
        <f>IF(data!BF74&gt;0,data!BF74,"")</f>
        <v/>
      </c>
    </row>
    <row r="250" spans="1:9" ht="20.149999999999999" customHeight="1">
      <c r="A250" s="251">
        <v>21</v>
      </c>
      <c r="B250" s="267" t="s">
        <v>982</v>
      </c>
      <c r="C250" s="274" t="str">
        <f>IF(data!AZ75&gt;0,data!AZ75,"")</f>
        <v/>
      </c>
      <c r="D250" s="274" t="str">
        <f>IF(data!BA75&gt;0,data!BA75,"")</f>
        <v/>
      </c>
      <c r="E250" s="274" t="str">
        <f>IF(data!BB75&gt;0,data!BB75,"")</f>
        <v/>
      </c>
      <c r="F250" s="274" t="str">
        <f>IF(data!BC75&gt;0,data!BC75,"")</f>
        <v/>
      </c>
      <c r="G250" s="274" t="str">
        <f>IF(data!BD75&gt;0,data!BD75,"")</f>
        <v/>
      </c>
      <c r="H250" s="274" t="str">
        <f>IF(data!BE75&gt;0,data!BE75,"")</f>
        <v/>
      </c>
      <c r="I250" s="274" t="str">
        <f>IF(data!BF75&gt;0,data!BF75,"")</f>
        <v/>
      </c>
    </row>
    <row r="251" spans="1:9" ht="20.149999999999999" customHeight="1">
      <c r="A251" s="251" t="s">
        <v>983</v>
      </c>
      <c r="B251" s="259"/>
      <c r="C251" s="269"/>
      <c r="D251" s="269"/>
      <c r="E251" s="269"/>
      <c r="F251" s="269"/>
      <c r="G251" s="269"/>
      <c r="H251" s="269"/>
      <c r="I251" s="269"/>
    </row>
    <row r="252" spans="1:9" ht="20.149999999999999" customHeight="1">
      <c r="A252" s="251">
        <v>22</v>
      </c>
      <c r="B252" s="259" t="s">
        <v>984</v>
      </c>
      <c r="C252" s="275">
        <f>data!AZ90</f>
        <v>1263</v>
      </c>
      <c r="D252" s="275">
        <f>data!BA90</f>
        <v>695</v>
      </c>
      <c r="E252" s="275">
        <f>data!BB90</f>
        <v>7</v>
      </c>
      <c r="F252" s="275">
        <f>data!BC90</f>
        <v>0</v>
      </c>
      <c r="G252" s="275">
        <f>data!BD90</f>
        <v>1186</v>
      </c>
      <c r="H252" s="275">
        <f>data!BE90</f>
        <v>23045</v>
      </c>
      <c r="I252" s="275">
        <f>data!BF90</f>
        <v>535</v>
      </c>
    </row>
    <row r="253" spans="1:9" ht="20.149999999999999" customHeight="1">
      <c r="A253" s="251">
        <v>23</v>
      </c>
      <c r="B253" s="259" t="s">
        <v>985</v>
      </c>
      <c r="C253" s="275">
        <f>data!AZ91</f>
        <v>20020</v>
      </c>
      <c r="D253" s="275">
        <f>data!BA91</f>
        <v>0</v>
      </c>
      <c r="E253" s="275">
        <f>data!BB91</f>
        <v>0</v>
      </c>
      <c r="F253" s="275">
        <f>data!BC91</f>
        <v>0</v>
      </c>
      <c r="G253" s="274" t="str">
        <f>IF(data!BD77&gt;0,data!BD77,"")</f>
        <v/>
      </c>
      <c r="H253" s="274">
        <f>IF(data!BE77&gt;0,data!BE77,"")</f>
        <v>125829.31</v>
      </c>
      <c r="I253" s="275">
        <f>data!BF91</f>
        <v>0</v>
      </c>
    </row>
    <row r="254" spans="1:9" ht="20.149999999999999" customHeight="1">
      <c r="A254" s="251">
        <v>24</v>
      </c>
      <c r="B254" s="259" t="s">
        <v>986</v>
      </c>
      <c r="C254" s="274" t="str">
        <f>IF(data!AZ78&gt;0,data!AZ78,"")</f>
        <v/>
      </c>
      <c r="D254" s="275">
        <f>data!BA92</f>
        <v>0</v>
      </c>
      <c r="E254" s="275">
        <f>data!BB92</f>
        <v>0</v>
      </c>
      <c r="F254" s="275">
        <f>data!BC92</f>
        <v>0</v>
      </c>
      <c r="G254" s="274" t="str">
        <f>IF(data!BD78&gt;0,data!BD78,"")</f>
        <v/>
      </c>
      <c r="H254" s="274" t="str">
        <f>IF(data!BE78&gt;0,data!BE78,"")</f>
        <v/>
      </c>
      <c r="I254" s="274" t="str">
        <f>IF(data!BF78&gt;0,data!BF78,"")</f>
        <v/>
      </c>
    </row>
    <row r="255" spans="1:9" ht="20.149999999999999" customHeight="1">
      <c r="A255" s="251">
        <v>25</v>
      </c>
      <c r="B255" s="259" t="s">
        <v>987</v>
      </c>
      <c r="C255" s="274" t="str">
        <f>IF(data!AZ79&gt;0,data!AZ79,"")</f>
        <v/>
      </c>
      <c r="D255" s="274" t="str">
        <f>IF(data!BA79&gt;0,data!BA79,"")</f>
        <v/>
      </c>
      <c r="E255" s="275">
        <f>data!BB93</f>
        <v>0</v>
      </c>
      <c r="F255" s="275">
        <f>data!BC93</f>
        <v>0</v>
      </c>
      <c r="G255" s="274" t="str">
        <f>IF(data!BD79&gt;0,data!BD79,"")</f>
        <v/>
      </c>
      <c r="H255" s="274" t="str">
        <f>IF(data!BE79&gt;0,data!BE79,"")</f>
        <v/>
      </c>
      <c r="I255" s="274" t="str">
        <f>IF(data!BF79&gt;0,data!BF79,"")</f>
        <v/>
      </c>
    </row>
    <row r="256" spans="1:9" ht="20.149999999999999" customHeight="1">
      <c r="A256" s="251">
        <v>26</v>
      </c>
      <c r="B256" s="259" t="s">
        <v>279</v>
      </c>
      <c r="C256" s="274" t="str">
        <f>IF(data!AZ80&gt;0,data!AZ80,"")</f>
        <v/>
      </c>
      <c r="D256" s="274" t="str">
        <f>IF(data!BA80&gt;0,data!BA80,"")</f>
        <v/>
      </c>
      <c r="E256" s="274" t="str">
        <f>IF(data!BB80&gt;0,data!BB80,"")</f>
        <v/>
      </c>
      <c r="F256" s="274" t="str">
        <f>IF(data!BC80&gt;0,data!BC80,"")</f>
        <v/>
      </c>
      <c r="G256" s="274">
        <f>IF(data!BD80&gt;0,data!BD80,"")</f>
        <v>80.5</v>
      </c>
      <c r="H256" s="274">
        <f>IF(data!BE80&gt;0,data!BE80,"")</f>
        <v>54.74</v>
      </c>
      <c r="I256" s="274" t="str">
        <f>IF(data!BF80&gt;0,data!BF80,"")</f>
        <v/>
      </c>
    </row>
    <row r="257" spans="1:9" ht="20.149999999999999" customHeight="1">
      <c r="A257" s="252" t="s">
        <v>969</v>
      </c>
      <c r="B257" s="253"/>
      <c r="C257" s="253"/>
      <c r="D257" s="253"/>
      <c r="E257" s="253"/>
      <c r="F257" s="253"/>
      <c r="G257" s="253"/>
      <c r="H257" s="253"/>
      <c r="I257" s="252"/>
    </row>
    <row r="258" spans="1:9" ht="20.149999999999999" customHeight="1">
      <c r="D258" s="255"/>
      <c r="I258" s="256" t="s">
        <v>1015</v>
      </c>
    </row>
    <row r="259" spans="1:9" ht="20.149999999999999" customHeight="1">
      <c r="A259" s="255"/>
    </row>
    <row r="260" spans="1:9" ht="20.149999999999999" customHeight="1">
      <c r="A260" s="257" t="str">
        <f>"Hospital: "&amp;data!C98</f>
        <v>Hospital: Newport Hospital &amp; Health Services</v>
      </c>
      <c r="G260" s="258"/>
      <c r="H260" s="257" t="str">
        <f>"FYE: "&amp;data!C96</f>
        <v>FYE: 12/31/2020</v>
      </c>
    </row>
    <row r="261" spans="1:9" ht="20.149999999999999" customHeight="1">
      <c r="A261" s="251">
        <v>1</v>
      </c>
      <c r="B261" s="259" t="s">
        <v>221</v>
      </c>
      <c r="C261" s="261" t="s">
        <v>77</v>
      </c>
      <c r="D261" s="261" t="s">
        <v>78</v>
      </c>
      <c r="E261" s="261" t="s">
        <v>79</v>
      </c>
      <c r="F261" s="261" t="s">
        <v>80</v>
      </c>
      <c r="G261" s="261" t="s">
        <v>81</v>
      </c>
      <c r="H261" s="261" t="s">
        <v>82</v>
      </c>
      <c r="I261" s="261" t="s">
        <v>83</v>
      </c>
    </row>
    <row r="262" spans="1:9" ht="20.149999999999999" customHeight="1">
      <c r="A262" s="262">
        <v>2</v>
      </c>
      <c r="B262" s="263" t="s">
        <v>971</v>
      </c>
      <c r="C262" s="265" t="s">
        <v>1016</v>
      </c>
      <c r="D262" s="265" t="s">
        <v>155</v>
      </c>
      <c r="E262" s="265" t="s">
        <v>156</v>
      </c>
      <c r="F262" s="265"/>
      <c r="G262" s="265" t="s">
        <v>158</v>
      </c>
      <c r="H262" s="265"/>
      <c r="I262" s="265" t="s">
        <v>144</v>
      </c>
    </row>
    <row r="263" spans="1:9" ht="20.149999999999999" customHeight="1">
      <c r="A263" s="262"/>
      <c r="B263" s="263"/>
      <c r="C263" s="265" t="s">
        <v>1017</v>
      </c>
      <c r="D263" s="265" t="s">
        <v>202</v>
      </c>
      <c r="E263" s="265" t="s">
        <v>181</v>
      </c>
      <c r="F263" s="265" t="s">
        <v>157</v>
      </c>
      <c r="G263" s="265" t="s">
        <v>203</v>
      </c>
      <c r="H263" s="265" t="s">
        <v>159</v>
      </c>
      <c r="I263" s="265" t="s">
        <v>1018</v>
      </c>
    </row>
    <row r="264" spans="1:9" ht="20.149999999999999" customHeight="1">
      <c r="A264" s="251">
        <v>3</v>
      </c>
      <c r="B264" s="259" t="s">
        <v>975</v>
      </c>
      <c r="C264" s="271"/>
      <c r="D264" s="271"/>
      <c r="E264" s="271"/>
      <c r="F264" s="271"/>
      <c r="G264" s="271"/>
      <c r="H264" s="271"/>
      <c r="I264" s="271"/>
    </row>
    <row r="265" spans="1:9" ht="20.149999999999999" customHeight="1">
      <c r="A265" s="251">
        <v>4</v>
      </c>
      <c r="B265" s="259" t="s">
        <v>246</v>
      </c>
      <c r="C265" s="271"/>
      <c r="D265" s="271"/>
      <c r="E265" s="271"/>
      <c r="F265" s="271"/>
      <c r="G265" s="271"/>
      <c r="H265" s="271"/>
      <c r="I265" s="271"/>
    </row>
    <row r="266" spans="1:9" ht="20.149999999999999" customHeight="1">
      <c r="A266" s="251">
        <v>5</v>
      </c>
      <c r="B266" s="259" t="s">
        <v>247</v>
      </c>
      <c r="C266" s="266">
        <f>data!BG60</f>
        <v>3.6</v>
      </c>
      <c r="D266" s="266">
        <f>data!BH60</f>
        <v>1.4</v>
      </c>
      <c r="E266" s="266">
        <f>data!BI60</f>
        <v>0</v>
      </c>
      <c r="F266" s="266">
        <f>data!BJ60</f>
        <v>5.31</v>
      </c>
      <c r="G266" s="266">
        <f>data!BK60</f>
        <v>10.130000000000001</v>
      </c>
      <c r="H266" s="266">
        <f>data!BL60</f>
        <v>7.2</v>
      </c>
      <c r="I266" s="266">
        <f>data!BM60</f>
        <v>0</v>
      </c>
    </row>
    <row r="267" spans="1:9" ht="20.149999999999999" customHeight="1">
      <c r="A267" s="251">
        <v>6</v>
      </c>
      <c r="B267" s="259" t="s">
        <v>248</v>
      </c>
      <c r="C267" s="259">
        <f>data!BG61</f>
        <v>309399.74</v>
      </c>
      <c r="D267" s="259">
        <f>data!BH61</f>
        <v>155015.54</v>
      </c>
      <c r="E267" s="259">
        <f>data!BI61</f>
        <v>0</v>
      </c>
      <c r="F267" s="259">
        <f>data!BJ61</f>
        <v>595555.6</v>
      </c>
      <c r="G267" s="259">
        <f>data!BK61</f>
        <v>566948.93999999994</v>
      </c>
      <c r="H267" s="259">
        <f>data!BL61</f>
        <v>342408.62</v>
      </c>
      <c r="I267" s="259">
        <f>data!BM61</f>
        <v>0</v>
      </c>
    </row>
    <row r="268" spans="1:9" ht="20.149999999999999" customHeight="1">
      <c r="A268" s="251">
        <v>7</v>
      </c>
      <c r="B268" s="259" t="s">
        <v>9</v>
      </c>
      <c r="C268" s="259">
        <f>data!BG62</f>
        <v>90736</v>
      </c>
      <c r="D268" s="259">
        <f>data!BH62</f>
        <v>32529</v>
      </c>
      <c r="E268" s="259">
        <f>data!BI62</f>
        <v>0</v>
      </c>
      <c r="F268" s="259">
        <f>data!BJ62</f>
        <v>151946</v>
      </c>
      <c r="G268" s="259">
        <f>data!BK62</f>
        <v>209509</v>
      </c>
      <c r="H268" s="259">
        <f>data!BL62</f>
        <v>111181</v>
      </c>
      <c r="I268" s="259">
        <f>data!BM62</f>
        <v>0</v>
      </c>
    </row>
    <row r="269" spans="1:9" ht="20.149999999999999" customHeight="1">
      <c r="A269" s="251">
        <v>8</v>
      </c>
      <c r="B269" s="259" t="s">
        <v>249</v>
      </c>
      <c r="C269" s="259">
        <f>data!BG63</f>
        <v>0</v>
      </c>
      <c r="D269" s="259">
        <f>data!BH63</f>
        <v>0</v>
      </c>
      <c r="E269" s="259">
        <f>data!BI63</f>
        <v>0</v>
      </c>
      <c r="F269" s="259">
        <f>data!BJ63</f>
        <v>53160.45</v>
      </c>
      <c r="G269" s="259">
        <f>data!BK63</f>
        <v>59441.34</v>
      </c>
      <c r="H269" s="259">
        <f>data!BL63</f>
        <v>0</v>
      </c>
      <c r="I269" s="259">
        <f>data!BM63</f>
        <v>0</v>
      </c>
    </row>
    <row r="270" spans="1:9" ht="20.149999999999999" customHeight="1">
      <c r="A270" s="251">
        <v>9</v>
      </c>
      <c r="B270" s="259" t="s">
        <v>250</v>
      </c>
      <c r="C270" s="259">
        <f>data!BG64</f>
        <v>63657.01</v>
      </c>
      <c r="D270" s="259">
        <f>data!BH64</f>
        <v>54535.55</v>
      </c>
      <c r="E270" s="259">
        <f>data!BI64</f>
        <v>0</v>
      </c>
      <c r="F270" s="259">
        <f>data!BJ64</f>
        <v>3856.7</v>
      </c>
      <c r="G270" s="259">
        <f>data!BK64</f>
        <v>28744.3</v>
      </c>
      <c r="H270" s="259">
        <f>data!BL64</f>
        <v>28577.48</v>
      </c>
      <c r="I270" s="259">
        <f>data!BM64</f>
        <v>0</v>
      </c>
    </row>
    <row r="271" spans="1:9" ht="20.149999999999999" customHeight="1">
      <c r="A271" s="251">
        <v>10</v>
      </c>
      <c r="B271" s="259" t="s">
        <v>497</v>
      </c>
      <c r="C271" s="259">
        <f>data!BG65</f>
        <v>0</v>
      </c>
      <c r="D271" s="259">
        <f>data!BH65</f>
        <v>0</v>
      </c>
      <c r="E271" s="259">
        <f>data!BI65</f>
        <v>0</v>
      </c>
      <c r="F271" s="259">
        <f>data!BJ65</f>
        <v>0</v>
      </c>
      <c r="G271" s="259">
        <f>data!BK65</f>
        <v>0</v>
      </c>
      <c r="H271" s="259">
        <f>data!BL65</f>
        <v>0</v>
      </c>
      <c r="I271" s="259">
        <f>data!BM65</f>
        <v>0</v>
      </c>
    </row>
    <row r="272" spans="1:9" ht="20.149999999999999" customHeight="1">
      <c r="A272" s="251">
        <v>11</v>
      </c>
      <c r="B272" s="259" t="s">
        <v>498</v>
      </c>
      <c r="C272" s="259">
        <f>data!BG66</f>
        <v>16068.13</v>
      </c>
      <c r="D272" s="259">
        <f>data!BH66</f>
        <v>101.5</v>
      </c>
      <c r="E272" s="259">
        <f>data!BI66</f>
        <v>0</v>
      </c>
      <c r="F272" s="259">
        <f>data!BJ66</f>
        <v>249</v>
      </c>
      <c r="G272" s="259">
        <f>data!BK66</f>
        <v>2263</v>
      </c>
      <c r="H272" s="259">
        <f>data!BL66</f>
        <v>0</v>
      </c>
      <c r="I272" s="259">
        <f>data!BM66</f>
        <v>0</v>
      </c>
    </row>
    <row r="273" spans="1:9" ht="20.149999999999999" customHeight="1">
      <c r="A273" s="251">
        <v>12</v>
      </c>
      <c r="B273" s="259" t="s">
        <v>11</v>
      </c>
      <c r="C273" s="259">
        <f>data!BG67</f>
        <v>93117</v>
      </c>
      <c r="D273" s="259">
        <f>data!BH67</f>
        <v>0</v>
      </c>
      <c r="E273" s="259">
        <f>data!BI67</f>
        <v>0</v>
      </c>
      <c r="F273" s="259">
        <f>data!BJ67</f>
        <v>0</v>
      </c>
      <c r="G273" s="259">
        <f>data!BK67</f>
        <v>5258</v>
      </c>
      <c r="H273" s="259">
        <f>data!BL67</f>
        <v>2447</v>
      </c>
      <c r="I273" s="259">
        <f>data!BM67</f>
        <v>0</v>
      </c>
    </row>
    <row r="274" spans="1:9" ht="20.149999999999999" customHeight="1">
      <c r="A274" s="251">
        <v>13</v>
      </c>
      <c r="B274" s="259" t="s">
        <v>976</v>
      </c>
      <c r="C274" s="259">
        <f>data!BG68</f>
        <v>769.17</v>
      </c>
      <c r="D274" s="259">
        <f>data!BH68</f>
        <v>0</v>
      </c>
      <c r="E274" s="259">
        <f>data!BI68</f>
        <v>0</v>
      </c>
      <c r="F274" s="259">
        <f>data!BJ68</f>
        <v>0</v>
      </c>
      <c r="G274" s="259">
        <f>data!BK68</f>
        <v>1987.92</v>
      </c>
      <c r="H274" s="259">
        <f>data!BL68</f>
        <v>0</v>
      </c>
      <c r="I274" s="259">
        <f>data!BM68</f>
        <v>0</v>
      </c>
    </row>
    <row r="275" spans="1:9" ht="20.149999999999999" customHeight="1">
      <c r="A275" s="251">
        <v>14</v>
      </c>
      <c r="B275" s="259" t="s">
        <v>977</v>
      </c>
      <c r="C275" s="259">
        <f>data!BG69</f>
        <v>489255.38999999996</v>
      </c>
      <c r="D275" s="259">
        <f>data!BH69</f>
        <v>602.07000000000005</v>
      </c>
      <c r="E275" s="259">
        <f>data!BI69</f>
        <v>0</v>
      </c>
      <c r="F275" s="259">
        <f>data!BJ69</f>
        <v>31353.97</v>
      </c>
      <c r="G275" s="259">
        <f>data!BK69</f>
        <v>133672.94</v>
      </c>
      <c r="H275" s="259">
        <f>data!BL69</f>
        <v>34330.879999999997</v>
      </c>
      <c r="I275" s="259">
        <f>data!BM69</f>
        <v>0</v>
      </c>
    </row>
    <row r="276" spans="1:9" ht="20.149999999999999" customHeight="1">
      <c r="A276" s="251">
        <v>15</v>
      </c>
      <c r="B276" s="259" t="s">
        <v>269</v>
      </c>
      <c r="C276" s="259">
        <f>-data!BG84</f>
        <v>0</v>
      </c>
      <c r="D276" s="259">
        <f>-data!BH84</f>
        <v>0</v>
      </c>
      <c r="E276" s="259">
        <f>-data!BI84</f>
        <v>0</v>
      </c>
      <c r="F276" s="259">
        <f>-data!BJ84</f>
        <v>0</v>
      </c>
      <c r="G276" s="259">
        <f>-data!BK84</f>
        <v>0</v>
      </c>
      <c r="H276" s="259">
        <f>-data!BL84</f>
        <v>0</v>
      </c>
      <c r="I276" s="259">
        <f>-data!BM84</f>
        <v>0</v>
      </c>
    </row>
    <row r="277" spans="1:9" ht="20.149999999999999" customHeight="1">
      <c r="A277" s="251">
        <v>16</v>
      </c>
      <c r="B277" s="267" t="s">
        <v>978</v>
      </c>
      <c r="C277" s="259">
        <f>data!BG85</f>
        <v>1063002.44</v>
      </c>
      <c r="D277" s="259">
        <f>data!BH85</f>
        <v>242783.66000000003</v>
      </c>
      <c r="E277" s="259">
        <f>data!BI85</f>
        <v>0</v>
      </c>
      <c r="F277" s="259">
        <f>data!BJ85</f>
        <v>836121.71999999986</v>
      </c>
      <c r="G277" s="259">
        <f>data!BK85</f>
        <v>1007825.44</v>
      </c>
      <c r="H277" s="259">
        <f>data!BL85</f>
        <v>518944.98</v>
      </c>
      <c r="I277" s="259">
        <f>data!BM85</f>
        <v>0</v>
      </c>
    </row>
    <row r="278" spans="1:9" ht="20.149999999999999" customHeight="1">
      <c r="A278" s="251">
        <v>17</v>
      </c>
      <c r="B278" s="259" t="s">
        <v>271</v>
      </c>
      <c r="C278" s="269"/>
      <c r="D278" s="269"/>
      <c r="E278" s="269"/>
      <c r="F278" s="269"/>
      <c r="G278" s="269"/>
      <c r="H278" s="269"/>
      <c r="I278" s="269"/>
    </row>
    <row r="279" spans="1:9" ht="20.149999999999999" customHeight="1">
      <c r="A279" s="251">
        <v>18</v>
      </c>
      <c r="B279" s="259" t="s">
        <v>979</v>
      </c>
      <c r="C279" s="259"/>
      <c r="D279" s="259"/>
      <c r="E279" s="259"/>
      <c r="F279" s="259"/>
      <c r="G279" s="259"/>
      <c r="H279" s="259"/>
      <c r="I279" s="259"/>
    </row>
    <row r="280" spans="1:9" ht="20.149999999999999" customHeight="1">
      <c r="A280" s="251">
        <v>19</v>
      </c>
      <c r="B280" s="267" t="s">
        <v>980</v>
      </c>
      <c r="C280" s="274" t="str">
        <f>IF(data!BG73&gt;0,data!BG73,"")</f>
        <v/>
      </c>
      <c r="D280" s="274" t="str">
        <f>IF(data!BH73&gt;0,data!BH73,"")</f>
        <v/>
      </c>
      <c r="E280" s="274" t="str">
        <f>IF(data!BI73&gt;0,data!BI73,"")</f>
        <v/>
      </c>
      <c r="F280" s="274" t="str">
        <f>IF(data!BJ73&gt;0,data!BJ73,"")</f>
        <v/>
      </c>
      <c r="G280" s="274" t="str">
        <f>IF(data!BK73&gt;0,data!BK73,"")</f>
        <v/>
      </c>
      <c r="H280" s="274" t="str">
        <f>IF(data!BL73&gt;0,data!BL73,"")</f>
        <v/>
      </c>
      <c r="I280" s="274" t="str">
        <f>IF(data!BM73&gt;0,data!BM73,"")</f>
        <v/>
      </c>
    </row>
    <row r="281" spans="1:9" ht="20.149999999999999" customHeight="1">
      <c r="A281" s="251">
        <v>20</v>
      </c>
      <c r="B281" s="267" t="s">
        <v>981</v>
      </c>
      <c r="C281" s="274" t="str">
        <f>IF(data!BG74&gt;0,data!BG74,"")</f>
        <v/>
      </c>
      <c r="D281" s="274" t="str">
        <f>IF(data!BH74&gt;0,data!BH74,"")</f>
        <v/>
      </c>
      <c r="E281" s="274" t="str">
        <f>IF(data!BI74&gt;0,data!BI74,"")</f>
        <v/>
      </c>
      <c r="F281" s="274" t="str">
        <f>IF(data!BJ74&gt;0,data!BJ74,"")</f>
        <v/>
      </c>
      <c r="G281" s="274" t="str">
        <f>IF(data!BK74&gt;0,data!BK74,"")</f>
        <v/>
      </c>
      <c r="H281" s="274" t="str">
        <f>IF(data!BL74&gt;0,data!BL74,"")</f>
        <v/>
      </c>
      <c r="I281" s="274" t="str">
        <f>IF(data!BM74&gt;0,data!BM74,"")</f>
        <v/>
      </c>
    </row>
    <row r="282" spans="1:9" ht="20.149999999999999" customHeight="1">
      <c r="A282" s="251">
        <v>21</v>
      </c>
      <c r="B282" s="267" t="s">
        <v>982</v>
      </c>
      <c r="C282" s="274" t="str">
        <f>IF(data!BG75&gt;0,data!BG75,"")</f>
        <v/>
      </c>
      <c r="D282" s="274" t="str">
        <f>IF(data!BH75&gt;0,data!BH75,"")</f>
        <v/>
      </c>
      <c r="E282" s="274" t="str">
        <f>IF(data!BI75&gt;0,data!BI75,"")</f>
        <v/>
      </c>
      <c r="F282" s="274" t="str">
        <f>IF(data!BJ75&gt;0,data!BJ75,"")</f>
        <v/>
      </c>
      <c r="G282" s="274" t="str">
        <f>IF(data!BK75&gt;0,data!BK75,"")</f>
        <v/>
      </c>
      <c r="H282" s="274" t="str">
        <f>IF(data!BL75&gt;0,data!BL75,"")</f>
        <v/>
      </c>
      <c r="I282" s="274" t="str">
        <f>IF(data!BM75&gt;0,data!BM75,"")</f>
        <v/>
      </c>
    </row>
    <row r="283" spans="1:9" ht="20.149999999999999" customHeight="1">
      <c r="A283" s="251" t="s">
        <v>983</v>
      </c>
      <c r="B283" s="259"/>
      <c r="C283" s="276"/>
      <c r="D283" s="276"/>
      <c r="E283" s="276"/>
      <c r="F283" s="276"/>
      <c r="G283" s="276"/>
      <c r="H283" s="276"/>
      <c r="I283" s="276"/>
    </row>
    <row r="284" spans="1:9" ht="20.149999999999999" customHeight="1">
      <c r="A284" s="251">
        <v>22</v>
      </c>
      <c r="B284" s="259" t="s">
        <v>984</v>
      </c>
      <c r="C284" s="275">
        <f>data!BG90</f>
        <v>998</v>
      </c>
      <c r="D284" s="275">
        <f>data!BH90</f>
        <v>0</v>
      </c>
      <c r="E284" s="275">
        <f>data!BI90</f>
        <v>0</v>
      </c>
      <c r="F284" s="275">
        <f>data!BJ90</f>
        <v>0</v>
      </c>
      <c r="G284" s="275">
        <f>data!BK90</f>
        <v>3377</v>
      </c>
      <c r="H284" s="275">
        <f>data!BL90</f>
        <v>948</v>
      </c>
      <c r="I284" s="275">
        <f>data!BM90</f>
        <v>0</v>
      </c>
    </row>
    <row r="285" spans="1:9" ht="20.149999999999999" customHeight="1">
      <c r="A285" s="251">
        <v>23</v>
      </c>
      <c r="B285" s="259" t="s">
        <v>985</v>
      </c>
      <c r="C285" s="274" t="str">
        <f>IF(data!BG77&gt;0,data!BG77,"")</f>
        <v/>
      </c>
      <c r="D285" s="275">
        <f>data!BH91</f>
        <v>0</v>
      </c>
      <c r="E285" s="275">
        <f>data!BI91</f>
        <v>0</v>
      </c>
      <c r="F285" s="274" t="str">
        <f>IF(data!BJ77&gt;0,data!BJ77,"")</f>
        <v/>
      </c>
      <c r="G285" s="275">
        <f>data!BK91</f>
        <v>0</v>
      </c>
      <c r="H285" s="275">
        <f>data!BL91</f>
        <v>0</v>
      </c>
      <c r="I285" s="275">
        <f>data!BM91</f>
        <v>0</v>
      </c>
    </row>
    <row r="286" spans="1:9" ht="20.149999999999999" customHeight="1">
      <c r="A286" s="251">
        <v>24</v>
      </c>
      <c r="B286" s="259" t="s">
        <v>986</v>
      </c>
      <c r="C286" s="274" t="str">
        <f>IF(data!BG78&gt;0,data!BG78,"")</f>
        <v/>
      </c>
      <c r="D286" s="275">
        <f>data!BH92</f>
        <v>0</v>
      </c>
      <c r="E286" s="275">
        <f>data!BI92</f>
        <v>0</v>
      </c>
      <c r="F286" s="274" t="str">
        <f>IF(data!BJ78&gt;0,data!BJ78,"")</f>
        <v/>
      </c>
      <c r="G286" s="275">
        <f>data!BK92</f>
        <v>0</v>
      </c>
      <c r="H286" s="275">
        <f>data!BL92</f>
        <v>0</v>
      </c>
      <c r="I286" s="275">
        <f>data!BM92</f>
        <v>0</v>
      </c>
    </row>
    <row r="287" spans="1:9" ht="20.149999999999999" customHeight="1">
      <c r="A287" s="251">
        <v>25</v>
      </c>
      <c r="B287" s="259" t="s">
        <v>987</v>
      </c>
      <c r="C287" s="274" t="str">
        <f>IF(data!BG79&gt;0,data!BG79,"")</f>
        <v/>
      </c>
      <c r="D287" s="275">
        <f>data!BH93</f>
        <v>0</v>
      </c>
      <c r="E287" s="275">
        <f>data!BI93</f>
        <v>0</v>
      </c>
      <c r="F287" s="274" t="str">
        <f>IF(data!BJ79&gt;0,data!BJ79,"")</f>
        <v/>
      </c>
      <c r="G287" s="275">
        <f>data!BK93</f>
        <v>0</v>
      </c>
      <c r="H287" s="275">
        <f>data!BL93</f>
        <v>0</v>
      </c>
      <c r="I287" s="275">
        <f>data!BM93</f>
        <v>0</v>
      </c>
    </row>
    <row r="288" spans="1:9" ht="20.149999999999999" customHeight="1">
      <c r="A288" s="251">
        <v>26</v>
      </c>
      <c r="B288" s="259" t="s">
        <v>279</v>
      </c>
      <c r="C288" s="274">
        <f>IF(data!BG80&gt;0,data!BG80,"")</f>
        <v>50.48</v>
      </c>
      <c r="D288" s="274" t="str">
        <f>IF(data!BH80&gt;0,data!BH80,"")</f>
        <v/>
      </c>
      <c r="E288" s="274" t="str">
        <f>IF(data!BI80&gt;0,data!BI80,"")</f>
        <v/>
      </c>
      <c r="F288" s="274">
        <f>IF(data!BJ80&gt;0,data!BJ80,"")</f>
        <v>1383.52</v>
      </c>
      <c r="G288" s="274">
        <f>IF(data!BK80&gt;0,data!BK80,"")</f>
        <v>239.91</v>
      </c>
      <c r="H288" s="274" t="str">
        <f>IF(data!BL80&gt;0,data!BL80,"")</f>
        <v/>
      </c>
      <c r="I288" s="274" t="str">
        <f>IF(data!BM80&gt;0,data!BM80,"")</f>
        <v/>
      </c>
    </row>
    <row r="289" spans="1:9" ht="20.149999999999999" customHeight="1">
      <c r="A289" s="252" t="s">
        <v>969</v>
      </c>
      <c r="B289" s="253"/>
      <c r="C289" s="253"/>
      <c r="D289" s="253"/>
      <c r="E289" s="253"/>
      <c r="F289" s="253"/>
      <c r="G289" s="253"/>
      <c r="H289" s="253"/>
      <c r="I289" s="252"/>
    </row>
    <row r="290" spans="1:9" ht="20.149999999999999" customHeight="1">
      <c r="D290" s="255"/>
      <c r="I290" s="256" t="s">
        <v>1019</v>
      </c>
    </row>
    <row r="291" spans="1:9" ht="20.149999999999999" customHeight="1">
      <c r="A291" s="255"/>
    </row>
    <row r="292" spans="1:9" ht="20.149999999999999" customHeight="1">
      <c r="A292" s="257" t="str">
        <f>"Hospital: "&amp;data!C98</f>
        <v>Hospital: Newport Hospital &amp; Health Services</v>
      </c>
      <c r="G292" s="258"/>
      <c r="H292" s="257" t="str">
        <f>"FYE: "&amp;data!C96</f>
        <v>FYE: 12/31/2020</v>
      </c>
    </row>
    <row r="293" spans="1:9" ht="20.149999999999999" customHeight="1">
      <c r="A293" s="251">
        <v>1</v>
      </c>
      <c r="B293" s="259" t="s">
        <v>221</v>
      </c>
      <c r="C293" s="261" t="s">
        <v>84</v>
      </c>
      <c r="D293" s="261" t="s">
        <v>85</v>
      </c>
      <c r="E293" s="261" t="s">
        <v>86</v>
      </c>
      <c r="F293" s="261" t="s">
        <v>87</v>
      </c>
      <c r="G293" s="261" t="s">
        <v>88</v>
      </c>
      <c r="H293" s="261" t="s">
        <v>89</v>
      </c>
      <c r="I293" s="261" t="s">
        <v>90</v>
      </c>
    </row>
    <row r="294" spans="1:9" ht="20.149999999999999" customHeight="1">
      <c r="A294" s="262">
        <v>2</v>
      </c>
      <c r="B294" s="263" t="s">
        <v>971</v>
      </c>
      <c r="C294" s="265" t="s">
        <v>160</v>
      </c>
      <c r="D294" s="265" t="s">
        <v>161</v>
      </c>
      <c r="E294" s="265" t="s">
        <v>162</v>
      </c>
      <c r="F294" s="265" t="s">
        <v>163</v>
      </c>
      <c r="G294" s="265"/>
      <c r="H294" s="265" t="s">
        <v>165</v>
      </c>
      <c r="I294" s="265" t="s">
        <v>166</v>
      </c>
    </row>
    <row r="295" spans="1:9" ht="20.149999999999999" customHeight="1">
      <c r="A295" s="262"/>
      <c r="B295" s="263"/>
      <c r="C295" s="265" t="s">
        <v>1020</v>
      </c>
      <c r="D295" s="265" t="s">
        <v>206</v>
      </c>
      <c r="E295" s="265" t="s">
        <v>207</v>
      </c>
      <c r="F295" s="265" t="s">
        <v>208</v>
      </c>
      <c r="G295" s="265" t="s">
        <v>164</v>
      </c>
      <c r="H295" s="265" t="s">
        <v>209</v>
      </c>
      <c r="I295" s="265" t="s">
        <v>181</v>
      </c>
    </row>
    <row r="296" spans="1:9" ht="20.149999999999999" customHeight="1">
      <c r="A296" s="251">
        <v>3</v>
      </c>
      <c r="B296" s="259" t="s">
        <v>975</v>
      </c>
      <c r="C296" s="271"/>
      <c r="D296" s="271"/>
      <c r="E296" s="271"/>
      <c r="F296" s="271"/>
      <c r="G296" s="271"/>
      <c r="H296" s="271"/>
      <c r="I296" s="271"/>
    </row>
    <row r="297" spans="1:9" ht="20.149999999999999" customHeight="1">
      <c r="A297" s="251">
        <v>4</v>
      </c>
      <c r="B297" s="259" t="s">
        <v>246</v>
      </c>
      <c r="C297" s="271"/>
      <c r="D297" s="271"/>
      <c r="E297" s="271"/>
      <c r="F297" s="271"/>
      <c r="G297" s="271"/>
      <c r="H297" s="271"/>
      <c r="I297" s="271"/>
    </row>
    <row r="298" spans="1:9" ht="20.149999999999999" customHeight="1">
      <c r="A298" s="251">
        <v>5</v>
      </c>
      <c r="B298" s="259" t="s">
        <v>247</v>
      </c>
      <c r="C298" s="266">
        <f>data!BN60</f>
        <v>8.1999999999999993</v>
      </c>
      <c r="D298" s="266">
        <f>data!BO60</f>
        <v>0</v>
      </c>
      <c r="E298" s="266">
        <f>data!BP60</f>
        <v>0</v>
      </c>
      <c r="F298" s="266">
        <f>data!BQ60</f>
        <v>0</v>
      </c>
      <c r="G298" s="266">
        <f>data!BR60</f>
        <v>4.2300000000000004</v>
      </c>
      <c r="H298" s="266">
        <f>data!BS60</f>
        <v>0</v>
      </c>
      <c r="I298" s="266">
        <f>data!BT60</f>
        <v>0</v>
      </c>
    </row>
    <row r="299" spans="1:9" ht="20.149999999999999" customHeight="1">
      <c r="A299" s="251">
        <v>6</v>
      </c>
      <c r="B299" s="259" t="s">
        <v>248</v>
      </c>
      <c r="C299" s="259">
        <f>data!BN61</f>
        <v>581564.44999999995</v>
      </c>
      <c r="D299" s="259">
        <f>data!BO61</f>
        <v>0</v>
      </c>
      <c r="E299" s="259">
        <f>data!BP61</f>
        <v>0</v>
      </c>
      <c r="F299" s="259">
        <f>data!BQ61</f>
        <v>0</v>
      </c>
      <c r="G299" s="259">
        <f>data!BR61</f>
        <v>310963.84000000003</v>
      </c>
      <c r="H299" s="259">
        <f>data!BS61</f>
        <v>0</v>
      </c>
      <c r="I299" s="259">
        <f>data!BT61</f>
        <v>0</v>
      </c>
    </row>
    <row r="300" spans="1:9" ht="20.149999999999999" customHeight="1">
      <c r="A300" s="251">
        <v>7</v>
      </c>
      <c r="B300" s="259" t="s">
        <v>9</v>
      </c>
      <c r="C300" s="259">
        <f>data!BN62</f>
        <v>154057</v>
      </c>
      <c r="D300" s="259">
        <f>data!BO62</f>
        <v>0</v>
      </c>
      <c r="E300" s="259">
        <f>data!BP62</f>
        <v>0</v>
      </c>
      <c r="F300" s="259">
        <f>data!BQ62</f>
        <v>0</v>
      </c>
      <c r="G300" s="259">
        <f>data!BR62</f>
        <v>80207</v>
      </c>
      <c r="H300" s="259">
        <f>data!BS62</f>
        <v>0</v>
      </c>
      <c r="I300" s="259">
        <f>data!BT62</f>
        <v>0</v>
      </c>
    </row>
    <row r="301" spans="1:9" ht="20.149999999999999" customHeight="1">
      <c r="A301" s="251">
        <v>8</v>
      </c>
      <c r="B301" s="259" t="s">
        <v>249</v>
      </c>
      <c r="C301" s="259">
        <f>data!BN63</f>
        <v>72275.899999999994</v>
      </c>
      <c r="D301" s="259">
        <f>data!BO63</f>
        <v>0</v>
      </c>
      <c r="E301" s="259">
        <f>data!BP63</f>
        <v>0</v>
      </c>
      <c r="F301" s="259">
        <f>data!BQ63</f>
        <v>0</v>
      </c>
      <c r="G301" s="259">
        <f>data!BR63</f>
        <v>0</v>
      </c>
      <c r="H301" s="259">
        <f>data!BS63</f>
        <v>0</v>
      </c>
      <c r="I301" s="259">
        <f>data!BT63</f>
        <v>0</v>
      </c>
    </row>
    <row r="302" spans="1:9" ht="20.149999999999999" customHeight="1">
      <c r="A302" s="251">
        <v>9</v>
      </c>
      <c r="B302" s="259" t="s">
        <v>250</v>
      </c>
      <c r="C302" s="259">
        <f>data!BN64</f>
        <v>27575.94</v>
      </c>
      <c r="D302" s="259">
        <f>data!BO64</f>
        <v>0</v>
      </c>
      <c r="E302" s="259">
        <f>data!BP64</f>
        <v>0</v>
      </c>
      <c r="F302" s="259">
        <f>data!BQ64</f>
        <v>0</v>
      </c>
      <c r="G302" s="259">
        <f>data!BR64</f>
        <v>29223.3</v>
      </c>
      <c r="H302" s="259">
        <f>data!BS64</f>
        <v>0</v>
      </c>
      <c r="I302" s="259">
        <f>data!BT64</f>
        <v>0</v>
      </c>
    </row>
    <row r="303" spans="1:9" ht="20.149999999999999" customHeight="1">
      <c r="A303" s="251">
        <v>10</v>
      </c>
      <c r="B303" s="259" t="s">
        <v>497</v>
      </c>
      <c r="C303" s="259">
        <f>data!BN65</f>
        <v>0</v>
      </c>
      <c r="D303" s="259">
        <f>data!BO65</f>
        <v>0</v>
      </c>
      <c r="E303" s="259">
        <f>data!BP65</f>
        <v>0</v>
      </c>
      <c r="F303" s="259">
        <f>data!BQ65</f>
        <v>0</v>
      </c>
      <c r="G303" s="259">
        <f>data!BR65</f>
        <v>0</v>
      </c>
      <c r="H303" s="259">
        <f>data!BS65</f>
        <v>0</v>
      </c>
      <c r="I303" s="259">
        <f>data!BT65</f>
        <v>0</v>
      </c>
    </row>
    <row r="304" spans="1:9" ht="20.149999999999999" customHeight="1">
      <c r="A304" s="251">
        <v>11</v>
      </c>
      <c r="B304" s="259" t="s">
        <v>498</v>
      </c>
      <c r="C304" s="259">
        <f>data!BN66</f>
        <v>97012.14</v>
      </c>
      <c r="D304" s="259">
        <f>data!BO66</f>
        <v>0</v>
      </c>
      <c r="E304" s="259">
        <f>data!BP66</f>
        <v>0</v>
      </c>
      <c r="F304" s="259">
        <f>data!BQ66</f>
        <v>0</v>
      </c>
      <c r="G304" s="259">
        <f>data!BR66</f>
        <v>7121.76</v>
      </c>
      <c r="H304" s="259">
        <f>data!BS66</f>
        <v>0</v>
      </c>
      <c r="I304" s="259">
        <f>data!BT66</f>
        <v>0</v>
      </c>
    </row>
    <row r="305" spans="1:9" ht="20.149999999999999" customHeight="1">
      <c r="A305" s="251">
        <v>12</v>
      </c>
      <c r="B305" s="259" t="s">
        <v>11</v>
      </c>
      <c r="C305" s="259">
        <f>data!BN67</f>
        <v>0</v>
      </c>
      <c r="D305" s="259">
        <f>data!BO67</f>
        <v>0</v>
      </c>
      <c r="E305" s="259">
        <f>data!BP67</f>
        <v>0</v>
      </c>
      <c r="F305" s="259">
        <f>data!BQ67</f>
        <v>0</v>
      </c>
      <c r="G305" s="259">
        <f>data!BR67</f>
        <v>6689</v>
      </c>
      <c r="H305" s="259">
        <f>data!BS67</f>
        <v>0</v>
      </c>
      <c r="I305" s="259">
        <f>data!BT67</f>
        <v>0</v>
      </c>
    </row>
    <row r="306" spans="1:9" ht="20.149999999999999" customHeight="1">
      <c r="A306" s="251">
        <v>13</v>
      </c>
      <c r="B306" s="259" t="s">
        <v>976</v>
      </c>
      <c r="C306" s="259">
        <f>data!BN68</f>
        <v>3678.96</v>
      </c>
      <c r="D306" s="259">
        <f>data!BO68</f>
        <v>0</v>
      </c>
      <c r="E306" s="259">
        <f>data!BP68</f>
        <v>0</v>
      </c>
      <c r="F306" s="259">
        <f>data!BQ68</f>
        <v>0</v>
      </c>
      <c r="G306" s="259">
        <f>data!BR68</f>
        <v>0</v>
      </c>
      <c r="H306" s="259">
        <f>data!BS68</f>
        <v>0</v>
      </c>
      <c r="I306" s="259">
        <f>data!BT68</f>
        <v>0</v>
      </c>
    </row>
    <row r="307" spans="1:9" ht="20.149999999999999" customHeight="1">
      <c r="A307" s="251">
        <v>14</v>
      </c>
      <c r="B307" s="259" t="s">
        <v>977</v>
      </c>
      <c r="C307" s="259">
        <f>data!BN69</f>
        <v>210291.07</v>
      </c>
      <c r="D307" s="259">
        <f>data!BO69</f>
        <v>0</v>
      </c>
      <c r="E307" s="259">
        <f>data!BP69</f>
        <v>0</v>
      </c>
      <c r="F307" s="259">
        <f>data!BQ69</f>
        <v>0</v>
      </c>
      <c r="G307" s="259">
        <f>data!BR69</f>
        <v>118416.15000000001</v>
      </c>
      <c r="H307" s="259">
        <f>data!BS69</f>
        <v>0</v>
      </c>
      <c r="I307" s="259">
        <f>data!BT69</f>
        <v>0</v>
      </c>
    </row>
    <row r="308" spans="1:9" ht="20.149999999999999" customHeight="1">
      <c r="A308" s="251">
        <v>15</v>
      </c>
      <c r="B308" s="259" t="s">
        <v>269</v>
      </c>
      <c r="C308" s="259">
        <f>-data!BN84</f>
        <v>0</v>
      </c>
      <c r="D308" s="259">
        <f>-data!BO84</f>
        <v>0</v>
      </c>
      <c r="E308" s="259">
        <f>-data!BP84</f>
        <v>0</v>
      </c>
      <c r="F308" s="259">
        <f>-data!BQ84</f>
        <v>0</v>
      </c>
      <c r="G308" s="259">
        <f>-data!BR84</f>
        <v>0</v>
      </c>
      <c r="H308" s="259">
        <f>-data!BS84</f>
        <v>0</v>
      </c>
      <c r="I308" s="259">
        <f>-data!BT84</f>
        <v>0</v>
      </c>
    </row>
    <row r="309" spans="1:9" ht="20.149999999999999" customHeight="1">
      <c r="A309" s="251">
        <v>16</v>
      </c>
      <c r="B309" s="267" t="s">
        <v>978</v>
      </c>
      <c r="C309" s="259">
        <f>data!BN85</f>
        <v>1146455.46</v>
      </c>
      <c r="D309" s="259">
        <f>data!BO85</f>
        <v>0</v>
      </c>
      <c r="E309" s="259">
        <f>data!BP85</f>
        <v>0</v>
      </c>
      <c r="F309" s="259">
        <f>data!BQ85</f>
        <v>0</v>
      </c>
      <c r="G309" s="259">
        <f>data!BR85</f>
        <v>552621.05000000005</v>
      </c>
      <c r="H309" s="259">
        <f>data!BS85</f>
        <v>0</v>
      </c>
      <c r="I309" s="259">
        <f>data!BT85</f>
        <v>0</v>
      </c>
    </row>
    <row r="310" spans="1:9" ht="20.149999999999999" customHeight="1">
      <c r="A310" s="251">
        <v>17</v>
      </c>
      <c r="B310" s="259" t="s">
        <v>271</v>
      </c>
      <c r="C310" s="269"/>
      <c r="D310" s="269"/>
      <c r="E310" s="269"/>
      <c r="F310" s="269"/>
      <c r="G310" s="269"/>
      <c r="H310" s="269"/>
      <c r="I310" s="269"/>
    </row>
    <row r="311" spans="1:9" ht="20.149999999999999" customHeight="1">
      <c r="A311" s="251">
        <v>18</v>
      </c>
      <c r="B311" s="259" t="s">
        <v>979</v>
      </c>
      <c r="C311" s="259"/>
      <c r="D311" s="259"/>
      <c r="E311" s="259"/>
      <c r="F311" s="259"/>
      <c r="G311" s="259"/>
      <c r="H311" s="259"/>
      <c r="I311" s="259"/>
    </row>
    <row r="312" spans="1:9" ht="20.149999999999999" customHeight="1">
      <c r="A312" s="251">
        <v>19</v>
      </c>
      <c r="B312" s="267" t="s">
        <v>980</v>
      </c>
      <c r="C312" s="274" t="str">
        <f>IF(data!BN73&gt;0,data!BN73,"")</f>
        <v/>
      </c>
      <c r="D312" s="274" t="str">
        <f>IF(data!BO73&gt;0,data!BO73,"")</f>
        <v/>
      </c>
      <c r="E312" s="274" t="str">
        <f>IF(data!BP73&gt;0,data!BP73,"")</f>
        <v/>
      </c>
      <c r="F312" s="274" t="str">
        <f>IF(data!BQ73&gt;0,data!BQ73,"")</f>
        <v/>
      </c>
      <c r="G312" s="274" t="str">
        <f>IF(data!BR73&gt;0,data!BR73,"")</f>
        <v/>
      </c>
      <c r="H312" s="274" t="str">
        <f>IF(data!BS73&gt;0,data!BS73,"")</f>
        <v/>
      </c>
      <c r="I312" s="274" t="str">
        <f>IF(data!BT73&gt;0,data!BT73,"")</f>
        <v/>
      </c>
    </row>
    <row r="313" spans="1:9" ht="20.149999999999999" customHeight="1">
      <c r="A313" s="251">
        <v>20</v>
      </c>
      <c r="B313" s="267" t="s">
        <v>981</v>
      </c>
      <c r="C313" s="274" t="str">
        <f>IF(data!BN74&gt;0,data!BN74,"")</f>
        <v/>
      </c>
      <c r="D313" s="274" t="str">
        <f>IF(data!BO74&gt;0,data!BO74,"")</f>
        <v/>
      </c>
      <c r="E313" s="274" t="str">
        <f>IF(data!BP74&gt;0,data!BP74,"")</f>
        <v/>
      </c>
      <c r="F313" s="274" t="str">
        <f>IF(data!BQ74&gt;0,data!BQ74,"")</f>
        <v/>
      </c>
      <c r="G313" s="274" t="str">
        <f>IF(data!BR74&gt;0,data!BR74,"")</f>
        <v/>
      </c>
      <c r="H313" s="274" t="str">
        <f>IF(data!BS74&gt;0,data!BS74,"")</f>
        <v/>
      </c>
      <c r="I313" s="274" t="str">
        <f>IF(data!BT74&gt;0,data!BT74,"")</f>
        <v/>
      </c>
    </row>
    <row r="314" spans="1:9" ht="20.149999999999999" customHeight="1">
      <c r="A314" s="251">
        <v>21</v>
      </c>
      <c r="B314" s="267" t="s">
        <v>982</v>
      </c>
      <c r="C314" s="274" t="str">
        <f>IF(data!BN75&gt;0,data!BN75,"")</f>
        <v/>
      </c>
      <c r="D314" s="274" t="str">
        <f>IF(data!BO75&gt;0,data!BO75,"")</f>
        <v/>
      </c>
      <c r="E314" s="274" t="str">
        <f>IF(data!BP75&gt;0,data!BP75,"")</f>
        <v/>
      </c>
      <c r="F314" s="274" t="str">
        <f>IF(data!BQ75&gt;0,data!BQ75,"")</f>
        <v/>
      </c>
      <c r="G314" s="274" t="str">
        <f>IF(data!BR75&gt;0,data!BR75,"")</f>
        <v/>
      </c>
      <c r="H314" s="274" t="str">
        <f>IF(data!BS75&gt;0,data!BS75,"")</f>
        <v/>
      </c>
      <c r="I314" s="274" t="str">
        <f>IF(data!BT75&gt;0,data!BT75,"")</f>
        <v/>
      </c>
    </row>
    <row r="315" spans="1:9" ht="20.149999999999999" customHeight="1">
      <c r="A315" s="251" t="s">
        <v>983</v>
      </c>
      <c r="B315" s="259"/>
      <c r="C315" s="269"/>
      <c r="D315" s="269"/>
      <c r="E315" s="269"/>
      <c r="F315" s="269"/>
      <c r="G315" s="269"/>
      <c r="H315" s="269"/>
      <c r="I315" s="269"/>
    </row>
    <row r="316" spans="1:9" ht="20.149999999999999" customHeight="1">
      <c r="A316" s="251">
        <v>22</v>
      </c>
      <c r="B316" s="259" t="s">
        <v>984</v>
      </c>
      <c r="C316" s="275">
        <f>data!BN90</f>
        <v>3504</v>
      </c>
      <c r="D316" s="275">
        <f>data!BO90</f>
        <v>0</v>
      </c>
      <c r="E316" s="275">
        <f>data!BP90</f>
        <v>0</v>
      </c>
      <c r="F316" s="275">
        <f>data!BQ90</f>
        <v>0</v>
      </c>
      <c r="G316" s="275">
        <f>data!BR90</f>
        <v>2871</v>
      </c>
      <c r="H316" s="275">
        <f>data!BS90</f>
        <v>0</v>
      </c>
      <c r="I316" s="275">
        <f>data!BT90</f>
        <v>0</v>
      </c>
    </row>
    <row r="317" spans="1:9" ht="20.149999999999999" customHeight="1">
      <c r="A317" s="251">
        <v>23</v>
      </c>
      <c r="B317" s="259" t="s">
        <v>985</v>
      </c>
      <c r="C317" s="274" t="str">
        <f>IF(data!BN77&gt;0,data!BN77,"")</f>
        <v/>
      </c>
      <c r="D317" s="274" t="str">
        <f>IF(data!BO77&gt;0,data!BO77,"")</f>
        <v/>
      </c>
      <c r="E317" s="274" t="str">
        <f>IF(data!BP77&gt;0,data!BP77,"")</f>
        <v/>
      </c>
      <c r="F317" s="274" t="str">
        <f>IF(data!BQ77&gt;0,data!BQ77,"")</f>
        <v/>
      </c>
      <c r="G317" s="275">
        <f>data!BR91</f>
        <v>0</v>
      </c>
      <c r="H317" s="275">
        <f>data!BS91</f>
        <v>0</v>
      </c>
      <c r="I317" s="275">
        <f>data!BT91</f>
        <v>0</v>
      </c>
    </row>
    <row r="318" spans="1:9" ht="20.149999999999999" customHeight="1">
      <c r="A318" s="251">
        <v>24</v>
      </c>
      <c r="B318" s="259" t="s">
        <v>986</v>
      </c>
      <c r="C318" s="274" t="str">
        <f>IF(data!BN78&gt;0,data!BN78,"")</f>
        <v/>
      </c>
      <c r="D318" s="274" t="str">
        <f>IF(data!BO78&gt;0,data!BO78,"")</f>
        <v/>
      </c>
      <c r="E318" s="274" t="str">
        <f>IF(data!BP78&gt;0,data!BP78,"")</f>
        <v/>
      </c>
      <c r="F318" s="274" t="str">
        <f>IF(data!BQ78&gt;0,data!BQ78,"")</f>
        <v/>
      </c>
      <c r="G318" s="274" t="str">
        <f>IF(data!BR78&gt;0,data!BR78,"")</f>
        <v/>
      </c>
      <c r="H318" s="275">
        <f>data!BS92</f>
        <v>0</v>
      </c>
      <c r="I318" s="275">
        <f>data!BT92</f>
        <v>0</v>
      </c>
    </row>
    <row r="319" spans="1:9" ht="20.149999999999999" customHeight="1">
      <c r="A319" s="251">
        <v>25</v>
      </c>
      <c r="B319" s="259" t="s">
        <v>987</v>
      </c>
      <c r="C319" s="274" t="str">
        <f>IF(data!BN79&gt;0,data!BN79,"")</f>
        <v/>
      </c>
      <c r="D319" s="274" t="str">
        <f>IF(data!BO79&gt;0,data!BO79,"")</f>
        <v/>
      </c>
      <c r="E319" s="274" t="str">
        <f>IF(data!BP79&gt;0,data!BP79,"")</f>
        <v/>
      </c>
      <c r="F319" s="274" t="str">
        <f>IF(data!BQ79&gt;0,data!BQ79,"")</f>
        <v/>
      </c>
      <c r="G319" s="274">
        <f>IF(data!BR79&gt;0,data!BR79,"")</f>
        <v>44032.05</v>
      </c>
      <c r="H319" s="275">
        <f>data!BS93</f>
        <v>0</v>
      </c>
      <c r="I319" s="275">
        <f>data!BT93</f>
        <v>0</v>
      </c>
    </row>
    <row r="320" spans="1:9" ht="20.149999999999999" customHeight="1">
      <c r="A320" s="251">
        <v>26</v>
      </c>
      <c r="B320" s="259" t="s">
        <v>279</v>
      </c>
      <c r="C320" s="277">
        <f>IF(data!BN80&gt;0,data!BN80,"")</f>
        <v>6293.15</v>
      </c>
      <c r="D320" s="277" t="str">
        <f>IF(data!BO80&gt;0,data!BO80,"")</f>
        <v/>
      </c>
      <c r="E320" s="277" t="str">
        <f>IF(data!BP80&gt;0,data!BP80,"")</f>
        <v/>
      </c>
      <c r="F320" s="277" t="str">
        <f>IF(data!BQ80&gt;0,data!BQ80,"")</f>
        <v/>
      </c>
      <c r="G320" s="277" t="str">
        <f>IF(data!BR80&gt;0,data!BR80,"")</f>
        <v/>
      </c>
      <c r="H320" s="277" t="str">
        <f>IF(data!BS80&gt;0,data!BS80,"")</f>
        <v/>
      </c>
      <c r="I320" s="277" t="str">
        <f>IF(data!BT80&gt;0,data!BT80,"")</f>
        <v/>
      </c>
    </row>
    <row r="321" spans="1:9" ht="20.149999999999999" customHeight="1">
      <c r="A321" s="252" t="s">
        <v>969</v>
      </c>
      <c r="B321" s="253"/>
      <c r="C321" s="253"/>
      <c r="D321" s="253"/>
      <c r="E321" s="253"/>
      <c r="F321" s="253"/>
      <c r="G321" s="253"/>
      <c r="H321" s="253"/>
      <c r="I321" s="252"/>
    </row>
    <row r="322" spans="1:9" ht="20.149999999999999" customHeight="1">
      <c r="D322" s="255"/>
      <c r="I322" s="256" t="s">
        <v>1021</v>
      </c>
    </row>
    <row r="323" spans="1:9" ht="20.149999999999999" customHeight="1">
      <c r="A323" s="255"/>
    </row>
    <row r="324" spans="1:9" ht="20.149999999999999" customHeight="1">
      <c r="A324" s="257" t="str">
        <f>"Hospital: "&amp;data!C98</f>
        <v>Hospital: Newport Hospital &amp; Health Services</v>
      </c>
      <c r="G324" s="258"/>
      <c r="H324" s="257" t="str">
        <f>"FYE: "&amp;data!C96</f>
        <v>FYE: 12/31/2020</v>
      </c>
    </row>
    <row r="325" spans="1:9" ht="20.149999999999999" customHeight="1">
      <c r="A325" s="251">
        <v>1</v>
      </c>
      <c r="B325" s="259" t="s">
        <v>221</v>
      </c>
      <c r="C325" s="261" t="s">
        <v>91</v>
      </c>
      <c r="D325" s="261" t="s">
        <v>92</v>
      </c>
      <c r="E325" s="261" t="s">
        <v>93</v>
      </c>
      <c r="F325" s="261" t="s">
        <v>94</v>
      </c>
      <c r="G325" s="261" t="s">
        <v>95</v>
      </c>
      <c r="H325" s="261" t="s">
        <v>96</v>
      </c>
      <c r="I325" s="261" t="s">
        <v>97</v>
      </c>
    </row>
    <row r="326" spans="1:9" ht="20.149999999999999" customHeight="1">
      <c r="A326" s="262">
        <v>2</v>
      </c>
      <c r="B326" s="263" t="s">
        <v>971</v>
      </c>
      <c r="C326" s="265" t="s">
        <v>167</v>
      </c>
      <c r="D326" s="265" t="s">
        <v>167</v>
      </c>
      <c r="E326" s="265" t="s">
        <v>167</v>
      </c>
      <c r="F326" s="265" t="s">
        <v>168</v>
      </c>
      <c r="G326" s="265" t="s">
        <v>169</v>
      </c>
      <c r="H326" s="265" t="s">
        <v>170</v>
      </c>
      <c r="I326" s="265" t="s">
        <v>171</v>
      </c>
    </row>
    <row r="327" spans="1:9" ht="20.149999999999999" customHeight="1">
      <c r="A327" s="262"/>
      <c r="B327" s="263"/>
      <c r="C327" s="265" t="s">
        <v>210</v>
      </c>
      <c r="D327" s="265" t="s">
        <v>211</v>
      </c>
      <c r="E327" s="265" t="s">
        <v>212</v>
      </c>
      <c r="F327" s="265" t="s">
        <v>163</v>
      </c>
      <c r="G327" s="265" t="s">
        <v>1020</v>
      </c>
      <c r="H327" s="265" t="s">
        <v>164</v>
      </c>
      <c r="I327" s="265" t="s">
        <v>213</v>
      </c>
    </row>
    <row r="328" spans="1:9" ht="20.149999999999999" customHeight="1">
      <c r="A328" s="251">
        <v>3</v>
      </c>
      <c r="B328" s="259" t="s">
        <v>975</v>
      </c>
      <c r="C328" s="271"/>
      <c r="D328" s="271"/>
      <c r="E328" s="271"/>
      <c r="F328" s="271"/>
      <c r="G328" s="271"/>
      <c r="H328" s="271"/>
      <c r="I328" s="271"/>
    </row>
    <row r="329" spans="1:9" ht="20.149999999999999" customHeight="1">
      <c r="A329" s="251">
        <v>4</v>
      </c>
      <c r="B329" s="259" t="s">
        <v>246</v>
      </c>
      <c r="C329" s="271"/>
      <c r="D329" s="271"/>
      <c r="E329" s="271"/>
      <c r="F329" s="271"/>
      <c r="G329" s="271"/>
      <c r="H329" s="271"/>
      <c r="I329" s="271"/>
    </row>
    <row r="330" spans="1:9" ht="20.149999999999999" customHeight="1">
      <c r="A330" s="251">
        <v>5</v>
      </c>
      <c r="B330" s="259" t="s">
        <v>247</v>
      </c>
      <c r="C330" s="266">
        <f>data!BU60</f>
        <v>0</v>
      </c>
      <c r="D330" s="266">
        <f>data!BV60</f>
        <v>3.97</v>
      </c>
      <c r="E330" s="266">
        <f>data!BW60</f>
        <v>0</v>
      </c>
      <c r="F330" s="266">
        <f>data!BX60</f>
        <v>0</v>
      </c>
      <c r="G330" s="266">
        <f>data!BY60</f>
        <v>5.61</v>
      </c>
      <c r="H330" s="266">
        <f>data!BZ60</f>
        <v>0</v>
      </c>
      <c r="I330" s="266">
        <f>data!CA60</f>
        <v>1.17</v>
      </c>
    </row>
    <row r="331" spans="1:9" ht="20.149999999999999" customHeight="1">
      <c r="A331" s="251">
        <v>6</v>
      </c>
      <c r="B331" s="259" t="s">
        <v>248</v>
      </c>
      <c r="C331" s="278">
        <f>data!BU61</f>
        <v>0</v>
      </c>
      <c r="D331" s="278">
        <f>data!BV61</f>
        <v>267901.28999999998</v>
      </c>
      <c r="E331" s="278">
        <f>data!BW61</f>
        <v>0</v>
      </c>
      <c r="F331" s="278">
        <f>data!BX61</f>
        <v>242692.7</v>
      </c>
      <c r="G331" s="278">
        <f>data!BY61</f>
        <v>601026.59</v>
      </c>
      <c r="H331" s="278">
        <f>data!BZ61</f>
        <v>0</v>
      </c>
      <c r="I331" s="278">
        <f>data!CA61</f>
        <v>160228.15</v>
      </c>
    </row>
    <row r="332" spans="1:9" ht="20.149999999999999" customHeight="1">
      <c r="A332" s="251">
        <v>7</v>
      </c>
      <c r="B332" s="259" t="s">
        <v>9</v>
      </c>
      <c r="C332" s="278">
        <f>data!BU62</f>
        <v>0</v>
      </c>
      <c r="D332" s="278">
        <f>data!BV62</f>
        <v>83269</v>
      </c>
      <c r="E332" s="278">
        <f>data!BW62</f>
        <v>0</v>
      </c>
      <c r="F332" s="278">
        <f>data!BX62</f>
        <v>50178</v>
      </c>
      <c r="G332" s="278">
        <f>data!BY62</f>
        <v>162989</v>
      </c>
      <c r="H332" s="278">
        <f>data!BZ62</f>
        <v>0</v>
      </c>
      <c r="I332" s="278">
        <f>data!CA62</f>
        <v>45803</v>
      </c>
    </row>
    <row r="333" spans="1:9" ht="20.149999999999999" customHeight="1">
      <c r="A333" s="251">
        <v>8</v>
      </c>
      <c r="B333" s="259" t="s">
        <v>249</v>
      </c>
      <c r="C333" s="278">
        <f>data!BU63</f>
        <v>0</v>
      </c>
      <c r="D333" s="278">
        <f>data!BV63</f>
        <v>0</v>
      </c>
      <c r="E333" s="278">
        <f>data!BW63</f>
        <v>0</v>
      </c>
      <c r="F333" s="278">
        <f>data!BX63</f>
        <v>0</v>
      </c>
      <c r="G333" s="278">
        <f>data!BY63</f>
        <v>24340.5</v>
      </c>
      <c r="H333" s="278">
        <f>data!BZ63</f>
        <v>0</v>
      </c>
      <c r="I333" s="278">
        <f>data!CA63</f>
        <v>0</v>
      </c>
    </row>
    <row r="334" spans="1:9" ht="20.149999999999999" customHeight="1">
      <c r="A334" s="251">
        <v>9</v>
      </c>
      <c r="B334" s="259" t="s">
        <v>250</v>
      </c>
      <c r="C334" s="278">
        <f>data!BU64</f>
        <v>0</v>
      </c>
      <c r="D334" s="278">
        <f>data!BV64</f>
        <v>8252.98</v>
      </c>
      <c r="E334" s="278">
        <f>data!BW64</f>
        <v>0</v>
      </c>
      <c r="F334" s="278">
        <f>data!BX64</f>
        <v>4318.29</v>
      </c>
      <c r="G334" s="278">
        <f>data!BY64</f>
        <v>3371.09</v>
      </c>
      <c r="H334" s="278">
        <f>data!BZ64</f>
        <v>0</v>
      </c>
      <c r="I334" s="278">
        <f>data!CA64</f>
        <v>7440.77</v>
      </c>
    </row>
    <row r="335" spans="1:9" ht="20.149999999999999" customHeight="1">
      <c r="A335" s="251">
        <v>10</v>
      </c>
      <c r="B335" s="259" t="s">
        <v>497</v>
      </c>
      <c r="C335" s="278">
        <f>data!BU65</f>
        <v>0</v>
      </c>
      <c r="D335" s="278">
        <f>data!BV65</f>
        <v>0</v>
      </c>
      <c r="E335" s="278">
        <f>data!BW65</f>
        <v>0</v>
      </c>
      <c r="F335" s="278">
        <f>data!BX65</f>
        <v>0</v>
      </c>
      <c r="G335" s="278">
        <f>data!BY65</f>
        <v>0</v>
      </c>
      <c r="H335" s="278">
        <f>data!BZ65</f>
        <v>0</v>
      </c>
      <c r="I335" s="278">
        <f>data!CA65</f>
        <v>0</v>
      </c>
    </row>
    <row r="336" spans="1:9" ht="20.149999999999999" customHeight="1">
      <c r="A336" s="251">
        <v>11</v>
      </c>
      <c r="B336" s="259" t="s">
        <v>498</v>
      </c>
      <c r="C336" s="278">
        <f>data!BU66</f>
        <v>0</v>
      </c>
      <c r="D336" s="278">
        <f>data!BV66</f>
        <v>69808.97</v>
      </c>
      <c r="E336" s="278">
        <f>data!BW66</f>
        <v>0</v>
      </c>
      <c r="F336" s="278">
        <f>data!BX66</f>
        <v>1240</v>
      </c>
      <c r="G336" s="278">
        <f>data!BY66</f>
        <v>0</v>
      </c>
      <c r="H336" s="278">
        <f>data!BZ66</f>
        <v>0</v>
      </c>
      <c r="I336" s="278">
        <f>data!CA66</f>
        <v>35665.35</v>
      </c>
    </row>
    <row r="337" spans="1:9" ht="20.149999999999999" customHeight="1">
      <c r="A337" s="251">
        <v>12</v>
      </c>
      <c r="B337" s="259" t="s">
        <v>11</v>
      </c>
      <c r="C337" s="278">
        <f>data!BU67</f>
        <v>0</v>
      </c>
      <c r="D337" s="278">
        <f>data!BV67</f>
        <v>974</v>
      </c>
      <c r="E337" s="278">
        <f>data!BW67</f>
        <v>0</v>
      </c>
      <c r="F337" s="278">
        <f>data!BX67</f>
        <v>1237</v>
      </c>
      <c r="G337" s="278">
        <f>data!BY67</f>
        <v>0</v>
      </c>
      <c r="H337" s="278">
        <f>data!BZ67</f>
        <v>0</v>
      </c>
      <c r="I337" s="278">
        <f>data!CA67</f>
        <v>0</v>
      </c>
    </row>
    <row r="338" spans="1:9" ht="20.149999999999999" customHeight="1">
      <c r="A338" s="251">
        <v>13</v>
      </c>
      <c r="B338" s="259" t="s">
        <v>976</v>
      </c>
      <c r="C338" s="278">
        <f>data!BU68</f>
        <v>0</v>
      </c>
      <c r="D338" s="278">
        <f>data!BV68</f>
        <v>0</v>
      </c>
      <c r="E338" s="278">
        <f>data!BW68</f>
        <v>0</v>
      </c>
      <c r="F338" s="278">
        <f>data!BX68</f>
        <v>0</v>
      </c>
      <c r="G338" s="278">
        <f>data!BY68</f>
        <v>0</v>
      </c>
      <c r="H338" s="278">
        <f>data!BZ68</f>
        <v>0</v>
      </c>
      <c r="I338" s="278">
        <f>data!CA68</f>
        <v>0</v>
      </c>
    </row>
    <row r="339" spans="1:9" ht="20.149999999999999" customHeight="1">
      <c r="A339" s="251">
        <v>14</v>
      </c>
      <c r="B339" s="259" t="s">
        <v>977</v>
      </c>
      <c r="C339" s="278">
        <f>data!BU69</f>
        <v>0</v>
      </c>
      <c r="D339" s="278">
        <f>data!BV69</f>
        <v>129183.14</v>
      </c>
      <c r="E339" s="278">
        <f>data!BW69</f>
        <v>0</v>
      </c>
      <c r="F339" s="278">
        <f>data!BX69</f>
        <v>223991.79</v>
      </c>
      <c r="G339" s="278">
        <f>data!BY69</f>
        <v>2660.38</v>
      </c>
      <c r="H339" s="278">
        <f>data!BZ69</f>
        <v>0</v>
      </c>
      <c r="I339" s="278">
        <f>data!CA69</f>
        <v>53738.83</v>
      </c>
    </row>
    <row r="340" spans="1:9" ht="20.149999999999999" customHeight="1">
      <c r="A340" s="251">
        <v>15</v>
      </c>
      <c r="B340" s="259" t="s">
        <v>269</v>
      </c>
      <c r="C340" s="259">
        <f>-data!BU84</f>
        <v>0</v>
      </c>
      <c r="D340" s="259">
        <f>-data!BV84</f>
        <v>0</v>
      </c>
      <c r="E340" s="259">
        <f>-data!BW84</f>
        <v>0</v>
      </c>
      <c r="F340" s="259">
        <f>-data!BX84</f>
        <v>0</v>
      </c>
      <c r="G340" s="259">
        <f>-data!BY84</f>
        <v>0</v>
      </c>
      <c r="H340" s="259">
        <f>-data!BZ84</f>
        <v>0</v>
      </c>
      <c r="I340" s="259">
        <f>-data!CA84</f>
        <v>0</v>
      </c>
    </row>
    <row r="341" spans="1:9" ht="20.149999999999999" customHeight="1">
      <c r="A341" s="251">
        <v>16</v>
      </c>
      <c r="B341" s="267" t="s">
        <v>978</v>
      </c>
      <c r="C341" s="259">
        <f>data!BU85</f>
        <v>0</v>
      </c>
      <c r="D341" s="259">
        <f>data!BV85</f>
        <v>559389.38</v>
      </c>
      <c r="E341" s="259">
        <f>data!BW85</f>
        <v>0</v>
      </c>
      <c r="F341" s="259">
        <f>data!BX85</f>
        <v>523657.78</v>
      </c>
      <c r="G341" s="259">
        <f>data!BY85</f>
        <v>794387.55999999994</v>
      </c>
      <c r="H341" s="259">
        <f>data!BZ85</f>
        <v>0</v>
      </c>
      <c r="I341" s="259">
        <f>data!CA85</f>
        <v>302876.09999999998</v>
      </c>
    </row>
    <row r="342" spans="1:9" ht="20.149999999999999" customHeight="1">
      <c r="A342" s="251">
        <v>17</v>
      </c>
      <c r="B342" s="259" t="s">
        <v>271</v>
      </c>
      <c r="C342" s="269"/>
      <c r="D342" s="269"/>
      <c r="E342" s="269"/>
      <c r="F342" s="269"/>
      <c r="G342" s="269"/>
      <c r="H342" s="269"/>
      <c r="I342" s="269"/>
    </row>
    <row r="343" spans="1:9" ht="20.149999999999999" customHeight="1">
      <c r="A343" s="251">
        <v>18</v>
      </c>
      <c r="B343" s="259" t="s">
        <v>979</v>
      </c>
      <c r="C343" s="259"/>
      <c r="D343" s="259"/>
      <c r="E343" s="259"/>
      <c r="F343" s="259"/>
      <c r="G343" s="259"/>
      <c r="H343" s="259"/>
      <c r="I343" s="259"/>
    </row>
    <row r="344" spans="1:9" ht="20.149999999999999" customHeight="1">
      <c r="A344" s="251">
        <v>19</v>
      </c>
      <c r="B344" s="267" t="s">
        <v>980</v>
      </c>
      <c r="C344" s="274" t="str">
        <f>IF(data!BU73&gt;0,data!BU73,"")</f>
        <v/>
      </c>
      <c r="D344" s="274" t="str">
        <f>IF(data!BV73&gt;0,data!BV73,"")</f>
        <v/>
      </c>
      <c r="E344" s="274" t="str">
        <f>IF(data!BW73&gt;0,data!BW73,"")</f>
        <v/>
      </c>
      <c r="F344" s="274" t="str">
        <f>IF(data!BX73&gt;0,data!BX73,"")</f>
        <v/>
      </c>
      <c r="G344" s="274" t="str">
        <f>IF(data!BY73&gt;0,data!BY73,"")</f>
        <v/>
      </c>
      <c r="H344" s="274" t="str">
        <f>IF(data!BZ73&gt;0,data!BZ73,"")</f>
        <v/>
      </c>
      <c r="I344" s="274" t="str">
        <f>IF(data!CA73&gt;0,data!CA73,"")</f>
        <v/>
      </c>
    </row>
    <row r="345" spans="1:9" ht="20.149999999999999" customHeight="1">
      <c r="A345" s="251">
        <v>20</v>
      </c>
      <c r="B345" s="267" t="s">
        <v>981</v>
      </c>
      <c r="C345" s="274" t="str">
        <f>IF(data!BU74&gt;0,data!BU74,"")</f>
        <v/>
      </c>
      <c r="D345" s="274" t="str">
        <f>IF(data!BV74&gt;0,data!BV74,"")</f>
        <v/>
      </c>
      <c r="E345" s="274" t="str">
        <f>IF(data!BW74&gt;0,data!BW74,"")</f>
        <v/>
      </c>
      <c r="F345" s="274" t="str">
        <f>IF(data!BX74&gt;0,data!BX74,"")</f>
        <v/>
      </c>
      <c r="G345" s="274" t="str">
        <f>IF(data!BY74&gt;0,data!BY74,"")</f>
        <v/>
      </c>
      <c r="H345" s="274" t="str">
        <f>IF(data!BZ74&gt;0,data!BZ74,"")</f>
        <v/>
      </c>
      <c r="I345" s="274" t="str">
        <f>IF(data!CA74&gt;0,data!CA74,"")</f>
        <v/>
      </c>
    </row>
    <row r="346" spans="1:9" ht="20.149999999999999" customHeight="1">
      <c r="A346" s="251">
        <v>21</v>
      </c>
      <c r="B346" s="267" t="s">
        <v>982</v>
      </c>
      <c r="C346" s="274" t="str">
        <f>IF(data!BU75&gt;0,data!BU75,"")</f>
        <v/>
      </c>
      <c r="D346" s="274" t="str">
        <f>IF(data!BV75&gt;0,data!BV75,"")</f>
        <v/>
      </c>
      <c r="E346" s="274" t="str">
        <f>IF(data!BW75&gt;0,data!BW75,"")</f>
        <v/>
      </c>
      <c r="F346" s="274" t="str">
        <f>IF(data!BX75&gt;0,data!BX75,"")</f>
        <v/>
      </c>
      <c r="G346" s="274" t="str">
        <f>IF(data!BY75&gt;0,data!BY75,"")</f>
        <v/>
      </c>
      <c r="H346" s="274" t="str">
        <f>IF(data!BZ75&gt;0,data!BZ75,"")</f>
        <v/>
      </c>
      <c r="I346" s="274" t="str">
        <f>IF(data!CA75&gt;0,data!CA75,"")</f>
        <v/>
      </c>
    </row>
    <row r="347" spans="1:9" ht="20.149999999999999" customHeight="1">
      <c r="A347" s="251" t="s">
        <v>983</v>
      </c>
      <c r="B347" s="259"/>
      <c r="C347" s="269"/>
      <c r="D347" s="269"/>
      <c r="E347" s="269"/>
      <c r="F347" s="269"/>
      <c r="G347" s="269"/>
      <c r="H347" s="269"/>
      <c r="I347" s="269"/>
    </row>
    <row r="348" spans="1:9" ht="20.149999999999999" customHeight="1">
      <c r="A348" s="251">
        <v>22</v>
      </c>
      <c r="B348" s="259" t="s">
        <v>984</v>
      </c>
      <c r="C348" s="275">
        <f>data!BU90</f>
        <v>0</v>
      </c>
      <c r="D348" s="275">
        <f>data!BV90</f>
        <v>1899</v>
      </c>
      <c r="E348" s="275">
        <f>data!BW90</f>
        <v>0</v>
      </c>
      <c r="F348" s="275">
        <f>data!BX90</f>
        <v>0</v>
      </c>
      <c r="G348" s="275">
        <f>data!BY90</f>
        <v>1272</v>
      </c>
      <c r="H348" s="275">
        <f>data!BZ90</f>
        <v>0</v>
      </c>
      <c r="I348" s="275">
        <f>data!CA90</f>
        <v>927</v>
      </c>
    </row>
    <row r="349" spans="1:9" ht="20.149999999999999" customHeight="1">
      <c r="A349" s="251">
        <v>23</v>
      </c>
      <c r="B349" s="259" t="s">
        <v>985</v>
      </c>
      <c r="C349" s="275">
        <f>data!BU91</f>
        <v>0</v>
      </c>
      <c r="D349" s="275">
        <f>data!BV91</f>
        <v>0</v>
      </c>
      <c r="E349" s="275">
        <f>data!BW91</f>
        <v>0</v>
      </c>
      <c r="F349" s="275">
        <f>data!BX91</f>
        <v>0</v>
      </c>
      <c r="G349" s="275">
        <f>data!BY91</f>
        <v>0</v>
      </c>
      <c r="H349" s="275">
        <f>data!BZ91</f>
        <v>0</v>
      </c>
      <c r="I349" s="275">
        <f>data!CA91</f>
        <v>0</v>
      </c>
    </row>
    <row r="350" spans="1:9" ht="20.149999999999999" customHeight="1">
      <c r="A350" s="251">
        <v>24</v>
      </c>
      <c r="B350" s="259" t="s">
        <v>986</v>
      </c>
      <c r="C350" s="275">
        <f>data!BU92</f>
        <v>0</v>
      </c>
      <c r="D350" s="275">
        <f>data!BV92</f>
        <v>599</v>
      </c>
      <c r="E350" s="275">
        <f>data!BW92</f>
        <v>0</v>
      </c>
      <c r="F350" s="275">
        <f>data!BX92</f>
        <v>0</v>
      </c>
      <c r="G350" s="275">
        <f>data!BY92</f>
        <v>83</v>
      </c>
      <c r="H350" s="275">
        <f>data!BZ92</f>
        <v>0</v>
      </c>
      <c r="I350" s="275">
        <f>data!CA92</f>
        <v>0</v>
      </c>
    </row>
    <row r="351" spans="1:9" ht="20.149999999999999" customHeight="1">
      <c r="A351" s="251">
        <v>25</v>
      </c>
      <c r="B351" s="259" t="s">
        <v>987</v>
      </c>
      <c r="C351" s="275">
        <f>data!BU93</f>
        <v>0</v>
      </c>
      <c r="D351" s="275">
        <f>data!BV93</f>
        <v>0</v>
      </c>
      <c r="E351" s="275">
        <f>data!BW93</f>
        <v>0</v>
      </c>
      <c r="F351" s="275">
        <f>data!BX93</f>
        <v>0</v>
      </c>
      <c r="G351" s="275">
        <f>data!BY93</f>
        <v>0</v>
      </c>
      <c r="H351" s="275">
        <f>data!BZ93</f>
        <v>0</v>
      </c>
      <c r="I351" s="275">
        <f>data!CA93</f>
        <v>0</v>
      </c>
    </row>
    <row r="352" spans="1:9" ht="20.149999999999999" customHeight="1">
      <c r="A352" s="251">
        <v>26</v>
      </c>
      <c r="B352" s="259" t="s">
        <v>279</v>
      </c>
      <c r="C352" s="277" t="str">
        <f>IF(data!BU80&gt;0,data!BU80,"")</f>
        <v/>
      </c>
      <c r="D352" s="277">
        <f>IF(data!BV80&gt;0,data!BV80,"")</f>
        <v>2932.35</v>
      </c>
      <c r="E352" s="277" t="str">
        <f>IF(data!BW80&gt;0,data!BW80,"")</f>
        <v/>
      </c>
      <c r="F352" s="277">
        <f>IF(data!BX80&gt;0,data!BX80,"")</f>
        <v>204.17</v>
      </c>
      <c r="G352" s="277">
        <f>IF(data!BY80&gt;0,data!BY80,"")</f>
        <v>1895.38</v>
      </c>
      <c r="H352" s="277" t="str">
        <f>IF(data!BZ80&gt;0,data!BZ80,"")</f>
        <v/>
      </c>
      <c r="I352" s="277">
        <f>IF(data!CA80&gt;0,data!CA80,"")</f>
        <v>43807.54</v>
      </c>
    </row>
    <row r="353" spans="1:9" ht="20.149999999999999" customHeight="1">
      <c r="A353" s="252" t="s">
        <v>969</v>
      </c>
      <c r="B353" s="253"/>
      <c r="C353" s="253"/>
      <c r="D353" s="253"/>
      <c r="E353" s="253"/>
      <c r="F353" s="253"/>
      <c r="G353" s="253"/>
      <c r="H353" s="253"/>
      <c r="I353" s="252"/>
    </row>
    <row r="354" spans="1:9" ht="20.149999999999999" customHeight="1">
      <c r="D354" s="255"/>
      <c r="I354" s="256" t="s">
        <v>1022</v>
      </c>
    </row>
    <row r="355" spans="1:9" ht="20.149999999999999" customHeight="1">
      <c r="A355" s="255"/>
    </row>
    <row r="356" spans="1:9" ht="20.149999999999999" customHeight="1">
      <c r="A356" s="257" t="str">
        <f>"Hospital: "&amp;data!C98</f>
        <v>Hospital: Newport Hospital &amp; Health Services</v>
      </c>
      <c r="G356" s="258"/>
      <c r="H356" s="257" t="str">
        <f>"FYE: "&amp;data!C96</f>
        <v>FYE: 12/31/2020</v>
      </c>
    </row>
    <row r="357" spans="1:9" ht="20.149999999999999" customHeight="1">
      <c r="A357" s="251">
        <v>1</v>
      </c>
      <c r="B357" s="259" t="s">
        <v>221</v>
      </c>
      <c r="C357" s="261" t="s">
        <v>98</v>
      </c>
      <c r="D357" s="261" t="s">
        <v>99</v>
      </c>
      <c r="E357" s="261" t="s">
        <v>100</v>
      </c>
      <c r="F357" s="279"/>
      <c r="G357" s="279"/>
      <c r="H357" s="279"/>
      <c r="I357" s="261"/>
    </row>
    <row r="358" spans="1:9" ht="20.149999999999999" customHeight="1">
      <c r="A358" s="262">
        <v>2</v>
      </c>
      <c r="B358" s="263" t="s">
        <v>971</v>
      </c>
      <c r="C358" s="265" t="s">
        <v>172</v>
      </c>
      <c r="D358" s="265" t="s">
        <v>144</v>
      </c>
      <c r="E358" s="265" t="s">
        <v>223</v>
      </c>
      <c r="F358" s="280"/>
      <c r="G358" s="280"/>
      <c r="H358" s="280"/>
      <c r="I358" s="265" t="s">
        <v>173</v>
      </c>
    </row>
    <row r="359" spans="1:9" ht="20.149999999999999" customHeight="1">
      <c r="A359" s="262"/>
      <c r="B359" s="263"/>
      <c r="C359" s="265" t="s">
        <v>213</v>
      </c>
      <c r="D359" s="265" t="s">
        <v>1023</v>
      </c>
      <c r="E359" s="265" t="s">
        <v>225</v>
      </c>
      <c r="F359" s="280"/>
      <c r="G359" s="280"/>
      <c r="H359" s="280"/>
      <c r="I359" s="265" t="s">
        <v>215</v>
      </c>
    </row>
    <row r="360" spans="1:9" ht="20.149999999999999" customHeight="1">
      <c r="A360" s="251">
        <v>3</v>
      </c>
      <c r="B360" s="259" t="s">
        <v>975</v>
      </c>
      <c r="C360" s="271"/>
      <c r="D360" s="271"/>
      <c r="E360" s="271"/>
      <c r="F360" s="271"/>
      <c r="G360" s="271"/>
      <c r="H360" s="271"/>
      <c r="I360" s="271"/>
    </row>
    <row r="361" spans="1:9" ht="20.149999999999999" customHeight="1">
      <c r="A361" s="251">
        <v>4</v>
      </c>
      <c r="B361" s="259" t="s">
        <v>246</v>
      </c>
      <c r="C361" s="271"/>
      <c r="D361" s="271"/>
      <c r="E361" s="271"/>
      <c r="F361" s="271"/>
      <c r="G361" s="271"/>
      <c r="H361" s="271"/>
      <c r="I361" s="271"/>
    </row>
    <row r="362" spans="1:9" ht="20.149999999999999" customHeight="1">
      <c r="A362" s="251">
        <v>5</v>
      </c>
      <c r="B362" s="259" t="s">
        <v>247</v>
      </c>
      <c r="C362" s="266">
        <f>data!CB60</f>
        <v>0</v>
      </c>
      <c r="D362" s="266">
        <f>data!CC60</f>
        <v>0</v>
      </c>
      <c r="E362" s="281"/>
      <c r="F362" s="269"/>
      <c r="G362" s="269"/>
      <c r="H362" s="269"/>
      <c r="I362" s="282">
        <f>data!CE60</f>
        <v>263.03999999999996</v>
      </c>
    </row>
    <row r="363" spans="1:9" ht="20.149999999999999" customHeight="1">
      <c r="A363" s="251">
        <v>6</v>
      </c>
      <c r="B363" s="259" t="s">
        <v>248</v>
      </c>
      <c r="C363" s="278">
        <f>data!CB61</f>
        <v>0</v>
      </c>
      <c r="D363" s="278">
        <f>data!CC61</f>
        <v>0</v>
      </c>
      <c r="E363" s="283"/>
      <c r="F363" s="283"/>
      <c r="G363" s="283"/>
      <c r="H363" s="283"/>
      <c r="I363" s="278">
        <f>data!CE61</f>
        <v>17668031.389999993</v>
      </c>
    </row>
    <row r="364" spans="1:9" ht="20.149999999999999" customHeight="1">
      <c r="A364" s="251">
        <v>7</v>
      </c>
      <c r="B364" s="259" t="s">
        <v>9</v>
      </c>
      <c r="C364" s="278">
        <f>data!CB62</f>
        <v>0</v>
      </c>
      <c r="D364" s="278">
        <f>data!CC62</f>
        <v>0</v>
      </c>
      <c r="E364" s="283"/>
      <c r="F364" s="283"/>
      <c r="G364" s="283"/>
      <c r="H364" s="283"/>
      <c r="I364" s="278">
        <f>data!CE62</f>
        <v>4537659</v>
      </c>
    </row>
    <row r="365" spans="1:9" ht="20.149999999999999" customHeight="1">
      <c r="A365" s="251">
        <v>8</v>
      </c>
      <c r="B365" s="259" t="s">
        <v>249</v>
      </c>
      <c r="C365" s="278">
        <f>data!CB63</f>
        <v>0</v>
      </c>
      <c r="D365" s="278">
        <f>data!CC63</f>
        <v>0</v>
      </c>
      <c r="E365" s="283"/>
      <c r="F365" s="283"/>
      <c r="G365" s="283"/>
      <c r="H365" s="283"/>
      <c r="I365" s="278">
        <f>data!CE63</f>
        <v>1345269.21</v>
      </c>
    </row>
    <row r="366" spans="1:9" ht="20.149999999999999" customHeight="1">
      <c r="A366" s="251">
        <v>9</v>
      </c>
      <c r="B366" s="259" t="s">
        <v>250</v>
      </c>
      <c r="C366" s="278">
        <f>data!CB64</f>
        <v>0</v>
      </c>
      <c r="D366" s="278">
        <f>data!CC64</f>
        <v>0</v>
      </c>
      <c r="E366" s="283"/>
      <c r="F366" s="283"/>
      <c r="G366" s="283"/>
      <c r="H366" s="283"/>
      <c r="I366" s="278">
        <f>data!CE64</f>
        <v>4368155.6100000003</v>
      </c>
    </row>
    <row r="367" spans="1:9" ht="20.149999999999999" customHeight="1">
      <c r="A367" s="251">
        <v>10</v>
      </c>
      <c r="B367" s="259" t="s">
        <v>497</v>
      </c>
      <c r="C367" s="278">
        <f>data!CB65</f>
        <v>0</v>
      </c>
      <c r="D367" s="278">
        <f>data!CC65</f>
        <v>0</v>
      </c>
      <c r="E367" s="283"/>
      <c r="F367" s="283"/>
      <c r="G367" s="283"/>
      <c r="H367" s="283"/>
      <c r="I367" s="278">
        <f>data!CE65</f>
        <v>0</v>
      </c>
    </row>
    <row r="368" spans="1:9" ht="20.149999999999999" customHeight="1">
      <c r="A368" s="251">
        <v>11</v>
      </c>
      <c r="B368" s="259" t="s">
        <v>498</v>
      </c>
      <c r="C368" s="278">
        <f>data!CB66</f>
        <v>0</v>
      </c>
      <c r="D368" s="278">
        <f>data!CC66</f>
        <v>0</v>
      </c>
      <c r="E368" s="283"/>
      <c r="F368" s="283"/>
      <c r="G368" s="283"/>
      <c r="H368" s="283"/>
      <c r="I368" s="278">
        <f>data!CE66</f>
        <v>2167292.48</v>
      </c>
    </row>
    <row r="369" spans="1:9" ht="20.149999999999999" customHeight="1">
      <c r="A369" s="251">
        <v>12</v>
      </c>
      <c r="B369" s="259" t="s">
        <v>11</v>
      </c>
      <c r="C369" s="278">
        <f>data!CB67</f>
        <v>0</v>
      </c>
      <c r="D369" s="278">
        <f>data!CC67</f>
        <v>0</v>
      </c>
      <c r="E369" s="283"/>
      <c r="F369" s="283"/>
      <c r="G369" s="283"/>
      <c r="H369" s="283"/>
      <c r="I369" s="278">
        <f>data!CE67</f>
        <v>1634102</v>
      </c>
    </row>
    <row r="370" spans="1:9" ht="20.149999999999999" customHeight="1">
      <c r="A370" s="251">
        <v>13</v>
      </c>
      <c r="B370" s="259" t="s">
        <v>976</v>
      </c>
      <c r="C370" s="278">
        <f>data!CB68</f>
        <v>0</v>
      </c>
      <c r="D370" s="278">
        <f>data!CC68</f>
        <v>3447.55</v>
      </c>
      <c r="E370" s="283"/>
      <c r="F370" s="283"/>
      <c r="G370" s="283"/>
      <c r="H370" s="283"/>
      <c r="I370" s="278">
        <f>data!CE68</f>
        <v>91277.79</v>
      </c>
    </row>
    <row r="371" spans="1:9" ht="20.149999999999999" customHeight="1">
      <c r="A371" s="251">
        <v>14</v>
      </c>
      <c r="B371" s="259" t="s">
        <v>977</v>
      </c>
      <c r="C371" s="278">
        <f>data!CB69</f>
        <v>0</v>
      </c>
      <c r="D371" s="278">
        <f>data!CC69</f>
        <v>0</v>
      </c>
      <c r="E371" s="278">
        <f>data!CD69</f>
        <v>253659.27</v>
      </c>
      <c r="F371" s="283"/>
      <c r="G371" s="283"/>
      <c r="H371" s="283"/>
      <c r="I371" s="278">
        <f>data!CE69</f>
        <v>2764509.7</v>
      </c>
    </row>
    <row r="372" spans="1:9" ht="20.149999999999999" customHeight="1">
      <c r="A372" s="251">
        <v>15</v>
      </c>
      <c r="B372" s="259" t="s">
        <v>269</v>
      </c>
      <c r="C372" s="259">
        <f>-data!CB84</f>
        <v>0</v>
      </c>
      <c r="D372" s="259">
        <f>-data!CC84</f>
        <v>0</v>
      </c>
      <c r="E372" s="259">
        <f>-data!CD84</f>
        <v>0</v>
      </c>
      <c r="F372" s="269"/>
      <c r="G372" s="269"/>
      <c r="H372" s="269"/>
      <c r="I372" s="259">
        <f>-data!CE84</f>
        <v>0</v>
      </c>
    </row>
    <row r="373" spans="1:9" ht="20.149999999999999" customHeight="1">
      <c r="A373" s="251">
        <v>16</v>
      </c>
      <c r="B373" s="267" t="s">
        <v>978</v>
      </c>
      <c r="C373" s="278">
        <f>data!CB85</f>
        <v>0</v>
      </c>
      <c r="D373" s="278">
        <f>data!CC85</f>
        <v>3447.55</v>
      </c>
      <c r="E373" s="278">
        <f>data!CD85</f>
        <v>253659.27</v>
      </c>
      <c r="F373" s="283"/>
      <c r="G373" s="283"/>
      <c r="H373" s="283"/>
      <c r="I373" s="259">
        <f>data!CE85</f>
        <v>35326995.200000003</v>
      </c>
    </row>
    <row r="374" spans="1:9" ht="20.149999999999999" customHeight="1">
      <c r="A374" s="251">
        <v>17</v>
      </c>
      <c r="B374" s="259" t="s">
        <v>271</v>
      </c>
      <c r="C374" s="283"/>
      <c r="D374" s="283"/>
      <c r="E374" s="283"/>
      <c r="F374" s="283"/>
      <c r="G374" s="283"/>
      <c r="H374" s="283"/>
      <c r="I374" s="259">
        <f>data!CE86</f>
        <v>515036</v>
      </c>
    </row>
    <row r="375" spans="1:9" ht="20.149999999999999" customHeight="1">
      <c r="A375" s="251">
        <v>18</v>
      </c>
      <c r="B375" s="259" t="s">
        <v>979</v>
      </c>
      <c r="C375" s="259"/>
      <c r="D375" s="259"/>
      <c r="E375" s="259"/>
      <c r="F375" s="259"/>
      <c r="G375" s="259"/>
      <c r="H375" s="259"/>
      <c r="I375" s="259"/>
    </row>
    <row r="376" spans="1:9" ht="20.149999999999999" customHeight="1">
      <c r="A376" s="251">
        <v>19</v>
      </c>
      <c r="B376" s="267" t="s">
        <v>980</v>
      </c>
      <c r="C376" s="274" t="str">
        <f>IF(data!CB73&gt;0,data!CB73,"")</f>
        <v/>
      </c>
      <c r="D376" s="274" t="str">
        <f>IF(data!CC73&gt;0,data!CC73,"")</f>
        <v/>
      </c>
      <c r="E376" s="269"/>
      <c r="F376" s="269"/>
      <c r="G376" s="269"/>
      <c r="H376" s="269"/>
      <c r="I376" s="275">
        <f>data!CE87</f>
        <v>9896539.3999999985</v>
      </c>
    </row>
    <row r="377" spans="1:9" ht="20.149999999999999" customHeight="1">
      <c r="A377" s="251">
        <v>20</v>
      </c>
      <c r="B377" s="267" t="s">
        <v>981</v>
      </c>
      <c r="C377" s="274" t="str">
        <f>IF(data!CB74&gt;0,data!CB74,"")</f>
        <v/>
      </c>
      <c r="D377" s="274" t="str">
        <f>IF(data!CC74&gt;0,data!CC74,"")</f>
        <v/>
      </c>
      <c r="E377" s="269"/>
      <c r="F377" s="269"/>
      <c r="G377" s="269"/>
      <c r="H377" s="269"/>
      <c r="I377" s="275">
        <f>data!CE88</f>
        <v>46815727.809999995</v>
      </c>
    </row>
    <row r="378" spans="1:9" ht="20.149999999999999" customHeight="1">
      <c r="A378" s="251">
        <v>21</v>
      </c>
      <c r="B378" s="267" t="s">
        <v>982</v>
      </c>
      <c r="C378" s="274" t="str">
        <f>IF(data!CB75&gt;0,data!CB75,"")</f>
        <v/>
      </c>
      <c r="D378" s="274" t="str">
        <f>IF(data!CC75&gt;0,data!CC75,"")</f>
        <v/>
      </c>
      <c r="E378" s="269"/>
      <c r="F378" s="269"/>
      <c r="G378" s="269"/>
      <c r="H378" s="269"/>
      <c r="I378" s="275">
        <f>data!CE89</f>
        <v>56712267.210000008</v>
      </c>
    </row>
    <row r="379" spans="1:9" ht="20.149999999999999" customHeight="1">
      <c r="A379" s="251" t="s">
        <v>983</v>
      </c>
      <c r="B379" s="259"/>
      <c r="C379" s="269"/>
      <c r="D379" s="269"/>
      <c r="E379" s="269"/>
      <c r="F379" s="269"/>
      <c r="G379" s="269"/>
      <c r="H379" s="269"/>
      <c r="I379" s="269"/>
    </row>
    <row r="380" spans="1:9" ht="20.149999999999999" customHeight="1">
      <c r="A380" s="251">
        <v>22</v>
      </c>
      <c r="B380" s="259" t="s">
        <v>984</v>
      </c>
      <c r="C380" s="275">
        <f>data!CB90</f>
        <v>0</v>
      </c>
      <c r="D380" s="275">
        <f>data!CC90</f>
        <v>0</v>
      </c>
      <c r="E380" s="269"/>
      <c r="F380" s="269"/>
      <c r="G380" s="269"/>
      <c r="H380" s="269"/>
      <c r="I380" s="259">
        <f>data!CE90</f>
        <v>87057</v>
      </c>
    </row>
    <row r="381" spans="1:9" ht="20.149999999999999" customHeight="1">
      <c r="A381" s="251">
        <v>23</v>
      </c>
      <c r="B381" s="259" t="s">
        <v>985</v>
      </c>
      <c r="C381" s="275">
        <f>data!CB91</f>
        <v>0</v>
      </c>
      <c r="D381" s="274" t="str">
        <f>IF(data!CC77&gt;0,data!CC77,"")</f>
        <v/>
      </c>
      <c r="E381" s="269"/>
      <c r="F381" s="269"/>
      <c r="G381" s="269"/>
      <c r="H381" s="269"/>
      <c r="I381" s="259">
        <f>data!CE91</f>
        <v>26935</v>
      </c>
    </row>
    <row r="382" spans="1:9" ht="20.149999999999999" customHeight="1">
      <c r="A382" s="251">
        <v>24</v>
      </c>
      <c r="B382" s="259" t="s">
        <v>986</v>
      </c>
      <c r="C382" s="275">
        <f>data!CB92</f>
        <v>0</v>
      </c>
      <c r="D382" s="274" t="str">
        <f>IF(data!CC78&gt;0,data!CC78,"")</f>
        <v/>
      </c>
      <c r="E382" s="269"/>
      <c r="F382" s="269"/>
      <c r="G382" s="269"/>
      <c r="H382" s="269"/>
      <c r="I382" s="259">
        <f>data!CE92</f>
        <v>258637</v>
      </c>
    </row>
    <row r="383" spans="1:9" ht="20.149999999999999" customHeight="1">
      <c r="A383" s="251">
        <v>25</v>
      </c>
      <c r="B383" s="259" t="s">
        <v>987</v>
      </c>
      <c r="C383" s="275">
        <f>data!CB93</f>
        <v>0</v>
      </c>
      <c r="D383" s="274" t="str">
        <f>IF(data!CC79&gt;0,data!CC79,"")</f>
        <v/>
      </c>
      <c r="E383" s="269"/>
      <c r="F383" s="269"/>
      <c r="G383" s="269"/>
      <c r="H383" s="269"/>
      <c r="I383" s="259">
        <f>data!CE93</f>
        <v>42587</v>
      </c>
    </row>
    <row r="384" spans="1:9" ht="20.149999999999999" customHeight="1">
      <c r="A384" s="251">
        <v>26</v>
      </c>
      <c r="B384" s="259" t="s">
        <v>279</v>
      </c>
      <c r="C384" s="274" t="str">
        <f>IF(data!CB80&gt;0,data!CB80,"")</f>
        <v/>
      </c>
      <c r="D384" s="274" t="str">
        <f>IF(data!CC80&gt;0,data!CC80,"")</f>
        <v/>
      </c>
      <c r="E384" s="281"/>
      <c r="F384" s="269"/>
      <c r="G384" s="269"/>
      <c r="H384" s="269"/>
      <c r="I384" s="266">
        <f>data!CE94</f>
        <v>90.840000000000018</v>
      </c>
    </row>
    <row r="410" ht="15.5"/>
  </sheetData>
  <printOptions horizontalCentered="1" verticalCentered="1"/>
  <pageMargins left="0" right="0" top="0" bottom="0" header="0" footer="0"/>
  <pageSetup scale="83" fitToHeight="12" orientation="landscape" r:id="rId1"/>
  <headerFooter alignWithMargins="0"/>
  <rowBreaks count="12" manualBreakCount="12">
    <brk id="32" max="1048575" man="1"/>
    <brk id="64" max="1048575" man="1"/>
    <brk id="96" max="1048575" man="1"/>
    <brk id="128" max="1048575" man="1"/>
    <brk id="160" max="1048575" man="1"/>
    <brk id="192" max="1048575" man="1"/>
    <brk id="224" max="1048575" man="1"/>
    <brk id="256" max="1048575" man="1"/>
    <brk id="288" max="1048575" man="1"/>
    <brk id="320" max="1048575" man="1"/>
    <brk id="352" max="1048575" man="1"/>
    <brk id="410" max="104857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36143-7558-4647-8896-61F0DD76C8BC}">
  <sheetPr syncVertical="1" syncRef="B142" transitionEvaluation="1" transitionEntry="1" codeName="Sheet12">
    <tabColor rgb="FF92D050"/>
    <pageSetUpPr autoPageBreaks="0" fitToPage="1"/>
  </sheetPr>
  <dimension ref="A1:CF717"/>
  <sheetViews>
    <sheetView topLeftCell="A142" zoomScale="90" zoomScaleNormal="90" workbookViewId="0">
      <pane xSplit="1" topLeftCell="B1" activePane="topRight" state="frozen"/>
      <selection pane="topRight" activeCell="F177" sqref="F177"/>
    </sheetView>
  </sheetViews>
  <sheetFormatPr defaultColWidth="11.75" defaultRowHeight="14.5"/>
  <cols>
    <col min="1" max="1" width="44.4140625" style="12" customWidth="1"/>
    <col min="2" max="84" width="13.58203125" style="12" customWidth="1"/>
    <col min="85" max="86" width="11.75" style="12" customWidth="1"/>
    <col min="87" max="16384" width="11.75" style="12"/>
  </cols>
  <sheetData>
    <row r="1" spans="1:3">
      <c r="A1" s="70" t="s">
        <v>0</v>
      </c>
    </row>
    <row r="2" spans="1:3">
      <c r="A2" s="12" t="s">
        <v>1</v>
      </c>
      <c r="C2" s="17"/>
    </row>
    <row r="3" spans="1:3">
      <c r="A3" s="69" t="s">
        <v>2</v>
      </c>
      <c r="C3" s="17"/>
    </row>
    <row r="4" spans="1:3">
      <c r="A4" s="12" t="s">
        <v>3</v>
      </c>
      <c r="C4" s="17"/>
    </row>
    <row r="5" spans="1:3">
      <c r="C5" s="17"/>
    </row>
    <row r="6" spans="1:3">
      <c r="A6" s="12" t="s">
        <v>1329</v>
      </c>
    </row>
    <row r="7" spans="1:3">
      <c r="A7" s="12" t="s">
        <v>4</v>
      </c>
    </row>
    <row r="8" spans="1:3">
      <c r="A8" s="12" t="s">
        <v>1331</v>
      </c>
    </row>
    <row r="9" spans="1:3">
      <c r="C9" s="17"/>
    </row>
    <row r="10" spans="1:3">
      <c r="A10" s="69" t="s">
        <v>5</v>
      </c>
      <c r="C10" s="17"/>
    </row>
    <row r="11" spans="1:3">
      <c r="A11" s="12" t="s">
        <v>1330</v>
      </c>
      <c r="C11" s="17"/>
    </row>
    <row r="12" spans="1:3">
      <c r="A12" s="18" t="s">
        <v>6</v>
      </c>
      <c r="C12" s="17"/>
    </row>
    <row r="13" spans="1:3">
      <c r="A13" s="16" t="s">
        <v>7</v>
      </c>
      <c r="C13" s="17"/>
    </row>
    <row r="14" spans="1:3">
      <c r="A14" s="12" t="s">
        <v>8</v>
      </c>
      <c r="C14" s="17"/>
    </row>
    <row r="15" spans="1:3">
      <c r="C15" s="17"/>
    </row>
    <row r="16" spans="1:3">
      <c r="A16" s="73" t="s">
        <v>9</v>
      </c>
    </row>
    <row r="17" spans="1:10">
      <c r="A17" s="16" t="s">
        <v>10</v>
      </c>
    </row>
    <row r="18" spans="1:10" ht="14.5" customHeight="1">
      <c r="A18" s="18" t="s">
        <v>1332</v>
      </c>
    </row>
    <row r="19" spans="1:10" ht="14.5" customHeight="1">
      <c r="A19" s="18" t="s">
        <v>1333</v>
      </c>
    </row>
    <row r="20" spans="1:10" ht="14.5" customHeight="1">
      <c r="A20" s="18" t="s">
        <v>1334</v>
      </c>
    </row>
    <row r="21" spans="1:10" ht="14.5" customHeight="1">
      <c r="A21" s="16"/>
      <c r="E21" s="72"/>
      <c r="F21" s="72"/>
      <c r="G21" s="72"/>
      <c r="I21" s="72"/>
      <c r="J21" s="72"/>
    </row>
    <row r="22" spans="1:10">
      <c r="A22" s="74" t="s">
        <v>11</v>
      </c>
      <c r="E22" s="72"/>
      <c r="F22" s="72"/>
      <c r="G22" s="72"/>
      <c r="I22" s="71"/>
      <c r="J22" s="71"/>
    </row>
    <row r="23" spans="1:10">
      <c r="A23" s="18" t="s">
        <v>12</v>
      </c>
      <c r="E23" s="71"/>
      <c r="F23" s="71"/>
      <c r="G23" s="71"/>
      <c r="I23" s="71"/>
      <c r="J23" s="71"/>
    </row>
    <row r="24" spans="1:10">
      <c r="A24" s="18" t="s">
        <v>1335</v>
      </c>
      <c r="E24" s="71"/>
      <c r="F24" s="71"/>
      <c r="G24" s="71"/>
    </row>
    <row r="25" spans="1:10">
      <c r="A25" s="18" t="s">
        <v>1336</v>
      </c>
    </row>
    <row r="26" spans="1:10">
      <c r="A26" s="18" t="s">
        <v>1337</v>
      </c>
    </row>
    <row r="27" spans="1:10">
      <c r="A27" s="18"/>
    </row>
    <row r="28" spans="1:10">
      <c r="A28" s="16" t="s">
        <v>13</v>
      </c>
      <c r="C28" s="17"/>
    </row>
    <row r="29" spans="1:10">
      <c r="A29" s="18" t="s">
        <v>1338</v>
      </c>
      <c r="C29" s="17"/>
    </row>
    <row r="30" spans="1:10">
      <c r="C30" s="17"/>
    </row>
    <row r="31" spans="1:10">
      <c r="A31" s="12" t="s">
        <v>1348</v>
      </c>
      <c r="C31" s="302" t="s">
        <v>1349</v>
      </c>
      <c r="F31" s="19"/>
    </row>
    <row r="32" spans="1:10">
      <c r="C32" s="17"/>
    </row>
    <row r="33" spans="1:83">
      <c r="A33" s="69" t="s">
        <v>15</v>
      </c>
      <c r="B33" s="72"/>
      <c r="C33" s="72"/>
      <c r="D33" s="72"/>
    </row>
    <row r="34" spans="1:83">
      <c r="A34" s="18" t="s">
        <v>16</v>
      </c>
      <c r="B34" s="72"/>
      <c r="C34" s="72"/>
      <c r="D34" s="72"/>
    </row>
    <row r="35" spans="1:83">
      <c r="A35" s="18" t="s">
        <v>17</v>
      </c>
      <c r="B35" s="71"/>
      <c r="C35" s="71"/>
      <c r="D35" s="71"/>
    </row>
    <row r="36" spans="1:83">
      <c r="B36" s="71"/>
      <c r="C36" s="71"/>
      <c r="D36" s="71"/>
    </row>
    <row r="37" spans="1:83">
      <c r="A37" s="303" t="s">
        <v>18</v>
      </c>
      <c r="B37" s="304"/>
      <c r="C37" s="305"/>
      <c r="D37" s="304"/>
      <c r="E37" s="304"/>
      <c r="F37" s="304"/>
      <c r="G37" s="304"/>
    </row>
    <row r="38" spans="1:83">
      <c r="A38" s="306" t="s">
        <v>1341</v>
      </c>
      <c r="B38" s="307"/>
      <c r="C38" s="305"/>
      <c r="D38" s="304"/>
      <c r="E38" s="304"/>
      <c r="F38" s="304"/>
      <c r="G38" s="304"/>
    </row>
    <row r="39" spans="1:83">
      <c r="A39" s="308" t="s">
        <v>1339</v>
      </c>
      <c r="B39" s="307"/>
      <c r="C39" s="305"/>
      <c r="D39" s="304"/>
      <c r="E39" s="304"/>
      <c r="F39" s="304"/>
      <c r="G39" s="304"/>
    </row>
    <row r="40" spans="1:83">
      <c r="A40" s="309" t="s">
        <v>1342</v>
      </c>
      <c r="B40" s="304"/>
      <c r="C40" s="305"/>
      <c r="D40" s="304"/>
      <c r="E40" s="304"/>
      <c r="F40" s="304"/>
      <c r="G40" s="304"/>
    </row>
    <row r="41" spans="1:83">
      <c r="A41" s="308" t="s">
        <v>1340</v>
      </c>
      <c r="B41" s="304"/>
      <c r="C41" s="305"/>
      <c r="D41" s="304"/>
      <c r="E41" s="304"/>
      <c r="F41" s="304"/>
      <c r="G41" s="304"/>
    </row>
    <row r="42" spans="1:83">
      <c r="C42" s="17"/>
    </row>
    <row r="43" spans="1:83">
      <c r="A43" s="12" t="s">
        <v>19</v>
      </c>
      <c r="C43" s="17"/>
      <c r="G43" s="19" t="s">
        <v>14</v>
      </c>
    </row>
    <row r="44" spans="1:83">
      <c r="A44" s="19" t="s">
        <v>20</v>
      </c>
      <c r="C44" s="17"/>
    </row>
    <row r="45" spans="1:83">
      <c r="A45" s="20"/>
      <c r="B45" s="20"/>
      <c r="C45" s="21" t="s">
        <v>21</v>
      </c>
      <c r="D45" s="22" t="s">
        <v>22</v>
      </c>
      <c r="E45" s="22" t="s">
        <v>23</v>
      </c>
      <c r="F45" s="22" t="s">
        <v>24</v>
      </c>
      <c r="G45" s="22" t="s">
        <v>25</v>
      </c>
      <c r="H45" s="22" t="s">
        <v>26</v>
      </c>
      <c r="I45" s="22" t="s">
        <v>27</v>
      </c>
      <c r="J45" s="22" t="s">
        <v>28</v>
      </c>
      <c r="K45" s="22" t="s">
        <v>29</v>
      </c>
      <c r="L45" s="22" t="s">
        <v>30</v>
      </c>
      <c r="M45" s="22" t="s">
        <v>31</v>
      </c>
      <c r="N45" s="22" t="s">
        <v>32</v>
      </c>
      <c r="O45" s="22" t="s">
        <v>33</v>
      </c>
      <c r="P45" s="22" t="s">
        <v>34</v>
      </c>
      <c r="Q45" s="22" t="s">
        <v>35</v>
      </c>
      <c r="R45" s="22" t="s">
        <v>36</v>
      </c>
      <c r="S45" s="22" t="s">
        <v>37</v>
      </c>
      <c r="T45" s="22" t="s">
        <v>38</v>
      </c>
      <c r="U45" s="22" t="s">
        <v>39</v>
      </c>
      <c r="V45" s="22" t="s">
        <v>40</v>
      </c>
      <c r="W45" s="22" t="s">
        <v>41</v>
      </c>
      <c r="X45" s="22" t="s">
        <v>42</v>
      </c>
      <c r="Y45" s="22" t="s">
        <v>43</v>
      </c>
      <c r="Z45" s="22" t="s">
        <v>44</v>
      </c>
      <c r="AA45" s="22" t="s">
        <v>45</v>
      </c>
      <c r="AB45" s="22" t="s">
        <v>46</v>
      </c>
      <c r="AC45" s="22" t="s">
        <v>47</v>
      </c>
      <c r="AD45" s="22" t="s">
        <v>48</v>
      </c>
      <c r="AE45" s="22" t="s">
        <v>49</v>
      </c>
      <c r="AF45" s="22" t="s">
        <v>50</v>
      </c>
      <c r="AG45" s="22" t="s">
        <v>51</v>
      </c>
      <c r="AH45" s="22" t="s">
        <v>52</v>
      </c>
      <c r="AI45" s="22" t="s">
        <v>53</v>
      </c>
      <c r="AJ45" s="22" t="s">
        <v>54</v>
      </c>
      <c r="AK45" s="22" t="s">
        <v>55</v>
      </c>
      <c r="AL45" s="22" t="s">
        <v>56</v>
      </c>
      <c r="AM45" s="22" t="s">
        <v>57</v>
      </c>
      <c r="AN45" s="22" t="s">
        <v>58</v>
      </c>
      <c r="AO45" s="22" t="s">
        <v>59</v>
      </c>
      <c r="AP45" s="22" t="s">
        <v>60</v>
      </c>
      <c r="AQ45" s="22" t="s">
        <v>61</v>
      </c>
      <c r="AR45" s="22" t="s">
        <v>62</v>
      </c>
      <c r="AS45" s="22" t="s">
        <v>63</v>
      </c>
      <c r="AT45" s="22" t="s">
        <v>64</v>
      </c>
      <c r="AU45" s="22" t="s">
        <v>65</v>
      </c>
      <c r="AV45" s="22" t="s">
        <v>66</v>
      </c>
      <c r="AW45" s="22" t="s">
        <v>67</v>
      </c>
      <c r="AX45" s="22" t="s">
        <v>68</v>
      </c>
      <c r="AY45" s="22" t="s">
        <v>69</v>
      </c>
      <c r="AZ45" s="22" t="s">
        <v>70</v>
      </c>
      <c r="BA45" s="22" t="s">
        <v>71</v>
      </c>
      <c r="BB45" s="22" t="s">
        <v>72</v>
      </c>
      <c r="BC45" s="22" t="s">
        <v>73</v>
      </c>
      <c r="BD45" s="22" t="s">
        <v>74</v>
      </c>
      <c r="BE45" s="22" t="s">
        <v>75</v>
      </c>
      <c r="BF45" s="22" t="s">
        <v>76</v>
      </c>
      <c r="BG45" s="22" t="s">
        <v>77</v>
      </c>
      <c r="BH45" s="22" t="s">
        <v>78</v>
      </c>
      <c r="BI45" s="22" t="s">
        <v>79</v>
      </c>
      <c r="BJ45" s="22" t="s">
        <v>80</v>
      </c>
      <c r="BK45" s="22" t="s">
        <v>81</v>
      </c>
      <c r="BL45" s="22" t="s">
        <v>82</v>
      </c>
      <c r="BM45" s="22" t="s">
        <v>83</v>
      </c>
      <c r="BN45" s="22" t="s">
        <v>84</v>
      </c>
      <c r="BO45" s="22" t="s">
        <v>85</v>
      </c>
      <c r="BP45" s="22" t="s">
        <v>86</v>
      </c>
      <c r="BQ45" s="22" t="s">
        <v>87</v>
      </c>
      <c r="BR45" s="22" t="s">
        <v>88</v>
      </c>
      <c r="BS45" s="22" t="s">
        <v>89</v>
      </c>
      <c r="BT45" s="22" t="s">
        <v>90</v>
      </c>
      <c r="BU45" s="22" t="s">
        <v>91</v>
      </c>
      <c r="BV45" s="22" t="s">
        <v>92</v>
      </c>
      <c r="BW45" s="22" t="s">
        <v>93</v>
      </c>
      <c r="BX45" s="22" t="s">
        <v>94</v>
      </c>
      <c r="BY45" s="22" t="s">
        <v>95</v>
      </c>
      <c r="BZ45" s="22" t="s">
        <v>96</v>
      </c>
      <c r="CA45" s="22" t="s">
        <v>97</v>
      </c>
      <c r="CB45" s="22" t="s">
        <v>98</v>
      </c>
      <c r="CC45" s="22" t="s">
        <v>99</v>
      </c>
      <c r="CD45" s="22" t="s">
        <v>100</v>
      </c>
      <c r="CE45" s="22" t="s">
        <v>101</v>
      </c>
    </row>
    <row r="46" spans="1:83">
      <c r="A46" s="20"/>
      <c r="B46" s="23" t="s">
        <v>102</v>
      </c>
      <c r="C46" s="21" t="s">
        <v>103</v>
      </c>
      <c r="D46" s="22" t="s">
        <v>104</v>
      </c>
      <c r="E46" s="22" t="s">
        <v>105</v>
      </c>
      <c r="F46" s="22" t="s">
        <v>106</v>
      </c>
      <c r="G46" s="22" t="s">
        <v>107</v>
      </c>
      <c r="H46" s="22" t="s">
        <v>108</v>
      </c>
      <c r="I46" s="22" t="s">
        <v>109</v>
      </c>
      <c r="J46" s="22" t="s">
        <v>110</v>
      </c>
      <c r="K46" s="22" t="s">
        <v>111</v>
      </c>
      <c r="L46" s="22" t="s">
        <v>112</v>
      </c>
      <c r="M46" s="22" t="s">
        <v>113</v>
      </c>
      <c r="N46" s="22" t="s">
        <v>114</v>
      </c>
      <c r="O46" s="22" t="s">
        <v>115</v>
      </c>
      <c r="P46" s="22" t="s">
        <v>116</v>
      </c>
      <c r="Q46" s="22" t="s">
        <v>117</v>
      </c>
      <c r="R46" s="22" t="s">
        <v>118</v>
      </c>
      <c r="S46" s="22" t="s">
        <v>119</v>
      </c>
      <c r="T46" s="22" t="s">
        <v>120</v>
      </c>
      <c r="U46" s="22" t="s">
        <v>121</v>
      </c>
      <c r="V46" s="22" t="s">
        <v>122</v>
      </c>
      <c r="W46" s="22" t="s">
        <v>123</v>
      </c>
      <c r="X46" s="22" t="s">
        <v>124</v>
      </c>
      <c r="Y46" s="22" t="s">
        <v>125</v>
      </c>
      <c r="Z46" s="22" t="s">
        <v>125</v>
      </c>
      <c r="AA46" s="22" t="s">
        <v>126</v>
      </c>
      <c r="AB46" s="22" t="s">
        <v>127</v>
      </c>
      <c r="AC46" s="22" t="s">
        <v>128</v>
      </c>
      <c r="AD46" s="22" t="s">
        <v>129</v>
      </c>
      <c r="AE46" s="22" t="s">
        <v>107</v>
      </c>
      <c r="AF46" s="22" t="s">
        <v>108</v>
      </c>
      <c r="AG46" s="22" t="s">
        <v>130</v>
      </c>
      <c r="AH46" s="22" t="s">
        <v>131</v>
      </c>
      <c r="AI46" s="22" t="s">
        <v>132</v>
      </c>
      <c r="AJ46" s="22" t="s">
        <v>133</v>
      </c>
      <c r="AK46" s="22" t="s">
        <v>134</v>
      </c>
      <c r="AL46" s="22" t="s">
        <v>135</v>
      </c>
      <c r="AM46" s="22" t="s">
        <v>136</v>
      </c>
      <c r="AN46" s="22" t="s">
        <v>122</v>
      </c>
      <c r="AO46" s="22" t="s">
        <v>137</v>
      </c>
      <c r="AP46" s="22" t="s">
        <v>138</v>
      </c>
      <c r="AQ46" s="22" t="s">
        <v>139</v>
      </c>
      <c r="AR46" s="22" t="s">
        <v>140</v>
      </c>
      <c r="AS46" s="22" t="s">
        <v>141</v>
      </c>
      <c r="AT46" s="22" t="s">
        <v>142</v>
      </c>
      <c r="AU46" s="22" t="s">
        <v>143</v>
      </c>
      <c r="AV46" s="22" t="s">
        <v>144</v>
      </c>
      <c r="AW46" s="22" t="s">
        <v>145</v>
      </c>
      <c r="AX46" s="22" t="s">
        <v>146</v>
      </c>
      <c r="AY46" s="22" t="s">
        <v>147</v>
      </c>
      <c r="AZ46" s="22" t="s">
        <v>148</v>
      </c>
      <c r="BA46" s="22" t="s">
        <v>149</v>
      </c>
      <c r="BB46" s="22" t="s">
        <v>150</v>
      </c>
      <c r="BC46" s="22" t="s">
        <v>119</v>
      </c>
      <c r="BD46" s="22" t="s">
        <v>151</v>
      </c>
      <c r="BE46" s="22" t="s">
        <v>152</v>
      </c>
      <c r="BF46" s="22" t="s">
        <v>153</v>
      </c>
      <c r="BG46" s="22" t="s">
        <v>154</v>
      </c>
      <c r="BH46" s="22" t="s">
        <v>155</v>
      </c>
      <c r="BI46" s="22" t="s">
        <v>156</v>
      </c>
      <c r="BJ46" s="22" t="s">
        <v>157</v>
      </c>
      <c r="BK46" s="22" t="s">
        <v>158</v>
      </c>
      <c r="BL46" s="22" t="s">
        <v>159</v>
      </c>
      <c r="BM46" s="22" t="s">
        <v>144</v>
      </c>
      <c r="BN46" s="22" t="s">
        <v>160</v>
      </c>
      <c r="BO46" s="22" t="s">
        <v>161</v>
      </c>
      <c r="BP46" s="22" t="s">
        <v>162</v>
      </c>
      <c r="BQ46" s="22" t="s">
        <v>163</v>
      </c>
      <c r="BR46" s="22" t="s">
        <v>164</v>
      </c>
      <c r="BS46" s="22" t="s">
        <v>165</v>
      </c>
      <c r="BT46" s="22" t="s">
        <v>166</v>
      </c>
      <c r="BU46" s="22" t="s">
        <v>167</v>
      </c>
      <c r="BV46" s="22" t="s">
        <v>167</v>
      </c>
      <c r="BW46" s="22" t="s">
        <v>167</v>
      </c>
      <c r="BX46" s="22" t="s">
        <v>168</v>
      </c>
      <c r="BY46" s="22" t="s">
        <v>169</v>
      </c>
      <c r="BZ46" s="22" t="s">
        <v>170</v>
      </c>
      <c r="CA46" s="22" t="s">
        <v>171</v>
      </c>
      <c r="CB46" s="22" t="s">
        <v>172</v>
      </c>
      <c r="CC46" s="22" t="s">
        <v>144</v>
      </c>
      <c r="CD46" s="22"/>
      <c r="CE46" s="22" t="s">
        <v>173</v>
      </c>
    </row>
    <row r="47" spans="1:83">
      <c r="A47" s="20" t="s">
        <v>9</v>
      </c>
      <c r="B47" s="22" t="s">
        <v>174</v>
      </c>
      <c r="C47" s="21" t="s">
        <v>175</v>
      </c>
      <c r="D47" s="22" t="s">
        <v>175</v>
      </c>
      <c r="E47" s="22" t="s">
        <v>175</v>
      </c>
      <c r="F47" s="22" t="s">
        <v>176</v>
      </c>
      <c r="G47" s="22" t="s">
        <v>177</v>
      </c>
      <c r="H47" s="22" t="s">
        <v>175</v>
      </c>
      <c r="I47" s="22" t="s">
        <v>178</v>
      </c>
      <c r="J47" s="22"/>
      <c r="K47" s="22" t="s">
        <v>169</v>
      </c>
      <c r="L47" s="22" t="s">
        <v>179</v>
      </c>
      <c r="M47" s="22" t="s">
        <v>180</v>
      </c>
      <c r="N47" s="22" t="s">
        <v>181</v>
      </c>
      <c r="O47" s="22" t="s">
        <v>182</v>
      </c>
      <c r="P47" s="22" t="s">
        <v>181</v>
      </c>
      <c r="Q47" s="22" t="s">
        <v>183</v>
      </c>
      <c r="R47" s="22"/>
      <c r="S47" s="22" t="s">
        <v>181</v>
      </c>
      <c r="T47" s="22" t="s">
        <v>184</v>
      </c>
      <c r="U47" s="22"/>
      <c r="V47" s="22" t="s">
        <v>185</v>
      </c>
      <c r="W47" s="22" t="s">
        <v>186</v>
      </c>
      <c r="X47" s="22" t="s">
        <v>187</v>
      </c>
      <c r="Y47" s="22" t="s">
        <v>188</v>
      </c>
      <c r="Z47" s="22" t="s">
        <v>189</v>
      </c>
      <c r="AA47" s="22" t="s">
        <v>190</v>
      </c>
      <c r="AB47" s="22"/>
      <c r="AC47" s="22" t="s">
        <v>184</v>
      </c>
      <c r="AD47" s="22"/>
      <c r="AE47" s="22" t="s">
        <v>184</v>
      </c>
      <c r="AF47" s="22" t="s">
        <v>191</v>
      </c>
      <c r="AG47" s="22" t="s">
        <v>183</v>
      </c>
      <c r="AH47" s="22"/>
      <c r="AI47" s="22" t="s">
        <v>192</v>
      </c>
      <c r="AJ47" s="22"/>
      <c r="AK47" s="22" t="s">
        <v>184</v>
      </c>
      <c r="AL47" s="22" t="s">
        <v>184</v>
      </c>
      <c r="AM47" s="22" t="s">
        <v>184</v>
      </c>
      <c r="AN47" s="22" t="s">
        <v>193</v>
      </c>
      <c r="AO47" s="22" t="s">
        <v>194</v>
      </c>
      <c r="AP47" s="22" t="s">
        <v>133</v>
      </c>
      <c r="AQ47" s="22" t="s">
        <v>195</v>
      </c>
      <c r="AR47" s="22" t="s">
        <v>181</v>
      </c>
      <c r="AS47" s="22"/>
      <c r="AT47" s="22" t="s">
        <v>196</v>
      </c>
      <c r="AU47" s="22" t="s">
        <v>197</v>
      </c>
      <c r="AV47" s="22" t="s">
        <v>198</v>
      </c>
      <c r="AW47" s="22" t="s">
        <v>199</v>
      </c>
      <c r="AX47" s="22" t="s">
        <v>200</v>
      </c>
      <c r="AY47" s="22"/>
      <c r="AZ47" s="22"/>
      <c r="BA47" s="22" t="s">
        <v>201</v>
      </c>
      <c r="BB47" s="22" t="s">
        <v>181</v>
      </c>
      <c r="BC47" s="22" t="s">
        <v>195</v>
      </c>
      <c r="BD47" s="22"/>
      <c r="BE47" s="22"/>
      <c r="BF47" s="22"/>
      <c r="BG47" s="22"/>
      <c r="BH47" s="22" t="s">
        <v>202</v>
      </c>
      <c r="BI47" s="22" t="s">
        <v>181</v>
      </c>
      <c r="BJ47" s="22"/>
      <c r="BK47" s="22" t="s">
        <v>203</v>
      </c>
      <c r="BL47" s="22"/>
      <c r="BM47" s="22" t="s">
        <v>204</v>
      </c>
      <c r="BN47" s="22" t="s">
        <v>205</v>
      </c>
      <c r="BO47" s="22" t="s">
        <v>206</v>
      </c>
      <c r="BP47" s="22" t="s">
        <v>207</v>
      </c>
      <c r="BQ47" s="22" t="s">
        <v>208</v>
      </c>
      <c r="BR47" s="22"/>
      <c r="BS47" s="22" t="s">
        <v>209</v>
      </c>
      <c r="BT47" s="22" t="s">
        <v>181</v>
      </c>
      <c r="BU47" s="22" t="s">
        <v>210</v>
      </c>
      <c r="BV47" s="22" t="s">
        <v>211</v>
      </c>
      <c r="BW47" s="22" t="s">
        <v>212</v>
      </c>
      <c r="BX47" s="22" t="s">
        <v>163</v>
      </c>
      <c r="BY47" s="22" t="s">
        <v>205</v>
      </c>
      <c r="BZ47" s="22" t="s">
        <v>164</v>
      </c>
      <c r="CA47" s="22" t="s">
        <v>213</v>
      </c>
      <c r="CB47" s="22" t="s">
        <v>213</v>
      </c>
      <c r="CC47" s="22" t="s">
        <v>214</v>
      </c>
      <c r="CD47" s="22"/>
      <c r="CE47" s="22" t="s">
        <v>215</v>
      </c>
    </row>
    <row r="48" spans="1:83">
      <c r="A48" s="20" t="s">
        <v>216</v>
      </c>
      <c r="B48" s="284">
        <v>4742310.55</v>
      </c>
      <c r="C48" s="24"/>
      <c r="D48" s="24"/>
      <c r="E48" s="24">
        <v>595942.89</v>
      </c>
      <c r="F48" s="24"/>
      <c r="G48" s="24"/>
      <c r="H48" s="24"/>
      <c r="I48" s="24"/>
      <c r="J48" s="24"/>
      <c r="K48" s="24">
        <v>342802.92</v>
      </c>
      <c r="L48" s="24"/>
      <c r="M48" s="24"/>
      <c r="N48" s="24"/>
      <c r="O48" s="24">
        <v>76836.06</v>
      </c>
      <c r="P48" s="24">
        <v>179236.64</v>
      </c>
      <c r="Q48" s="24"/>
      <c r="R48" s="24">
        <v>60239.86</v>
      </c>
      <c r="S48" s="24"/>
      <c r="T48" s="24"/>
      <c r="U48" s="24">
        <v>225146.67</v>
      </c>
      <c r="V48" s="24"/>
      <c r="W48" s="24"/>
      <c r="X48" s="24"/>
      <c r="Y48" s="24">
        <v>152961.73000000001</v>
      </c>
      <c r="Z48" s="24"/>
      <c r="AA48" s="24"/>
      <c r="AB48" s="24">
        <v>49525.38</v>
      </c>
      <c r="AC48" s="24"/>
      <c r="AD48" s="24"/>
      <c r="AE48" s="24">
        <v>233039.48</v>
      </c>
      <c r="AF48" s="24"/>
      <c r="AG48" s="24">
        <v>395933.33</v>
      </c>
      <c r="AH48" s="24"/>
      <c r="AI48" s="24"/>
      <c r="AJ48" s="24">
        <v>916167.92</v>
      </c>
      <c r="AK48" s="24">
        <v>9624.59</v>
      </c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>
        <v>134389.82</v>
      </c>
      <c r="BA48" s="24">
        <v>30332.880000000001</v>
      </c>
      <c r="BB48" s="24">
        <v>18707.39</v>
      </c>
      <c r="BC48" s="24"/>
      <c r="BD48" s="24">
        <v>63016.78</v>
      </c>
      <c r="BE48" s="24">
        <v>69634.97</v>
      </c>
      <c r="BF48" s="24">
        <v>173773.74</v>
      </c>
      <c r="BG48" s="24">
        <v>81964.289999999994</v>
      </c>
      <c r="BH48" s="24"/>
      <c r="BI48" s="24"/>
      <c r="BJ48" s="24">
        <v>147695.21</v>
      </c>
      <c r="BK48" s="24">
        <v>228448.96</v>
      </c>
      <c r="BL48" s="24">
        <v>110128.94</v>
      </c>
      <c r="BM48" s="24"/>
      <c r="BN48" s="24">
        <v>162216.16</v>
      </c>
      <c r="BO48" s="24"/>
      <c r="BP48" s="24"/>
      <c r="BQ48" s="24"/>
      <c r="BR48" s="24">
        <v>58997.58</v>
      </c>
      <c r="BS48" s="24"/>
      <c r="BT48" s="24"/>
      <c r="BU48" s="24"/>
      <c r="BV48" s="24">
        <v>89437.79</v>
      </c>
      <c r="BW48" s="24"/>
      <c r="BX48" s="24">
        <v>44920.58</v>
      </c>
      <c r="BY48" s="24">
        <v>44015.43</v>
      </c>
      <c r="BZ48" s="24"/>
      <c r="CA48" s="24">
        <v>47172.56</v>
      </c>
      <c r="CB48" s="24"/>
      <c r="CC48" s="24"/>
      <c r="CD48" s="20"/>
      <c r="CE48" s="32">
        <f>SUM(C48:CC48)</f>
        <v>4742310.55</v>
      </c>
    </row>
    <row r="49" spans="1:83">
      <c r="A49" s="32" t="s">
        <v>217</v>
      </c>
      <c r="B49" s="284">
        <v>480313.67</v>
      </c>
      <c r="C49" s="32">
        <f>IF($B$49,(ROUND((($B$49/$CE$62)*C62),0)))</f>
        <v>0</v>
      </c>
      <c r="D49" s="32">
        <f t="shared" ref="D49:BO49" si="0">IF($B$49,(ROUND((($B$49/$CE$62)*D62),0)))</f>
        <v>0</v>
      </c>
      <c r="E49" s="32">
        <f t="shared" si="0"/>
        <v>58192</v>
      </c>
      <c r="F49" s="32">
        <f t="shared" si="0"/>
        <v>0</v>
      </c>
      <c r="G49" s="32">
        <f t="shared" si="0"/>
        <v>0</v>
      </c>
      <c r="H49" s="32">
        <f t="shared" si="0"/>
        <v>0</v>
      </c>
      <c r="I49" s="32">
        <f t="shared" si="0"/>
        <v>0</v>
      </c>
      <c r="J49" s="32">
        <f t="shared" si="0"/>
        <v>0</v>
      </c>
      <c r="K49" s="32">
        <f t="shared" si="0"/>
        <v>33341</v>
      </c>
      <c r="L49" s="32">
        <f t="shared" si="0"/>
        <v>0</v>
      </c>
      <c r="M49" s="32">
        <f t="shared" si="0"/>
        <v>0</v>
      </c>
      <c r="N49" s="32">
        <f t="shared" si="0"/>
        <v>0</v>
      </c>
      <c r="O49" s="32">
        <f t="shared" si="0"/>
        <v>8586</v>
      </c>
      <c r="P49" s="32">
        <f t="shared" si="0"/>
        <v>17167</v>
      </c>
      <c r="Q49" s="32">
        <f t="shared" si="0"/>
        <v>0</v>
      </c>
      <c r="R49" s="32">
        <f t="shared" si="0"/>
        <v>9968</v>
      </c>
      <c r="S49" s="32">
        <f t="shared" si="0"/>
        <v>0</v>
      </c>
      <c r="T49" s="32">
        <f t="shared" si="0"/>
        <v>0</v>
      </c>
      <c r="U49" s="32">
        <f t="shared" si="0"/>
        <v>18130</v>
      </c>
      <c r="V49" s="32">
        <f t="shared" si="0"/>
        <v>0</v>
      </c>
      <c r="W49" s="32">
        <f t="shared" si="0"/>
        <v>0</v>
      </c>
      <c r="X49" s="32">
        <f t="shared" si="0"/>
        <v>0</v>
      </c>
      <c r="Y49" s="32">
        <f t="shared" si="0"/>
        <v>15725</v>
      </c>
      <c r="Z49" s="32">
        <f t="shared" si="0"/>
        <v>0</v>
      </c>
      <c r="AA49" s="32">
        <f t="shared" si="0"/>
        <v>0</v>
      </c>
      <c r="AB49" s="32">
        <f t="shared" si="0"/>
        <v>5922</v>
      </c>
      <c r="AC49" s="32">
        <f t="shared" si="0"/>
        <v>0</v>
      </c>
      <c r="AD49" s="32">
        <f t="shared" si="0"/>
        <v>0</v>
      </c>
      <c r="AE49" s="32">
        <f t="shared" si="0"/>
        <v>19870</v>
      </c>
      <c r="AF49" s="32">
        <f t="shared" si="0"/>
        <v>0</v>
      </c>
      <c r="AG49" s="32">
        <f t="shared" si="0"/>
        <v>61788</v>
      </c>
      <c r="AH49" s="32">
        <f t="shared" si="0"/>
        <v>0</v>
      </c>
      <c r="AI49" s="32">
        <f t="shared" si="0"/>
        <v>0</v>
      </c>
      <c r="AJ49" s="32">
        <f t="shared" si="0"/>
        <v>101950</v>
      </c>
      <c r="AK49" s="32">
        <f t="shared" si="0"/>
        <v>1144</v>
      </c>
      <c r="AL49" s="32">
        <f t="shared" si="0"/>
        <v>0</v>
      </c>
      <c r="AM49" s="32">
        <f t="shared" si="0"/>
        <v>0</v>
      </c>
      <c r="AN49" s="32">
        <f t="shared" si="0"/>
        <v>0</v>
      </c>
      <c r="AO49" s="32">
        <f t="shared" si="0"/>
        <v>0</v>
      </c>
      <c r="AP49" s="32">
        <f t="shared" si="0"/>
        <v>0</v>
      </c>
      <c r="AQ49" s="32">
        <f t="shared" si="0"/>
        <v>0</v>
      </c>
      <c r="AR49" s="32">
        <f t="shared" si="0"/>
        <v>0</v>
      </c>
      <c r="AS49" s="32">
        <f t="shared" si="0"/>
        <v>0</v>
      </c>
      <c r="AT49" s="32">
        <f t="shared" si="0"/>
        <v>0</v>
      </c>
      <c r="AU49" s="32">
        <f t="shared" si="0"/>
        <v>0</v>
      </c>
      <c r="AV49" s="32">
        <f t="shared" si="0"/>
        <v>0</v>
      </c>
      <c r="AW49" s="32">
        <f t="shared" si="0"/>
        <v>0</v>
      </c>
      <c r="AX49" s="32">
        <f t="shared" si="0"/>
        <v>0</v>
      </c>
      <c r="AY49" s="32">
        <f t="shared" si="0"/>
        <v>0</v>
      </c>
      <c r="AZ49" s="32">
        <f t="shared" si="0"/>
        <v>9447</v>
      </c>
      <c r="BA49" s="32">
        <f t="shared" si="0"/>
        <v>1989</v>
      </c>
      <c r="BB49" s="32">
        <f t="shared" si="0"/>
        <v>2270</v>
      </c>
      <c r="BC49" s="32">
        <f t="shared" si="0"/>
        <v>0</v>
      </c>
      <c r="BD49" s="32">
        <f t="shared" si="0"/>
        <v>4548</v>
      </c>
      <c r="BE49" s="32">
        <f t="shared" si="0"/>
        <v>6519</v>
      </c>
      <c r="BF49" s="32">
        <f t="shared" si="0"/>
        <v>11963</v>
      </c>
      <c r="BG49" s="32">
        <f t="shared" si="0"/>
        <v>7589</v>
      </c>
      <c r="BH49" s="32">
        <f t="shared" si="0"/>
        <v>0</v>
      </c>
      <c r="BI49" s="32">
        <f t="shared" si="0"/>
        <v>0</v>
      </c>
      <c r="BJ49" s="32">
        <f t="shared" si="0"/>
        <v>15462</v>
      </c>
      <c r="BK49" s="32">
        <f t="shared" si="0"/>
        <v>16845</v>
      </c>
      <c r="BL49" s="32">
        <f t="shared" si="0"/>
        <v>7635</v>
      </c>
      <c r="BM49" s="32">
        <f t="shared" si="0"/>
        <v>0</v>
      </c>
      <c r="BN49" s="32">
        <f t="shared" si="0"/>
        <v>15228</v>
      </c>
      <c r="BO49" s="32">
        <f t="shared" si="0"/>
        <v>0</v>
      </c>
      <c r="BP49" s="32">
        <f t="shared" ref="BP49:CD49" si="1">IF($B$49,(ROUND((($B$49/$CE$62)*BP62),0)))</f>
        <v>0</v>
      </c>
      <c r="BQ49" s="32">
        <f t="shared" si="1"/>
        <v>0</v>
      </c>
      <c r="BR49" s="32">
        <f t="shared" si="1"/>
        <v>6452</v>
      </c>
      <c r="BS49" s="32">
        <f t="shared" si="1"/>
        <v>0</v>
      </c>
      <c r="BT49" s="32">
        <f t="shared" si="1"/>
        <v>0</v>
      </c>
      <c r="BU49" s="32">
        <f t="shared" si="1"/>
        <v>0</v>
      </c>
      <c r="BV49" s="32">
        <f t="shared" si="1"/>
        <v>7677</v>
      </c>
      <c r="BW49" s="32">
        <f t="shared" si="1"/>
        <v>0</v>
      </c>
      <c r="BX49" s="32">
        <f t="shared" si="1"/>
        <v>3664</v>
      </c>
      <c r="BY49" s="32">
        <f t="shared" si="1"/>
        <v>6268</v>
      </c>
      <c r="BZ49" s="32">
        <f t="shared" si="1"/>
        <v>0</v>
      </c>
      <c r="CA49" s="32">
        <f t="shared" si="1"/>
        <v>4973</v>
      </c>
      <c r="CB49" s="32">
        <f t="shared" si="1"/>
        <v>0</v>
      </c>
      <c r="CC49" s="32">
        <f t="shared" si="1"/>
        <v>0</v>
      </c>
      <c r="CD49" s="32">
        <f t="shared" si="1"/>
        <v>0</v>
      </c>
      <c r="CE49" s="32">
        <f>SUM(C49:CD49)</f>
        <v>480312</v>
      </c>
    </row>
    <row r="50" spans="1:83">
      <c r="A50" s="20" t="s">
        <v>218</v>
      </c>
      <c r="B50" s="32">
        <f>B48+B49</f>
        <v>5222624.22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</row>
    <row r="51" spans="1:83">
      <c r="A51" s="20" t="s">
        <v>11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</row>
    <row r="52" spans="1:83">
      <c r="A52" s="26" t="s">
        <v>219</v>
      </c>
      <c r="B52" s="24">
        <v>1522931.73</v>
      </c>
      <c r="C52" s="24"/>
      <c r="D52" s="24"/>
      <c r="E52" s="24">
        <v>37944.49</v>
      </c>
      <c r="F52" s="24"/>
      <c r="G52" s="24"/>
      <c r="H52" s="24"/>
      <c r="I52" s="24"/>
      <c r="J52" s="24"/>
      <c r="K52" s="24">
        <v>58554.07</v>
      </c>
      <c r="L52" s="24"/>
      <c r="M52" s="24"/>
      <c r="N52" s="24"/>
      <c r="O52" s="24">
        <v>6534.23</v>
      </c>
      <c r="P52" s="24">
        <v>115657.13</v>
      </c>
      <c r="Q52" s="24"/>
      <c r="R52" s="24">
        <v>4355.43</v>
      </c>
      <c r="S52" s="24">
        <v>271.58</v>
      </c>
      <c r="T52" s="24"/>
      <c r="U52" s="24">
        <v>66410.47</v>
      </c>
      <c r="V52" s="24">
        <v>430.4</v>
      </c>
      <c r="W52" s="24"/>
      <c r="X52" s="24"/>
      <c r="Y52" s="24">
        <v>187858.23</v>
      </c>
      <c r="Z52" s="24"/>
      <c r="AA52" s="24"/>
      <c r="AB52" s="24">
        <v>145.80000000000001</v>
      </c>
      <c r="AC52" s="24"/>
      <c r="AD52" s="24"/>
      <c r="AE52" s="24">
        <v>7215.07</v>
      </c>
      <c r="AF52" s="24"/>
      <c r="AG52" s="24">
        <v>19881.64</v>
      </c>
      <c r="AH52" s="24"/>
      <c r="AI52" s="24"/>
      <c r="AJ52" s="24">
        <v>460805</v>
      </c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>
        <v>4370.32</v>
      </c>
      <c r="BA52" s="24">
        <v>1882.33</v>
      </c>
      <c r="BB52" s="24"/>
      <c r="BC52" s="24"/>
      <c r="BD52" s="24"/>
      <c r="BE52" s="24">
        <v>444142.89</v>
      </c>
      <c r="BF52" s="24">
        <v>860.26</v>
      </c>
      <c r="BG52" s="24">
        <v>90035.57</v>
      </c>
      <c r="BH52" s="24"/>
      <c r="BI52" s="24"/>
      <c r="BJ52" s="24"/>
      <c r="BK52" s="24">
        <v>5542.14</v>
      </c>
      <c r="BL52" s="24">
        <v>2686.8</v>
      </c>
      <c r="BM52" s="24"/>
      <c r="BN52" s="24">
        <v>58.42</v>
      </c>
      <c r="BO52" s="24"/>
      <c r="BP52" s="24"/>
      <c r="BQ52" s="24"/>
      <c r="BR52" s="24">
        <v>6120.56</v>
      </c>
      <c r="BS52" s="24"/>
      <c r="BT52" s="24"/>
      <c r="BU52" s="24"/>
      <c r="BV52" s="24">
        <v>1168.9000000000001</v>
      </c>
      <c r="BW52" s="24"/>
      <c r="BX52" s="24"/>
      <c r="BY52" s="24"/>
      <c r="BZ52" s="24"/>
      <c r="CA52" s="24"/>
      <c r="CB52" s="24"/>
      <c r="CC52" s="24"/>
      <c r="CD52" s="20"/>
      <c r="CE52" s="32">
        <f>SUM(C52:CD52)</f>
        <v>1522931.73</v>
      </c>
    </row>
    <row r="53" spans="1:83">
      <c r="A53" s="39" t="s">
        <v>220</v>
      </c>
      <c r="B53" s="310"/>
      <c r="C53" s="32" t="b">
        <f>IF($B$53,ROUND(($B$53/($CE$91+$CF$91)*C91),0))</f>
        <v>0</v>
      </c>
      <c r="D53" s="32" t="b">
        <f t="shared" ref="D53:BO53" si="2">IF($B$53,ROUND(($B$53/($CE$91+$CF$91)*D91),0))</f>
        <v>0</v>
      </c>
      <c r="E53" s="32" t="b">
        <f t="shared" si="2"/>
        <v>0</v>
      </c>
      <c r="F53" s="32" t="b">
        <f t="shared" si="2"/>
        <v>0</v>
      </c>
      <c r="G53" s="32" t="b">
        <f t="shared" si="2"/>
        <v>0</v>
      </c>
      <c r="H53" s="32" t="b">
        <f t="shared" si="2"/>
        <v>0</v>
      </c>
      <c r="I53" s="32" t="b">
        <f t="shared" si="2"/>
        <v>0</v>
      </c>
      <c r="J53" s="32" t="b">
        <f t="shared" si="2"/>
        <v>0</v>
      </c>
      <c r="K53" s="32" t="b">
        <f t="shared" si="2"/>
        <v>0</v>
      </c>
      <c r="L53" s="32" t="b">
        <f t="shared" si="2"/>
        <v>0</v>
      </c>
      <c r="M53" s="32" t="b">
        <f t="shared" si="2"/>
        <v>0</v>
      </c>
      <c r="N53" s="32" t="b">
        <f t="shared" si="2"/>
        <v>0</v>
      </c>
      <c r="O53" s="32" t="b">
        <f t="shared" si="2"/>
        <v>0</v>
      </c>
      <c r="P53" s="32" t="b">
        <f t="shared" si="2"/>
        <v>0</v>
      </c>
      <c r="Q53" s="32" t="b">
        <f t="shared" si="2"/>
        <v>0</v>
      </c>
      <c r="R53" s="32" t="b">
        <f t="shared" si="2"/>
        <v>0</v>
      </c>
      <c r="S53" s="32" t="b">
        <f t="shared" si="2"/>
        <v>0</v>
      </c>
      <c r="T53" s="32" t="b">
        <f t="shared" si="2"/>
        <v>0</v>
      </c>
      <c r="U53" s="32" t="b">
        <f t="shared" si="2"/>
        <v>0</v>
      </c>
      <c r="V53" s="32" t="b">
        <f t="shared" si="2"/>
        <v>0</v>
      </c>
      <c r="W53" s="32" t="b">
        <f t="shared" si="2"/>
        <v>0</v>
      </c>
      <c r="X53" s="32" t="b">
        <f t="shared" si="2"/>
        <v>0</v>
      </c>
      <c r="Y53" s="32" t="b">
        <f t="shared" si="2"/>
        <v>0</v>
      </c>
      <c r="Z53" s="32" t="b">
        <f t="shared" si="2"/>
        <v>0</v>
      </c>
      <c r="AA53" s="32" t="b">
        <f t="shared" si="2"/>
        <v>0</v>
      </c>
      <c r="AB53" s="32" t="b">
        <f t="shared" si="2"/>
        <v>0</v>
      </c>
      <c r="AC53" s="32" t="b">
        <f t="shared" si="2"/>
        <v>0</v>
      </c>
      <c r="AD53" s="32" t="b">
        <f t="shared" si="2"/>
        <v>0</v>
      </c>
      <c r="AE53" s="32" t="b">
        <f t="shared" si="2"/>
        <v>0</v>
      </c>
      <c r="AF53" s="32" t="b">
        <f t="shared" si="2"/>
        <v>0</v>
      </c>
      <c r="AG53" s="32" t="b">
        <f t="shared" si="2"/>
        <v>0</v>
      </c>
      <c r="AH53" s="32" t="b">
        <f t="shared" si="2"/>
        <v>0</v>
      </c>
      <c r="AI53" s="32" t="b">
        <f t="shared" si="2"/>
        <v>0</v>
      </c>
      <c r="AJ53" s="32" t="b">
        <f t="shared" si="2"/>
        <v>0</v>
      </c>
      <c r="AK53" s="32" t="b">
        <f t="shared" si="2"/>
        <v>0</v>
      </c>
      <c r="AL53" s="32" t="b">
        <f t="shared" si="2"/>
        <v>0</v>
      </c>
      <c r="AM53" s="32" t="b">
        <f t="shared" si="2"/>
        <v>0</v>
      </c>
      <c r="AN53" s="32" t="b">
        <f t="shared" si="2"/>
        <v>0</v>
      </c>
      <c r="AO53" s="32" t="b">
        <f t="shared" si="2"/>
        <v>0</v>
      </c>
      <c r="AP53" s="32" t="b">
        <f t="shared" si="2"/>
        <v>0</v>
      </c>
      <c r="AQ53" s="32" t="b">
        <f t="shared" si="2"/>
        <v>0</v>
      </c>
      <c r="AR53" s="32" t="b">
        <f t="shared" si="2"/>
        <v>0</v>
      </c>
      <c r="AS53" s="32" t="b">
        <f t="shared" si="2"/>
        <v>0</v>
      </c>
      <c r="AT53" s="32" t="b">
        <f t="shared" si="2"/>
        <v>0</v>
      </c>
      <c r="AU53" s="32" t="b">
        <f t="shared" si="2"/>
        <v>0</v>
      </c>
      <c r="AV53" s="32" t="b">
        <f t="shared" si="2"/>
        <v>0</v>
      </c>
      <c r="AW53" s="32" t="b">
        <f t="shared" si="2"/>
        <v>0</v>
      </c>
      <c r="AX53" s="32" t="b">
        <f t="shared" si="2"/>
        <v>0</v>
      </c>
      <c r="AY53" s="32" t="b">
        <f t="shared" si="2"/>
        <v>0</v>
      </c>
      <c r="AZ53" s="32" t="b">
        <f t="shared" si="2"/>
        <v>0</v>
      </c>
      <c r="BA53" s="32" t="b">
        <f t="shared" si="2"/>
        <v>0</v>
      </c>
      <c r="BB53" s="32" t="b">
        <f t="shared" si="2"/>
        <v>0</v>
      </c>
      <c r="BC53" s="32" t="b">
        <f t="shared" si="2"/>
        <v>0</v>
      </c>
      <c r="BD53" s="32" t="b">
        <f t="shared" si="2"/>
        <v>0</v>
      </c>
      <c r="BE53" s="32" t="b">
        <f t="shared" si="2"/>
        <v>0</v>
      </c>
      <c r="BF53" s="32" t="b">
        <f t="shared" si="2"/>
        <v>0</v>
      </c>
      <c r="BG53" s="32" t="b">
        <f t="shared" si="2"/>
        <v>0</v>
      </c>
      <c r="BH53" s="32" t="b">
        <f t="shared" si="2"/>
        <v>0</v>
      </c>
      <c r="BI53" s="32" t="b">
        <f t="shared" si="2"/>
        <v>0</v>
      </c>
      <c r="BJ53" s="32" t="b">
        <f t="shared" si="2"/>
        <v>0</v>
      </c>
      <c r="BK53" s="32" t="b">
        <f t="shared" si="2"/>
        <v>0</v>
      </c>
      <c r="BL53" s="32" t="b">
        <f t="shared" si="2"/>
        <v>0</v>
      </c>
      <c r="BM53" s="32" t="b">
        <f t="shared" si="2"/>
        <v>0</v>
      </c>
      <c r="BN53" s="32" t="b">
        <f t="shared" si="2"/>
        <v>0</v>
      </c>
      <c r="BO53" s="32" t="b">
        <f t="shared" si="2"/>
        <v>0</v>
      </c>
      <c r="BP53" s="32" t="b">
        <f t="shared" ref="BP53:CD53" si="3">IF($B$53,ROUND(($B$53/($CE$91+$CF$91)*BP91),0))</f>
        <v>0</v>
      </c>
      <c r="BQ53" s="32" t="b">
        <f t="shared" si="3"/>
        <v>0</v>
      </c>
      <c r="BR53" s="32" t="b">
        <f t="shared" si="3"/>
        <v>0</v>
      </c>
      <c r="BS53" s="32" t="b">
        <f t="shared" si="3"/>
        <v>0</v>
      </c>
      <c r="BT53" s="32" t="b">
        <f t="shared" si="3"/>
        <v>0</v>
      </c>
      <c r="BU53" s="32" t="b">
        <f t="shared" si="3"/>
        <v>0</v>
      </c>
      <c r="BV53" s="32" t="b">
        <f t="shared" si="3"/>
        <v>0</v>
      </c>
      <c r="BW53" s="32" t="b">
        <f t="shared" si="3"/>
        <v>0</v>
      </c>
      <c r="BX53" s="32" t="b">
        <f t="shared" si="3"/>
        <v>0</v>
      </c>
      <c r="BY53" s="32" t="b">
        <f t="shared" si="3"/>
        <v>0</v>
      </c>
      <c r="BZ53" s="32" t="b">
        <f t="shared" si="3"/>
        <v>0</v>
      </c>
      <c r="CA53" s="32" t="b">
        <f t="shared" si="3"/>
        <v>0</v>
      </c>
      <c r="CB53" s="32" t="b">
        <f t="shared" si="3"/>
        <v>0</v>
      </c>
      <c r="CC53" s="32" t="b">
        <f t="shared" si="3"/>
        <v>0</v>
      </c>
      <c r="CD53" s="32" t="b">
        <f t="shared" si="3"/>
        <v>0</v>
      </c>
      <c r="CE53" s="32">
        <f>SUM(C53:CD53)</f>
        <v>0</v>
      </c>
    </row>
    <row r="54" spans="1:83">
      <c r="A54" s="20" t="s">
        <v>218</v>
      </c>
      <c r="B54" s="32">
        <f>B52+B53</f>
        <v>1522931.73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</row>
    <row r="55" spans="1:83">
      <c r="A55" s="20"/>
      <c r="B55" s="20"/>
      <c r="C55" s="27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</row>
    <row r="56" spans="1:83">
      <c r="A56" s="26" t="s">
        <v>221</v>
      </c>
      <c r="B56" s="20"/>
      <c r="C56" s="21" t="s">
        <v>21</v>
      </c>
      <c r="D56" s="22" t="s">
        <v>22</v>
      </c>
      <c r="E56" s="22" t="s">
        <v>23</v>
      </c>
      <c r="F56" s="22" t="s">
        <v>24</v>
      </c>
      <c r="G56" s="22" t="s">
        <v>25</v>
      </c>
      <c r="H56" s="22" t="s">
        <v>26</v>
      </c>
      <c r="I56" s="22" t="s">
        <v>27</v>
      </c>
      <c r="J56" s="22" t="s">
        <v>28</v>
      </c>
      <c r="K56" s="22" t="s">
        <v>29</v>
      </c>
      <c r="L56" s="22" t="s">
        <v>30</v>
      </c>
      <c r="M56" s="22" t="s">
        <v>31</v>
      </c>
      <c r="N56" s="22" t="s">
        <v>32</v>
      </c>
      <c r="O56" s="22" t="s">
        <v>33</v>
      </c>
      <c r="P56" s="22" t="s">
        <v>34</v>
      </c>
      <c r="Q56" s="22" t="s">
        <v>35</v>
      </c>
      <c r="R56" s="22" t="s">
        <v>36</v>
      </c>
      <c r="S56" s="22" t="s">
        <v>37</v>
      </c>
      <c r="T56" s="28" t="s">
        <v>38</v>
      </c>
      <c r="U56" s="22" t="s">
        <v>39</v>
      </c>
      <c r="V56" s="22" t="s">
        <v>40</v>
      </c>
      <c r="W56" s="22" t="s">
        <v>41</v>
      </c>
      <c r="X56" s="22" t="s">
        <v>42</v>
      </c>
      <c r="Y56" s="22" t="s">
        <v>43</v>
      </c>
      <c r="Z56" s="22" t="s">
        <v>44</v>
      </c>
      <c r="AA56" s="22" t="s">
        <v>45</v>
      </c>
      <c r="AB56" s="22" t="s">
        <v>46</v>
      </c>
      <c r="AC56" s="22" t="s">
        <v>47</v>
      </c>
      <c r="AD56" s="22" t="s">
        <v>48</v>
      </c>
      <c r="AE56" s="22" t="s">
        <v>49</v>
      </c>
      <c r="AF56" s="22" t="s">
        <v>50</v>
      </c>
      <c r="AG56" s="22" t="s">
        <v>51</v>
      </c>
      <c r="AH56" s="22" t="s">
        <v>52</v>
      </c>
      <c r="AI56" s="22" t="s">
        <v>53</v>
      </c>
      <c r="AJ56" s="22" t="s">
        <v>54</v>
      </c>
      <c r="AK56" s="22" t="s">
        <v>55</v>
      </c>
      <c r="AL56" s="22" t="s">
        <v>56</v>
      </c>
      <c r="AM56" s="22" t="s">
        <v>57</v>
      </c>
      <c r="AN56" s="22" t="s">
        <v>58</v>
      </c>
      <c r="AO56" s="22" t="s">
        <v>59</v>
      </c>
      <c r="AP56" s="22" t="s">
        <v>60</v>
      </c>
      <c r="AQ56" s="22" t="s">
        <v>61</v>
      </c>
      <c r="AR56" s="22" t="s">
        <v>62</v>
      </c>
      <c r="AS56" s="22" t="s">
        <v>63</v>
      </c>
      <c r="AT56" s="22" t="s">
        <v>64</v>
      </c>
      <c r="AU56" s="22" t="s">
        <v>65</v>
      </c>
      <c r="AV56" s="22" t="s">
        <v>66</v>
      </c>
      <c r="AW56" s="22" t="s">
        <v>67</v>
      </c>
      <c r="AX56" s="22" t="s">
        <v>68</v>
      </c>
      <c r="AY56" s="22" t="s">
        <v>69</v>
      </c>
      <c r="AZ56" s="22" t="s">
        <v>70</v>
      </c>
      <c r="BA56" s="22" t="s">
        <v>71</v>
      </c>
      <c r="BB56" s="22" t="s">
        <v>72</v>
      </c>
      <c r="BC56" s="22" t="s">
        <v>73</v>
      </c>
      <c r="BD56" s="22" t="s">
        <v>74</v>
      </c>
      <c r="BE56" s="22" t="s">
        <v>75</v>
      </c>
      <c r="BF56" s="22" t="s">
        <v>76</v>
      </c>
      <c r="BG56" s="22" t="s">
        <v>77</v>
      </c>
      <c r="BH56" s="22" t="s">
        <v>78</v>
      </c>
      <c r="BI56" s="22" t="s">
        <v>79</v>
      </c>
      <c r="BJ56" s="22" t="s">
        <v>80</v>
      </c>
      <c r="BK56" s="22" t="s">
        <v>81</v>
      </c>
      <c r="BL56" s="22" t="s">
        <v>82</v>
      </c>
      <c r="BM56" s="22" t="s">
        <v>83</v>
      </c>
      <c r="BN56" s="22" t="s">
        <v>84</v>
      </c>
      <c r="BO56" s="22" t="s">
        <v>85</v>
      </c>
      <c r="BP56" s="22" t="s">
        <v>86</v>
      </c>
      <c r="BQ56" s="22" t="s">
        <v>87</v>
      </c>
      <c r="BR56" s="22" t="s">
        <v>88</v>
      </c>
      <c r="BS56" s="22" t="s">
        <v>89</v>
      </c>
      <c r="BT56" s="22" t="s">
        <v>90</v>
      </c>
      <c r="BU56" s="22" t="s">
        <v>91</v>
      </c>
      <c r="BV56" s="22" t="s">
        <v>92</v>
      </c>
      <c r="BW56" s="22" t="s">
        <v>93</v>
      </c>
      <c r="BX56" s="22" t="s">
        <v>94</v>
      </c>
      <c r="BY56" s="22" t="s">
        <v>95</v>
      </c>
      <c r="BZ56" s="22" t="s">
        <v>96</v>
      </c>
      <c r="CA56" s="22" t="s">
        <v>97</v>
      </c>
      <c r="CB56" s="22" t="s">
        <v>98</v>
      </c>
      <c r="CC56" s="22" t="s">
        <v>99</v>
      </c>
      <c r="CD56" s="22" t="s">
        <v>100</v>
      </c>
      <c r="CE56" s="22" t="s">
        <v>101</v>
      </c>
    </row>
    <row r="57" spans="1:83">
      <c r="A57" s="26" t="s">
        <v>222</v>
      </c>
      <c r="B57" s="20"/>
      <c r="C57" s="21" t="s">
        <v>103</v>
      </c>
      <c r="D57" s="22" t="s">
        <v>104</v>
      </c>
      <c r="E57" s="22" t="s">
        <v>105</v>
      </c>
      <c r="F57" s="22" t="s">
        <v>106</v>
      </c>
      <c r="G57" s="22" t="s">
        <v>107</v>
      </c>
      <c r="H57" s="22" t="s">
        <v>108</v>
      </c>
      <c r="I57" s="22" t="s">
        <v>109</v>
      </c>
      <c r="J57" s="22" t="s">
        <v>110</v>
      </c>
      <c r="K57" s="22" t="s">
        <v>111</v>
      </c>
      <c r="L57" s="22" t="s">
        <v>112</v>
      </c>
      <c r="M57" s="22" t="s">
        <v>113</v>
      </c>
      <c r="N57" s="22" t="s">
        <v>114</v>
      </c>
      <c r="O57" s="22" t="s">
        <v>115</v>
      </c>
      <c r="P57" s="22" t="s">
        <v>116</v>
      </c>
      <c r="Q57" s="22" t="s">
        <v>117</v>
      </c>
      <c r="R57" s="22" t="s">
        <v>118</v>
      </c>
      <c r="S57" s="22" t="s">
        <v>119</v>
      </c>
      <c r="T57" s="22" t="s">
        <v>120</v>
      </c>
      <c r="U57" s="22" t="s">
        <v>121</v>
      </c>
      <c r="V57" s="22" t="s">
        <v>122</v>
      </c>
      <c r="W57" s="22" t="s">
        <v>123</v>
      </c>
      <c r="X57" s="22" t="s">
        <v>124</v>
      </c>
      <c r="Y57" s="22" t="s">
        <v>125</v>
      </c>
      <c r="Z57" s="22" t="s">
        <v>125</v>
      </c>
      <c r="AA57" s="22" t="s">
        <v>126</v>
      </c>
      <c r="AB57" s="22" t="s">
        <v>127</v>
      </c>
      <c r="AC57" s="22" t="s">
        <v>128</v>
      </c>
      <c r="AD57" s="22" t="s">
        <v>129</v>
      </c>
      <c r="AE57" s="22" t="s">
        <v>107</v>
      </c>
      <c r="AF57" s="22" t="s">
        <v>108</v>
      </c>
      <c r="AG57" s="22" t="s">
        <v>130</v>
      </c>
      <c r="AH57" s="22" t="s">
        <v>131</v>
      </c>
      <c r="AI57" s="22" t="s">
        <v>132</v>
      </c>
      <c r="AJ57" s="22" t="s">
        <v>133</v>
      </c>
      <c r="AK57" s="22" t="s">
        <v>134</v>
      </c>
      <c r="AL57" s="22" t="s">
        <v>135</v>
      </c>
      <c r="AM57" s="22" t="s">
        <v>136</v>
      </c>
      <c r="AN57" s="22" t="s">
        <v>122</v>
      </c>
      <c r="AO57" s="22" t="s">
        <v>137</v>
      </c>
      <c r="AP57" s="22" t="s">
        <v>138</v>
      </c>
      <c r="AQ57" s="22" t="s">
        <v>139</v>
      </c>
      <c r="AR57" s="22" t="s">
        <v>140</v>
      </c>
      <c r="AS57" s="22" t="s">
        <v>141</v>
      </c>
      <c r="AT57" s="22" t="s">
        <v>142</v>
      </c>
      <c r="AU57" s="22" t="s">
        <v>143</v>
      </c>
      <c r="AV57" s="22" t="s">
        <v>144</v>
      </c>
      <c r="AW57" s="22" t="s">
        <v>145</v>
      </c>
      <c r="AX57" s="22" t="s">
        <v>146</v>
      </c>
      <c r="AY57" s="22" t="s">
        <v>147</v>
      </c>
      <c r="AZ57" s="22" t="s">
        <v>148</v>
      </c>
      <c r="BA57" s="22" t="s">
        <v>149</v>
      </c>
      <c r="BB57" s="22" t="s">
        <v>150</v>
      </c>
      <c r="BC57" s="22" t="s">
        <v>119</v>
      </c>
      <c r="BD57" s="22" t="s">
        <v>151</v>
      </c>
      <c r="BE57" s="22" t="s">
        <v>152</v>
      </c>
      <c r="BF57" s="22" t="s">
        <v>153</v>
      </c>
      <c r="BG57" s="22" t="s">
        <v>154</v>
      </c>
      <c r="BH57" s="22" t="s">
        <v>155</v>
      </c>
      <c r="BI57" s="22" t="s">
        <v>156</v>
      </c>
      <c r="BJ57" s="22" t="s">
        <v>157</v>
      </c>
      <c r="BK57" s="22" t="s">
        <v>158</v>
      </c>
      <c r="BL57" s="22" t="s">
        <v>159</v>
      </c>
      <c r="BM57" s="22" t="s">
        <v>144</v>
      </c>
      <c r="BN57" s="22" t="s">
        <v>160</v>
      </c>
      <c r="BO57" s="22" t="s">
        <v>161</v>
      </c>
      <c r="BP57" s="22" t="s">
        <v>162</v>
      </c>
      <c r="BQ57" s="22" t="s">
        <v>163</v>
      </c>
      <c r="BR57" s="22" t="s">
        <v>164</v>
      </c>
      <c r="BS57" s="22" t="s">
        <v>165</v>
      </c>
      <c r="BT57" s="22" t="s">
        <v>166</v>
      </c>
      <c r="BU57" s="22" t="s">
        <v>167</v>
      </c>
      <c r="BV57" s="22" t="s">
        <v>167</v>
      </c>
      <c r="BW57" s="22" t="s">
        <v>167</v>
      </c>
      <c r="BX57" s="22" t="s">
        <v>168</v>
      </c>
      <c r="BY57" s="22" t="s">
        <v>169</v>
      </c>
      <c r="BZ57" s="22" t="s">
        <v>170</v>
      </c>
      <c r="CA57" s="22" t="s">
        <v>171</v>
      </c>
      <c r="CB57" s="22" t="s">
        <v>172</v>
      </c>
      <c r="CC57" s="22" t="s">
        <v>144</v>
      </c>
      <c r="CD57" s="22" t="s">
        <v>223</v>
      </c>
      <c r="CE57" s="22" t="s">
        <v>173</v>
      </c>
    </row>
    <row r="58" spans="1:83">
      <c r="A58" s="26" t="s">
        <v>224</v>
      </c>
      <c r="B58" s="20"/>
      <c r="C58" s="21" t="s">
        <v>175</v>
      </c>
      <c r="D58" s="22" t="s">
        <v>175</v>
      </c>
      <c r="E58" s="22" t="s">
        <v>175</v>
      </c>
      <c r="F58" s="22" t="s">
        <v>176</v>
      </c>
      <c r="G58" s="22" t="s">
        <v>177</v>
      </c>
      <c r="H58" s="22" t="s">
        <v>175</v>
      </c>
      <c r="I58" s="22" t="s">
        <v>178</v>
      </c>
      <c r="J58" s="22"/>
      <c r="K58" s="22" t="s">
        <v>169</v>
      </c>
      <c r="L58" s="22" t="s">
        <v>179</v>
      </c>
      <c r="M58" s="22" t="s">
        <v>180</v>
      </c>
      <c r="N58" s="22" t="s">
        <v>181</v>
      </c>
      <c r="O58" s="22" t="s">
        <v>182</v>
      </c>
      <c r="P58" s="22" t="s">
        <v>181</v>
      </c>
      <c r="Q58" s="22" t="s">
        <v>183</v>
      </c>
      <c r="R58" s="22"/>
      <c r="S58" s="22" t="s">
        <v>181</v>
      </c>
      <c r="T58" s="22" t="s">
        <v>184</v>
      </c>
      <c r="U58" s="22"/>
      <c r="V58" s="22" t="s">
        <v>185</v>
      </c>
      <c r="W58" s="22" t="s">
        <v>186</v>
      </c>
      <c r="X58" s="22" t="s">
        <v>187</v>
      </c>
      <c r="Y58" s="22" t="s">
        <v>188</v>
      </c>
      <c r="Z58" s="22" t="s">
        <v>189</v>
      </c>
      <c r="AA58" s="22" t="s">
        <v>190</v>
      </c>
      <c r="AB58" s="22"/>
      <c r="AC58" s="22" t="s">
        <v>184</v>
      </c>
      <c r="AD58" s="22"/>
      <c r="AE58" s="22" t="s">
        <v>184</v>
      </c>
      <c r="AF58" s="22" t="s">
        <v>191</v>
      </c>
      <c r="AG58" s="22" t="s">
        <v>183</v>
      </c>
      <c r="AH58" s="22"/>
      <c r="AI58" s="22" t="s">
        <v>192</v>
      </c>
      <c r="AJ58" s="22"/>
      <c r="AK58" s="22" t="s">
        <v>184</v>
      </c>
      <c r="AL58" s="22" t="s">
        <v>184</v>
      </c>
      <c r="AM58" s="22" t="s">
        <v>184</v>
      </c>
      <c r="AN58" s="22" t="s">
        <v>193</v>
      </c>
      <c r="AO58" s="22" t="s">
        <v>194</v>
      </c>
      <c r="AP58" s="22" t="s">
        <v>133</v>
      </c>
      <c r="AQ58" s="22" t="s">
        <v>195</v>
      </c>
      <c r="AR58" s="22" t="s">
        <v>181</v>
      </c>
      <c r="AS58" s="22"/>
      <c r="AT58" s="22" t="s">
        <v>196</v>
      </c>
      <c r="AU58" s="22" t="s">
        <v>197</v>
      </c>
      <c r="AV58" s="22" t="s">
        <v>198</v>
      </c>
      <c r="AW58" s="22" t="s">
        <v>199</v>
      </c>
      <c r="AX58" s="22" t="s">
        <v>200</v>
      </c>
      <c r="AY58" s="22"/>
      <c r="AZ58" s="22"/>
      <c r="BA58" s="22" t="s">
        <v>201</v>
      </c>
      <c r="BB58" s="22" t="s">
        <v>181</v>
      </c>
      <c r="BC58" s="22" t="s">
        <v>195</v>
      </c>
      <c r="BD58" s="22"/>
      <c r="BE58" s="22"/>
      <c r="BF58" s="22"/>
      <c r="BG58" s="22"/>
      <c r="BH58" s="22" t="s">
        <v>202</v>
      </c>
      <c r="BI58" s="22" t="s">
        <v>181</v>
      </c>
      <c r="BJ58" s="22"/>
      <c r="BK58" s="22" t="s">
        <v>203</v>
      </c>
      <c r="BL58" s="22"/>
      <c r="BM58" s="22" t="s">
        <v>204</v>
      </c>
      <c r="BN58" s="22" t="s">
        <v>205</v>
      </c>
      <c r="BO58" s="22" t="s">
        <v>206</v>
      </c>
      <c r="BP58" s="22" t="s">
        <v>207</v>
      </c>
      <c r="BQ58" s="22" t="s">
        <v>208</v>
      </c>
      <c r="BR58" s="22"/>
      <c r="BS58" s="22" t="s">
        <v>209</v>
      </c>
      <c r="BT58" s="22" t="s">
        <v>181</v>
      </c>
      <c r="BU58" s="22" t="s">
        <v>210</v>
      </c>
      <c r="BV58" s="22" t="s">
        <v>211</v>
      </c>
      <c r="BW58" s="22" t="s">
        <v>212</v>
      </c>
      <c r="BX58" s="22" t="s">
        <v>163</v>
      </c>
      <c r="BY58" s="22" t="s">
        <v>205</v>
      </c>
      <c r="BZ58" s="22" t="s">
        <v>164</v>
      </c>
      <c r="CA58" s="22" t="s">
        <v>213</v>
      </c>
      <c r="CB58" s="22" t="s">
        <v>213</v>
      </c>
      <c r="CC58" s="22" t="s">
        <v>214</v>
      </c>
      <c r="CD58" s="22" t="s">
        <v>225</v>
      </c>
      <c r="CE58" s="22" t="s">
        <v>215</v>
      </c>
    </row>
    <row r="59" spans="1:83">
      <c r="A59" s="26" t="s">
        <v>226</v>
      </c>
      <c r="B59" s="20"/>
      <c r="C59" s="21" t="s">
        <v>227</v>
      </c>
      <c r="D59" s="22" t="s">
        <v>227</v>
      </c>
      <c r="E59" s="22" t="s">
        <v>227</v>
      </c>
      <c r="F59" s="22" t="s">
        <v>227</v>
      </c>
      <c r="G59" s="22" t="s">
        <v>227</v>
      </c>
      <c r="H59" s="22" t="s">
        <v>227</v>
      </c>
      <c r="I59" s="22" t="s">
        <v>227</v>
      </c>
      <c r="J59" s="22" t="s">
        <v>228</v>
      </c>
      <c r="K59" s="22" t="s">
        <v>227</v>
      </c>
      <c r="L59" s="22" t="s">
        <v>227</v>
      </c>
      <c r="M59" s="22" t="s">
        <v>227</v>
      </c>
      <c r="N59" s="22" t="s">
        <v>227</v>
      </c>
      <c r="O59" s="22" t="s">
        <v>229</v>
      </c>
      <c r="P59" s="22" t="s">
        <v>230</v>
      </c>
      <c r="Q59" s="22" t="s">
        <v>231</v>
      </c>
      <c r="R59" s="23" t="s">
        <v>232</v>
      </c>
      <c r="S59" s="29" t="s">
        <v>233</v>
      </c>
      <c r="T59" s="29" t="s">
        <v>233</v>
      </c>
      <c r="U59" s="22" t="s">
        <v>234</v>
      </c>
      <c r="V59" s="22" t="s">
        <v>234</v>
      </c>
      <c r="W59" s="22" t="s">
        <v>235</v>
      </c>
      <c r="X59" s="22" t="s">
        <v>236</v>
      </c>
      <c r="Y59" s="22" t="s">
        <v>237</v>
      </c>
      <c r="Z59" s="22" t="s">
        <v>237</v>
      </c>
      <c r="AA59" s="22" t="s">
        <v>237</v>
      </c>
      <c r="AB59" s="29" t="s">
        <v>233</v>
      </c>
      <c r="AC59" s="22" t="s">
        <v>238</v>
      </c>
      <c r="AD59" s="22" t="s">
        <v>239</v>
      </c>
      <c r="AE59" s="22" t="s">
        <v>238</v>
      </c>
      <c r="AF59" s="22" t="s">
        <v>240</v>
      </c>
      <c r="AG59" s="22" t="s">
        <v>240</v>
      </c>
      <c r="AH59" s="22" t="s">
        <v>241</v>
      </c>
      <c r="AI59" s="22" t="s">
        <v>242</v>
      </c>
      <c r="AJ59" s="22" t="s">
        <v>240</v>
      </c>
      <c r="AK59" s="22" t="s">
        <v>238</v>
      </c>
      <c r="AL59" s="22" t="s">
        <v>238</v>
      </c>
      <c r="AM59" s="22" t="s">
        <v>238</v>
      </c>
      <c r="AN59" s="22" t="s">
        <v>229</v>
      </c>
      <c r="AO59" s="22" t="s">
        <v>239</v>
      </c>
      <c r="AP59" s="22" t="s">
        <v>240</v>
      </c>
      <c r="AQ59" s="22" t="s">
        <v>241</v>
      </c>
      <c r="AR59" s="22" t="s">
        <v>240</v>
      </c>
      <c r="AS59" s="22" t="s">
        <v>238</v>
      </c>
      <c r="AT59" s="22" t="s">
        <v>243</v>
      </c>
      <c r="AU59" s="22" t="s">
        <v>240</v>
      </c>
      <c r="AV59" s="29" t="s">
        <v>233</v>
      </c>
      <c r="AW59" s="29" t="s">
        <v>233</v>
      </c>
      <c r="AX59" s="29" t="s">
        <v>233</v>
      </c>
      <c r="AY59" s="22" t="s">
        <v>244</v>
      </c>
      <c r="AZ59" s="22" t="s">
        <v>244</v>
      </c>
      <c r="BA59" s="29" t="s">
        <v>233</v>
      </c>
      <c r="BB59" s="29" t="s">
        <v>233</v>
      </c>
      <c r="BC59" s="29" t="s">
        <v>233</v>
      </c>
      <c r="BD59" s="29" t="s">
        <v>233</v>
      </c>
      <c r="BE59" s="22" t="s">
        <v>245</v>
      </c>
      <c r="BF59" s="29" t="s">
        <v>233</v>
      </c>
      <c r="BG59" s="29" t="s">
        <v>233</v>
      </c>
      <c r="BH59" s="29" t="s">
        <v>233</v>
      </c>
      <c r="BI59" s="29" t="s">
        <v>233</v>
      </c>
      <c r="BJ59" s="29" t="s">
        <v>233</v>
      </c>
      <c r="BK59" s="29" t="s">
        <v>233</v>
      </c>
      <c r="BL59" s="29" t="s">
        <v>233</v>
      </c>
      <c r="BM59" s="29" t="s">
        <v>233</v>
      </c>
      <c r="BN59" s="29" t="s">
        <v>233</v>
      </c>
      <c r="BO59" s="29" t="s">
        <v>233</v>
      </c>
      <c r="BP59" s="29" t="s">
        <v>233</v>
      </c>
      <c r="BQ59" s="29" t="s">
        <v>233</v>
      </c>
      <c r="BR59" s="29" t="s">
        <v>233</v>
      </c>
      <c r="BS59" s="29" t="s">
        <v>233</v>
      </c>
      <c r="BT59" s="29" t="s">
        <v>233</v>
      </c>
      <c r="BU59" s="29" t="s">
        <v>233</v>
      </c>
      <c r="BV59" s="29" t="s">
        <v>233</v>
      </c>
      <c r="BW59" s="29" t="s">
        <v>233</v>
      </c>
      <c r="BX59" s="29" t="s">
        <v>233</v>
      </c>
      <c r="BY59" s="29" t="s">
        <v>233</v>
      </c>
      <c r="BZ59" s="29" t="s">
        <v>233</v>
      </c>
      <c r="CA59" s="29" t="s">
        <v>233</v>
      </c>
      <c r="CB59" s="29" t="s">
        <v>233</v>
      </c>
      <c r="CC59" s="29" t="s">
        <v>233</v>
      </c>
      <c r="CD59" s="29" t="s">
        <v>233</v>
      </c>
      <c r="CE59" s="29" t="s">
        <v>233</v>
      </c>
    </row>
    <row r="60" spans="1:83">
      <c r="A60" s="39" t="s">
        <v>246</v>
      </c>
      <c r="B60" s="32"/>
      <c r="C60" s="24"/>
      <c r="D60" s="24"/>
      <c r="E60" s="24">
        <v>1373</v>
      </c>
      <c r="F60" s="24"/>
      <c r="G60" s="24"/>
      <c r="H60" s="24"/>
      <c r="I60" s="24"/>
      <c r="J60" s="24"/>
      <c r="K60" s="24">
        <v>8224</v>
      </c>
      <c r="L60" s="24">
        <v>887</v>
      </c>
      <c r="M60" s="24"/>
      <c r="N60" s="24"/>
      <c r="O60" s="24">
        <v>1878</v>
      </c>
      <c r="P60" s="30">
        <v>43870</v>
      </c>
      <c r="Q60" s="30"/>
      <c r="R60" s="30">
        <v>43870</v>
      </c>
      <c r="S60" s="285"/>
      <c r="T60" s="285"/>
      <c r="U60" s="31">
        <v>82814</v>
      </c>
      <c r="V60" s="30"/>
      <c r="W60" s="30">
        <v>552</v>
      </c>
      <c r="X60" s="30">
        <v>2395</v>
      </c>
      <c r="Y60" s="30">
        <v>10084</v>
      </c>
      <c r="Z60" s="30"/>
      <c r="AA60" s="30"/>
      <c r="AB60" s="285"/>
      <c r="AC60" s="30"/>
      <c r="AD60" s="30"/>
      <c r="AE60" s="30">
        <v>39390</v>
      </c>
      <c r="AF60" s="30"/>
      <c r="AG60" s="30">
        <v>7935</v>
      </c>
      <c r="AH60" s="30">
        <v>496</v>
      </c>
      <c r="AI60" s="30"/>
      <c r="AJ60" s="30">
        <v>31550</v>
      </c>
      <c r="AK60" s="30">
        <v>1348</v>
      </c>
      <c r="AL60" s="30">
        <v>417</v>
      </c>
      <c r="AM60" s="30"/>
      <c r="AN60" s="30"/>
      <c r="AO60" s="30"/>
      <c r="AP60" s="30"/>
      <c r="AQ60" s="30"/>
      <c r="AR60" s="30"/>
      <c r="AS60" s="30"/>
      <c r="AT60" s="30"/>
      <c r="AU60" s="30"/>
      <c r="AV60" s="285"/>
      <c r="AW60" s="285"/>
      <c r="AX60" s="285"/>
      <c r="AY60" s="30"/>
      <c r="AZ60" s="30">
        <v>32000</v>
      </c>
      <c r="BA60" s="285"/>
      <c r="BB60" s="285"/>
      <c r="BC60" s="285"/>
      <c r="BD60" s="285"/>
      <c r="BE60" s="30">
        <v>88602.33</v>
      </c>
      <c r="BF60" s="285"/>
      <c r="BG60" s="285"/>
      <c r="BH60" s="285"/>
      <c r="BI60" s="285"/>
      <c r="BJ60" s="285"/>
      <c r="BK60" s="285"/>
      <c r="BL60" s="285"/>
      <c r="BM60" s="285"/>
      <c r="BN60" s="285"/>
      <c r="BO60" s="285"/>
      <c r="BP60" s="285"/>
      <c r="BQ60" s="285"/>
      <c r="BR60" s="285"/>
      <c r="BS60" s="285"/>
      <c r="BT60" s="285"/>
      <c r="BU60" s="285"/>
      <c r="BV60" s="285"/>
      <c r="BW60" s="285"/>
      <c r="BX60" s="285"/>
      <c r="BY60" s="285"/>
      <c r="BZ60" s="285"/>
      <c r="CA60" s="285"/>
      <c r="CB60" s="285"/>
      <c r="CC60" s="285"/>
      <c r="CD60" s="240"/>
      <c r="CE60" s="32"/>
    </row>
    <row r="61" spans="1:83" s="216" customFormat="1">
      <c r="A61" s="223" t="s">
        <v>247</v>
      </c>
      <c r="B61" s="224"/>
      <c r="C61" s="286"/>
      <c r="D61" s="286"/>
      <c r="E61" s="286">
        <v>29.01</v>
      </c>
      <c r="F61" s="286"/>
      <c r="G61" s="286"/>
      <c r="H61" s="286"/>
      <c r="I61" s="286"/>
      <c r="J61" s="286"/>
      <c r="K61" s="286">
        <v>41.1</v>
      </c>
      <c r="L61" s="286"/>
      <c r="M61" s="286"/>
      <c r="N61" s="286"/>
      <c r="O61" s="286">
        <v>1.98</v>
      </c>
      <c r="P61" s="287">
        <v>8.8800000000000008</v>
      </c>
      <c r="Q61" s="287"/>
      <c r="R61" s="287">
        <v>1.25</v>
      </c>
      <c r="S61" s="288"/>
      <c r="T61" s="288"/>
      <c r="U61" s="289">
        <v>13.75</v>
      </c>
      <c r="V61" s="287"/>
      <c r="W61" s="287"/>
      <c r="X61" s="287"/>
      <c r="Y61" s="287">
        <v>8.81</v>
      </c>
      <c r="Z61" s="287"/>
      <c r="AA61" s="287"/>
      <c r="AB61" s="288">
        <v>2.0499999999999998</v>
      </c>
      <c r="AC61" s="287"/>
      <c r="AD61" s="287"/>
      <c r="AE61" s="287">
        <v>12.54</v>
      </c>
      <c r="AF61" s="287"/>
      <c r="AG61" s="287">
        <v>19.27</v>
      </c>
      <c r="AH61" s="287"/>
      <c r="AI61" s="287"/>
      <c r="AJ61" s="287">
        <v>51.31</v>
      </c>
      <c r="AK61" s="287">
        <v>0.65</v>
      </c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8"/>
      <c r="AW61" s="288"/>
      <c r="AX61" s="288"/>
      <c r="AY61" s="287"/>
      <c r="AZ61" s="287">
        <v>5.26</v>
      </c>
      <c r="BA61" s="288">
        <v>1.1499999999999999</v>
      </c>
      <c r="BB61" s="288">
        <v>1.2</v>
      </c>
      <c r="BC61" s="288"/>
      <c r="BD61" s="288">
        <v>4</v>
      </c>
      <c r="BE61" s="287">
        <v>5.78</v>
      </c>
      <c r="BF61" s="288">
        <v>10.6</v>
      </c>
      <c r="BG61" s="288">
        <v>3.82</v>
      </c>
      <c r="BH61" s="288"/>
      <c r="BI61" s="288"/>
      <c r="BJ61" s="288">
        <v>7.02</v>
      </c>
      <c r="BK61" s="288">
        <v>13.98</v>
      </c>
      <c r="BL61" s="288">
        <v>6.83</v>
      </c>
      <c r="BM61" s="288"/>
      <c r="BN61" s="288">
        <v>5.45</v>
      </c>
      <c r="BO61" s="288"/>
      <c r="BP61" s="288"/>
      <c r="BQ61" s="288"/>
      <c r="BR61" s="288">
        <v>3.4</v>
      </c>
      <c r="BS61" s="288"/>
      <c r="BT61" s="288"/>
      <c r="BU61" s="288"/>
      <c r="BV61" s="288">
        <v>5.91</v>
      </c>
      <c r="BW61" s="288"/>
      <c r="BX61" s="288">
        <v>1.47</v>
      </c>
      <c r="BY61" s="288">
        <v>2.2000000000000002</v>
      </c>
      <c r="BZ61" s="288"/>
      <c r="CA61" s="288">
        <v>2.1</v>
      </c>
      <c r="CB61" s="288"/>
      <c r="CC61" s="288"/>
      <c r="CD61" s="225" t="s">
        <v>233</v>
      </c>
      <c r="CE61" s="243">
        <f t="shared" ref="CE61:CE69" si="4">SUM(C61:CD61)</f>
        <v>270.77000000000004</v>
      </c>
    </row>
    <row r="62" spans="1:83">
      <c r="A62" s="39" t="s">
        <v>248</v>
      </c>
      <c r="B62" s="20"/>
      <c r="C62" s="24"/>
      <c r="D62" s="24"/>
      <c r="E62" s="24">
        <v>2250038.36</v>
      </c>
      <c r="F62" s="24"/>
      <c r="G62" s="24"/>
      <c r="H62" s="24"/>
      <c r="I62" s="24"/>
      <c r="J62" s="24"/>
      <c r="K62" s="24">
        <v>1289137.74</v>
      </c>
      <c r="L62" s="24"/>
      <c r="M62" s="24"/>
      <c r="N62" s="24"/>
      <c r="O62" s="24">
        <v>331977.84999999998</v>
      </c>
      <c r="P62" s="30">
        <v>663790.73</v>
      </c>
      <c r="Q62" s="30"/>
      <c r="R62" s="30">
        <v>385420.13</v>
      </c>
      <c r="S62" s="290"/>
      <c r="T62" s="290"/>
      <c r="U62" s="31">
        <v>701010.89</v>
      </c>
      <c r="V62" s="30"/>
      <c r="W62" s="30"/>
      <c r="X62" s="30"/>
      <c r="Y62" s="30">
        <v>608015.71</v>
      </c>
      <c r="Z62" s="30"/>
      <c r="AA62" s="30"/>
      <c r="AB62" s="291">
        <v>228973.84</v>
      </c>
      <c r="AC62" s="30"/>
      <c r="AD62" s="30"/>
      <c r="AE62" s="30">
        <v>768293.7</v>
      </c>
      <c r="AF62" s="30"/>
      <c r="AG62" s="30">
        <v>2389080.46</v>
      </c>
      <c r="AH62" s="30"/>
      <c r="AI62" s="30"/>
      <c r="AJ62" s="30">
        <v>3941987.89</v>
      </c>
      <c r="AK62" s="30">
        <v>44251.89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290"/>
      <c r="AW62" s="290"/>
      <c r="AX62" s="290"/>
      <c r="AY62" s="30"/>
      <c r="AZ62" s="30">
        <v>365294.29</v>
      </c>
      <c r="BA62" s="290">
        <v>76922.5</v>
      </c>
      <c r="BB62" s="290">
        <v>87786.41</v>
      </c>
      <c r="BC62" s="290"/>
      <c r="BD62" s="290">
        <v>175865.87</v>
      </c>
      <c r="BE62" s="30">
        <v>252057.1</v>
      </c>
      <c r="BF62" s="290">
        <v>462550.7</v>
      </c>
      <c r="BG62" s="290">
        <v>293420.93</v>
      </c>
      <c r="BH62" s="290"/>
      <c r="BI62" s="290"/>
      <c r="BJ62" s="290">
        <v>597841.57999999996</v>
      </c>
      <c r="BK62" s="290">
        <v>651322.46</v>
      </c>
      <c r="BL62" s="290">
        <v>295225.40000000002</v>
      </c>
      <c r="BM62" s="290"/>
      <c r="BN62" s="290">
        <v>588811.30000000005</v>
      </c>
      <c r="BO62" s="290"/>
      <c r="BP62" s="290"/>
      <c r="BQ62" s="290"/>
      <c r="BR62" s="290">
        <v>249459.63</v>
      </c>
      <c r="BS62" s="290"/>
      <c r="BT62" s="290"/>
      <c r="BU62" s="290"/>
      <c r="BV62" s="290">
        <v>296844.37</v>
      </c>
      <c r="BW62" s="290"/>
      <c r="BX62" s="290">
        <v>141682.68</v>
      </c>
      <c r="BY62" s="290">
        <v>242371.59</v>
      </c>
      <c r="BZ62" s="290"/>
      <c r="CA62" s="290">
        <v>192268.01</v>
      </c>
      <c r="CB62" s="290"/>
      <c r="CC62" s="290"/>
      <c r="CD62" s="29" t="s">
        <v>233</v>
      </c>
      <c r="CE62" s="32">
        <f t="shared" si="4"/>
        <v>18571704.009999998</v>
      </c>
    </row>
    <row r="63" spans="1:83">
      <c r="A63" s="39" t="s">
        <v>9</v>
      </c>
      <c r="B63" s="20"/>
      <c r="C63" s="32">
        <f>ROUND(C48+C49,0)</f>
        <v>0</v>
      </c>
      <c r="D63" s="32">
        <f t="shared" ref="D63:BO63" si="5">ROUND(D48+D49,0)</f>
        <v>0</v>
      </c>
      <c r="E63" s="32">
        <f t="shared" si="5"/>
        <v>654135</v>
      </c>
      <c r="F63" s="32">
        <f t="shared" si="5"/>
        <v>0</v>
      </c>
      <c r="G63" s="32">
        <f t="shared" si="5"/>
        <v>0</v>
      </c>
      <c r="H63" s="32">
        <f t="shared" si="5"/>
        <v>0</v>
      </c>
      <c r="I63" s="32">
        <f t="shared" si="5"/>
        <v>0</v>
      </c>
      <c r="J63" s="32">
        <f t="shared" si="5"/>
        <v>0</v>
      </c>
      <c r="K63" s="32">
        <f t="shared" si="5"/>
        <v>376144</v>
      </c>
      <c r="L63" s="32">
        <f t="shared" si="5"/>
        <v>0</v>
      </c>
      <c r="M63" s="32">
        <f t="shared" si="5"/>
        <v>0</v>
      </c>
      <c r="N63" s="32">
        <f t="shared" si="5"/>
        <v>0</v>
      </c>
      <c r="O63" s="32">
        <f t="shared" si="5"/>
        <v>85422</v>
      </c>
      <c r="P63" s="32">
        <f t="shared" si="5"/>
        <v>196404</v>
      </c>
      <c r="Q63" s="32">
        <f t="shared" si="5"/>
        <v>0</v>
      </c>
      <c r="R63" s="32">
        <f t="shared" si="5"/>
        <v>70208</v>
      </c>
      <c r="S63" s="32">
        <f t="shared" si="5"/>
        <v>0</v>
      </c>
      <c r="T63" s="32">
        <f t="shared" si="5"/>
        <v>0</v>
      </c>
      <c r="U63" s="32">
        <f t="shared" si="5"/>
        <v>243277</v>
      </c>
      <c r="V63" s="32">
        <f t="shared" si="5"/>
        <v>0</v>
      </c>
      <c r="W63" s="32">
        <f t="shared" si="5"/>
        <v>0</v>
      </c>
      <c r="X63" s="32">
        <f t="shared" si="5"/>
        <v>0</v>
      </c>
      <c r="Y63" s="32">
        <f t="shared" si="5"/>
        <v>168687</v>
      </c>
      <c r="Z63" s="32">
        <f t="shared" si="5"/>
        <v>0</v>
      </c>
      <c r="AA63" s="32">
        <f t="shared" si="5"/>
        <v>0</v>
      </c>
      <c r="AB63" s="32">
        <f t="shared" si="5"/>
        <v>55447</v>
      </c>
      <c r="AC63" s="32">
        <f t="shared" si="5"/>
        <v>0</v>
      </c>
      <c r="AD63" s="32">
        <f t="shared" si="5"/>
        <v>0</v>
      </c>
      <c r="AE63" s="32">
        <f t="shared" si="5"/>
        <v>252909</v>
      </c>
      <c r="AF63" s="32">
        <f t="shared" si="5"/>
        <v>0</v>
      </c>
      <c r="AG63" s="32">
        <f t="shared" si="5"/>
        <v>457721</v>
      </c>
      <c r="AH63" s="32">
        <f t="shared" si="5"/>
        <v>0</v>
      </c>
      <c r="AI63" s="32">
        <f t="shared" si="5"/>
        <v>0</v>
      </c>
      <c r="AJ63" s="32">
        <f t="shared" si="5"/>
        <v>1018118</v>
      </c>
      <c r="AK63" s="32">
        <f t="shared" si="5"/>
        <v>10769</v>
      </c>
      <c r="AL63" s="32">
        <f t="shared" si="5"/>
        <v>0</v>
      </c>
      <c r="AM63" s="32">
        <f t="shared" si="5"/>
        <v>0</v>
      </c>
      <c r="AN63" s="32">
        <f t="shared" si="5"/>
        <v>0</v>
      </c>
      <c r="AO63" s="32">
        <f t="shared" si="5"/>
        <v>0</v>
      </c>
      <c r="AP63" s="32">
        <f t="shared" si="5"/>
        <v>0</v>
      </c>
      <c r="AQ63" s="32">
        <f t="shared" si="5"/>
        <v>0</v>
      </c>
      <c r="AR63" s="32">
        <f t="shared" si="5"/>
        <v>0</v>
      </c>
      <c r="AS63" s="32">
        <f t="shared" si="5"/>
        <v>0</v>
      </c>
      <c r="AT63" s="32">
        <f t="shared" si="5"/>
        <v>0</v>
      </c>
      <c r="AU63" s="32">
        <f t="shared" si="5"/>
        <v>0</v>
      </c>
      <c r="AV63" s="32">
        <f t="shared" si="5"/>
        <v>0</v>
      </c>
      <c r="AW63" s="32">
        <f t="shared" si="5"/>
        <v>0</v>
      </c>
      <c r="AX63" s="32">
        <f t="shared" si="5"/>
        <v>0</v>
      </c>
      <c r="AY63" s="32">
        <f t="shared" si="5"/>
        <v>0</v>
      </c>
      <c r="AZ63" s="32">
        <f t="shared" si="5"/>
        <v>143837</v>
      </c>
      <c r="BA63" s="32">
        <f t="shared" si="5"/>
        <v>32322</v>
      </c>
      <c r="BB63" s="32">
        <f t="shared" si="5"/>
        <v>20977</v>
      </c>
      <c r="BC63" s="32">
        <f t="shared" si="5"/>
        <v>0</v>
      </c>
      <c r="BD63" s="32">
        <f t="shared" si="5"/>
        <v>67565</v>
      </c>
      <c r="BE63" s="32">
        <f t="shared" si="5"/>
        <v>76154</v>
      </c>
      <c r="BF63" s="32">
        <f t="shared" si="5"/>
        <v>185737</v>
      </c>
      <c r="BG63" s="32">
        <f t="shared" si="5"/>
        <v>89553</v>
      </c>
      <c r="BH63" s="32">
        <f t="shared" si="5"/>
        <v>0</v>
      </c>
      <c r="BI63" s="32">
        <f t="shared" si="5"/>
        <v>0</v>
      </c>
      <c r="BJ63" s="32">
        <f t="shared" si="5"/>
        <v>163157</v>
      </c>
      <c r="BK63" s="32">
        <f t="shared" si="5"/>
        <v>245294</v>
      </c>
      <c r="BL63" s="32">
        <f t="shared" si="5"/>
        <v>117764</v>
      </c>
      <c r="BM63" s="32">
        <f t="shared" si="5"/>
        <v>0</v>
      </c>
      <c r="BN63" s="32">
        <f t="shared" si="5"/>
        <v>177444</v>
      </c>
      <c r="BO63" s="32">
        <f t="shared" si="5"/>
        <v>0</v>
      </c>
      <c r="BP63" s="32">
        <f t="shared" ref="BP63:CC63" si="6">ROUND(BP48+BP49,0)</f>
        <v>0</v>
      </c>
      <c r="BQ63" s="32">
        <f t="shared" si="6"/>
        <v>0</v>
      </c>
      <c r="BR63" s="32">
        <f t="shared" si="6"/>
        <v>65450</v>
      </c>
      <c r="BS63" s="32">
        <f t="shared" si="6"/>
        <v>0</v>
      </c>
      <c r="BT63" s="32">
        <f t="shared" si="6"/>
        <v>0</v>
      </c>
      <c r="BU63" s="32">
        <f t="shared" si="6"/>
        <v>0</v>
      </c>
      <c r="BV63" s="32">
        <f t="shared" si="6"/>
        <v>97115</v>
      </c>
      <c r="BW63" s="32">
        <f t="shared" si="6"/>
        <v>0</v>
      </c>
      <c r="BX63" s="32">
        <f t="shared" si="6"/>
        <v>48585</v>
      </c>
      <c r="BY63" s="32">
        <f t="shared" si="6"/>
        <v>50283</v>
      </c>
      <c r="BZ63" s="32">
        <f t="shared" si="6"/>
        <v>0</v>
      </c>
      <c r="CA63" s="32">
        <f t="shared" si="6"/>
        <v>52146</v>
      </c>
      <c r="CB63" s="32">
        <f t="shared" si="6"/>
        <v>0</v>
      </c>
      <c r="CC63" s="32">
        <f t="shared" si="6"/>
        <v>0</v>
      </c>
      <c r="CD63" s="29" t="s">
        <v>233</v>
      </c>
      <c r="CE63" s="32">
        <f t="shared" si="4"/>
        <v>5222624</v>
      </c>
    </row>
    <row r="64" spans="1:83">
      <c r="A64" s="39" t="s">
        <v>249</v>
      </c>
      <c r="B64" s="20"/>
      <c r="C64" s="24"/>
      <c r="D64" s="24"/>
      <c r="E64" s="24"/>
      <c r="F64" s="24"/>
      <c r="G64" s="24"/>
      <c r="H64" s="24"/>
      <c r="I64" s="24"/>
      <c r="J64" s="24"/>
      <c r="K64" s="24">
        <v>3082.7</v>
      </c>
      <c r="L64" s="24"/>
      <c r="M64" s="24"/>
      <c r="N64" s="24"/>
      <c r="O64" s="24"/>
      <c r="P64" s="30">
        <v>35919.25</v>
      </c>
      <c r="Q64" s="30"/>
      <c r="R64" s="30"/>
      <c r="S64" s="290"/>
      <c r="T64" s="290"/>
      <c r="U64" s="31">
        <v>6480</v>
      </c>
      <c r="V64" s="30"/>
      <c r="W64" s="30"/>
      <c r="X64" s="30"/>
      <c r="Y64" s="30">
        <v>117548</v>
      </c>
      <c r="Z64" s="30"/>
      <c r="AA64" s="30"/>
      <c r="AB64" s="291">
        <v>88740</v>
      </c>
      <c r="AC64" s="30"/>
      <c r="AD64" s="30"/>
      <c r="AE64" s="30">
        <v>13338</v>
      </c>
      <c r="AF64" s="30"/>
      <c r="AG64" s="30">
        <v>545255.14</v>
      </c>
      <c r="AH64" s="30"/>
      <c r="AI64" s="30"/>
      <c r="AJ64" s="30">
        <v>616679.97</v>
      </c>
      <c r="AK64" s="30">
        <v>9998.5</v>
      </c>
      <c r="AL64" s="30">
        <v>19450</v>
      </c>
      <c r="AM64" s="30"/>
      <c r="AN64" s="30"/>
      <c r="AO64" s="30"/>
      <c r="AP64" s="30"/>
      <c r="AQ64" s="30"/>
      <c r="AR64" s="30"/>
      <c r="AS64" s="30"/>
      <c r="AT64" s="30"/>
      <c r="AU64" s="30"/>
      <c r="AV64" s="290"/>
      <c r="AW64" s="290"/>
      <c r="AX64" s="290"/>
      <c r="AY64" s="30"/>
      <c r="AZ64" s="30">
        <v>11397.75</v>
      </c>
      <c r="BA64" s="290"/>
      <c r="BB64" s="290"/>
      <c r="BC64" s="290"/>
      <c r="BD64" s="290"/>
      <c r="BE64" s="30"/>
      <c r="BF64" s="290"/>
      <c r="BG64" s="290"/>
      <c r="BH64" s="290"/>
      <c r="BI64" s="290"/>
      <c r="BJ64" s="290">
        <v>66783.66</v>
      </c>
      <c r="BK64" s="290">
        <v>60839.199999999997</v>
      </c>
      <c r="BL64" s="290"/>
      <c r="BM64" s="290"/>
      <c r="BN64" s="290">
        <v>58808.98</v>
      </c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>
        <v>32966.129999999997</v>
      </c>
      <c r="BZ64" s="290"/>
      <c r="CA64" s="290"/>
      <c r="CB64" s="290"/>
      <c r="CC64" s="290"/>
      <c r="CD64" s="29" t="s">
        <v>233</v>
      </c>
      <c r="CE64" s="32">
        <f t="shared" si="4"/>
        <v>1687287.2799999998</v>
      </c>
    </row>
    <row r="65" spans="1:83">
      <c r="A65" s="39" t="s">
        <v>250</v>
      </c>
      <c r="B65" s="20"/>
      <c r="C65" s="24"/>
      <c r="D65" s="24"/>
      <c r="E65" s="24">
        <v>129978.24000000001</v>
      </c>
      <c r="F65" s="24"/>
      <c r="G65" s="24"/>
      <c r="H65" s="24"/>
      <c r="I65" s="24"/>
      <c r="J65" s="24"/>
      <c r="K65" s="24">
        <v>70518.69</v>
      </c>
      <c r="L65" s="24"/>
      <c r="M65" s="24"/>
      <c r="N65" s="24"/>
      <c r="O65" s="24">
        <v>13855.01</v>
      </c>
      <c r="P65" s="30">
        <v>226926.36</v>
      </c>
      <c r="Q65" s="30"/>
      <c r="R65" s="30"/>
      <c r="S65" s="290">
        <v>607907.04</v>
      </c>
      <c r="T65" s="290"/>
      <c r="U65" s="31">
        <v>609101.42000000004</v>
      </c>
      <c r="V65" s="30"/>
      <c r="W65" s="30"/>
      <c r="X65" s="30">
        <v>16609.919999999998</v>
      </c>
      <c r="Y65" s="30">
        <v>13728.43</v>
      </c>
      <c r="Z65" s="30"/>
      <c r="AA65" s="30"/>
      <c r="AB65" s="291">
        <v>900301.5</v>
      </c>
      <c r="AC65" s="30"/>
      <c r="AD65" s="30"/>
      <c r="AE65" s="30">
        <v>30072</v>
      </c>
      <c r="AF65" s="30"/>
      <c r="AG65" s="30">
        <v>97071.42</v>
      </c>
      <c r="AH65" s="30">
        <v>775.65</v>
      </c>
      <c r="AI65" s="30"/>
      <c r="AJ65" s="30">
        <v>283377.75</v>
      </c>
      <c r="AK65" s="30">
        <v>761.18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290"/>
      <c r="AW65" s="290"/>
      <c r="AX65" s="290"/>
      <c r="AY65" s="30"/>
      <c r="AZ65" s="30">
        <v>228390.26</v>
      </c>
      <c r="BA65" s="290">
        <v>15035.25</v>
      </c>
      <c r="BB65" s="290">
        <v>400.56</v>
      </c>
      <c r="BC65" s="290"/>
      <c r="BD65" s="290">
        <v>7081.65</v>
      </c>
      <c r="BE65" s="30">
        <v>10859</v>
      </c>
      <c r="BF65" s="290">
        <v>42859.65</v>
      </c>
      <c r="BG65" s="290">
        <v>38631.4</v>
      </c>
      <c r="BH65" s="290"/>
      <c r="BI65" s="290"/>
      <c r="BJ65" s="290">
        <v>6099.81</v>
      </c>
      <c r="BK65" s="290">
        <v>22928.48</v>
      </c>
      <c r="BL65" s="290">
        <v>6333.15</v>
      </c>
      <c r="BM65" s="290"/>
      <c r="BN65" s="290">
        <v>50891.53</v>
      </c>
      <c r="BO65" s="290"/>
      <c r="BP65" s="290"/>
      <c r="BQ65" s="290"/>
      <c r="BR65" s="290">
        <v>9399.0499999999993</v>
      </c>
      <c r="BS65" s="290"/>
      <c r="BT65" s="290"/>
      <c r="BU65" s="290"/>
      <c r="BV65" s="290">
        <v>5000.37</v>
      </c>
      <c r="BW65" s="290"/>
      <c r="BX65" s="290">
        <v>707.44</v>
      </c>
      <c r="BY65" s="290">
        <v>5200.01</v>
      </c>
      <c r="BZ65" s="290"/>
      <c r="CA65" s="290">
        <v>8371.8700000000008</v>
      </c>
      <c r="CB65" s="290"/>
      <c r="CC65" s="290"/>
      <c r="CD65" s="29" t="s">
        <v>233</v>
      </c>
      <c r="CE65" s="32">
        <f t="shared" si="4"/>
        <v>3459174.0899999994</v>
      </c>
    </row>
    <row r="66" spans="1:83">
      <c r="A66" s="39" t="s">
        <v>251</v>
      </c>
      <c r="B66" s="20"/>
      <c r="C66" s="24"/>
      <c r="D66" s="24"/>
      <c r="E66" s="24">
        <v>2823.09</v>
      </c>
      <c r="F66" s="24"/>
      <c r="G66" s="24"/>
      <c r="H66" s="24"/>
      <c r="I66" s="24"/>
      <c r="J66" s="24"/>
      <c r="K66" s="24">
        <v>12144.78</v>
      </c>
      <c r="L66" s="24"/>
      <c r="M66" s="24"/>
      <c r="N66" s="24"/>
      <c r="O66" s="24"/>
      <c r="P66" s="30"/>
      <c r="Q66" s="30"/>
      <c r="R66" s="30">
        <v>707.76</v>
      </c>
      <c r="S66" s="290"/>
      <c r="T66" s="290"/>
      <c r="U66" s="31"/>
      <c r="V66" s="30"/>
      <c r="W66" s="30">
        <v>990.26</v>
      </c>
      <c r="X66" s="30"/>
      <c r="Y66" s="30"/>
      <c r="Z66" s="30"/>
      <c r="AA66" s="30"/>
      <c r="AB66" s="291">
        <v>11437.24</v>
      </c>
      <c r="AC66" s="30"/>
      <c r="AD66" s="30"/>
      <c r="AE66" s="30"/>
      <c r="AF66" s="30"/>
      <c r="AG66" s="30">
        <v>1035.6400000000001</v>
      </c>
      <c r="AH66" s="30"/>
      <c r="AI66" s="30"/>
      <c r="AJ66" s="30">
        <v>67550.38</v>
      </c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290"/>
      <c r="AW66" s="290"/>
      <c r="AX66" s="290"/>
      <c r="AY66" s="30"/>
      <c r="AZ66" s="30">
        <v>1750.03</v>
      </c>
      <c r="BA66" s="290"/>
      <c r="BB66" s="290"/>
      <c r="BC66" s="290"/>
      <c r="BD66" s="290"/>
      <c r="BE66" s="30">
        <v>356225.21</v>
      </c>
      <c r="BF66" s="290"/>
      <c r="BG66" s="290">
        <v>48413.63</v>
      </c>
      <c r="BH66" s="290"/>
      <c r="BI66" s="290"/>
      <c r="BJ66" s="290"/>
      <c r="BK66" s="290">
        <v>10236.540000000001</v>
      </c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>
        <v>540</v>
      </c>
      <c r="BZ66" s="290"/>
      <c r="CA66" s="290"/>
      <c r="CB66" s="290"/>
      <c r="CC66" s="290"/>
      <c r="CD66" s="29" t="s">
        <v>233</v>
      </c>
      <c r="CE66" s="32">
        <f t="shared" si="4"/>
        <v>513854.56</v>
      </c>
    </row>
    <row r="67" spans="1:83">
      <c r="A67" s="39" t="s">
        <v>252</v>
      </c>
      <c r="B67" s="20"/>
      <c r="C67" s="24"/>
      <c r="D67" s="24"/>
      <c r="E67" s="24">
        <v>198596.05</v>
      </c>
      <c r="F67" s="24"/>
      <c r="G67" s="24"/>
      <c r="H67" s="24"/>
      <c r="I67" s="24"/>
      <c r="J67" s="24"/>
      <c r="K67" s="24">
        <v>37740.39</v>
      </c>
      <c r="L67" s="24"/>
      <c r="M67" s="24"/>
      <c r="N67" s="24"/>
      <c r="O67" s="24">
        <v>7162.8</v>
      </c>
      <c r="P67" s="30">
        <v>49069.16</v>
      </c>
      <c r="Q67" s="30"/>
      <c r="R67" s="30"/>
      <c r="S67" s="290"/>
      <c r="T67" s="290"/>
      <c r="U67" s="31">
        <v>226428.08</v>
      </c>
      <c r="V67" s="30">
        <v>2060.7800000000002</v>
      </c>
      <c r="W67" s="30">
        <v>220459</v>
      </c>
      <c r="X67" s="30">
        <v>79318.44</v>
      </c>
      <c r="Y67" s="30">
        <v>159711.15</v>
      </c>
      <c r="Z67" s="30"/>
      <c r="AA67" s="30"/>
      <c r="AB67" s="291">
        <v>20897.72</v>
      </c>
      <c r="AC67" s="30"/>
      <c r="AD67" s="30"/>
      <c r="AE67" s="30">
        <v>22644.2</v>
      </c>
      <c r="AF67" s="30"/>
      <c r="AG67" s="30">
        <v>43256.34</v>
      </c>
      <c r="AH67" s="30">
        <v>103600</v>
      </c>
      <c r="AI67" s="30"/>
      <c r="AJ67" s="30">
        <v>184419.76</v>
      </c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290"/>
      <c r="AW67" s="290"/>
      <c r="AX67" s="290"/>
      <c r="AY67" s="30"/>
      <c r="AZ67" s="30">
        <v>2848.78</v>
      </c>
      <c r="BA67" s="290">
        <v>2037.38</v>
      </c>
      <c r="BB67" s="290"/>
      <c r="BC67" s="290"/>
      <c r="BD67" s="290">
        <v>984.93</v>
      </c>
      <c r="BE67" s="30">
        <v>339875.35</v>
      </c>
      <c r="BF67" s="290">
        <v>215.08</v>
      </c>
      <c r="BG67" s="290">
        <v>455101.72</v>
      </c>
      <c r="BH67" s="290"/>
      <c r="BI67" s="290"/>
      <c r="BJ67" s="290">
        <v>12626.2</v>
      </c>
      <c r="BK67" s="290">
        <v>87351.14</v>
      </c>
      <c r="BL67" s="290">
        <v>30303.83</v>
      </c>
      <c r="BM67" s="290"/>
      <c r="BN67" s="290">
        <v>91680.89</v>
      </c>
      <c r="BO67" s="290"/>
      <c r="BP67" s="290"/>
      <c r="BQ67" s="290"/>
      <c r="BR67" s="290">
        <v>20967.23</v>
      </c>
      <c r="BS67" s="290"/>
      <c r="BT67" s="290"/>
      <c r="BU67" s="290"/>
      <c r="BV67" s="290">
        <v>116526.51</v>
      </c>
      <c r="BW67" s="290"/>
      <c r="BX67" s="290">
        <v>8040.66</v>
      </c>
      <c r="BY67" s="290">
        <v>35541.660000000003</v>
      </c>
      <c r="BZ67" s="290"/>
      <c r="CA67" s="290">
        <v>23562.61</v>
      </c>
      <c r="CB67" s="290"/>
      <c r="CC67" s="290"/>
      <c r="CD67" s="29" t="s">
        <v>233</v>
      </c>
      <c r="CE67" s="32">
        <f t="shared" si="4"/>
        <v>2583027.84</v>
      </c>
    </row>
    <row r="68" spans="1:83">
      <c r="A68" s="39" t="s">
        <v>11</v>
      </c>
      <c r="B68" s="20"/>
      <c r="C68" s="32">
        <f t="shared" ref="C68:BN68" si="7">ROUND(C52+C53,0)</f>
        <v>0</v>
      </c>
      <c r="D68" s="32">
        <f t="shared" si="7"/>
        <v>0</v>
      </c>
      <c r="E68" s="32">
        <f t="shared" si="7"/>
        <v>37944</v>
      </c>
      <c r="F68" s="32">
        <f t="shared" si="7"/>
        <v>0</v>
      </c>
      <c r="G68" s="32">
        <f t="shared" si="7"/>
        <v>0</v>
      </c>
      <c r="H68" s="32">
        <f t="shared" si="7"/>
        <v>0</v>
      </c>
      <c r="I68" s="32">
        <f t="shared" si="7"/>
        <v>0</v>
      </c>
      <c r="J68" s="32">
        <f t="shared" si="7"/>
        <v>0</v>
      </c>
      <c r="K68" s="32">
        <f t="shared" si="7"/>
        <v>58554</v>
      </c>
      <c r="L68" s="32">
        <f t="shared" si="7"/>
        <v>0</v>
      </c>
      <c r="M68" s="32">
        <f t="shared" si="7"/>
        <v>0</v>
      </c>
      <c r="N68" s="32">
        <f t="shared" si="7"/>
        <v>0</v>
      </c>
      <c r="O68" s="32">
        <f t="shared" si="7"/>
        <v>6534</v>
      </c>
      <c r="P68" s="32">
        <f t="shared" si="7"/>
        <v>115657</v>
      </c>
      <c r="Q68" s="32">
        <f t="shared" si="7"/>
        <v>0</v>
      </c>
      <c r="R68" s="32">
        <f t="shared" si="7"/>
        <v>4355</v>
      </c>
      <c r="S68" s="32">
        <f t="shared" si="7"/>
        <v>272</v>
      </c>
      <c r="T68" s="32">
        <f t="shared" si="7"/>
        <v>0</v>
      </c>
      <c r="U68" s="32">
        <f t="shared" si="7"/>
        <v>66410</v>
      </c>
      <c r="V68" s="32">
        <f t="shared" si="7"/>
        <v>430</v>
      </c>
      <c r="W68" s="32">
        <f t="shared" si="7"/>
        <v>0</v>
      </c>
      <c r="X68" s="32">
        <f t="shared" si="7"/>
        <v>0</v>
      </c>
      <c r="Y68" s="32">
        <f t="shared" si="7"/>
        <v>187858</v>
      </c>
      <c r="Z68" s="32">
        <f t="shared" si="7"/>
        <v>0</v>
      </c>
      <c r="AA68" s="32">
        <f t="shared" si="7"/>
        <v>0</v>
      </c>
      <c r="AB68" s="32">
        <f t="shared" si="7"/>
        <v>146</v>
      </c>
      <c r="AC68" s="32">
        <f t="shared" si="7"/>
        <v>0</v>
      </c>
      <c r="AD68" s="32">
        <f t="shared" si="7"/>
        <v>0</v>
      </c>
      <c r="AE68" s="32">
        <f t="shared" si="7"/>
        <v>7215</v>
      </c>
      <c r="AF68" s="32">
        <f t="shared" si="7"/>
        <v>0</v>
      </c>
      <c r="AG68" s="32">
        <f t="shared" si="7"/>
        <v>19882</v>
      </c>
      <c r="AH68" s="32">
        <f t="shared" si="7"/>
        <v>0</v>
      </c>
      <c r="AI68" s="32">
        <f t="shared" si="7"/>
        <v>0</v>
      </c>
      <c r="AJ68" s="32">
        <f t="shared" si="7"/>
        <v>460805</v>
      </c>
      <c r="AK68" s="32">
        <f t="shared" si="7"/>
        <v>0</v>
      </c>
      <c r="AL68" s="32">
        <f t="shared" si="7"/>
        <v>0</v>
      </c>
      <c r="AM68" s="32">
        <f t="shared" si="7"/>
        <v>0</v>
      </c>
      <c r="AN68" s="32">
        <f t="shared" si="7"/>
        <v>0</v>
      </c>
      <c r="AO68" s="32">
        <f t="shared" si="7"/>
        <v>0</v>
      </c>
      <c r="AP68" s="32">
        <f t="shared" si="7"/>
        <v>0</v>
      </c>
      <c r="AQ68" s="32">
        <f t="shared" si="7"/>
        <v>0</v>
      </c>
      <c r="AR68" s="32">
        <f t="shared" si="7"/>
        <v>0</v>
      </c>
      <c r="AS68" s="32">
        <f t="shared" si="7"/>
        <v>0</v>
      </c>
      <c r="AT68" s="32">
        <f t="shared" si="7"/>
        <v>0</v>
      </c>
      <c r="AU68" s="32">
        <f t="shared" si="7"/>
        <v>0</v>
      </c>
      <c r="AV68" s="32">
        <f t="shared" si="7"/>
        <v>0</v>
      </c>
      <c r="AW68" s="32">
        <f t="shared" si="7"/>
        <v>0</v>
      </c>
      <c r="AX68" s="32">
        <f t="shared" si="7"/>
        <v>0</v>
      </c>
      <c r="AY68" s="32">
        <f t="shared" si="7"/>
        <v>0</v>
      </c>
      <c r="AZ68" s="32">
        <f t="shared" si="7"/>
        <v>4370</v>
      </c>
      <c r="BA68" s="32">
        <f t="shared" si="7"/>
        <v>1882</v>
      </c>
      <c r="BB68" s="32">
        <f t="shared" si="7"/>
        <v>0</v>
      </c>
      <c r="BC68" s="32">
        <f t="shared" si="7"/>
        <v>0</v>
      </c>
      <c r="BD68" s="32">
        <f t="shared" si="7"/>
        <v>0</v>
      </c>
      <c r="BE68" s="32">
        <f t="shared" si="7"/>
        <v>444143</v>
      </c>
      <c r="BF68" s="32">
        <f t="shared" si="7"/>
        <v>860</v>
      </c>
      <c r="BG68" s="32">
        <f t="shared" si="7"/>
        <v>90036</v>
      </c>
      <c r="BH68" s="32">
        <f t="shared" si="7"/>
        <v>0</v>
      </c>
      <c r="BI68" s="32">
        <f t="shared" si="7"/>
        <v>0</v>
      </c>
      <c r="BJ68" s="32">
        <f t="shared" si="7"/>
        <v>0</v>
      </c>
      <c r="BK68" s="32">
        <f t="shared" si="7"/>
        <v>5542</v>
      </c>
      <c r="BL68" s="32">
        <f t="shared" si="7"/>
        <v>2687</v>
      </c>
      <c r="BM68" s="32">
        <f t="shared" si="7"/>
        <v>0</v>
      </c>
      <c r="BN68" s="32">
        <f t="shared" si="7"/>
        <v>58</v>
      </c>
      <c r="BO68" s="32">
        <f t="shared" ref="BO68:CC68" si="8">ROUND(BO52+BO53,0)</f>
        <v>0</v>
      </c>
      <c r="BP68" s="32">
        <f t="shared" si="8"/>
        <v>0</v>
      </c>
      <c r="BQ68" s="32">
        <f t="shared" si="8"/>
        <v>0</v>
      </c>
      <c r="BR68" s="32">
        <f t="shared" si="8"/>
        <v>6121</v>
      </c>
      <c r="BS68" s="32">
        <f t="shared" si="8"/>
        <v>0</v>
      </c>
      <c r="BT68" s="32">
        <f t="shared" si="8"/>
        <v>0</v>
      </c>
      <c r="BU68" s="32">
        <f t="shared" si="8"/>
        <v>0</v>
      </c>
      <c r="BV68" s="32">
        <f t="shared" si="8"/>
        <v>1169</v>
      </c>
      <c r="BW68" s="32">
        <f t="shared" si="8"/>
        <v>0</v>
      </c>
      <c r="BX68" s="32">
        <f t="shared" si="8"/>
        <v>0</v>
      </c>
      <c r="BY68" s="32">
        <f t="shared" si="8"/>
        <v>0</v>
      </c>
      <c r="BZ68" s="32">
        <f t="shared" si="8"/>
        <v>0</v>
      </c>
      <c r="CA68" s="32">
        <f t="shared" si="8"/>
        <v>0</v>
      </c>
      <c r="CB68" s="32">
        <f t="shared" si="8"/>
        <v>0</v>
      </c>
      <c r="CC68" s="32">
        <f t="shared" si="8"/>
        <v>0</v>
      </c>
      <c r="CD68" s="29" t="s">
        <v>233</v>
      </c>
      <c r="CE68" s="32">
        <f t="shared" si="4"/>
        <v>1522930</v>
      </c>
    </row>
    <row r="69" spans="1:83">
      <c r="A69" s="39" t="s">
        <v>253</v>
      </c>
      <c r="B69" s="32"/>
      <c r="C69" s="24"/>
      <c r="D69" s="24"/>
      <c r="E69" s="24">
        <v>4828.72</v>
      </c>
      <c r="F69" s="24"/>
      <c r="G69" s="24"/>
      <c r="H69" s="24"/>
      <c r="I69" s="24"/>
      <c r="J69" s="24"/>
      <c r="K69" s="24">
        <v>5710.26</v>
      </c>
      <c r="L69" s="24"/>
      <c r="M69" s="24"/>
      <c r="N69" s="24"/>
      <c r="O69" s="24"/>
      <c r="P69" s="30"/>
      <c r="Q69" s="30"/>
      <c r="R69" s="30"/>
      <c r="S69" s="290"/>
      <c r="T69" s="290"/>
      <c r="U69" s="31"/>
      <c r="V69" s="30"/>
      <c r="W69" s="30"/>
      <c r="X69" s="30"/>
      <c r="Y69" s="30"/>
      <c r="Z69" s="30"/>
      <c r="AA69" s="30"/>
      <c r="AB69" s="291">
        <v>54701.7</v>
      </c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290"/>
      <c r="AW69" s="290"/>
      <c r="AX69" s="290"/>
      <c r="AY69" s="30"/>
      <c r="AZ69" s="30">
        <v>1746.66</v>
      </c>
      <c r="BA69" s="290"/>
      <c r="BB69" s="290"/>
      <c r="BC69" s="290"/>
      <c r="BD69" s="290"/>
      <c r="BE69" s="30">
        <v>15739.88</v>
      </c>
      <c r="BF69" s="290"/>
      <c r="BG69" s="290">
        <v>953.08</v>
      </c>
      <c r="BH69" s="290"/>
      <c r="BI69" s="290"/>
      <c r="BJ69" s="290"/>
      <c r="BK69" s="290">
        <v>1338.62</v>
      </c>
      <c r="BL69" s="290"/>
      <c r="BM69" s="290"/>
      <c r="BN69" s="290">
        <v>6712.19</v>
      </c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" t="s">
        <v>233</v>
      </c>
      <c r="CE69" s="32">
        <f t="shared" si="4"/>
        <v>91731.11</v>
      </c>
    </row>
    <row r="70" spans="1:83">
      <c r="A70" s="39" t="s">
        <v>254</v>
      </c>
      <c r="B70" s="20"/>
      <c r="C70" s="32">
        <f t="shared" ref="C70:BN70" si="9">SUM(C71:C84)</f>
        <v>0</v>
      </c>
      <c r="D70" s="32">
        <f t="shared" si="9"/>
        <v>0</v>
      </c>
      <c r="E70" s="32">
        <f t="shared" si="9"/>
        <v>635</v>
      </c>
      <c r="F70" s="32">
        <f t="shared" si="9"/>
        <v>0</v>
      </c>
      <c r="G70" s="32">
        <f t="shared" si="9"/>
        <v>0</v>
      </c>
      <c r="H70" s="32">
        <f t="shared" si="9"/>
        <v>0</v>
      </c>
      <c r="I70" s="32">
        <f t="shared" si="9"/>
        <v>0</v>
      </c>
      <c r="J70" s="32">
        <f t="shared" si="9"/>
        <v>0</v>
      </c>
      <c r="K70" s="32">
        <f t="shared" si="9"/>
        <v>4485.74</v>
      </c>
      <c r="L70" s="32">
        <f t="shared" si="9"/>
        <v>0</v>
      </c>
      <c r="M70" s="32">
        <f t="shared" si="9"/>
        <v>0</v>
      </c>
      <c r="N70" s="32">
        <f t="shared" si="9"/>
        <v>0</v>
      </c>
      <c r="O70" s="32">
        <f t="shared" si="9"/>
        <v>4930.6899999999996</v>
      </c>
      <c r="P70" s="32">
        <f t="shared" si="9"/>
        <v>3451.11</v>
      </c>
      <c r="Q70" s="32">
        <f t="shared" si="9"/>
        <v>0</v>
      </c>
      <c r="R70" s="32">
        <f t="shared" si="9"/>
        <v>7796</v>
      </c>
      <c r="S70" s="32">
        <f t="shared" si="9"/>
        <v>12786.74</v>
      </c>
      <c r="T70" s="32">
        <f t="shared" si="9"/>
        <v>0</v>
      </c>
      <c r="U70" s="32">
        <f t="shared" si="9"/>
        <v>12022.2</v>
      </c>
      <c r="V70" s="32">
        <f t="shared" si="9"/>
        <v>0</v>
      </c>
      <c r="W70" s="32">
        <f t="shared" si="9"/>
        <v>0</v>
      </c>
      <c r="X70" s="32">
        <f t="shared" si="9"/>
        <v>0</v>
      </c>
      <c r="Y70" s="32">
        <f t="shared" si="9"/>
        <v>8830.7000000000007</v>
      </c>
      <c r="Z70" s="32">
        <f t="shared" si="9"/>
        <v>0</v>
      </c>
      <c r="AA70" s="32">
        <f t="shared" si="9"/>
        <v>0</v>
      </c>
      <c r="AB70" s="32">
        <f t="shared" si="9"/>
        <v>1400.63</v>
      </c>
      <c r="AC70" s="32">
        <f t="shared" si="9"/>
        <v>0</v>
      </c>
      <c r="AD70" s="32">
        <f t="shared" si="9"/>
        <v>0</v>
      </c>
      <c r="AE70" s="32">
        <f t="shared" si="9"/>
        <v>13222</v>
      </c>
      <c r="AF70" s="32">
        <f t="shared" si="9"/>
        <v>0</v>
      </c>
      <c r="AG70" s="32">
        <f t="shared" si="9"/>
        <v>26142.98</v>
      </c>
      <c r="AH70" s="32">
        <f t="shared" si="9"/>
        <v>0</v>
      </c>
      <c r="AI70" s="32">
        <f t="shared" si="9"/>
        <v>0</v>
      </c>
      <c r="AJ70" s="32">
        <f t="shared" si="9"/>
        <v>191773.74</v>
      </c>
      <c r="AK70" s="32">
        <f t="shared" si="9"/>
        <v>0</v>
      </c>
      <c r="AL70" s="32">
        <f t="shared" si="9"/>
        <v>0</v>
      </c>
      <c r="AM70" s="32">
        <f t="shared" si="9"/>
        <v>0</v>
      </c>
      <c r="AN70" s="32">
        <f t="shared" si="9"/>
        <v>0</v>
      </c>
      <c r="AO70" s="32">
        <f t="shared" si="9"/>
        <v>0</v>
      </c>
      <c r="AP70" s="32">
        <f t="shared" si="9"/>
        <v>0</v>
      </c>
      <c r="AQ70" s="32">
        <f t="shared" si="9"/>
        <v>0</v>
      </c>
      <c r="AR70" s="32">
        <f t="shared" si="9"/>
        <v>0</v>
      </c>
      <c r="AS70" s="32">
        <f t="shared" si="9"/>
        <v>0</v>
      </c>
      <c r="AT70" s="32">
        <f t="shared" si="9"/>
        <v>0</v>
      </c>
      <c r="AU70" s="32">
        <f t="shared" si="9"/>
        <v>0</v>
      </c>
      <c r="AV70" s="32">
        <f t="shared" si="9"/>
        <v>0</v>
      </c>
      <c r="AW70" s="32">
        <f t="shared" si="9"/>
        <v>0</v>
      </c>
      <c r="AX70" s="32">
        <f t="shared" si="9"/>
        <v>0</v>
      </c>
      <c r="AY70" s="32">
        <f t="shared" si="9"/>
        <v>0</v>
      </c>
      <c r="AZ70" s="32">
        <f t="shared" si="9"/>
        <v>391.26</v>
      </c>
      <c r="BA70" s="32">
        <f t="shared" si="9"/>
        <v>0</v>
      </c>
      <c r="BB70" s="32">
        <f t="shared" si="9"/>
        <v>43.38</v>
      </c>
      <c r="BC70" s="32">
        <f t="shared" si="9"/>
        <v>0</v>
      </c>
      <c r="BD70" s="32">
        <f t="shared" si="9"/>
        <v>6524.36</v>
      </c>
      <c r="BE70" s="32">
        <f t="shared" si="9"/>
        <v>13893.81</v>
      </c>
      <c r="BF70" s="32">
        <f t="shared" si="9"/>
        <v>129.78</v>
      </c>
      <c r="BG70" s="32">
        <f t="shared" si="9"/>
        <v>2655.57</v>
      </c>
      <c r="BH70" s="32">
        <f t="shared" si="9"/>
        <v>0</v>
      </c>
      <c r="BI70" s="32">
        <f t="shared" si="9"/>
        <v>0</v>
      </c>
      <c r="BJ70" s="32">
        <f t="shared" si="9"/>
        <v>13723.56</v>
      </c>
      <c r="BK70" s="32">
        <f t="shared" si="9"/>
        <v>36495.67</v>
      </c>
      <c r="BL70" s="32">
        <f t="shared" si="9"/>
        <v>373.16</v>
      </c>
      <c r="BM70" s="32">
        <f t="shared" si="9"/>
        <v>0</v>
      </c>
      <c r="BN70" s="32">
        <f t="shared" si="9"/>
        <v>455665.25</v>
      </c>
      <c r="BO70" s="32">
        <f t="shared" ref="BO70:CD70" si="10">SUM(BO71:BO84)</f>
        <v>0</v>
      </c>
      <c r="BP70" s="32">
        <f t="shared" si="10"/>
        <v>0</v>
      </c>
      <c r="BQ70" s="32">
        <f t="shared" si="10"/>
        <v>0</v>
      </c>
      <c r="BR70" s="32">
        <f t="shared" si="10"/>
        <v>40293.53</v>
      </c>
      <c r="BS70" s="32">
        <f t="shared" si="10"/>
        <v>0</v>
      </c>
      <c r="BT70" s="32">
        <f t="shared" si="10"/>
        <v>0</v>
      </c>
      <c r="BU70" s="32">
        <f t="shared" si="10"/>
        <v>0</v>
      </c>
      <c r="BV70" s="32">
        <f t="shared" si="10"/>
        <v>9317.52</v>
      </c>
      <c r="BW70" s="32">
        <f t="shared" si="10"/>
        <v>0</v>
      </c>
      <c r="BX70" s="32">
        <f t="shared" si="10"/>
        <v>2327.7399999999998</v>
      </c>
      <c r="BY70" s="32">
        <f t="shared" si="10"/>
        <v>3150.98</v>
      </c>
      <c r="BZ70" s="32">
        <f t="shared" si="10"/>
        <v>0</v>
      </c>
      <c r="CA70" s="32">
        <f t="shared" si="10"/>
        <v>85250.47</v>
      </c>
      <c r="CB70" s="32">
        <f t="shared" si="10"/>
        <v>0</v>
      </c>
      <c r="CC70" s="32">
        <f t="shared" si="10"/>
        <v>0</v>
      </c>
      <c r="CD70" s="32">
        <f t="shared" si="10"/>
        <v>0</v>
      </c>
      <c r="CE70" s="32">
        <f>SUM(CE71:CE85)</f>
        <v>16439051.859999999</v>
      </c>
    </row>
    <row r="71" spans="1:83">
      <c r="A71" s="33" t="s">
        <v>255</v>
      </c>
      <c r="B71" s="34"/>
      <c r="C71" s="246" t="s">
        <v>282</v>
      </c>
      <c r="D71" s="246" t="s">
        <v>282</v>
      </c>
      <c r="E71" s="246" t="s">
        <v>282</v>
      </c>
      <c r="F71" s="246" t="s">
        <v>282</v>
      </c>
      <c r="G71" s="246" t="s">
        <v>282</v>
      </c>
      <c r="H71" s="246" t="s">
        <v>282</v>
      </c>
      <c r="I71" s="246" t="s">
        <v>282</v>
      </c>
      <c r="J71" s="246" t="s">
        <v>282</v>
      </c>
      <c r="K71" s="246" t="s">
        <v>282</v>
      </c>
      <c r="L71" s="246" t="s">
        <v>282</v>
      </c>
      <c r="M71" s="246" t="s">
        <v>282</v>
      </c>
      <c r="N71" s="246" t="s">
        <v>282</v>
      </c>
      <c r="O71" s="246" t="s">
        <v>282</v>
      </c>
      <c r="P71" s="246" t="s">
        <v>282</v>
      </c>
      <c r="Q71" s="246" t="s">
        <v>282</v>
      </c>
      <c r="R71" s="246" t="s">
        <v>282</v>
      </c>
      <c r="S71" s="246" t="s">
        <v>282</v>
      </c>
      <c r="T71" s="246" t="s">
        <v>282</v>
      </c>
      <c r="U71" s="246" t="s">
        <v>282</v>
      </c>
      <c r="V71" s="246" t="s">
        <v>282</v>
      </c>
      <c r="W71" s="246" t="s">
        <v>282</v>
      </c>
      <c r="X71" s="246" t="s">
        <v>282</v>
      </c>
      <c r="Y71" s="246" t="s">
        <v>282</v>
      </c>
      <c r="Z71" s="246" t="s">
        <v>282</v>
      </c>
      <c r="AA71" s="246" t="s">
        <v>282</v>
      </c>
      <c r="AB71" s="246" t="s">
        <v>282</v>
      </c>
      <c r="AC71" s="246" t="s">
        <v>282</v>
      </c>
      <c r="AD71" s="246" t="s">
        <v>282</v>
      </c>
      <c r="AE71" s="246" t="s">
        <v>282</v>
      </c>
      <c r="AF71" s="246" t="s">
        <v>282</v>
      </c>
      <c r="AG71" s="246" t="s">
        <v>282</v>
      </c>
      <c r="AH71" s="246" t="s">
        <v>282</v>
      </c>
      <c r="AI71" s="246" t="s">
        <v>282</v>
      </c>
      <c r="AJ71" s="246" t="s">
        <v>282</v>
      </c>
      <c r="AK71" s="246" t="s">
        <v>282</v>
      </c>
      <c r="AL71" s="246" t="s">
        <v>282</v>
      </c>
      <c r="AM71" s="246" t="s">
        <v>282</v>
      </c>
      <c r="AN71" s="246" t="s">
        <v>282</v>
      </c>
      <c r="AO71" s="246" t="s">
        <v>282</v>
      </c>
      <c r="AP71" s="246" t="s">
        <v>282</v>
      </c>
      <c r="AQ71" s="246" t="s">
        <v>282</v>
      </c>
      <c r="AR71" s="246" t="s">
        <v>282</v>
      </c>
      <c r="AS71" s="246" t="s">
        <v>282</v>
      </c>
      <c r="AT71" s="246" t="s">
        <v>282</v>
      </c>
      <c r="AU71" s="246" t="s">
        <v>282</v>
      </c>
      <c r="AV71" s="246" t="s">
        <v>282</v>
      </c>
      <c r="AW71" s="246" t="s">
        <v>282</v>
      </c>
      <c r="AX71" s="246" t="s">
        <v>282</v>
      </c>
      <c r="AY71" s="246" t="s">
        <v>282</v>
      </c>
      <c r="AZ71" s="246" t="s">
        <v>282</v>
      </c>
      <c r="BA71" s="246" t="s">
        <v>282</v>
      </c>
      <c r="BB71" s="246" t="s">
        <v>282</v>
      </c>
      <c r="BC71" s="246" t="s">
        <v>282</v>
      </c>
      <c r="BD71" s="246" t="s">
        <v>282</v>
      </c>
      <c r="BE71" s="246" t="s">
        <v>282</v>
      </c>
      <c r="BF71" s="246" t="s">
        <v>282</v>
      </c>
      <c r="BG71" s="246" t="s">
        <v>282</v>
      </c>
      <c r="BH71" s="246" t="s">
        <v>282</v>
      </c>
      <c r="BI71" s="246" t="s">
        <v>282</v>
      </c>
      <c r="BJ71" s="246" t="s">
        <v>282</v>
      </c>
      <c r="BK71" s="246" t="s">
        <v>282</v>
      </c>
      <c r="BL71" s="246" t="s">
        <v>282</v>
      </c>
      <c r="BM71" s="246" t="s">
        <v>282</v>
      </c>
      <c r="BN71" s="246" t="s">
        <v>282</v>
      </c>
      <c r="BO71" s="246" t="s">
        <v>282</v>
      </c>
      <c r="BP71" s="246" t="s">
        <v>282</v>
      </c>
      <c r="BQ71" s="246" t="s">
        <v>282</v>
      </c>
      <c r="BR71" s="246" t="s">
        <v>282</v>
      </c>
      <c r="BS71" s="246" t="s">
        <v>282</v>
      </c>
      <c r="BT71" s="246" t="s">
        <v>282</v>
      </c>
      <c r="BU71" s="246" t="s">
        <v>282</v>
      </c>
      <c r="BV71" s="246" t="s">
        <v>282</v>
      </c>
      <c r="BW71" s="246" t="s">
        <v>282</v>
      </c>
      <c r="BX71" s="246" t="s">
        <v>282</v>
      </c>
      <c r="BY71" s="246" t="s">
        <v>282</v>
      </c>
      <c r="BZ71" s="246" t="s">
        <v>282</v>
      </c>
      <c r="CA71" s="246" t="s">
        <v>282</v>
      </c>
      <c r="CB71" s="246" t="s">
        <v>282</v>
      </c>
      <c r="CC71" s="246" t="s">
        <v>282</v>
      </c>
      <c r="CD71" s="246" t="s">
        <v>282</v>
      </c>
      <c r="CE71" s="32">
        <f>SUM(C71:CD71)</f>
        <v>0</v>
      </c>
    </row>
    <row r="72" spans="1:83">
      <c r="A72" s="33" t="s">
        <v>256</v>
      </c>
      <c r="B72" s="34"/>
      <c r="C72" s="246" t="s">
        <v>282</v>
      </c>
      <c r="D72" s="246" t="s">
        <v>282</v>
      </c>
      <c r="E72" s="246" t="s">
        <v>282</v>
      </c>
      <c r="F72" s="246" t="s">
        <v>282</v>
      </c>
      <c r="G72" s="246" t="s">
        <v>282</v>
      </c>
      <c r="H72" s="246" t="s">
        <v>282</v>
      </c>
      <c r="I72" s="246" t="s">
        <v>282</v>
      </c>
      <c r="J72" s="246" t="s">
        <v>282</v>
      </c>
      <c r="K72" s="246" t="s">
        <v>282</v>
      </c>
      <c r="L72" s="246" t="s">
        <v>282</v>
      </c>
      <c r="M72" s="246" t="s">
        <v>282</v>
      </c>
      <c r="N72" s="246" t="s">
        <v>282</v>
      </c>
      <c r="O72" s="246" t="s">
        <v>282</v>
      </c>
      <c r="P72" s="246" t="s">
        <v>282</v>
      </c>
      <c r="Q72" s="246" t="s">
        <v>282</v>
      </c>
      <c r="R72" s="246" t="s">
        <v>282</v>
      </c>
      <c r="S72" s="246" t="s">
        <v>282</v>
      </c>
      <c r="T72" s="246" t="s">
        <v>282</v>
      </c>
      <c r="U72" s="246" t="s">
        <v>282</v>
      </c>
      <c r="V72" s="246" t="s">
        <v>282</v>
      </c>
      <c r="W72" s="246" t="s">
        <v>282</v>
      </c>
      <c r="X72" s="246" t="s">
        <v>282</v>
      </c>
      <c r="Y72" s="246" t="s">
        <v>282</v>
      </c>
      <c r="Z72" s="246" t="s">
        <v>282</v>
      </c>
      <c r="AA72" s="246" t="s">
        <v>282</v>
      </c>
      <c r="AB72" s="246" t="s">
        <v>282</v>
      </c>
      <c r="AC72" s="246" t="s">
        <v>282</v>
      </c>
      <c r="AD72" s="246" t="s">
        <v>282</v>
      </c>
      <c r="AE72" s="246" t="s">
        <v>282</v>
      </c>
      <c r="AF72" s="246" t="s">
        <v>282</v>
      </c>
      <c r="AG72" s="246" t="s">
        <v>282</v>
      </c>
      <c r="AH72" s="246" t="s">
        <v>282</v>
      </c>
      <c r="AI72" s="246" t="s">
        <v>282</v>
      </c>
      <c r="AJ72" s="246" t="s">
        <v>282</v>
      </c>
      <c r="AK72" s="246" t="s">
        <v>282</v>
      </c>
      <c r="AL72" s="246" t="s">
        <v>282</v>
      </c>
      <c r="AM72" s="246" t="s">
        <v>282</v>
      </c>
      <c r="AN72" s="246" t="s">
        <v>282</v>
      </c>
      <c r="AO72" s="246" t="s">
        <v>282</v>
      </c>
      <c r="AP72" s="246" t="s">
        <v>282</v>
      </c>
      <c r="AQ72" s="246" t="s">
        <v>282</v>
      </c>
      <c r="AR72" s="246" t="s">
        <v>282</v>
      </c>
      <c r="AS72" s="246" t="s">
        <v>282</v>
      </c>
      <c r="AT72" s="246" t="s">
        <v>282</v>
      </c>
      <c r="AU72" s="246" t="s">
        <v>282</v>
      </c>
      <c r="AV72" s="246" t="s">
        <v>282</v>
      </c>
      <c r="AW72" s="246" t="s">
        <v>282</v>
      </c>
      <c r="AX72" s="246" t="s">
        <v>282</v>
      </c>
      <c r="AY72" s="246" t="s">
        <v>282</v>
      </c>
      <c r="AZ72" s="246" t="s">
        <v>282</v>
      </c>
      <c r="BA72" s="246" t="s">
        <v>282</v>
      </c>
      <c r="BB72" s="246" t="s">
        <v>282</v>
      </c>
      <c r="BC72" s="246" t="s">
        <v>282</v>
      </c>
      <c r="BD72" s="246" t="s">
        <v>282</v>
      </c>
      <c r="BE72" s="246" t="s">
        <v>282</v>
      </c>
      <c r="BF72" s="246" t="s">
        <v>282</v>
      </c>
      <c r="BG72" s="246" t="s">
        <v>282</v>
      </c>
      <c r="BH72" s="246" t="s">
        <v>282</v>
      </c>
      <c r="BI72" s="246" t="s">
        <v>282</v>
      </c>
      <c r="BJ72" s="246" t="s">
        <v>282</v>
      </c>
      <c r="BK72" s="246" t="s">
        <v>282</v>
      </c>
      <c r="BL72" s="246" t="s">
        <v>282</v>
      </c>
      <c r="BM72" s="246" t="s">
        <v>282</v>
      </c>
      <c r="BN72" s="246" t="s">
        <v>282</v>
      </c>
      <c r="BO72" s="246" t="s">
        <v>282</v>
      </c>
      <c r="BP72" s="246" t="s">
        <v>282</v>
      </c>
      <c r="BQ72" s="246" t="s">
        <v>282</v>
      </c>
      <c r="BR72" s="246" t="s">
        <v>282</v>
      </c>
      <c r="BS72" s="246" t="s">
        <v>282</v>
      </c>
      <c r="BT72" s="246" t="s">
        <v>282</v>
      </c>
      <c r="BU72" s="246" t="s">
        <v>282</v>
      </c>
      <c r="BV72" s="246" t="s">
        <v>282</v>
      </c>
      <c r="BW72" s="246" t="s">
        <v>282</v>
      </c>
      <c r="BX72" s="246" t="s">
        <v>282</v>
      </c>
      <c r="BY72" s="246" t="s">
        <v>282</v>
      </c>
      <c r="BZ72" s="246" t="s">
        <v>282</v>
      </c>
      <c r="CA72" s="246" t="s">
        <v>282</v>
      </c>
      <c r="CB72" s="246" t="s">
        <v>282</v>
      </c>
      <c r="CC72" s="246" t="s">
        <v>282</v>
      </c>
      <c r="CD72" s="246" t="s">
        <v>282</v>
      </c>
      <c r="CE72" s="32">
        <f t="shared" ref="CE72:CE86" si="11">SUM(C72:CD72)</f>
        <v>0</v>
      </c>
    </row>
    <row r="73" spans="1:83">
      <c r="A73" s="33" t="s">
        <v>257</v>
      </c>
      <c r="B73" s="34"/>
      <c r="C73" s="246" t="s">
        <v>282</v>
      </c>
      <c r="D73" s="246" t="s">
        <v>282</v>
      </c>
      <c r="E73" s="246" t="s">
        <v>282</v>
      </c>
      <c r="F73" s="246" t="s">
        <v>282</v>
      </c>
      <c r="G73" s="246" t="s">
        <v>282</v>
      </c>
      <c r="H73" s="246" t="s">
        <v>282</v>
      </c>
      <c r="I73" s="246" t="s">
        <v>282</v>
      </c>
      <c r="J73" s="246" t="s">
        <v>282</v>
      </c>
      <c r="K73" s="246" t="s">
        <v>282</v>
      </c>
      <c r="L73" s="246" t="s">
        <v>282</v>
      </c>
      <c r="M73" s="246" t="s">
        <v>282</v>
      </c>
      <c r="N73" s="246" t="s">
        <v>282</v>
      </c>
      <c r="O73" s="246" t="s">
        <v>282</v>
      </c>
      <c r="P73" s="246" t="s">
        <v>282</v>
      </c>
      <c r="Q73" s="246" t="s">
        <v>282</v>
      </c>
      <c r="R73" s="246" t="s">
        <v>282</v>
      </c>
      <c r="S73" s="246" t="s">
        <v>282</v>
      </c>
      <c r="T73" s="246" t="s">
        <v>282</v>
      </c>
      <c r="U73" s="246" t="s">
        <v>282</v>
      </c>
      <c r="V73" s="246" t="s">
        <v>282</v>
      </c>
      <c r="W73" s="246" t="s">
        <v>282</v>
      </c>
      <c r="X73" s="246" t="s">
        <v>282</v>
      </c>
      <c r="Y73" s="246" t="s">
        <v>282</v>
      </c>
      <c r="Z73" s="246" t="s">
        <v>282</v>
      </c>
      <c r="AA73" s="246" t="s">
        <v>282</v>
      </c>
      <c r="AB73" s="246" t="s">
        <v>282</v>
      </c>
      <c r="AC73" s="246" t="s">
        <v>282</v>
      </c>
      <c r="AD73" s="246" t="s">
        <v>282</v>
      </c>
      <c r="AE73" s="246" t="s">
        <v>282</v>
      </c>
      <c r="AF73" s="246" t="s">
        <v>282</v>
      </c>
      <c r="AG73" s="246" t="s">
        <v>282</v>
      </c>
      <c r="AH73" s="246" t="s">
        <v>282</v>
      </c>
      <c r="AI73" s="246" t="s">
        <v>282</v>
      </c>
      <c r="AJ73" s="246" t="s">
        <v>282</v>
      </c>
      <c r="AK73" s="246" t="s">
        <v>282</v>
      </c>
      <c r="AL73" s="246" t="s">
        <v>282</v>
      </c>
      <c r="AM73" s="246" t="s">
        <v>282</v>
      </c>
      <c r="AN73" s="246" t="s">
        <v>282</v>
      </c>
      <c r="AO73" s="246" t="s">
        <v>282</v>
      </c>
      <c r="AP73" s="246" t="s">
        <v>282</v>
      </c>
      <c r="AQ73" s="246" t="s">
        <v>282</v>
      </c>
      <c r="AR73" s="246" t="s">
        <v>282</v>
      </c>
      <c r="AS73" s="246" t="s">
        <v>282</v>
      </c>
      <c r="AT73" s="246" t="s">
        <v>282</v>
      </c>
      <c r="AU73" s="246" t="s">
        <v>282</v>
      </c>
      <c r="AV73" s="246" t="s">
        <v>282</v>
      </c>
      <c r="AW73" s="246" t="s">
        <v>282</v>
      </c>
      <c r="AX73" s="246" t="s">
        <v>282</v>
      </c>
      <c r="AY73" s="246" t="s">
        <v>282</v>
      </c>
      <c r="AZ73" s="246" t="s">
        <v>282</v>
      </c>
      <c r="BA73" s="246" t="s">
        <v>282</v>
      </c>
      <c r="BB73" s="246" t="s">
        <v>282</v>
      </c>
      <c r="BC73" s="246" t="s">
        <v>282</v>
      </c>
      <c r="BD73" s="246" t="s">
        <v>282</v>
      </c>
      <c r="BE73" s="246" t="s">
        <v>282</v>
      </c>
      <c r="BF73" s="246" t="s">
        <v>282</v>
      </c>
      <c r="BG73" s="246" t="s">
        <v>282</v>
      </c>
      <c r="BH73" s="246" t="s">
        <v>282</v>
      </c>
      <c r="BI73" s="246" t="s">
        <v>282</v>
      </c>
      <c r="BJ73" s="246" t="s">
        <v>282</v>
      </c>
      <c r="BK73" s="246" t="s">
        <v>282</v>
      </c>
      <c r="BL73" s="246" t="s">
        <v>282</v>
      </c>
      <c r="BM73" s="246" t="s">
        <v>282</v>
      </c>
      <c r="BN73" s="246" t="s">
        <v>282</v>
      </c>
      <c r="BO73" s="246" t="s">
        <v>282</v>
      </c>
      <c r="BP73" s="246" t="s">
        <v>282</v>
      </c>
      <c r="BQ73" s="246" t="s">
        <v>282</v>
      </c>
      <c r="BR73" s="246" t="s">
        <v>282</v>
      </c>
      <c r="BS73" s="246" t="s">
        <v>282</v>
      </c>
      <c r="BT73" s="246" t="s">
        <v>282</v>
      </c>
      <c r="BU73" s="246" t="s">
        <v>282</v>
      </c>
      <c r="BV73" s="246" t="s">
        <v>282</v>
      </c>
      <c r="BW73" s="246" t="s">
        <v>282</v>
      </c>
      <c r="BX73" s="246" t="s">
        <v>282</v>
      </c>
      <c r="BY73" s="246" t="s">
        <v>282</v>
      </c>
      <c r="BZ73" s="246" t="s">
        <v>282</v>
      </c>
      <c r="CA73" s="246" t="s">
        <v>282</v>
      </c>
      <c r="CB73" s="246" t="s">
        <v>282</v>
      </c>
      <c r="CC73" s="246" t="s">
        <v>282</v>
      </c>
      <c r="CD73" s="246" t="s">
        <v>282</v>
      </c>
      <c r="CE73" s="32">
        <f t="shared" si="11"/>
        <v>0</v>
      </c>
    </row>
    <row r="74" spans="1:83">
      <c r="A74" s="33" t="s">
        <v>258</v>
      </c>
      <c r="B74" s="34"/>
      <c r="C74" s="246" t="s">
        <v>282</v>
      </c>
      <c r="D74" s="246" t="s">
        <v>282</v>
      </c>
      <c r="E74" s="246" t="s">
        <v>282</v>
      </c>
      <c r="F74" s="246" t="s">
        <v>282</v>
      </c>
      <c r="G74" s="246" t="s">
        <v>282</v>
      </c>
      <c r="H74" s="246" t="s">
        <v>282</v>
      </c>
      <c r="I74" s="246" t="s">
        <v>282</v>
      </c>
      <c r="J74" s="246" t="s">
        <v>282</v>
      </c>
      <c r="K74" s="246" t="s">
        <v>282</v>
      </c>
      <c r="L74" s="246" t="s">
        <v>282</v>
      </c>
      <c r="M74" s="246" t="s">
        <v>282</v>
      </c>
      <c r="N74" s="246" t="s">
        <v>282</v>
      </c>
      <c r="O74" s="246" t="s">
        <v>282</v>
      </c>
      <c r="P74" s="246" t="s">
        <v>282</v>
      </c>
      <c r="Q74" s="246" t="s">
        <v>282</v>
      </c>
      <c r="R74" s="246" t="s">
        <v>282</v>
      </c>
      <c r="S74" s="246" t="s">
        <v>282</v>
      </c>
      <c r="T74" s="246" t="s">
        <v>282</v>
      </c>
      <c r="U74" s="246" t="s">
        <v>282</v>
      </c>
      <c r="V74" s="246" t="s">
        <v>282</v>
      </c>
      <c r="W74" s="246" t="s">
        <v>282</v>
      </c>
      <c r="X74" s="246" t="s">
        <v>282</v>
      </c>
      <c r="Y74" s="246" t="s">
        <v>282</v>
      </c>
      <c r="Z74" s="246" t="s">
        <v>282</v>
      </c>
      <c r="AA74" s="246" t="s">
        <v>282</v>
      </c>
      <c r="AB74" s="246" t="s">
        <v>282</v>
      </c>
      <c r="AC74" s="246" t="s">
        <v>282</v>
      </c>
      <c r="AD74" s="246" t="s">
        <v>282</v>
      </c>
      <c r="AE74" s="246" t="s">
        <v>282</v>
      </c>
      <c r="AF74" s="246" t="s">
        <v>282</v>
      </c>
      <c r="AG74" s="246" t="s">
        <v>282</v>
      </c>
      <c r="AH74" s="246" t="s">
        <v>282</v>
      </c>
      <c r="AI74" s="246" t="s">
        <v>282</v>
      </c>
      <c r="AJ74" s="246" t="s">
        <v>282</v>
      </c>
      <c r="AK74" s="246" t="s">
        <v>282</v>
      </c>
      <c r="AL74" s="246" t="s">
        <v>282</v>
      </c>
      <c r="AM74" s="246" t="s">
        <v>282</v>
      </c>
      <c r="AN74" s="246" t="s">
        <v>282</v>
      </c>
      <c r="AO74" s="246" t="s">
        <v>282</v>
      </c>
      <c r="AP74" s="246" t="s">
        <v>282</v>
      </c>
      <c r="AQ74" s="246" t="s">
        <v>282</v>
      </c>
      <c r="AR74" s="246" t="s">
        <v>282</v>
      </c>
      <c r="AS74" s="246" t="s">
        <v>282</v>
      </c>
      <c r="AT74" s="246" t="s">
        <v>282</v>
      </c>
      <c r="AU74" s="246" t="s">
        <v>282</v>
      </c>
      <c r="AV74" s="246" t="s">
        <v>282</v>
      </c>
      <c r="AW74" s="246" t="s">
        <v>282</v>
      </c>
      <c r="AX74" s="246" t="s">
        <v>282</v>
      </c>
      <c r="AY74" s="246" t="s">
        <v>282</v>
      </c>
      <c r="AZ74" s="246" t="s">
        <v>282</v>
      </c>
      <c r="BA74" s="246" t="s">
        <v>282</v>
      </c>
      <c r="BB74" s="246" t="s">
        <v>282</v>
      </c>
      <c r="BC74" s="246" t="s">
        <v>282</v>
      </c>
      <c r="BD74" s="246" t="s">
        <v>282</v>
      </c>
      <c r="BE74" s="246" t="s">
        <v>282</v>
      </c>
      <c r="BF74" s="246" t="s">
        <v>282</v>
      </c>
      <c r="BG74" s="246" t="s">
        <v>282</v>
      </c>
      <c r="BH74" s="246" t="s">
        <v>282</v>
      </c>
      <c r="BI74" s="246" t="s">
        <v>282</v>
      </c>
      <c r="BJ74" s="246" t="s">
        <v>282</v>
      </c>
      <c r="BK74" s="246" t="s">
        <v>282</v>
      </c>
      <c r="BL74" s="246" t="s">
        <v>282</v>
      </c>
      <c r="BM74" s="246" t="s">
        <v>282</v>
      </c>
      <c r="BN74" s="246" t="s">
        <v>282</v>
      </c>
      <c r="BO74" s="246" t="s">
        <v>282</v>
      </c>
      <c r="BP74" s="246" t="s">
        <v>282</v>
      </c>
      <c r="BQ74" s="246" t="s">
        <v>282</v>
      </c>
      <c r="BR74" s="246" t="s">
        <v>282</v>
      </c>
      <c r="BS74" s="246" t="s">
        <v>282</v>
      </c>
      <c r="BT74" s="246" t="s">
        <v>282</v>
      </c>
      <c r="BU74" s="246" t="s">
        <v>282</v>
      </c>
      <c r="BV74" s="246" t="s">
        <v>282</v>
      </c>
      <c r="BW74" s="246" t="s">
        <v>282</v>
      </c>
      <c r="BX74" s="246" t="s">
        <v>282</v>
      </c>
      <c r="BY74" s="246" t="s">
        <v>282</v>
      </c>
      <c r="BZ74" s="246" t="s">
        <v>282</v>
      </c>
      <c r="CA74" s="246" t="s">
        <v>282</v>
      </c>
      <c r="CB74" s="246" t="s">
        <v>282</v>
      </c>
      <c r="CC74" s="246" t="s">
        <v>282</v>
      </c>
      <c r="CD74" s="246" t="s">
        <v>282</v>
      </c>
      <c r="CE74" s="32">
        <f t="shared" si="11"/>
        <v>0</v>
      </c>
    </row>
    <row r="75" spans="1:83">
      <c r="A75" s="33" t="s">
        <v>259</v>
      </c>
      <c r="B75" s="34"/>
      <c r="C75" s="246" t="s">
        <v>282</v>
      </c>
      <c r="D75" s="246" t="s">
        <v>282</v>
      </c>
      <c r="E75" s="246" t="s">
        <v>282</v>
      </c>
      <c r="F75" s="246" t="s">
        <v>282</v>
      </c>
      <c r="G75" s="246" t="s">
        <v>282</v>
      </c>
      <c r="H75" s="246" t="s">
        <v>282</v>
      </c>
      <c r="I75" s="246" t="s">
        <v>282</v>
      </c>
      <c r="J75" s="246" t="s">
        <v>282</v>
      </c>
      <c r="K75" s="246" t="s">
        <v>282</v>
      </c>
      <c r="L75" s="246" t="s">
        <v>282</v>
      </c>
      <c r="M75" s="246" t="s">
        <v>282</v>
      </c>
      <c r="N75" s="246" t="s">
        <v>282</v>
      </c>
      <c r="O75" s="246" t="s">
        <v>282</v>
      </c>
      <c r="P75" s="246" t="s">
        <v>282</v>
      </c>
      <c r="Q75" s="246" t="s">
        <v>282</v>
      </c>
      <c r="R75" s="246" t="s">
        <v>282</v>
      </c>
      <c r="S75" s="246" t="s">
        <v>282</v>
      </c>
      <c r="T75" s="246" t="s">
        <v>282</v>
      </c>
      <c r="U75" s="246" t="s">
        <v>282</v>
      </c>
      <c r="V75" s="246" t="s">
        <v>282</v>
      </c>
      <c r="W75" s="246" t="s">
        <v>282</v>
      </c>
      <c r="X75" s="246" t="s">
        <v>282</v>
      </c>
      <c r="Y75" s="246" t="s">
        <v>282</v>
      </c>
      <c r="Z75" s="246" t="s">
        <v>282</v>
      </c>
      <c r="AA75" s="246" t="s">
        <v>282</v>
      </c>
      <c r="AB75" s="246" t="s">
        <v>282</v>
      </c>
      <c r="AC75" s="246" t="s">
        <v>282</v>
      </c>
      <c r="AD75" s="246" t="s">
        <v>282</v>
      </c>
      <c r="AE75" s="246" t="s">
        <v>282</v>
      </c>
      <c r="AF75" s="246" t="s">
        <v>282</v>
      </c>
      <c r="AG75" s="246" t="s">
        <v>282</v>
      </c>
      <c r="AH75" s="246" t="s">
        <v>282</v>
      </c>
      <c r="AI75" s="246" t="s">
        <v>282</v>
      </c>
      <c r="AJ75" s="246" t="s">
        <v>282</v>
      </c>
      <c r="AK75" s="246" t="s">
        <v>282</v>
      </c>
      <c r="AL75" s="246" t="s">
        <v>282</v>
      </c>
      <c r="AM75" s="246" t="s">
        <v>282</v>
      </c>
      <c r="AN75" s="246" t="s">
        <v>282</v>
      </c>
      <c r="AO75" s="246" t="s">
        <v>282</v>
      </c>
      <c r="AP75" s="246" t="s">
        <v>282</v>
      </c>
      <c r="AQ75" s="246" t="s">
        <v>282</v>
      </c>
      <c r="AR75" s="246" t="s">
        <v>282</v>
      </c>
      <c r="AS75" s="246" t="s">
        <v>282</v>
      </c>
      <c r="AT75" s="246" t="s">
        <v>282</v>
      </c>
      <c r="AU75" s="246" t="s">
        <v>282</v>
      </c>
      <c r="AV75" s="246" t="s">
        <v>282</v>
      </c>
      <c r="AW75" s="246" t="s">
        <v>282</v>
      </c>
      <c r="AX75" s="246" t="s">
        <v>282</v>
      </c>
      <c r="AY75" s="246" t="s">
        <v>282</v>
      </c>
      <c r="AZ75" s="246" t="s">
        <v>282</v>
      </c>
      <c r="BA75" s="246" t="s">
        <v>282</v>
      </c>
      <c r="BB75" s="246" t="s">
        <v>282</v>
      </c>
      <c r="BC75" s="246" t="s">
        <v>282</v>
      </c>
      <c r="BD75" s="246" t="s">
        <v>282</v>
      </c>
      <c r="BE75" s="246" t="s">
        <v>282</v>
      </c>
      <c r="BF75" s="246" t="s">
        <v>282</v>
      </c>
      <c r="BG75" s="246" t="s">
        <v>282</v>
      </c>
      <c r="BH75" s="246" t="s">
        <v>282</v>
      </c>
      <c r="BI75" s="246" t="s">
        <v>282</v>
      </c>
      <c r="BJ75" s="246" t="s">
        <v>282</v>
      </c>
      <c r="BK75" s="246" t="s">
        <v>282</v>
      </c>
      <c r="BL75" s="246" t="s">
        <v>282</v>
      </c>
      <c r="BM75" s="246" t="s">
        <v>282</v>
      </c>
      <c r="BN75" s="246" t="s">
        <v>282</v>
      </c>
      <c r="BO75" s="246" t="s">
        <v>282</v>
      </c>
      <c r="BP75" s="246" t="s">
        <v>282</v>
      </c>
      <c r="BQ75" s="246" t="s">
        <v>282</v>
      </c>
      <c r="BR75" s="246" t="s">
        <v>282</v>
      </c>
      <c r="BS75" s="246" t="s">
        <v>282</v>
      </c>
      <c r="BT75" s="246" t="s">
        <v>282</v>
      </c>
      <c r="BU75" s="246" t="s">
        <v>282</v>
      </c>
      <c r="BV75" s="246" t="s">
        <v>282</v>
      </c>
      <c r="BW75" s="246" t="s">
        <v>282</v>
      </c>
      <c r="BX75" s="246" t="s">
        <v>282</v>
      </c>
      <c r="BY75" s="246" t="s">
        <v>282</v>
      </c>
      <c r="BZ75" s="246" t="s">
        <v>282</v>
      </c>
      <c r="CA75" s="246" t="s">
        <v>282</v>
      </c>
      <c r="CB75" s="246" t="s">
        <v>282</v>
      </c>
      <c r="CC75" s="246" t="s">
        <v>282</v>
      </c>
      <c r="CD75" s="246" t="s">
        <v>282</v>
      </c>
      <c r="CE75" s="32">
        <f t="shared" si="11"/>
        <v>0</v>
      </c>
    </row>
    <row r="76" spans="1:83">
      <c r="A76" s="33" t="s">
        <v>260</v>
      </c>
      <c r="B76" s="34"/>
      <c r="C76" s="246" t="s">
        <v>282</v>
      </c>
      <c r="D76" s="246" t="s">
        <v>282</v>
      </c>
      <c r="E76" s="246" t="s">
        <v>282</v>
      </c>
      <c r="F76" s="246" t="s">
        <v>282</v>
      </c>
      <c r="G76" s="246" t="s">
        <v>282</v>
      </c>
      <c r="H76" s="246" t="s">
        <v>282</v>
      </c>
      <c r="I76" s="246" t="s">
        <v>282</v>
      </c>
      <c r="J76" s="246" t="s">
        <v>282</v>
      </c>
      <c r="K76" s="246" t="s">
        <v>282</v>
      </c>
      <c r="L76" s="246" t="s">
        <v>282</v>
      </c>
      <c r="M76" s="246" t="s">
        <v>282</v>
      </c>
      <c r="N76" s="246" t="s">
        <v>282</v>
      </c>
      <c r="O76" s="246" t="s">
        <v>282</v>
      </c>
      <c r="P76" s="246" t="s">
        <v>282</v>
      </c>
      <c r="Q76" s="246" t="s">
        <v>282</v>
      </c>
      <c r="R76" s="246" t="s">
        <v>282</v>
      </c>
      <c r="S76" s="246" t="s">
        <v>282</v>
      </c>
      <c r="T76" s="246" t="s">
        <v>282</v>
      </c>
      <c r="U76" s="246" t="s">
        <v>282</v>
      </c>
      <c r="V76" s="246" t="s">
        <v>282</v>
      </c>
      <c r="W76" s="246" t="s">
        <v>282</v>
      </c>
      <c r="X76" s="246" t="s">
        <v>282</v>
      </c>
      <c r="Y76" s="246" t="s">
        <v>282</v>
      </c>
      <c r="Z76" s="246" t="s">
        <v>282</v>
      </c>
      <c r="AA76" s="246" t="s">
        <v>282</v>
      </c>
      <c r="AB76" s="246" t="s">
        <v>282</v>
      </c>
      <c r="AC76" s="246" t="s">
        <v>282</v>
      </c>
      <c r="AD76" s="246" t="s">
        <v>282</v>
      </c>
      <c r="AE76" s="246" t="s">
        <v>282</v>
      </c>
      <c r="AF76" s="246" t="s">
        <v>282</v>
      </c>
      <c r="AG76" s="246" t="s">
        <v>282</v>
      </c>
      <c r="AH76" s="246" t="s">
        <v>282</v>
      </c>
      <c r="AI76" s="246" t="s">
        <v>282</v>
      </c>
      <c r="AJ76" s="246" t="s">
        <v>282</v>
      </c>
      <c r="AK76" s="246" t="s">
        <v>282</v>
      </c>
      <c r="AL76" s="246" t="s">
        <v>282</v>
      </c>
      <c r="AM76" s="246" t="s">
        <v>282</v>
      </c>
      <c r="AN76" s="246" t="s">
        <v>282</v>
      </c>
      <c r="AO76" s="246" t="s">
        <v>282</v>
      </c>
      <c r="AP76" s="246" t="s">
        <v>282</v>
      </c>
      <c r="AQ76" s="246" t="s">
        <v>282</v>
      </c>
      <c r="AR76" s="246" t="s">
        <v>282</v>
      </c>
      <c r="AS76" s="246" t="s">
        <v>282</v>
      </c>
      <c r="AT76" s="246" t="s">
        <v>282</v>
      </c>
      <c r="AU76" s="246" t="s">
        <v>282</v>
      </c>
      <c r="AV76" s="246" t="s">
        <v>282</v>
      </c>
      <c r="AW76" s="246" t="s">
        <v>282</v>
      </c>
      <c r="AX76" s="246" t="s">
        <v>282</v>
      </c>
      <c r="AY76" s="246" t="s">
        <v>282</v>
      </c>
      <c r="AZ76" s="246" t="s">
        <v>282</v>
      </c>
      <c r="BA76" s="246" t="s">
        <v>282</v>
      </c>
      <c r="BB76" s="246" t="s">
        <v>282</v>
      </c>
      <c r="BC76" s="246" t="s">
        <v>282</v>
      </c>
      <c r="BD76" s="246" t="s">
        <v>282</v>
      </c>
      <c r="BE76" s="246" t="s">
        <v>282</v>
      </c>
      <c r="BF76" s="246" t="s">
        <v>282</v>
      </c>
      <c r="BG76" s="246" t="s">
        <v>282</v>
      </c>
      <c r="BH76" s="246" t="s">
        <v>282</v>
      </c>
      <c r="BI76" s="246" t="s">
        <v>282</v>
      </c>
      <c r="BJ76" s="246" t="s">
        <v>282</v>
      </c>
      <c r="BK76" s="246" t="s">
        <v>282</v>
      </c>
      <c r="BL76" s="246" t="s">
        <v>282</v>
      </c>
      <c r="BM76" s="246" t="s">
        <v>282</v>
      </c>
      <c r="BN76" s="246" t="s">
        <v>282</v>
      </c>
      <c r="BO76" s="246" t="s">
        <v>282</v>
      </c>
      <c r="BP76" s="246" t="s">
        <v>282</v>
      </c>
      <c r="BQ76" s="246" t="s">
        <v>282</v>
      </c>
      <c r="BR76" s="246" t="s">
        <v>282</v>
      </c>
      <c r="BS76" s="246" t="s">
        <v>282</v>
      </c>
      <c r="BT76" s="246" t="s">
        <v>282</v>
      </c>
      <c r="BU76" s="246" t="s">
        <v>282</v>
      </c>
      <c r="BV76" s="246" t="s">
        <v>282</v>
      </c>
      <c r="BW76" s="246" t="s">
        <v>282</v>
      </c>
      <c r="BX76" s="246" t="s">
        <v>282</v>
      </c>
      <c r="BY76" s="246" t="s">
        <v>282</v>
      </c>
      <c r="BZ76" s="246" t="s">
        <v>282</v>
      </c>
      <c r="CA76" s="246" t="s">
        <v>282</v>
      </c>
      <c r="CB76" s="246" t="s">
        <v>282</v>
      </c>
      <c r="CC76" s="246" t="s">
        <v>282</v>
      </c>
      <c r="CD76" s="246" t="s">
        <v>282</v>
      </c>
      <c r="CE76" s="32">
        <f t="shared" si="11"/>
        <v>0</v>
      </c>
    </row>
    <row r="77" spans="1:83">
      <c r="A77" s="33" t="s">
        <v>261</v>
      </c>
      <c r="B77" s="218"/>
      <c r="C77" s="246" t="s">
        <v>282</v>
      </c>
      <c r="D77" s="246" t="s">
        <v>282</v>
      </c>
      <c r="E77" s="246" t="s">
        <v>282</v>
      </c>
      <c r="F77" s="246" t="s">
        <v>282</v>
      </c>
      <c r="G77" s="246" t="s">
        <v>282</v>
      </c>
      <c r="H77" s="246" t="s">
        <v>282</v>
      </c>
      <c r="I77" s="246" t="s">
        <v>282</v>
      </c>
      <c r="J77" s="246" t="s">
        <v>282</v>
      </c>
      <c r="K77" s="246" t="s">
        <v>282</v>
      </c>
      <c r="L77" s="246" t="s">
        <v>282</v>
      </c>
      <c r="M77" s="246" t="s">
        <v>282</v>
      </c>
      <c r="N77" s="246" t="s">
        <v>282</v>
      </c>
      <c r="O77" s="246" t="s">
        <v>282</v>
      </c>
      <c r="P77" s="246" t="s">
        <v>282</v>
      </c>
      <c r="Q77" s="246" t="s">
        <v>282</v>
      </c>
      <c r="R77" s="246" t="s">
        <v>282</v>
      </c>
      <c r="S77" s="246" t="s">
        <v>282</v>
      </c>
      <c r="T77" s="246" t="s">
        <v>282</v>
      </c>
      <c r="U77" s="246" t="s">
        <v>282</v>
      </c>
      <c r="V77" s="246" t="s">
        <v>282</v>
      </c>
      <c r="W77" s="246" t="s">
        <v>282</v>
      </c>
      <c r="X77" s="246" t="s">
        <v>282</v>
      </c>
      <c r="Y77" s="246" t="s">
        <v>282</v>
      </c>
      <c r="Z77" s="246" t="s">
        <v>282</v>
      </c>
      <c r="AA77" s="246" t="s">
        <v>282</v>
      </c>
      <c r="AB77" s="246" t="s">
        <v>282</v>
      </c>
      <c r="AC77" s="246" t="s">
        <v>282</v>
      </c>
      <c r="AD77" s="246" t="s">
        <v>282</v>
      </c>
      <c r="AE77" s="246" t="s">
        <v>282</v>
      </c>
      <c r="AF77" s="246" t="s">
        <v>282</v>
      </c>
      <c r="AG77" s="246" t="s">
        <v>282</v>
      </c>
      <c r="AH77" s="246" t="s">
        <v>282</v>
      </c>
      <c r="AI77" s="246" t="s">
        <v>282</v>
      </c>
      <c r="AJ77" s="246" t="s">
        <v>282</v>
      </c>
      <c r="AK77" s="246" t="s">
        <v>282</v>
      </c>
      <c r="AL77" s="246" t="s">
        <v>282</v>
      </c>
      <c r="AM77" s="246" t="s">
        <v>282</v>
      </c>
      <c r="AN77" s="246" t="s">
        <v>282</v>
      </c>
      <c r="AO77" s="246" t="s">
        <v>282</v>
      </c>
      <c r="AP77" s="246" t="s">
        <v>282</v>
      </c>
      <c r="AQ77" s="246" t="s">
        <v>282</v>
      </c>
      <c r="AR77" s="246" t="s">
        <v>282</v>
      </c>
      <c r="AS77" s="246" t="s">
        <v>282</v>
      </c>
      <c r="AT77" s="246" t="s">
        <v>282</v>
      </c>
      <c r="AU77" s="246" t="s">
        <v>282</v>
      </c>
      <c r="AV77" s="246" t="s">
        <v>282</v>
      </c>
      <c r="AW77" s="246" t="s">
        <v>282</v>
      </c>
      <c r="AX77" s="246" t="s">
        <v>282</v>
      </c>
      <c r="AY77" s="246" t="s">
        <v>282</v>
      </c>
      <c r="AZ77" s="246" t="s">
        <v>282</v>
      </c>
      <c r="BA77" s="246" t="s">
        <v>282</v>
      </c>
      <c r="BB77" s="246" t="s">
        <v>282</v>
      </c>
      <c r="BC77" s="246" t="s">
        <v>282</v>
      </c>
      <c r="BD77" s="246" t="s">
        <v>282</v>
      </c>
      <c r="BE77" s="246" t="s">
        <v>282</v>
      </c>
      <c r="BF77" s="246" t="s">
        <v>282</v>
      </c>
      <c r="BG77" s="246" t="s">
        <v>282</v>
      </c>
      <c r="BH77" s="246" t="s">
        <v>282</v>
      </c>
      <c r="BI77" s="246" t="s">
        <v>282</v>
      </c>
      <c r="BJ77" s="246" t="s">
        <v>282</v>
      </c>
      <c r="BK77" s="246" t="s">
        <v>282</v>
      </c>
      <c r="BL77" s="246" t="s">
        <v>282</v>
      </c>
      <c r="BM77" s="246" t="s">
        <v>282</v>
      </c>
      <c r="BN77" s="246" t="s">
        <v>282</v>
      </c>
      <c r="BO77" s="246" t="s">
        <v>282</v>
      </c>
      <c r="BP77" s="246" t="s">
        <v>282</v>
      </c>
      <c r="BQ77" s="246" t="s">
        <v>282</v>
      </c>
      <c r="BR77" s="246" t="s">
        <v>282</v>
      </c>
      <c r="BS77" s="246" t="s">
        <v>282</v>
      </c>
      <c r="BT77" s="246" t="s">
        <v>282</v>
      </c>
      <c r="BU77" s="246" t="s">
        <v>282</v>
      </c>
      <c r="BV77" s="246" t="s">
        <v>282</v>
      </c>
      <c r="BW77" s="246" t="s">
        <v>282</v>
      </c>
      <c r="BX77" s="246" t="s">
        <v>282</v>
      </c>
      <c r="BY77" s="246" t="s">
        <v>282</v>
      </c>
      <c r="BZ77" s="246" t="s">
        <v>282</v>
      </c>
      <c r="CA77" s="246" t="s">
        <v>282</v>
      </c>
      <c r="CB77" s="246" t="s">
        <v>282</v>
      </c>
      <c r="CC77" s="246" t="s">
        <v>282</v>
      </c>
      <c r="CD77" s="246" t="s">
        <v>282</v>
      </c>
      <c r="CE77" s="32">
        <f t="shared" si="11"/>
        <v>0</v>
      </c>
    </row>
    <row r="78" spans="1:83">
      <c r="A78" s="33" t="s">
        <v>262</v>
      </c>
      <c r="B78" s="34"/>
      <c r="C78" s="246" t="s">
        <v>282</v>
      </c>
      <c r="D78" s="246" t="s">
        <v>282</v>
      </c>
      <c r="E78" s="246" t="s">
        <v>282</v>
      </c>
      <c r="F78" s="246" t="s">
        <v>282</v>
      </c>
      <c r="G78" s="246" t="s">
        <v>282</v>
      </c>
      <c r="H78" s="246" t="s">
        <v>282</v>
      </c>
      <c r="I78" s="246" t="s">
        <v>282</v>
      </c>
      <c r="J78" s="246" t="s">
        <v>282</v>
      </c>
      <c r="K78" s="246" t="s">
        <v>282</v>
      </c>
      <c r="L78" s="246" t="s">
        <v>282</v>
      </c>
      <c r="M78" s="246" t="s">
        <v>282</v>
      </c>
      <c r="N78" s="246" t="s">
        <v>282</v>
      </c>
      <c r="O78" s="246" t="s">
        <v>282</v>
      </c>
      <c r="P78" s="246" t="s">
        <v>282</v>
      </c>
      <c r="Q78" s="246" t="s">
        <v>282</v>
      </c>
      <c r="R78" s="246" t="s">
        <v>282</v>
      </c>
      <c r="S78" s="246" t="s">
        <v>282</v>
      </c>
      <c r="T78" s="246" t="s">
        <v>282</v>
      </c>
      <c r="U78" s="246" t="s">
        <v>282</v>
      </c>
      <c r="V78" s="246" t="s">
        <v>282</v>
      </c>
      <c r="W78" s="246" t="s">
        <v>282</v>
      </c>
      <c r="X78" s="246" t="s">
        <v>282</v>
      </c>
      <c r="Y78" s="246" t="s">
        <v>282</v>
      </c>
      <c r="Z78" s="246" t="s">
        <v>282</v>
      </c>
      <c r="AA78" s="246" t="s">
        <v>282</v>
      </c>
      <c r="AB78" s="246" t="s">
        <v>282</v>
      </c>
      <c r="AC78" s="246" t="s">
        <v>282</v>
      </c>
      <c r="AD78" s="246" t="s">
        <v>282</v>
      </c>
      <c r="AE78" s="246" t="s">
        <v>282</v>
      </c>
      <c r="AF78" s="246" t="s">
        <v>282</v>
      </c>
      <c r="AG78" s="246" t="s">
        <v>282</v>
      </c>
      <c r="AH78" s="246" t="s">
        <v>282</v>
      </c>
      <c r="AI78" s="246" t="s">
        <v>282</v>
      </c>
      <c r="AJ78" s="246" t="s">
        <v>282</v>
      </c>
      <c r="AK78" s="246" t="s">
        <v>282</v>
      </c>
      <c r="AL78" s="246" t="s">
        <v>282</v>
      </c>
      <c r="AM78" s="246" t="s">
        <v>282</v>
      </c>
      <c r="AN78" s="246" t="s">
        <v>282</v>
      </c>
      <c r="AO78" s="246" t="s">
        <v>282</v>
      </c>
      <c r="AP78" s="246" t="s">
        <v>282</v>
      </c>
      <c r="AQ78" s="246" t="s">
        <v>282</v>
      </c>
      <c r="AR78" s="246" t="s">
        <v>282</v>
      </c>
      <c r="AS78" s="246" t="s">
        <v>282</v>
      </c>
      <c r="AT78" s="246" t="s">
        <v>282</v>
      </c>
      <c r="AU78" s="246" t="s">
        <v>282</v>
      </c>
      <c r="AV78" s="246" t="s">
        <v>282</v>
      </c>
      <c r="AW78" s="246" t="s">
        <v>282</v>
      </c>
      <c r="AX78" s="246" t="s">
        <v>282</v>
      </c>
      <c r="AY78" s="246" t="s">
        <v>282</v>
      </c>
      <c r="AZ78" s="246" t="s">
        <v>282</v>
      </c>
      <c r="BA78" s="246" t="s">
        <v>282</v>
      </c>
      <c r="BB78" s="246" t="s">
        <v>282</v>
      </c>
      <c r="BC78" s="246" t="s">
        <v>282</v>
      </c>
      <c r="BD78" s="246" t="s">
        <v>282</v>
      </c>
      <c r="BE78" s="246" t="s">
        <v>282</v>
      </c>
      <c r="BF78" s="246" t="s">
        <v>282</v>
      </c>
      <c r="BG78" s="246" t="s">
        <v>282</v>
      </c>
      <c r="BH78" s="246" t="s">
        <v>282</v>
      </c>
      <c r="BI78" s="246" t="s">
        <v>282</v>
      </c>
      <c r="BJ78" s="246" t="s">
        <v>282</v>
      </c>
      <c r="BK78" s="246" t="s">
        <v>282</v>
      </c>
      <c r="BL78" s="246" t="s">
        <v>282</v>
      </c>
      <c r="BM78" s="246" t="s">
        <v>282</v>
      </c>
      <c r="BN78" s="246" t="s">
        <v>282</v>
      </c>
      <c r="BO78" s="246" t="s">
        <v>282</v>
      </c>
      <c r="BP78" s="246" t="s">
        <v>282</v>
      </c>
      <c r="BQ78" s="246" t="s">
        <v>282</v>
      </c>
      <c r="BR78" s="246" t="s">
        <v>282</v>
      </c>
      <c r="BS78" s="246" t="s">
        <v>282</v>
      </c>
      <c r="BT78" s="246" t="s">
        <v>282</v>
      </c>
      <c r="BU78" s="246" t="s">
        <v>282</v>
      </c>
      <c r="BV78" s="246" t="s">
        <v>282</v>
      </c>
      <c r="BW78" s="246" t="s">
        <v>282</v>
      </c>
      <c r="BX78" s="246" t="s">
        <v>282</v>
      </c>
      <c r="BY78" s="246" t="s">
        <v>282</v>
      </c>
      <c r="BZ78" s="246" t="s">
        <v>282</v>
      </c>
      <c r="CA78" s="246" t="s">
        <v>282</v>
      </c>
      <c r="CB78" s="246" t="s">
        <v>282</v>
      </c>
      <c r="CC78" s="246" t="s">
        <v>282</v>
      </c>
      <c r="CD78" s="246" t="s">
        <v>282</v>
      </c>
      <c r="CE78" s="32">
        <f t="shared" si="11"/>
        <v>0</v>
      </c>
    </row>
    <row r="79" spans="1:83">
      <c r="A79" s="33" t="s">
        <v>263</v>
      </c>
      <c r="B79" s="20"/>
      <c r="C79" s="246" t="s">
        <v>282</v>
      </c>
      <c r="D79" s="246" t="s">
        <v>282</v>
      </c>
      <c r="E79" s="246" t="s">
        <v>282</v>
      </c>
      <c r="F79" s="246" t="s">
        <v>282</v>
      </c>
      <c r="G79" s="246" t="s">
        <v>282</v>
      </c>
      <c r="H79" s="246" t="s">
        <v>282</v>
      </c>
      <c r="I79" s="246" t="s">
        <v>282</v>
      </c>
      <c r="J79" s="246" t="s">
        <v>282</v>
      </c>
      <c r="K79" s="246" t="s">
        <v>282</v>
      </c>
      <c r="L79" s="246" t="s">
        <v>282</v>
      </c>
      <c r="M79" s="246" t="s">
        <v>282</v>
      </c>
      <c r="N79" s="246" t="s">
        <v>282</v>
      </c>
      <c r="O79" s="246" t="s">
        <v>282</v>
      </c>
      <c r="P79" s="246" t="s">
        <v>282</v>
      </c>
      <c r="Q79" s="246" t="s">
        <v>282</v>
      </c>
      <c r="R79" s="246" t="s">
        <v>282</v>
      </c>
      <c r="S79" s="246" t="s">
        <v>282</v>
      </c>
      <c r="T79" s="246" t="s">
        <v>282</v>
      </c>
      <c r="U79" s="246" t="s">
        <v>282</v>
      </c>
      <c r="V79" s="246" t="s">
        <v>282</v>
      </c>
      <c r="W79" s="246" t="s">
        <v>282</v>
      </c>
      <c r="X79" s="246" t="s">
        <v>282</v>
      </c>
      <c r="Y79" s="246" t="s">
        <v>282</v>
      </c>
      <c r="Z79" s="246" t="s">
        <v>282</v>
      </c>
      <c r="AA79" s="246" t="s">
        <v>282</v>
      </c>
      <c r="AB79" s="246" t="s">
        <v>282</v>
      </c>
      <c r="AC79" s="246" t="s">
        <v>282</v>
      </c>
      <c r="AD79" s="246" t="s">
        <v>282</v>
      </c>
      <c r="AE79" s="246" t="s">
        <v>282</v>
      </c>
      <c r="AF79" s="246" t="s">
        <v>282</v>
      </c>
      <c r="AG79" s="246" t="s">
        <v>282</v>
      </c>
      <c r="AH79" s="246" t="s">
        <v>282</v>
      </c>
      <c r="AI79" s="246" t="s">
        <v>282</v>
      </c>
      <c r="AJ79" s="246" t="s">
        <v>282</v>
      </c>
      <c r="AK79" s="246" t="s">
        <v>282</v>
      </c>
      <c r="AL79" s="246" t="s">
        <v>282</v>
      </c>
      <c r="AM79" s="246" t="s">
        <v>282</v>
      </c>
      <c r="AN79" s="246" t="s">
        <v>282</v>
      </c>
      <c r="AO79" s="246" t="s">
        <v>282</v>
      </c>
      <c r="AP79" s="246" t="s">
        <v>282</v>
      </c>
      <c r="AQ79" s="246" t="s">
        <v>282</v>
      </c>
      <c r="AR79" s="246" t="s">
        <v>282</v>
      </c>
      <c r="AS79" s="246" t="s">
        <v>282</v>
      </c>
      <c r="AT79" s="246" t="s">
        <v>282</v>
      </c>
      <c r="AU79" s="246" t="s">
        <v>282</v>
      </c>
      <c r="AV79" s="246" t="s">
        <v>282</v>
      </c>
      <c r="AW79" s="246" t="s">
        <v>282</v>
      </c>
      <c r="AX79" s="246" t="s">
        <v>282</v>
      </c>
      <c r="AY79" s="246" t="s">
        <v>282</v>
      </c>
      <c r="AZ79" s="246" t="s">
        <v>282</v>
      </c>
      <c r="BA79" s="246" t="s">
        <v>282</v>
      </c>
      <c r="BB79" s="246" t="s">
        <v>282</v>
      </c>
      <c r="BC79" s="246" t="s">
        <v>282</v>
      </c>
      <c r="BD79" s="246" t="s">
        <v>282</v>
      </c>
      <c r="BE79" s="246" t="s">
        <v>282</v>
      </c>
      <c r="BF79" s="246" t="s">
        <v>282</v>
      </c>
      <c r="BG79" s="246" t="s">
        <v>282</v>
      </c>
      <c r="BH79" s="246" t="s">
        <v>282</v>
      </c>
      <c r="BI79" s="246" t="s">
        <v>282</v>
      </c>
      <c r="BJ79" s="246" t="s">
        <v>282</v>
      </c>
      <c r="BK79" s="246" t="s">
        <v>282</v>
      </c>
      <c r="BL79" s="246" t="s">
        <v>282</v>
      </c>
      <c r="BM79" s="246" t="s">
        <v>282</v>
      </c>
      <c r="BN79" s="246" t="s">
        <v>282</v>
      </c>
      <c r="BO79" s="246" t="s">
        <v>282</v>
      </c>
      <c r="BP79" s="246" t="s">
        <v>282</v>
      </c>
      <c r="BQ79" s="246" t="s">
        <v>282</v>
      </c>
      <c r="BR79" s="246" t="s">
        <v>282</v>
      </c>
      <c r="BS79" s="246" t="s">
        <v>282</v>
      </c>
      <c r="BT79" s="246" t="s">
        <v>282</v>
      </c>
      <c r="BU79" s="246" t="s">
        <v>282</v>
      </c>
      <c r="BV79" s="246" t="s">
        <v>282</v>
      </c>
      <c r="BW79" s="246" t="s">
        <v>282</v>
      </c>
      <c r="BX79" s="246" t="s">
        <v>282</v>
      </c>
      <c r="BY79" s="246" t="s">
        <v>282</v>
      </c>
      <c r="BZ79" s="246" t="s">
        <v>282</v>
      </c>
      <c r="CA79" s="246" t="s">
        <v>282</v>
      </c>
      <c r="CB79" s="246" t="s">
        <v>282</v>
      </c>
      <c r="CC79" s="246" t="s">
        <v>282</v>
      </c>
      <c r="CD79" s="246" t="s">
        <v>282</v>
      </c>
      <c r="CE79" s="32">
        <f t="shared" si="11"/>
        <v>0</v>
      </c>
    </row>
    <row r="80" spans="1:83">
      <c r="A80" s="33" t="s">
        <v>264</v>
      </c>
      <c r="B80" s="20"/>
      <c r="C80" s="246" t="s">
        <v>282</v>
      </c>
      <c r="D80" s="246" t="s">
        <v>282</v>
      </c>
      <c r="E80" s="246" t="s">
        <v>282</v>
      </c>
      <c r="F80" s="246" t="s">
        <v>282</v>
      </c>
      <c r="G80" s="246" t="s">
        <v>282</v>
      </c>
      <c r="H80" s="246" t="s">
        <v>282</v>
      </c>
      <c r="I80" s="246" t="s">
        <v>282</v>
      </c>
      <c r="J80" s="246" t="s">
        <v>282</v>
      </c>
      <c r="K80" s="246" t="s">
        <v>282</v>
      </c>
      <c r="L80" s="246" t="s">
        <v>282</v>
      </c>
      <c r="M80" s="246" t="s">
        <v>282</v>
      </c>
      <c r="N80" s="246" t="s">
        <v>282</v>
      </c>
      <c r="O80" s="246" t="s">
        <v>282</v>
      </c>
      <c r="P80" s="246" t="s">
        <v>282</v>
      </c>
      <c r="Q80" s="246" t="s">
        <v>282</v>
      </c>
      <c r="R80" s="246" t="s">
        <v>282</v>
      </c>
      <c r="S80" s="246" t="s">
        <v>282</v>
      </c>
      <c r="T80" s="246" t="s">
        <v>282</v>
      </c>
      <c r="U80" s="246" t="s">
        <v>282</v>
      </c>
      <c r="V80" s="246" t="s">
        <v>282</v>
      </c>
      <c r="W80" s="246" t="s">
        <v>282</v>
      </c>
      <c r="X80" s="246" t="s">
        <v>282</v>
      </c>
      <c r="Y80" s="246" t="s">
        <v>282</v>
      </c>
      <c r="Z80" s="246" t="s">
        <v>282</v>
      </c>
      <c r="AA80" s="246" t="s">
        <v>282</v>
      </c>
      <c r="AB80" s="246" t="s">
        <v>282</v>
      </c>
      <c r="AC80" s="246" t="s">
        <v>282</v>
      </c>
      <c r="AD80" s="246" t="s">
        <v>282</v>
      </c>
      <c r="AE80" s="246" t="s">
        <v>282</v>
      </c>
      <c r="AF80" s="246" t="s">
        <v>282</v>
      </c>
      <c r="AG80" s="246" t="s">
        <v>282</v>
      </c>
      <c r="AH80" s="246" t="s">
        <v>282</v>
      </c>
      <c r="AI80" s="246" t="s">
        <v>282</v>
      </c>
      <c r="AJ80" s="246" t="s">
        <v>282</v>
      </c>
      <c r="AK80" s="246" t="s">
        <v>282</v>
      </c>
      <c r="AL80" s="246" t="s">
        <v>282</v>
      </c>
      <c r="AM80" s="246" t="s">
        <v>282</v>
      </c>
      <c r="AN80" s="246" t="s">
        <v>282</v>
      </c>
      <c r="AO80" s="246" t="s">
        <v>282</v>
      </c>
      <c r="AP80" s="246" t="s">
        <v>282</v>
      </c>
      <c r="AQ80" s="246" t="s">
        <v>282</v>
      </c>
      <c r="AR80" s="246" t="s">
        <v>282</v>
      </c>
      <c r="AS80" s="246" t="s">
        <v>282</v>
      </c>
      <c r="AT80" s="246" t="s">
        <v>282</v>
      </c>
      <c r="AU80" s="246" t="s">
        <v>282</v>
      </c>
      <c r="AV80" s="246" t="s">
        <v>282</v>
      </c>
      <c r="AW80" s="246" t="s">
        <v>282</v>
      </c>
      <c r="AX80" s="246" t="s">
        <v>282</v>
      </c>
      <c r="AY80" s="246" t="s">
        <v>282</v>
      </c>
      <c r="AZ80" s="246" t="s">
        <v>282</v>
      </c>
      <c r="BA80" s="246" t="s">
        <v>282</v>
      </c>
      <c r="BB80" s="246" t="s">
        <v>282</v>
      </c>
      <c r="BC80" s="246" t="s">
        <v>282</v>
      </c>
      <c r="BD80" s="246" t="s">
        <v>282</v>
      </c>
      <c r="BE80" s="246" t="s">
        <v>282</v>
      </c>
      <c r="BF80" s="246" t="s">
        <v>282</v>
      </c>
      <c r="BG80" s="246" t="s">
        <v>282</v>
      </c>
      <c r="BH80" s="246" t="s">
        <v>282</v>
      </c>
      <c r="BI80" s="246" t="s">
        <v>282</v>
      </c>
      <c r="BJ80" s="246" t="s">
        <v>282</v>
      </c>
      <c r="BK80" s="246" t="s">
        <v>282</v>
      </c>
      <c r="BL80" s="246" t="s">
        <v>282</v>
      </c>
      <c r="BM80" s="246" t="s">
        <v>282</v>
      </c>
      <c r="BN80" s="246" t="s">
        <v>282</v>
      </c>
      <c r="BO80" s="246" t="s">
        <v>282</v>
      </c>
      <c r="BP80" s="246" t="s">
        <v>282</v>
      </c>
      <c r="BQ80" s="246" t="s">
        <v>282</v>
      </c>
      <c r="BR80" s="246" t="s">
        <v>282</v>
      </c>
      <c r="BS80" s="246" t="s">
        <v>282</v>
      </c>
      <c r="BT80" s="246" t="s">
        <v>282</v>
      </c>
      <c r="BU80" s="246" t="s">
        <v>282</v>
      </c>
      <c r="BV80" s="246" t="s">
        <v>282</v>
      </c>
      <c r="BW80" s="246" t="s">
        <v>282</v>
      </c>
      <c r="BX80" s="246" t="s">
        <v>282</v>
      </c>
      <c r="BY80" s="246" t="s">
        <v>282</v>
      </c>
      <c r="BZ80" s="246" t="s">
        <v>282</v>
      </c>
      <c r="CA80" s="246" t="s">
        <v>282</v>
      </c>
      <c r="CB80" s="246" t="s">
        <v>282</v>
      </c>
      <c r="CC80" s="246" t="s">
        <v>282</v>
      </c>
      <c r="CD80" s="246" t="s">
        <v>282</v>
      </c>
      <c r="CE80" s="32">
        <f t="shared" si="11"/>
        <v>0</v>
      </c>
    </row>
    <row r="81" spans="1:84">
      <c r="A81" s="33" t="s">
        <v>265</v>
      </c>
      <c r="B81" s="20"/>
      <c r="C81" s="246" t="s">
        <v>282</v>
      </c>
      <c r="D81" s="246" t="s">
        <v>282</v>
      </c>
      <c r="E81" s="246" t="s">
        <v>282</v>
      </c>
      <c r="F81" s="246" t="s">
        <v>282</v>
      </c>
      <c r="G81" s="246" t="s">
        <v>282</v>
      </c>
      <c r="H81" s="246" t="s">
        <v>282</v>
      </c>
      <c r="I81" s="246" t="s">
        <v>282</v>
      </c>
      <c r="J81" s="246" t="s">
        <v>282</v>
      </c>
      <c r="K81" s="246" t="s">
        <v>282</v>
      </c>
      <c r="L81" s="246" t="s">
        <v>282</v>
      </c>
      <c r="M81" s="246" t="s">
        <v>282</v>
      </c>
      <c r="N81" s="246" t="s">
        <v>282</v>
      </c>
      <c r="O81" s="246" t="s">
        <v>282</v>
      </c>
      <c r="P81" s="246" t="s">
        <v>282</v>
      </c>
      <c r="Q81" s="246" t="s">
        <v>282</v>
      </c>
      <c r="R81" s="246" t="s">
        <v>282</v>
      </c>
      <c r="S81" s="246" t="s">
        <v>282</v>
      </c>
      <c r="T81" s="246" t="s">
        <v>282</v>
      </c>
      <c r="U81" s="246" t="s">
        <v>282</v>
      </c>
      <c r="V81" s="246" t="s">
        <v>282</v>
      </c>
      <c r="W81" s="246" t="s">
        <v>282</v>
      </c>
      <c r="X81" s="246" t="s">
        <v>282</v>
      </c>
      <c r="Y81" s="246" t="s">
        <v>282</v>
      </c>
      <c r="Z81" s="246" t="s">
        <v>282</v>
      </c>
      <c r="AA81" s="246" t="s">
        <v>282</v>
      </c>
      <c r="AB81" s="246" t="s">
        <v>282</v>
      </c>
      <c r="AC81" s="246" t="s">
        <v>282</v>
      </c>
      <c r="AD81" s="246" t="s">
        <v>282</v>
      </c>
      <c r="AE81" s="246" t="s">
        <v>282</v>
      </c>
      <c r="AF81" s="246" t="s">
        <v>282</v>
      </c>
      <c r="AG81" s="246" t="s">
        <v>282</v>
      </c>
      <c r="AH81" s="246" t="s">
        <v>282</v>
      </c>
      <c r="AI81" s="246" t="s">
        <v>282</v>
      </c>
      <c r="AJ81" s="246" t="s">
        <v>282</v>
      </c>
      <c r="AK81" s="246" t="s">
        <v>282</v>
      </c>
      <c r="AL81" s="246" t="s">
        <v>282</v>
      </c>
      <c r="AM81" s="246" t="s">
        <v>282</v>
      </c>
      <c r="AN81" s="246" t="s">
        <v>282</v>
      </c>
      <c r="AO81" s="246" t="s">
        <v>282</v>
      </c>
      <c r="AP81" s="246" t="s">
        <v>282</v>
      </c>
      <c r="AQ81" s="246" t="s">
        <v>282</v>
      </c>
      <c r="AR81" s="246" t="s">
        <v>282</v>
      </c>
      <c r="AS81" s="246" t="s">
        <v>282</v>
      </c>
      <c r="AT81" s="246" t="s">
        <v>282</v>
      </c>
      <c r="AU81" s="246" t="s">
        <v>282</v>
      </c>
      <c r="AV81" s="246" t="s">
        <v>282</v>
      </c>
      <c r="AW81" s="246" t="s">
        <v>282</v>
      </c>
      <c r="AX81" s="246" t="s">
        <v>282</v>
      </c>
      <c r="AY81" s="246" t="s">
        <v>282</v>
      </c>
      <c r="AZ81" s="246" t="s">
        <v>282</v>
      </c>
      <c r="BA81" s="246" t="s">
        <v>282</v>
      </c>
      <c r="BB81" s="246" t="s">
        <v>282</v>
      </c>
      <c r="BC81" s="246" t="s">
        <v>282</v>
      </c>
      <c r="BD81" s="246" t="s">
        <v>282</v>
      </c>
      <c r="BE81" s="246" t="s">
        <v>282</v>
      </c>
      <c r="BF81" s="246" t="s">
        <v>282</v>
      </c>
      <c r="BG81" s="246" t="s">
        <v>282</v>
      </c>
      <c r="BH81" s="246" t="s">
        <v>282</v>
      </c>
      <c r="BI81" s="246" t="s">
        <v>282</v>
      </c>
      <c r="BJ81" s="246" t="s">
        <v>282</v>
      </c>
      <c r="BK81" s="246" t="s">
        <v>282</v>
      </c>
      <c r="BL81" s="246" t="s">
        <v>282</v>
      </c>
      <c r="BM81" s="246" t="s">
        <v>282</v>
      </c>
      <c r="BN81" s="246" t="s">
        <v>282</v>
      </c>
      <c r="BO81" s="246" t="s">
        <v>282</v>
      </c>
      <c r="BP81" s="246" t="s">
        <v>282</v>
      </c>
      <c r="BQ81" s="246" t="s">
        <v>282</v>
      </c>
      <c r="BR81" s="246" t="s">
        <v>282</v>
      </c>
      <c r="BS81" s="246" t="s">
        <v>282</v>
      </c>
      <c r="BT81" s="246" t="s">
        <v>282</v>
      </c>
      <c r="BU81" s="246" t="s">
        <v>282</v>
      </c>
      <c r="BV81" s="246" t="s">
        <v>282</v>
      </c>
      <c r="BW81" s="246" t="s">
        <v>282</v>
      </c>
      <c r="BX81" s="246" t="s">
        <v>282</v>
      </c>
      <c r="BY81" s="246" t="s">
        <v>282</v>
      </c>
      <c r="BZ81" s="246" t="s">
        <v>282</v>
      </c>
      <c r="CA81" s="246" t="s">
        <v>282</v>
      </c>
      <c r="CB81" s="246" t="s">
        <v>282</v>
      </c>
      <c r="CC81" s="246" t="s">
        <v>282</v>
      </c>
      <c r="CD81" s="246" t="s">
        <v>282</v>
      </c>
      <c r="CE81" s="32">
        <f t="shared" si="11"/>
        <v>0</v>
      </c>
    </row>
    <row r="82" spans="1:84">
      <c r="A82" s="33" t="s">
        <v>266</v>
      </c>
      <c r="B82" s="20"/>
      <c r="C82" s="246" t="s">
        <v>282</v>
      </c>
      <c r="D82" s="246" t="s">
        <v>282</v>
      </c>
      <c r="E82" s="246" t="s">
        <v>282</v>
      </c>
      <c r="F82" s="246" t="s">
        <v>282</v>
      </c>
      <c r="G82" s="246" t="s">
        <v>282</v>
      </c>
      <c r="H82" s="246" t="s">
        <v>282</v>
      </c>
      <c r="I82" s="246" t="s">
        <v>282</v>
      </c>
      <c r="J82" s="246" t="s">
        <v>282</v>
      </c>
      <c r="K82" s="246" t="s">
        <v>282</v>
      </c>
      <c r="L82" s="246" t="s">
        <v>282</v>
      </c>
      <c r="M82" s="246" t="s">
        <v>282</v>
      </c>
      <c r="N82" s="246" t="s">
        <v>282</v>
      </c>
      <c r="O82" s="246" t="s">
        <v>282</v>
      </c>
      <c r="P82" s="246" t="s">
        <v>282</v>
      </c>
      <c r="Q82" s="246" t="s">
        <v>282</v>
      </c>
      <c r="R82" s="246" t="s">
        <v>282</v>
      </c>
      <c r="S82" s="246" t="s">
        <v>282</v>
      </c>
      <c r="T82" s="246" t="s">
        <v>282</v>
      </c>
      <c r="U82" s="246" t="s">
        <v>282</v>
      </c>
      <c r="V82" s="246" t="s">
        <v>282</v>
      </c>
      <c r="W82" s="246" t="s">
        <v>282</v>
      </c>
      <c r="X82" s="246" t="s">
        <v>282</v>
      </c>
      <c r="Y82" s="246" t="s">
        <v>282</v>
      </c>
      <c r="Z82" s="246" t="s">
        <v>282</v>
      </c>
      <c r="AA82" s="246" t="s">
        <v>282</v>
      </c>
      <c r="AB82" s="246" t="s">
        <v>282</v>
      </c>
      <c r="AC82" s="246" t="s">
        <v>282</v>
      </c>
      <c r="AD82" s="246" t="s">
        <v>282</v>
      </c>
      <c r="AE82" s="246" t="s">
        <v>282</v>
      </c>
      <c r="AF82" s="246" t="s">
        <v>282</v>
      </c>
      <c r="AG82" s="246" t="s">
        <v>282</v>
      </c>
      <c r="AH82" s="246" t="s">
        <v>282</v>
      </c>
      <c r="AI82" s="246" t="s">
        <v>282</v>
      </c>
      <c r="AJ82" s="246" t="s">
        <v>282</v>
      </c>
      <c r="AK82" s="246" t="s">
        <v>282</v>
      </c>
      <c r="AL82" s="246" t="s">
        <v>282</v>
      </c>
      <c r="AM82" s="246" t="s">
        <v>282</v>
      </c>
      <c r="AN82" s="246" t="s">
        <v>282</v>
      </c>
      <c r="AO82" s="246" t="s">
        <v>282</v>
      </c>
      <c r="AP82" s="246" t="s">
        <v>282</v>
      </c>
      <c r="AQ82" s="246" t="s">
        <v>282</v>
      </c>
      <c r="AR82" s="246" t="s">
        <v>282</v>
      </c>
      <c r="AS82" s="246" t="s">
        <v>282</v>
      </c>
      <c r="AT82" s="246" t="s">
        <v>282</v>
      </c>
      <c r="AU82" s="246" t="s">
        <v>282</v>
      </c>
      <c r="AV82" s="246" t="s">
        <v>282</v>
      </c>
      <c r="AW82" s="246" t="s">
        <v>282</v>
      </c>
      <c r="AX82" s="246" t="s">
        <v>282</v>
      </c>
      <c r="AY82" s="246" t="s">
        <v>282</v>
      </c>
      <c r="AZ82" s="246" t="s">
        <v>282</v>
      </c>
      <c r="BA82" s="246" t="s">
        <v>282</v>
      </c>
      <c r="BB82" s="246" t="s">
        <v>282</v>
      </c>
      <c r="BC82" s="246" t="s">
        <v>282</v>
      </c>
      <c r="BD82" s="246" t="s">
        <v>282</v>
      </c>
      <c r="BE82" s="246" t="s">
        <v>282</v>
      </c>
      <c r="BF82" s="246" t="s">
        <v>282</v>
      </c>
      <c r="BG82" s="246" t="s">
        <v>282</v>
      </c>
      <c r="BH82" s="246" t="s">
        <v>282</v>
      </c>
      <c r="BI82" s="246" t="s">
        <v>282</v>
      </c>
      <c r="BJ82" s="246" t="s">
        <v>282</v>
      </c>
      <c r="BK82" s="246" t="s">
        <v>282</v>
      </c>
      <c r="BL82" s="246" t="s">
        <v>282</v>
      </c>
      <c r="BM82" s="246" t="s">
        <v>282</v>
      </c>
      <c r="BN82" s="246" t="s">
        <v>282</v>
      </c>
      <c r="BO82" s="246" t="s">
        <v>282</v>
      </c>
      <c r="BP82" s="246" t="s">
        <v>282</v>
      </c>
      <c r="BQ82" s="246" t="s">
        <v>282</v>
      </c>
      <c r="BR82" s="246" t="s">
        <v>282</v>
      </c>
      <c r="BS82" s="246" t="s">
        <v>282</v>
      </c>
      <c r="BT82" s="246" t="s">
        <v>282</v>
      </c>
      <c r="BU82" s="246" t="s">
        <v>282</v>
      </c>
      <c r="BV82" s="246" t="s">
        <v>282</v>
      </c>
      <c r="BW82" s="246" t="s">
        <v>282</v>
      </c>
      <c r="BX82" s="246" t="s">
        <v>282</v>
      </c>
      <c r="BY82" s="246" t="s">
        <v>282</v>
      </c>
      <c r="BZ82" s="246" t="s">
        <v>282</v>
      </c>
      <c r="CA82" s="246" t="s">
        <v>282</v>
      </c>
      <c r="CB82" s="246" t="s">
        <v>282</v>
      </c>
      <c r="CC82" s="246" t="s">
        <v>282</v>
      </c>
      <c r="CD82" s="246" t="s">
        <v>282</v>
      </c>
      <c r="CE82" s="32">
        <f t="shared" si="11"/>
        <v>0</v>
      </c>
    </row>
    <row r="83" spans="1:84">
      <c r="A83" s="33" t="s">
        <v>267</v>
      </c>
      <c r="B83" s="20"/>
      <c r="C83" s="246" t="s">
        <v>282</v>
      </c>
      <c r="D83" s="246" t="s">
        <v>282</v>
      </c>
      <c r="E83" s="246" t="s">
        <v>282</v>
      </c>
      <c r="F83" s="246" t="s">
        <v>282</v>
      </c>
      <c r="G83" s="246" t="s">
        <v>282</v>
      </c>
      <c r="H83" s="246" t="s">
        <v>282</v>
      </c>
      <c r="I83" s="246" t="s">
        <v>282</v>
      </c>
      <c r="J83" s="246" t="s">
        <v>282</v>
      </c>
      <c r="K83" s="246" t="s">
        <v>282</v>
      </c>
      <c r="L83" s="246" t="s">
        <v>282</v>
      </c>
      <c r="M83" s="246" t="s">
        <v>282</v>
      </c>
      <c r="N83" s="246" t="s">
        <v>282</v>
      </c>
      <c r="O83" s="246" t="s">
        <v>282</v>
      </c>
      <c r="P83" s="246" t="s">
        <v>282</v>
      </c>
      <c r="Q83" s="246" t="s">
        <v>282</v>
      </c>
      <c r="R83" s="246" t="s">
        <v>282</v>
      </c>
      <c r="S83" s="246" t="s">
        <v>282</v>
      </c>
      <c r="T83" s="246" t="s">
        <v>282</v>
      </c>
      <c r="U83" s="246" t="s">
        <v>282</v>
      </c>
      <c r="V83" s="246" t="s">
        <v>282</v>
      </c>
      <c r="W83" s="246" t="s">
        <v>282</v>
      </c>
      <c r="X83" s="246" t="s">
        <v>282</v>
      </c>
      <c r="Y83" s="246" t="s">
        <v>282</v>
      </c>
      <c r="Z83" s="246" t="s">
        <v>282</v>
      </c>
      <c r="AA83" s="246" t="s">
        <v>282</v>
      </c>
      <c r="AB83" s="246" t="s">
        <v>282</v>
      </c>
      <c r="AC83" s="246" t="s">
        <v>282</v>
      </c>
      <c r="AD83" s="246" t="s">
        <v>282</v>
      </c>
      <c r="AE83" s="246" t="s">
        <v>282</v>
      </c>
      <c r="AF83" s="246" t="s">
        <v>282</v>
      </c>
      <c r="AG83" s="246" t="s">
        <v>282</v>
      </c>
      <c r="AH83" s="246" t="s">
        <v>282</v>
      </c>
      <c r="AI83" s="246" t="s">
        <v>282</v>
      </c>
      <c r="AJ83" s="246" t="s">
        <v>282</v>
      </c>
      <c r="AK83" s="246" t="s">
        <v>282</v>
      </c>
      <c r="AL83" s="246" t="s">
        <v>282</v>
      </c>
      <c r="AM83" s="246" t="s">
        <v>282</v>
      </c>
      <c r="AN83" s="246" t="s">
        <v>282</v>
      </c>
      <c r="AO83" s="246" t="s">
        <v>282</v>
      </c>
      <c r="AP83" s="246" t="s">
        <v>282</v>
      </c>
      <c r="AQ83" s="246" t="s">
        <v>282</v>
      </c>
      <c r="AR83" s="246" t="s">
        <v>282</v>
      </c>
      <c r="AS83" s="246" t="s">
        <v>282</v>
      </c>
      <c r="AT83" s="246" t="s">
        <v>282</v>
      </c>
      <c r="AU83" s="246" t="s">
        <v>282</v>
      </c>
      <c r="AV83" s="246" t="s">
        <v>282</v>
      </c>
      <c r="AW83" s="246" t="s">
        <v>282</v>
      </c>
      <c r="AX83" s="246" t="s">
        <v>282</v>
      </c>
      <c r="AY83" s="246" t="s">
        <v>282</v>
      </c>
      <c r="AZ83" s="246" t="s">
        <v>282</v>
      </c>
      <c r="BA83" s="246" t="s">
        <v>282</v>
      </c>
      <c r="BB83" s="246" t="s">
        <v>282</v>
      </c>
      <c r="BC83" s="246" t="s">
        <v>282</v>
      </c>
      <c r="BD83" s="246" t="s">
        <v>282</v>
      </c>
      <c r="BE83" s="246" t="s">
        <v>282</v>
      </c>
      <c r="BF83" s="246" t="s">
        <v>282</v>
      </c>
      <c r="BG83" s="246" t="s">
        <v>282</v>
      </c>
      <c r="BH83" s="246" t="s">
        <v>282</v>
      </c>
      <c r="BI83" s="246" t="s">
        <v>282</v>
      </c>
      <c r="BJ83" s="246" t="s">
        <v>282</v>
      </c>
      <c r="BK83" s="246" t="s">
        <v>282</v>
      </c>
      <c r="BL83" s="246" t="s">
        <v>282</v>
      </c>
      <c r="BM83" s="246" t="s">
        <v>282</v>
      </c>
      <c r="BN83" s="246" t="s">
        <v>282</v>
      </c>
      <c r="BO83" s="246" t="s">
        <v>282</v>
      </c>
      <c r="BP83" s="246" t="s">
        <v>282</v>
      </c>
      <c r="BQ83" s="246" t="s">
        <v>282</v>
      </c>
      <c r="BR83" s="246" t="s">
        <v>282</v>
      </c>
      <c r="BS83" s="246" t="s">
        <v>282</v>
      </c>
      <c r="BT83" s="246" t="s">
        <v>282</v>
      </c>
      <c r="BU83" s="246" t="s">
        <v>282</v>
      </c>
      <c r="BV83" s="246" t="s">
        <v>282</v>
      </c>
      <c r="BW83" s="246" t="s">
        <v>282</v>
      </c>
      <c r="BX83" s="246" t="s">
        <v>282</v>
      </c>
      <c r="BY83" s="246" t="s">
        <v>282</v>
      </c>
      <c r="BZ83" s="246" t="s">
        <v>282</v>
      </c>
      <c r="CA83" s="246" t="s">
        <v>282</v>
      </c>
      <c r="CB83" s="246" t="s">
        <v>282</v>
      </c>
      <c r="CC83" s="246" t="s">
        <v>282</v>
      </c>
      <c r="CD83" s="246" t="s">
        <v>282</v>
      </c>
      <c r="CE83" s="32">
        <f t="shared" si="11"/>
        <v>0</v>
      </c>
    </row>
    <row r="84" spans="1:84">
      <c r="A84" s="33" t="s">
        <v>268</v>
      </c>
      <c r="B84" s="20"/>
      <c r="C84" s="24"/>
      <c r="D84" s="24"/>
      <c r="E84" s="30">
        <v>635</v>
      </c>
      <c r="F84" s="30"/>
      <c r="G84" s="24"/>
      <c r="H84" s="24"/>
      <c r="I84" s="30"/>
      <c r="J84" s="30"/>
      <c r="K84" s="30">
        <v>4485.74</v>
      </c>
      <c r="L84" s="30"/>
      <c r="M84" s="24"/>
      <c r="N84" s="24"/>
      <c r="O84" s="24">
        <v>4930.6899999999996</v>
      </c>
      <c r="P84" s="30">
        <v>3451.11</v>
      </c>
      <c r="Q84" s="30"/>
      <c r="R84" s="31">
        <v>7796</v>
      </c>
      <c r="S84" s="30">
        <v>12786.74</v>
      </c>
      <c r="T84" s="24"/>
      <c r="U84" s="30">
        <v>12022.2</v>
      </c>
      <c r="V84" s="30"/>
      <c r="W84" s="24"/>
      <c r="X84" s="30"/>
      <c r="Y84" s="30">
        <v>8830.7000000000007</v>
      </c>
      <c r="Z84" s="30"/>
      <c r="AA84" s="30"/>
      <c r="AB84" s="30">
        <v>1400.63</v>
      </c>
      <c r="AC84" s="30"/>
      <c r="AD84" s="30"/>
      <c r="AE84" s="30">
        <v>13222</v>
      </c>
      <c r="AF84" s="30"/>
      <c r="AG84" s="30">
        <v>26142.98</v>
      </c>
      <c r="AH84" s="30"/>
      <c r="AI84" s="30"/>
      <c r="AJ84" s="30">
        <v>191773.74</v>
      </c>
      <c r="AK84" s="30"/>
      <c r="AL84" s="30"/>
      <c r="AM84" s="30"/>
      <c r="AN84" s="30"/>
      <c r="AO84" s="24"/>
      <c r="AP84" s="30"/>
      <c r="AQ84" s="24"/>
      <c r="AR84" s="24"/>
      <c r="AS84" s="24"/>
      <c r="AT84" s="24"/>
      <c r="AU84" s="30"/>
      <c r="AV84" s="30"/>
      <c r="AW84" s="30"/>
      <c r="AX84" s="30"/>
      <c r="AY84" s="30"/>
      <c r="AZ84" s="30">
        <v>391.26</v>
      </c>
      <c r="BA84" s="30"/>
      <c r="BB84" s="30">
        <v>43.38</v>
      </c>
      <c r="BC84" s="30"/>
      <c r="BD84" s="30">
        <v>6524.36</v>
      </c>
      <c r="BE84" s="30">
        <v>13893.81</v>
      </c>
      <c r="BF84" s="30">
        <v>129.78</v>
      </c>
      <c r="BG84" s="30">
        <v>2655.57</v>
      </c>
      <c r="BH84" s="31"/>
      <c r="BI84" s="30"/>
      <c r="BJ84" s="30">
        <v>13723.56</v>
      </c>
      <c r="BK84" s="30">
        <v>36495.67</v>
      </c>
      <c r="BL84" s="30">
        <v>373.16</v>
      </c>
      <c r="BM84" s="30"/>
      <c r="BN84" s="30">
        <v>455665.25</v>
      </c>
      <c r="BO84" s="30"/>
      <c r="BP84" s="30"/>
      <c r="BQ84" s="30"/>
      <c r="BR84" s="30">
        <v>40293.53</v>
      </c>
      <c r="BS84" s="30"/>
      <c r="BT84" s="30"/>
      <c r="BU84" s="30"/>
      <c r="BV84" s="30">
        <v>9317.52</v>
      </c>
      <c r="BW84" s="30"/>
      <c r="BX84" s="30">
        <v>2327.7399999999998</v>
      </c>
      <c r="BY84" s="30">
        <v>3150.98</v>
      </c>
      <c r="BZ84" s="30"/>
      <c r="CA84" s="30">
        <v>85250.47</v>
      </c>
      <c r="CB84" s="30"/>
      <c r="CC84" s="30"/>
      <c r="CD84" s="35"/>
      <c r="CE84" s="32">
        <f t="shared" si="11"/>
        <v>957713.57</v>
      </c>
    </row>
    <row r="85" spans="1:84">
      <c r="A85" s="39" t="s">
        <v>269</v>
      </c>
      <c r="B85" s="20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35">
        <v>755884</v>
      </c>
      <c r="CE85" s="32">
        <v>15481338.289999999</v>
      </c>
    </row>
    <row r="86" spans="1:84">
      <c r="A86" s="39" t="s">
        <v>270</v>
      </c>
      <c r="B86" s="32"/>
      <c r="C86" s="32">
        <f>SUM(C62:C70)-C85</f>
        <v>0</v>
      </c>
      <c r="D86" s="32">
        <f t="shared" ref="D86:BO86" si="12">SUM(D62:D70)-D85</f>
        <v>0</v>
      </c>
      <c r="E86" s="32">
        <f t="shared" si="12"/>
        <v>3278978.46</v>
      </c>
      <c r="F86" s="32">
        <f t="shared" si="12"/>
        <v>0</v>
      </c>
      <c r="G86" s="32">
        <f t="shared" si="12"/>
        <v>0</v>
      </c>
      <c r="H86" s="32">
        <f t="shared" si="12"/>
        <v>0</v>
      </c>
      <c r="I86" s="32">
        <f t="shared" si="12"/>
        <v>0</v>
      </c>
      <c r="J86" s="32">
        <f t="shared" si="12"/>
        <v>0</v>
      </c>
      <c r="K86" s="32">
        <f t="shared" si="12"/>
        <v>1857518.2999999998</v>
      </c>
      <c r="L86" s="32">
        <f t="shared" si="12"/>
        <v>0</v>
      </c>
      <c r="M86" s="32">
        <f t="shared" si="12"/>
        <v>0</v>
      </c>
      <c r="N86" s="32">
        <f t="shared" si="12"/>
        <v>0</v>
      </c>
      <c r="O86" s="32">
        <f t="shared" si="12"/>
        <v>449882.35</v>
      </c>
      <c r="P86" s="32">
        <f t="shared" si="12"/>
        <v>1291217.6099999999</v>
      </c>
      <c r="Q86" s="32">
        <f t="shared" si="12"/>
        <v>0</v>
      </c>
      <c r="R86" s="32">
        <f t="shared" si="12"/>
        <v>468486.89</v>
      </c>
      <c r="S86" s="32">
        <f t="shared" si="12"/>
        <v>620965.78</v>
      </c>
      <c r="T86" s="32">
        <f t="shared" si="12"/>
        <v>0</v>
      </c>
      <c r="U86" s="32">
        <f t="shared" si="12"/>
        <v>1864729.59</v>
      </c>
      <c r="V86" s="32">
        <f t="shared" si="12"/>
        <v>2490.7800000000002</v>
      </c>
      <c r="W86" s="32">
        <f t="shared" si="12"/>
        <v>221449.26</v>
      </c>
      <c r="X86" s="32">
        <f t="shared" si="12"/>
        <v>95928.36</v>
      </c>
      <c r="Y86" s="32">
        <f t="shared" si="12"/>
        <v>1264378.99</v>
      </c>
      <c r="Z86" s="32">
        <f t="shared" si="12"/>
        <v>0</v>
      </c>
      <c r="AA86" s="32">
        <f t="shared" si="12"/>
        <v>0</v>
      </c>
      <c r="AB86" s="32">
        <f t="shared" si="12"/>
        <v>1362045.6299999997</v>
      </c>
      <c r="AC86" s="32">
        <f t="shared" si="12"/>
        <v>0</v>
      </c>
      <c r="AD86" s="32">
        <f t="shared" si="12"/>
        <v>0</v>
      </c>
      <c r="AE86" s="32">
        <f t="shared" si="12"/>
        <v>1107693.8999999999</v>
      </c>
      <c r="AF86" s="32">
        <f t="shared" si="12"/>
        <v>0</v>
      </c>
      <c r="AG86" s="32">
        <f t="shared" si="12"/>
        <v>3579444.98</v>
      </c>
      <c r="AH86" s="32">
        <f t="shared" si="12"/>
        <v>104375.65</v>
      </c>
      <c r="AI86" s="32">
        <f t="shared" si="12"/>
        <v>0</v>
      </c>
      <c r="AJ86" s="32">
        <f t="shared" si="12"/>
        <v>6764712.4900000002</v>
      </c>
      <c r="AK86" s="32">
        <f t="shared" si="12"/>
        <v>65780.569999999992</v>
      </c>
      <c r="AL86" s="32">
        <f t="shared" si="12"/>
        <v>19450</v>
      </c>
      <c r="AM86" s="32">
        <f t="shared" si="12"/>
        <v>0</v>
      </c>
      <c r="AN86" s="32">
        <f t="shared" si="12"/>
        <v>0</v>
      </c>
      <c r="AO86" s="32">
        <f t="shared" si="12"/>
        <v>0</v>
      </c>
      <c r="AP86" s="32">
        <f t="shared" si="12"/>
        <v>0</v>
      </c>
      <c r="AQ86" s="32">
        <f t="shared" si="12"/>
        <v>0</v>
      </c>
      <c r="AR86" s="32">
        <f t="shared" si="12"/>
        <v>0</v>
      </c>
      <c r="AS86" s="32">
        <f t="shared" si="12"/>
        <v>0</v>
      </c>
      <c r="AT86" s="32">
        <f t="shared" si="12"/>
        <v>0</v>
      </c>
      <c r="AU86" s="32">
        <f t="shared" si="12"/>
        <v>0</v>
      </c>
      <c r="AV86" s="32">
        <f t="shared" si="12"/>
        <v>0</v>
      </c>
      <c r="AW86" s="32">
        <f t="shared" si="12"/>
        <v>0</v>
      </c>
      <c r="AX86" s="32">
        <f t="shared" si="12"/>
        <v>0</v>
      </c>
      <c r="AY86" s="32">
        <f t="shared" si="12"/>
        <v>0</v>
      </c>
      <c r="AZ86" s="32">
        <f t="shared" si="12"/>
        <v>760026.03000000014</v>
      </c>
      <c r="BA86" s="32">
        <f t="shared" si="12"/>
        <v>128199.13</v>
      </c>
      <c r="BB86" s="32">
        <f t="shared" si="12"/>
        <v>109207.35</v>
      </c>
      <c r="BC86" s="32">
        <f t="shared" si="12"/>
        <v>0</v>
      </c>
      <c r="BD86" s="32">
        <f t="shared" si="12"/>
        <v>258021.80999999997</v>
      </c>
      <c r="BE86" s="32">
        <f t="shared" si="12"/>
        <v>1508947.35</v>
      </c>
      <c r="BF86" s="32">
        <f t="shared" si="12"/>
        <v>692352.21</v>
      </c>
      <c r="BG86" s="32">
        <f t="shared" si="12"/>
        <v>1018765.3299999998</v>
      </c>
      <c r="BH86" s="32">
        <f t="shared" si="12"/>
        <v>0</v>
      </c>
      <c r="BI86" s="32">
        <f t="shared" si="12"/>
        <v>0</v>
      </c>
      <c r="BJ86" s="32">
        <f t="shared" si="12"/>
        <v>860231.81</v>
      </c>
      <c r="BK86" s="32">
        <f t="shared" si="12"/>
        <v>1121348.1099999999</v>
      </c>
      <c r="BL86" s="32">
        <f t="shared" si="12"/>
        <v>452686.54000000004</v>
      </c>
      <c r="BM86" s="32">
        <f t="shared" si="12"/>
        <v>0</v>
      </c>
      <c r="BN86" s="32">
        <f t="shared" si="12"/>
        <v>1430072.1400000001</v>
      </c>
      <c r="BO86" s="32">
        <f t="shared" si="12"/>
        <v>0</v>
      </c>
      <c r="BP86" s="32">
        <f t="shared" ref="BP86:CD86" si="13">SUM(BP62:BP70)-BP85</f>
        <v>0</v>
      </c>
      <c r="BQ86" s="32">
        <f t="shared" si="13"/>
        <v>0</v>
      </c>
      <c r="BR86" s="32">
        <f t="shared" si="13"/>
        <v>391690.43999999994</v>
      </c>
      <c r="BS86" s="32">
        <f t="shared" si="13"/>
        <v>0</v>
      </c>
      <c r="BT86" s="32">
        <f t="shared" si="13"/>
        <v>0</v>
      </c>
      <c r="BU86" s="32">
        <f t="shared" si="13"/>
        <v>0</v>
      </c>
      <c r="BV86" s="32">
        <f t="shared" si="13"/>
        <v>525972.77</v>
      </c>
      <c r="BW86" s="32">
        <f t="shared" si="13"/>
        <v>0</v>
      </c>
      <c r="BX86" s="32">
        <f t="shared" si="13"/>
        <v>201343.52</v>
      </c>
      <c r="BY86" s="32">
        <f t="shared" si="13"/>
        <v>370053.37</v>
      </c>
      <c r="BZ86" s="32">
        <f t="shared" si="13"/>
        <v>0</v>
      </c>
      <c r="CA86" s="32">
        <f t="shared" si="13"/>
        <v>361598.95999999996</v>
      </c>
      <c r="CB86" s="32">
        <f t="shared" si="13"/>
        <v>0</v>
      </c>
      <c r="CC86" s="32">
        <f t="shared" si="13"/>
        <v>0</v>
      </c>
      <c r="CD86" s="32">
        <f t="shared" si="13"/>
        <v>-755884</v>
      </c>
      <c r="CE86" s="32">
        <f t="shared" si="11"/>
        <v>33854162.460000001</v>
      </c>
    </row>
    <row r="87" spans="1:84">
      <c r="A87" s="39" t="s">
        <v>271</v>
      </c>
      <c r="B87" s="32"/>
      <c r="C87" s="29" t="s">
        <v>233</v>
      </c>
      <c r="D87" s="29" t="s">
        <v>233</v>
      </c>
      <c r="E87" s="29" t="s">
        <v>233</v>
      </c>
      <c r="F87" s="29" t="s">
        <v>233</v>
      </c>
      <c r="G87" s="29" t="s">
        <v>233</v>
      </c>
      <c r="H87" s="29" t="s">
        <v>233</v>
      </c>
      <c r="I87" s="29" t="s">
        <v>233</v>
      </c>
      <c r="J87" s="29" t="s">
        <v>233</v>
      </c>
      <c r="K87" s="36" t="s">
        <v>233</v>
      </c>
      <c r="L87" s="29" t="s">
        <v>233</v>
      </c>
      <c r="M87" s="29" t="s">
        <v>233</v>
      </c>
      <c r="N87" s="29" t="s">
        <v>233</v>
      </c>
      <c r="O87" s="29" t="s">
        <v>233</v>
      </c>
      <c r="P87" s="29" t="s">
        <v>233</v>
      </c>
      <c r="Q87" s="29" t="s">
        <v>233</v>
      </c>
      <c r="R87" s="29" t="s">
        <v>233</v>
      </c>
      <c r="S87" s="29" t="s">
        <v>233</v>
      </c>
      <c r="T87" s="29" t="s">
        <v>233</v>
      </c>
      <c r="U87" s="29" t="s">
        <v>233</v>
      </c>
      <c r="V87" s="29" t="s">
        <v>233</v>
      </c>
      <c r="W87" s="29" t="s">
        <v>233</v>
      </c>
      <c r="X87" s="29" t="s">
        <v>233</v>
      </c>
      <c r="Y87" s="29" t="s">
        <v>233</v>
      </c>
      <c r="Z87" s="29" t="s">
        <v>233</v>
      </c>
      <c r="AA87" s="29" t="s">
        <v>233</v>
      </c>
      <c r="AB87" s="29" t="s">
        <v>233</v>
      </c>
      <c r="AC87" s="29" t="s">
        <v>233</v>
      </c>
      <c r="AD87" s="29" t="s">
        <v>233</v>
      </c>
      <c r="AE87" s="29" t="s">
        <v>233</v>
      </c>
      <c r="AF87" s="29" t="s">
        <v>233</v>
      </c>
      <c r="AG87" s="29" t="s">
        <v>233</v>
      </c>
      <c r="AH87" s="29" t="s">
        <v>233</v>
      </c>
      <c r="AI87" s="29" t="s">
        <v>233</v>
      </c>
      <c r="AJ87" s="29" t="s">
        <v>233</v>
      </c>
      <c r="AK87" s="29" t="s">
        <v>233</v>
      </c>
      <c r="AL87" s="29" t="s">
        <v>233</v>
      </c>
      <c r="AM87" s="29" t="s">
        <v>233</v>
      </c>
      <c r="AN87" s="29" t="s">
        <v>233</v>
      </c>
      <c r="AO87" s="29" t="s">
        <v>233</v>
      </c>
      <c r="AP87" s="29" t="s">
        <v>233</v>
      </c>
      <c r="AQ87" s="29" t="s">
        <v>233</v>
      </c>
      <c r="AR87" s="29" t="s">
        <v>233</v>
      </c>
      <c r="AS87" s="29" t="s">
        <v>233</v>
      </c>
      <c r="AT87" s="29" t="s">
        <v>233</v>
      </c>
      <c r="AU87" s="29" t="s">
        <v>233</v>
      </c>
      <c r="AV87" s="29" t="s">
        <v>233</v>
      </c>
      <c r="AW87" s="29" t="s">
        <v>233</v>
      </c>
      <c r="AX87" s="29" t="s">
        <v>233</v>
      </c>
      <c r="AY87" s="29" t="s">
        <v>233</v>
      </c>
      <c r="AZ87" s="29" t="s">
        <v>233</v>
      </c>
      <c r="BA87" s="29" t="s">
        <v>233</v>
      </c>
      <c r="BB87" s="29" t="s">
        <v>233</v>
      </c>
      <c r="BC87" s="29" t="s">
        <v>233</v>
      </c>
      <c r="BD87" s="29" t="s">
        <v>233</v>
      </c>
      <c r="BE87" s="29" t="s">
        <v>233</v>
      </c>
      <c r="BF87" s="29" t="s">
        <v>233</v>
      </c>
      <c r="BG87" s="29" t="s">
        <v>233</v>
      </c>
      <c r="BH87" s="29" t="s">
        <v>233</v>
      </c>
      <c r="BI87" s="29" t="s">
        <v>233</v>
      </c>
      <c r="BJ87" s="29" t="s">
        <v>233</v>
      </c>
      <c r="BK87" s="29" t="s">
        <v>233</v>
      </c>
      <c r="BL87" s="29" t="s">
        <v>233</v>
      </c>
      <c r="BM87" s="29" t="s">
        <v>233</v>
      </c>
      <c r="BN87" s="29" t="s">
        <v>233</v>
      </c>
      <c r="BO87" s="29" t="s">
        <v>233</v>
      </c>
      <c r="BP87" s="29" t="s">
        <v>233</v>
      </c>
      <c r="BQ87" s="29" t="s">
        <v>233</v>
      </c>
      <c r="BR87" s="29" t="s">
        <v>233</v>
      </c>
      <c r="BS87" s="29" t="s">
        <v>233</v>
      </c>
      <c r="BT87" s="29" t="s">
        <v>233</v>
      </c>
      <c r="BU87" s="29" t="s">
        <v>233</v>
      </c>
      <c r="BV87" s="29" t="s">
        <v>233</v>
      </c>
      <c r="BW87" s="29" t="s">
        <v>233</v>
      </c>
      <c r="BX87" s="29" t="s">
        <v>233</v>
      </c>
      <c r="BY87" s="29" t="s">
        <v>233</v>
      </c>
      <c r="BZ87" s="29" t="s">
        <v>233</v>
      </c>
      <c r="CA87" s="29" t="s">
        <v>233</v>
      </c>
      <c r="CB87" s="29" t="s">
        <v>233</v>
      </c>
      <c r="CC87" s="29" t="s">
        <v>233</v>
      </c>
      <c r="CD87" s="29" t="s">
        <v>233</v>
      </c>
      <c r="CE87" s="35" t="s">
        <v>282</v>
      </c>
    </row>
    <row r="88" spans="1:84">
      <c r="A88" s="26" t="s">
        <v>272</v>
      </c>
      <c r="B88" s="20"/>
      <c r="C88" s="24"/>
      <c r="D88" s="24"/>
      <c r="E88" s="24">
        <v>2963585</v>
      </c>
      <c r="F88" s="24"/>
      <c r="G88" s="24"/>
      <c r="H88" s="24"/>
      <c r="I88" s="24"/>
      <c r="J88" s="24">
        <v>537601</v>
      </c>
      <c r="K88" s="24">
        <v>2041026.81</v>
      </c>
      <c r="L88" s="24">
        <v>1848713</v>
      </c>
      <c r="M88" s="24"/>
      <c r="N88" s="24"/>
      <c r="O88" s="24">
        <v>713519</v>
      </c>
      <c r="P88" s="24">
        <v>490707</v>
      </c>
      <c r="Q88" s="24">
        <v>50823</v>
      </c>
      <c r="R88" s="24">
        <v>371487</v>
      </c>
      <c r="S88" s="24">
        <v>598265.74</v>
      </c>
      <c r="T88" s="24">
        <v>249473.52</v>
      </c>
      <c r="U88" s="24">
        <v>628226.30000000005</v>
      </c>
      <c r="V88" s="24">
        <v>15640</v>
      </c>
      <c r="W88" s="24">
        <v>25538</v>
      </c>
      <c r="X88" s="24">
        <v>164743</v>
      </c>
      <c r="Y88" s="24">
        <v>66307</v>
      </c>
      <c r="Z88" s="24"/>
      <c r="AA88" s="24"/>
      <c r="AB88" s="24">
        <v>941203.04</v>
      </c>
      <c r="AC88" s="24"/>
      <c r="AD88" s="24"/>
      <c r="AE88" s="24">
        <v>353081.06</v>
      </c>
      <c r="AF88" s="24"/>
      <c r="AG88" s="24">
        <v>248297.19</v>
      </c>
      <c r="AH88" s="24"/>
      <c r="AI88" s="24">
        <v>90411.18</v>
      </c>
      <c r="AJ88" s="24">
        <v>469</v>
      </c>
      <c r="AK88" s="24">
        <v>114836</v>
      </c>
      <c r="AL88" s="24">
        <v>5770</v>
      </c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9" t="s">
        <v>233</v>
      </c>
      <c r="AX88" s="29" t="s">
        <v>233</v>
      </c>
      <c r="AY88" s="29" t="s">
        <v>233</v>
      </c>
      <c r="AZ88" s="29" t="s">
        <v>233</v>
      </c>
      <c r="BA88" s="29" t="s">
        <v>233</v>
      </c>
      <c r="BB88" s="29" t="s">
        <v>233</v>
      </c>
      <c r="BC88" s="29" t="s">
        <v>233</v>
      </c>
      <c r="BD88" s="29" t="s">
        <v>233</v>
      </c>
      <c r="BE88" s="29" t="s">
        <v>233</v>
      </c>
      <c r="BF88" s="29" t="s">
        <v>233</v>
      </c>
      <c r="BG88" s="29" t="s">
        <v>233</v>
      </c>
      <c r="BH88" s="29" t="s">
        <v>233</v>
      </c>
      <c r="BI88" s="29" t="s">
        <v>233</v>
      </c>
      <c r="BJ88" s="29" t="s">
        <v>233</v>
      </c>
      <c r="BK88" s="29" t="s">
        <v>233</v>
      </c>
      <c r="BL88" s="29" t="s">
        <v>233</v>
      </c>
      <c r="BM88" s="29" t="s">
        <v>233</v>
      </c>
      <c r="BN88" s="29" t="s">
        <v>233</v>
      </c>
      <c r="BO88" s="29" t="s">
        <v>233</v>
      </c>
      <c r="BP88" s="29" t="s">
        <v>233</v>
      </c>
      <c r="BQ88" s="29" t="s">
        <v>233</v>
      </c>
      <c r="BR88" s="29" t="s">
        <v>233</v>
      </c>
      <c r="BS88" s="29" t="s">
        <v>233</v>
      </c>
      <c r="BT88" s="29" t="s">
        <v>233</v>
      </c>
      <c r="BU88" s="29" t="s">
        <v>233</v>
      </c>
      <c r="BV88" s="29" t="s">
        <v>233</v>
      </c>
      <c r="BW88" s="29" t="s">
        <v>233</v>
      </c>
      <c r="BX88" s="29" t="s">
        <v>233</v>
      </c>
      <c r="BY88" s="29" t="s">
        <v>233</v>
      </c>
      <c r="BZ88" s="29" t="s">
        <v>233</v>
      </c>
      <c r="CA88" s="29" t="s">
        <v>233</v>
      </c>
      <c r="CB88" s="29" t="s">
        <v>233</v>
      </c>
      <c r="CC88" s="29" t="s">
        <v>233</v>
      </c>
      <c r="CD88" s="29" t="s">
        <v>233</v>
      </c>
      <c r="CE88" s="32">
        <f t="shared" ref="CE88:CE95" si="14">SUM(C88:CD88)</f>
        <v>12519722.84</v>
      </c>
    </row>
    <row r="89" spans="1:84">
      <c r="A89" s="26" t="s">
        <v>273</v>
      </c>
      <c r="B89" s="20"/>
      <c r="C89" s="24"/>
      <c r="D89" s="24"/>
      <c r="E89" s="24">
        <v>-50232</v>
      </c>
      <c r="F89" s="24"/>
      <c r="G89" s="24"/>
      <c r="H89" s="24"/>
      <c r="I89" s="24"/>
      <c r="J89" s="24">
        <v>2312</v>
      </c>
      <c r="K89" s="24"/>
      <c r="L89" s="24"/>
      <c r="M89" s="24"/>
      <c r="N89" s="24"/>
      <c r="O89" s="24">
        <v>100915</v>
      </c>
      <c r="P89" s="24">
        <v>3030154</v>
      </c>
      <c r="Q89" s="24">
        <v>348408</v>
      </c>
      <c r="R89" s="24">
        <v>1632934</v>
      </c>
      <c r="S89" s="24">
        <v>1170079.4099999999</v>
      </c>
      <c r="T89" s="24">
        <v>361014.6</v>
      </c>
      <c r="U89" s="24">
        <v>5251023.05</v>
      </c>
      <c r="V89" s="24">
        <v>272340</v>
      </c>
      <c r="W89" s="24">
        <v>1246320</v>
      </c>
      <c r="X89" s="24">
        <v>2581218</v>
      </c>
      <c r="Y89" s="24">
        <v>2242574.0499999998</v>
      </c>
      <c r="Z89" s="24"/>
      <c r="AA89" s="24"/>
      <c r="AB89" s="24">
        <v>2491206.35</v>
      </c>
      <c r="AC89" s="24"/>
      <c r="AD89" s="24"/>
      <c r="AE89" s="24">
        <v>3105911.39</v>
      </c>
      <c r="AF89" s="24"/>
      <c r="AG89" s="24">
        <v>10790491.43</v>
      </c>
      <c r="AH89" s="24"/>
      <c r="AI89" s="24">
        <v>1019101.08</v>
      </c>
      <c r="AJ89" s="24">
        <v>8848072.0600000005</v>
      </c>
      <c r="AK89" s="24">
        <v>86297.56</v>
      </c>
      <c r="AL89" s="24">
        <v>58091.49</v>
      </c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9" t="s">
        <v>233</v>
      </c>
      <c r="AX89" s="29" t="s">
        <v>233</v>
      </c>
      <c r="AY89" s="29" t="s">
        <v>233</v>
      </c>
      <c r="AZ89" s="29" t="s">
        <v>233</v>
      </c>
      <c r="BA89" s="29" t="s">
        <v>233</v>
      </c>
      <c r="BB89" s="29" t="s">
        <v>233</v>
      </c>
      <c r="BC89" s="29" t="s">
        <v>233</v>
      </c>
      <c r="BD89" s="29" t="s">
        <v>233</v>
      </c>
      <c r="BE89" s="29" t="s">
        <v>233</v>
      </c>
      <c r="BF89" s="29" t="s">
        <v>233</v>
      </c>
      <c r="BG89" s="29" t="s">
        <v>233</v>
      </c>
      <c r="BH89" s="29" t="s">
        <v>233</v>
      </c>
      <c r="BI89" s="29" t="s">
        <v>233</v>
      </c>
      <c r="BJ89" s="29" t="s">
        <v>233</v>
      </c>
      <c r="BK89" s="29" t="s">
        <v>233</v>
      </c>
      <c r="BL89" s="29" t="s">
        <v>233</v>
      </c>
      <c r="BM89" s="29" t="s">
        <v>233</v>
      </c>
      <c r="BN89" s="29" t="s">
        <v>233</v>
      </c>
      <c r="BO89" s="29" t="s">
        <v>233</v>
      </c>
      <c r="BP89" s="29" t="s">
        <v>233</v>
      </c>
      <c r="BQ89" s="29" t="s">
        <v>233</v>
      </c>
      <c r="BR89" s="29" t="s">
        <v>233</v>
      </c>
      <c r="BS89" s="29" t="s">
        <v>233</v>
      </c>
      <c r="BT89" s="29" t="s">
        <v>233</v>
      </c>
      <c r="BU89" s="29" t="s">
        <v>233</v>
      </c>
      <c r="BV89" s="29" t="s">
        <v>233</v>
      </c>
      <c r="BW89" s="29" t="s">
        <v>233</v>
      </c>
      <c r="BX89" s="29" t="s">
        <v>233</v>
      </c>
      <c r="BY89" s="29" t="s">
        <v>233</v>
      </c>
      <c r="BZ89" s="29" t="s">
        <v>233</v>
      </c>
      <c r="CA89" s="29" t="s">
        <v>233</v>
      </c>
      <c r="CB89" s="29" t="s">
        <v>233</v>
      </c>
      <c r="CC89" s="29" t="s">
        <v>233</v>
      </c>
      <c r="CD89" s="29" t="s">
        <v>233</v>
      </c>
      <c r="CE89" s="32">
        <f t="shared" si="14"/>
        <v>44588231.470000006</v>
      </c>
    </row>
    <row r="90" spans="1:84">
      <c r="A90" s="26" t="s">
        <v>274</v>
      </c>
      <c r="B90" s="20"/>
      <c r="C90" s="32">
        <f>C88+C89</f>
        <v>0</v>
      </c>
      <c r="D90" s="32">
        <f t="shared" ref="D90:AV90" si="15">D88+D89</f>
        <v>0</v>
      </c>
      <c r="E90" s="32">
        <f t="shared" si="15"/>
        <v>2913353</v>
      </c>
      <c r="F90" s="32">
        <f t="shared" si="15"/>
        <v>0</v>
      </c>
      <c r="G90" s="32">
        <f t="shared" si="15"/>
        <v>0</v>
      </c>
      <c r="H90" s="32">
        <f t="shared" si="15"/>
        <v>0</v>
      </c>
      <c r="I90" s="32">
        <f t="shared" si="15"/>
        <v>0</v>
      </c>
      <c r="J90" s="32">
        <f t="shared" si="15"/>
        <v>539913</v>
      </c>
      <c r="K90" s="32">
        <f t="shared" si="15"/>
        <v>2041026.81</v>
      </c>
      <c r="L90" s="32">
        <f t="shared" si="15"/>
        <v>1848713</v>
      </c>
      <c r="M90" s="32">
        <f t="shared" si="15"/>
        <v>0</v>
      </c>
      <c r="N90" s="32">
        <f t="shared" si="15"/>
        <v>0</v>
      </c>
      <c r="O90" s="32">
        <f t="shared" si="15"/>
        <v>814434</v>
      </c>
      <c r="P90" s="32">
        <f t="shared" si="15"/>
        <v>3520861</v>
      </c>
      <c r="Q90" s="32">
        <f t="shared" si="15"/>
        <v>399231</v>
      </c>
      <c r="R90" s="32">
        <f t="shared" si="15"/>
        <v>2004421</v>
      </c>
      <c r="S90" s="32">
        <f t="shared" si="15"/>
        <v>1768345.15</v>
      </c>
      <c r="T90" s="32">
        <f t="shared" si="15"/>
        <v>610488.12</v>
      </c>
      <c r="U90" s="32">
        <f t="shared" si="15"/>
        <v>5879249.3499999996</v>
      </c>
      <c r="V90" s="32">
        <f t="shared" si="15"/>
        <v>287980</v>
      </c>
      <c r="W90" s="32">
        <f t="shared" si="15"/>
        <v>1271858</v>
      </c>
      <c r="X90" s="32">
        <f t="shared" si="15"/>
        <v>2745961</v>
      </c>
      <c r="Y90" s="32">
        <f t="shared" si="15"/>
        <v>2308881.0499999998</v>
      </c>
      <c r="Z90" s="32">
        <f t="shared" si="15"/>
        <v>0</v>
      </c>
      <c r="AA90" s="32">
        <f t="shared" si="15"/>
        <v>0</v>
      </c>
      <c r="AB90" s="32">
        <f t="shared" si="15"/>
        <v>3432409.39</v>
      </c>
      <c r="AC90" s="32">
        <f t="shared" si="15"/>
        <v>0</v>
      </c>
      <c r="AD90" s="32">
        <f t="shared" si="15"/>
        <v>0</v>
      </c>
      <c r="AE90" s="32">
        <f t="shared" si="15"/>
        <v>3458992.45</v>
      </c>
      <c r="AF90" s="32">
        <f t="shared" si="15"/>
        <v>0</v>
      </c>
      <c r="AG90" s="32">
        <f t="shared" si="15"/>
        <v>11038788.619999999</v>
      </c>
      <c r="AH90" s="32">
        <f t="shared" si="15"/>
        <v>0</v>
      </c>
      <c r="AI90" s="32">
        <f t="shared" si="15"/>
        <v>1109512.26</v>
      </c>
      <c r="AJ90" s="32">
        <f t="shared" si="15"/>
        <v>8848541.0600000005</v>
      </c>
      <c r="AK90" s="32">
        <f t="shared" si="15"/>
        <v>201133.56</v>
      </c>
      <c r="AL90" s="32">
        <f t="shared" si="15"/>
        <v>63861.49</v>
      </c>
      <c r="AM90" s="32">
        <f t="shared" si="15"/>
        <v>0</v>
      </c>
      <c r="AN90" s="32">
        <f t="shared" si="15"/>
        <v>0</v>
      </c>
      <c r="AO90" s="32">
        <f t="shared" si="15"/>
        <v>0</v>
      </c>
      <c r="AP90" s="32">
        <f t="shared" si="15"/>
        <v>0</v>
      </c>
      <c r="AQ90" s="32">
        <f t="shared" si="15"/>
        <v>0</v>
      </c>
      <c r="AR90" s="32">
        <f t="shared" si="15"/>
        <v>0</v>
      </c>
      <c r="AS90" s="32">
        <f t="shared" si="15"/>
        <v>0</v>
      </c>
      <c r="AT90" s="32">
        <f t="shared" si="15"/>
        <v>0</v>
      </c>
      <c r="AU90" s="32">
        <f t="shared" si="15"/>
        <v>0</v>
      </c>
      <c r="AV90" s="32">
        <f t="shared" si="15"/>
        <v>0</v>
      </c>
      <c r="AW90" s="29" t="s">
        <v>233</v>
      </c>
      <c r="AX90" s="29" t="s">
        <v>233</v>
      </c>
      <c r="AY90" s="29" t="s">
        <v>233</v>
      </c>
      <c r="AZ90" s="29" t="s">
        <v>233</v>
      </c>
      <c r="BA90" s="29" t="s">
        <v>233</v>
      </c>
      <c r="BB90" s="29" t="s">
        <v>233</v>
      </c>
      <c r="BC90" s="29" t="s">
        <v>233</v>
      </c>
      <c r="BD90" s="29" t="s">
        <v>233</v>
      </c>
      <c r="BE90" s="29" t="s">
        <v>233</v>
      </c>
      <c r="BF90" s="29" t="s">
        <v>233</v>
      </c>
      <c r="BG90" s="29" t="s">
        <v>233</v>
      </c>
      <c r="BH90" s="29" t="s">
        <v>233</v>
      </c>
      <c r="BI90" s="29" t="s">
        <v>233</v>
      </c>
      <c r="BJ90" s="29" t="s">
        <v>233</v>
      </c>
      <c r="BK90" s="29" t="s">
        <v>233</v>
      </c>
      <c r="BL90" s="29" t="s">
        <v>233</v>
      </c>
      <c r="BM90" s="29" t="s">
        <v>233</v>
      </c>
      <c r="BN90" s="29" t="s">
        <v>233</v>
      </c>
      <c r="BO90" s="29" t="s">
        <v>233</v>
      </c>
      <c r="BP90" s="29" t="s">
        <v>233</v>
      </c>
      <c r="BQ90" s="29" t="s">
        <v>233</v>
      </c>
      <c r="BR90" s="29" t="s">
        <v>233</v>
      </c>
      <c r="BS90" s="29" t="s">
        <v>233</v>
      </c>
      <c r="BT90" s="29" t="s">
        <v>233</v>
      </c>
      <c r="BU90" s="29" t="s">
        <v>233</v>
      </c>
      <c r="BV90" s="29" t="s">
        <v>233</v>
      </c>
      <c r="BW90" s="29" t="s">
        <v>233</v>
      </c>
      <c r="BX90" s="29" t="s">
        <v>233</v>
      </c>
      <c r="BY90" s="29" t="s">
        <v>233</v>
      </c>
      <c r="BZ90" s="29" t="s">
        <v>233</v>
      </c>
      <c r="CA90" s="29" t="s">
        <v>233</v>
      </c>
      <c r="CB90" s="29" t="s">
        <v>233</v>
      </c>
      <c r="CC90" s="29" t="s">
        <v>233</v>
      </c>
      <c r="CD90" s="29" t="s">
        <v>233</v>
      </c>
      <c r="CE90" s="32">
        <f t="shared" si="14"/>
        <v>57107954.310000002</v>
      </c>
    </row>
    <row r="91" spans="1:84">
      <c r="A91" s="39" t="s">
        <v>275</v>
      </c>
      <c r="B91" s="32"/>
      <c r="C91" s="24"/>
      <c r="D91" s="24"/>
      <c r="E91" s="24">
        <v>4891</v>
      </c>
      <c r="F91" s="24"/>
      <c r="G91" s="24"/>
      <c r="H91" s="24"/>
      <c r="I91" s="24"/>
      <c r="J91" s="24"/>
      <c r="K91" s="24">
        <v>6470</v>
      </c>
      <c r="L91" s="24"/>
      <c r="M91" s="24"/>
      <c r="N91" s="24"/>
      <c r="O91" s="24">
        <v>1132</v>
      </c>
      <c r="P91" s="24">
        <v>4953</v>
      </c>
      <c r="Q91" s="24">
        <v>460</v>
      </c>
      <c r="R91" s="24"/>
      <c r="S91" s="24"/>
      <c r="T91" s="24"/>
      <c r="U91" s="24">
        <v>1661</v>
      </c>
      <c r="V91" s="24"/>
      <c r="W91" s="24"/>
      <c r="X91" s="24"/>
      <c r="Y91" s="24">
        <v>2217</v>
      </c>
      <c r="Z91" s="24"/>
      <c r="AA91" s="24"/>
      <c r="AB91" s="24">
        <v>330</v>
      </c>
      <c r="AC91" s="24"/>
      <c r="AD91" s="24"/>
      <c r="AE91" s="24">
        <v>3996</v>
      </c>
      <c r="AF91" s="24"/>
      <c r="AG91" s="24">
        <v>2415</v>
      </c>
      <c r="AH91" s="24"/>
      <c r="AI91" s="24"/>
      <c r="AJ91" s="24">
        <v>19091</v>
      </c>
      <c r="AK91" s="24">
        <v>246</v>
      </c>
      <c r="AL91" s="24">
        <v>146</v>
      </c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>
        <v>2735</v>
      </c>
      <c r="BA91" s="24">
        <v>695</v>
      </c>
      <c r="BB91" s="24">
        <v>127</v>
      </c>
      <c r="BC91" s="24"/>
      <c r="BD91" s="24">
        <v>1186</v>
      </c>
      <c r="BE91" s="24">
        <v>15713</v>
      </c>
      <c r="BF91" s="24">
        <v>617</v>
      </c>
      <c r="BG91" s="24">
        <v>1541</v>
      </c>
      <c r="BH91" s="24"/>
      <c r="BI91" s="24"/>
      <c r="BJ91" s="24">
        <v>1123</v>
      </c>
      <c r="BK91" s="24">
        <v>3635</v>
      </c>
      <c r="BL91" s="24">
        <v>948</v>
      </c>
      <c r="BM91" s="24"/>
      <c r="BN91" s="24">
        <v>1756</v>
      </c>
      <c r="BO91" s="24"/>
      <c r="BP91" s="24"/>
      <c r="BQ91" s="24"/>
      <c r="BR91" s="24">
        <v>229</v>
      </c>
      <c r="BS91" s="24"/>
      <c r="BT91" s="24"/>
      <c r="BU91" s="24"/>
      <c r="BV91" s="24">
        <v>1899</v>
      </c>
      <c r="BW91" s="24"/>
      <c r="BX91" s="24">
        <v>166</v>
      </c>
      <c r="BY91" s="24">
        <v>499</v>
      </c>
      <c r="BZ91" s="24"/>
      <c r="CA91" s="24">
        <v>2200</v>
      </c>
      <c r="CB91" s="24"/>
      <c r="CC91" s="24"/>
      <c r="CD91" s="240" t="s">
        <v>233</v>
      </c>
      <c r="CE91" s="32">
        <f t="shared" si="14"/>
        <v>83077</v>
      </c>
      <c r="CF91" s="32">
        <f>BE60-CE91</f>
        <v>5525.3300000000017</v>
      </c>
    </row>
    <row r="92" spans="1:84">
      <c r="A92" s="26" t="s">
        <v>276</v>
      </c>
      <c r="B92" s="20"/>
      <c r="C92" s="24"/>
      <c r="D92" s="24"/>
      <c r="E92" s="24">
        <v>7238</v>
      </c>
      <c r="F92" s="24"/>
      <c r="G92" s="24"/>
      <c r="H92" s="24"/>
      <c r="I92" s="24"/>
      <c r="J92" s="24"/>
      <c r="K92" s="24">
        <v>24762</v>
      </c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92" t="s">
        <v>233</v>
      </c>
      <c r="AY92" s="292" t="s">
        <v>233</v>
      </c>
      <c r="AZ92" s="24"/>
      <c r="BA92" s="24"/>
      <c r="BB92" s="24"/>
      <c r="BC92" s="24"/>
      <c r="BD92" s="29" t="s">
        <v>233</v>
      </c>
      <c r="BE92" s="29" t="s">
        <v>233</v>
      </c>
      <c r="BF92" s="24"/>
      <c r="BG92" s="29" t="s">
        <v>233</v>
      </c>
      <c r="BH92" s="24"/>
      <c r="BI92" s="24"/>
      <c r="BJ92" s="29" t="s">
        <v>233</v>
      </c>
      <c r="BK92" s="24"/>
      <c r="BL92" s="24"/>
      <c r="BM92" s="24"/>
      <c r="BN92" s="29" t="s">
        <v>233</v>
      </c>
      <c r="BO92" s="29" t="s">
        <v>233</v>
      </c>
      <c r="BP92" s="29" t="s">
        <v>233</v>
      </c>
      <c r="BQ92" s="29" t="s">
        <v>233</v>
      </c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9" t="s">
        <v>233</v>
      </c>
      <c r="CD92" s="29" t="s">
        <v>233</v>
      </c>
      <c r="CE92" s="32">
        <f t="shared" si="14"/>
        <v>32000</v>
      </c>
      <c r="CF92" s="32">
        <f>AY60-CE92</f>
        <v>-32000</v>
      </c>
    </row>
    <row r="93" spans="1:84">
      <c r="A93" s="26" t="s">
        <v>277</v>
      </c>
      <c r="B93" s="20"/>
      <c r="C93" s="24"/>
      <c r="D93" s="24"/>
      <c r="E93" s="24">
        <v>2179.1999999999998</v>
      </c>
      <c r="F93" s="24"/>
      <c r="G93" s="24"/>
      <c r="H93" s="24"/>
      <c r="I93" s="24"/>
      <c r="J93" s="24">
        <v>37.200000000000003</v>
      </c>
      <c r="K93" s="24">
        <v>6565.9</v>
      </c>
      <c r="L93" s="24"/>
      <c r="M93" s="24"/>
      <c r="N93" s="24"/>
      <c r="O93" s="24">
        <v>320.8</v>
      </c>
      <c r="P93" s="24">
        <v>1734.8</v>
      </c>
      <c r="Q93" s="24"/>
      <c r="R93" s="24"/>
      <c r="S93" s="24"/>
      <c r="T93" s="24"/>
      <c r="U93" s="24">
        <v>419.6</v>
      </c>
      <c r="V93" s="24"/>
      <c r="W93" s="24"/>
      <c r="X93" s="24"/>
      <c r="Y93" s="24">
        <v>414.1</v>
      </c>
      <c r="Z93" s="24"/>
      <c r="AA93" s="24"/>
      <c r="AB93" s="24">
        <v>111.9</v>
      </c>
      <c r="AC93" s="24"/>
      <c r="AD93" s="24"/>
      <c r="AE93" s="24">
        <v>430.9</v>
      </c>
      <c r="AF93" s="24"/>
      <c r="AG93" s="24">
        <v>981.5</v>
      </c>
      <c r="AH93" s="24"/>
      <c r="AI93" s="24"/>
      <c r="AJ93" s="24">
        <v>3836.2</v>
      </c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92" t="s">
        <v>233</v>
      </c>
      <c r="AY93" s="292" t="s">
        <v>233</v>
      </c>
      <c r="AZ93" s="29" t="s">
        <v>233</v>
      </c>
      <c r="BA93" s="24">
        <v>308.89999999999998</v>
      </c>
      <c r="BB93" s="24"/>
      <c r="BC93" s="24"/>
      <c r="BD93" s="29" t="s">
        <v>233</v>
      </c>
      <c r="BE93" s="29" t="s">
        <v>233</v>
      </c>
      <c r="BF93" s="29" t="s">
        <v>233</v>
      </c>
      <c r="BG93" s="29" t="s">
        <v>233</v>
      </c>
      <c r="BH93" s="24"/>
      <c r="BI93" s="24"/>
      <c r="BJ93" s="29" t="s">
        <v>233</v>
      </c>
      <c r="BK93" s="24">
        <v>181.6</v>
      </c>
      <c r="BL93" s="24">
        <v>236</v>
      </c>
      <c r="BM93" s="24"/>
      <c r="BN93" s="29" t="s">
        <v>233</v>
      </c>
      <c r="BO93" s="29" t="s">
        <v>233</v>
      </c>
      <c r="BP93" s="29" t="s">
        <v>233</v>
      </c>
      <c r="BQ93" s="29" t="s">
        <v>233</v>
      </c>
      <c r="BR93" s="29" t="s">
        <v>233</v>
      </c>
      <c r="BS93" s="24"/>
      <c r="BT93" s="24"/>
      <c r="BU93" s="24"/>
      <c r="BV93" s="24">
        <v>68.099999999999994</v>
      </c>
      <c r="BW93" s="24"/>
      <c r="BX93" s="24"/>
      <c r="BY93" s="24">
        <v>6.9</v>
      </c>
      <c r="BZ93" s="24"/>
      <c r="CA93" s="24">
        <v>52.4</v>
      </c>
      <c r="CB93" s="24"/>
      <c r="CC93" s="29" t="s">
        <v>233</v>
      </c>
      <c r="CD93" s="29" t="s">
        <v>233</v>
      </c>
      <c r="CE93" s="32">
        <f t="shared" si="14"/>
        <v>17886</v>
      </c>
      <c r="CF93" s="20"/>
    </row>
    <row r="94" spans="1:84">
      <c r="A94" s="26" t="s">
        <v>278</v>
      </c>
      <c r="B94" s="20"/>
      <c r="C94" s="24"/>
      <c r="D94" s="24"/>
      <c r="E94" s="24">
        <v>9218</v>
      </c>
      <c r="F94" s="24"/>
      <c r="G94" s="24"/>
      <c r="H94" s="24"/>
      <c r="I94" s="24"/>
      <c r="J94" s="24"/>
      <c r="K94" s="24">
        <v>12433</v>
      </c>
      <c r="L94" s="24"/>
      <c r="M94" s="24"/>
      <c r="N94" s="24"/>
      <c r="O94" s="24">
        <v>827</v>
      </c>
      <c r="P94" s="24">
        <v>3724</v>
      </c>
      <c r="Q94" s="24"/>
      <c r="R94" s="24"/>
      <c r="S94" s="24"/>
      <c r="T94" s="24"/>
      <c r="U94" s="24"/>
      <c r="V94" s="24"/>
      <c r="W94" s="24">
        <v>15</v>
      </c>
      <c r="X94" s="24"/>
      <c r="Y94" s="24">
        <v>1953</v>
      </c>
      <c r="Z94" s="24"/>
      <c r="AA94" s="24"/>
      <c r="AB94" s="24"/>
      <c r="AC94" s="24"/>
      <c r="AD94" s="24"/>
      <c r="AE94" s="24">
        <v>4384</v>
      </c>
      <c r="AF94" s="24"/>
      <c r="AG94" s="24">
        <v>4813</v>
      </c>
      <c r="AH94" s="24">
        <v>240</v>
      </c>
      <c r="AI94" s="24"/>
      <c r="AJ94" s="24">
        <v>382</v>
      </c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92" t="s">
        <v>233</v>
      </c>
      <c r="AY94" s="292" t="s">
        <v>233</v>
      </c>
      <c r="AZ94" s="29" t="s">
        <v>233</v>
      </c>
      <c r="BA94" s="29" t="s">
        <v>233</v>
      </c>
      <c r="BB94" s="24"/>
      <c r="BC94" s="24"/>
      <c r="BD94" s="29" t="s">
        <v>233</v>
      </c>
      <c r="BE94" s="29" t="s">
        <v>233</v>
      </c>
      <c r="BF94" s="29" t="s">
        <v>233</v>
      </c>
      <c r="BG94" s="29" t="s">
        <v>233</v>
      </c>
      <c r="BH94" s="24"/>
      <c r="BI94" s="24"/>
      <c r="BJ94" s="29" t="s">
        <v>233</v>
      </c>
      <c r="BK94" s="24"/>
      <c r="BL94" s="24"/>
      <c r="BM94" s="24"/>
      <c r="BN94" s="29" t="s">
        <v>233</v>
      </c>
      <c r="BO94" s="29" t="s">
        <v>233</v>
      </c>
      <c r="BP94" s="29" t="s">
        <v>233</v>
      </c>
      <c r="BQ94" s="29" t="s">
        <v>233</v>
      </c>
      <c r="BR94" s="29" t="s">
        <v>233</v>
      </c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9" t="s">
        <v>233</v>
      </c>
      <c r="CD94" s="29" t="s">
        <v>233</v>
      </c>
      <c r="CE94" s="32">
        <f t="shared" si="14"/>
        <v>37989</v>
      </c>
      <c r="CF94" s="32">
        <f>BA60</f>
        <v>0</v>
      </c>
    </row>
    <row r="95" spans="1:84">
      <c r="A95" s="26" t="s">
        <v>279</v>
      </c>
      <c r="B95" s="20"/>
      <c r="C95" s="286"/>
      <c r="D95" s="286"/>
      <c r="E95" s="286">
        <v>20</v>
      </c>
      <c r="F95" s="286"/>
      <c r="G95" s="286"/>
      <c r="H95" s="286"/>
      <c r="I95" s="286"/>
      <c r="J95" s="286"/>
      <c r="K95" s="286">
        <v>9.25</v>
      </c>
      <c r="L95" s="286"/>
      <c r="M95" s="286"/>
      <c r="N95" s="286"/>
      <c r="O95" s="286">
        <v>1.98</v>
      </c>
      <c r="P95" s="287">
        <v>5.92</v>
      </c>
      <c r="Q95" s="287"/>
      <c r="R95" s="287"/>
      <c r="S95" s="288"/>
      <c r="T95" s="288"/>
      <c r="U95" s="289"/>
      <c r="V95" s="287"/>
      <c r="W95" s="287"/>
      <c r="X95" s="287"/>
      <c r="Y95" s="287"/>
      <c r="Z95" s="287"/>
      <c r="AA95" s="287"/>
      <c r="AB95" s="288">
        <v>1.36</v>
      </c>
      <c r="AC95" s="287"/>
      <c r="AD95" s="287"/>
      <c r="AE95" s="287"/>
      <c r="AF95" s="287"/>
      <c r="AG95" s="287">
        <v>7.33</v>
      </c>
      <c r="AH95" s="287"/>
      <c r="AI95" s="287"/>
      <c r="AJ95" s="287">
        <v>4.46</v>
      </c>
      <c r="AK95" s="287"/>
      <c r="AL95" s="287"/>
      <c r="AM95" s="287"/>
      <c r="AN95" s="287"/>
      <c r="AO95" s="287"/>
      <c r="AP95" s="287"/>
      <c r="AQ95" s="287"/>
      <c r="AR95" s="287"/>
      <c r="AS95" s="287"/>
      <c r="AT95" s="287"/>
      <c r="AU95" s="287"/>
      <c r="AV95" s="288"/>
      <c r="AW95" s="292" t="s">
        <v>233</v>
      </c>
      <c r="AX95" s="292" t="s">
        <v>233</v>
      </c>
      <c r="AY95" s="292" t="s">
        <v>233</v>
      </c>
      <c r="AZ95" s="29" t="s">
        <v>233</v>
      </c>
      <c r="BA95" s="29" t="s">
        <v>233</v>
      </c>
      <c r="BB95" s="29" t="s">
        <v>233</v>
      </c>
      <c r="BC95" s="29" t="s">
        <v>233</v>
      </c>
      <c r="BD95" s="29" t="s">
        <v>233</v>
      </c>
      <c r="BE95" s="29" t="s">
        <v>233</v>
      </c>
      <c r="BF95" s="29" t="s">
        <v>233</v>
      </c>
      <c r="BG95" s="29" t="s">
        <v>233</v>
      </c>
      <c r="BH95" s="29" t="s">
        <v>233</v>
      </c>
      <c r="BI95" s="29" t="s">
        <v>233</v>
      </c>
      <c r="BJ95" s="29" t="s">
        <v>233</v>
      </c>
      <c r="BK95" s="29" t="s">
        <v>233</v>
      </c>
      <c r="BL95" s="29" t="s">
        <v>233</v>
      </c>
      <c r="BM95" s="29" t="s">
        <v>233</v>
      </c>
      <c r="BN95" s="29" t="s">
        <v>233</v>
      </c>
      <c r="BO95" s="29" t="s">
        <v>233</v>
      </c>
      <c r="BP95" s="29" t="s">
        <v>233</v>
      </c>
      <c r="BQ95" s="29" t="s">
        <v>233</v>
      </c>
      <c r="BR95" s="29" t="s">
        <v>233</v>
      </c>
      <c r="BS95" s="29" t="s">
        <v>233</v>
      </c>
      <c r="BT95" s="29" t="s">
        <v>233</v>
      </c>
      <c r="BU95" s="293"/>
      <c r="BV95" s="293"/>
      <c r="BW95" s="293"/>
      <c r="BX95" s="293"/>
      <c r="BY95" s="293"/>
      <c r="BZ95" s="293"/>
      <c r="CA95" s="293"/>
      <c r="CB95" s="293"/>
      <c r="CC95" s="29" t="s">
        <v>233</v>
      </c>
      <c r="CD95" s="29" t="s">
        <v>233</v>
      </c>
      <c r="CE95" s="242">
        <f t="shared" si="14"/>
        <v>50.3</v>
      </c>
      <c r="CF95" s="37"/>
    </row>
    <row r="96" spans="1:84">
      <c r="A96" s="38" t="s">
        <v>280</v>
      </c>
      <c r="B96" s="38"/>
      <c r="C96" s="38"/>
      <c r="D96" s="38"/>
      <c r="E96" s="38"/>
    </row>
    <row r="97" spans="1:6">
      <c r="A97" s="39" t="s">
        <v>281</v>
      </c>
      <c r="B97" s="40"/>
      <c r="C97" s="296" t="s">
        <v>1362</v>
      </c>
      <c r="D97" s="42"/>
      <c r="E97" s="43"/>
      <c r="F97" s="16"/>
    </row>
    <row r="98" spans="1:6">
      <c r="A98" s="32" t="s">
        <v>283</v>
      </c>
      <c r="B98" s="40" t="s">
        <v>284</v>
      </c>
      <c r="C98" s="311">
        <v>21</v>
      </c>
      <c r="D98" s="42"/>
      <c r="E98" s="43"/>
      <c r="F98" s="16"/>
    </row>
    <row r="99" spans="1:6">
      <c r="A99" s="32" t="s">
        <v>285</v>
      </c>
      <c r="B99" s="40" t="s">
        <v>284</v>
      </c>
      <c r="C99" s="41" t="s">
        <v>1363</v>
      </c>
      <c r="D99" s="42"/>
      <c r="E99" s="43"/>
      <c r="F99" s="16"/>
    </row>
    <row r="100" spans="1:6">
      <c r="A100" s="32" t="s">
        <v>286</v>
      </c>
      <c r="B100" s="40" t="s">
        <v>284</v>
      </c>
      <c r="C100" s="312" t="s">
        <v>1364</v>
      </c>
      <c r="D100" s="42"/>
      <c r="E100" s="43"/>
      <c r="F100" s="16"/>
    </row>
    <row r="101" spans="1:6">
      <c r="A101" s="32" t="s">
        <v>287</v>
      </c>
      <c r="B101" s="40" t="s">
        <v>284</v>
      </c>
      <c r="C101" s="41" t="s">
        <v>1365</v>
      </c>
      <c r="D101" s="42"/>
      <c r="E101" s="43"/>
      <c r="F101" s="16"/>
    </row>
    <row r="102" spans="1:6">
      <c r="A102" s="32" t="s">
        <v>288</v>
      </c>
      <c r="B102" s="40" t="s">
        <v>284</v>
      </c>
      <c r="C102" s="41" t="s">
        <v>1361</v>
      </c>
      <c r="D102" s="42"/>
      <c r="E102" s="43"/>
      <c r="F102" s="16"/>
    </row>
    <row r="103" spans="1:6">
      <c r="A103" s="32" t="s">
        <v>289</v>
      </c>
      <c r="B103" s="40" t="s">
        <v>284</v>
      </c>
      <c r="C103" s="295">
        <v>99156</v>
      </c>
      <c r="D103" s="42"/>
      <c r="E103" s="43"/>
      <c r="F103" s="16"/>
    </row>
    <row r="104" spans="1:6">
      <c r="A104" s="32" t="s">
        <v>290</v>
      </c>
      <c r="B104" s="40" t="s">
        <v>284</v>
      </c>
      <c r="C104" s="313" t="s">
        <v>1366</v>
      </c>
      <c r="D104" s="42"/>
      <c r="E104" s="43"/>
      <c r="F104" s="16"/>
    </row>
    <row r="105" spans="1:6">
      <c r="A105" s="32" t="s">
        <v>291</v>
      </c>
      <c r="B105" s="40" t="s">
        <v>284</v>
      </c>
      <c r="C105" s="296" t="s">
        <v>1367</v>
      </c>
      <c r="D105" s="42"/>
      <c r="E105" s="43"/>
      <c r="F105" s="16"/>
    </row>
    <row r="106" spans="1:6">
      <c r="A106" s="32" t="s">
        <v>292</v>
      </c>
      <c r="B106" s="40" t="s">
        <v>284</v>
      </c>
      <c r="C106" s="296" t="s">
        <v>1368</v>
      </c>
      <c r="D106" s="42"/>
      <c r="E106" s="43"/>
      <c r="F106" s="16"/>
    </row>
    <row r="107" spans="1:6">
      <c r="A107" s="32" t="s">
        <v>293</v>
      </c>
      <c r="B107" s="40" t="s">
        <v>284</v>
      </c>
      <c r="C107" s="41"/>
      <c r="D107" s="42"/>
      <c r="E107" s="43"/>
      <c r="F107" s="16"/>
    </row>
    <row r="108" spans="1:6">
      <c r="A108" s="32" t="s">
        <v>294</v>
      </c>
      <c r="B108" s="40" t="s">
        <v>284</v>
      </c>
      <c r="C108" s="294" t="s">
        <v>1369</v>
      </c>
      <c r="D108" s="42"/>
      <c r="E108" s="43"/>
      <c r="F108" s="16"/>
    </row>
    <row r="109" spans="1:6">
      <c r="A109" s="32" t="s">
        <v>295</v>
      </c>
      <c r="B109" s="40" t="s">
        <v>284</v>
      </c>
      <c r="C109" s="294" t="s">
        <v>1370</v>
      </c>
      <c r="D109" s="42"/>
      <c r="E109" s="43"/>
      <c r="F109" s="16"/>
    </row>
    <row r="110" spans="1:6">
      <c r="A110" s="44" t="s">
        <v>296</v>
      </c>
      <c r="B110" s="40" t="s">
        <v>284</v>
      </c>
      <c r="C110" s="41"/>
      <c r="D110" s="42"/>
      <c r="E110" s="43"/>
      <c r="F110" s="16"/>
    </row>
    <row r="111" spans="1:6">
      <c r="A111" s="44" t="s">
        <v>297</v>
      </c>
      <c r="B111" s="40" t="s">
        <v>284</v>
      </c>
      <c r="C111" s="314"/>
      <c r="D111" s="42"/>
      <c r="E111" s="43"/>
      <c r="F111" s="16"/>
    </row>
    <row r="112" spans="1:6">
      <c r="A112" s="38" t="s">
        <v>298</v>
      </c>
      <c r="B112" s="38"/>
      <c r="C112" s="38"/>
      <c r="D112" s="38"/>
      <c r="E112" s="38"/>
    </row>
    <row r="113" spans="1:5">
      <c r="A113" s="45" t="s">
        <v>299</v>
      </c>
      <c r="B113" s="45"/>
      <c r="C113" s="45"/>
      <c r="D113" s="45"/>
      <c r="E113" s="45"/>
    </row>
    <row r="114" spans="1:5">
      <c r="A114" s="20" t="s">
        <v>288</v>
      </c>
      <c r="B114" s="46" t="s">
        <v>284</v>
      </c>
      <c r="C114" s="47" t="s">
        <v>282</v>
      </c>
      <c r="D114" s="20"/>
      <c r="E114" s="20"/>
    </row>
    <row r="115" spans="1:5">
      <c r="A115" s="20" t="s">
        <v>290</v>
      </c>
      <c r="B115" s="46" t="s">
        <v>284</v>
      </c>
      <c r="C115" s="47" t="s">
        <v>282</v>
      </c>
      <c r="D115" s="20"/>
      <c r="E115" s="20"/>
    </row>
    <row r="116" spans="1:5">
      <c r="A116" s="20" t="s">
        <v>300</v>
      </c>
      <c r="B116" s="46" t="s">
        <v>284</v>
      </c>
      <c r="C116" s="47">
        <v>1</v>
      </c>
      <c r="D116" s="20"/>
      <c r="E116" s="20"/>
    </row>
    <row r="117" spans="1:5">
      <c r="A117" s="45" t="s">
        <v>301</v>
      </c>
      <c r="B117" s="45"/>
      <c r="C117" s="45"/>
      <c r="D117" s="45"/>
      <c r="E117" s="45"/>
    </row>
    <row r="118" spans="1:5">
      <c r="A118" s="20" t="s">
        <v>302</v>
      </c>
      <c r="B118" s="46" t="s">
        <v>284</v>
      </c>
      <c r="C118" s="47"/>
      <c r="D118" s="20"/>
      <c r="E118" s="20"/>
    </row>
    <row r="119" spans="1:5">
      <c r="A119" s="20" t="s">
        <v>144</v>
      </c>
      <c r="B119" s="46" t="s">
        <v>284</v>
      </c>
      <c r="C119" s="219"/>
      <c r="D119" s="20"/>
      <c r="E119" s="20"/>
    </row>
    <row r="120" spans="1:5">
      <c r="A120" s="45" t="s">
        <v>303</v>
      </c>
      <c r="B120" s="45"/>
      <c r="C120" s="45"/>
      <c r="D120" s="45"/>
      <c r="E120" s="45"/>
    </row>
    <row r="121" spans="1:5">
      <c r="A121" s="20" t="s">
        <v>304</v>
      </c>
      <c r="B121" s="46" t="s">
        <v>284</v>
      </c>
      <c r="C121" s="47" t="s">
        <v>282</v>
      </c>
      <c r="D121" s="20"/>
      <c r="E121" s="20"/>
    </row>
    <row r="122" spans="1:5">
      <c r="A122" s="20" t="s">
        <v>305</v>
      </c>
      <c r="B122" s="46" t="s">
        <v>284</v>
      </c>
      <c r="C122" s="47" t="s">
        <v>282</v>
      </c>
      <c r="D122" s="20"/>
      <c r="E122" s="20"/>
    </row>
    <row r="123" spans="1:5">
      <c r="A123" s="20" t="s">
        <v>306</v>
      </c>
      <c r="B123" s="46" t="s">
        <v>284</v>
      </c>
      <c r="C123" s="47" t="s">
        <v>282</v>
      </c>
      <c r="D123" s="20"/>
      <c r="E123" s="20"/>
    </row>
    <row r="124" spans="1:5">
      <c r="A124" s="20"/>
      <c r="B124" s="46"/>
      <c r="C124" s="48"/>
      <c r="D124" s="20"/>
      <c r="E124" s="20"/>
    </row>
    <row r="125" spans="1:5">
      <c r="A125" s="49" t="s">
        <v>307</v>
      </c>
      <c r="B125" s="38"/>
      <c r="C125" s="38"/>
      <c r="D125" s="38"/>
      <c r="E125" s="38"/>
    </row>
    <row r="126" spans="1:5">
      <c r="A126" s="20"/>
      <c r="B126" s="46"/>
      <c r="C126" s="48"/>
      <c r="D126" s="20"/>
      <c r="E126" s="20"/>
    </row>
    <row r="127" spans="1:5">
      <c r="A127" s="26" t="s">
        <v>308</v>
      </c>
      <c r="B127" s="20"/>
      <c r="C127" s="21" t="s">
        <v>309</v>
      </c>
      <c r="D127" s="22" t="s">
        <v>227</v>
      </c>
      <c r="E127" s="20"/>
    </row>
    <row r="128" spans="1:5">
      <c r="A128" s="20" t="s">
        <v>310</v>
      </c>
      <c r="B128" s="46" t="s">
        <v>284</v>
      </c>
      <c r="C128" s="47">
        <v>468</v>
      </c>
      <c r="D128" s="50">
        <v>1373</v>
      </c>
      <c r="E128" s="20"/>
    </row>
    <row r="129" spans="1:5">
      <c r="A129" s="20" t="s">
        <v>311</v>
      </c>
      <c r="B129" s="46" t="s">
        <v>284</v>
      </c>
      <c r="C129" s="47">
        <v>112</v>
      </c>
      <c r="D129" s="50">
        <v>9111</v>
      </c>
      <c r="E129" s="20"/>
    </row>
    <row r="130" spans="1:5">
      <c r="A130" s="20" t="s">
        <v>312</v>
      </c>
      <c r="B130" s="46" t="s">
        <v>284</v>
      </c>
      <c r="C130" s="47">
        <v>0</v>
      </c>
      <c r="D130" s="50"/>
      <c r="E130" s="20"/>
    </row>
    <row r="131" spans="1:5">
      <c r="A131" s="20" t="s">
        <v>313</v>
      </c>
      <c r="B131" s="46" t="s">
        <v>284</v>
      </c>
      <c r="C131" s="47">
        <v>74</v>
      </c>
      <c r="D131" s="50">
        <v>115</v>
      </c>
      <c r="E131" s="20"/>
    </row>
    <row r="132" spans="1:5">
      <c r="A132" s="26" t="s">
        <v>314</v>
      </c>
      <c r="B132" s="20"/>
      <c r="C132" s="21" t="s">
        <v>179</v>
      </c>
      <c r="D132" s="20"/>
      <c r="E132" s="20"/>
    </row>
    <row r="133" spans="1:5">
      <c r="A133" s="20" t="s">
        <v>315</v>
      </c>
      <c r="B133" s="46" t="s">
        <v>284</v>
      </c>
      <c r="C133" s="47"/>
      <c r="D133" s="20"/>
      <c r="E133" s="20"/>
    </row>
    <row r="134" spans="1:5">
      <c r="A134" s="20" t="s">
        <v>316</v>
      </c>
      <c r="B134" s="46" t="s">
        <v>284</v>
      </c>
      <c r="C134" s="47"/>
      <c r="D134" s="20"/>
      <c r="E134" s="20"/>
    </row>
    <row r="135" spans="1:5">
      <c r="A135" s="20" t="s">
        <v>317</v>
      </c>
      <c r="B135" s="46" t="s">
        <v>284</v>
      </c>
      <c r="C135" s="47">
        <v>24</v>
      </c>
      <c r="D135" s="20"/>
      <c r="E135" s="20"/>
    </row>
    <row r="136" spans="1:5">
      <c r="A136" s="20" t="s">
        <v>318</v>
      </c>
      <c r="B136" s="46" t="s">
        <v>284</v>
      </c>
      <c r="C136" s="47"/>
      <c r="D136" s="20"/>
      <c r="E136" s="20"/>
    </row>
    <row r="137" spans="1:5">
      <c r="A137" s="20" t="s">
        <v>319</v>
      </c>
      <c r="B137" s="46" t="s">
        <v>284</v>
      </c>
      <c r="C137" s="47"/>
      <c r="D137" s="20"/>
      <c r="E137" s="20"/>
    </row>
    <row r="138" spans="1:5">
      <c r="A138" s="20" t="s">
        <v>320</v>
      </c>
      <c r="B138" s="46" t="s">
        <v>284</v>
      </c>
      <c r="C138" s="47"/>
      <c r="D138" s="20"/>
      <c r="E138" s="20"/>
    </row>
    <row r="139" spans="1:5">
      <c r="A139" s="20" t="s">
        <v>108</v>
      </c>
      <c r="B139" s="46" t="s">
        <v>284</v>
      </c>
      <c r="C139" s="47"/>
      <c r="D139" s="20"/>
      <c r="E139" s="20"/>
    </row>
    <row r="140" spans="1:5">
      <c r="A140" s="20" t="s">
        <v>321</v>
      </c>
      <c r="B140" s="46" t="s">
        <v>284</v>
      </c>
      <c r="C140" s="47">
        <v>50</v>
      </c>
      <c r="D140" s="20"/>
      <c r="E140" s="20"/>
    </row>
    <row r="141" spans="1:5">
      <c r="A141" s="20" t="s">
        <v>322</v>
      </c>
      <c r="B141" s="46"/>
      <c r="C141" s="47"/>
      <c r="D141" s="20"/>
      <c r="E141" s="20"/>
    </row>
    <row r="142" spans="1:5">
      <c r="A142" s="20" t="s">
        <v>312</v>
      </c>
      <c r="B142" s="46" t="s">
        <v>284</v>
      </c>
      <c r="C142" s="47"/>
      <c r="D142" s="20"/>
      <c r="E142" s="20"/>
    </row>
    <row r="143" spans="1:5">
      <c r="A143" s="20" t="s">
        <v>323</v>
      </c>
      <c r="B143" s="46" t="s">
        <v>284</v>
      </c>
      <c r="C143" s="47"/>
      <c r="D143" s="20"/>
      <c r="E143" s="20"/>
    </row>
    <row r="144" spans="1:5">
      <c r="A144" s="20" t="s">
        <v>324</v>
      </c>
      <c r="B144" s="20"/>
      <c r="C144" s="27"/>
      <c r="D144" s="20"/>
      <c r="E144" s="32">
        <f>SUM(C133:C143)</f>
        <v>74</v>
      </c>
    </row>
    <row r="145" spans="1:6">
      <c r="A145" s="20" t="s">
        <v>325</v>
      </c>
      <c r="B145" s="46" t="s">
        <v>284</v>
      </c>
      <c r="C145" s="47">
        <v>74</v>
      </c>
      <c r="D145" s="20"/>
      <c r="E145" s="20"/>
    </row>
    <row r="146" spans="1:6">
      <c r="A146" s="20" t="s">
        <v>326</v>
      </c>
      <c r="B146" s="46" t="s">
        <v>284</v>
      </c>
      <c r="C146" s="47"/>
      <c r="D146" s="20"/>
      <c r="E146" s="20"/>
    </row>
    <row r="147" spans="1:6">
      <c r="A147" s="20"/>
      <c r="B147" s="20"/>
      <c r="C147" s="27"/>
      <c r="D147" s="20"/>
      <c r="E147" s="20"/>
    </row>
    <row r="148" spans="1:6">
      <c r="A148" s="20" t="s">
        <v>327</v>
      </c>
      <c r="B148" s="46" t="s">
        <v>284</v>
      </c>
      <c r="C148" s="47">
        <v>82625</v>
      </c>
      <c r="D148" s="20"/>
      <c r="E148" s="20"/>
    </row>
    <row r="149" spans="1:6">
      <c r="A149" s="20"/>
      <c r="B149" s="20"/>
      <c r="C149" s="27"/>
      <c r="D149" s="20"/>
      <c r="E149" s="20"/>
    </row>
    <row r="150" spans="1:6">
      <c r="A150" s="20"/>
      <c r="B150" s="20"/>
      <c r="C150" s="27"/>
      <c r="D150" s="20"/>
      <c r="E150" s="20"/>
    </row>
    <row r="151" spans="1:6">
      <c r="A151" s="20"/>
      <c r="B151" s="20"/>
      <c r="C151" s="27"/>
      <c r="D151" s="20"/>
      <c r="E151" s="20"/>
    </row>
    <row r="152" spans="1:6">
      <c r="A152" s="20"/>
      <c r="B152" s="20"/>
      <c r="C152" s="27"/>
      <c r="D152" s="20"/>
      <c r="E152" s="20"/>
    </row>
    <row r="153" spans="1:6">
      <c r="A153" s="38" t="s">
        <v>328</v>
      </c>
      <c r="B153" s="49"/>
      <c r="C153" s="49"/>
      <c r="D153" s="49"/>
      <c r="E153" s="49"/>
    </row>
    <row r="154" spans="1:6">
      <c r="A154" s="51" t="s">
        <v>329</v>
      </c>
      <c r="B154" s="52" t="s">
        <v>330</v>
      </c>
      <c r="C154" s="53" t="s">
        <v>331</v>
      </c>
      <c r="D154" s="52" t="s">
        <v>144</v>
      </c>
      <c r="E154" s="52" t="s">
        <v>215</v>
      </c>
    </row>
    <row r="155" spans="1:6">
      <c r="A155" s="20" t="s">
        <v>309</v>
      </c>
      <c r="B155" s="50">
        <v>275</v>
      </c>
      <c r="C155" s="50">
        <v>116</v>
      </c>
      <c r="D155" s="50">
        <v>77</v>
      </c>
      <c r="E155" s="32">
        <f>SUM(B155:D155)</f>
        <v>468</v>
      </c>
    </row>
    <row r="156" spans="1:6">
      <c r="A156" s="20" t="s">
        <v>227</v>
      </c>
      <c r="B156" s="50">
        <v>903</v>
      </c>
      <c r="C156" s="50">
        <v>268</v>
      </c>
      <c r="D156" s="50">
        <v>202</v>
      </c>
      <c r="E156" s="32">
        <f>SUM(B156:D156)</f>
        <v>1373</v>
      </c>
    </row>
    <row r="157" spans="1:6">
      <c r="A157" s="20" t="s">
        <v>332</v>
      </c>
      <c r="B157" s="50">
        <v>26983</v>
      </c>
      <c r="C157" s="50">
        <v>18456</v>
      </c>
      <c r="D157" s="50">
        <v>20063</v>
      </c>
      <c r="E157" s="32">
        <f>SUM(B157:D157)</f>
        <v>65502</v>
      </c>
    </row>
    <row r="158" spans="1:6">
      <c r="A158" s="20" t="s">
        <v>272</v>
      </c>
      <c r="B158" s="50">
        <v>4585191</v>
      </c>
      <c r="C158" s="50">
        <v>2459951</v>
      </c>
      <c r="D158" s="50">
        <v>1502216</v>
      </c>
      <c r="E158" s="32">
        <f>SUM(B158:D158)</f>
        <v>8547358</v>
      </c>
      <c r="F158" s="18"/>
    </row>
    <row r="159" spans="1:6">
      <c r="A159" s="20" t="s">
        <v>273</v>
      </c>
      <c r="B159" s="50">
        <v>19388518</v>
      </c>
      <c r="C159" s="50">
        <v>10976748</v>
      </c>
      <c r="D159" s="50">
        <v>14222966</v>
      </c>
      <c r="E159" s="32">
        <f>SUM(B159:D159)</f>
        <v>44588232</v>
      </c>
      <c r="F159" s="18"/>
    </row>
    <row r="160" spans="1:6">
      <c r="A160" s="51" t="s">
        <v>333</v>
      </c>
      <c r="B160" s="52" t="s">
        <v>330</v>
      </c>
      <c r="C160" s="53" t="s">
        <v>331</v>
      </c>
      <c r="D160" s="52" t="s">
        <v>144</v>
      </c>
      <c r="E160" s="52" t="s">
        <v>215</v>
      </c>
    </row>
    <row r="161" spans="1:5">
      <c r="A161" s="20" t="s">
        <v>309</v>
      </c>
      <c r="B161" s="50">
        <v>89</v>
      </c>
      <c r="C161" s="50">
        <v>11</v>
      </c>
      <c r="D161" s="50">
        <v>12</v>
      </c>
      <c r="E161" s="32">
        <f>SUM(B161:D161)</f>
        <v>112</v>
      </c>
    </row>
    <row r="162" spans="1:5">
      <c r="A162" s="20" t="s">
        <v>227</v>
      </c>
      <c r="B162" s="50">
        <v>1094</v>
      </c>
      <c r="C162" s="50">
        <v>6986</v>
      </c>
      <c r="D162" s="50">
        <v>1031</v>
      </c>
      <c r="E162" s="32">
        <f>SUM(B162:D162)</f>
        <v>9111</v>
      </c>
    </row>
    <row r="163" spans="1:5">
      <c r="A163" s="20" t="s">
        <v>332</v>
      </c>
      <c r="B163" s="50"/>
      <c r="C163" s="50"/>
      <c r="D163" s="50"/>
      <c r="E163" s="32">
        <f>SUM(B163:D163)</f>
        <v>0</v>
      </c>
    </row>
    <row r="164" spans="1:5">
      <c r="A164" s="20" t="s">
        <v>272</v>
      </c>
      <c r="B164" s="50">
        <v>1939278</v>
      </c>
      <c r="C164" s="50">
        <v>1777406</v>
      </c>
      <c r="D164" s="50">
        <v>255680</v>
      </c>
      <c r="E164" s="32">
        <f>SUM(B164:D164)</f>
        <v>3972364</v>
      </c>
    </row>
    <row r="165" spans="1:5">
      <c r="A165" s="20" t="s">
        <v>273</v>
      </c>
      <c r="B165" s="50">
        <v>0</v>
      </c>
      <c r="C165" s="50">
        <v>0</v>
      </c>
      <c r="D165" s="50">
        <v>0</v>
      </c>
      <c r="E165" s="32">
        <f>SUM(B165:D165)</f>
        <v>0</v>
      </c>
    </row>
    <row r="166" spans="1:5">
      <c r="A166" s="51" t="s">
        <v>334</v>
      </c>
      <c r="B166" s="52" t="s">
        <v>330</v>
      </c>
      <c r="C166" s="53" t="s">
        <v>331</v>
      </c>
      <c r="D166" s="52" t="s">
        <v>144</v>
      </c>
      <c r="E166" s="52" t="s">
        <v>215</v>
      </c>
    </row>
    <row r="167" spans="1:5">
      <c r="A167" s="20" t="s">
        <v>309</v>
      </c>
      <c r="B167" s="50"/>
      <c r="C167" s="50"/>
      <c r="D167" s="50"/>
      <c r="E167" s="32">
        <f>SUM(B167:D167)</f>
        <v>0</v>
      </c>
    </row>
    <row r="168" spans="1:5">
      <c r="A168" s="20" t="s">
        <v>227</v>
      </c>
      <c r="B168" s="50"/>
      <c r="C168" s="50"/>
      <c r="D168" s="50"/>
      <c r="E168" s="32">
        <f>SUM(B168:D168)</f>
        <v>0</v>
      </c>
    </row>
    <row r="169" spans="1:5">
      <c r="A169" s="20" t="s">
        <v>332</v>
      </c>
      <c r="B169" s="50"/>
      <c r="C169" s="50"/>
      <c r="D169" s="50"/>
      <c r="E169" s="32">
        <f>SUM(B169:D169)</f>
        <v>0</v>
      </c>
    </row>
    <row r="170" spans="1:5">
      <c r="A170" s="20" t="s">
        <v>272</v>
      </c>
      <c r="B170" s="50"/>
      <c r="C170" s="50"/>
      <c r="D170" s="50"/>
      <c r="E170" s="32">
        <f>SUM(B170:D170)</f>
        <v>0</v>
      </c>
    </row>
    <row r="171" spans="1:5">
      <c r="A171" s="20" t="s">
        <v>273</v>
      </c>
      <c r="B171" s="50"/>
      <c r="C171" s="50"/>
      <c r="D171" s="50"/>
      <c r="E171" s="32">
        <f>SUM(B171:D171)</f>
        <v>0</v>
      </c>
    </row>
    <row r="172" spans="1:5">
      <c r="A172" s="25"/>
      <c r="B172" s="25"/>
      <c r="C172" s="54"/>
      <c r="D172" s="55"/>
      <c r="E172" s="20"/>
    </row>
    <row r="173" spans="1:5">
      <c r="A173" s="51" t="s">
        <v>335</v>
      </c>
      <c r="B173" s="52" t="s">
        <v>336</v>
      </c>
      <c r="C173" s="53" t="s">
        <v>337</v>
      </c>
      <c r="D173" s="20"/>
      <c r="E173" s="20"/>
    </row>
    <row r="174" spans="1:5">
      <c r="A174" s="25" t="s">
        <v>338</v>
      </c>
      <c r="B174" s="50">
        <v>3150533</v>
      </c>
      <c r="C174" s="50">
        <v>2059645</v>
      </c>
      <c r="D174" s="20"/>
      <c r="E174" s="20"/>
    </row>
    <row r="175" spans="1:5">
      <c r="A175" s="25"/>
      <c r="B175" s="55"/>
      <c r="C175" s="54"/>
      <c r="D175" s="20"/>
      <c r="E175" s="20"/>
    </row>
    <row r="176" spans="1:5">
      <c r="A176" s="25"/>
      <c r="B176" s="25"/>
      <c r="C176" s="54"/>
      <c r="D176" s="55"/>
      <c r="E176" s="20"/>
    </row>
    <row r="177" spans="1:5">
      <c r="A177" s="25"/>
      <c r="B177" s="25"/>
      <c r="C177" s="54"/>
      <c r="D177" s="55"/>
      <c r="E177" s="20"/>
    </row>
    <row r="178" spans="1:5">
      <c r="A178" s="25"/>
      <c r="B178" s="25"/>
      <c r="C178" s="54"/>
      <c r="D178" s="55"/>
      <c r="E178" s="20"/>
    </row>
    <row r="179" spans="1:5">
      <c r="A179" s="25"/>
      <c r="B179" s="25"/>
      <c r="C179" s="54"/>
      <c r="D179" s="55"/>
      <c r="E179" s="20"/>
    </row>
    <row r="180" spans="1:5">
      <c r="A180" s="49" t="s">
        <v>339</v>
      </c>
      <c r="B180" s="38"/>
      <c r="C180" s="38"/>
      <c r="D180" s="38"/>
      <c r="E180" s="38"/>
    </row>
    <row r="181" spans="1:5">
      <c r="A181" s="45" t="s">
        <v>340</v>
      </c>
      <c r="B181" s="45"/>
      <c r="C181" s="45"/>
      <c r="D181" s="45"/>
      <c r="E181" s="45"/>
    </row>
    <row r="182" spans="1:5">
      <c r="A182" s="20" t="s">
        <v>341</v>
      </c>
      <c r="B182" s="46" t="s">
        <v>284</v>
      </c>
      <c r="C182" s="47">
        <v>1257674</v>
      </c>
      <c r="D182" s="20"/>
      <c r="E182" s="20"/>
    </row>
    <row r="183" spans="1:5">
      <c r="A183" s="20" t="s">
        <v>342</v>
      </c>
      <c r="B183" s="46" t="s">
        <v>284</v>
      </c>
      <c r="C183" s="47">
        <v>-16908</v>
      </c>
      <c r="D183" s="20"/>
      <c r="E183" s="20"/>
    </row>
    <row r="184" spans="1:5">
      <c r="A184" s="25" t="s">
        <v>343</v>
      </c>
      <c r="B184" s="46" t="s">
        <v>284</v>
      </c>
      <c r="C184" s="47">
        <v>315468</v>
      </c>
      <c r="D184" s="20"/>
      <c r="E184" s="20"/>
    </row>
    <row r="185" spans="1:5">
      <c r="A185" s="20" t="s">
        <v>344</v>
      </c>
      <c r="B185" s="46" t="s">
        <v>284</v>
      </c>
      <c r="C185" s="47">
        <v>2309489</v>
      </c>
      <c r="D185" s="20"/>
      <c r="E185" s="20"/>
    </row>
    <row r="186" spans="1:5">
      <c r="A186" s="20" t="s">
        <v>345</v>
      </c>
      <c r="B186" s="46" t="s">
        <v>284</v>
      </c>
      <c r="C186" s="47">
        <v>25361</v>
      </c>
      <c r="D186" s="20"/>
      <c r="E186" s="20"/>
    </row>
    <row r="187" spans="1:5">
      <c r="A187" s="20" t="s">
        <v>346</v>
      </c>
      <c r="B187" s="46" t="s">
        <v>284</v>
      </c>
      <c r="C187" s="47">
        <v>723740</v>
      </c>
      <c r="D187" s="20"/>
      <c r="E187" s="20"/>
    </row>
    <row r="188" spans="1:5">
      <c r="A188" s="20" t="s">
        <v>347</v>
      </c>
      <c r="B188" s="46" t="s">
        <v>284</v>
      </c>
      <c r="C188" s="47">
        <v>607802</v>
      </c>
      <c r="D188" s="20"/>
      <c r="E188" s="20"/>
    </row>
    <row r="189" spans="1:5">
      <c r="A189" s="20" t="s">
        <v>347</v>
      </c>
      <c r="B189" s="46" t="s">
        <v>284</v>
      </c>
      <c r="C189" s="47">
        <v>0</v>
      </c>
      <c r="D189" s="20"/>
      <c r="E189" s="20"/>
    </row>
    <row r="190" spans="1:5">
      <c r="A190" s="20" t="s">
        <v>215</v>
      </c>
      <c r="B190" s="20"/>
      <c r="C190" s="27"/>
      <c r="D190" s="32">
        <f>SUM(C182:C189)</f>
        <v>5222626</v>
      </c>
      <c r="E190" s="20"/>
    </row>
    <row r="191" spans="1:5">
      <c r="A191" s="45" t="s">
        <v>348</v>
      </c>
      <c r="B191" s="45"/>
      <c r="C191" s="45"/>
      <c r="D191" s="45"/>
      <c r="E191" s="45"/>
    </row>
    <row r="192" spans="1:5">
      <c r="A192" s="20" t="s">
        <v>349</v>
      </c>
      <c r="B192" s="46" t="s">
        <v>284</v>
      </c>
      <c r="C192" s="47">
        <v>408</v>
      </c>
      <c r="D192" s="20"/>
      <c r="E192" s="20"/>
    </row>
    <row r="193" spans="1:5">
      <c r="A193" s="20" t="s">
        <v>350</v>
      </c>
      <c r="B193" s="46" t="s">
        <v>284</v>
      </c>
      <c r="C193" s="47">
        <v>91323</v>
      </c>
      <c r="D193" s="20"/>
      <c r="E193" s="20"/>
    </row>
    <row r="194" spans="1:5">
      <c r="A194" s="20" t="s">
        <v>215</v>
      </c>
      <c r="B194" s="20"/>
      <c r="C194" s="27"/>
      <c r="D194" s="32">
        <f>SUM(C192:C193)</f>
        <v>91731</v>
      </c>
      <c r="E194" s="20"/>
    </row>
    <row r="195" spans="1:5">
      <c r="A195" s="45" t="s">
        <v>351</v>
      </c>
      <c r="B195" s="45"/>
      <c r="C195" s="45"/>
      <c r="D195" s="45"/>
      <c r="E195" s="45"/>
    </row>
    <row r="196" spans="1:5">
      <c r="A196" s="20" t="s">
        <v>352</v>
      </c>
      <c r="B196" s="46" t="s">
        <v>284</v>
      </c>
      <c r="C196" s="47">
        <v>216672</v>
      </c>
      <c r="D196" s="20"/>
      <c r="E196" s="20"/>
    </row>
    <row r="197" spans="1:5">
      <c r="A197" s="20" t="s">
        <v>353</v>
      </c>
      <c r="B197" s="46" t="s">
        <v>284</v>
      </c>
      <c r="C197" s="47">
        <v>5108</v>
      </c>
      <c r="D197" s="20"/>
      <c r="E197" s="20"/>
    </row>
    <row r="198" spans="1:5">
      <c r="A198" s="20" t="s">
        <v>215</v>
      </c>
      <c r="B198" s="20"/>
      <c r="C198" s="27"/>
      <c r="D198" s="32">
        <f>SUM(C196:C197)</f>
        <v>221780</v>
      </c>
      <c r="E198" s="20"/>
    </row>
    <row r="199" spans="1:5">
      <c r="A199" s="45" t="s">
        <v>354</v>
      </c>
      <c r="B199" s="45"/>
      <c r="C199" s="45"/>
      <c r="D199" s="45"/>
      <c r="E199" s="45"/>
    </row>
    <row r="200" spans="1:5">
      <c r="A200" s="20" t="s">
        <v>355</v>
      </c>
      <c r="B200" s="46" t="s">
        <v>284</v>
      </c>
      <c r="C200" s="47">
        <v>162254</v>
      </c>
      <c r="D200" s="20"/>
      <c r="E200" s="20"/>
    </row>
    <row r="201" spans="1:5">
      <c r="A201" s="20" t="s">
        <v>356</v>
      </c>
      <c r="B201" s="46" t="s">
        <v>284</v>
      </c>
      <c r="C201" s="47">
        <v>0</v>
      </c>
      <c r="D201" s="20"/>
      <c r="E201" s="20"/>
    </row>
    <row r="202" spans="1:5">
      <c r="A202" s="20" t="s">
        <v>144</v>
      </c>
      <c r="B202" s="46" t="s">
        <v>284</v>
      </c>
      <c r="C202" s="47">
        <v>0</v>
      </c>
      <c r="D202" s="20"/>
      <c r="E202" s="20"/>
    </row>
    <row r="203" spans="1:5">
      <c r="A203" s="20" t="s">
        <v>215</v>
      </c>
      <c r="B203" s="20"/>
      <c r="C203" s="27"/>
      <c r="D203" s="32">
        <f>SUM(C200:C202)</f>
        <v>162254</v>
      </c>
      <c r="E203" s="20"/>
    </row>
    <row r="204" spans="1:5">
      <c r="A204" s="45" t="s">
        <v>357</v>
      </c>
      <c r="B204" s="45"/>
      <c r="C204" s="45"/>
      <c r="D204" s="45"/>
      <c r="E204" s="45"/>
    </row>
    <row r="205" spans="1:5">
      <c r="A205" s="20" t="s">
        <v>358</v>
      </c>
      <c r="B205" s="46" t="s">
        <v>284</v>
      </c>
      <c r="C205" s="47">
        <v>0</v>
      </c>
      <c r="D205" s="20"/>
      <c r="E205" s="20"/>
    </row>
    <row r="206" spans="1:5">
      <c r="A206" s="20" t="s">
        <v>359</v>
      </c>
      <c r="B206" s="46" t="s">
        <v>284</v>
      </c>
      <c r="C206" s="47">
        <v>0</v>
      </c>
      <c r="D206" s="20"/>
      <c r="E206" s="20"/>
    </row>
    <row r="207" spans="1:5">
      <c r="A207" s="20" t="s">
        <v>215</v>
      </c>
      <c r="B207" s="20"/>
      <c r="C207" s="27"/>
      <c r="D207" s="32">
        <f>SUM(C205:C206)</f>
        <v>0</v>
      </c>
      <c r="E207" s="20"/>
    </row>
    <row r="208" spans="1:5">
      <c r="A208" s="20"/>
      <c r="B208" s="20"/>
      <c r="C208" s="27"/>
      <c r="D208" s="20"/>
      <c r="E208" s="20"/>
    </row>
    <row r="209" spans="1:5">
      <c r="A209" s="38" t="s">
        <v>360</v>
      </c>
      <c r="B209" s="38"/>
      <c r="C209" s="38"/>
      <c r="D209" s="38"/>
      <c r="E209" s="38"/>
    </row>
    <row r="210" spans="1:5">
      <c r="A210" s="49" t="s">
        <v>361</v>
      </c>
      <c r="B210" s="38"/>
      <c r="C210" s="38"/>
      <c r="D210" s="38"/>
      <c r="E210" s="38"/>
    </row>
    <row r="211" spans="1:5">
      <c r="A211" s="26"/>
      <c r="B211" s="22" t="s">
        <v>362</v>
      </c>
      <c r="C211" s="21" t="s">
        <v>363</v>
      </c>
      <c r="D211" s="22" t="s">
        <v>364</v>
      </c>
      <c r="E211" s="22" t="s">
        <v>365</v>
      </c>
    </row>
    <row r="212" spans="1:5">
      <c r="A212" s="20" t="s">
        <v>366</v>
      </c>
      <c r="B212" s="50">
        <v>779522.72</v>
      </c>
      <c r="C212" s="47">
        <v>46798.18</v>
      </c>
      <c r="D212" s="50">
        <v>0</v>
      </c>
      <c r="E212" s="32">
        <f t="shared" ref="E212:E220" si="16">SUM(B212:C212)-D212</f>
        <v>826320.9</v>
      </c>
    </row>
    <row r="213" spans="1:5">
      <c r="A213" s="20" t="s">
        <v>367</v>
      </c>
      <c r="B213" s="50">
        <v>1064127.48</v>
      </c>
      <c r="C213" s="47">
        <v>7727.34</v>
      </c>
      <c r="D213" s="50">
        <v>0</v>
      </c>
      <c r="E213" s="32">
        <f t="shared" si="16"/>
        <v>1071854.82</v>
      </c>
    </row>
    <row r="214" spans="1:5">
      <c r="A214" s="20" t="s">
        <v>368</v>
      </c>
      <c r="B214" s="50">
        <v>15244514.68</v>
      </c>
      <c r="C214" s="47">
        <v>149006.44</v>
      </c>
      <c r="D214" s="50">
        <v>0</v>
      </c>
      <c r="E214" s="32">
        <f t="shared" si="16"/>
        <v>15393521.119999999</v>
      </c>
    </row>
    <row r="215" spans="1:5">
      <c r="A215" s="20" t="s">
        <v>369</v>
      </c>
      <c r="B215" s="50">
        <v>2431695.9900000002</v>
      </c>
      <c r="C215" s="47"/>
      <c r="D215" s="50">
        <v>617</v>
      </c>
      <c r="E215" s="32">
        <f t="shared" si="16"/>
        <v>2431078.9900000002</v>
      </c>
    </row>
    <row r="216" spans="1:5">
      <c r="A216" s="20" t="s">
        <v>370</v>
      </c>
      <c r="B216" s="50">
        <v>0</v>
      </c>
      <c r="C216" s="47">
        <v>0</v>
      </c>
      <c r="D216" s="50">
        <v>0</v>
      </c>
      <c r="E216" s="32">
        <f t="shared" si="16"/>
        <v>0</v>
      </c>
    </row>
    <row r="217" spans="1:5">
      <c r="A217" s="20" t="s">
        <v>371</v>
      </c>
      <c r="B217" s="50">
        <v>9136946.5800000001</v>
      </c>
      <c r="C217" s="47">
        <v>619540.63</v>
      </c>
      <c r="D217" s="50">
        <v>187392.59</v>
      </c>
      <c r="E217" s="32">
        <f t="shared" si="16"/>
        <v>9569094.620000001</v>
      </c>
    </row>
    <row r="218" spans="1:5">
      <c r="A218" s="20" t="s">
        <v>372</v>
      </c>
      <c r="B218" s="50">
        <v>0</v>
      </c>
      <c r="C218" s="47">
        <v>0</v>
      </c>
      <c r="D218" s="50">
        <v>0</v>
      </c>
      <c r="E218" s="32">
        <f t="shared" si="16"/>
        <v>0</v>
      </c>
    </row>
    <row r="219" spans="1:5">
      <c r="A219" s="20" t="s">
        <v>373</v>
      </c>
      <c r="B219" s="50">
        <v>0</v>
      </c>
      <c r="C219" s="47">
        <v>0</v>
      </c>
      <c r="D219" s="50">
        <v>0</v>
      </c>
      <c r="E219" s="32">
        <f t="shared" si="16"/>
        <v>0</v>
      </c>
    </row>
    <row r="220" spans="1:5">
      <c r="A220" s="20" t="s">
        <v>374</v>
      </c>
      <c r="B220" s="50">
        <v>49522.35</v>
      </c>
      <c r="C220" s="47">
        <v>38444.79</v>
      </c>
      <c r="D220" s="50">
        <v>38444.79</v>
      </c>
      <c r="E220" s="32">
        <f t="shared" si="16"/>
        <v>49522.35</v>
      </c>
    </row>
    <row r="221" spans="1:5">
      <c r="A221" s="20" t="s">
        <v>215</v>
      </c>
      <c r="B221" s="32">
        <f>SUM(B212:B220)</f>
        <v>28706329.799999997</v>
      </c>
      <c r="C221" s="241">
        <f>SUM(C212:C220)</f>
        <v>861517.38000000012</v>
      </c>
      <c r="D221" s="32">
        <f>SUM(D212:D220)</f>
        <v>226454.38</v>
      </c>
      <c r="E221" s="32">
        <f>SUM(E212:E220)</f>
        <v>29341392.800000001</v>
      </c>
    </row>
    <row r="222" spans="1:5">
      <c r="A222" s="20"/>
      <c r="B222" s="20"/>
      <c r="C222" s="27"/>
      <c r="D222" s="20"/>
      <c r="E222" s="20"/>
    </row>
    <row r="223" spans="1:5">
      <c r="A223" s="49" t="s">
        <v>375</v>
      </c>
      <c r="B223" s="49"/>
      <c r="C223" s="49"/>
      <c r="D223" s="49"/>
      <c r="E223" s="49"/>
    </row>
    <row r="224" spans="1:5">
      <c r="A224" s="26"/>
      <c r="B224" s="22" t="s">
        <v>362</v>
      </c>
      <c r="C224" s="21" t="s">
        <v>363</v>
      </c>
      <c r="D224" s="22" t="s">
        <v>364</v>
      </c>
      <c r="E224" s="22" t="s">
        <v>365</v>
      </c>
    </row>
    <row r="225" spans="1:5">
      <c r="A225" s="20" t="s">
        <v>366</v>
      </c>
      <c r="B225" s="55"/>
      <c r="C225" s="54"/>
      <c r="D225" s="55"/>
      <c r="E225" s="20"/>
    </row>
    <row r="226" spans="1:5">
      <c r="A226" s="20" t="s">
        <v>367</v>
      </c>
      <c r="B226" s="50">
        <v>530507.80000000005</v>
      </c>
      <c r="C226" s="47">
        <v>103733.69</v>
      </c>
      <c r="D226" s="50">
        <v>0</v>
      </c>
      <c r="E226" s="32">
        <f t="shared" ref="E226:E233" si="17">SUM(B226:C226)-D226</f>
        <v>634241.49</v>
      </c>
    </row>
    <row r="227" spans="1:5">
      <c r="A227" s="20" t="s">
        <v>368</v>
      </c>
      <c r="B227" s="50">
        <v>10364653.300000001</v>
      </c>
      <c r="C227" s="47">
        <v>650310</v>
      </c>
      <c r="D227" s="50">
        <v>0</v>
      </c>
      <c r="E227" s="32">
        <f t="shared" si="17"/>
        <v>11014963.300000001</v>
      </c>
    </row>
    <row r="228" spans="1:5">
      <c r="A228" s="20" t="s">
        <v>369</v>
      </c>
      <c r="B228" s="50">
        <v>798453.58</v>
      </c>
      <c r="C228" s="47">
        <v>135491</v>
      </c>
      <c r="D228" s="50">
        <v>617</v>
      </c>
      <c r="E228" s="32">
        <f t="shared" si="17"/>
        <v>933327.58</v>
      </c>
    </row>
    <row r="229" spans="1:5">
      <c r="A229" s="20" t="s">
        <v>370</v>
      </c>
      <c r="B229" s="50">
        <v>0</v>
      </c>
      <c r="C229" s="47">
        <v>0</v>
      </c>
      <c r="D229" s="50">
        <v>0</v>
      </c>
      <c r="E229" s="32">
        <f t="shared" si="17"/>
        <v>0</v>
      </c>
    </row>
    <row r="230" spans="1:5">
      <c r="A230" s="20" t="s">
        <v>371</v>
      </c>
      <c r="B230" s="50">
        <v>6841189.9699999997</v>
      </c>
      <c r="C230" s="47">
        <v>633397</v>
      </c>
      <c r="D230" s="50">
        <v>51254.59</v>
      </c>
      <c r="E230" s="32">
        <f t="shared" si="17"/>
        <v>7423332.3799999999</v>
      </c>
    </row>
    <row r="231" spans="1:5">
      <c r="A231" s="20" t="s">
        <v>372</v>
      </c>
      <c r="B231" s="50">
        <v>0</v>
      </c>
      <c r="C231" s="47">
        <v>0</v>
      </c>
      <c r="D231" s="50">
        <v>0</v>
      </c>
      <c r="E231" s="32">
        <f t="shared" si="17"/>
        <v>0</v>
      </c>
    </row>
    <row r="232" spans="1:5">
      <c r="A232" s="20" t="s">
        <v>373</v>
      </c>
      <c r="B232" s="50">
        <v>0</v>
      </c>
      <c r="C232" s="47">
        <v>0</v>
      </c>
      <c r="D232" s="50">
        <v>0</v>
      </c>
      <c r="E232" s="32">
        <f t="shared" si="17"/>
        <v>0</v>
      </c>
    </row>
    <row r="233" spans="1:5">
      <c r="A233" s="20" t="s">
        <v>374</v>
      </c>
      <c r="B233" s="50">
        <v>0</v>
      </c>
      <c r="C233" s="47">
        <v>0</v>
      </c>
      <c r="D233" s="50">
        <v>0</v>
      </c>
      <c r="E233" s="32">
        <f t="shared" si="17"/>
        <v>0</v>
      </c>
    </row>
    <row r="234" spans="1:5">
      <c r="A234" s="20" t="s">
        <v>215</v>
      </c>
      <c r="B234" s="32">
        <f>SUM(B225:B233)</f>
        <v>18534804.650000002</v>
      </c>
      <c r="C234" s="241">
        <f>SUM(C225:C233)</f>
        <v>1522931.69</v>
      </c>
      <c r="D234" s="32">
        <f>SUM(D225:D233)</f>
        <v>51871.59</v>
      </c>
      <c r="E234" s="32">
        <f>SUM(E225:E233)</f>
        <v>20005864.75</v>
      </c>
    </row>
    <row r="235" spans="1:5">
      <c r="A235" s="20"/>
      <c r="B235" s="20"/>
      <c r="C235" s="27"/>
      <c r="D235" s="20"/>
      <c r="E235" s="20"/>
    </row>
    <row r="236" spans="1:5">
      <c r="A236" s="38" t="s">
        <v>376</v>
      </c>
      <c r="B236" s="38"/>
      <c r="C236" s="38"/>
      <c r="D236" s="38"/>
      <c r="E236" s="38"/>
    </row>
    <row r="237" spans="1:5">
      <c r="A237" s="38"/>
      <c r="B237" s="329" t="s">
        <v>377</v>
      </c>
      <c r="C237" s="329"/>
      <c r="D237" s="38"/>
      <c r="E237" s="38"/>
    </row>
    <row r="238" spans="1:5">
      <c r="A238" s="56" t="s">
        <v>377</v>
      </c>
      <c r="B238" s="38"/>
      <c r="C238" s="47">
        <v>1235299</v>
      </c>
      <c r="D238" s="40">
        <f>C238</f>
        <v>1235299</v>
      </c>
      <c r="E238" s="38"/>
    </row>
    <row r="239" spans="1:5">
      <c r="A239" s="45" t="s">
        <v>378</v>
      </c>
      <c r="B239" s="45"/>
      <c r="C239" s="45"/>
      <c r="D239" s="45"/>
      <c r="E239" s="45"/>
    </row>
    <row r="240" spans="1:5">
      <c r="A240" s="20" t="s">
        <v>379</v>
      </c>
      <c r="B240" s="46" t="s">
        <v>284</v>
      </c>
      <c r="C240" s="47">
        <v>9878780</v>
      </c>
      <c r="D240" s="20"/>
      <c r="E240" s="20"/>
    </row>
    <row r="241" spans="1:5">
      <c r="A241" s="20" t="s">
        <v>380</v>
      </c>
      <c r="B241" s="46" t="s">
        <v>284</v>
      </c>
      <c r="C241" s="47">
        <v>3975368</v>
      </c>
      <c r="D241" s="20"/>
      <c r="E241" s="20"/>
    </row>
    <row r="242" spans="1:5">
      <c r="A242" s="20" t="s">
        <v>381</v>
      </c>
      <c r="B242" s="46" t="s">
        <v>284</v>
      </c>
      <c r="C242" s="47">
        <v>442118</v>
      </c>
      <c r="D242" s="20"/>
      <c r="E242" s="20"/>
    </row>
    <row r="243" spans="1:5">
      <c r="A243" s="20" t="s">
        <v>382</v>
      </c>
      <c r="B243" s="46" t="s">
        <v>284</v>
      </c>
      <c r="C243" s="47">
        <v>0</v>
      </c>
      <c r="D243" s="20"/>
      <c r="E243" s="20"/>
    </row>
    <row r="244" spans="1:5">
      <c r="A244" s="20" t="s">
        <v>383</v>
      </c>
      <c r="B244" s="46" t="s">
        <v>284</v>
      </c>
      <c r="C244" s="47">
        <v>0</v>
      </c>
      <c r="D244" s="20"/>
      <c r="E244" s="20"/>
    </row>
    <row r="245" spans="1:5">
      <c r="A245" s="20" t="s">
        <v>384</v>
      </c>
      <c r="B245" s="46" t="s">
        <v>284</v>
      </c>
      <c r="C245" s="47">
        <v>6469899</v>
      </c>
      <c r="D245" s="20"/>
      <c r="E245" s="20"/>
    </row>
    <row r="246" spans="1:5">
      <c r="A246" s="20" t="s">
        <v>385</v>
      </c>
      <c r="B246" s="20"/>
      <c r="C246" s="27"/>
      <c r="D246" s="32">
        <f>SUM(C240:C245)</f>
        <v>20766165</v>
      </c>
      <c r="E246" s="20"/>
    </row>
    <row r="247" spans="1:5">
      <c r="A247" s="45" t="s">
        <v>386</v>
      </c>
      <c r="B247" s="45"/>
      <c r="C247" s="45"/>
      <c r="D247" s="45"/>
      <c r="E247" s="45"/>
    </row>
    <row r="248" spans="1:5">
      <c r="A248" s="26" t="s">
        <v>387</v>
      </c>
      <c r="B248" s="46" t="s">
        <v>284</v>
      </c>
      <c r="C248" s="47">
        <v>1767</v>
      </c>
      <c r="D248" s="20"/>
      <c r="E248" s="20"/>
    </row>
    <row r="249" spans="1:5">
      <c r="A249" s="26"/>
      <c r="B249" s="46"/>
      <c r="C249" s="27"/>
      <c r="D249" s="20"/>
      <c r="E249" s="20"/>
    </row>
    <row r="250" spans="1:5">
      <c r="A250" s="26" t="s">
        <v>388</v>
      </c>
      <c r="B250" s="46" t="s">
        <v>284</v>
      </c>
      <c r="C250" s="47">
        <v>333843</v>
      </c>
      <c r="D250" s="20"/>
      <c r="E250" s="20"/>
    </row>
    <row r="251" spans="1:5">
      <c r="A251" s="26" t="s">
        <v>389</v>
      </c>
      <c r="B251" s="46" t="s">
        <v>284</v>
      </c>
      <c r="C251" s="47">
        <v>509437</v>
      </c>
      <c r="D251" s="20"/>
      <c r="E251" s="20"/>
    </row>
    <row r="252" spans="1:5">
      <c r="A252" s="20"/>
      <c r="B252" s="20"/>
      <c r="C252" s="27"/>
      <c r="D252" s="20"/>
      <c r="E252" s="20"/>
    </row>
    <row r="253" spans="1:5">
      <c r="A253" s="26" t="s">
        <v>390</v>
      </c>
      <c r="B253" s="20"/>
      <c r="C253" s="27"/>
      <c r="D253" s="32">
        <f>SUM(C250:C252)</f>
        <v>843280</v>
      </c>
      <c r="E253" s="20"/>
    </row>
    <row r="254" spans="1:5">
      <c r="A254" s="45" t="s">
        <v>391</v>
      </c>
      <c r="B254" s="45"/>
      <c r="C254" s="45"/>
      <c r="D254" s="45"/>
      <c r="E254" s="45"/>
    </row>
    <row r="255" spans="1:5">
      <c r="A255" s="20" t="s">
        <v>392</v>
      </c>
      <c r="B255" s="46" t="s">
        <v>284</v>
      </c>
      <c r="C255" s="47">
        <v>24361</v>
      </c>
      <c r="D255" s="20"/>
      <c r="E255" s="20"/>
    </row>
    <row r="256" spans="1:5">
      <c r="A256" s="20" t="s">
        <v>391</v>
      </c>
      <c r="B256" s="46" t="s">
        <v>284</v>
      </c>
      <c r="C256" s="47">
        <v>24977</v>
      </c>
      <c r="D256" s="20"/>
      <c r="E256" s="20"/>
    </row>
    <row r="257" spans="1:5">
      <c r="A257" s="20" t="s">
        <v>393</v>
      </c>
      <c r="B257" s="20"/>
      <c r="C257" s="27"/>
      <c r="D257" s="32">
        <f>SUM(C255:C256)</f>
        <v>49338</v>
      </c>
      <c r="E257" s="20"/>
    </row>
    <row r="258" spans="1:5">
      <c r="A258" s="20"/>
      <c r="B258" s="20"/>
      <c r="C258" s="27"/>
      <c r="D258" s="20"/>
      <c r="E258" s="20"/>
    </row>
    <row r="259" spans="1:5">
      <c r="A259" s="20" t="s">
        <v>394</v>
      </c>
      <c r="B259" s="20"/>
      <c r="C259" s="27"/>
      <c r="D259" s="32">
        <f>D238+D246+D253+D257</f>
        <v>22894082</v>
      </c>
      <c r="E259" s="20"/>
    </row>
    <row r="260" spans="1:5">
      <c r="A260" s="20"/>
      <c r="B260" s="20"/>
      <c r="C260" s="27"/>
      <c r="D260" s="20"/>
      <c r="E260" s="20"/>
    </row>
    <row r="261" spans="1:5">
      <c r="A261" s="20"/>
      <c r="B261" s="20"/>
      <c r="C261" s="27"/>
      <c r="D261" s="20"/>
      <c r="E261" s="20"/>
    </row>
    <row r="262" spans="1:5">
      <c r="A262" s="20"/>
      <c r="B262" s="20"/>
      <c r="C262" s="27"/>
      <c r="D262" s="20"/>
      <c r="E262" s="20"/>
    </row>
    <row r="263" spans="1:5">
      <c r="A263" s="20"/>
      <c r="B263" s="20"/>
      <c r="C263" s="27"/>
      <c r="D263" s="20"/>
      <c r="E263" s="20"/>
    </row>
    <row r="264" spans="1:5">
      <c r="A264" s="20"/>
      <c r="B264" s="20"/>
      <c r="C264" s="27"/>
      <c r="D264" s="20"/>
      <c r="E264" s="20"/>
    </row>
    <row r="265" spans="1:5">
      <c r="A265" s="38" t="s">
        <v>395</v>
      </c>
      <c r="B265" s="38"/>
      <c r="C265" s="38"/>
      <c r="D265" s="38"/>
      <c r="E265" s="38"/>
    </row>
    <row r="266" spans="1:5">
      <c r="A266" s="45" t="s">
        <v>396</v>
      </c>
      <c r="B266" s="45"/>
      <c r="C266" s="45"/>
      <c r="D266" s="45"/>
      <c r="E266" s="45"/>
    </row>
    <row r="267" spans="1:5">
      <c r="A267" s="20" t="s">
        <v>397</v>
      </c>
      <c r="B267" s="46" t="s">
        <v>284</v>
      </c>
      <c r="C267" s="47">
        <v>4507389</v>
      </c>
      <c r="D267" s="20"/>
      <c r="E267" s="20"/>
    </row>
    <row r="268" spans="1:5">
      <c r="A268" s="20" t="s">
        <v>398</v>
      </c>
      <c r="B268" s="46" t="s">
        <v>284</v>
      </c>
      <c r="C268" s="47">
        <v>15226</v>
      </c>
      <c r="D268" s="20"/>
      <c r="E268" s="20"/>
    </row>
    <row r="269" spans="1:5">
      <c r="A269" s="20" t="s">
        <v>399</v>
      </c>
      <c r="B269" s="46" t="s">
        <v>284</v>
      </c>
      <c r="C269" s="47">
        <v>9872256</v>
      </c>
      <c r="D269" s="20"/>
      <c r="E269" s="20"/>
    </row>
    <row r="270" spans="1:5">
      <c r="A270" s="20" t="s">
        <v>400</v>
      </c>
      <c r="B270" s="46" t="s">
        <v>284</v>
      </c>
      <c r="C270" s="47">
        <v>4499150</v>
      </c>
      <c r="D270" s="20"/>
      <c r="E270" s="20"/>
    </row>
    <row r="271" spans="1:5">
      <c r="A271" s="20" t="s">
        <v>401</v>
      </c>
      <c r="B271" s="46" t="s">
        <v>284</v>
      </c>
      <c r="C271" s="47">
        <v>244760</v>
      </c>
      <c r="D271" s="20"/>
      <c r="E271" s="20"/>
    </row>
    <row r="272" spans="1:5">
      <c r="A272" s="20" t="s">
        <v>402</v>
      </c>
      <c r="B272" s="46" t="s">
        <v>284</v>
      </c>
      <c r="C272" s="47">
        <v>8339862</v>
      </c>
      <c r="D272" s="20"/>
      <c r="E272" s="20"/>
    </row>
    <row r="273" spans="1:5">
      <c r="A273" s="20" t="s">
        <v>403</v>
      </c>
      <c r="B273" s="46" t="s">
        <v>284</v>
      </c>
      <c r="C273" s="47">
        <v>0</v>
      </c>
      <c r="D273" s="20"/>
      <c r="E273" s="20"/>
    </row>
    <row r="274" spans="1:5">
      <c r="A274" s="20" t="s">
        <v>404</v>
      </c>
      <c r="B274" s="46" t="s">
        <v>284</v>
      </c>
      <c r="C274" s="47">
        <v>652343</v>
      </c>
      <c r="D274" s="20"/>
      <c r="E274" s="20"/>
    </row>
    <row r="275" spans="1:5">
      <c r="A275" s="20" t="s">
        <v>405</v>
      </c>
      <c r="B275" s="46" t="s">
        <v>284</v>
      </c>
      <c r="C275" s="47">
        <v>485657</v>
      </c>
      <c r="D275" s="20"/>
      <c r="E275" s="20"/>
    </row>
    <row r="276" spans="1:5">
      <c r="A276" s="20" t="s">
        <v>406</v>
      </c>
      <c r="B276" s="46" t="s">
        <v>284</v>
      </c>
      <c r="C276" s="47">
        <v>0</v>
      </c>
      <c r="D276" s="20"/>
      <c r="E276" s="20"/>
    </row>
    <row r="277" spans="1:5">
      <c r="A277" s="20" t="s">
        <v>407</v>
      </c>
      <c r="B277" s="20"/>
      <c r="C277" s="27"/>
      <c r="D277" s="32">
        <f>SUM(C267:C269)-C270+SUM(C271:C276)</f>
        <v>19618343</v>
      </c>
      <c r="E277" s="20"/>
    </row>
    <row r="278" spans="1:5">
      <c r="A278" s="45" t="s">
        <v>408</v>
      </c>
      <c r="B278" s="45"/>
      <c r="C278" s="45"/>
      <c r="D278" s="45"/>
      <c r="E278" s="45"/>
    </row>
    <row r="279" spans="1:5">
      <c r="A279" s="20" t="s">
        <v>397</v>
      </c>
      <c r="B279" s="46" t="s">
        <v>284</v>
      </c>
      <c r="C279" s="47">
        <v>0</v>
      </c>
      <c r="D279" s="20"/>
      <c r="E279" s="20"/>
    </row>
    <row r="280" spans="1:5">
      <c r="A280" s="20" t="s">
        <v>398</v>
      </c>
      <c r="B280" s="46" t="s">
        <v>284</v>
      </c>
      <c r="C280" s="47">
        <v>0</v>
      </c>
      <c r="D280" s="20"/>
      <c r="E280" s="20"/>
    </row>
    <row r="281" spans="1:5">
      <c r="A281" s="20" t="s">
        <v>409</v>
      </c>
      <c r="B281" s="46" t="s">
        <v>284</v>
      </c>
      <c r="C281" s="47">
        <v>7401926</v>
      </c>
      <c r="D281" s="20"/>
      <c r="E281" s="20"/>
    </row>
    <row r="282" spans="1:5">
      <c r="A282" s="20" t="s">
        <v>410</v>
      </c>
      <c r="B282" s="20"/>
      <c r="C282" s="27"/>
      <c r="D282" s="32">
        <f>SUM(C279:C281)</f>
        <v>7401926</v>
      </c>
      <c r="E282" s="20"/>
    </row>
    <row r="283" spans="1:5">
      <c r="A283" s="45" t="s">
        <v>411</v>
      </c>
      <c r="B283" s="45"/>
      <c r="C283" s="45"/>
      <c r="D283" s="45"/>
      <c r="E283" s="45"/>
    </row>
    <row r="284" spans="1:5">
      <c r="A284" s="20" t="s">
        <v>366</v>
      </c>
      <c r="B284" s="46" t="s">
        <v>284</v>
      </c>
      <c r="C284" s="47">
        <v>826321</v>
      </c>
      <c r="D284" s="20"/>
      <c r="E284" s="20"/>
    </row>
    <row r="285" spans="1:5">
      <c r="A285" s="20" t="s">
        <v>367</v>
      </c>
      <c r="B285" s="46" t="s">
        <v>284</v>
      </c>
      <c r="C285" s="47">
        <v>1071855</v>
      </c>
      <c r="D285" s="20"/>
      <c r="E285" s="20"/>
    </row>
    <row r="286" spans="1:5">
      <c r="A286" s="20" t="s">
        <v>368</v>
      </c>
      <c r="B286" s="46" t="s">
        <v>284</v>
      </c>
      <c r="C286" s="47">
        <v>15393521</v>
      </c>
      <c r="D286" s="20"/>
      <c r="E286" s="20"/>
    </row>
    <row r="287" spans="1:5">
      <c r="A287" s="20" t="s">
        <v>412</v>
      </c>
      <c r="B287" s="46" t="s">
        <v>284</v>
      </c>
      <c r="C287" s="47">
        <v>2431079</v>
      </c>
      <c r="D287" s="20"/>
      <c r="E287" s="20"/>
    </row>
    <row r="288" spans="1:5">
      <c r="A288" s="20" t="s">
        <v>413</v>
      </c>
      <c r="B288" s="46" t="s">
        <v>284</v>
      </c>
      <c r="C288" s="47">
        <v>0</v>
      </c>
      <c r="D288" s="20"/>
      <c r="E288" s="20"/>
    </row>
    <row r="289" spans="1:5">
      <c r="A289" s="20" t="s">
        <v>414</v>
      </c>
      <c r="B289" s="46" t="s">
        <v>284</v>
      </c>
      <c r="C289" s="47">
        <v>9569095</v>
      </c>
      <c r="D289" s="20"/>
      <c r="E289" s="20"/>
    </row>
    <row r="290" spans="1:5">
      <c r="A290" s="20" t="s">
        <v>373</v>
      </c>
      <c r="B290" s="46" t="s">
        <v>284</v>
      </c>
      <c r="C290" s="47">
        <v>0</v>
      </c>
      <c r="D290" s="20"/>
      <c r="E290" s="20"/>
    </row>
    <row r="291" spans="1:5">
      <c r="A291" s="20" t="s">
        <v>374</v>
      </c>
      <c r="B291" s="46" t="s">
        <v>284</v>
      </c>
      <c r="C291" s="47">
        <v>49522</v>
      </c>
      <c r="D291" s="20"/>
      <c r="E291" s="20"/>
    </row>
    <row r="292" spans="1:5">
      <c r="A292" s="20" t="s">
        <v>415</v>
      </c>
      <c r="B292" s="20"/>
      <c r="C292" s="27"/>
      <c r="D292" s="32">
        <f>SUM(C284:C291)</f>
        <v>29341393</v>
      </c>
      <c r="E292" s="20"/>
    </row>
    <row r="293" spans="1:5">
      <c r="A293" s="20" t="s">
        <v>416</v>
      </c>
      <c r="B293" s="46" t="s">
        <v>284</v>
      </c>
      <c r="C293" s="47">
        <v>19879938</v>
      </c>
      <c r="D293" s="20"/>
      <c r="E293" s="20"/>
    </row>
    <row r="294" spans="1:5">
      <c r="A294" s="20" t="s">
        <v>417</v>
      </c>
      <c r="B294" s="20"/>
      <c r="C294" s="27"/>
      <c r="D294" s="32">
        <f>D292-C293</f>
        <v>9461455</v>
      </c>
      <c r="E294" s="20"/>
    </row>
    <row r="295" spans="1:5">
      <c r="A295" s="45" t="s">
        <v>418</v>
      </c>
      <c r="B295" s="45"/>
      <c r="C295" s="45"/>
      <c r="D295" s="45"/>
      <c r="E295" s="45"/>
    </row>
    <row r="296" spans="1:5">
      <c r="A296" s="20" t="s">
        <v>419</v>
      </c>
      <c r="B296" s="46" t="s">
        <v>284</v>
      </c>
      <c r="C296" s="47">
        <v>0</v>
      </c>
      <c r="D296" s="20"/>
      <c r="E296" s="20"/>
    </row>
    <row r="297" spans="1:5">
      <c r="A297" s="20" t="s">
        <v>420</v>
      </c>
      <c r="B297" s="46" t="s">
        <v>284</v>
      </c>
      <c r="C297" s="47">
        <v>0</v>
      </c>
      <c r="D297" s="20"/>
      <c r="E297" s="20"/>
    </row>
    <row r="298" spans="1:5">
      <c r="A298" s="20" t="s">
        <v>421</v>
      </c>
      <c r="B298" s="46" t="s">
        <v>284</v>
      </c>
      <c r="C298" s="47">
        <v>0</v>
      </c>
      <c r="D298" s="20"/>
      <c r="E298" s="20"/>
    </row>
    <row r="299" spans="1:5">
      <c r="A299" s="20" t="s">
        <v>409</v>
      </c>
      <c r="B299" s="46" t="s">
        <v>284</v>
      </c>
      <c r="C299" s="47">
        <v>518609.48</v>
      </c>
      <c r="D299" s="20"/>
      <c r="E299" s="20"/>
    </row>
    <row r="300" spans="1:5">
      <c r="A300" s="20" t="s">
        <v>422</v>
      </c>
      <c r="B300" s="20"/>
      <c r="C300" s="27"/>
      <c r="D300" s="32">
        <f>C296-C297+C298+C299</f>
        <v>518609.48</v>
      </c>
      <c r="E300" s="20"/>
    </row>
    <row r="301" spans="1:5">
      <c r="A301" s="20"/>
      <c r="B301" s="20"/>
      <c r="C301" s="27"/>
      <c r="D301" s="20"/>
      <c r="E301" s="20"/>
    </row>
    <row r="302" spans="1:5">
      <c r="A302" s="45" t="s">
        <v>423</v>
      </c>
      <c r="B302" s="45"/>
      <c r="C302" s="45"/>
      <c r="D302" s="45"/>
      <c r="E302" s="45"/>
    </row>
    <row r="303" spans="1:5">
      <c r="A303" s="20" t="s">
        <v>424</v>
      </c>
      <c r="B303" s="46" t="s">
        <v>284</v>
      </c>
      <c r="C303" s="47">
        <v>0</v>
      </c>
      <c r="D303" s="20"/>
      <c r="E303" s="20"/>
    </row>
    <row r="304" spans="1:5">
      <c r="A304" s="20" t="s">
        <v>425</v>
      </c>
      <c r="B304" s="46" t="s">
        <v>284</v>
      </c>
      <c r="C304" s="47">
        <v>0</v>
      </c>
      <c r="D304" s="20"/>
      <c r="E304" s="20"/>
    </row>
    <row r="305" spans="1:5">
      <c r="A305" s="20" t="s">
        <v>426</v>
      </c>
      <c r="B305" s="46" t="s">
        <v>284</v>
      </c>
      <c r="C305" s="47">
        <v>0</v>
      </c>
      <c r="D305" s="20"/>
      <c r="E305" s="20"/>
    </row>
    <row r="306" spans="1:5">
      <c r="A306" s="20" t="s">
        <v>427</v>
      </c>
      <c r="B306" s="46" t="s">
        <v>284</v>
      </c>
      <c r="C306" s="47">
        <v>0</v>
      </c>
      <c r="D306" s="20"/>
      <c r="E306" s="20"/>
    </row>
    <row r="307" spans="1:5">
      <c r="A307" s="20" t="s">
        <v>428</v>
      </c>
      <c r="B307" s="20"/>
      <c r="C307" s="27"/>
      <c r="D307" s="32">
        <f>SUM(C303:C306)</f>
        <v>0</v>
      </c>
      <c r="E307" s="20"/>
    </row>
    <row r="308" spans="1:5">
      <c r="A308" s="20"/>
      <c r="B308" s="20"/>
      <c r="C308" s="27"/>
      <c r="D308" s="20"/>
      <c r="E308" s="20"/>
    </row>
    <row r="309" spans="1:5">
      <c r="A309" s="20" t="s">
        <v>429</v>
      </c>
      <c r="B309" s="20"/>
      <c r="C309" s="27"/>
      <c r="D309" s="32">
        <f>D277+D282+D294+D300+D307</f>
        <v>37000333.479999997</v>
      </c>
      <c r="E309" s="20"/>
    </row>
    <row r="310" spans="1:5">
      <c r="A310" s="20"/>
      <c r="B310" s="20"/>
      <c r="C310" s="27"/>
      <c r="D310" s="20"/>
      <c r="E310" s="20"/>
    </row>
    <row r="311" spans="1:5">
      <c r="A311" s="20"/>
      <c r="B311" s="20"/>
      <c r="C311" s="27"/>
      <c r="D311" s="20"/>
      <c r="E311" s="20"/>
    </row>
    <row r="312" spans="1:5">
      <c r="A312" s="20"/>
      <c r="B312" s="20"/>
      <c r="C312" s="27"/>
      <c r="D312" s="20"/>
      <c r="E312" s="20"/>
    </row>
    <row r="313" spans="1:5">
      <c r="A313" s="38" t="s">
        <v>430</v>
      </c>
      <c r="B313" s="38"/>
      <c r="C313" s="38"/>
      <c r="D313" s="38"/>
      <c r="E313" s="38"/>
    </row>
    <row r="314" spans="1:5">
      <c r="A314" s="45" t="s">
        <v>431</v>
      </c>
      <c r="B314" s="45"/>
      <c r="C314" s="45"/>
      <c r="D314" s="45"/>
      <c r="E314" s="45"/>
    </row>
    <row r="315" spans="1:5">
      <c r="A315" s="20" t="s">
        <v>432</v>
      </c>
      <c r="B315" s="46" t="s">
        <v>284</v>
      </c>
      <c r="C315" s="47">
        <v>0</v>
      </c>
      <c r="D315" s="20"/>
      <c r="E315" s="20"/>
    </row>
    <row r="316" spans="1:5">
      <c r="A316" s="20" t="s">
        <v>433</v>
      </c>
      <c r="B316" s="46" t="s">
        <v>284</v>
      </c>
      <c r="C316" s="47">
        <v>783926</v>
      </c>
      <c r="D316" s="20"/>
      <c r="E316" s="20"/>
    </row>
    <row r="317" spans="1:5">
      <c r="A317" s="20" t="s">
        <v>434</v>
      </c>
      <c r="B317" s="46" t="s">
        <v>284</v>
      </c>
      <c r="C317" s="47">
        <v>1847904</v>
      </c>
      <c r="D317" s="20"/>
      <c r="E317" s="20"/>
    </row>
    <row r="318" spans="1:5">
      <c r="A318" s="20" t="s">
        <v>435</v>
      </c>
      <c r="B318" s="46" t="s">
        <v>284</v>
      </c>
      <c r="C318" s="47">
        <v>0</v>
      </c>
      <c r="D318" s="20"/>
      <c r="E318" s="20"/>
    </row>
    <row r="319" spans="1:5">
      <c r="A319" s="20" t="s">
        <v>436</v>
      </c>
      <c r="B319" s="46" t="s">
        <v>284</v>
      </c>
      <c r="C319" s="47">
        <v>0</v>
      </c>
      <c r="D319" s="20"/>
      <c r="E319" s="20"/>
    </row>
    <row r="320" spans="1:5">
      <c r="A320" s="20" t="s">
        <v>437</v>
      </c>
      <c r="B320" s="46" t="s">
        <v>284</v>
      </c>
      <c r="C320" s="47">
        <v>21229</v>
      </c>
      <c r="D320" s="20"/>
      <c r="E320" s="20"/>
    </row>
    <row r="321" spans="1:5">
      <c r="A321" s="20" t="s">
        <v>438</v>
      </c>
      <c r="B321" s="46" t="s">
        <v>284</v>
      </c>
      <c r="C321" s="47">
        <v>0</v>
      </c>
      <c r="D321" s="20"/>
      <c r="E321" s="20"/>
    </row>
    <row r="322" spans="1:5">
      <c r="A322" s="20" t="s">
        <v>439</v>
      </c>
      <c r="B322" s="46" t="s">
        <v>284</v>
      </c>
      <c r="C322" s="47">
        <v>0</v>
      </c>
      <c r="D322" s="20"/>
      <c r="E322" s="20"/>
    </row>
    <row r="323" spans="1:5">
      <c r="A323" s="20" t="s">
        <v>440</v>
      </c>
      <c r="B323" s="46" t="s">
        <v>284</v>
      </c>
      <c r="C323" s="47">
        <v>12787</v>
      </c>
      <c r="D323" s="20"/>
      <c r="E323" s="20"/>
    </row>
    <row r="324" spans="1:5">
      <c r="A324" s="20" t="s">
        <v>441</v>
      </c>
      <c r="B324" s="46" t="s">
        <v>284</v>
      </c>
      <c r="C324" s="47">
        <v>387133</v>
      </c>
      <c r="D324" s="20"/>
      <c r="E324" s="20"/>
    </row>
    <row r="325" spans="1:5">
      <c r="A325" s="20" t="s">
        <v>442</v>
      </c>
      <c r="B325" s="20"/>
      <c r="C325" s="27"/>
      <c r="D325" s="32">
        <f>SUM(C315:C324)</f>
        <v>3052979</v>
      </c>
      <c r="E325" s="20"/>
    </row>
    <row r="326" spans="1:5">
      <c r="A326" s="45" t="s">
        <v>443</v>
      </c>
      <c r="B326" s="45"/>
      <c r="C326" s="45"/>
      <c r="D326" s="45"/>
      <c r="E326" s="45"/>
    </row>
    <row r="327" spans="1:5">
      <c r="A327" s="20" t="s">
        <v>444</v>
      </c>
      <c r="B327" s="46" t="s">
        <v>284</v>
      </c>
      <c r="C327" s="47">
        <v>0</v>
      </c>
      <c r="D327" s="20"/>
      <c r="E327" s="20"/>
    </row>
    <row r="328" spans="1:5">
      <c r="A328" s="20" t="s">
        <v>445</v>
      </c>
      <c r="B328" s="46" t="s">
        <v>284</v>
      </c>
      <c r="C328" s="47">
        <v>67824.38</v>
      </c>
      <c r="D328" s="20"/>
      <c r="E328" s="20"/>
    </row>
    <row r="329" spans="1:5">
      <c r="A329" s="20" t="s">
        <v>446</v>
      </c>
      <c r="B329" s="46" t="s">
        <v>284</v>
      </c>
      <c r="C329" s="47">
        <v>0</v>
      </c>
      <c r="D329" s="20"/>
      <c r="E329" s="20"/>
    </row>
    <row r="330" spans="1:5">
      <c r="A330" s="20" t="s">
        <v>447</v>
      </c>
      <c r="B330" s="20"/>
      <c r="C330" s="27"/>
      <c r="D330" s="32">
        <f>SUM(C327:C329)</f>
        <v>67824.38</v>
      </c>
      <c r="E330" s="20"/>
    </row>
    <row r="331" spans="1:5">
      <c r="A331" s="45" t="s">
        <v>448</v>
      </c>
      <c r="B331" s="45"/>
      <c r="C331" s="45"/>
      <c r="D331" s="45"/>
      <c r="E331" s="45"/>
    </row>
    <row r="332" spans="1:5">
      <c r="A332" s="20" t="s">
        <v>449</v>
      </c>
      <c r="B332" s="46" t="s">
        <v>284</v>
      </c>
      <c r="C332" s="47">
        <v>0</v>
      </c>
      <c r="D332" s="20"/>
      <c r="E332" s="20"/>
    </row>
    <row r="333" spans="1:5">
      <c r="A333" s="20" t="s">
        <v>450</v>
      </c>
      <c r="B333" s="46" t="s">
        <v>284</v>
      </c>
      <c r="C333" s="47">
        <v>0</v>
      </c>
      <c r="D333" s="20"/>
      <c r="E333" s="20"/>
    </row>
    <row r="334" spans="1:5">
      <c r="A334" s="20" t="s">
        <v>451</v>
      </c>
      <c r="B334" s="46" t="s">
        <v>284</v>
      </c>
      <c r="C334" s="47">
        <v>2755406</v>
      </c>
      <c r="D334" s="20"/>
      <c r="E334" s="20"/>
    </row>
    <row r="335" spans="1:5">
      <c r="A335" s="26" t="s">
        <v>452</v>
      </c>
      <c r="B335" s="46" t="s">
        <v>284</v>
      </c>
      <c r="C335" s="47">
        <v>0</v>
      </c>
      <c r="D335" s="20"/>
      <c r="E335" s="20"/>
    </row>
    <row r="336" spans="1:5">
      <c r="A336" s="20" t="s">
        <v>453</v>
      </c>
      <c r="B336" s="46" t="s">
        <v>284</v>
      </c>
      <c r="C336" s="47">
        <v>0</v>
      </c>
      <c r="D336" s="20"/>
      <c r="E336" s="20"/>
    </row>
    <row r="337" spans="1:5">
      <c r="A337" s="26" t="s">
        <v>454</v>
      </c>
      <c r="B337" s="46" t="s">
        <v>284</v>
      </c>
      <c r="C337" s="47">
        <v>0</v>
      </c>
      <c r="D337" s="20"/>
      <c r="E337" s="20"/>
    </row>
    <row r="338" spans="1:5">
      <c r="A338" s="26" t="s">
        <v>455</v>
      </c>
      <c r="B338" s="46" t="s">
        <v>284</v>
      </c>
      <c r="C338" s="244"/>
      <c r="D338" s="20"/>
      <c r="E338" s="20"/>
    </row>
    <row r="339" spans="1:5">
      <c r="A339" s="20" t="s">
        <v>456</v>
      </c>
      <c r="B339" s="46" t="s">
        <v>284</v>
      </c>
      <c r="C339" s="47">
        <v>8592752</v>
      </c>
      <c r="D339" s="20"/>
      <c r="E339" s="20"/>
    </row>
    <row r="340" spans="1:5">
      <c r="A340" s="20" t="s">
        <v>215</v>
      </c>
      <c r="B340" s="20"/>
      <c r="C340" s="27"/>
      <c r="D340" s="32">
        <f>SUM(C332:C339)</f>
        <v>11348158</v>
      </c>
      <c r="E340" s="20"/>
    </row>
    <row r="341" spans="1:5">
      <c r="A341" s="20" t="s">
        <v>457</v>
      </c>
      <c r="B341" s="20"/>
      <c r="C341" s="27"/>
      <c r="D341" s="32">
        <f>C324</f>
        <v>387133</v>
      </c>
      <c r="E341" s="20"/>
    </row>
    <row r="342" spans="1:5">
      <c r="A342" s="20" t="s">
        <v>458</v>
      </c>
      <c r="B342" s="20"/>
      <c r="C342" s="27"/>
      <c r="D342" s="32">
        <f>D340-D341</f>
        <v>10961025</v>
      </c>
      <c r="E342" s="20"/>
    </row>
    <row r="343" spans="1:5">
      <c r="A343" s="20"/>
      <c r="B343" s="20"/>
      <c r="C343" s="27"/>
      <c r="D343" s="20"/>
      <c r="E343" s="20"/>
    </row>
    <row r="344" spans="1:5">
      <c r="A344" s="20" t="s">
        <v>459</v>
      </c>
      <c r="B344" s="46" t="s">
        <v>284</v>
      </c>
      <c r="C344" s="297">
        <v>22918505</v>
      </c>
      <c r="D344" s="20"/>
      <c r="E344" s="20"/>
    </row>
    <row r="345" spans="1:5">
      <c r="A345" s="20"/>
      <c r="B345" s="46"/>
      <c r="C345" s="57"/>
      <c r="D345" s="20"/>
      <c r="E345" s="20"/>
    </row>
    <row r="346" spans="1:5">
      <c r="A346" s="20" t="s">
        <v>460</v>
      </c>
      <c r="B346" s="46" t="s">
        <v>284</v>
      </c>
      <c r="C346" s="219">
        <v>0</v>
      </c>
      <c r="D346" s="20"/>
      <c r="E346" s="20"/>
    </row>
    <row r="347" spans="1:5">
      <c r="A347" s="20" t="s">
        <v>461</v>
      </c>
      <c r="B347" s="46" t="s">
        <v>284</v>
      </c>
      <c r="C347" s="219">
        <v>0</v>
      </c>
      <c r="D347" s="20"/>
      <c r="E347" s="20"/>
    </row>
    <row r="348" spans="1:5">
      <c r="A348" s="20" t="s">
        <v>462</v>
      </c>
      <c r="B348" s="46" t="s">
        <v>284</v>
      </c>
      <c r="C348" s="219">
        <v>0</v>
      </c>
      <c r="D348" s="20"/>
      <c r="E348" s="20"/>
    </row>
    <row r="349" spans="1:5">
      <c r="A349" s="20" t="s">
        <v>463</v>
      </c>
      <c r="B349" s="46" t="s">
        <v>284</v>
      </c>
      <c r="C349" s="219">
        <v>0</v>
      </c>
      <c r="D349" s="20"/>
      <c r="E349" s="20"/>
    </row>
    <row r="350" spans="1:5">
      <c r="A350" s="20" t="s">
        <v>464</v>
      </c>
      <c r="B350" s="46" t="s">
        <v>284</v>
      </c>
      <c r="C350" s="219">
        <v>0</v>
      </c>
      <c r="D350" s="20"/>
      <c r="E350" s="20"/>
    </row>
    <row r="351" spans="1:5">
      <c r="A351" s="20" t="s">
        <v>465</v>
      </c>
      <c r="B351" s="20"/>
      <c r="C351" s="27"/>
      <c r="D351" s="32">
        <f>D325+D330+D342+C344+C348+C349</f>
        <v>37000333.379999995</v>
      </c>
      <c r="E351" s="20"/>
    </row>
    <row r="352" spans="1:5">
      <c r="A352" s="20"/>
      <c r="B352" s="20"/>
      <c r="C352" s="27"/>
      <c r="D352" s="20"/>
      <c r="E352" s="20"/>
    </row>
    <row r="353" spans="1:5">
      <c r="A353" s="20" t="s">
        <v>466</v>
      </c>
      <c r="B353" s="20"/>
      <c r="C353" s="27"/>
      <c r="D353" s="32">
        <f>D309</f>
        <v>37000333.479999997</v>
      </c>
      <c r="E353" s="20"/>
    </row>
    <row r="354" spans="1:5">
      <c r="A354" s="20"/>
      <c r="B354" s="20"/>
      <c r="C354" s="27"/>
      <c r="D354" s="20"/>
      <c r="E354" s="20"/>
    </row>
    <row r="355" spans="1:5">
      <c r="A355" s="20"/>
      <c r="B355" s="20"/>
      <c r="C355" s="27"/>
      <c r="D355" s="20"/>
      <c r="E355" s="20"/>
    </row>
    <row r="356" spans="1:5">
      <c r="A356" s="20"/>
      <c r="B356" s="20"/>
      <c r="C356" s="27"/>
      <c r="D356" s="20"/>
      <c r="E356" s="20"/>
    </row>
    <row r="357" spans="1:5">
      <c r="A357" s="38" t="s">
        <v>467</v>
      </c>
      <c r="B357" s="38"/>
      <c r="C357" s="38"/>
      <c r="D357" s="38"/>
      <c r="E357" s="38"/>
    </row>
    <row r="358" spans="1:5">
      <c r="A358" s="45" t="s">
        <v>468</v>
      </c>
      <c r="B358" s="45"/>
      <c r="C358" s="45"/>
      <c r="D358" s="45"/>
      <c r="E358" s="45"/>
    </row>
    <row r="359" spans="1:5">
      <c r="A359" s="20" t="s">
        <v>469</v>
      </c>
      <c r="B359" s="46" t="s">
        <v>284</v>
      </c>
      <c r="C359" s="219">
        <v>12519723</v>
      </c>
      <c r="D359" s="20"/>
      <c r="E359" s="20"/>
    </row>
    <row r="360" spans="1:5">
      <c r="A360" s="20" t="s">
        <v>470</v>
      </c>
      <c r="B360" s="46" t="s">
        <v>284</v>
      </c>
      <c r="C360" s="219">
        <v>44588231</v>
      </c>
      <c r="D360" s="20"/>
      <c r="E360" s="20"/>
    </row>
    <row r="361" spans="1:5">
      <c r="A361" s="20" t="s">
        <v>471</v>
      </c>
      <c r="B361" s="20"/>
      <c r="C361" s="27"/>
      <c r="D361" s="32">
        <f>SUM(C359:C360)</f>
        <v>57107954</v>
      </c>
      <c r="E361" s="20"/>
    </row>
    <row r="362" spans="1:5">
      <c r="A362" s="45" t="s">
        <v>472</v>
      </c>
      <c r="B362" s="45"/>
      <c r="C362" s="45"/>
      <c r="D362" s="45"/>
      <c r="E362" s="45"/>
    </row>
    <row r="363" spans="1:5">
      <c r="A363" s="20" t="s">
        <v>377</v>
      </c>
      <c r="B363" s="45"/>
      <c r="C363" s="47">
        <v>1235299</v>
      </c>
      <c r="D363" s="20"/>
      <c r="E363" s="45"/>
    </row>
    <row r="364" spans="1:5">
      <c r="A364" s="20" t="s">
        <v>473</v>
      </c>
      <c r="B364" s="46" t="s">
        <v>284</v>
      </c>
      <c r="C364" s="47">
        <v>20766166</v>
      </c>
      <c r="D364" s="20"/>
      <c r="E364" s="20"/>
    </row>
    <row r="365" spans="1:5">
      <c r="A365" s="20" t="s">
        <v>474</v>
      </c>
      <c r="B365" s="46" t="s">
        <v>284</v>
      </c>
      <c r="C365" s="47">
        <v>843280</v>
      </c>
      <c r="D365" s="20"/>
      <c r="E365" s="20"/>
    </row>
    <row r="366" spans="1:5">
      <c r="A366" s="20" t="s">
        <v>475</v>
      </c>
      <c r="B366" s="46" t="s">
        <v>284</v>
      </c>
      <c r="C366" s="47">
        <v>49338</v>
      </c>
      <c r="D366" s="20"/>
      <c r="E366" s="20"/>
    </row>
    <row r="367" spans="1:5">
      <c r="A367" s="20" t="s">
        <v>394</v>
      </c>
      <c r="B367" s="20"/>
      <c r="C367" s="27"/>
      <c r="D367" s="32">
        <f>SUM(C363:C366)</f>
        <v>22894083</v>
      </c>
      <c r="E367" s="20"/>
    </row>
    <row r="368" spans="1:5">
      <c r="A368" s="20" t="s">
        <v>476</v>
      </c>
      <c r="B368" s="20"/>
      <c r="C368" s="27"/>
      <c r="D368" s="32">
        <f>D361-D367</f>
        <v>34213871</v>
      </c>
      <c r="E368" s="20"/>
    </row>
    <row r="369" spans="1:6">
      <c r="A369" s="58" t="s">
        <v>477</v>
      </c>
      <c r="B369" s="45"/>
      <c r="C369" s="45"/>
      <c r="D369" s="45"/>
      <c r="E369" s="45"/>
    </row>
    <row r="370" spans="1:6">
      <c r="A370" s="32" t="s">
        <v>478</v>
      </c>
      <c r="B370" s="20"/>
      <c r="C370" s="20"/>
      <c r="D370" s="20"/>
      <c r="E370" s="20"/>
    </row>
    <row r="371" spans="1:6">
      <c r="A371" s="59" t="s">
        <v>479</v>
      </c>
      <c r="B371" s="40" t="s">
        <v>284</v>
      </c>
      <c r="C371" s="245"/>
      <c r="D371" s="32"/>
      <c r="E371" s="32"/>
    </row>
    <row r="372" spans="1:6">
      <c r="A372" s="59" t="s">
        <v>480</v>
      </c>
      <c r="B372" s="40" t="s">
        <v>284</v>
      </c>
      <c r="C372" s="245"/>
      <c r="D372" s="32"/>
      <c r="E372" s="32"/>
    </row>
    <row r="373" spans="1:6">
      <c r="A373" s="59" t="s">
        <v>481</v>
      </c>
      <c r="B373" s="40" t="s">
        <v>284</v>
      </c>
      <c r="C373" s="245"/>
      <c r="D373" s="32"/>
      <c r="E373" s="32"/>
    </row>
    <row r="374" spans="1:6">
      <c r="A374" s="59" t="s">
        <v>482</v>
      </c>
      <c r="B374" s="40" t="s">
        <v>284</v>
      </c>
      <c r="C374" s="245"/>
      <c r="D374" s="32"/>
      <c r="E374" s="32"/>
    </row>
    <row r="375" spans="1:6">
      <c r="A375" s="59" t="s">
        <v>483</v>
      </c>
      <c r="B375" s="40" t="s">
        <v>284</v>
      </c>
      <c r="C375" s="245"/>
      <c r="D375" s="32"/>
      <c r="E375" s="32"/>
    </row>
    <row r="376" spans="1:6">
      <c r="A376" s="59" t="s">
        <v>484</v>
      </c>
      <c r="B376" s="40" t="s">
        <v>284</v>
      </c>
      <c r="C376" s="245"/>
      <c r="D376" s="32"/>
      <c r="E376" s="32"/>
    </row>
    <row r="377" spans="1:6">
      <c r="A377" s="59" t="s">
        <v>485</v>
      </c>
      <c r="B377" s="40" t="s">
        <v>284</v>
      </c>
      <c r="C377" s="245"/>
      <c r="D377" s="32"/>
      <c r="E377" s="32"/>
    </row>
    <row r="378" spans="1:6">
      <c r="A378" s="59" t="s">
        <v>486</v>
      </c>
      <c r="B378" s="40" t="s">
        <v>284</v>
      </c>
      <c r="C378" s="245"/>
      <c r="D378" s="32"/>
      <c r="E378" s="32"/>
    </row>
    <row r="379" spans="1:6">
      <c r="A379" s="59" t="s">
        <v>487</v>
      </c>
      <c r="B379" s="40" t="s">
        <v>284</v>
      </c>
      <c r="C379" s="245"/>
      <c r="D379" s="32"/>
      <c r="E379" s="32"/>
    </row>
    <row r="380" spans="1:6">
      <c r="A380" s="59" t="s">
        <v>488</v>
      </c>
      <c r="B380" s="40" t="s">
        <v>284</v>
      </c>
      <c r="C380" s="245"/>
      <c r="D380" s="32"/>
      <c r="E380" s="32"/>
    </row>
    <row r="381" spans="1:6">
      <c r="A381" s="59" t="s">
        <v>489</v>
      </c>
      <c r="B381" s="40" t="s">
        <v>284</v>
      </c>
      <c r="C381" s="220">
        <v>755884</v>
      </c>
      <c r="D381" s="32"/>
      <c r="E381" s="221" t="str">
        <f>IF(OR(C381&gt;999999,C381/(D361+D384)&gt;0.01),"Additional Classification Necessary - See Responses-2 Tab","")</f>
        <v>Additional Classification Necessary - See Responses-2 Tab</v>
      </c>
      <c r="F381" s="60"/>
    </row>
    <row r="382" spans="1:6">
      <c r="A382" s="61" t="s">
        <v>490</v>
      </c>
      <c r="B382" s="46"/>
      <c r="C382" s="46"/>
      <c r="D382" s="32">
        <f>SUM(C371:C381)</f>
        <v>755884</v>
      </c>
      <c r="E382" s="32"/>
      <c r="F382" s="60"/>
    </row>
    <row r="383" spans="1:6">
      <c r="A383" s="56" t="s">
        <v>491</v>
      </c>
      <c r="B383" s="46" t="s">
        <v>284</v>
      </c>
      <c r="C383" s="47">
        <v>486653</v>
      </c>
      <c r="D383" s="32"/>
      <c r="E383" s="20"/>
    </row>
    <row r="384" spans="1:6">
      <c r="A384" s="20" t="s">
        <v>492</v>
      </c>
      <c r="B384" s="20"/>
      <c r="C384" s="27"/>
      <c r="D384" s="32">
        <f>D382+C383</f>
        <v>1242537</v>
      </c>
      <c r="E384" s="20"/>
    </row>
    <row r="385" spans="1:5">
      <c r="A385" s="20" t="s">
        <v>493</v>
      </c>
      <c r="B385" s="20"/>
      <c r="C385" s="27"/>
      <c r="D385" s="32">
        <f>D368+D384</f>
        <v>35456408</v>
      </c>
      <c r="E385" s="20"/>
    </row>
    <row r="386" spans="1:5">
      <c r="A386" s="20"/>
      <c r="B386" s="20"/>
      <c r="C386" s="27"/>
      <c r="D386" s="20"/>
      <c r="E386" s="20"/>
    </row>
    <row r="387" spans="1:5">
      <c r="A387" s="20"/>
      <c r="B387" s="20"/>
      <c r="C387" s="27"/>
      <c r="D387" s="20"/>
      <c r="E387" s="20"/>
    </row>
    <row r="388" spans="1:5">
      <c r="A388" s="20"/>
      <c r="B388" s="20"/>
      <c r="C388" s="27"/>
      <c r="D388" s="20"/>
      <c r="E388" s="20"/>
    </row>
    <row r="389" spans="1:5">
      <c r="A389" s="45" t="s">
        <v>494</v>
      </c>
      <c r="B389" s="45"/>
      <c r="C389" s="45"/>
      <c r="D389" s="45"/>
      <c r="E389" s="45"/>
    </row>
    <row r="390" spans="1:5">
      <c r="A390" s="20" t="s">
        <v>495</v>
      </c>
      <c r="B390" s="46" t="s">
        <v>284</v>
      </c>
      <c r="C390" s="47">
        <v>18571704</v>
      </c>
      <c r="D390" s="20"/>
      <c r="E390" s="20"/>
    </row>
    <row r="391" spans="1:5">
      <c r="A391" s="20" t="s">
        <v>9</v>
      </c>
      <c r="B391" s="46" t="s">
        <v>284</v>
      </c>
      <c r="C391" s="47">
        <v>5222624</v>
      </c>
      <c r="D391" s="20"/>
      <c r="E391" s="20"/>
    </row>
    <row r="392" spans="1:5">
      <c r="A392" s="20" t="s">
        <v>249</v>
      </c>
      <c r="B392" s="46" t="s">
        <v>284</v>
      </c>
      <c r="C392" s="47">
        <v>1687287</v>
      </c>
      <c r="D392" s="20"/>
      <c r="E392" s="20"/>
    </row>
    <row r="393" spans="1:5">
      <c r="A393" s="20" t="s">
        <v>496</v>
      </c>
      <c r="B393" s="46" t="s">
        <v>284</v>
      </c>
      <c r="C393" s="47">
        <v>3459174</v>
      </c>
      <c r="D393" s="20"/>
      <c r="E393" s="20"/>
    </row>
    <row r="394" spans="1:5">
      <c r="A394" s="20" t="s">
        <v>497</v>
      </c>
      <c r="B394" s="46" t="s">
        <v>284</v>
      </c>
      <c r="C394" s="47">
        <v>513855</v>
      </c>
      <c r="D394" s="20"/>
      <c r="E394" s="20"/>
    </row>
    <row r="395" spans="1:5">
      <c r="A395" s="20" t="s">
        <v>498</v>
      </c>
      <c r="B395" s="46" t="s">
        <v>284</v>
      </c>
      <c r="C395" s="47">
        <v>2583028</v>
      </c>
      <c r="D395" s="20"/>
      <c r="E395" s="20"/>
    </row>
    <row r="396" spans="1:5">
      <c r="A396" s="20" t="s">
        <v>11</v>
      </c>
      <c r="B396" s="46" t="s">
        <v>284</v>
      </c>
      <c r="C396" s="47">
        <v>1522932</v>
      </c>
      <c r="D396" s="20"/>
      <c r="E396" s="20"/>
    </row>
    <row r="397" spans="1:5">
      <c r="A397" s="20" t="s">
        <v>499</v>
      </c>
      <c r="B397" s="46" t="s">
        <v>284</v>
      </c>
      <c r="C397" s="47">
        <v>91731</v>
      </c>
      <c r="D397" s="20"/>
      <c r="E397" s="20"/>
    </row>
    <row r="398" spans="1:5">
      <c r="A398" s="20" t="s">
        <v>500</v>
      </c>
      <c r="B398" s="46" t="s">
        <v>284</v>
      </c>
      <c r="C398" s="47">
        <v>221780</v>
      </c>
      <c r="D398" s="20"/>
      <c r="E398" s="20"/>
    </row>
    <row r="399" spans="1:5">
      <c r="A399" s="20" t="s">
        <v>501</v>
      </c>
      <c r="B399" s="46" t="s">
        <v>284</v>
      </c>
      <c r="C399" s="47">
        <v>162254</v>
      </c>
      <c r="D399" s="20"/>
      <c r="E399" s="20"/>
    </row>
    <row r="400" spans="1:5">
      <c r="A400" s="20" t="s">
        <v>502</v>
      </c>
      <c r="B400" s="46" t="s">
        <v>284</v>
      </c>
      <c r="C400" s="47">
        <v>0</v>
      </c>
      <c r="D400" s="20"/>
      <c r="E400" s="20"/>
    </row>
    <row r="401" spans="1:9">
      <c r="A401" s="32" t="s">
        <v>503</v>
      </c>
      <c r="B401" s="20"/>
      <c r="C401" s="20"/>
      <c r="D401" s="20"/>
      <c r="E401" s="20"/>
    </row>
    <row r="402" spans="1:9">
      <c r="A402" s="33" t="s">
        <v>255</v>
      </c>
      <c r="B402" s="40" t="s">
        <v>284</v>
      </c>
      <c r="C402" s="245"/>
      <c r="D402" s="32"/>
      <c r="E402" s="32"/>
    </row>
    <row r="403" spans="1:9">
      <c r="A403" s="33" t="s">
        <v>256</v>
      </c>
      <c r="B403" s="40" t="s">
        <v>284</v>
      </c>
      <c r="C403" s="245"/>
      <c r="D403" s="32"/>
      <c r="E403" s="32"/>
    </row>
    <row r="404" spans="1:9">
      <c r="A404" s="33" t="s">
        <v>504</v>
      </c>
      <c r="B404" s="40" t="s">
        <v>284</v>
      </c>
      <c r="C404" s="245"/>
      <c r="D404" s="32"/>
      <c r="E404" s="32"/>
    </row>
    <row r="405" spans="1:9">
      <c r="A405" s="33" t="s">
        <v>258</v>
      </c>
      <c r="B405" s="40" t="s">
        <v>284</v>
      </c>
      <c r="C405" s="245"/>
      <c r="D405" s="32"/>
      <c r="E405" s="32"/>
    </row>
    <row r="406" spans="1:9">
      <c r="A406" s="33" t="s">
        <v>259</v>
      </c>
      <c r="B406" s="40" t="s">
        <v>284</v>
      </c>
      <c r="C406" s="245"/>
      <c r="D406" s="32"/>
      <c r="E406" s="32"/>
    </row>
    <row r="407" spans="1:9">
      <c r="A407" s="33" t="s">
        <v>260</v>
      </c>
      <c r="B407" s="40" t="s">
        <v>284</v>
      </c>
      <c r="C407" s="245"/>
      <c r="D407" s="32"/>
      <c r="E407" s="32"/>
    </row>
    <row r="408" spans="1:9">
      <c r="A408" s="33" t="s">
        <v>261</v>
      </c>
      <c r="B408" s="40" t="s">
        <v>284</v>
      </c>
      <c r="C408" s="245"/>
      <c r="D408" s="32"/>
      <c r="E408" s="32"/>
    </row>
    <row r="409" spans="1:9">
      <c r="A409" s="33" t="s">
        <v>262</v>
      </c>
      <c r="B409" s="40" t="s">
        <v>284</v>
      </c>
      <c r="C409" s="245"/>
      <c r="D409" s="32"/>
      <c r="E409" s="32"/>
    </row>
    <row r="410" spans="1:9">
      <c r="A410" s="33" t="s">
        <v>263</v>
      </c>
      <c r="B410" s="40" t="s">
        <v>284</v>
      </c>
      <c r="C410" s="245"/>
      <c r="D410" s="32"/>
      <c r="E410" s="32"/>
    </row>
    <row r="411" spans="1:9">
      <c r="A411" s="33" t="s">
        <v>264</v>
      </c>
      <c r="B411" s="40" t="s">
        <v>284</v>
      </c>
      <c r="C411" s="245"/>
      <c r="D411" s="32"/>
      <c r="E411" s="32"/>
    </row>
    <row r="412" spans="1:9">
      <c r="A412" s="33" t="s">
        <v>265</v>
      </c>
      <c r="B412" s="40" t="s">
        <v>284</v>
      </c>
      <c r="C412" s="245"/>
      <c r="D412" s="32"/>
      <c r="E412" s="32"/>
    </row>
    <row r="413" spans="1:9">
      <c r="A413" s="33" t="s">
        <v>266</v>
      </c>
      <c r="B413" s="40" t="s">
        <v>284</v>
      </c>
      <c r="C413" s="245"/>
      <c r="D413" s="32"/>
      <c r="E413" s="32"/>
    </row>
    <row r="414" spans="1:9">
      <c r="A414" s="33" t="s">
        <v>267</v>
      </c>
      <c r="B414" s="40" t="s">
        <v>284</v>
      </c>
      <c r="C414" s="245"/>
      <c r="D414" s="32"/>
      <c r="E414" s="32"/>
    </row>
    <row r="415" spans="1:9">
      <c r="A415" s="33" t="s">
        <v>268</v>
      </c>
      <c r="B415" s="40" t="s">
        <v>284</v>
      </c>
      <c r="C415" s="220">
        <v>573679</v>
      </c>
      <c r="D415" s="32"/>
      <c r="E415" s="221" t="str">
        <f>IF(OR(C415&gt;999999,C415/(D417)&gt;0.01),"Additional Classification Necessary - See Responses-2 Tab","")</f>
        <v>Additional Classification Necessary - See Responses-2 Tab</v>
      </c>
      <c r="F415" s="60"/>
      <c r="G415" s="60"/>
      <c r="H415" s="60"/>
      <c r="I415" s="60"/>
    </row>
    <row r="416" spans="1:9">
      <c r="A416" s="62" t="s">
        <v>505</v>
      </c>
      <c r="B416" s="46"/>
      <c r="C416" s="46"/>
      <c r="D416" s="32">
        <f>SUM(C402:C415)</f>
        <v>573679</v>
      </c>
      <c r="E416" s="32"/>
      <c r="F416" s="60"/>
      <c r="G416" s="60"/>
      <c r="H416" s="60"/>
      <c r="I416" s="60"/>
    </row>
    <row r="417" spans="1:13">
      <c r="A417" s="32" t="s">
        <v>506</v>
      </c>
      <c r="B417" s="20"/>
      <c r="C417" s="27"/>
      <c r="D417" s="32">
        <f>SUM(C390:C400,D416)</f>
        <v>34610048</v>
      </c>
      <c r="E417" s="32"/>
    </row>
    <row r="418" spans="1:13">
      <c r="A418" s="32" t="s">
        <v>507</v>
      </c>
      <c r="B418" s="20"/>
      <c r="C418" s="27"/>
      <c r="D418" s="32">
        <f>D385-D417</f>
        <v>846360</v>
      </c>
      <c r="E418" s="32"/>
    </row>
    <row r="419" spans="1:13">
      <c r="A419" s="32" t="s">
        <v>508</v>
      </c>
      <c r="B419" s="20"/>
      <c r="C419" s="220">
        <v>2248277</v>
      </c>
      <c r="D419" s="32"/>
      <c r="E419" s="32"/>
    </row>
    <row r="420" spans="1:13">
      <c r="A420" s="59" t="s">
        <v>509</v>
      </c>
      <c r="B420" s="46" t="s">
        <v>284</v>
      </c>
      <c r="C420" s="245"/>
      <c r="D420" s="32"/>
      <c r="E420" s="32"/>
    </row>
    <row r="421" spans="1:13">
      <c r="A421" s="61" t="s">
        <v>510</v>
      </c>
      <c r="B421" s="20"/>
      <c r="C421" s="20"/>
      <c r="D421" s="32">
        <f>SUM(C419:C420)</f>
        <v>2248277</v>
      </c>
      <c r="E421" s="32"/>
    </row>
    <row r="422" spans="1:13">
      <c r="A422" s="32" t="s">
        <v>511</v>
      </c>
      <c r="B422" s="20"/>
      <c r="C422" s="27"/>
      <c r="D422" s="32">
        <f>D418+D421</f>
        <v>3094637</v>
      </c>
      <c r="E422" s="32"/>
      <c r="F422" s="63"/>
    </row>
    <row r="423" spans="1:13">
      <c r="A423" s="32" t="s">
        <v>512</v>
      </c>
      <c r="B423" s="46" t="s">
        <v>284</v>
      </c>
      <c r="C423" s="47">
        <v>0</v>
      </c>
      <c r="D423" s="32"/>
      <c r="E423" s="20"/>
    </row>
    <row r="424" spans="1:13">
      <c r="A424" s="20" t="s">
        <v>513</v>
      </c>
      <c r="B424" s="46" t="s">
        <v>284</v>
      </c>
      <c r="C424" s="47">
        <v>0</v>
      </c>
      <c r="D424" s="32"/>
      <c r="E424" s="20"/>
    </row>
    <row r="425" spans="1:13">
      <c r="A425" s="20" t="s">
        <v>514</v>
      </c>
      <c r="B425" s="20"/>
      <c r="C425" s="27"/>
      <c r="D425" s="32">
        <f>D422+C423-C424</f>
        <v>3094637</v>
      </c>
      <c r="E425" s="20"/>
    </row>
    <row r="428" spans="1:13">
      <c r="M428" s="64"/>
    </row>
    <row r="429" spans="1:13">
      <c r="M429" s="64"/>
    </row>
    <row r="430" spans="1:13">
      <c r="M430" s="64"/>
    </row>
    <row r="434" spans="2:7">
      <c r="B434" s="65"/>
      <c r="C434" s="65"/>
      <c r="D434" s="65"/>
      <c r="E434" s="65"/>
      <c r="F434" s="65"/>
      <c r="G434" s="65"/>
    </row>
    <row r="575" spans="2:83">
      <c r="B575" s="66"/>
      <c r="C575" s="66"/>
      <c r="D575" s="66"/>
      <c r="E575" s="66"/>
      <c r="F575" s="66"/>
      <c r="G575" s="66"/>
      <c r="H575" s="66"/>
      <c r="I575" s="66"/>
      <c r="J575" s="66"/>
      <c r="K575" s="66"/>
      <c r="L575" s="66"/>
      <c r="M575" s="66"/>
      <c r="N575" s="66"/>
      <c r="O575" s="66"/>
      <c r="P575" s="66"/>
      <c r="Q575" s="66"/>
      <c r="R575" s="66"/>
      <c r="S575" s="66"/>
      <c r="T575" s="66"/>
      <c r="U575" s="66"/>
      <c r="V575" s="66"/>
      <c r="W575" s="66"/>
      <c r="X575" s="66"/>
      <c r="Y575" s="66"/>
      <c r="Z575" s="66"/>
      <c r="AA575" s="66"/>
      <c r="AB575" s="66"/>
      <c r="AC575" s="66"/>
      <c r="AD575" s="66"/>
      <c r="AE575" s="66"/>
      <c r="AF575" s="66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S575" s="66"/>
      <c r="AT575" s="66"/>
      <c r="AU575" s="66"/>
      <c r="AV575" s="66"/>
      <c r="AW575" s="66"/>
      <c r="AX575" s="66"/>
      <c r="AY575" s="66"/>
      <c r="AZ575" s="66"/>
      <c r="BA575" s="66"/>
      <c r="BB575" s="66"/>
      <c r="BC575" s="66"/>
      <c r="BD575" s="66"/>
      <c r="BE575" s="66"/>
      <c r="BF575" s="66"/>
      <c r="BG575" s="66"/>
      <c r="BH575" s="66"/>
      <c r="BI575" s="66"/>
      <c r="BJ575" s="66"/>
      <c r="BK575" s="66"/>
      <c r="BL575" s="66"/>
      <c r="BM575" s="66"/>
      <c r="BN575" s="66"/>
      <c r="BO575" s="66"/>
      <c r="BP575" s="66"/>
      <c r="BQ575" s="66"/>
      <c r="BR575" s="66"/>
      <c r="BS575" s="66"/>
      <c r="BT575" s="66"/>
      <c r="BU575" s="66"/>
      <c r="BV575" s="66"/>
      <c r="BW575" s="66"/>
      <c r="BX575" s="66"/>
      <c r="BY575" s="66"/>
      <c r="BZ575" s="66"/>
      <c r="CA575" s="66"/>
      <c r="CB575" s="66"/>
      <c r="CC575" s="66"/>
      <c r="CD575" s="66"/>
      <c r="CE575" s="66"/>
    </row>
    <row r="579" spans="2:83">
      <c r="B579" s="66"/>
      <c r="C579" s="66"/>
      <c r="D579" s="66"/>
      <c r="E579" s="66"/>
      <c r="F579" s="66"/>
      <c r="G579" s="66"/>
      <c r="H579" s="66"/>
      <c r="I579" s="66"/>
      <c r="J579" s="66"/>
      <c r="K579" s="66"/>
      <c r="L579" s="66"/>
      <c r="M579" s="66"/>
      <c r="N579" s="66"/>
      <c r="O579" s="66"/>
      <c r="P579" s="66"/>
      <c r="Q579" s="66"/>
      <c r="R579" s="66"/>
      <c r="S579" s="66"/>
      <c r="T579" s="66"/>
      <c r="U579" s="66"/>
      <c r="V579" s="66"/>
      <c r="W579" s="66"/>
      <c r="X579" s="66"/>
      <c r="Y579" s="66"/>
      <c r="Z579" s="66"/>
      <c r="AA579" s="66"/>
      <c r="AB579" s="66"/>
      <c r="AC579" s="66"/>
      <c r="AD579" s="66"/>
      <c r="AE579" s="66"/>
      <c r="AF579" s="66"/>
      <c r="AG579" s="66"/>
      <c r="AH579" s="66"/>
      <c r="AI579" s="66"/>
      <c r="AJ579" s="66"/>
      <c r="AK579" s="66"/>
      <c r="AL579" s="66"/>
      <c r="AM579" s="66"/>
      <c r="AN579" s="66"/>
      <c r="AO579" s="66"/>
      <c r="AP579" s="66"/>
      <c r="AQ579" s="66"/>
      <c r="AR579" s="66"/>
      <c r="AS579" s="66"/>
      <c r="AT579" s="66"/>
      <c r="AU579" s="66"/>
      <c r="AV579" s="66"/>
      <c r="AW579" s="66"/>
      <c r="AX579" s="66"/>
      <c r="AY579" s="66"/>
      <c r="AZ579" s="66"/>
      <c r="BA579" s="66"/>
      <c r="BB579" s="66"/>
      <c r="BC579" s="66"/>
      <c r="BD579" s="66"/>
      <c r="BE579" s="66"/>
      <c r="BF579" s="66"/>
      <c r="BG579" s="66"/>
      <c r="BH579" s="66"/>
      <c r="BI579" s="66"/>
      <c r="BJ579" s="66"/>
      <c r="BK579" s="66"/>
      <c r="BL579" s="66"/>
      <c r="BM579" s="66"/>
      <c r="BN579" s="66"/>
      <c r="BO579" s="66"/>
      <c r="BP579" s="66"/>
      <c r="BQ579" s="66"/>
      <c r="BR579" s="66"/>
      <c r="BS579" s="66"/>
      <c r="BT579" s="66"/>
      <c r="BU579" s="66"/>
      <c r="BV579" s="66"/>
      <c r="BW579" s="66"/>
      <c r="BX579" s="66"/>
      <c r="BY579" s="66"/>
      <c r="BZ579" s="66"/>
      <c r="CA579" s="66"/>
      <c r="CB579" s="66"/>
      <c r="CC579" s="66"/>
      <c r="CD579" s="66"/>
      <c r="CE579" s="66"/>
    </row>
    <row r="583" spans="2:83">
      <c r="B583" s="66"/>
      <c r="C583" s="66"/>
      <c r="D583" s="66"/>
      <c r="E583" s="66"/>
      <c r="F583" s="66"/>
      <c r="G583" s="66"/>
      <c r="H583" s="66"/>
      <c r="I583" s="66"/>
      <c r="J583" s="66"/>
      <c r="K583" s="66"/>
      <c r="L583" s="66"/>
      <c r="M583" s="66"/>
      <c r="N583" s="66"/>
      <c r="O583" s="66"/>
      <c r="P583" s="66"/>
      <c r="Q583" s="66"/>
      <c r="R583" s="66"/>
      <c r="S583" s="66"/>
      <c r="T583" s="66"/>
      <c r="U583" s="66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66"/>
      <c r="AG583" s="66"/>
      <c r="AH583" s="66"/>
      <c r="AI583" s="66"/>
      <c r="AJ583" s="66"/>
      <c r="AK583" s="66"/>
      <c r="AL583" s="66"/>
      <c r="AM583" s="66"/>
      <c r="AN583" s="66"/>
      <c r="AO583" s="66"/>
      <c r="AP583" s="66"/>
      <c r="AQ583" s="66"/>
      <c r="AR583" s="66"/>
      <c r="AS583" s="66"/>
      <c r="AT583" s="66"/>
      <c r="AU583" s="66"/>
      <c r="AV583" s="66"/>
      <c r="AW583" s="66"/>
      <c r="AX583" s="66"/>
      <c r="AY583" s="66"/>
      <c r="AZ583" s="66"/>
      <c r="BA583" s="66"/>
      <c r="BB583" s="66"/>
      <c r="BC583" s="66"/>
      <c r="BD583" s="66"/>
      <c r="BE583" s="66"/>
      <c r="BF583" s="66"/>
      <c r="BG583" s="66"/>
      <c r="BH583" s="66"/>
      <c r="BI583" s="66"/>
      <c r="BJ583" s="66"/>
      <c r="BK583" s="66"/>
      <c r="BL583" s="66"/>
      <c r="BM583" s="66"/>
      <c r="BN583" s="66"/>
      <c r="BO583" s="66"/>
      <c r="BP583" s="66"/>
      <c r="BQ583" s="66"/>
      <c r="BR583" s="66"/>
      <c r="BS583" s="66"/>
      <c r="BT583" s="66"/>
      <c r="BU583" s="66"/>
      <c r="BV583" s="66"/>
      <c r="BW583" s="66"/>
      <c r="BX583" s="66"/>
      <c r="BY583" s="66"/>
      <c r="BZ583" s="66"/>
      <c r="CA583" s="66"/>
      <c r="CB583" s="66"/>
      <c r="CC583" s="66"/>
      <c r="CD583" s="66"/>
      <c r="CE583" s="66"/>
    </row>
    <row r="613" spans="1:14" s="217" customFormat="1" ht="12.65" customHeight="1">
      <c r="A613" s="228"/>
      <c r="C613" s="226" t="s">
        <v>515</v>
      </c>
      <c r="D613" s="233">
        <f>CE91-(BE91+CD91)</f>
        <v>67364</v>
      </c>
      <c r="E613" s="235">
        <f>SUM(C625:D648)+SUM(C669:D714)</f>
        <v>30495681.921657261</v>
      </c>
      <c r="F613" s="235">
        <f>CE65-(AX65+BD65+BE65+BG65+BJ65+BN65+BP65+BQ65+CB65+CC65+CD65)</f>
        <v>3345610.6999999993</v>
      </c>
      <c r="G613" s="233">
        <f>CE92-(AX92+AY92+BD92+BE92+BG92+BJ92+BN92+BP92+BQ92+CB92+CC92+CD92)</f>
        <v>32000</v>
      </c>
      <c r="H613" s="238">
        <f>CE61-(AX61+AY61+AZ61+BD61+BE61+BG61+BJ61+BN61+BO61+BP61+BQ61+BR61+CB61+CC61+CD61)</f>
        <v>236.04000000000005</v>
      </c>
      <c r="I613" s="233">
        <f>CE93-(AX93+AY93+AZ93+BD93+BE93+BF93+BG93+BJ93+BN93+BO93+BP93+BQ93+BR93+CB93+CC93+CD93)</f>
        <v>17886</v>
      </c>
      <c r="J613" s="233">
        <f>CE94-(AX94+AY94+AZ94+BA94+BD94+BE94+BF94+BG94+BJ94+BN94+BO94+BP94+BQ94+BR94+CB94+CC94+CD94)</f>
        <v>37989</v>
      </c>
      <c r="K613" s="233">
        <f>CE90-(AW90+AX90+AY90+AZ90+BA90+BB90+BC90+BD90+BE90+BF90+BG90+BH90+BI90+BJ90+BK90+BL90+BM90+BN90+BO90+BP90+BQ90+BR90+BS90+BT90+BU90+BV90+BW90+BX90+CB90+CC90+CD90)</f>
        <v>57107954.310000002</v>
      </c>
      <c r="L613" s="239">
        <f>CE95-(AW95+AX95+AY95+AZ95+BA95+BB95+BC95+BD95+BE95+BF95+BG95+BH95+BI95+BJ95+BK95+BL95+BM95+BN95+BO95+BP95+BQ95+BR95+BS95+BT95+BU95+BV95+BW95+BX95+BY95+BZ95+CA95+CB95+CC95+CD95)</f>
        <v>50.3</v>
      </c>
    </row>
    <row r="614" spans="1:14" s="217" customFormat="1" ht="12.65" customHeight="1">
      <c r="A614" s="228"/>
      <c r="C614" s="226" t="s">
        <v>516</v>
      </c>
      <c r="D614" s="234" t="s">
        <v>517</v>
      </c>
      <c r="E614" s="236" t="s">
        <v>518</v>
      </c>
      <c r="F614" s="237" t="s">
        <v>519</v>
      </c>
      <c r="G614" s="234" t="s">
        <v>520</v>
      </c>
      <c r="H614" s="237" t="s">
        <v>521</v>
      </c>
      <c r="I614" s="234" t="s">
        <v>522</v>
      </c>
      <c r="J614" s="234" t="s">
        <v>523</v>
      </c>
      <c r="K614" s="226" t="s">
        <v>524</v>
      </c>
      <c r="L614" s="227" t="s">
        <v>525</v>
      </c>
    </row>
    <row r="615" spans="1:14" s="217" customFormat="1" ht="12.65" customHeight="1">
      <c r="A615" s="228">
        <v>8430</v>
      </c>
      <c r="B615" s="227" t="s">
        <v>152</v>
      </c>
      <c r="C615" s="233">
        <f>BE86</f>
        <v>1508947.35</v>
      </c>
      <c r="D615" s="233"/>
      <c r="E615" s="235"/>
      <c r="F615" s="235"/>
      <c r="G615" s="233"/>
      <c r="H615" s="235"/>
      <c r="I615" s="233"/>
      <c r="J615" s="233"/>
      <c r="N615" s="229" t="s">
        <v>526</v>
      </c>
    </row>
    <row r="616" spans="1:14" s="217" customFormat="1" ht="12.65" customHeight="1">
      <c r="A616" s="228"/>
      <c r="B616" s="227" t="s">
        <v>527</v>
      </c>
      <c r="C616" s="233">
        <f>CD70-CD85</f>
        <v>-755884</v>
      </c>
      <c r="D616" s="233">
        <f>SUM(C615:C616)</f>
        <v>753063.35000000009</v>
      </c>
      <c r="E616" s="235"/>
      <c r="F616" s="235"/>
      <c r="G616" s="233"/>
      <c r="H616" s="235"/>
      <c r="I616" s="233"/>
      <c r="J616" s="233"/>
      <c r="N616" s="229" t="s">
        <v>528</v>
      </c>
    </row>
    <row r="617" spans="1:14" s="217" customFormat="1" ht="12.65" customHeight="1">
      <c r="A617" s="228">
        <v>8310</v>
      </c>
      <c r="B617" s="232" t="s">
        <v>529</v>
      </c>
      <c r="C617" s="233">
        <f>AX86</f>
        <v>0</v>
      </c>
      <c r="D617" s="233">
        <f>(D616/D613)*AX91</f>
        <v>0</v>
      </c>
      <c r="E617" s="235"/>
      <c r="F617" s="235"/>
      <c r="G617" s="233"/>
      <c r="H617" s="235"/>
      <c r="I617" s="233"/>
      <c r="J617" s="233"/>
      <c r="N617" s="229" t="s">
        <v>530</v>
      </c>
    </row>
    <row r="618" spans="1:14" s="217" customFormat="1" ht="12.65" customHeight="1">
      <c r="A618" s="228">
        <v>8510</v>
      </c>
      <c r="B618" s="232" t="s">
        <v>157</v>
      </c>
      <c r="C618" s="233">
        <f>BJ86</f>
        <v>860231.81</v>
      </c>
      <c r="D618" s="233">
        <f>(D616/D613)*BJ91</f>
        <v>12554.036904726561</v>
      </c>
      <c r="E618" s="235"/>
      <c r="F618" s="235"/>
      <c r="G618" s="233"/>
      <c r="H618" s="235"/>
      <c r="I618" s="233"/>
      <c r="J618" s="233"/>
      <c r="N618" s="229" t="s">
        <v>531</v>
      </c>
    </row>
    <row r="619" spans="1:14" s="217" customFormat="1" ht="12.65" customHeight="1">
      <c r="A619" s="228">
        <v>8470</v>
      </c>
      <c r="B619" s="232" t="s">
        <v>532</v>
      </c>
      <c r="C619" s="233">
        <f>BG86</f>
        <v>1018765.3299999998</v>
      </c>
      <c r="D619" s="233">
        <f>(D616/D613)*BG91</f>
        <v>17226.866313609644</v>
      </c>
      <c r="E619" s="235"/>
      <c r="F619" s="235"/>
      <c r="G619" s="233"/>
      <c r="H619" s="235"/>
      <c r="I619" s="233"/>
      <c r="J619" s="233"/>
      <c r="N619" s="229" t="s">
        <v>533</v>
      </c>
    </row>
    <row r="620" spans="1:14" s="217" customFormat="1" ht="12.65" customHeight="1">
      <c r="A620" s="228">
        <v>8610</v>
      </c>
      <c r="B620" s="232" t="s">
        <v>534</v>
      </c>
      <c r="C620" s="233">
        <f>BN86</f>
        <v>1430072.1400000001</v>
      </c>
      <c r="D620" s="233">
        <f>(D616/D613)*BN91</f>
        <v>19630.355124398789</v>
      </c>
      <c r="E620" s="235"/>
      <c r="F620" s="235"/>
      <c r="G620" s="233"/>
      <c r="H620" s="235"/>
      <c r="I620" s="233"/>
      <c r="J620" s="233"/>
      <c r="N620" s="229" t="s">
        <v>535</v>
      </c>
    </row>
    <row r="621" spans="1:14" s="217" customFormat="1" ht="12.65" customHeight="1">
      <c r="A621" s="228">
        <v>8790</v>
      </c>
      <c r="B621" s="232" t="s">
        <v>536</v>
      </c>
      <c r="C621" s="233">
        <f>CC86</f>
        <v>0</v>
      </c>
      <c r="D621" s="233">
        <f>(D616/D613)*CC91</f>
        <v>0</v>
      </c>
      <c r="E621" s="235"/>
      <c r="F621" s="235"/>
      <c r="G621" s="233"/>
      <c r="H621" s="235"/>
      <c r="I621" s="233"/>
      <c r="J621" s="233"/>
      <c r="N621" s="229" t="s">
        <v>537</v>
      </c>
    </row>
    <row r="622" spans="1:14" s="217" customFormat="1" ht="12.65" customHeight="1">
      <c r="A622" s="228">
        <v>8630</v>
      </c>
      <c r="B622" s="232" t="s">
        <v>538</v>
      </c>
      <c r="C622" s="233">
        <f>BP86</f>
        <v>0</v>
      </c>
      <c r="D622" s="233">
        <f>(D616/D613)*BP91</f>
        <v>0</v>
      </c>
      <c r="E622" s="235"/>
      <c r="F622" s="235"/>
      <c r="G622" s="233"/>
      <c r="H622" s="235"/>
      <c r="I622" s="233"/>
      <c r="J622" s="233"/>
      <c r="N622" s="229" t="s">
        <v>539</v>
      </c>
    </row>
    <row r="623" spans="1:14" s="217" customFormat="1" ht="12.65" customHeight="1">
      <c r="A623" s="228">
        <v>8770</v>
      </c>
      <c r="B623" s="227" t="s">
        <v>540</v>
      </c>
      <c r="C623" s="233">
        <f>CB86</f>
        <v>0</v>
      </c>
      <c r="D623" s="233">
        <f>(D616/D613)*CB91</f>
        <v>0</v>
      </c>
      <c r="E623" s="235"/>
      <c r="F623" s="235"/>
      <c r="G623" s="233"/>
      <c r="H623" s="235"/>
      <c r="I623" s="233"/>
      <c r="J623" s="233"/>
      <c r="N623" s="229" t="s">
        <v>541</v>
      </c>
    </row>
    <row r="624" spans="1:14" s="217" customFormat="1" ht="12.65" customHeight="1">
      <c r="A624" s="228">
        <v>8640</v>
      </c>
      <c r="B624" s="232" t="s">
        <v>542</v>
      </c>
      <c r="C624" s="233">
        <f>BQ86</f>
        <v>0</v>
      </c>
      <c r="D624" s="233">
        <f>(D616/D613)*BQ91</f>
        <v>0</v>
      </c>
      <c r="E624" s="235">
        <f>SUM(C617:D624)</f>
        <v>3358480.5383427348</v>
      </c>
      <c r="F624" s="235"/>
      <c r="G624" s="233"/>
      <c r="H624" s="235"/>
      <c r="I624" s="233"/>
      <c r="J624" s="233"/>
      <c r="N624" s="229" t="s">
        <v>543</v>
      </c>
    </row>
    <row r="625" spans="1:14" s="217" customFormat="1" ht="12.65" customHeight="1">
      <c r="A625" s="228">
        <v>8420</v>
      </c>
      <c r="B625" s="232" t="s">
        <v>151</v>
      </c>
      <c r="C625" s="233">
        <f>BD86</f>
        <v>258021.80999999997</v>
      </c>
      <c r="D625" s="233">
        <f>(D616/D613)*BD91</f>
        <v>13258.315021376404</v>
      </c>
      <c r="E625" s="235">
        <f>(E624/E613)*SUM(C625:D625)</f>
        <v>29876.00089298033</v>
      </c>
      <c r="F625" s="235">
        <f>SUM(C625:E625)</f>
        <v>301156.12591435667</v>
      </c>
      <c r="G625" s="233"/>
      <c r="H625" s="235"/>
      <c r="I625" s="233"/>
      <c r="J625" s="233"/>
      <c r="N625" s="229" t="s">
        <v>544</v>
      </c>
    </row>
    <row r="626" spans="1:14" s="217" customFormat="1" ht="12.65" customHeight="1">
      <c r="A626" s="228">
        <v>8320</v>
      </c>
      <c r="B626" s="232" t="s">
        <v>147</v>
      </c>
      <c r="C626" s="233">
        <f>AY86</f>
        <v>0</v>
      </c>
      <c r="D626" s="233">
        <f>(D616/D613)*AY91</f>
        <v>0</v>
      </c>
      <c r="E626" s="235">
        <f>(E624/E613)*SUM(C626:D626)</f>
        <v>0</v>
      </c>
      <c r="F626" s="235">
        <f>(F625/F613)*AY65</f>
        <v>0</v>
      </c>
      <c r="G626" s="233">
        <f>SUM(C626:F626)</f>
        <v>0</v>
      </c>
      <c r="H626" s="235"/>
      <c r="I626" s="233"/>
      <c r="J626" s="233"/>
      <c r="N626" s="229" t="s">
        <v>545</v>
      </c>
    </row>
    <row r="627" spans="1:14" s="217" customFormat="1" ht="12.65" customHeight="1">
      <c r="A627" s="228">
        <v>8650</v>
      </c>
      <c r="B627" s="232" t="s">
        <v>164</v>
      </c>
      <c r="C627" s="233">
        <f>BR86</f>
        <v>391690.43999999994</v>
      </c>
      <c r="D627" s="233">
        <f>(D616/D613)*BR91</f>
        <v>2559.9950589335554</v>
      </c>
      <c r="E627" s="235">
        <f>(E624/E613)*SUM(C627:D627)</f>
        <v>43418.685202059853</v>
      </c>
      <c r="F627" s="235">
        <f>(F625/F613)*BR65</f>
        <v>846.05823542928488</v>
      </c>
      <c r="G627" s="233">
        <f>(G626/G613)*BR92</f>
        <v>0</v>
      </c>
      <c r="H627" s="235"/>
      <c r="I627" s="233"/>
      <c r="J627" s="233"/>
      <c r="N627" s="229" t="s">
        <v>546</v>
      </c>
    </row>
    <row r="628" spans="1:14" s="217" customFormat="1" ht="12.65" customHeight="1">
      <c r="A628" s="228">
        <v>8620</v>
      </c>
      <c r="B628" s="227" t="s">
        <v>547</v>
      </c>
      <c r="C628" s="233">
        <f>BO86</f>
        <v>0</v>
      </c>
      <c r="D628" s="233">
        <f>(D616/D613)*BO91</f>
        <v>0</v>
      </c>
      <c r="E628" s="235">
        <f>(E624/E613)*SUM(C628:D628)</f>
        <v>0</v>
      </c>
      <c r="F628" s="235">
        <f>(F625/F613)*BO65</f>
        <v>0</v>
      </c>
      <c r="G628" s="233">
        <f>(G626/G613)*BO92</f>
        <v>0</v>
      </c>
      <c r="H628" s="235"/>
      <c r="I628" s="233"/>
      <c r="J628" s="233"/>
      <c r="N628" s="229" t="s">
        <v>548</v>
      </c>
    </row>
    <row r="629" spans="1:14" s="217" customFormat="1" ht="12.65" customHeight="1">
      <c r="A629" s="228">
        <v>8330</v>
      </c>
      <c r="B629" s="232" t="s">
        <v>148</v>
      </c>
      <c r="C629" s="233">
        <f>AZ86</f>
        <v>760026.03000000014</v>
      </c>
      <c r="D629" s="233">
        <f>(D616/D613)*AZ91</f>
        <v>30574.613476782855</v>
      </c>
      <c r="E629" s="235">
        <f>(E624/E613)*SUM(C629:D629)</f>
        <v>87068.617830524745</v>
      </c>
      <c r="F629" s="235">
        <f>(F625/F613)*AZ65</f>
        <v>20558.616069159714</v>
      </c>
      <c r="G629" s="233">
        <f>(G626/G613)*AZ92</f>
        <v>0</v>
      </c>
      <c r="H629" s="235">
        <f>SUM(C627:G629)</f>
        <v>1336743.0558728899</v>
      </c>
      <c r="I629" s="233"/>
      <c r="J629" s="233"/>
      <c r="N629" s="229" t="s">
        <v>549</v>
      </c>
    </row>
    <row r="630" spans="1:14" s="217" customFormat="1" ht="12.65" customHeight="1">
      <c r="A630" s="228">
        <v>8460</v>
      </c>
      <c r="B630" s="232" t="s">
        <v>153</v>
      </c>
      <c r="C630" s="233">
        <f>BF86</f>
        <v>692352.21</v>
      </c>
      <c r="D630" s="233">
        <f>(D616/D613)*BF91</f>
        <v>6897.4539360786184</v>
      </c>
      <c r="E630" s="235">
        <f>(E624/E613)*SUM(C630:D630)</f>
        <v>77008.161149012754</v>
      </c>
      <c r="F630" s="235">
        <f>(F625/F613)*BF65</f>
        <v>3858.0239332822734</v>
      </c>
      <c r="G630" s="233">
        <f>(G626/G613)*BF92</f>
        <v>0</v>
      </c>
      <c r="H630" s="235">
        <f>(H629/H613)*BF61</f>
        <v>60029.979631641378</v>
      </c>
      <c r="I630" s="233">
        <f>SUM(C630:H630)</f>
        <v>840145.82865001494</v>
      </c>
      <c r="J630" s="233"/>
      <c r="N630" s="229" t="s">
        <v>550</v>
      </c>
    </row>
    <row r="631" spans="1:14" s="217" customFormat="1" ht="12.65" customHeight="1">
      <c r="A631" s="228">
        <v>8350</v>
      </c>
      <c r="B631" s="232" t="s">
        <v>551</v>
      </c>
      <c r="C631" s="233">
        <f>BA86</f>
        <v>128199.13</v>
      </c>
      <c r="D631" s="233">
        <f>(D616/D613)*BA91</f>
        <v>7769.4173185974714</v>
      </c>
      <c r="E631" s="235">
        <f>(E624/E613)*SUM(C631:D631)</f>
        <v>14974.176382392787</v>
      </c>
      <c r="F631" s="235">
        <f>(F625/F613)*BA65</f>
        <v>1353.4024272919237</v>
      </c>
      <c r="G631" s="233">
        <f>(G626/G613)*BA92</f>
        <v>0</v>
      </c>
      <c r="H631" s="235">
        <f>(H629/H613)*BA61</f>
        <v>6512.6864694705264</v>
      </c>
      <c r="I631" s="233">
        <f>(I630/I613)*BA93</f>
        <v>14509.730877221828</v>
      </c>
      <c r="J631" s="233">
        <f>SUM(C631:I631)</f>
        <v>173318.54347497455</v>
      </c>
      <c r="N631" s="229" t="s">
        <v>552</v>
      </c>
    </row>
    <row r="632" spans="1:14" s="217" customFormat="1" ht="12.65" customHeight="1">
      <c r="A632" s="228">
        <v>8200</v>
      </c>
      <c r="B632" s="232" t="s">
        <v>553</v>
      </c>
      <c r="C632" s="233">
        <f>AW86</f>
        <v>0</v>
      </c>
      <c r="D632" s="233">
        <f>(D616/D613)*AW91</f>
        <v>0</v>
      </c>
      <c r="E632" s="235">
        <f>(E624/E613)*SUM(C632:D632)</f>
        <v>0</v>
      </c>
      <c r="F632" s="235">
        <f>(F625/F613)*AW65</f>
        <v>0</v>
      </c>
      <c r="G632" s="233">
        <f>(G626/G613)*AW92</f>
        <v>0</v>
      </c>
      <c r="H632" s="235">
        <f>(H629/H613)*AW61</f>
        <v>0</v>
      </c>
      <c r="I632" s="233">
        <f>(I630/I613)*AW93</f>
        <v>0</v>
      </c>
      <c r="J632" s="233">
        <f>(J631/J613)*AW94</f>
        <v>0</v>
      </c>
      <c r="N632" s="229" t="s">
        <v>554</v>
      </c>
    </row>
    <row r="633" spans="1:14" s="217" customFormat="1" ht="12.65" customHeight="1">
      <c r="A633" s="228">
        <v>8360</v>
      </c>
      <c r="B633" s="232" t="s">
        <v>555</v>
      </c>
      <c r="C633" s="233">
        <f>BB86</f>
        <v>109207.35</v>
      </c>
      <c r="D633" s="233">
        <f>(D616/D613)*BB91</f>
        <v>1419.7352510242861</v>
      </c>
      <c r="E633" s="235">
        <f>(E624/E613)*SUM(C633:D633)</f>
        <v>12183.32857037344</v>
      </c>
      <c r="F633" s="235">
        <f>(F625/F613)*BB65</f>
        <v>36.05652558328282</v>
      </c>
      <c r="G633" s="233">
        <f>(G626/G613)*BB92</f>
        <v>0</v>
      </c>
      <c r="H633" s="235">
        <f>(H629/H613)*BB61</f>
        <v>6795.8467507518535</v>
      </c>
      <c r="I633" s="233">
        <f>(I630/I613)*BB93</f>
        <v>0</v>
      </c>
      <c r="J633" s="233">
        <f>(J631/J613)*BB94</f>
        <v>0</v>
      </c>
      <c r="N633" s="229" t="s">
        <v>556</v>
      </c>
    </row>
    <row r="634" spans="1:14" s="217" customFormat="1" ht="12.65" customHeight="1">
      <c r="A634" s="228">
        <v>8370</v>
      </c>
      <c r="B634" s="232" t="s">
        <v>557</v>
      </c>
      <c r="C634" s="233">
        <f>BC86</f>
        <v>0</v>
      </c>
      <c r="D634" s="233">
        <f>(D616/D613)*BC91</f>
        <v>0</v>
      </c>
      <c r="E634" s="235">
        <f>(E624/E613)*SUM(C634:D634)</f>
        <v>0</v>
      </c>
      <c r="F634" s="235">
        <f>(F625/F613)*BC65</f>
        <v>0</v>
      </c>
      <c r="G634" s="233">
        <f>(G626/G613)*BC92</f>
        <v>0</v>
      </c>
      <c r="H634" s="235">
        <f>(H629/H613)*BC61</f>
        <v>0</v>
      </c>
      <c r="I634" s="233">
        <f>(I630/I613)*BC93</f>
        <v>0</v>
      </c>
      <c r="J634" s="233">
        <f>(J631/J613)*BC94</f>
        <v>0</v>
      </c>
      <c r="N634" s="229" t="s">
        <v>558</v>
      </c>
    </row>
    <row r="635" spans="1:14" s="217" customFormat="1" ht="12.65" customHeight="1">
      <c r="A635" s="228">
        <v>8490</v>
      </c>
      <c r="B635" s="232" t="s">
        <v>559</v>
      </c>
      <c r="C635" s="233">
        <f>BI86</f>
        <v>0</v>
      </c>
      <c r="D635" s="233">
        <f>(D616/D613)*BI91</f>
        <v>0</v>
      </c>
      <c r="E635" s="235">
        <f>(E624/E613)*SUM(C635:D635)</f>
        <v>0</v>
      </c>
      <c r="F635" s="235">
        <f>(F625/F613)*BI65</f>
        <v>0</v>
      </c>
      <c r="G635" s="233">
        <f>(G626/G613)*BI92</f>
        <v>0</v>
      </c>
      <c r="H635" s="235">
        <f>(H629/H613)*BI61</f>
        <v>0</v>
      </c>
      <c r="I635" s="233">
        <f>(I630/I613)*BI93</f>
        <v>0</v>
      </c>
      <c r="J635" s="233">
        <f>(J631/J613)*BI94</f>
        <v>0</v>
      </c>
      <c r="N635" s="229" t="s">
        <v>560</v>
      </c>
    </row>
    <row r="636" spans="1:14" s="217" customFormat="1" ht="12.65" customHeight="1">
      <c r="A636" s="228">
        <v>8530</v>
      </c>
      <c r="B636" s="232" t="s">
        <v>561</v>
      </c>
      <c r="C636" s="233">
        <f>BK86</f>
        <v>1121348.1099999999</v>
      </c>
      <c r="D636" s="233">
        <f>(D616/D613)*BK91</f>
        <v>40635.729428923463</v>
      </c>
      <c r="E636" s="235">
        <f>(E624/E613)*SUM(C636:D636)</f>
        <v>127968.94067219895</v>
      </c>
      <c r="F636" s="235">
        <f>(F625/F613)*BK65</f>
        <v>2063.9138348956171</v>
      </c>
      <c r="G636" s="233">
        <f>(G626/G613)*BK92</f>
        <v>0</v>
      </c>
      <c r="H636" s="235">
        <f>(H629/H613)*BK61</f>
        <v>79171.614646259099</v>
      </c>
      <c r="I636" s="233">
        <f>(I630/I613)*BK93</f>
        <v>8530.1622767998833</v>
      </c>
      <c r="J636" s="233">
        <f>(J631/J613)*BK94</f>
        <v>0</v>
      </c>
      <c r="N636" s="229" t="s">
        <v>562</v>
      </c>
    </row>
    <row r="637" spans="1:14" s="217" customFormat="1" ht="12.65" customHeight="1">
      <c r="A637" s="228">
        <v>8480</v>
      </c>
      <c r="B637" s="232" t="s">
        <v>563</v>
      </c>
      <c r="C637" s="233">
        <f>BH86</f>
        <v>0</v>
      </c>
      <c r="D637" s="233">
        <f>(D616/D613)*BH91</f>
        <v>0</v>
      </c>
      <c r="E637" s="235">
        <f>(E624/E613)*SUM(C637:D637)</f>
        <v>0</v>
      </c>
      <c r="F637" s="235">
        <f>(F625/F613)*BH65</f>
        <v>0</v>
      </c>
      <c r="G637" s="233">
        <f>(G626/G613)*BH92</f>
        <v>0</v>
      </c>
      <c r="H637" s="235">
        <f>(H629/H613)*BH61</f>
        <v>0</v>
      </c>
      <c r="I637" s="233">
        <f>(I630/I613)*BH93</f>
        <v>0</v>
      </c>
      <c r="J637" s="233">
        <f>(J631/J613)*BH94</f>
        <v>0</v>
      </c>
      <c r="N637" s="229" t="s">
        <v>564</v>
      </c>
    </row>
    <row r="638" spans="1:14" s="217" customFormat="1" ht="12.65" customHeight="1">
      <c r="A638" s="228">
        <v>8560</v>
      </c>
      <c r="B638" s="232" t="s">
        <v>159</v>
      </c>
      <c r="C638" s="233">
        <f>BL86</f>
        <v>452686.54000000004</v>
      </c>
      <c r="D638" s="233">
        <f>(D616/D613)*BL91</f>
        <v>10597.708802921443</v>
      </c>
      <c r="E638" s="235">
        <f>(E624/E613)*SUM(C638:D638)</f>
        <v>51021.35893607817</v>
      </c>
      <c r="F638" s="235">
        <f>(F625/F613)*BL65</f>
        <v>570.08035000441271</v>
      </c>
      <c r="G638" s="233">
        <f>(G626/G613)*BL92</f>
        <v>0</v>
      </c>
      <c r="H638" s="235">
        <f>(H629/H613)*BL61</f>
        <v>38679.694423029301</v>
      </c>
      <c r="I638" s="233">
        <f>(I630/I613)*BL93</f>
        <v>11085.45317910117</v>
      </c>
      <c r="J638" s="233">
        <f>(J631/J613)*BL94</f>
        <v>0</v>
      </c>
      <c r="N638" s="229" t="s">
        <v>565</v>
      </c>
    </row>
    <row r="639" spans="1:14" s="217" customFormat="1" ht="12.65" customHeight="1">
      <c r="A639" s="228">
        <v>8590</v>
      </c>
      <c r="B639" s="232" t="s">
        <v>566</v>
      </c>
      <c r="C639" s="233">
        <f>BM86</f>
        <v>0</v>
      </c>
      <c r="D639" s="233">
        <f>(D616/D613)*BM91</f>
        <v>0</v>
      </c>
      <c r="E639" s="235">
        <f>(E624/E613)*SUM(C639:D639)</f>
        <v>0</v>
      </c>
      <c r="F639" s="235">
        <f>(F625/F613)*BM65</f>
        <v>0</v>
      </c>
      <c r="G639" s="233">
        <f>(G626/G613)*BM92</f>
        <v>0</v>
      </c>
      <c r="H639" s="235">
        <f>(H629/H613)*BM61</f>
        <v>0</v>
      </c>
      <c r="I639" s="233">
        <f>(I630/I613)*BM93</f>
        <v>0</v>
      </c>
      <c r="J639" s="233">
        <f>(J631/J613)*BM94</f>
        <v>0</v>
      </c>
      <c r="N639" s="229" t="s">
        <v>567</v>
      </c>
    </row>
    <row r="640" spans="1:14" s="217" customFormat="1" ht="12.65" customHeight="1">
      <c r="A640" s="228">
        <v>8660</v>
      </c>
      <c r="B640" s="232" t="s">
        <v>568</v>
      </c>
      <c r="C640" s="233">
        <f>BS86</f>
        <v>0</v>
      </c>
      <c r="D640" s="233">
        <f>(D616/D613)*BS91</f>
        <v>0</v>
      </c>
      <c r="E640" s="235">
        <f>(E624/E613)*SUM(C640:D640)</f>
        <v>0</v>
      </c>
      <c r="F640" s="235">
        <f>(F625/F613)*BS65</f>
        <v>0</v>
      </c>
      <c r="G640" s="233">
        <f>(G626/G613)*BS92</f>
        <v>0</v>
      </c>
      <c r="H640" s="235">
        <f>(H629/H613)*BS61</f>
        <v>0</v>
      </c>
      <c r="I640" s="233">
        <f>(I630/I613)*BS93</f>
        <v>0</v>
      </c>
      <c r="J640" s="233">
        <f>(J631/J613)*BS94</f>
        <v>0</v>
      </c>
      <c r="N640" s="229" t="s">
        <v>569</v>
      </c>
    </row>
    <row r="641" spans="1:14" s="217" customFormat="1" ht="12.65" customHeight="1">
      <c r="A641" s="228">
        <v>8670</v>
      </c>
      <c r="B641" s="232" t="s">
        <v>570</v>
      </c>
      <c r="C641" s="233">
        <f>BT86</f>
        <v>0</v>
      </c>
      <c r="D641" s="233">
        <f>(D616/D613)*BT91</f>
        <v>0</v>
      </c>
      <c r="E641" s="235">
        <f>(E624/E613)*SUM(C641:D641)</f>
        <v>0</v>
      </c>
      <c r="F641" s="235">
        <f>(F625/F613)*BT65</f>
        <v>0</v>
      </c>
      <c r="G641" s="233">
        <f>(G626/G613)*BT92</f>
        <v>0</v>
      </c>
      <c r="H641" s="235">
        <f>(H629/H613)*BT61</f>
        <v>0</v>
      </c>
      <c r="I641" s="233">
        <f>(I630/I613)*BT93</f>
        <v>0</v>
      </c>
      <c r="J641" s="233">
        <f>(J631/J613)*BT94</f>
        <v>0</v>
      </c>
      <c r="N641" s="229" t="s">
        <v>571</v>
      </c>
    </row>
    <row r="642" spans="1:14" s="217" customFormat="1" ht="12.65" customHeight="1">
      <c r="A642" s="228">
        <v>8680</v>
      </c>
      <c r="B642" s="232" t="s">
        <v>572</v>
      </c>
      <c r="C642" s="233">
        <f>BU86</f>
        <v>0</v>
      </c>
      <c r="D642" s="233">
        <f>(D616/D613)*BU91</f>
        <v>0</v>
      </c>
      <c r="E642" s="235">
        <f>(E624/E613)*SUM(C642:D642)</f>
        <v>0</v>
      </c>
      <c r="F642" s="235">
        <f>(F625/F613)*BU65</f>
        <v>0</v>
      </c>
      <c r="G642" s="233">
        <f>(G626/G613)*BU92</f>
        <v>0</v>
      </c>
      <c r="H642" s="235">
        <f>(H629/H613)*BU61</f>
        <v>0</v>
      </c>
      <c r="I642" s="233">
        <f>(I630/I613)*BU93</f>
        <v>0</v>
      </c>
      <c r="J642" s="233">
        <f>(J631/J613)*BU94</f>
        <v>0</v>
      </c>
      <c r="N642" s="229" t="s">
        <v>573</v>
      </c>
    </row>
    <row r="643" spans="1:14" s="217" customFormat="1" ht="12.65" customHeight="1">
      <c r="A643" s="228">
        <v>8690</v>
      </c>
      <c r="B643" s="232" t="s">
        <v>574</v>
      </c>
      <c r="C643" s="233">
        <f>BV86</f>
        <v>525972.77</v>
      </c>
      <c r="D643" s="233">
        <f>(D616/D613)*BV91</f>
        <v>21228.954659016686</v>
      </c>
      <c r="E643" s="235">
        <f>(E624/E613)*SUM(C643:D643)</f>
        <v>60263.166029081389</v>
      </c>
      <c r="F643" s="235">
        <f>(F625/F613)*BV65</f>
        <v>450.10976840143775</v>
      </c>
      <c r="G643" s="233">
        <f>(G626/G613)*BV92</f>
        <v>0</v>
      </c>
      <c r="H643" s="235">
        <f>(H629/H613)*BV61</f>
        <v>33469.545247452879</v>
      </c>
      <c r="I643" s="233">
        <f>(I630/I613)*BV93</f>
        <v>3198.810853799956</v>
      </c>
      <c r="J643" s="233">
        <f>(J631/J613)*BV94</f>
        <v>0</v>
      </c>
      <c r="N643" s="229" t="s">
        <v>575</v>
      </c>
    </row>
    <row r="644" spans="1:14" s="217" customFormat="1" ht="12.65" customHeight="1">
      <c r="A644" s="228">
        <v>8700</v>
      </c>
      <c r="B644" s="232" t="s">
        <v>576</v>
      </c>
      <c r="C644" s="233">
        <f>BW86</f>
        <v>0</v>
      </c>
      <c r="D644" s="233">
        <f>(D616/D613)*BW91</f>
        <v>0</v>
      </c>
      <c r="E644" s="235">
        <f>(E624/E613)*SUM(C644:D644)</f>
        <v>0</v>
      </c>
      <c r="F644" s="235">
        <f>(F625/F613)*BW65</f>
        <v>0</v>
      </c>
      <c r="G644" s="233">
        <f>(G626/G613)*BW92</f>
        <v>0</v>
      </c>
      <c r="H644" s="235">
        <f>(H629/H613)*BW61</f>
        <v>0</v>
      </c>
      <c r="I644" s="233">
        <f>(I630/I613)*BW93</f>
        <v>0</v>
      </c>
      <c r="J644" s="233">
        <f>(J631/J613)*BW94</f>
        <v>0</v>
      </c>
      <c r="N644" s="229" t="s">
        <v>577</v>
      </c>
    </row>
    <row r="645" spans="1:14" s="217" customFormat="1" ht="12.65" customHeight="1">
      <c r="A645" s="228">
        <v>8710</v>
      </c>
      <c r="B645" s="232" t="s">
        <v>578</v>
      </c>
      <c r="C645" s="233">
        <f>BX86</f>
        <v>201343.52</v>
      </c>
      <c r="D645" s="233">
        <f>(D616/D613)*BX91</f>
        <v>1855.7169422837126</v>
      </c>
      <c r="E645" s="235">
        <f>(E624/E613)*SUM(C645:D645)</f>
        <v>22378.272583965463</v>
      </c>
      <c r="F645" s="235">
        <f>(F625/F613)*BX65</f>
        <v>63.680418560609141</v>
      </c>
      <c r="G645" s="233">
        <f>(G626/G613)*BX92</f>
        <v>0</v>
      </c>
      <c r="H645" s="235">
        <f>(H629/H613)*BX61</f>
        <v>8324.9122696710219</v>
      </c>
      <c r="I645" s="233">
        <f>(I630/I613)*BX93</f>
        <v>0</v>
      </c>
      <c r="J645" s="233">
        <f>(J631/J613)*BX94</f>
        <v>0</v>
      </c>
      <c r="K645" s="235">
        <f>SUM(C632:J645)</f>
        <v>2952551.0824201773</v>
      </c>
      <c r="L645" s="235"/>
      <c r="N645" s="229" t="s">
        <v>579</v>
      </c>
    </row>
    <row r="646" spans="1:14" s="217" customFormat="1" ht="12.65" customHeight="1">
      <c r="A646" s="228">
        <v>8720</v>
      </c>
      <c r="B646" s="232" t="s">
        <v>580</v>
      </c>
      <c r="C646" s="233">
        <f>BY86</f>
        <v>370053.37</v>
      </c>
      <c r="D646" s="233">
        <f>(D616/D613)*BY91</f>
        <v>5578.3298445757382</v>
      </c>
      <c r="E646" s="235">
        <f>(E624/E613)*SUM(C646:D646)</f>
        <v>41368.209333816703</v>
      </c>
      <c r="F646" s="235">
        <f>(F625/F613)*BY65</f>
        <v>468.08042140584803</v>
      </c>
      <c r="G646" s="233">
        <f>(G626/G613)*BY92</f>
        <v>0</v>
      </c>
      <c r="H646" s="235">
        <f>(H629/H613)*BY61</f>
        <v>12459.0523763784</v>
      </c>
      <c r="I646" s="233">
        <f>(I630/I613)*BY93</f>
        <v>324.10858871100879</v>
      </c>
      <c r="J646" s="233">
        <f>(J631/J613)*BY94</f>
        <v>0</v>
      </c>
      <c r="K646" s="235">
        <v>0</v>
      </c>
      <c r="L646" s="235"/>
      <c r="N646" s="229" t="s">
        <v>581</v>
      </c>
    </row>
    <row r="647" spans="1:14" s="217" customFormat="1" ht="12.65" customHeight="1">
      <c r="A647" s="228">
        <v>8730</v>
      </c>
      <c r="B647" s="232" t="s">
        <v>582</v>
      </c>
      <c r="C647" s="233">
        <f>BZ86</f>
        <v>0</v>
      </c>
      <c r="D647" s="233">
        <f>(D616/D613)*BZ91</f>
        <v>0</v>
      </c>
      <c r="E647" s="235">
        <f>(E624/E613)*SUM(C647:D647)</f>
        <v>0</v>
      </c>
      <c r="F647" s="235">
        <f>(F625/F613)*BZ65</f>
        <v>0</v>
      </c>
      <c r="G647" s="233">
        <f>(G626/G613)*BZ92</f>
        <v>0</v>
      </c>
      <c r="H647" s="235">
        <f>(H629/H613)*BZ61</f>
        <v>0</v>
      </c>
      <c r="I647" s="233">
        <f>(I630/I613)*BZ93</f>
        <v>0</v>
      </c>
      <c r="J647" s="233">
        <f>(J631/J613)*BZ94</f>
        <v>0</v>
      </c>
      <c r="K647" s="235">
        <v>0</v>
      </c>
      <c r="L647" s="235"/>
      <c r="N647" s="229" t="s">
        <v>583</v>
      </c>
    </row>
    <row r="648" spans="1:14" s="217" customFormat="1" ht="12.65" customHeight="1">
      <c r="A648" s="228">
        <v>8740</v>
      </c>
      <c r="B648" s="232" t="s">
        <v>584</v>
      </c>
      <c r="C648" s="233">
        <f>CA86</f>
        <v>361598.95999999996</v>
      </c>
      <c r="D648" s="233">
        <f>(D616/D613)*CA91</f>
        <v>24593.838994121492</v>
      </c>
      <c r="E648" s="235">
        <f>(E624/E613)*SUM(C648:D648)</f>
        <v>42531.300096908242</v>
      </c>
      <c r="F648" s="235">
        <f>(F625/F613)*CA65</f>
        <v>753.59632722917399</v>
      </c>
      <c r="G648" s="233">
        <f>(G626/G613)*CA92</f>
        <v>0</v>
      </c>
      <c r="H648" s="235">
        <f>(H629/H613)*CA61</f>
        <v>11892.731813815744</v>
      </c>
      <c r="I648" s="233">
        <f>(I630/I613)*CA93</f>
        <v>2461.3463838343273</v>
      </c>
      <c r="J648" s="233">
        <f>(J631/J613)*CA94</f>
        <v>0</v>
      </c>
      <c r="K648" s="235">
        <v>0</v>
      </c>
      <c r="L648" s="235">
        <f>SUM(C646:K648)</f>
        <v>874082.92418079672</v>
      </c>
      <c r="N648" s="229" t="s">
        <v>585</v>
      </c>
    </row>
    <row r="649" spans="1:14" s="217" customFormat="1" ht="12.65" customHeight="1">
      <c r="A649" s="228"/>
      <c r="B649" s="228"/>
      <c r="C649" s="217">
        <f>SUM(C615:C648)</f>
        <v>9434632.870000001</v>
      </c>
      <c r="L649" s="231"/>
    </row>
    <row r="667" spans="1:14" s="217" customFormat="1" ht="12.65" customHeight="1">
      <c r="C667" s="226" t="s">
        <v>586</v>
      </c>
      <c r="M667" s="226" t="s">
        <v>587</v>
      </c>
    </row>
    <row r="668" spans="1:14" s="217" customFormat="1" ht="12.65" customHeight="1">
      <c r="C668" s="226" t="s">
        <v>516</v>
      </c>
      <c r="D668" s="226" t="s">
        <v>517</v>
      </c>
      <c r="E668" s="227" t="s">
        <v>518</v>
      </c>
      <c r="F668" s="226" t="s">
        <v>519</v>
      </c>
      <c r="G668" s="226" t="s">
        <v>520</v>
      </c>
      <c r="H668" s="226" t="s">
        <v>521</v>
      </c>
      <c r="I668" s="226" t="s">
        <v>522</v>
      </c>
      <c r="J668" s="226" t="s">
        <v>523</v>
      </c>
      <c r="K668" s="226" t="s">
        <v>524</v>
      </c>
      <c r="L668" s="227" t="s">
        <v>525</v>
      </c>
      <c r="M668" s="226" t="s">
        <v>588</v>
      </c>
    </row>
    <row r="669" spans="1:14" s="217" customFormat="1" ht="12.65" customHeight="1">
      <c r="A669" s="228">
        <v>6010</v>
      </c>
      <c r="B669" s="227" t="s">
        <v>315</v>
      </c>
      <c r="C669" s="233">
        <f>C86</f>
        <v>0</v>
      </c>
      <c r="D669" s="233">
        <f>(D616/D613)*C91</f>
        <v>0</v>
      </c>
      <c r="E669" s="235">
        <f>(E624/E613)*SUM(C669:D669)</f>
        <v>0</v>
      </c>
      <c r="F669" s="235">
        <f>(F625/F613)*C65</f>
        <v>0</v>
      </c>
      <c r="G669" s="233">
        <f>(G626/G613)*C92</f>
        <v>0</v>
      </c>
      <c r="H669" s="235">
        <f>(H629/H613)*C61</f>
        <v>0</v>
      </c>
      <c r="I669" s="233">
        <f>(I630/I613)*C93</f>
        <v>0</v>
      </c>
      <c r="J669" s="233">
        <f>(J631/J613)*C94</f>
        <v>0</v>
      </c>
      <c r="K669" s="233">
        <f>(K645/K613)*C90</f>
        <v>0</v>
      </c>
      <c r="L669" s="233">
        <f>(L648/L613)*C95</f>
        <v>0</v>
      </c>
      <c r="M669" s="217">
        <f t="shared" ref="M669:M714" si="18">ROUND(SUM(D669:L669),0)</f>
        <v>0</v>
      </c>
      <c r="N669" s="227" t="s">
        <v>589</v>
      </c>
    </row>
    <row r="670" spans="1:14" s="217" customFormat="1" ht="12.65" customHeight="1">
      <c r="A670" s="228">
        <v>6030</v>
      </c>
      <c r="B670" s="227" t="s">
        <v>316</v>
      </c>
      <c r="C670" s="233">
        <f>D86</f>
        <v>0</v>
      </c>
      <c r="D670" s="233">
        <f>(D616/D613)*D91</f>
        <v>0</v>
      </c>
      <c r="E670" s="235">
        <f>(E624/E613)*SUM(C670:D670)</f>
        <v>0</v>
      </c>
      <c r="F670" s="235">
        <f>(F625/F613)*D65</f>
        <v>0</v>
      </c>
      <c r="G670" s="233">
        <f>(G626/G613)*D92</f>
        <v>0</v>
      </c>
      <c r="H670" s="235">
        <f>(H629/H613)*D61</f>
        <v>0</v>
      </c>
      <c r="I670" s="233">
        <f>(I630/I613)*D93</f>
        <v>0</v>
      </c>
      <c r="J670" s="233">
        <f>(J631/J613)*D94</f>
        <v>0</v>
      </c>
      <c r="K670" s="233">
        <f>(K645/K613)*D90</f>
        <v>0</v>
      </c>
      <c r="L670" s="233">
        <f>(L648/L613)*D95</f>
        <v>0</v>
      </c>
      <c r="M670" s="217">
        <f t="shared" si="18"/>
        <v>0</v>
      </c>
      <c r="N670" s="227" t="s">
        <v>590</v>
      </c>
    </row>
    <row r="671" spans="1:14" s="217" customFormat="1" ht="12.65" customHeight="1">
      <c r="A671" s="228">
        <v>6070</v>
      </c>
      <c r="B671" s="227" t="s">
        <v>591</v>
      </c>
      <c r="C671" s="233">
        <f>E86</f>
        <v>3278978.46</v>
      </c>
      <c r="D671" s="233">
        <f>(D616/D613)*E91</f>
        <v>54676.575691021913</v>
      </c>
      <c r="E671" s="235">
        <f>(E624/E613)*SUM(C671:D671)</f>
        <v>367134.45489360986</v>
      </c>
      <c r="F671" s="235">
        <f>(F625/F613)*E65</f>
        <v>11700.029298557205</v>
      </c>
      <c r="G671" s="233">
        <f>(G626/G613)*E92</f>
        <v>0</v>
      </c>
      <c r="H671" s="235">
        <f>(H629/H613)*E61</f>
        <v>164289.59519942608</v>
      </c>
      <c r="I671" s="233">
        <f>(I630/I613)*E93</f>
        <v>102361.94732159859</v>
      </c>
      <c r="J671" s="233">
        <f>(J631/J613)*E94</f>
        <v>42055.603826168503</v>
      </c>
      <c r="K671" s="233">
        <f>(K645/K613)*E90</f>
        <v>150623.91321056007</v>
      </c>
      <c r="L671" s="233">
        <f>(L648/L613)*E95</f>
        <v>347547.88237805042</v>
      </c>
      <c r="M671" s="217">
        <f t="shared" si="18"/>
        <v>1240390</v>
      </c>
      <c r="N671" s="227" t="s">
        <v>592</v>
      </c>
    </row>
    <row r="672" spans="1:14" s="217" customFormat="1" ht="12.65" customHeight="1">
      <c r="A672" s="228">
        <v>6100</v>
      </c>
      <c r="B672" s="227" t="s">
        <v>593</v>
      </c>
      <c r="C672" s="233">
        <f>F86</f>
        <v>0</v>
      </c>
      <c r="D672" s="233">
        <f>(D616/D613)*F91</f>
        <v>0</v>
      </c>
      <c r="E672" s="235">
        <f>(E624/E613)*SUM(C672:D672)</f>
        <v>0</v>
      </c>
      <c r="F672" s="235">
        <f>(F625/F613)*F65</f>
        <v>0</v>
      </c>
      <c r="G672" s="233">
        <f>(G626/G613)*F92</f>
        <v>0</v>
      </c>
      <c r="H672" s="235">
        <f>(H629/H613)*F61</f>
        <v>0</v>
      </c>
      <c r="I672" s="233">
        <f>(I630/I613)*F93</f>
        <v>0</v>
      </c>
      <c r="J672" s="233">
        <f>(J631/J613)*F94</f>
        <v>0</v>
      </c>
      <c r="K672" s="233">
        <f>(K645/K613)*F90</f>
        <v>0</v>
      </c>
      <c r="L672" s="233">
        <f>(L648/L613)*F95</f>
        <v>0</v>
      </c>
      <c r="M672" s="217">
        <f t="shared" si="18"/>
        <v>0</v>
      </c>
      <c r="N672" s="227" t="s">
        <v>594</v>
      </c>
    </row>
    <row r="673" spans="1:14" s="217" customFormat="1" ht="12.65" customHeight="1">
      <c r="A673" s="228">
        <v>6120</v>
      </c>
      <c r="B673" s="227" t="s">
        <v>595</v>
      </c>
      <c r="C673" s="233">
        <f>G86</f>
        <v>0</v>
      </c>
      <c r="D673" s="233">
        <f>(D616/D613)*G91</f>
        <v>0</v>
      </c>
      <c r="E673" s="235">
        <f>(E624/E613)*SUM(C673:D673)</f>
        <v>0</v>
      </c>
      <c r="F673" s="235">
        <f>(F625/F613)*G65</f>
        <v>0</v>
      </c>
      <c r="G673" s="233">
        <f>(G626/G613)*G92</f>
        <v>0</v>
      </c>
      <c r="H673" s="235">
        <f>(H629/H613)*G61</f>
        <v>0</v>
      </c>
      <c r="I673" s="233">
        <f>(I630/I613)*G93</f>
        <v>0</v>
      </c>
      <c r="J673" s="233">
        <f>(J631/J613)*G94</f>
        <v>0</v>
      </c>
      <c r="K673" s="233">
        <f>(K645/K613)*G90</f>
        <v>0</v>
      </c>
      <c r="L673" s="233">
        <f>(L648/L613)*G95</f>
        <v>0</v>
      </c>
      <c r="M673" s="217">
        <f t="shared" si="18"/>
        <v>0</v>
      </c>
      <c r="N673" s="227" t="s">
        <v>596</v>
      </c>
    </row>
    <row r="674" spans="1:14" s="217" customFormat="1" ht="12.65" customHeight="1">
      <c r="A674" s="228">
        <v>6140</v>
      </c>
      <c r="B674" s="227" t="s">
        <v>597</v>
      </c>
      <c r="C674" s="233">
        <f>H86</f>
        <v>0</v>
      </c>
      <c r="D674" s="233">
        <f>(D616/D613)*H91</f>
        <v>0</v>
      </c>
      <c r="E674" s="235">
        <f>(E624/E613)*SUM(C674:D674)</f>
        <v>0</v>
      </c>
      <c r="F674" s="235">
        <f>(F625/F613)*H65</f>
        <v>0</v>
      </c>
      <c r="G674" s="233">
        <f>(G626/G613)*H92</f>
        <v>0</v>
      </c>
      <c r="H674" s="235">
        <f>(H629/H613)*H61</f>
        <v>0</v>
      </c>
      <c r="I674" s="233">
        <f>(I630/I613)*H93</f>
        <v>0</v>
      </c>
      <c r="J674" s="233">
        <f>(J631/J613)*H94</f>
        <v>0</v>
      </c>
      <c r="K674" s="233">
        <f>(K645/K613)*H90</f>
        <v>0</v>
      </c>
      <c r="L674" s="233">
        <f>(L648/L613)*H95</f>
        <v>0</v>
      </c>
      <c r="M674" s="217">
        <f t="shared" si="18"/>
        <v>0</v>
      </c>
      <c r="N674" s="227" t="s">
        <v>598</v>
      </c>
    </row>
    <row r="675" spans="1:14" s="217" customFormat="1" ht="12.65" customHeight="1">
      <c r="A675" s="228">
        <v>6150</v>
      </c>
      <c r="B675" s="227" t="s">
        <v>599</v>
      </c>
      <c r="C675" s="233">
        <f>I86</f>
        <v>0</v>
      </c>
      <c r="D675" s="233">
        <f>(D616/D613)*I91</f>
        <v>0</v>
      </c>
      <c r="E675" s="235">
        <f>(E624/E613)*SUM(C675:D675)</f>
        <v>0</v>
      </c>
      <c r="F675" s="235">
        <f>(F625/F613)*I65</f>
        <v>0</v>
      </c>
      <c r="G675" s="233">
        <f>(G626/G613)*I92</f>
        <v>0</v>
      </c>
      <c r="H675" s="235">
        <f>(H629/H613)*I61</f>
        <v>0</v>
      </c>
      <c r="I675" s="233">
        <f>(I630/I613)*I93</f>
        <v>0</v>
      </c>
      <c r="J675" s="233">
        <f>(J631/J613)*I94</f>
        <v>0</v>
      </c>
      <c r="K675" s="233">
        <f>(K645/K613)*I90</f>
        <v>0</v>
      </c>
      <c r="L675" s="233">
        <f>(L648/L613)*I95</f>
        <v>0</v>
      </c>
      <c r="M675" s="217">
        <f t="shared" si="18"/>
        <v>0</v>
      </c>
      <c r="N675" s="227" t="s">
        <v>600</v>
      </c>
    </row>
    <row r="676" spans="1:14" s="217" customFormat="1" ht="12.65" customHeight="1">
      <c r="A676" s="228">
        <v>6170</v>
      </c>
      <c r="B676" s="227" t="s">
        <v>110</v>
      </c>
      <c r="C676" s="233">
        <f>J86</f>
        <v>0</v>
      </c>
      <c r="D676" s="233">
        <f>(D616/D613)*J91</f>
        <v>0</v>
      </c>
      <c r="E676" s="235">
        <f>(E624/E613)*SUM(C676:D676)</f>
        <v>0</v>
      </c>
      <c r="F676" s="235">
        <f>(F625/F613)*J65</f>
        <v>0</v>
      </c>
      <c r="G676" s="233">
        <f>(G626/G613)*J92</f>
        <v>0</v>
      </c>
      <c r="H676" s="235">
        <f>(H629/H613)*J61</f>
        <v>0</v>
      </c>
      <c r="I676" s="233">
        <f>(I630/I613)*J93</f>
        <v>1747.3680434854389</v>
      </c>
      <c r="J676" s="233">
        <f>(J631/J613)*J94</f>
        <v>0</v>
      </c>
      <c r="K676" s="233">
        <f>(K645/K613)*J90</f>
        <v>27914.162428395437</v>
      </c>
      <c r="L676" s="233">
        <f>(L648/L613)*J95</f>
        <v>0</v>
      </c>
      <c r="M676" s="217">
        <f t="shared" si="18"/>
        <v>29662</v>
      </c>
      <c r="N676" s="227" t="s">
        <v>601</v>
      </c>
    </row>
    <row r="677" spans="1:14" s="217" customFormat="1" ht="12.65" customHeight="1">
      <c r="A677" s="228">
        <v>6200</v>
      </c>
      <c r="B677" s="227" t="s">
        <v>321</v>
      </c>
      <c r="C677" s="233">
        <f>K86</f>
        <v>1857518.2999999998</v>
      </c>
      <c r="D677" s="233">
        <f>(D616/D613)*K91</f>
        <v>72328.244678166389</v>
      </c>
      <c r="E677" s="235">
        <f>(E624/E613)*SUM(C677:D677)</f>
        <v>212533.43601038487</v>
      </c>
      <c r="F677" s="235">
        <f>(F625/F613)*K65</f>
        <v>6347.7605104967806</v>
      </c>
      <c r="G677" s="233">
        <f>(G626/G613)*K92</f>
        <v>0</v>
      </c>
      <c r="H677" s="235">
        <f>(H629/H613)*K61</f>
        <v>232757.751213251</v>
      </c>
      <c r="I677" s="233">
        <f>(I630/I613)*K93</f>
        <v>308415.15690110327</v>
      </c>
      <c r="J677" s="233">
        <f>(J631/J613)*K94</f>
        <v>56723.510780077348</v>
      </c>
      <c r="K677" s="233">
        <f>(K645/K613)*K90</f>
        <v>105523.58230872343</v>
      </c>
      <c r="L677" s="233">
        <f>(L648/L613)*K95</f>
        <v>160740.89559984833</v>
      </c>
      <c r="M677" s="217">
        <f t="shared" si="18"/>
        <v>1155370</v>
      </c>
      <c r="N677" s="227" t="s">
        <v>602</v>
      </c>
    </row>
    <row r="678" spans="1:14" s="217" customFormat="1" ht="12.65" customHeight="1">
      <c r="A678" s="228">
        <v>6210</v>
      </c>
      <c r="B678" s="227" t="s">
        <v>322</v>
      </c>
      <c r="C678" s="233">
        <f>L86</f>
        <v>0</v>
      </c>
      <c r="D678" s="233">
        <f>(D616/D613)*L91</f>
        <v>0</v>
      </c>
      <c r="E678" s="235">
        <f>(E624/E613)*SUM(C678:D678)</f>
        <v>0</v>
      </c>
      <c r="F678" s="235">
        <f>(F625/F613)*L65</f>
        <v>0</v>
      </c>
      <c r="G678" s="233">
        <f>(G626/G613)*L92</f>
        <v>0</v>
      </c>
      <c r="H678" s="235">
        <f>(H629/H613)*L61</f>
        <v>0</v>
      </c>
      <c r="I678" s="233">
        <f>(I630/I613)*L93</f>
        <v>0</v>
      </c>
      <c r="J678" s="233">
        <f>(J631/J613)*L94</f>
        <v>0</v>
      </c>
      <c r="K678" s="233">
        <f>(K645/K613)*L90</f>
        <v>95580.72312666339</v>
      </c>
      <c r="L678" s="233">
        <f>(L648/L613)*L95</f>
        <v>0</v>
      </c>
      <c r="M678" s="217">
        <f t="shared" si="18"/>
        <v>95581</v>
      </c>
      <c r="N678" s="227" t="s">
        <v>603</v>
      </c>
    </row>
    <row r="679" spans="1:14" s="217" customFormat="1" ht="12.65" customHeight="1">
      <c r="A679" s="228">
        <v>6330</v>
      </c>
      <c r="B679" s="227" t="s">
        <v>604</v>
      </c>
      <c r="C679" s="233">
        <f>M86</f>
        <v>0</v>
      </c>
      <c r="D679" s="233">
        <f>(D616/D613)*M91</f>
        <v>0</v>
      </c>
      <c r="E679" s="235">
        <f>(E624/E613)*SUM(C679:D679)</f>
        <v>0</v>
      </c>
      <c r="F679" s="235">
        <f>(F625/F613)*M65</f>
        <v>0</v>
      </c>
      <c r="G679" s="233">
        <f>(G626/G613)*M92</f>
        <v>0</v>
      </c>
      <c r="H679" s="235">
        <f>(H629/H613)*M61</f>
        <v>0</v>
      </c>
      <c r="I679" s="233">
        <f>(I630/I613)*M93</f>
        <v>0</v>
      </c>
      <c r="J679" s="233">
        <f>(J631/J613)*M94</f>
        <v>0</v>
      </c>
      <c r="K679" s="233">
        <f>(K645/K613)*M90</f>
        <v>0</v>
      </c>
      <c r="L679" s="233">
        <f>(L648/L613)*M95</f>
        <v>0</v>
      </c>
      <c r="M679" s="217">
        <f t="shared" si="18"/>
        <v>0</v>
      </c>
      <c r="N679" s="227" t="s">
        <v>605</v>
      </c>
    </row>
    <row r="680" spans="1:14" s="217" customFormat="1" ht="12.65" customHeight="1">
      <c r="A680" s="228">
        <v>6400</v>
      </c>
      <c r="B680" s="227" t="s">
        <v>606</v>
      </c>
      <c r="C680" s="233">
        <f>N86</f>
        <v>0</v>
      </c>
      <c r="D680" s="233">
        <f>(D616/D613)*N91</f>
        <v>0</v>
      </c>
      <c r="E680" s="235">
        <f>(E624/E613)*SUM(C680:D680)</f>
        <v>0</v>
      </c>
      <c r="F680" s="235">
        <f>(F625/F613)*N65</f>
        <v>0</v>
      </c>
      <c r="G680" s="233">
        <f>(G626/G613)*N92</f>
        <v>0</v>
      </c>
      <c r="H680" s="235">
        <f>(H629/H613)*N61</f>
        <v>0</v>
      </c>
      <c r="I680" s="233">
        <f>(I630/I613)*N93</f>
        <v>0</v>
      </c>
      <c r="J680" s="233">
        <f>(J631/J613)*N94</f>
        <v>0</v>
      </c>
      <c r="K680" s="233">
        <f>(K645/K613)*N90</f>
        <v>0</v>
      </c>
      <c r="L680" s="233">
        <f>(L648/L613)*N95</f>
        <v>0</v>
      </c>
      <c r="M680" s="217">
        <f t="shared" si="18"/>
        <v>0</v>
      </c>
      <c r="N680" s="227" t="s">
        <v>607</v>
      </c>
    </row>
    <row r="681" spans="1:14" s="217" customFormat="1" ht="12.65" customHeight="1">
      <c r="A681" s="228">
        <v>7010</v>
      </c>
      <c r="B681" s="227" t="s">
        <v>608</v>
      </c>
      <c r="C681" s="233">
        <f>O86</f>
        <v>449882.35</v>
      </c>
      <c r="D681" s="233">
        <f>(D616/D613)*O91</f>
        <v>12654.648064247967</v>
      </c>
      <c r="E681" s="235">
        <f>(E624/E613)*SUM(C681:D681)</f>
        <v>50939.064430595572</v>
      </c>
      <c r="F681" s="235">
        <f>(F625/F613)*O65</f>
        <v>1247.1627784143182</v>
      </c>
      <c r="G681" s="233">
        <f>(G626/G613)*O92</f>
        <v>0</v>
      </c>
      <c r="H681" s="235">
        <f>(H629/H613)*O61</f>
        <v>11213.14713874056</v>
      </c>
      <c r="I681" s="233">
        <f>(I630/I613)*O93</f>
        <v>15068.700762100236</v>
      </c>
      <c r="J681" s="233">
        <f>(J631/J613)*O94</f>
        <v>3773.0510267130999</v>
      </c>
      <c r="K681" s="233">
        <f>(K645/K613)*O90</f>
        <v>42107.233875101745</v>
      </c>
      <c r="L681" s="233">
        <f>(L648/L613)*O95</f>
        <v>34407.240355426991</v>
      </c>
      <c r="M681" s="217">
        <f t="shared" si="18"/>
        <v>171410</v>
      </c>
      <c r="N681" s="227" t="s">
        <v>609</v>
      </c>
    </row>
    <row r="682" spans="1:14" s="217" customFormat="1" ht="12.65" customHeight="1">
      <c r="A682" s="228">
        <v>7020</v>
      </c>
      <c r="B682" s="227" t="s">
        <v>610</v>
      </c>
      <c r="C682" s="233">
        <f>P86</f>
        <v>1291217.6099999999</v>
      </c>
      <c r="D682" s="233">
        <f>(D616/D613)*P91</f>
        <v>55369.674789947159</v>
      </c>
      <c r="E682" s="235">
        <f>(E624/E613)*SUM(C682:D682)</f>
        <v>148299.26416352956</v>
      </c>
      <c r="F682" s="235">
        <f>(F625/F613)*P65</f>
        <v>20426.842682397757</v>
      </c>
      <c r="G682" s="233">
        <f>(G626/G613)*P92</f>
        <v>0</v>
      </c>
      <c r="H682" s="235">
        <f>(H629/H613)*P61</f>
        <v>50289.265955563722</v>
      </c>
      <c r="I682" s="233">
        <f>(I630/I613)*P93</f>
        <v>81487.475318240293</v>
      </c>
      <c r="J682" s="233">
        <f>(J631/J613)*P94</f>
        <v>16990.135457653669</v>
      </c>
      <c r="K682" s="233">
        <f>(K645/K613)*P90</f>
        <v>182032.81980949297</v>
      </c>
      <c r="L682" s="233">
        <f>(L648/L613)*P95</f>
        <v>102874.17318390292</v>
      </c>
      <c r="M682" s="217">
        <f t="shared" si="18"/>
        <v>657770</v>
      </c>
      <c r="N682" s="227" t="s">
        <v>611</v>
      </c>
    </row>
    <row r="683" spans="1:14" s="217" customFormat="1" ht="12.65" customHeight="1">
      <c r="A683" s="228">
        <v>7030</v>
      </c>
      <c r="B683" s="227" t="s">
        <v>612</v>
      </c>
      <c r="C683" s="233">
        <f>Q86</f>
        <v>0</v>
      </c>
      <c r="D683" s="233">
        <f>(D616/D613)*Q91</f>
        <v>5142.3481533163122</v>
      </c>
      <c r="E683" s="235">
        <f>(E624/E613)*SUM(C683:D683)</f>
        <v>566.32529938707421</v>
      </c>
      <c r="F683" s="235">
        <f>(F625/F613)*Q65</f>
        <v>0</v>
      </c>
      <c r="G683" s="233">
        <f>(G626/G613)*Q92</f>
        <v>0</v>
      </c>
      <c r="H683" s="235">
        <f>(H629/H613)*Q61</f>
        <v>0</v>
      </c>
      <c r="I683" s="233">
        <f>(I630/I613)*Q93</f>
        <v>0</v>
      </c>
      <c r="J683" s="233">
        <f>(J631/J613)*Q94</f>
        <v>0</v>
      </c>
      <c r="K683" s="233">
        <f>(K645/K613)*Q90</f>
        <v>20640.730970454013</v>
      </c>
      <c r="L683" s="233">
        <f>(L648/L613)*Q95</f>
        <v>0</v>
      </c>
      <c r="M683" s="217">
        <f t="shared" si="18"/>
        <v>26349</v>
      </c>
      <c r="N683" s="227" t="s">
        <v>613</v>
      </c>
    </row>
    <row r="684" spans="1:14" s="217" customFormat="1" ht="12.65" customHeight="1">
      <c r="A684" s="228">
        <v>7040</v>
      </c>
      <c r="B684" s="227" t="s">
        <v>118</v>
      </c>
      <c r="C684" s="233">
        <f>R86</f>
        <v>468486.89</v>
      </c>
      <c r="D684" s="233">
        <f>(D616/D613)*R91</f>
        <v>0</v>
      </c>
      <c r="E684" s="235">
        <f>(E624/E613)*SUM(C684:D684)</f>
        <v>51594.324290755467</v>
      </c>
      <c r="F684" s="235">
        <f>(F625/F613)*R65</f>
        <v>0</v>
      </c>
      <c r="G684" s="233">
        <f>(G626/G613)*R92</f>
        <v>0</v>
      </c>
      <c r="H684" s="235">
        <f>(H629/H613)*R61</f>
        <v>7079.0070320331815</v>
      </c>
      <c r="I684" s="233">
        <f>(I630/I613)*R93</f>
        <v>0</v>
      </c>
      <c r="J684" s="233">
        <f>(J631/J613)*R94</f>
        <v>0</v>
      </c>
      <c r="K684" s="233">
        <f>(K645/K613)*R90</f>
        <v>103631.0171618146</v>
      </c>
      <c r="L684" s="233">
        <f>(L648/L613)*R95</f>
        <v>0</v>
      </c>
      <c r="M684" s="217">
        <f t="shared" si="18"/>
        <v>162304</v>
      </c>
      <c r="N684" s="227" t="s">
        <v>614</v>
      </c>
    </row>
    <row r="685" spans="1:14" s="217" customFormat="1" ht="12.65" customHeight="1">
      <c r="A685" s="228">
        <v>7050</v>
      </c>
      <c r="B685" s="227" t="s">
        <v>615</v>
      </c>
      <c r="C685" s="233">
        <f>S86</f>
        <v>620965.78</v>
      </c>
      <c r="D685" s="233">
        <f>(D616/D613)*S91</f>
        <v>0</v>
      </c>
      <c r="E685" s="235">
        <f>(E624/E613)*SUM(C685:D685)</f>
        <v>68386.779887868193</v>
      </c>
      <c r="F685" s="235">
        <f>(F625/F613)*S65</f>
        <v>54720.930047977163</v>
      </c>
      <c r="G685" s="233">
        <f>(G626/G613)*S92</f>
        <v>0</v>
      </c>
      <c r="H685" s="235">
        <f>(H629/H613)*S61</f>
        <v>0</v>
      </c>
      <c r="I685" s="233">
        <f>(I630/I613)*S93</f>
        <v>0</v>
      </c>
      <c r="J685" s="233">
        <f>(J631/J613)*S94</f>
        <v>0</v>
      </c>
      <c r="K685" s="233">
        <f>(K645/K613)*S90</f>
        <v>91425.606989580338</v>
      </c>
      <c r="L685" s="233">
        <f>(L648/L613)*S95</f>
        <v>0</v>
      </c>
      <c r="M685" s="217">
        <f t="shared" si="18"/>
        <v>214533</v>
      </c>
      <c r="N685" s="227" t="s">
        <v>616</v>
      </c>
    </row>
    <row r="686" spans="1:14" s="217" customFormat="1" ht="12.65" customHeight="1">
      <c r="A686" s="228">
        <v>7060</v>
      </c>
      <c r="B686" s="227" t="s">
        <v>617</v>
      </c>
      <c r="C686" s="233">
        <f>T86</f>
        <v>0</v>
      </c>
      <c r="D686" s="233">
        <f>(D616/D613)*T91</f>
        <v>0</v>
      </c>
      <c r="E686" s="235">
        <f>(E624/E613)*SUM(C686:D686)</f>
        <v>0</v>
      </c>
      <c r="F686" s="235">
        <f>(F625/F613)*T65</f>
        <v>0</v>
      </c>
      <c r="G686" s="233">
        <f>(G626/G613)*T92</f>
        <v>0</v>
      </c>
      <c r="H686" s="235">
        <f>(H629/H613)*T61</f>
        <v>0</v>
      </c>
      <c r="I686" s="233">
        <f>(I630/I613)*T93</f>
        <v>0</v>
      </c>
      <c r="J686" s="233">
        <f>(J631/J613)*T94</f>
        <v>0</v>
      </c>
      <c r="K686" s="233">
        <f>(K645/K613)*T90</f>
        <v>31562.982447701321</v>
      </c>
      <c r="L686" s="233">
        <f>(L648/L613)*T95</f>
        <v>0</v>
      </c>
      <c r="M686" s="217">
        <f t="shared" si="18"/>
        <v>31563</v>
      </c>
      <c r="N686" s="227" t="s">
        <v>618</v>
      </c>
    </row>
    <row r="687" spans="1:14" s="217" customFormat="1" ht="12.65" customHeight="1">
      <c r="A687" s="228">
        <v>7070</v>
      </c>
      <c r="B687" s="227" t="s">
        <v>121</v>
      </c>
      <c r="C687" s="233">
        <f>U86</f>
        <v>1864729.59</v>
      </c>
      <c r="D687" s="233">
        <f>(D616/D613)*U91</f>
        <v>18568.348440561727</v>
      </c>
      <c r="E687" s="235">
        <f>(E624/E613)*SUM(C687:D687)</f>
        <v>207407.05160823939</v>
      </c>
      <c r="F687" s="235">
        <f>(F625/F613)*U65</f>
        <v>54828.44251309141</v>
      </c>
      <c r="G687" s="233">
        <f>(G626/G613)*U92</f>
        <v>0</v>
      </c>
      <c r="H687" s="235">
        <f>(H629/H613)*U61</f>
        <v>77869.077352364999</v>
      </c>
      <c r="I687" s="233">
        <f>(I630/I613)*U93</f>
        <v>19709.559974368014</v>
      </c>
      <c r="J687" s="233">
        <f>(J631/J613)*U94</f>
        <v>0</v>
      </c>
      <c r="K687" s="233">
        <f>(K645/K613)*U90</f>
        <v>303964.38187807717</v>
      </c>
      <c r="L687" s="233">
        <f>(L648/L613)*U95</f>
        <v>0</v>
      </c>
      <c r="M687" s="217">
        <f t="shared" si="18"/>
        <v>682347</v>
      </c>
      <c r="N687" s="227" t="s">
        <v>619</v>
      </c>
    </row>
    <row r="688" spans="1:14" s="217" customFormat="1" ht="12.65" customHeight="1">
      <c r="A688" s="228">
        <v>7110</v>
      </c>
      <c r="B688" s="227" t="s">
        <v>620</v>
      </c>
      <c r="C688" s="233">
        <f>V86</f>
        <v>2490.7800000000002</v>
      </c>
      <c r="D688" s="233">
        <f>(D616/D613)*V91</f>
        <v>0</v>
      </c>
      <c r="E688" s="235">
        <f>(E624/E613)*SUM(C688:D688)</f>
        <v>274.30887352456739</v>
      </c>
      <c r="F688" s="235">
        <f>(F625/F613)*V65</f>
        <v>0</v>
      </c>
      <c r="G688" s="233">
        <f>(G626/G613)*V92</f>
        <v>0</v>
      </c>
      <c r="H688" s="235">
        <f>(H629/H613)*V61</f>
        <v>0</v>
      </c>
      <c r="I688" s="233">
        <f>(I630/I613)*V93</f>
        <v>0</v>
      </c>
      <c r="J688" s="233">
        <f>(J631/J613)*V94</f>
        <v>0</v>
      </c>
      <c r="K688" s="233">
        <f>(K645/K613)*V90</f>
        <v>14888.918207432156</v>
      </c>
      <c r="L688" s="233">
        <f>(L648/L613)*V95</f>
        <v>0</v>
      </c>
      <c r="M688" s="217">
        <f t="shared" si="18"/>
        <v>15163</v>
      </c>
      <c r="N688" s="227" t="s">
        <v>621</v>
      </c>
    </row>
    <row r="689" spans="1:14" s="217" customFormat="1" ht="12.65" customHeight="1">
      <c r="A689" s="228">
        <v>7120</v>
      </c>
      <c r="B689" s="227" t="s">
        <v>622</v>
      </c>
      <c r="C689" s="233">
        <f>W86</f>
        <v>221449.26</v>
      </c>
      <c r="D689" s="233">
        <f>(D616/D613)*W91</f>
        <v>0</v>
      </c>
      <c r="E689" s="235">
        <f>(E624/E613)*SUM(C689:D689)</f>
        <v>24388.142290145672</v>
      </c>
      <c r="F689" s="235">
        <f>(F625/F613)*W65</f>
        <v>0</v>
      </c>
      <c r="G689" s="233">
        <f>(G626/G613)*W92</f>
        <v>0</v>
      </c>
      <c r="H689" s="235">
        <f>(H629/H613)*W61</f>
        <v>0</v>
      </c>
      <c r="I689" s="233">
        <f>(I630/I613)*W93</f>
        <v>0</v>
      </c>
      <c r="J689" s="233">
        <f>(J631/J613)*W94</f>
        <v>68.435024668314981</v>
      </c>
      <c r="K689" s="233">
        <f>(K645/K613)*W90</f>
        <v>65756.614117189543</v>
      </c>
      <c r="L689" s="233">
        <f>(L648/L613)*W95</f>
        <v>0</v>
      </c>
      <c r="M689" s="217">
        <f t="shared" si="18"/>
        <v>90213</v>
      </c>
      <c r="N689" s="227" t="s">
        <v>623</v>
      </c>
    </row>
    <row r="690" spans="1:14" s="217" customFormat="1" ht="12.65" customHeight="1">
      <c r="A690" s="228">
        <v>7130</v>
      </c>
      <c r="B690" s="227" t="s">
        <v>624</v>
      </c>
      <c r="C690" s="233">
        <f>X86</f>
        <v>95928.36</v>
      </c>
      <c r="D690" s="233">
        <f>(D616/D613)*X91</f>
        <v>0</v>
      </c>
      <c r="E690" s="235">
        <f>(E624/E613)*SUM(C690:D690)</f>
        <v>10564.562253855887</v>
      </c>
      <c r="F690" s="235">
        <f>(F625/F613)*X65</f>
        <v>1495.146808009489</v>
      </c>
      <c r="G690" s="233">
        <f>(G626/G613)*X92</f>
        <v>0</v>
      </c>
      <c r="H690" s="235">
        <f>(H629/H613)*X61</f>
        <v>0</v>
      </c>
      <c r="I690" s="233">
        <f>(I630/I613)*X93</f>
        <v>0</v>
      </c>
      <c r="J690" s="233">
        <f>(J631/J613)*X94</f>
        <v>0</v>
      </c>
      <c r="K690" s="233">
        <f>(K645/K613)*X90</f>
        <v>141969.54208555666</v>
      </c>
      <c r="L690" s="233">
        <f>(L648/L613)*X95</f>
        <v>0</v>
      </c>
      <c r="M690" s="217">
        <f t="shared" si="18"/>
        <v>154029</v>
      </c>
      <c r="N690" s="227" t="s">
        <v>625</v>
      </c>
    </row>
    <row r="691" spans="1:14" s="217" customFormat="1" ht="12.65" customHeight="1">
      <c r="A691" s="228">
        <v>7140</v>
      </c>
      <c r="B691" s="227" t="s">
        <v>626</v>
      </c>
      <c r="C691" s="233">
        <f>Y86</f>
        <v>1264378.99</v>
      </c>
      <c r="D691" s="233">
        <f>(D616/D613)*Y91</f>
        <v>24783.882295439704</v>
      </c>
      <c r="E691" s="235">
        <f>(E624/E613)*SUM(C691:D691)</f>
        <v>141975.13039652549</v>
      </c>
      <c r="F691" s="235">
        <f>(F625/F613)*Y65</f>
        <v>1235.7686426835114</v>
      </c>
      <c r="G691" s="233">
        <f>(G626/G613)*Y92</f>
        <v>0</v>
      </c>
      <c r="H691" s="235">
        <f>(H629/H613)*Y61</f>
        <v>49892.841561769863</v>
      </c>
      <c r="I691" s="233">
        <f>(I630/I613)*Y93</f>
        <v>19451.212548583877</v>
      </c>
      <c r="J691" s="233">
        <f>(J631/J613)*Y94</f>
        <v>8910.240211814611</v>
      </c>
      <c r="K691" s="233">
        <f>(K645/K613)*Y90</f>
        <v>119371.97410979954</v>
      </c>
      <c r="L691" s="233">
        <f>(L648/L613)*Y95</f>
        <v>0</v>
      </c>
      <c r="M691" s="217">
        <f t="shared" si="18"/>
        <v>365621</v>
      </c>
      <c r="N691" s="227" t="s">
        <v>627</v>
      </c>
    </row>
    <row r="692" spans="1:14" s="217" customFormat="1" ht="12.65" customHeight="1">
      <c r="A692" s="228">
        <v>7150</v>
      </c>
      <c r="B692" s="227" t="s">
        <v>628</v>
      </c>
      <c r="C692" s="233">
        <f>Z86</f>
        <v>0</v>
      </c>
      <c r="D692" s="233">
        <f>(D616/D613)*Z91</f>
        <v>0</v>
      </c>
      <c r="E692" s="235">
        <f>(E624/E613)*SUM(C692:D692)</f>
        <v>0</v>
      </c>
      <c r="F692" s="235">
        <f>(F625/F613)*Z65</f>
        <v>0</v>
      </c>
      <c r="G692" s="233">
        <f>(G626/G613)*Z92</f>
        <v>0</v>
      </c>
      <c r="H692" s="235">
        <f>(H629/H613)*Z61</f>
        <v>0</v>
      </c>
      <c r="I692" s="233">
        <f>(I630/I613)*Z93</f>
        <v>0</v>
      </c>
      <c r="J692" s="233">
        <f>(J631/J613)*Z94</f>
        <v>0</v>
      </c>
      <c r="K692" s="233">
        <f>(K645/K613)*Z90</f>
        <v>0</v>
      </c>
      <c r="L692" s="233">
        <f>(L648/L613)*Z95</f>
        <v>0</v>
      </c>
      <c r="M692" s="217">
        <f t="shared" si="18"/>
        <v>0</v>
      </c>
      <c r="N692" s="227" t="s">
        <v>629</v>
      </c>
    </row>
    <row r="693" spans="1:14" s="217" customFormat="1" ht="12.65" customHeight="1">
      <c r="A693" s="228">
        <v>7160</v>
      </c>
      <c r="B693" s="227" t="s">
        <v>630</v>
      </c>
      <c r="C693" s="233">
        <f>AA86</f>
        <v>0</v>
      </c>
      <c r="D693" s="233">
        <f>(D616/D613)*AA91</f>
        <v>0</v>
      </c>
      <c r="E693" s="235">
        <f>(E624/E613)*SUM(C693:D693)</f>
        <v>0</v>
      </c>
      <c r="F693" s="235">
        <f>(F625/F613)*AA65</f>
        <v>0</v>
      </c>
      <c r="G693" s="233">
        <f>(G626/G613)*AA92</f>
        <v>0</v>
      </c>
      <c r="H693" s="235">
        <f>(H629/H613)*AA61</f>
        <v>0</v>
      </c>
      <c r="I693" s="233">
        <f>(I630/I613)*AA93</f>
        <v>0</v>
      </c>
      <c r="J693" s="233">
        <f>(J631/J613)*AA94</f>
        <v>0</v>
      </c>
      <c r="K693" s="233">
        <f>(K645/K613)*AA90</f>
        <v>0</v>
      </c>
      <c r="L693" s="233">
        <f>(L648/L613)*AA95</f>
        <v>0</v>
      </c>
      <c r="M693" s="217">
        <f t="shared" si="18"/>
        <v>0</v>
      </c>
      <c r="N693" s="227" t="s">
        <v>631</v>
      </c>
    </row>
    <row r="694" spans="1:14" s="217" customFormat="1" ht="12.65" customHeight="1">
      <c r="A694" s="228">
        <v>7170</v>
      </c>
      <c r="B694" s="227" t="s">
        <v>127</v>
      </c>
      <c r="C694" s="233">
        <f>AB86</f>
        <v>1362045.6299999997</v>
      </c>
      <c r="D694" s="233">
        <f>(D616/D613)*AB91</f>
        <v>3689.0758491182237</v>
      </c>
      <c r="E694" s="235">
        <f>(E624/E613)*SUM(C694:D694)</f>
        <v>150407.9640493652</v>
      </c>
      <c r="F694" s="235">
        <f>(F625/F613)*AB65</f>
        <v>81040.902904478469</v>
      </c>
      <c r="G694" s="233">
        <f>(G626/G613)*AB92</f>
        <v>0</v>
      </c>
      <c r="H694" s="235">
        <f>(H629/H613)*AB61</f>
        <v>11609.571532534417</v>
      </c>
      <c r="I694" s="233">
        <f>(I630/I613)*AB93</f>
        <v>5256.19580822636</v>
      </c>
      <c r="J694" s="233">
        <f>(J631/J613)*AB94</f>
        <v>0</v>
      </c>
      <c r="K694" s="233">
        <f>(K645/K613)*AB90</f>
        <v>177459.76339374992</v>
      </c>
      <c r="L694" s="233">
        <f>(L648/L613)*AB95</f>
        <v>23633.256001707428</v>
      </c>
      <c r="M694" s="217">
        <f t="shared" si="18"/>
        <v>453097</v>
      </c>
      <c r="N694" s="227" t="s">
        <v>632</v>
      </c>
    </row>
    <row r="695" spans="1:14" s="217" customFormat="1" ht="12.65" customHeight="1">
      <c r="A695" s="228">
        <v>7180</v>
      </c>
      <c r="B695" s="227" t="s">
        <v>633</v>
      </c>
      <c r="C695" s="233">
        <f>AC86</f>
        <v>0</v>
      </c>
      <c r="D695" s="233">
        <f>(D616/D613)*AC91</f>
        <v>0</v>
      </c>
      <c r="E695" s="235">
        <f>(E624/E613)*SUM(C695:D695)</f>
        <v>0</v>
      </c>
      <c r="F695" s="235">
        <f>(F625/F613)*AC65</f>
        <v>0</v>
      </c>
      <c r="G695" s="233">
        <f>(G626/G613)*AC92</f>
        <v>0</v>
      </c>
      <c r="H695" s="235">
        <f>(H629/H613)*AC61</f>
        <v>0</v>
      </c>
      <c r="I695" s="233">
        <f>(I630/I613)*AC93</f>
        <v>0</v>
      </c>
      <c r="J695" s="233">
        <f>(J631/J613)*AC94</f>
        <v>0</v>
      </c>
      <c r="K695" s="233">
        <f>(K645/K613)*AC90</f>
        <v>0</v>
      </c>
      <c r="L695" s="233">
        <f>(L648/L613)*AC95</f>
        <v>0</v>
      </c>
      <c r="M695" s="217">
        <f t="shared" si="18"/>
        <v>0</v>
      </c>
      <c r="N695" s="227" t="s">
        <v>634</v>
      </c>
    </row>
    <row r="696" spans="1:14" s="217" customFormat="1" ht="12.65" customHeight="1">
      <c r="A696" s="228">
        <v>7190</v>
      </c>
      <c r="B696" s="227" t="s">
        <v>129</v>
      </c>
      <c r="C696" s="233">
        <f>AD86</f>
        <v>0</v>
      </c>
      <c r="D696" s="233">
        <f>(D616/D613)*AD91</f>
        <v>0</v>
      </c>
      <c r="E696" s="235">
        <f>(E624/E613)*SUM(C696:D696)</f>
        <v>0</v>
      </c>
      <c r="F696" s="235">
        <f>(F625/F613)*AD65</f>
        <v>0</v>
      </c>
      <c r="G696" s="233">
        <f>(G626/G613)*AD92</f>
        <v>0</v>
      </c>
      <c r="H696" s="235">
        <f>(H629/H613)*AD61</f>
        <v>0</v>
      </c>
      <c r="I696" s="233">
        <f>(I630/I613)*AD93</f>
        <v>0</v>
      </c>
      <c r="J696" s="233">
        <f>(J631/J613)*AD94</f>
        <v>0</v>
      </c>
      <c r="K696" s="233">
        <f>(K645/K613)*AD90</f>
        <v>0</v>
      </c>
      <c r="L696" s="233">
        <f>(L648/L613)*AD95</f>
        <v>0</v>
      </c>
      <c r="M696" s="217">
        <f t="shared" si="18"/>
        <v>0</v>
      </c>
      <c r="N696" s="227" t="s">
        <v>635</v>
      </c>
    </row>
    <row r="697" spans="1:14" s="217" customFormat="1" ht="12.65" customHeight="1">
      <c r="A697" s="228">
        <v>7200</v>
      </c>
      <c r="B697" s="227" t="s">
        <v>636</v>
      </c>
      <c r="C697" s="233">
        <f>AE86</f>
        <v>1107693.8999999999</v>
      </c>
      <c r="D697" s="233">
        <f>(D616/D613)*AE91</f>
        <v>44671.354827504307</v>
      </c>
      <c r="E697" s="235">
        <f>(E624/E613)*SUM(C697:D697)</f>
        <v>126909.64876086355</v>
      </c>
      <c r="F697" s="235">
        <f>(F625/F613)*AE65</f>
        <v>2706.9398775226705</v>
      </c>
      <c r="G697" s="233">
        <f>(G626/G613)*AE92</f>
        <v>0</v>
      </c>
      <c r="H697" s="235">
        <f>(H629/H613)*AE61</f>
        <v>71016.598545356872</v>
      </c>
      <c r="I697" s="233">
        <f>(I630/I613)*AE93</f>
        <v>20240.346503706329</v>
      </c>
      <c r="J697" s="233">
        <f>(J631/J613)*AE94</f>
        <v>20001.276543059528</v>
      </c>
      <c r="K697" s="233">
        <f>(K645/K613)*AE90</f>
        <v>178834.14010756082</v>
      </c>
      <c r="L697" s="233">
        <f>(L648/L613)*AE95</f>
        <v>0</v>
      </c>
      <c r="M697" s="217">
        <f t="shared" si="18"/>
        <v>464380</v>
      </c>
      <c r="N697" s="227" t="s">
        <v>637</v>
      </c>
    </row>
    <row r="698" spans="1:14" s="217" customFormat="1" ht="12.65" customHeight="1">
      <c r="A698" s="228">
        <v>7220</v>
      </c>
      <c r="B698" s="227" t="s">
        <v>638</v>
      </c>
      <c r="C698" s="233">
        <f>AF86</f>
        <v>0</v>
      </c>
      <c r="D698" s="233">
        <f>(D616/D613)*AF91</f>
        <v>0</v>
      </c>
      <c r="E698" s="235">
        <f>(E624/E613)*SUM(C698:D698)</f>
        <v>0</v>
      </c>
      <c r="F698" s="235">
        <f>(F625/F613)*AF65</f>
        <v>0</v>
      </c>
      <c r="G698" s="233">
        <f>(G626/G613)*AF92</f>
        <v>0</v>
      </c>
      <c r="H698" s="235">
        <f>(H629/H613)*AF61</f>
        <v>0</v>
      </c>
      <c r="I698" s="233">
        <f>(I630/I613)*AF93</f>
        <v>0</v>
      </c>
      <c r="J698" s="233">
        <f>(J631/J613)*AF94</f>
        <v>0</v>
      </c>
      <c r="K698" s="233">
        <f>(K645/K613)*AF90</f>
        <v>0</v>
      </c>
      <c r="L698" s="233">
        <f>(L648/L613)*AF95</f>
        <v>0</v>
      </c>
      <c r="M698" s="217">
        <f t="shared" si="18"/>
        <v>0</v>
      </c>
      <c r="N698" s="227" t="s">
        <v>639</v>
      </c>
    </row>
    <row r="699" spans="1:14" s="217" customFormat="1" ht="12.65" customHeight="1">
      <c r="A699" s="228">
        <v>7230</v>
      </c>
      <c r="B699" s="227" t="s">
        <v>640</v>
      </c>
      <c r="C699" s="233">
        <f>AG86</f>
        <v>3579444.98</v>
      </c>
      <c r="D699" s="233">
        <f>(D616/D613)*AG91</f>
        <v>26997.327804910637</v>
      </c>
      <c r="E699" s="235">
        <f>(E624/E613)*SUM(C699:D699)</f>
        <v>397176.43745545816</v>
      </c>
      <c r="F699" s="235">
        <f>(F625/F613)*AG65</f>
        <v>8737.9122694118014</v>
      </c>
      <c r="G699" s="233">
        <f>(G626/G613)*AG92</f>
        <v>0</v>
      </c>
      <c r="H699" s="235">
        <f>(H629/H613)*AG61</f>
        <v>109129.97240582352</v>
      </c>
      <c r="I699" s="233">
        <f>(I630/I613)*AG93</f>
        <v>46103.272437660162</v>
      </c>
      <c r="J699" s="233">
        <f>(J631/J613)*AG94</f>
        <v>21958.518248573335</v>
      </c>
      <c r="K699" s="233">
        <f>(K645/K613)*AG90</f>
        <v>570718.87239500263</v>
      </c>
      <c r="L699" s="233">
        <f>(L648/L613)*AG95</f>
        <v>127376.29889155547</v>
      </c>
      <c r="M699" s="217">
        <f t="shared" si="18"/>
        <v>1308199</v>
      </c>
      <c r="N699" s="227" t="s">
        <v>641</v>
      </c>
    </row>
    <row r="700" spans="1:14" s="217" customFormat="1" ht="12.65" customHeight="1">
      <c r="A700" s="228">
        <v>7240</v>
      </c>
      <c r="B700" s="227" t="s">
        <v>131</v>
      </c>
      <c r="C700" s="233">
        <f>AH86</f>
        <v>104375.65</v>
      </c>
      <c r="D700" s="233">
        <f>(D616/D613)*AH91</f>
        <v>0</v>
      </c>
      <c r="E700" s="235">
        <f>(E624/E613)*SUM(C700:D700)</f>
        <v>11494.859833021988</v>
      </c>
      <c r="F700" s="235">
        <f>(F625/F613)*AH65</f>
        <v>69.820361665351797</v>
      </c>
      <c r="G700" s="233">
        <f>(G626/G613)*AH92</f>
        <v>0</v>
      </c>
      <c r="H700" s="235">
        <f>(H629/H613)*AH61</f>
        <v>0</v>
      </c>
      <c r="I700" s="233">
        <f>(I630/I613)*AH93</f>
        <v>0</v>
      </c>
      <c r="J700" s="233">
        <f>(J631/J613)*AH94</f>
        <v>1094.9603946930397</v>
      </c>
      <c r="K700" s="233">
        <f>(K645/K613)*AH90</f>
        <v>0</v>
      </c>
      <c r="L700" s="233">
        <f>(L648/L613)*AH95</f>
        <v>0</v>
      </c>
      <c r="M700" s="217">
        <f t="shared" si="18"/>
        <v>12660</v>
      </c>
      <c r="N700" s="227" t="s">
        <v>642</v>
      </c>
    </row>
    <row r="701" spans="1:14" s="217" customFormat="1" ht="12.65" customHeight="1">
      <c r="A701" s="228">
        <v>7250</v>
      </c>
      <c r="B701" s="227" t="s">
        <v>643</v>
      </c>
      <c r="C701" s="233">
        <f>AI86</f>
        <v>0</v>
      </c>
      <c r="D701" s="233">
        <f>(D616/D613)*AI91</f>
        <v>0</v>
      </c>
      <c r="E701" s="235">
        <f>(E624/E613)*SUM(C701:D701)</f>
        <v>0</v>
      </c>
      <c r="F701" s="235">
        <f>(F625/F613)*AI65</f>
        <v>0</v>
      </c>
      <c r="G701" s="233">
        <f>(G626/G613)*AI92</f>
        <v>0</v>
      </c>
      <c r="H701" s="235">
        <f>(H629/H613)*AI61</f>
        <v>0</v>
      </c>
      <c r="I701" s="233">
        <f>(I630/I613)*AI93</f>
        <v>0</v>
      </c>
      <c r="J701" s="233">
        <f>(J631/J613)*AI94</f>
        <v>0</v>
      </c>
      <c r="K701" s="233">
        <f>(K645/K613)*AI90</f>
        <v>57363.14080590041</v>
      </c>
      <c r="L701" s="233">
        <f>(L648/L613)*AI95</f>
        <v>0</v>
      </c>
      <c r="M701" s="217">
        <f t="shared" si="18"/>
        <v>57363</v>
      </c>
      <c r="N701" s="227" t="s">
        <v>644</v>
      </c>
    </row>
    <row r="702" spans="1:14" s="217" customFormat="1" ht="12.65" customHeight="1">
      <c r="A702" s="228">
        <v>7260</v>
      </c>
      <c r="B702" s="227" t="s">
        <v>133</v>
      </c>
      <c r="C702" s="233">
        <f>AJ86</f>
        <v>6764712.4900000002</v>
      </c>
      <c r="D702" s="233">
        <f>(D616/D613)*AJ91</f>
        <v>213418.62738035154</v>
      </c>
      <c r="E702" s="235">
        <f>(E624/E613)*SUM(C702:D702)</f>
        <v>768499.54075242893</v>
      </c>
      <c r="F702" s="235">
        <f>(F625/F613)*AJ65</f>
        <v>25508.331068025072</v>
      </c>
      <c r="G702" s="233">
        <f>(G626/G613)*AJ92</f>
        <v>0</v>
      </c>
      <c r="H702" s="235">
        <f>(H629/H613)*AJ61</f>
        <v>290579.08065089805</v>
      </c>
      <c r="I702" s="233">
        <f>(I630/I613)*AJ93</f>
        <v>180194.98087147417</v>
      </c>
      <c r="J702" s="233">
        <f>(J631/J613)*AJ94</f>
        <v>1742.8119615530884</v>
      </c>
      <c r="K702" s="233">
        <f>(K645/K613)*AJ90</f>
        <v>457480.39481021266</v>
      </c>
      <c r="L702" s="233">
        <f>(L648/L613)*AJ95</f>
        <v>77503.177770305236</v>
      </c>
      <c r="M702" s="217">
        <f t="shared" si="18"/>
        <v>2014927</v>
      </c>
      <c r="N702" s="227" t="s">
        <v>645</v>
      </c>
    </row>
    <row r="703" spans="1:14" s="217" customFormat="1" ht="12.65" customHeight="1">
      <c r="A703" s="228">
        <v>7310</v>
      </c>
      <c r="B703" s="227" t="s">
        <v>646</v>
      </c>
      <c r="C703" s="233">
        <f>AK86</f>
        <v>65780.569999999992</v>
      </c>
      <c r="D703" s="233">
        <f>(D616/D613)*AK91</f>
        <v>2750.0383602517668</v>
      </c>
      <c r="E703" s="235">
        <f>(E624/E613)*SUM(C703:D703)</f>
        <v>7547.2558721581026</v>
      </c>
      <c r="F703" s="235">
        <f>(F625/F613)*AK65</f>
        <v>68.517840382172992</v>
      </c>
      <c r="G703" s="233">
        <f>(G626/G613)*AK92</f>
        <v>0</v>
      </c>
      <c r="H703" s="235">
        <f>(H629/H613)*AK61</f>
        <v>3681.0836566572543</v>
      </c>
      <c r="I703" s="233">
        <f>(I630/I613)*AK93</f>
        <v>0</v>
      </c>
      <c r="J703" s="233">
        <f>(J631/J613)*AK94</f>
        <v>0</v>
      </c>
      <c r="K703" s="233">
        <f>(K645/K613)*AK90</f>
        <v>10398.85104385599</v>
      </c>
      <c r="L703" s="233">
        <f>(L648/L613)*AK95</f>
        <v>0</v>
      </c>
      <c r="M703" s="217">
        <f t="shared" si="18"/>
        <v>24446</v>
      </c>
      <c r="N703" s="227" t="s">
        <v>647</v>
      </c>
    </row>
    <row r="704" spans="1:14" s="217" customFormat="1" ht="12.65" customHeight="1">
      <c r="A704" s="228">
        <v>7320</v>
      </c>
      <c r="B704" s="227" t="s">
        <v>648</v>
      </c>
      <c r="C704" s="233">
        <f>AL86</f>
        <v>19450</v>
      </c>
      <c r="D704" s="233">
        <f>(D616/D613)*AL91</f>
        <v>1632.136587791699</v>
      </c>
      <c r="E704" s="235">
        <f>(E624/E613)*SUM(C704:D704)</f>
        <v>2321.7695416247948</v>
      </c>
      <c r="F704" s="235">
        <f>(F625/F613)*AL65</f>
        <v>0</v>
      </c>
      <c r="G704" s="233">
        <f>(G626/G613)*AL92</f>
        <v>0</v>
      </c>
      <c r="H704" s="235">
        <f>(H629/H613)*AL61</f>
        <v>0</v>
      </c>
      <c r="I704" s="233">
        <f>(I630/I613)*AL93</f>
        <v>0</v>
      </c>
      <c r="J704" s="233">
        <f>(J631/J613)*AL94</f>
        <v>0</v>
      </c>
      <c r="K704" s="233">
        <f>(K645/K613)*AL90</f>
        <v>3301.7171373524084</v>
      </c>
      <c r="L704" s="233">
        <f>(L648/L613)*AL95</f>
        <v>0</v>
      </c>
      <c r="M704" s="217">
        <f t="shared" si="18"/>
        <v>7256</v>
      </c>
      <c r="N704" s="227" t="s">
        <v>649</v>
      </c>
    </row>
    <row r="705" spans="1:14" s="217" customFormat="1" ht="12.65" customHeight="1">
      <c r="A705" s="228">
        <v>7330</v>
      </c>
      <c r="B705" s="227" t="s">
        <v>650</v>
      </c>
      <c r="C705" s="233">
        <f>AM86</f>
        <v>0</v>
      </c>
      <c r="D705" s="233">
        <f>(D616/D613)*AM91</f>
        <v>0</v>
      </c>
      <c r="E705" s="235">
        <f>(E624/E613)*SUM(C705:D705)</f>
        <v>0</v>
      </c>
      <c r="F705" s="235">
        <f>(F625/F613)*AM65</f>
        <v>0</v>
      </c>
      <c r="G705" s="233">
        <f>(G626/G613)*AM92</f>
        <v>0</v>
      </c>
      <c r="H705" s="235">
        <f>(H629/H613)*AM61</f>
        <v>0</v>
      </c>
      <c r="I705" s="233">
        <f>(I630/I613)*AM93</f>
        <v>0</v>
      </c>
      <c r="J705" s="233">
        <f>(J631/J613)*AM94</f>
        <v>0</v>
      </c>
      <c r="K705" s="233">
        <f>(K645/K613)*AM90</f>
        <v>0</v>
      </c>
      <c r="L705" s="233">
        <f>(L648/L613)*AM95</f>
        <v>0</v>
      </c>
      <c r="M705" s="217">
        <f t="shared" si="18"/>
        <v>0</v>
      </c>
      <c r="N705" s="227" t="s">
        <v>651</v>
      </c>
    </row>
    <row r="706" spans="1:14" s="217" customFormat="1" ht="12.65" customHeight="1">
      <c r="A706" s="228">
        <v>7340</v>
      </c>
      <c r="B706" s="227" t="s">
        <v>652</v>
      </c>
      <c r="C706" s="233">
        <f>AN86</f>
        <v>0</v>
      </c>
      <c r="D706" s="233">
        <f>(D616/D613)*AN91</f>
        <v>0</v>
      </c>
      <c r="E706" s="235">
        <f>(E624/E613)*SUM(C706:D706)</f>
        <v>0</v>
      </c>
      <c r="F706" s="235">
        <f>(F625/F613)*AN65</f>
        <v>0</v>
      </c>
      <c r="G706" s="233">
        <f>(G626/G613)*AN92</f>
        <v>0</v>
      </c>
      <c r="H706" s="235">
        <f>(H629/H613)*AN61</f>
        <v>0</v>
      </c>
      <c r="I706" s="233">
        <f>(I630/I613)*AN93</f>
        <v>0</v>
      </c>
      <c r="J706" s="233">
        <f>(J631/J613)*AN94</f>
        <v>0</v>
      </c>
      <c r="K706" s="233">
        <f>(K645/K613)*AN90</f>
        <v>0</v>
      </c>
      <c r="L706" s="233">
        <f>(L648/L613)*AN95</f>
        <v>0</v>
      </c>
      <c r="M706" s="217">
        <f t="shared" si="18"/>
        <v>0</v>
      </c>
      <c r="N706" s="227" t="s">
        <v>653</v>
      </c>
    </row>
    <row r="707" spans="1:14" s="217" customFormat="1" ht="12.65" customHeight="1">
      <c r="A707" s="228">
        <v>7350</v>
      </c>
      <c r="B707" s="227" t="s">
        <v>654</v>
      </c>
      <c r="C707" s="233">
        <f>AO86</f>
        <v>0</v>
      </c>
      <c r="D707" s="233">
        <f>(D616/D613)*AO91</f>
        <v>0</v>
      </c>
      <c r="E707" s="235">
        <f>(E624/E613)*SUM(C707:D707)</f>
        <v>0</v>
      </c>
      <c r="F707" s="235">
        <f>(F625/F613)*AO65</f>
        <v>0</v>
      </c>
      <c r="G707" s="233">
        <f>(G626/G613)*AO92</f>
        <v>0</v>
      </c>
      <c r="H707" s="235">
        <f>(H629/H613)*AO61</f>
        <v>0</v>
      </c>
      <c r="I707" s="233">
        <f>(I630/I613)*AO93</f>
        <v>0</v>
      </c>
      <c r="J707" s="233">
        <f>(J631/J613)*AO94</f>
        <v>0</v>
      </c>
      <c r="K707" s="233">
        <f>(K645/K613)*AO90</f>
        <v>0</v>
      </c>
      <c r="L707" s="233">
        <f>(L648/L613)*AO95</f>
        <v>0</v>
      </c>
      <c r="M707" s="217">
        <f t="shared" si="18"/>
        <v>0</v>
      </c>
      <c r="N707" s="227" t="s">
        <v>655</v>
      </c>
    </row>
    <row r="708" spans="1:14" s="217" customFormat="1" ht="12.65" customHeight="1">
      <c r="A708" s="228">
        <v>7380</v>
      </c>
      <c r="B708" s="227" t="s">
        <v>656</v>
      </c>
      <c r="C708" s="233">
        <f>AP86</f>
        <v>0</v>
      </c>
      <c r="D708" s="233">
        <f>(D616/D613)*AP91</f>
        <v>0</v>
      </c>
      <c r="E708" s="235">
        <f>(E624/E613)*SUM(C708:D708)</f>
        <v>0</v>
      </c>
      <c r="F708" s="235">
        <f>(F625/F613)*AP65</f>
        <v>0</v>
      </c>
      <c r="G708" s="233">
        <f>(G626/G613)*AP92</f>
        <v>0</v>
      </c>
      <c r="H708" s="235">
        <f>(H629/H613)*AP61</f>
        <v>0</v>
      </c>
      <c r="I708" s="233">
        <f>(I630/I613)*AP93</f>
        <v>0</v>
      </c>
      <c r="J708" s="233">
        <f>(J631/J613)*AP94</f>
        <v>0</v>
      </c>
      <c r="K708" s="233">
        <f>(K645/K613)*AP90</f>
        <v>0</v>
      </c>
      <c r="L708" s="233">
        <f>(L648/L613)*AP95</f>
        <v>0</v>
      </c>
      <c r="M708" s="217">
        <f t="shared" si="18"/>
        <v>0</v>
      </c>
      <c r="N708" s="227" t="s">
        <v>657</v>
      </c>
    </row>
    <row r="709" spans="1:14" s="217" customFormat="1" ht="12.65" customHeight="1">
      <c r="A709" s="228">
        <v>7390</v>
      </c>
      <c r="B709" s="227" t="s">
        <v>658</v>
      </c>
      <c r="C709" s="233">
        <f>AQ86</f>
        <v>0</v>
      </c>
      <c r="D709" s="233">
        <f>(D616/D613)*AQ91</f>
        <v>0</v>
      </c>
      <c r="E709" s="235">
        <f>(E624/E613)*SUM(C709:D709)</f>
        <v>0</v>
      </c>
      <c r="F709" s="235">
        <f>(F625/F613)*AQ65</f>
        <v>0</v>
      </c>
      <c r="G709" s="233">
        <f>(G626/G613)*AQ92</f>
        <v>0</v>
      </c>
      <c r="H709" s="235">
        <f>(H629/H613)*AQ61</f>
        <v>0</v>
      </c>
      <c r="I709" s="233">
        <f>(I630/I613)*AQ93</f>
        <v>0</v>
      </c>
      <c r="J709" s="233">
        <f>(J631/J613)*AQ94</f>
        <v>0</v>
      </c>
      <c r="K709" s="233">
        <f>(K645/K613)*AQ90</f>
        <v>0</v>
      </c>
      <c r="L709" s="233">
        <f>(L648/L613)*AQ95</f>
        <v>0</v>
      </c>
      <c r="M709" s="217">
        <f t="shared" si="18"/>
        <v>0</v>
      </c>
      <c r="N709" s="227" t="s">
        <v>659</v>
      </c>
    </row>
    <row r="710" spans="1:14" s="217" customFormat="1" ht="12.65" customHeight="1">
      <c r="A710" s="228">
        <v>7400</v>
      </c>
      <c r="B710" s="227" t="s">
        <v>660</v>
      </c>
      <c r="C710" s="233">
        <f>AR86</f>
        <v>0</v>
      </c>
      <c r="D710" s="233">
        <f>(D616/D613)*AR91</f>
        <v>0</v>
      </c>
      <c r="E710" s="235">
        <f>(E624/E613)*SUM(C710:D710)</f>
        <v>0</v>
      </c>
      <c r="F710" s="235">
        <f>(F625/F613)*AR65</f>
        <v>0</v>
      </c>
      <c r="G710" s="233">
        <f>(G626/G613)*AR92</f>
        <v>0</v>
      </c>
      <c r="H710" s="235">
        <f>(H629/H613)*AR61</f>
        <v>0</v>
      </c>
      <c r="I710" s="233">
        <f>(I630/I613)*AR93</f>
        <v>0</v>
      </c>
      <c r="J710" s="233">
        <f>(J631/J613)*AR94</f>
        <v>0</v>
      </c>
      <c r="K710" s="233">
        <f>(K645/K613)*AR90</f>
        <v>0</v>
      </c>
      <c r="L710" s="233">
        <f>(L648/L613)*AR95</f>
        <v>0</v>
      </c>
      <c r="M710" s="217">
        <f t="shared" si="18"/>
        <v>0</v>
      </c>
      <c r="N710" s="227" t="s">
        <v>661</v>
      </c>
    </row>
    <row r="711" spans="1:14" s="217" customFormat="1" ht="12.65" customHeight="1">
      <c r="A711" s="228">
        <v>7410</v>
      </c>
      <c r="B711" s="227" t="s">
        <v>141</v>
      </c>
      <c r="C711" s="233">
        <f>AS86</f>
        <v>0</v>
      </c>
      <c r="D711" s="233">
        <f>(D616/D613)*AS91</f>
        <v>0</v>
      </c>
      <c r="E711" s="235">
        <f>(E624/E613)*SUM(C711:D711)</f>
        <v>0</v>
      </c>
      <c r="F711" s="235">
        <f>(F625/F613)*AS65</f>
        <v>0</v>
      </c>
      <c r="G711" s="233">
        <f>(G626/G613)*AS92</f>
        <v>0</v>
      </c>
      <c r="H711" s="235">
        <f>(H629/H613)*AS61</f>
        <v>0</v>
      </c>
      <c r="I711" s="233">
        <f>(I630/I613)*AS93</f>
        <v>0</v>
      </c>
      <c r="J711" s="233">
        <f>(J631/J613)*AS94</f>
        <v>0</v>
      </c>
      <c r="K711" s="233">
        <f>(K645/K613)*AS90</f>
        <v>0</v>
      </c>
      <c r="L711" s="233">
        <f>(L648/L613)*AS95</f>
        <v>0</v>
      </c>
      <c r="M711" s="217">
        <f t="shared" si="18"/>
        <v>0</v>
      </c>
      <c r="N711" s="227" t="s">
        <v>662</v>
      </c>
    </row>
    <row r="712" spans="1:14" s="217" customFormat="1" ht="12.65" customHeight="1">
      <c r="A712" s="228">
        <v>7420</v>
      </c>
      <c r="B712" s="227" t="s">
        <v>663</v>
      </c>
      <c r="C712" s="233">
        <f>AT86</f>
        <v>0</v>
      </c>
      <c r="D712" s="233">
        <f>(D616/D613)*AT91</f>
        <v>0</v>
      </c>
      <c r="E712" s="235">
        <f>(E624/E613)*SUM(C712:D712)</f>
        <v>0</v>
      </c>
      <c r="F712" s="235">
        <f>(F625/F613)*AT65</f>
        <v>0</v>
      </c>
      <c r="G712" s="233">
        <f>(G626/G613)*AT92</f>
        <v>0</v>
      </c>
      <c r="H712" s="235">
        <f>(H629/H613)*AT61</f>
        <v>0</v>
      </c>
      <c r="I712" s="233">
        <f>(I630/I613)*AT93</f>
        <v>0</v>
      </c>
      <c r="J712" s="233">
        <f>(J631/J613)*AT94</f>
        <v>0</v>
      </c>
      <c r="K712" s="233">
        <f>(K645/K613)*AT90</f>
        <v>0</v>
      </c>
      <c r="L712" s="233">
        <f>(L648/L613)*AT95</f>
        <v>0</v>
      </c>
      <c r="M712" s="217">
        <f t="shared" si="18"/>
        <v>0</v>
      </c>
      <c r="N712" s="227" t="s">
        <v>664</v>
      </c>
    </row>
    <row r="713" spans="1:14" s="217" customFormat="1" ht="12.65" customHeight="1">
      <c r="A713" s="228">
        <v>7430</v>
      </c>
      <c r="B713" s="227" t="s">
        <v>665</v>
      </c>
      <c r="C713" s="233">
        <f>AU86</f>
        <v>0</v>
      </c>
      <c r="D713" s="233">
        <f>(D616/D613)*AU91</f>
        <v>0</v>
      </c>
      <c r="E713" s="235">
        <f>(E624/E613)*SUM(C713:D713)</f>
        <v>0</v>
      </c>
      <c r="F713" s="235">
        <f>(F625/F613)*AU65</f>
        <v>0</v>
      </c>
      <c r="G713" s="233">
        <f>(G626/G613)*AU92</f>
        <v>0</v>
      </c>
      <c r="H713" s="235">
        <f>(H629/H613)*AU61</f>
        <v>0</v>
      </c>
      <c r="I713" s="233">
        <f>(I630/I613)*AU93</f>
        <v>0</v>
      </c>
      <c r="J713" s="233">
        <f>(J631/J613)*AU94</f>
        <v>0</v>
      </c>
      <c r="K713" s="233">
        <f>(K645/K613)*AU90</f>
        <v>0</v>
      </c>
      <c r="L713" s="233">
        <f>(L648/L613)*AU95</f>
        <v>0</v>
      </c>
      <c r="M713" s="217">
        <f t="shared" si="18"/>
        <v>0</v>
      </c>
      <c r="N713" s="227" t="s">
        <v>666</v>
      </c>
    </row>
    <row r="714" spans="1:14" s="217" customFormat="1" ht="12.65" customHeight="1">
      <c r="A714" s="228">
        <v>7490</v>
      </c>
      <c r="B714" s="227" t="s">
        <v>667</v>
      </c>
      <c r="C714" s="233">
        <f>AV86</f>
        <v>0</v>
      </c>
      <c r="D714" s="233">
        <f>(D616/D613)*AV91</f>
        <v>0</v>
      </c>
      <c r="E714" s="235">
        <f>(E624/E613)*SUM(C714:D714)</f>
        <v>0</v>
      </c>
      <c r="F714" s="235">
        <f>(F625/F613)*AV65</f>
        <v>0</v>
      </c>
      <c r="G714" s="233">
        <f>(G626/G613)*AV92</f>
        <v>0</v>
      </c>
      <c r="H714" s="235">
        <f>(H629/H613)*AV61</f>
        <v>0</v>
      </c>
      <c r="I714" s="233">
        <f>(I630/I613)*AV93</f>
        <v>0</v>
      </c>
      <c r="J714" s="233">
        <f>(J631/J613)*AV94</f>
        <v>0</v>
      </c>
      <c r="K714" s="233">
        <f>(K645/K613)*AV90</f>
        <v>0</v>
      </c>
      <c r="L714" s="233">
        <f>(L648/L613)*AV95</f>
        <v>0</v>
      </c>
      <c r="M714" s="217">
        <f t="shared" si="18"/>
        <v>0</v>
      </c>
      <c r="N714" s="229" t="s">
        <v>668</v>
      </c>
    </row>
    <row r="715" spans="1:14" s="217" customFormat="1" ht="12.65" customHeight="1"/>
    <row r="716" spans="1:14" s="217" customFormat="1" ht="12.65" customHeight="1">
      <c r="C716" s="230">
        <f>SUM(C615:C648)+SUM(C669:C714)</f>
        <v>33854162.459999993</v>
      </c>
      <c r="D716" s="217">
        <f>SUM(D617:D648)+SUM(D669:D714)</f>
        <v>753063.35000000009</v>
      </c>
      <c r="E716" s="217">
        <f>SUM(E625:E648)+SUM(E669:E714)</f>
        <v>3358480.5383427357</v>
      </c>
      <c r="F716" s="217">
        <f>SUM(F626:F649)+SUM(F669:F714)</f>
        <v>301156.12591435679</v>
      </c>
      <c r="G716" s="217">
        <f>SUM(G627:G648)+SUM(G669:G714)</f>
        <v>0</v>
      </c>
      <c r="H716" s="217">
        <f>SUM(H630:H648)+SUM(H669:H714)</f>
        <v>1336743.0558728897</v>
      </c>
      <c r="I716" s="217">
        <f>SUM(I631:I648)+SUM(I669:I714)</f>
        <v>840145.82865001471</v>
      </c>
      <c r="J716" s="217">
        <f>SUM(J632:J648)+SUM(J669:J714)</f>
        <v>173318.54347497455</v>
      </c>
      <c r="K716" s="217">
        <f>SUM(K669:K714)</f>
        <v>2952551.0824201778</v>
      </c>
      <c r="L716" s="217">
        <f>SUM(L669:L714)</f>
        <v>874082.92418079684</v>
      </c>
      <c r="M716" s="217">
        <f>SUM(M669:M714)</f>
        <v>9434633</v>
      </c>
      <c r="N716" s="227" t="s">
        <v>669</v>
      </c>
    </row>
    <row r="717" spans="1:14" s="217" customFormat="1" ht="12.65" customHeight="1">
      <c r="C717" s="230">
        <f>CE86</f>
        <v>33854162.460000001</v>
      </c>
      <c r="D717" s="217">
        <f>D616</f>
        <v>753063.35000000009</v>
      </c>
      <c r="E717" s="217">
        <f>E624</f>
        <v>3358480.5383427348</v>
      </c>
      <c r="F717" s="217">
        <f>F625</f>
        <v>301156.12591435667</v>
      </c>
      <c r="G717" s="217">
        <f>G626</f>
        <v>0</v>
      </c>
      <c r="H717" s="217">
        <f>H629</f>
        <v>1336743.0558728899</v>
      </c>
      <c r="I717" s="217">
        <f>I630</f>
        <v>840145.82865001494</v>
      </c>
      <c r="J717" s="217">
        <f>J631</f>
        <v>173318.54347497455</v>
      </c>
      <c r="K717" s="217">
        <f>K645</f>
        <v>2952551.0824201773</v>
      </c>
      <c r="L717" s="217">
        <f>L648</f>
        <v>874082.92418079672</v>
      </c>
      <c r="M717" s="217">
        <f>C649</f>
        <v>9434632.870000001</v>
      </c>
      <c r="N717" s="227" t="s">
        <v>670</v>
      </c>
    </row>
  </sheetData>
  <mergeCells count="1">
    <mergeCell ref="B237:C237"/>
  </mergeCells>
  <hyperlinks>
    <hyperlink ref="G43" r:id="rId1" xr:uid="{45172480-D7CF-4644-BF44-08A20DDC2653}"/>
    <hyperlink ref="A44" r:id="rId2" xr:uid="{1FE33A24-94E9-4BE3-8826-28A18746F650}"/>
    <hyperlink ref="C31" r:id="rId3" xr:uid="{011FC602-080F-4012-95CA-394B645B1CFF}"/>
  </hyperlinks>
  <printOptions horizontalCentered="1" gridLines="1" gridLinesSet="0"/>
  <pageMargins left="0.25" right="0.25" top="0.5" bottom="0.5" header="0.5" footer="0.5"/>
  <pageSetup scale="95" orientation="portrait" r:id="rId4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BA28-F40B-4AAF-9B33-A19C6E74B365}">
  <sheetPr codeName="Sheet13"/>
  <dimension ref="A1:N2"/>
  <sheetViews>
    <sheetView workbookViewId="0">
      <selection activeCell="E34" sqref="E34"/>
    </sheetView>
  </sheetViews>
  <sheetFormatPr defaultColWidth="9" defaultRowHeight="14.5"/>
  <cols>
    <col min="1" max="2" width="9" style="12" customWidth="1"/>
    <col min="3" max="3" width="38.75" style="12" bestFit="1" customWidth="1"/>
    <col min="4" max="10" width="9" style="12" customWidth="1"/>
    <col min="11" max="11" width="13.33203125" style="12" customWidth="1"/>
    <col min="12" max="12" width="12.08203125" style="12" customWidth="1"/>
    <col min="13" max="14" width="9" style="12" customWidth="1"/>
    <col min="15" max="16384" width="9" style="12"/>
  </cols>
  <sheetData>
    <row r="1" spans="1:14">
      <c r="A1" s="18" t="s">
        <v>1024</v>
      </c>
      <c r="B1" s="12" t="s">
        <v>1025</v>
      </c>
      <c r="C1" s="12" t="s">
        <v>1026</v>
      </c>
      <c r="D1" s="12" t="s">
        <v>1027</v>
      </c>
      <c r="E1" s="12" t="s">
        <v>1028</v>
      </c>
      <c r="F1" s="12" t="s">
        <v>1029</v>
      </c>
      <c r="G1" s="12" t="s">
        <v>1030</v>
      </c>
      <c r="H1" s="12" t="s">
        <v>1031</v>
      </c>
      <c r="I1" s="12" t="s">
        <v>1032</v>
      </c>
      <c r="J1" s="12" t="s">
        <v>1033</v>
      </c>
      <c r="K1" s="12" t="s">
        <v>1034</v>
      </c>
      <c r="L1" s="12" t="s">
        <v>1035</v>
      </c>
      <c r="M1" s="12" t="s">
        <v>1036</v>
      </c>
      <c r="N1" s="12" t="s">
        <v>1037</v>
      </c>
    </row>
    <row r="2" spans="1:14">
      <c r="A2" s="12" t="str">
        <f>RIGHT(data!C96,4)</f>
        <v>2020</v>
      </c>
      <c r="B2" s="216" t="str">
        <f>RIGHT(data!C97,3)</f>
        <v>021</v>
      </c>
      <c r="C2" s="12" t="str">
        <f>SUBSTITUTE(LEFT(data!C98,49),",","")</f>
        <v>Newport Hospital &amp; Health Services</v>
      </c>
      <c r="D2" s="12" t="str">
        <f>LEFT(data!C99,49)</f>
        <v>714 W Pine Street</v>
      </c>
      <c r="E2" s="12" t="str">
        <f>RIGHT(data!C100,100)</f>
        <v xml:space="preserve">Newport  </v>
      </c>
      <c r="F2" s="12" t="str">
        <f>RIGHT(data!C101,100)</f>
        <v>WA</v>
      </c>
      <c r="G2" s="12" t="str">
        <f>RIGHT(data!C102,100)</f>
        <v>99156</v>
      </c>
      <c r="H2" s="12" t="str">
        <f>RIGHT(data!C103,100)</f>
        <v>Pend Orielle</v>
      </c>
      <c r="I2" s="12" t="str">
        <f>LEFT(data!C104,49)</f>
        <v>Merry-Ann Keane</v>
      </c>
      <c r="J2" s="12" t="str">
        <f>LEFT(data!C105,49)</f>
        <v>Kim Manus</v>
      </c>
      <c r="K2" s="12" t="str">
        <f>LEFT(data!C107,49)</f>
        <v>509-447-4221</v>
      </c>
      <c r="L2" s="12" t="str">
        <f>LEFT(data!C107,49)</f>
        <v>509-447-4221</v>
      </c>
      <c r="M2" s="12" t="str">
        <f>LEFT(data!C109,49)</f>
        <v>Christopher Emond</v>
      </c>
      <c r="N2" s="12" t="str">
        <f>LEFT(data!C110,49)</f>
        <v>cemond@nhhsqualitycare.org</v>
      </c>
    </row>
  </sheetData>
  <sheetProtection algorithmName="SHA-512" hashValue="fzarjCCgl7IebmF0vJ+Xeed5La1gL5A2fJb4me0xsQxRzPiWhyYdnHB8FZKq1ARabRaH678wap/adJzJxiM5wg==" saltValue="6dBqu/FUvwz+GYdHsb71Zg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36BAD-DDFB-48CB-9ED5-58176F29EBB7}">
  <sheetPr codeName="Sheet14"/>
  <dimension ref="A1:CF2"/>
  <sheetViews>
    <sheetView topLeftCell="BK1" workbookViewId="0">
      <selection activeCell="N34" sqref="N34"/>
    </sheetView>
  </sheetViews>
  <sheetFormatPr defaultColWidth="8.6640625" defaultRowHeight="15.5"/>
  <cols>
    <col min="1" max="3" width="10.4140625" style="9" customWidth="1"/>
    <col min="4" max="4" width="10.58203125" style="9" bestFit="1" customWidth="1"/>
    <col min="5" max="5" width="9.6640625" style="9" bestFit="1" customWidth="1"/>
    <col min="6" max="6" width="9.58203125" style="9" bestFit="1" customWidth="1"/>
    <col min="7" max="7" width="10.58203125" style="9" bestFit="1" customWidth="1"/>
    <col min="8" max="8" width="8.6640625" style="9" bestFit="1" customWidth="1"/>
    <col min="9" max="9" width="10.58203125" style="9" bestFit="1" customWidth="1"/>
    <col min="10" max="10" width="9.6640625" style="9" bestFit="1" customWidth="1"/>
    <col min="11" max="11" width="10.58203125" style="9" bestFit="1" customWidth="1"/>
    <col min="12" max="12" width="9.58203125" style="9" bestFit="1" customWidth="1"/>
    <col min="13" max="13" width="26.4140625" style="9" bestFit="1" customWidth="1"/>
    <col min="14" max="14" width="21.08203125" style="9" bestFit="1" customWidth="1"/>
    <col min="15" max="15" width="13" style="9" bestFit="1" customWidth="1"/>
    <col min="16" max="16" width="24.4140625" style="9" bestFit="1" customWidth="1"/>
    <col min="17" max="17" width="23.33203125" style="9" bestFit="1" customWidth="1"/>
    <col min="18" max="18" width="36.08203125" style="9" bestFit="1" customWidth="1"/>
    <col min="19" max="19" width="19.4140625" style="9" bestFit="1" customWidth="1"/>
    <col min="20" max="20" width="9.75" style="9" bestFit="1" customWidth="1"/>
    <col min="21" max="22" width="10.58203125" style="9" bestFit="1" customWidth="1"/>
    <col min="23" max="24" width="9.58203125" style="9" bestFit="1" customWidth="1"/>
    <col min="25" max="25" width="10" style="9" bestFit="1" customWidth="1"/>
    <col min="26" max="27" width="11.58203125" style="9" bestFit="1" customWidth="1"/>
    <col min="28" max="28" width="10.58203125" style="9" bestFit="1" customWidth="1"/>
    <col min="29" max="29" width="11.58203125" style="9" bestFit="1" customWidth="1"/>
    <col min="30" max="30" width="10.58203125" style="9" bestFit="1" customWidth="1"/>
    <col min="31" max="31" width="9.33203125" style="9" bestFit="1" customWidth="1"/>
    <col min="32" max="32" width="9.58203125" style="9" bestFit="1" customWidth="1"/>
    <col min="33" max="33" width="8.25" style="9" bestFit="1" customWidth="1"/>
    <col min="34" max="34" width="10.9140625" style="9" bestFit="1" customWidth="1"/>
    <col min="35" max="35" width="11.58203125" style="9" bestFit="1" customWidth="1"/>
    <col min="36" max="36" width="10.58203125" style="9" bestFit="1" customWidth="1"/>
    <col min="37" max="37" width="11.33203125" style="9" bestFit="1" customWidth="1"/>
    <col min="38" max="38" width="8.58203125" style="9" bestFit="1" customWidth="1"/>
    <col min="39" max="39" width="7.25" style="9" bestFit="1" customWidth="1"/>
    <col min="40" max="40" width="9.75" style="9" bestFit="1" customWidth="1"/>
    <col min="41" max="41" width="9" style="9" bestFit="1" customWidth="1"/>
    <col min="42" max="42" width="7.25" style="9" bestFit="1" customWidth="1"/>
    <col min="43" max="43" width="9.75" style="9" bestFit="1" customWidth="1"/>
    <col min="44" max="45" width="10.58203125" style="9" bestFit="1" customWidth="1"/>
    <col min="46" max="46" width="10" style="9" bestFit="1" customWidth="1"/>
    <col min="47" max="47" width="9.4140625" style="9" bestFit="1" customWidth="1"/>
    <col min="48" max="48" width="9.33203125" style="9" bestFit="1" customWidth="1"/>
    <col min="49" max="49" width="10.6640625" style="9" bestFit="1" customWidth="1"/>
    <col min="50" max="51" width="9.58203125" style="9" bestFit="1" customWidth="1"/>
    <col min="52" max="52" width="10.25" style="9" bestFit="1" customWidth="1"/>
    <col min="53" max="54" width="11.58203125" style="9" bestFit="1" customWidth="1"/>
    <col min="55" max="55" width="10.9140625" style="9" bestFit="1" customWidth="1"/>
    <col min="56" max="57" width="10.58203125" style="9" bestFit="1" customWidth="1"/>
    <col min="58" max="58" width="9.58203125" style="9" bestFit="1" customWidth="1"/>
    <col min="59" max="59" width="9.9140625" style="9" bestFit="1" customWidth="1"/>
    <col min="60" max="60" width="9.6640625" style="9" bestFit="1" customWidth="1"/>
    <col min="61" max="61" width="11.08203125" style="9" bestFit="1" customWidth="1"/>
    <col min="62" max="62" width="11.58203125" style="9" bestFit="1" customWidth="1"/>
    <col min="63" max="63" width="10.58203125" style="9" bestFit="1" customWidth="1"/>
    <col min="64" max="64" width="11.58203125" style="9" bestFit="1" customWidth="1"/>
    <col min="65" max="65" width="8.75" style="9" bestFit="1" customWidth="1"/>
    <col min="66" max="66" width="8.6640625" style="9" bestFit="1" customWidth="1"/>
    <col min="67" max="67" width="10" style="9" bestFit="1" customWidth="1"/>
    <col min="68" max="68" width="8.75" style="9" bestFit="1" customWidth="1"/>
    <col min="69" max="69" width="8.6640625" style="9" bestFit="1" customWidth="1"/>
    <col min="70" max="70" width="10" style="9" bestFit="1" customWidth="1"/>
    <col min="71" max="71" width="9" style="9" bestFit="1" customWidth="1"/>
    <col min="72" max="72" width="8.9140625" style="9" bestFit="1" customWidth="1"/>
    <col min="73" max="73" width="10.25" style="9" bestFit="1" customWidth="1"/>
    <col min="74" max="75" width="11.58203125" style="9" bestFit="1" customWidth="1"/>
    <col min="76" max="76" width="8.25" style="9" bestFit="1" customWidth="1"/>
    <col min="77" max="77" width="9" style="9" bestFit="1" customWidth="1"/>
    <col min="78" max="78" width="10.58203125" style="9" bestFit="1" customWidth="1"/>
    <col min="79" max="79" width="11.58203125" style="9" bestFit="1" customWidth="1"/>
    <col min="80" max="80" width="10.08203125" style="9" bestFit="1" customWidth="1"/>
    <col min="81" max="82" width="21.4140625" style="9" bestFit="1" customWidth="1"/>
    <col min="83" max="83" width="7.6640625" style="9" bestFit="1" customWidth="1"/>
    <col min="84" max="84" width="9.58203125" style="9" bestFit="1" customWidth="1"/>
    <col min="85" max="86" width="8.6640625" style="9" customWidth="1"/>
    <col min="87" max="16384" width="8.6640625" style="9"/>
  </cols>
  <sheetData>
    <row r="1" spans="1:84" s="10" customFormat="1" ht="12.65" customHeight="1">
      <c r="A1" s="10" t="s">
        <v>1038</v>
      </c>
      <c r="B1" s="16" t="s">
        <v>1039</v>
      </c>
      <c r="C1" s="10" t="s">
        <v>1040</v>
      </c>
      <c r="D1" s="10" t="s">
        <v>1041</v>
      </c>
      <c r="E1" s="10" t="s">
        <v>1042</v>
      </c>
      <c r="F1" s="10" t="s">
        <v>1043</v>
      </c>
      <c r="G1" s="10" t="s">
        <v>1044</v>
      </c>
      <c r="H1" s="10" t="s">
        <v>1045</v>
      </c>
      <c r="I1" s="10" t="s">
        <v>1046</v>
      </c>
      <c r="J1" s="10" t="s">
        <v>1047</v>
      </c>
      <c r="K1" s="10" t="s">
        <v>1048</v>
      </c>
      <c r="L1" s="10" t="s">
        <v>1049</v>
      </c>
      <c r="M1" s="10" t="s">
        <v>1050</v>
      </c>
      <c r="N1" s="10" t="s">
        <v>1051</v>
      </c>
      <c r="O1" s="10" t="s">
        <v>1052</v>
      </c>
      <c r="P1" s="10" t="s">
        <v>1053</v>
      </c>
      <c r="Q1" s="10" t="s">
        <v>1054</v>
      </c>
      <c r="R1" s="10" t="s">
        <v>1055</v>
      </c>
      <c r="S1" s="10" t="s">
        <v>1056</v>
      </c>
      <c r="T1" s="10" t="s">
        <v>1057</v>
      </c>
      <c r="U1" s="10" t="s">
        <v>1058</v>
      </c>
      <c r="V1" s="10" t="s">
        <v>1059</v>
      </c>
      <c r="W1" s="10" t="s">
        <v>1060</v>
      </c>
      <c r="X1" s="10" t="s">
        <v>1061</v>
      </c>
      <c r="Y1" s="10" t="s">
        <v>1062</v>
      </c>
      <c r="Z1" s="10" t="s">
        <v>1063</v>
      </c>
      <c r="AA1" s="10" t="s">
        <v>1064</v>
      </c>
      <c r="AB1" s="10" t="s">
        <v>1065</v>
      </c>
      <c r="AC1" s="10" t="s">
        <v>1066</v>
      </c>
      <c r="AD1" s="10" t="s">
        <v>1067</v>
      </c>
      <c r="AE1" s="10" t="s">
        <v>1068</v>
      </c>
      <c r="AF1" s="10" t="s">
        <v>1069</v>
      </c>
      <c r="AG1" s="10" t="s">
        <v>1070</v>
      </c>
      <c r="AH1" s="10" t="s">
        <v>1071</v>
      </c>
      <c r="AI1" s="10" t="s">
        <v>1072</v>
      </c>
      <c r="AJ1" s="10" t="s">
        <v>1073</v>
      </c>
      <c r="AK1" s="10" t="s">
        <v>1074</v>
      </c>
      <c r="AL1" s="10" t="s">
        <v>1075</v>
      </c>
      <c r="AM1" s="10" t="s">
        <v>1076</v>
      </c>
      <c r="AN1" s="10" t="s">
        <v>1077</v>
      </c>
      <c r="AO1" s="10" t="s">
        <v>1078</v>
      </c>
      <c r="AP1" s="10" t="s">
        <v>1079</v>
      </c>
      <c r="AQ1" s="10" t="s">
        <v>1080</v>
      </c>
      <c r="AR1" s="10" t="s">
        <v>1081</v>
      </c>
      <c r="AS1" s="10" t="s">
        <v>1082</v>
      </c>
      <c r="AT1" s="10" t="s">
        <v>1083</v>
      </c>
      <c r="AU1" s="10" t="s">
        <v>1084</v>
      </c>
      <c r="AV1" s="10" t="s">
        <v>1085</v>
      </c>
      <c r="AW1" s="10" t="s">
        <v>1086</v>
      </c>
      <c r="AX1" s="10" t="s">
        <v>1087</v>
      </c>
      <c r="AY1" s="10" t="s">
        <v>1088</v>
      </c>
      <c r="AZ1" s="10" t="s">
        <v>1089</v>
      </c>
      <c r="BA1" s="10" t="s">
        <v>1090</v>
      </c>
      <c r="BB1" s="10" t="s">
        <v>1091</v>
      </c>
      <c r="BC1" s="10" t="s">
        <v>1092</v>
      </c>
      <c r="BD1" s="10" t="s">
        <v>1093</v>
      </c>
      <c r="BE1" s="10" t="s">
        <v>1094</v>
      </c>
      <c r="BF1" s="10" t="s">
        <v>1095</v>
      </c>
      <c r="BG1" s="10" t="s">
        <v>1096</v>
      </c>
      <c r="BH1" s="10" t="s">
        <v>1097</v>
      </c>
      <c r="BI1" s="10" t="s">
        <v>1098</v>
      </c>
      <c r="BJ1" s="10" t="s">
        <v>1099</v>
      </c>
      <c r="BK1" s="10" t="s">
        <v>1100</v>
      </c>
      <c r="BL1" s="10" t="s">
        <v>1101</v>
      </c>
      <c r="BM1" s="10" t="s">
        <v>1102</v>
      </c>
      <c r="BN1" s="10" t="s">
        <v>1103</v>
      </c>
      <c r="BO1" s="10" t="s">
        <v>1104</v>
      </c>
      <c r="BP1" s="10" t="s">
        <v>1105</v>
      </c>
      <c r="BQ1" s="10" t="s">
        <v>1106</v>
      </c>
      <c r="BR1" s="10" t="s">
        <v>1107</v>
      </c>
      <c r="BS1" s="10" t="s">
        <v>1108</v>
      </c>
      <c r="BT1" s="10" t="s">
        <v>1109</v>
      </c>
      <c r="BU1" s="10" t="s">
        <v>1110</v>
      </c>
      <c r="BV1" s="10" t="s">
        <v>1111</v>
      </c>
      <c r="BW1" s="10" t="s">
        <v>1112</v>
      </c>
      <c r="BX1" s="10" t="s">
        <v>1113</v>
      </c>
      <c r="BY1" s="10" t="s">
        <v>1114</v>
      </c>
      <c r="BZ1" s="10" t="s">
        <v>1115</v>
      </c>
      <c r="CA1" s="10" t="s">
        <v>1116</v>
      </c>
      <c r="CB1" s="10" t="s">
        <v>1117</v>
      </c>
      <c r="CC1" s="10" t="s">
        <v>1118</v>
      </c>
      <c r="CD1" s="10" t="s">
        <v>1119</v>
      </c>
      <c r="CE1" s="10" t="s">
        <v>1120</v>
      </c>
      <c r="CF1" s="10" t="s">
        <v>1121</v>
      </c>
    </row>
    <row r="2" spans="1:84" s="183" customFormat="1" ht="12.65" customHeight="1">
      <c r="A2" s="16" t="str">
        <f>RIGHT(data!C97,3)</f>
        <v>021</v>
      </c>
      <c r="B2" s="215" t="str">
        <f>RIGHT(data!C96,4)</f>
        <v>2020</v>
      </c>
      <c r="C2" s="16" t="s">
        <v>1122</v>
      </c>
      <c r="D2" s="214">
        <f>ROUND(data!C181,0)</f>
        <v>1101500</v>
      </c>
      <c r="E2" s="214">
        <f>ROUND(data!C182,0)</f>
        <v>40967</v>
      </c>
      <c r="F2" s="214">
        <f>ROUND(data!C183,0)</f>
        <v>212995</v>
      </c>
      <c r="G2" s="214">
        <f>ROUND(data!C184,0)</f>
        <v>2453539</v>
      </c>
      <c r="H2" s="214">
        <f>ROUND(data!C185,0)</f>
        <v>0</v>
      </c>
      <c r="I2" s="214">
        <f>ROUND(data!C186,0)</f>
        <v>696100</v>
      </c>
      <c r="J2" s="214">
        <f>ROUND(data!C187+data!C188,0)</f>
        <v>32554</v>
      </c>
      <c r="K2" s="214">
        <f>ROUND(data!C191,0)</f>
        <v>0</v>
      </c>
      <c r="L2" s="214">
        <f>ROUND(data!C192,0)</f>
        <v>95850</v>
      </c>
      <c r="M2" s="214">
        <f>ROUND(data!C195,0)</f>
        <v>185209</v>
      </c>
      <c r="N2" s="214">
        <f>ROUND(data!C196,0)</f>
        <v>67481</v>
      </c>
      <c r="O2" s="214">
        <f>ROUND(data!C199,0)</f>
        <v>21757</v>
      </c>
      <c r="P2" s="214">
        <f>ROUND(data!C200,0)</f>
        <v>189889</v>
      </c>
      <c r="Q2" s="214">
        <f>ROUND(data!C201,0)</f>
        <v>0</v>
      </c>
      <c r="R2" s="214">
        <f>ROUND(data!C204,0)</f>
        <v>0</v>
      </c>
      <c r="S2" s="214">
        <f>ROUND(data!C205,0)</f>
        <v>92885</v>
      </c>
      <c r="T2" s="214">
        <f>ROUND(data!B211,0)</f>
        <v>826321</v>
      </c>
      <c r="U2" s="214">
        <f>ROUND(data!C211,0)</f>
        <v>0</v>
      </c>
      <c r="V2" s="214">
        <f>ROUND(data!D211,0)</f>
        <v>0</v>
      </c>
      <c r="W2" s="214">
        <f>ROUND(data!B212,0)</f>
        <v>1071855</v>
      </c>
      <c r="X2" s="214">
        <f>ROUND(data!C212,0)</f>
        <v>0</v>
      </c>
      <c r="Y2" s="214">
        <f>ROUND(data!D212,0)</f>
        <v>0</v>
      </c>
      <c r="Z2" s="214">
        <f>ROUND(data!B213,0)</f>
        <v>15393521</v>
      </c>
      <c r="AA2" s="214">
        <f>ROUND(data!C213,0)</f>
        <v>43594</v>
      </c>
      <c r="AB2" s="214">
        <f>ROUND(data!D213,0)</f>
        <v>0</v>
      </c>
      <c r="AC2" s="214">
        <f>ROUND(data!B214,0)</f>
        <v>0</v>
      </c>
      <c r="AD2" s="214">
        <f>ROUND(data!C214,0)</f>
        <v>0</v>
      </c>
      <c r="AE2" s="214">
        <f>ROUND(data!D214,0)</f>
        <v>0</v>
      </c>
      <c r="AF2" s="214">
        <f>ROUND(data!B215,0)</f>
        <v>2431079</v>
      </c>
      <c r="AG2" s="214">
        <f>ROUND(data!C215,0)</f>
        <v>131786</v>
      </c>
      <c r="AH2" s="214">
        <f>ROUND(data!D215,0)</f>
        <v>0</v>
      </c>
      <c r="AI2" s="214">
        <f>ROUND(data!B216,0)</f>
        <v>9569095</v>
      </c>
      <c r="AJ2" s="214">
        <f>ROUND(data!C216,0)</f>
        <v>1858831</v>
      </c>
      <c r="AK2" s="214">
        <f>ROUND(data!D216,0)</f>
        <v>893972</v>
      </c>
      <c r="AL2" s="214">
        <f>ROUND(data!B217,0)</f>
        <v>0</v>
      </c>
      <c r="AM2" s="214">
        <f>ROUND(data!C217,0)</f>
        <v>0</v>
      </c>
      <c r="AN2" s="214">
        <f>ROUND(data!D217,0)</f>
        <v>0</v>
      </c>
      <c r="AO2" s="214">
        <f>ROUND(data!B218,0)</f>
        <v>0</v>
      </c>
      <c r="AP2" s="214">
        <f>ROUND(data!C218,0)</f>
        <v>0</v>
      </c>
      <c r="AQ2" s="214">
        <f>ROUND(data!D218,0)</f>
        <v>0</v>
      </c>
      <c r="AR2" s="214">
        <f>ROUND(data!B219,0)</f>
        <v>49522</v>
      </c>
      <c r="AS2" s="214">
        <f>ROUND(data!C219,0)</f>
        <v>684123</v>
      </c>
      <c r="AT2" s="214">
        <f>ROUND(data!D219,0)</f>
        <v>684123</v>
      </c>
      <c r="AU2" s="214">
        <v>0</v>
      </c>
      <c r="AV2" s="214">
        <v>0</v>
      </c>
      <c r="AW2" s="214">
        <v>0</v>
      </c>
      <c r="AX2" s="214">
        <f>ROUND(data!B225,0)</f>
        <v>623997</v>
      </c>
      <c r="AY2" s="214">
        <f>ROUND(data!C225,0)</f>
        <v>92613</v>
      </c>
      <c r="AZ2" s="214">
        <f>ROUND(data!D225,0)</f>
        <v>0</v>
      </c>
      <c r="BA2" s="214">
        <f>ROUND(data!B226,0)</f>
        <v>11014286</v>
      </c>
      <c r="BB2" s="214">
        <f>ROUND(data!C226,0)</f>
        <v>653610</v>
      </c>
      <c r="BC2" s="214">
        <f>ROUND(data!D226,0)</f>
        <v>0</v>
      </c>
      <c r="BD2" s="214">
        <f>ROUND(data!B227,0)</f>
        <v>0</v>
      </c>
      <c r="BE2" s="214">
        <f>ROUND(data!C227,0)</f>
        <v>0</v>
      </c>
      <c r="BF2" s="214">
        <f>ROUND(data!D227,0)</f>
        <v>0</v>
      </c>
      <c r="BG2" s="214">
        <f>ROUND(data!B228,0)</f>
        <v>933361</v>
      </c>
      <c r="BH2" s="214">
        <f>ROUND(data!C228,0)</f>
        <v>137751</v>
      </c>
      <c r="BI2" s="214">
        <f>ROUND(data!D228,0)</f>
        <v>0</v>
      </c>
      <c r="BJ2" s="214">
        <f>ROUND(data!B229,0)</f>
        <v>7308294</v>
      </c>
      <c r="BK2" s="214">
        <f>ROUND(data!C229,0)</f>
        <v>750253</v>
      </c>
      <c r="BL2" s="214">
        <f>ROUND(data!D229,0)</f>
        <v>160878</v>
      </c>
      <c r="BM2" s="214">
        <f>ROUND(data!B230,0)</f>
        <v>0</v>
      </c>
      <c r="BN2" s="214">
        <f>ROUND(data!C230,0)</f>
        <v>0</v>
      </c>
      <c r="BO2" s="214">
        <f>ROUND(data!D230,0)</f>
        <v>0</v>
      </c>
      <c r="BP2" s="214">
        <f>ROUND(data!B231,0)</f>
        <v>0</v>
      </c>
      <c r="BQ2" s="214">
        <f>ROUND(data!C231,0)</f>
        <v>0</v>
      </c>
      <c r="BR2" s="214">
        <f>ROUND(data!D231,0)</f>
        <v>0</v>
      </c>
      <c r="BS2" s="214">
        <f>ROUND(data!B232,0)</f>
        <v>0</v>
      </c>
      <c r="BT2" s="214">
        <f>ROUND(data!C232,0)</f>
        <v>0</v>
      </c>
      <c r="BU2" s="214">
        <f>ROUND(data!D232,0)</f>
        <v>0</v>
      </c>
      <c r="BV2" s="214">
        <f>ROUND(data!C239,0)</f>
        <v>8590285</v>
      </c>
      <c r="BW2" s="214">
        <f>ROUND(data!C240,0)</f>
        <v>3891589</v>
      </c>
      <c r="BX2" s="214">
        <f>ROUND(data!C241,0)</f>
        <v>517132</v>
      </c>
      <c r="BY2" s="214">
        <f>ROUND(data!C242,0)</f>
        <v>0</v>
      </c>
      <c r="BZ2" s="214">
        <f>ROUND(data!C243,0)</f>
        <v>5548794</v>
      </c>
      <c r="CA2" s="214">
        <f>ROUND(data!C244,0)</f>
        <v>0</v>
      </c>
      <c r="CB2" s="214">
        <f>ROUND(data!C247,0)</f>
        <v>733</v>
      </c>
      <c r="CC2" s="214">
        <f>ROUND(data!C249,0)</f>
        <v>92233</v>
      </c>
      <c r="CD2" s="214">
        <f>ROUND(data!C250,0)</f>
        <v>398150</v>
      </c>
      <c r="CE2" s="214">
        <f>ROUND(data!C254+data!C255,0)</f>
        <v>1359300</v>
      </c>
      <c r="CF2" s="214">
        <f>data!D237</f>
        <v>811218.61</v>
      </c>
    </row>
  </sheetData>
  <sheetProtection algorithmName="SHA-512" hashValue="TB8O7iY4GYUW7dzGJyWMMJ88NXspZawizMdIsoBT3E71M8Y6NhpHf0l2dyDKnms46Et9TtMsysqBw4RsZsAkxQ==" saltValue="wvxX+J+hJpL6k9zqDFYx7Q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ECBB-FE68-4E89-A882-5853E4347B6E}">
  <sheetPr codeName="Sheet15"/>
  <dimension ref="A1:CI2"/>
  <sheetViews>
    <sheetView workbookViewId="0">
      <selection activeCell="N34" sqref="N34"/>
    </sheetView>
  </sheetViews>
  <sheetFormatPr defaultColWidth="8.6640625" defaultRowHeight="15.5"/>
  <cols>
    <col min="1" max="69" width="13.58203125" style="9" customWidth="1"/>
    <col min="70" max="70" width="32.75" style="9" bestFit="1" customWidth="1"/>
    <col min="71" max="71" width="33" style="9" bestFit="1" customWidth="1"/>
    <col min="72" max="73" width="8.6640625" style="9" customWidth="1"/>
    <col min="74" max="16384" width="8.6640625" style="9"/>
  </cols>
  <sheetData>
    <row r="1" spans="1:87" s="10" customFormat="1" ht="12.65" customHeight="1">
      <c r="A1" s="10" t="s">
        <v>1123</v>
      </c>
      <c r="B1" s="16" t="s">
        <v>1124</v>
      </c>
      <c r="C1" s="16" t="s">
        <v>1125</v>
      </c>
      <c r="D1" s="10" t="s">
        <v>1126</v>
      </c>
      <c r="E1" s="10" t="s">
        <v>1127</v>
      </c>
      <c r="F1" s="10" t="s">
        <v>1128</v>
      </c>
      <c r="G1" s="10" t="s">
        <v>1129</v>
      </c>
      <c r="H1" s="10" t="s">
        <v>1130</v>
      </c>
      <c r="I1" s="10" t="s">
        <v>1131</v>
      </c>
      <c r="J1" s="10" t="s">
        <v>1132</v>
      </c>
      <c r="K1" s="10" t="s">
        <v>1133</v>
      </c>
      <c r="L1" s="10" t="s">
        <v>1134</v>
      </c>
      <c r="M1" s="10" t="s">
        <v>1135</v>
      </c>
      <c r="N1" s="10" t="s">
        <v>1136</v>
      </c>
      <c r="O1" s="10" t="s">
        <v>1137</v>
      </c>
      <c r="P1" s="10" t="s">
        <v>1138</v>
      </c>
      <c r="Q1" s="10" t="s">
        <v>1139</v>
      </c>
      <c r="R1" s="10" t="s">
        <v>1140</v>
      </c>
      <c r="S1" s="10" t="s">
        <v>1141</v>
      </c>
      <c r="T1" s="10" t="s">
        <v>1142</v>
      </c>
      <c r="U1" s="10" t="s">
        <v>1143</v>
      </c>
      <c r="V1" s="10" t="s">
        <v>1144</v>
      </c>
      <c r="W1" s="10" t="s">
        <v>1145</v>
      </c>
      <c r="X1" s="10" t="s">
        <v>1146</v>
      </c>
      <c r="Y1" s="10" t="s">
        <v>1147</v>
      </c>
      <c r="Z1" s="10" t="s">
        <v>1148</v>
      </c>
      <c r="AA1" s="10" t="s">
        <v>1149</v>
      </c>
      <c r="AB1" s="10" t="s">
        <v>1150</v>
      </c>
      <c r="AC1" s="10" t="s">
        <v>1151</v>
      </c>
      <c r="AD1" s="10" t="s">
        <v>1152</v>
      </c>
      <c r="AE1" s="10" t="s">
        <v>1153</v>
      </c>
      <c r="AF1" s="10" t="s">
        <v>1154</v>
      </c>
      <c r="AG1" s="10" t="s">
        <v>1155</v>
      </c>
      <c r="AH1" s="10" t="s">
        <v>1156</v>
      </c>
      <c r="AI1" s="10" t="s">
        <v>1157</v>
      </c>
      <c r="AJ1" s="10" t="s">
        <v>1158</v>
      </c>
      <c r="AK1" s="10" t="s">
        <v>1159</v>
      </c>
      <c r="AL1" s="10" t="s">
        <v>1160</v>
      </c>
      <c r="AM1" s="10" t="s">
        <v>1161</v>
      </c>
      <c r="AN1" s="10" t="s">
        <v>1162</v>
      </c>
      <c r="AO1" s="10" t="s">
        <v>1163</v>
      </c>
      <c r="AP1" s="10" t="s">
        <v>1164</v>
      </c>
      <c r="AQ1" s="10" t="s">
        <v>1165</v>
      </c>
      <c r="AR1" s="10" t="s">
        <v>1166</v>
      </c>
      <c r="AS1" s="10" t="s">
        <v>1167</v>
      </c>
      <c r="AT1" s="10" t="s">
        <v>1168</v>
      </c>
      <c r="AU1" s="10" t="s">
        <v>1169</v>
      </c>
      <c r="AV1" s="10" t="s">
        <v>1170</v>
      </c>
      <c r="AW1" s="10" t="s">
        <v>1171</v>
      </c>
      <c r="AX1" s="10" t="s">
        <v>1172</v>
      </c>
      <c r="AY1" s="10" t="s">
        <v>1173</v>
      </c>
      <c r="AZ1" s="10" t="s">
        <v>1174</v>
      </c>
      <c r="BA1" s="10" t="s">
        <v>1175</v>
      </c>
      <c r="BB1" s="10" t="s">
        <v>1176</v>
      </c>
      <c r="BC1" s="10" t="s">
        <v>1177</v>
      </c>
      <c r="BD1" s="10" t="s">
        <v>1178</v>
      </c>
      <c r="BE1" s="10" t="s">
        <v>1179</v>
      </c>
      <c r="BF1" s="10" t="s">
        <v>1180</v>
      </c>
      <c r="BG1" s="10" t="s">
        <v>1181</v>
      </c>
      <c r="BH1" s="10" t="s">
        <v>1182</v>
      </c>
      <c r="BI1" s="10" t="s">
        <v>1183</v>
      </c>
      <c r="BJ1" s="10" t="s">
        <v>1184</v>
      </c>
      <c r="BK1" s="10" t="s">
        <v>1185</v>
      </c>
      <c r="BL1" s="10" t="s">
        <v>1186</v>
      </c>
      <c r="BM1" s="10" t="s">
        <v>1187</v>
      </c>
      <c r="BN1" s="10" t="s">
        <v>1188</v>
      </c>
      <c r="BO1" s="10" t="s">
        <v>1189</v>
      </c>
      <c r="BP1" s="10" t="s">
        <v>1190</v>
      </c>
      <c r="BQ1" s="10" t="s">
        <v>1191</v>
      </c>
      <c r="BR1" s="10" t="s">
        <v>1192</v>
      </c>
      <c r="BS1" s="10" t="s">
        <v>1193</v>
      </c>
    </row>
    <row r="2" spans="1:87" s="183" customFormat="1" ht="12.65" customHeight="1">
      <c r="A2" s="16" t="str">
        <f>RIGHT(data!C97,3)</f>
        <v>021</v>
      </c>
      <c r="B2" s="16" t="str">
        <f>RIGHT(data!C96,4)</f>
        <v>2020</v>
      </c>
      <c r="C2" s="16" t="s">
        <v>1122</v>
      </c>
      <c r="D2" s="213">
        <f>ROUND(data!C127,0)</f>
        <v>427</v>
      </c>
      <c r="E2" s="213">
        <f>ROUND(data!C128,0)</f>
        <v>68</v>
      </c>
      <c r="F2" s="213">
        <f>ROUND(data!C129,0)</f>
        <v>0</v>
      </c>
      <c r="G2" s="213">
        <f>ROUND(data!C130,0)</f>
        <v>64</v>
      </c>
      <c r="H2" s="213">
        <f>ROUND(data!D127,0)</f>
        <v>1403</v>
      </c>
      <c r="I2" s="213">
        <f>ROUND(data!D128,0)</f>
        <v>695</v>
      </c>
      <c r="J2" s="213">
        <f>ROUND(data!D129,0)</f>
        <v>0</v>
      </c>
      <c r="K2" s="213">
        <f>ROUND(data!D130,0)</f>
        <v>99</v>
      </c>
      <c r="L2" s="213">
        <f>ROUND(data!C132,0)</f>
        <v>0</v>
      </c>
      <c r="M2" s="213">
        <f>ROUND(data!C133,0)</f>
        <v>0</v>
      </c>
      <c r="N2" s="213">
        <f>ROUND(data!C134,0)</f>
        <v>24</v>
      </c>
      <c r="O2" s="213">
        <f>ROUND(data!C135,0)</f>
        <v>0</v>
      </c>
      <c r="P2" s="213">
        <f>ROUND(data!C136,0)</f>
        <v>0</v>
      </c>
      <c r="Q2" s="213">
        <f>ROUND(data!C137,0)</f>
        <v>0</v>
      </c>
      <c r="R2" s="213">
        <f>ROUND(data!C138,0)</f>
        <v>0</v>
      </c>
      <c r="S2" s="213">
        <f>ROUND(data!C139,0)</f>
        <v>0</v>
      </c>
      <c r="T2" s="213">
        <f>ROUND(data!C140,0)</f>
        <v>0</v>
      </c>
      <c r="U2" s="213">
        <f>ROUND(data!C141,0)</f>
        <v>0</v>
      </c>
      <c r="V2" s="213">
        <f>ROUND(data!C142,0)</f>
        <v>0</v>
      </c>
      <c r="W2" s="213">
        <f>ROUND(data!C144,0)</f>
        <v>24</v>
      </c>
      <c r="X2" s="213">
        <f>ROUND(data!C145,0)</f>
        <v>0</v>
      </c>
      <c r="Y2" s="213">
        <f>ROUND(data!B154,0)</f>
        <v>226</v>
      </c>
      <c r="Z2" s="213">
        <f>ROUND(data!B155,0)</f>
        <v>804</v>
      </c>
      <c r="AA2" s="213">
        <f>ROUND(data!B156,0)</f>
        <v>0</v>
      </c>
      <c r="AB2" s="213">
        <f>ROUND(data!B157,0)</f>
        <v>2298814</v>
      </c>
      <c r="AC2" s="213">
        <f>ROUND(data!B158,0)</f>
        <v>19943206</v>
      </c>
      <c r="AD2" s="213">
        <f>ROUND(data!C154,0)</f>
        <v>45</v>
      </c>
      <c r="AE2" s="213">
        <f>ROUND(data!C155,0)</f>
        <v>126</v>
      </c>
      <c r="AF2" s="213">
        <f>ROUND(data!C156,0)</f>
        <v>0</v>
      </c>
      <c r="AG2" s="213">
        <f>ROUND(data!C157,0)</f>
        <v>2107938</v>
      </c>
      <c r="AH2" s="213">
        <f>ROUND(data!C158,0)</f>
        <v>10158863</v>
      </c>
      <c r="AI2" s="213">
        <f>ROUND(data!D154,0)</f>
        <v>220</v>
      </c>
      <c r="AJ2" s="213">
        <f>ROUND(data!D155,0)</f>
        <v>572</v>
      </c>
      <c r="AK2" s="213">
        <f>ROUND(data!D156,0)</f>
        <v>0</v>
      </c>
      <c r="AL2" s="213">
        <f>ROUND(data!D157,0)</f>
        <v>3892216</v>
      </c>
      <c r="AM2" s="213">
        <f>ROUND(data!D158,0)</f>
        <v>16712968</v>
      </c>
      <c r="AN2" s="213">
        <f>ROUND(data!B160,0)</f>
        <v>62</v>
      </c>
      <c r="AO2" s="213">
        <f>ROUND(data!B161,0)</f>
        <v>632</v>
      </c>
      <c r="AP2" s="213">
        <f>ROUND(data!B162,0)</f>
        <v>0</v>
      </c>
      <c r="AQ2" s="213">
        <f>ROUND(data!B163,0)</f>
        <v>1452191</v>
      </c>
      <c r="AR2" s="213">
        <f>ROUND(data!B164,0)</f>
        <v>0</v>
      </c>
      <c r="AS2" s="213">
        <f>ROUND(data!C160,0)</f>
        <v>1</v>
      </c>
      <c r="AT2" s="213">
        <f>ROUND(data!C161,0)</f>
        <v>15</v>
      </c>
      <c r="AU2" s="213">
        <f>ROUND(data!C162,0)</f>
        <v>0</v>
      </c>
      <c r="AV2" s="213">
        <f>ROUND(data!C163,0)</f>
        <v>35147</v>
      </c>
      <c r="AW2" s="213">
        <f>ROUND(data!C164,0)</f>
        <v>0</v>
      </c>
      <c r="AX2" s="213">
        <f>ROUND(data!D160,0)</f>
        <v>5</v>
      </c>
      <c r="AY2" s="213">
        <f>ROUND(data!D161,0)</f>
        <v>48</v>
      </c>
      <c r="AZ2" s="213">
        <f>ROUND(data!D162,0)</f>
        <v>0</v>
      </c>
      <c r="BA2" s="213">
        <f>ROUND(data!D163,0)</f>
        <v>110232</v>
      </c>
      <c r="BB2" s="213">
        <f>ROUND(data!D164,0)</f>
        <v>0</v>
      </c>
      <c r="BC2" s="213">
        <f>ROUND(data!B166,0)</f>
        <v>0</v>
      </c>
      <c r="BD2" s="213">
        <f>ROUND(data!B167,0)</f>
        <v>0</v>
      </c>
      <c r="BE2" s="213">
        <f>ROUND(data!B168,0)</f>
        <v>0</v>
      </c>
      <c r="BF2" s="213">
        <f>ROUND(data!B169,0)</f>
        <v>0</v>
      </c>
      <c r="BG2" s="213">
        <f>ROUND(data!B170,0)</f>
        <v>0</v>
      </c>
      <c r="BH2" s="213">
        <f>ROUND(data!C166,0)</f>
        <v>0</v>
      </c>
      <c r="BI2" s="213">
        <f>ROUND(data!C167,0)</f>
        <v>0</v>
      </c>
      <c r="BJ2" s="213">
        <f>ROUND(data!C168,0)</f>
        <v>0</v>
      </c>
      <c r="BK2" s="213">
        <f>ROUND(data!C169,0)</f>
        <v>0</v>
      </c>
      <c r="BL2" s="213">
        <f>ROUND(data!C170,0)</f>
        <v>0</v>
      </c>
      <c r="BM2" s="213">
        <f>ROUND(data!D166,0)</f>
        <v>0</v>
      </c>
      <c r="BN2" s="213">
        <f>ROUND(data!D167,0)</f>
        <v>0</v>
      </c>
      <c r="BO2" s="213">
        <f>ROUND(data!D168,0)</f>
        <v>0</v>
      </c>
      <c r="BP2" s="213">
        <f>ROUND(data!D169,0)</f>
        <v>0</v>
      </c>
      <c r="BQ2" s="213">
        <f>ROUND(data!D170,0)</f>
        <v>0</v>
      </c>
      <c r="BR2" s="213">
        <f>ROUND(data!B173,0)</f>
        <v>3081326</v>
      </c>
      <c r="BS2" s="213">
        <f>ROUND(data!C173,0)</f>
        <v>1897193</v>
      </c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</row>
  </sheetData>
  <sheetProtection algorithmName="SHA-512" hashValue="adDxc50ISvKzuLFjp38ibk20OhlX2ZRRIyFloqeQN5QXUJohWCfHKAKxrIW1fmtQiimWWbjN0lTSNUStZVJUEA==" saltValue="wcIC+7nCgGgXCAWreZThEA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60262-47DE-43C5-9882-A0BA8FFDD40C}">
  <sheetPr codeName="Sheet16"/>
  <dimension ref="A1:DH2"/>
  <sheetViews>
    <sheetView topLeftCell="CF1" workbookViewId="0">
      <selection activeCell="N34" sqref="N34"/>
    </sheetView>
  </sheetViews>
  <sheetFormatPr defaultColWidth="8.6640625" defaultRowHeight="15.5"/>
  <cols>
    <col min="1" max="1" width="13.4140625" style="9" bestFit="1" customWidth="1"/>
    <col min="2" max="2" width="5.25" style="9" bestFit="1" customWidth="1"/>
    <col min="3" max="4" width="10.58203125" style="9" bestFit="1" customWidth="1"/>
    <col min="5" max="5" width="6.58203125" style="9" bestFit="1" customWidth="1"/>
    <col min="6" max="7" width="10.58203125" style="9" bestFit="1" customWidth="1"/>
    <col min="8" max="8" width="8.9140625" style="9" bestFit="1" customWidth="1"/>
    <col min="9" max="9" width="9.75" style="9" bestFit="1" customWidth="1"/>
    <col min="10" max="10" width="7.58203125" style="9" bestFit="1" customWidth="1"/>
    <col min="11" max="13" width="9.58203125" style="9" bestFit="1" customWidth="1"/>
    <col min="14" max="14" width="10.58203125" style="9" bestFit="1" customWidth="1"/>
    <col min="15" max="15" width="8.75" style="9" bestFit="1" customWidth="1"/>
    <col min="16" max="16" width="8.9140625" style="9" bestFit="1" customWidth="1"/>
    <col min="17" max="17" width="9.75" style="9" bestFit="1" customWidth="1"/>
    <col min="18" max="18" width="9.58203125" style="9" bestFit="1" customWidth="1"/>
    <col min="19" max="20" width="10.58203125" style="9" bestFit="1" customWidth="1"/>
    <col min="21" max="21" width="9.9140625" style="9" bestFit="1" customWidth="1"/>
    <col min="22" max="22" width="10.58203125" style="9" bestFit="1" customWidth="1"/>
    <col min="23" max="23" width="9.58203125" style="9" bestFit="1" customWidth="1"/>
    <col min="24" max="25" width="9.9140625" style="9" bestFit="1" customWidth="1"/>
    <col min="26" max="26" width="11.9140625" style="9" bestFit="1" customWidth="1"/>
    <col min="27" max="27" width="9.58203125" style="9" bestFit="1" customWidth="1"/>
    <col min="28" max="28" width="8.9140625" style="9" bestFit="1" customWidth="1"/>
    <col min="29" max="30" width="10.58203125" style="9" bestFit="1" customWidth="1"/>
    <col min="31" max="31" width="8.25" style="9" bestFit="1" customWidth="1"/>
    <col min="32" max="32" width="8.75" style="9" bestFit="1" customWidth="1"/>
    <col min="33" max="33" width="10.58203125" style="9" bestFit="1" customWidth="1"/>
    <col min="34" max="34" width="8.25" style="9" bestFit="1" customWidth="1"/>
    <col min="35" max="35" width="7.25" style="9" bestFit="1" customWidth="1"/>
    <col min="36" max="37" width="9.58203125" style="9" bestFit="1" customWidth="1"/>
    <col min="38" max="38" width="8.6640625" style="9" bestFit="1" customWidth="1"/>
    <col min="39" max="39" width="10.58203125" style="9" bestFit="1" customWidth="1"/>
    <col min="40" max="40" width="9.58203125" style="9" bestFit="1" customWidth="1"/>
    <col min="41" max="41" width="7.58203125" style="9" bestFit="1" customWidth="1"/>
    <col min="42" max="42" width="6.58203125" style="9" bestFit="1" customWidth="1"/>
    <col min="43" max="44" width="9.58203125" style="9" bestFit="1" customWidth="1"/>
    <col min="45" max="45" width="6.75" style="9" bestFit="1" customWidth="1"/>
    <col min="46" max="46" width="7.75" style="9" bestFit="1" customWidth="1"/>
    <col min="47" max="47" width="10.58203125" style="9" bestFit="1" customWidth="1"/>
    <col min="48" max="48" width="8.4140625" style="9" bestFit="1" customWidth="1"/>
    <col min="49" max="49" width="8.58203125" style="9" bestFit="1" customWidth="1"/>
    <col min="50" max="50" width="8.25" style="9" bestFit="1" customWidth="1"/>
    <col min="51" max="52" width="9.58203125" style="9" bestFit="1" customWidth="1"/>
    <col min="53" max="53" width="10.58203125" style="9" bestFit="1" customWidth="1"/>
    <col min="54" max="54" width="8.25" style="9" bestFit="1" customWidth="1"/>
    <col min="55" max="57" width="10.58203125" style="9" bestFit="1" customWidth="1"/>
    <col min="58" max="59" width="7.58203125" style="9" bestFit="1" customWidth="1"/>
    <col min="60" max="60" width="8.58203125" style="9" bestFit="1" customWidth="1"/>
    <col min="61" max="61" width="7.58203125" style="9" bestFit="1" customWidth="1"/>
    <col min="62" max="62" width="7.4140625" style="9" bestFit="1" customWidth="1"/>
    <col min="63" max="63" width="11.9140625" style="9" customWidth="1"/>
    <col min="64" max="66" width="11.9140625" style="9" bestFit="1" customWidth="1"/>
    <col min="67" max="67" width="9.58203125" style="9" bestFit="1" customWidth="1"/>
    <col min="68" max="68" width="7.58203125" style="9" bestFit="1" customWidth="1"/>
    <col min="69" max="70" width="10.58203125" style="9" bestFit="1" customWidth="1"/>
    <col min="71" max="71" width="9.4140625" style="9" bestFit="1" customWidth="1"/>
    <col min="72" max="73" width="9.9140625" style="9" bestFit="1" customWidth="1"/>
    <col min="74" max="74" width="10.58203125" style="9" bestFit="1" customWidth="1"/>
    <col min="75" max="75" width="9.25" style="9" bestFit="1" customWidth="1"/>
    <col min="76" max="76" width="9.9140625" style="9" bestFit="1" customWidth="1"/>
    <col min="77" max="77" width="10.25" style="9" bestFit="1" customWidth="1"/>
    <col min="78" max="78" width="9.75" style="9" bestFit="1" customWidth="1"/>
    <col min="79" max="80" width="10.58203125" style="9" bestFit="1" customWidth="1"/>
    <col min="81" max="81" width="8.6640625" style="9" bestFit="1" customWidth="1"/>
    <col min="82" max="85" width="10.58203125" style="9" bestFit="1" customWidth="1"/>
    <col min="86" max="86" width="9" style="9" bestFit="1" customWidth="1"/>
    <col min="87" max="87" width="10.58203125" style="9" bestFit="1" customWidth="1"/>
    <col min="88" max="89" width="9.58203125" style="9" bestFit="1" customWidth="1"/>
    <col min="90" max="90" width="8.6640625" style="9" bestFit="1" customWidth="1"/>
    <col min="91" max="91" width="9" style="9" bestFit="1" customWidth="1"/>
    <col min="92" max="92" width="9.58203125" style="9" bestFit="1" customWidth="1"/>
    <col min="93" max="93" width="9" style="9" bestFit="1" customWidth="1"/>
    <col min="94" max="95" width="8.6640625" style="9" bestFit="1" customWidth="1"/>
    <col min="96" max="96" width="6.6640625" style="9" bestFit="1" customWidth="1"/>
    <col min="97" max="97" width="5.9140625" style="9" bestFit="1" customWidth="1"/>
    <col min="98" max="98" width="6.58203125" style="9" bestFit="1" customWidth="1"/>
    <col min="99" max="100" width="7.4140625" style="9" bestFit="1" customWidth="1"/>
    <col min="101" max="101" width="6.9140625" style="9" bestFit="1" customWidth="1"/>
    <col min="102" max="106" width="7.4140625" style="9" bestFit="1" customWidth="1"/>
    <col min="107" max="108" width="7.58203125" style="9" bestFit="1" customWidth="1"/>
    <col min="109" max="109" width="10.58203125" style="12" bestFit="1" customWidth="1"/>
    <col min="110" max="110" width="11.4140625" style="9" bestFit="1" customWidth="1"/>
    <col min="111" max="111" width="7.4140625" style="9" bestFit="1" customWidth="1"/>
    <col min="112" max="112" width="6.4140625" style="9" customWidth="1"/>
    <col min="113" max="114" width="8.6640625" style="9" customWidth="1"/>
    <col min="115" max="16384" width="8.6640625" style="9"/>
  </cols>
  <sheetData>
    <row r="1" spans="1:112" s="10" customFormat="1" ht="12.75" customHeight="1">
      <c r="A1" s="10" t="s">
        <v>1194</v>
      </c>
      <c r="B1" s="16" t="s">
        <v>1195</v>
      </c>
      <c r="C1" s="16" t="s">
        <v>1196</v>
      </c>
      <c r="D1" s="10" t="s">
        <v>1197</v>
      </c>
      <c r="E1" s="10" t="s">
        <v>1198</v>
      </c>
      <c r="F1" s="10" t="s">
        <v>1199</v>
      </c>
      <c r="G1" s="10" t="s">
        <v>1200</v>
      </c>
      <c r="H1" s="10" t="s">
        <v>1201</v>
      </c>
      <c r="I1" s="10" t="s">
        <v>1202</v>
      </c>
      <c r="J1" s="10" t="s">
        <v>1203</v>
      </c>
      <c r="K1" s="10" t="s">
        <v>1204</v>
      </c>
      <c r="L1" s="10" t="s">
        <v>1205</v>
      </c>
      <c r="M1" s="10" t="s">
        <v>1206</v>
      </c>
      <c r="N1" s="10" t="s">
        <v>1207</v>
      </c>
      <c r="O1" s="10" t="s">
        <v>1208</v>
      </c>
      <c r="P1" s="10" t="s">
        <v>1209</v>
      </c>
      <c r="Q1" s="10" t="s">
        <v>1210</v>
      </c>
      <c r="R1" s="10" t="s">
        <v>1211</v>
      </c>
      <c r="S1" s="10" t="s">
        <v>1212</v>
      </c>
      <c r="T1" s="10" t="s">
        <v>1213</v>
      </c>
      <c r="U1" s="10" t="s">
        <v>1214</v>
      </c>
      <c r="V1" s="10" t="s">
        <v>1215</v>
      </c>
      <c r="W1" s="10" t="s">
        <v>1216</v>
      </c>
      <c r="X1" s="10" t="s">
        <v>1217</v>
      </c>
      <c r="Y1" s="10" t="s">
        <v>1218</v>
      </c>
      <c r="Z1" s="10" t="s">
        <v>1219</v>
      </c>
      <c r="AA1" s="10" t="s">
        <v>1220</v>
      </c>
      <c r="AB1" s="10" t="s">
        <v>1221</v>
      </c>
      <c r="AC1" s="10" t="s">
        <v>1222</v>
      </c>
      <c r="AD1" s="10" t="s">
        <v>1223</v>
      </c>
      <c r="AE1" s="10" t="s">
        <v>1224</v>
      </c>
      <c r="AF1" s="10" t="s">
        <v>1225</v>
      </c>
      <c r="AG1" s="10" t="s">
        <v>1226</v>
      </c>
      <c r="AH1" s="10" t="s">
        <v>1227</v>
      </c>
      <c r="AI1" s="10" t="s">
        <v>1228</v>
      </c>
      <c r="AJ1" s="10" t="s">
        <v>1229</v>
      </c>
      <c r="AK1" s="10" t="s">
        <v>1230</v>
      </c>
      <c r="AL1" s="10" t="s">
        <v>1231</v>
      </c>
      <c r="AM1" s="10" t="s">
        <v>1232</v>
      </c>
      <c r="AN1" s="10" t="s">
        <v>1233</v>
      </c>
      <c r="AO1" s="10" t="s">
        <v>1234</v>
      </c>
      <c r="AP1" s="10" t="s">
        <v>1235</v>
      </c>
      <c r="AQ1" s="10" t="s">
        <v>1236</v>
      </c>
      <c r="AR1" s="10" t="s">
        <v>1237</v>
      </c>
      <c r="AS1" s="10" t="s">
        <v>1238</v>
      </c>
      <c r="AT1" s="10" t="s">
        <v>1239</v>
      </c>
      <c r="AU1" s="10" t="s">
        <v>1240</v>
      </c>
      <c r="AV1" s="10" t="s">
        <v>1241</v>
      </c>
      <c r="AW1" s="10" t="s">
        <v>1242</v>
      </c>
      <c r="AX1" s="10" t="s">
        <v>1243</v>
      </c>
      <c r="AY1" s="10" t="s">
        <v>1244</v>
      </c>
      <c r="AZ1" s="10" t="s">
        <v>1245</v>
      </c>
      <c r="BA1" s="10" t="s">
        <v>1246</v>
      </c>
      <c r="BB1" s="10" t="s">
        <v>1247</v>
      </c>
      <c r="BC1" s="10" t="s">
        <v>1248</v>
      </c>
      <c r="BD1" s="10" t="s">
        <v>1249</v>
      </c>
      <c r="BE1" s="10" t="s">
        <v>1250</v>
      </c>
      <c r="BF1" s="10" t="s">
        <v>1251</v>
      </c>
      <c r="BG1" s="10" t="s">
        <v>1252</v>
      </c>
      <c r="BH1" s="10" t="s">
        <v>1253</v>
      </c>
      <c r="BI1" s="10" t="s">
        <v>1254</v>
      </c>
      <c r="BJ1" s="10" t="s">
        <v>1255</v>
      </c>
      <c r="BK1" s="10" t="s">
        <v>1256</v>
      </c>
      <c r="BL1" s="10" t="s">
        <v>1257</v>
      </c>
      <c r="BM1" s="10" t="s">
        <v>1258</v>
      </c>
      <c r="BN1" s="10" t="s">
        <v>1259</v>
      </c>
      <c r="BO1" s="10" t="s">
        <v>1260</v>
      </c>
      <c r="BP1" s="10" t="s">
        <v>1261</v>
      </c>
      <c r="BQ1" s="10" t="s">
        <v>1262</v>
      </c>
      <c r="BR1" s="10" t="s">
        <v>1263</v>
      </c>
      <c r="BS1" s="10" t="s">
        <v>1264</v>
      </c>
      <c r="BT1" s="10" t="s">
        <v>1265</v>
      </c>
      <c r="BU1" s="10" t="s">
        <v>1266</v>
      </c>
      <c r="BV1" s="10" t="s">
        <v>1267</v>
      </c>
      <c r="BW1" s="10" t="s">
        <v>1268</v>
      </c>
      <c r="BX1" s="10" t="s">
        <v>1269</v>
      </c>
      <c r="BY1" s="10" t="s">
        <v>1270</v>
      </c>
      <c r="BZ1" s="10" t="s">
        <v>1271</v>
      </c>
      <c r="CA1" s="10" t="s">
        <v>1272</v>
      </c>
      <c r="CB1" s="10" t="s">
        <v>1273</v>
      </c>
      <c r="CC1" s="10" t="s">
        <v>1274</v>
      </c>
      <c r="CD1" s="10" t="s">
        <v>1275</v>
      </c>
      <c r="CE1" s="10" t="s">
        <v>1276</v>
      </c>
      <c r="CF1" s="10" t="s">
        <v>1277</v>
      </c>
      <c r="CG1" s="10" t="s">
        <v>1278</v>
      </c>
      <c r="CH1" s="10" t="s">
        <v>1279</v>
      </c>
      <c r="CI1" s="10" t="s">
        <v>1280</v>
      </c>
      <c r="CJ1" s="10" t="s">
        <v>1281</v>
      </c>
      <c r="CK1" s="10" t="s">
        <v>1282</v>
      </c>
      <c r="CL1" s="10" t="s">
        <v>1283</v>
      </c>
      <c r="CM1" s="10" t="s">
        <v>1284</v>
      </c>
      <c r="CN1" s="10" t="s">
        <v>1285</v>
      </c>
      <c r="CO1" s="10" t="s">
        <v>1286</v>
      </c>
      <c r="CP1" s="10" t="s">
        <v>1287</v>
      </c>
      <c r="CQ1" s="211" t="s">
        <v>1288</v>
      </c>
      <c r="CR1" s="211" t="s">
        <v>1289</v>
      </c>
      <c r="CS1" s="211" t="s">
        <v>1290</v>
      </c>
      <c r="CT1" s="211" t="s">
        <v>1291</v>
      </c>
      <c r="CU1" s="211" t="s">
        <v>1292</v>
      </c>
      <c r="CV1" s="211" t="s">
        <v>1293</v>
      </c>
      <c r="CW1" s="211" t="s">
        <v>1294</v>
      </c>
      <c r="CX1" s="211" t="s">
        <v>1295</v>
      </c>
      <c r="CY1" s="211" t="s">
        <v>1296</v>
      </c>
      <c r="CZ1" s="211" t="s">
        <v>1297</v>
      </c>
      <c r="DA1" s="211" t="s">
        <v>1298</v>
      </c>
      <c r="DB1" s="211" t="s">
        <v>1299</v>
      </c>
      <c r="DC1" s="211" t="s">
        <v>1300</v>
      </c>
      <c r="DD1" s="211" t="s">
        <v>1301</v>
      </c>
      <c r="DE1" s="10" t="s">
        <v>1302</v>
      </c>
      <c r="DF1" s="10" t="s">
        <v>1303</v>
      </c>
      <c r="DG1" s="10" t="s">
        <v>1304</v>
      </c>
      <c r="DH1" s="10" t="s">
        <v>1305</v>
      </c>
    </row>
    <row r="2" spans="1:112" s="183" customFormat="1" ht="12.65" customHeight="1">
      <c r="A2" s="214" t="str">
        <f>RIGHT(data!C97,3)</f>
        <v>021</v>
      </c>
      <c r="B2" s="215" t="str">
        <f>RIGHT(data!C96,4)</f>
        <v>2020</v>
      </c>
      <c r="C2" s="16" t="s">
        <v>1122</v>
      </c>
      <c r="D2" s="213">
        <f>ROUND(data!C266,0)</f>
        <v>18410862</v>
      </c>
      <c r="E2" s="213">
        <f>ROUND(data!C267,0)</f>
        <v>0</v>
      </c>
      <c r="F2" s="213">
        <f>ROUND(data!C268,0)</f>
        <v>7154243</v>
      </c>
      <c r="G2" s="213">
        <f>ROUND(data!C269,0)</f>
        <v>3537976</v>
      </c>
      <c r="H2" s="213">
        <f>ROUND(data!C270,0)</f>
        <v>1324333</v>
      </c>
      <c r="I2" s="213">
        <f>ROUND(data!C271,0)</f>
        <v>63454</v>
      </c>
      <c r="J2" s="213">
        <f>ROUND(data!C272,0)</f>
        <v>40452</v>
      </c>
      <c r="K2" s="213">
        <f>ROUND(data!C273,0)</f>
        <v>835789</v>
      </c>
      <c r="L2" s="213">
        <f>ROUND(data!C274,0)</f>
        <v>2201357</v>
      </c>
      <c r="M2" s="213">
        <f>ROUND(data!C275,0)</f>
        <v>0</v>
      </c>
      <c r="N2" s="213">
        <f>ROUND(data!C278,0)</f>
        <v>8076011</v>
      </c>
      <c r="O2" s="213">
        <f>ROUND(data!C279,0)</f>
        <v>0</v>
      </c>
      <c r="P2" s="213">
        <f>ROUND(data!C280,0)</f>
        <v>9204968</v>
      </c>
      <c r="Q2" s="213">
        <f>ROUND(data!C283,0)</f>
        <v>826321</v>
      </c>
      <c r="R2" s="213">
        <f>ROUND(data!C284,0)</f>
        <v>1071855</v>
      </c>
      <c r="S2" s="213">
        <f>ROUND(data!C285,0)</f>
        <v>15437115</v>
      </c>
      <c r="T2" s="213">
        <f>ROUND(data!C286,0)</f>
        <v>0</v>
      </c>
      <c r="U2" s="213">
        <f>ROUND(data!C287,0)</f>
        <v>2562865</v>
      </c>
      <c r="V2" s="213">
        <f>ROUND(data!C288,0)</f>
        <v>10533954</v>
      </c>
      <c r="W2" s="213">
        <f>ROUND(data!C289,0)</f>
        <v>0</v>
      </c>
      <c r="X2" s="213">
        <f>ROUND(data!C290,0)</f>
        <v>49522</v>
      </c>
      <c r="Y2" s="213">
        <f>ROUND(data!C291,0)</f>
        <v>0</v>
      </c>
      <c r="Z2" s="213">
        <f>ROUND(data!C292,0)</f>
        <v>21353286</v>
      </c>
      <c r="AA2" s="213">
        <f>ROUND(data!C295,0)</f>
        <v>0</v>
      </c>
      <c r="AB2" s="213">
        <f>ROUND(data!C296,0)</f>
        <v>0</v>
      </c>
      <c r="AC2" s="213">
        <f>ROUND(data!C297,0)</f>
        <v>0</v>
      </c>
      <c r="AD2" s="213">
        <f>ROUND(data!C298,0)</f>
        <v>1187355</v>
      </c>
      <c r="AE2" s="213">
        <f>ROUND(data!C302,0)</f>
        <v>0</v>
      </c>
      <c r="AF2" s="213">
        <f>ROUND(data!C303,0)</f>
        <v>0</v>
      </c>
      <c r="AG2" s="213">
        <f>ROUND(data!C304,0)</f>
        <v>0</v>
      </c>
      <c r="AH2" s="213">
        <f>ROUND(data!C305,0)</f>
        <v>0</v>
      </c>
      <c r="AI2" s="213">
        <f>ROUND(data!C314,0)</f>
        <v>0</v>
      </c>
      <c r="AJ2" s="213">
        <f>ROUND(data!C315,0)</f>
        <v>1082260</v>
      </c>
      <c r="AK2" s="213">
        <f>ROUND(data!C316,0)</f>
        <v>683067</v>
      </c>
      <c r="AL2" s="213">
        <f>ROUND(data!C317,0)</f>
        <v>1193401</v>
      </c>
      <c r="AM2" s="213">
        <f>ROUND(data!C318,0)</f>
        <v>0</v>
      </c>
      <c r="AN2" s="213">
        <f>ROUND(data!C319,0)</f>
        <v>0</v>
      </c>
      <c r="AO2" s="213">
        <f>ROUND(data!C320,0)</f>
        <v>0</v>
      </c>
      <c r="AP2" s="213">
        <f>ROUND(data!C321,0)</f>
        <v>0</v>
      </c>
      <c r="AQ2" s="213">
        <f>ROUND(data!C322,0)</f>
        <v>5462244</v>
      </c>
      <c r="AR2" s="213">
        <f>ROUND(data!C323,0)</f>
        <v>2368291</v>
      </c>
      <c r="AS2" s="213">
        <f>ROUND(data!C326,0)</f>
        <v>0</v>
      </c>
      <c r="AT2" s="213">
        <f>ROUND(data!C327,0)</f>
        <v>211680</v>
      </c>
      <c r="AU2" s="213">
        <f>ROUND(data!C328,0)</f>
        <v>4593903</v>
      </c>
      <c r="AV2" s="213">
        <f>ROUND(data!C331,0)</f>
        <v>0</v>
      </c>
      <c r="AW2" s="213">
        <f>ROUND(data!C332,0)</f>
        <v>0</v>
      </c>
      <c r="AX2" s="213">
        <f>ROUND(data!C333,0)</f>
        <v>2368291</v>
      </c>
      <c r="AY2" s="213">
        <f>ROUND(data!C334,0)</f>
        <v>0</v>
      </c>
      <c r="AZ2" s="213">
        <f>ROUND(data!C335,0)</f>
        <v>0</v>
      </c>
      <c r="BA2" s="213">
        <f>ROUND(data!C336,0)</f>
        <v>0</v>
      </c>
      <c r="BB2" s="213">
        <f>ROUND(data!C337,0)</f>
        <v>4814205</v>
      </c>
      <c r="BC2" s="213">
        <f>ROUND(data!C338,0)</f>
        <v>4702579</v>
      </c>
      <c r="BD2" s="213">
        <f>ROUND(data!C339,0)</f>
        <v>0</v>
      </c>
      <c r="BE2" s="213">
        <f>ROUND(data!C343,0)</f>
        <v>28977565</v>
      </c>
      <c r="BF2" s="213">
        <f>ROUND(data!C345,0)</f>
        <v>0</v>
      </c>
      <c r="BG2" s="213">
        <f>ROUND(data!C346,0)</f>
        <v>0</v>
      </c>
      <c r="BH2" s="213">
        <f>ROUND(data!C347,0)</f>
        <v>0</v>
      </c>
      <c r="BI2" s="213">
        <f>ROUND(data!C348,0)</f>
        <v>0</v>
      </c>
      <c r="BJ2" s="213">
        <f>ROUND(data!C349,0)</f>
        <v>0</v>
      </c>
      <c r="BK2" s="213">
        <f>ROUND(data!CE60,2)</f>
        <v>263.04000000000002</v>
      </c>
      <c r="BL2" s="213">
        <f>ROUND(data!C358,0)</f>
        <v>9896539</v>
      </c>
      <c r="BM2" s="213">
        <f>ROUND(data!C359,0)</f>
        <v>46815037</v>
      </c>
      <c r="BN2" s="213">
        <f>ROUND(data!C363,0)</f>
        <v>18547801</v>
      </c>
      <c r="BO2" s="213">
        <f>ROUND(data!C364,0)</f>
        <v>490383</v>
      </c>
      <c r="BP2" s="213">
        <f>ROUND(data!C365,0)</f>
        <v>1359300</v>
      </c>
      <c r="BQ2" s="213">
        <f>ROUND(data!D381,0)</f>
        <v>520144</v>
      </c>
      <c r="BR2" s="213">
        <f>ROUND(data!C370,0)</f>
        <v>0</v>
      </c>
      <c r="BS2" s="213">
        <f>ROUND(data!C371,0)</f>
        <v>141585</v>
      </c>
      <c r="BT2" s="213">
        <f>ROUND(data!C372,0)</f>
        <v>0</v>
      </c>
      <c r="BU2" s="213">
        <f>ROUND(data!C373,0)</f>
        <v>0</v>
      </c>
      <c r="BV2" s="213">
        <f>ROUND(data!C374,0)</f>
        <v>0</v>
      </c>
      <c r="BW2" s="213">
        <f>ROUND(data!C375,0)</f>
        <v>0</v>
      </c>
      <c r="BX2" s="213">
        <f>ROUND(data!C376,0)</f>
        <v>0</v>
      </c>
      <c r="BY2" s="213">
        <f>ROUND(data!C377,0)</f>
        <v>0</v>
      </c>
      <c r="BZ2" s="213">
        <f>ROUND(data!C378,0)</f>
        <v>0</v>
      </c>
      <c r="CA2" s="213">
        <f>ROUND(data!C379,0)</f>
        <v>80341</v>
      </c>
      <c r="CB2" s="213">
        <f>ROUND(data!C380,0)</f>
        <v>298218</v>
      </c>
      <c r="CC2" s="213">
        <f>ROUND(data!C382,0)</f>
        <v>0</v>
      </c>
      <c r="CD2" s="213">
        <f>ROUND(data!C389,0)</f>
        <v>17684351</v>
      </c>
      <c r="CE2" s="213">
        <f>ROUND(data!C390,0)</f>
        <v>4537659</v>
      </c>
      <c r="CF2" s="213">
        <f>ROUND(data!C391,0)</f>
        <v>1265896</v>
      </c>
      <c r="CG2" s="213">
        <f>ROUND(data!C392,0)</f>
        <v>4369636</v>
      </c>
      <c r="CH2" s="213">
        <f>ROUND(data!C393,0)</f>
        <v>0</v>
      </c>
      <c r="CI2" s="213">
        <f>ROUND(data!C394,0)</f>
        <v>2167292</v>
      </c>
      <c r="CJ2" s="213">
        <f>ROUND(data!C395,0)</f>
        <v>1634102</v>
      </c>
      <c r="CK2" s="213">
        <f>ROUND(data!C396,0)</f>
        <v>99298</v>
      </c>
      <c r="CL2" s="213">
        <f>ROUND(data!C397,0)</f>
        <v>252690</v>
      </c>
      <c r="CM2" s="213">
        <f>ROUND(data!C398,0)</f>
        <v>0</v>
      </c>
      <c r="CN2" s="213">
        <f>ROUND(data!C399,0)</f>
        <v>0</v>
      </c>
      <c r="CO2" s="213">
        <f>ROUND(data!C362,0)</f>
        <v>811219</v>
      </c>
      <c r="CP2" s="213">
        <f>ROUND(data!D415,0)</f>
        <v>3342565</v>
      </c>
      <c r="CQ2" s="65">
        <f>ROUND(data!C401,0)</f>
        <v>47731</v>
      </c>
      <c r="CR2" s="65">
        <f>ROUND(data!C402,0)</f>
        <v>216854</v>
      </c>
      <c r="CS2" s="65">
        <f>ROUND(data!C403,0)</f>
        <v>1415652</v>
      </c>
      <c r="CT2" s="65">
        <f>ROUND(data!C404,0)</f>
        <v>0</v>
      </c>
      <c r="CU2" s="65">
        <f>ROUND(data!C405,0)</f>
        <v>0</v>
      </c>
      <c r="CV2" s="65">
        <f>ROUND(data!C406,0)</f>
        <v>0</v>
      </c>
      <c r="CW2" s="65">
        <f>ROUND(data!C407,0)</f>
        <v>0</v>
      </c>
      <c r="CX2" s="65">
        <f>ROUND(data!C408,0)</f>
        <v>220376</v>
      </c>
      <c r="CY2" s="65">
        <f>ROUND(data!C409,0)</f>
        <v>0</v>
      </c>
      <c r="CZ2" s="65">
        <f>ROUND(data!C410,0)</f>
        <v>44032</v>
      </c>
      <c r="DA2" s="65">
        <f>ROUND(data!C411,0)</f>
        <v>90769</v>
      </c>
      <c r="DB2" s="65">
        <f>ROUND(data!C412,0)</f>
        <v>0</v>
      </c>
      <c r="DC2" s="65">
        <f>ROUND(data!C413,0)</f>
        <v>476405</v>
      </c>
      <c r="DD2" s="65">
        <f>ROUND(data!C414,0)</f>
        <v>830746</v>
      </c>
      <c r="DE2" s="65">
        <f>ROUND(data!C419,0)</f>
        <v>4586628</v>
      </c>
      <c r="DF2" s="213">
        <f>ROUND(data!D420,0)</f>
        <v>5716256</v>
      </c>
      <c r="DG2" s="213">
        <f>ROUND(data!C422,0)</f>
        <v>7150</v>
      </c>
      <c r="DH2" s="213">
        <f>ROUND(data!C423,0)</f>
        <v>0</v>
      </c>
    </row>
  </sheetData>
  <sheetProtection algorithmName="SHA-512" hashValue="C3wNTkp9XBSvRanqh0zz96nK7VCyr+s0vVv8MYvC397mS2JBrRREtBL0coTDBqe6lbp+3vhSobO+Ew171lqmXw==" saltValue="Dt4hBLHrPS7h4tLtq3VkIg==" spinCount="100000" sheet="1" objects="1" scenarios="1"/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9440D-E581-45BB-A324-913CF80E7D4E}">
  <sheetPr codeName="Sheet17"/>
  <dimension ref="A1:CK80"/>
  <sheetViews>
    <sheetView workbookViewId="0">
      <selection activeCell="N34" sqref="N34"/>
    </sheetView>
  </sheetViews>
  <sheetFormatPr defaultColWidth="8.6640625" defaultRowHeight="15.5"/>
  <cols>
    <col min="1" max="1" width="12.6640625" style="9" bestFit="1" customWidth="1"/>
    <col min="2" max="2" width="5.25" style="9" bestFit="1" customWidth="1"/>
    <col min="3" max="3" width="13.9140625" style="9" bestFit="1" customWidth="1"/>
    <col min="4" max="4" width="10.58203125" style="9" bestFit="1" customWidth="1"/>
    <col min="5" max="37" width="12.58203125" style="9" customWidth="1"/>
    <col min="38" max="39" width="8.6640625" style="9" customWidth="1"/>
    <col min="40" max="16384" width="8.6640625" style="9"/>
  </cols>
  <sheetData>
    <row r="1" spans="1:89" s="10" customFormat="1" ht="12.65" customHeight="1">
      <c r="A1" s="10" t="s">
        <v>1306</v>
      </c>
      <c r="B1" s="16" t="s">
        <v>1307</v>
      </c>
      <c r="C1" s="10" t="s">
        <v>1308</v>
      </c>
      <c r="D1" s="16" t="s">
        <v>1309</v>
      </c>
      <c r="E1" s="10" t="s">
        <v>1310</v>
      </c>
      <c r="F1" s="10" t="s">
        <v>1311</v>
      </c>
      <c r="G1" s="10" t="s">
        <v>1312</v>
      </c>
      <c r="H1" s="10" t="s">
        <v>1313</v>
      </c>
      <c r="I1" s="10" t="s">
        <v>1314</v>
      </c>
      <c r="J1" s="10" t="s">
        <v>1315</v>
      </c>
      <c r="K1" s="10" t="s">
        <v>1316</v>
      </c>
      <c r="L1" s="10" t="s">
        <v>1317</v>
      </c>
      <c r="M1" s="10" t="s">
        <v>1318</v>
      </c>
      <c r="N1" s="10" t="s">
        <v>1319</v>
      </c>
      <c r="O1" s="10" t="s">
        <v>1320</v>
      </c>
      <c r="P1" s="10" t="s">
        <v>1288</v>
      </c>
      <c r="Q1" s="10" t="s">
        <v>1289</v>
      </c>
      <c r="R1" s="10" t="s">
        <v>1290</v>
      </c>
      <c r="S1" s="10" t="s">
        <v>1291</v>
      </c>
      <c r="T1" s="10" t="s">
        <v>1292</v>
      </c>
      <c r="U1" s="10" t="s">
        <v>1293</v>
      </c>
      <c r="V1" s="10" t="s">
        <v>1294</v>
      </c>
      <c r="W1" s="10" t="s">
        <v>1295</v>
      </c>
      <c r="X1" s="10" t="s">
        <v>1296</v>
      </c>
      <c r="Y1" s="10" t="s">
        <v>1297</v>
      </c>
      <c r="Z1" s="10" t="s">
        <v>1298</v>
      </c>
      <c r="AA1" s="10" t="s">
        <v>1299</v>
      </c>
      <c r="AB1" s="10" t="s">
        <v>1300</v>
      </c>
      <c r="AC1" s="10" t="s">
        <v>1301</v>
      </c>
      <c r="AD1" s="10" t="s">
        <v>1321</v>
      </c>
      <c r="AE1" s="10" t="s">
        <v>1322</v>
      </c>
      <c r="AF1" s="10" t="s">
        <v>1323</v>
      </c>
      <c r="AG1" s="10" t="s">
        <v>1324</v>
      </c>
      <c r="AH1" s="10" t="s">
        <v>1325</v>
      </c>
      <c r="AI1" s="10" t="s">
        <v>1326</v>
      </c>
      <c r="AJ1" s="10" t="s">
        <v>1327</v>
      </c>
      <c r="AK1" s="10" t="s">
        <v>1328</v>
      </c>
      <c r="AM1" s="18"/>
      <c r="AN1" s="18"/>
      <c r="AO1" s="18"/>
      <c r="AP1" s="18"/>
    </row>
    <row r="2" spans="1:89" s="183" customFormat="1" ht="12.65" customHeight="1">
      <c r="A2" s="16" t="str">
        <f>RIGHT(data!$C$97,3)</f>
        <v>021</v>
      </c>
      <c r="B2" s="215" t="str">
        <f>RIGHT(data!$C$96,4)</f>
        <v>2020</v>
      </c>
      <c r="C2" s="16" t="str">
        <f>data!C$55</f>
        <v>6010</v>
      </c>
      <c r="D2" s="16" t="s">
        <v>1122</v>
      </c>
      <c r="E2" s="213">
        <f>ROUND(data!C59,0)</f>
        <v>0</v>
      </c>
      <c r="F2" s="212">
        <f>ROUND(data!C60,2)</f>
        <v>0</v>
      </c>
      <c r="G2" s="213">
        <f>ROUND(data!C61,0)</f>
        <v>0</v>
      </c>
      <c r="H2" s="213">
        <f>ROUND(data!C62,0)</f>
        <v>0</v>
      </c>
      <c r="I2" s="213">
        <f>ROUND(data!C63,0)</f>
        <v>0</v>
      </c>
      <c r="J2" s="213">
        <f>ROUND(data!C64,0)</f>
        <v>0</v>
      </c>
      <c r="K2" s="213">
        <f>ROUND(data!C65,0)</f>
        <v>0</v>
      </c>
      <c r="L2" s="213">
        <f>ROUND(data!C66,0)</f>
        <v>0</v>
      </c>
      <c r="M2" s="66">
        <f>ROUND(data!C67,0)</f>
        <v>0</v>
      </c>
      <c r="N2" s="213">
        <f>ROUND(data!C68,0)</f>
        <v>0</v>
      </c>
      <c r="O2" s="213">
        <f>ROUND(data!C69,0)</f>
        <v>0</v>
      </c>
      <c r="P2" s="213">
        <f>ROUND(data!C70,0)</f>
        <v>0</v>
      </c>
      <c r="Q2" s="213">
        <f>ROUND(data!C71,0)</f>
        <v>0</v>
      </c>
      <c r="R2" s="213">
        <f>ROUND(data!C72,0)</f>
        <v>0</v>
      </c>
      <c r="S2" s="213">
        <f>ROUND(data!C73,0)</f>
        <v>0</v>
      </c>
      <c r="T2" s="213">
        <f>ROUND(data!C74,0)</f>
        <v>0</v>
      </c>
      <c r="U2" s="213">
        <f>ROUND(data!C75,0)</f>
        <v>0</v>
      </c>
      <c r="V2" s="213">
        <f>ROUND(data!C76,0)</f>
        <v>0</v>
      </c>
      <c r="W2" s="213">
        <f>ROUND(data!C77,0)</f>
        <v>0</v>
      </c>
      <c r="X2" s="213">
        <f>ROUND(data!C78,0)</f>
        <v>0</v>
      </c>
      <c r="Y2" s="213">
        <f>ROUND(data!C79,0)</f>
        <v>0</v>
      </c>
      <c r="Z2" s="213">
        <f>ROUND(data!C80,0)</f>
        <v>0</v>
      </c>
      <c r="AA2" s="213">
        <f>ROUND(data!C81,0)</f>
        <v>0</v>
      </c>
      <c r="AB2" s="213">
        <f>ROUND(data!C82,0)</f>
        <v>0</v>
      </c>
      <c r="AC2" s="213">
        <f>ROUND(data!C83,0)</f>
        <v>0</v>
      </c>
      <c r="AD2" s="213">
        <f>ROUND(data!C84,0)</f>
        <v>0</v>
      </c>
      <c r="AE2" s="213">
        <f>ROUND(data!C89,0)</f>
        <v>0</v>
      </c>
      <c r="AF2" s="213">
        <f>ROUND(data!C87,0)</f>
        <v>0</v>
      </c>
      <c r="AG2" s="213">
        <f>IF(data!C90&gt;0,ROUND(data!C90,0),0)</f>
        <v>0</v>
      </c>
      <c r="AH2" s="213">
        <f>IF(data!C91&gt;0,ROUND(data!C91,0),0)</f>
        <v>0</v>
      </c>
      <c r="AI2" s="213">
        <f>IF(data!C92&gt;0,ROUND(data!C92,0),0)</f>
        <v>0</v>
      </c>
      <c r="AJ2" s="213">
        <f>IF(data!C93&gt;0,ROUND(data!C93,0),0)</f>
        <v>0</v>
      </c>
      <c r="AK2" s="212">
        <f>IF(data!C94&gt;0,ROUND(data!C94,2),0)</f>
        <v>0</v>
      </c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</row>
    <row r="3" spans="1:89" s="12" customFormat="1" ht="12.65" customHeight="1">
      <c r="A3" s="16" t="str">
        <f>RIGHT(data!$C$97,3)</f>
        <v>021</v>
      </c>
      <c r="B3" s="215" t="str">
        <f>RIGHT(data!$C$96,4)</f>
        <v>2020</v>
      </c>
      <c r="C3" s="16" t="str">
        <f>data!D$55</f>
        <v>6030</v>
      </c>
      <c r="D3" s="16" t="s">
        <v>1122</v>
      </c>
      <c r="E3" s="213">
        <f>ROUND(data!D59,0)</f>
        <v>0</v>
      </c>
      <c r="F3" s="212">
        <f>ROUND(data!D60,2)</f>
        <v>0</v>
      </c>
      <c r="G3" s="213">
        <f>ROUND(data!D61,0)</f>
        <v>0</v>
      </c>
      <c r="H3" s="213">
        <f>ROUND(data!D62,0)</f>
        <v>0</v>
      </c>
      <c r="I3" s="213">
        <f>ROUND(data!D63,0)</f>
        <v>0</v>
      </c>
      <c r="J3" s="213">
        <f>ROUND(data!D64,0)</f>
        <v>0</v>
      </c>
      <c r="K3" s="213">
        <f>ROUND(data!D65,0)</f>
        <v>0</v>
      </c>
      <c r="L3" s="213">
        <f>ROUND(data!D66,0)</f>
        <v>0</v>
      </c>
      <c r="M3" s="66">
        <f>ROUND(data!D67,0)</f>
        <v>0</v>
      </c>
      <c r="N3" s="213">
        <f>ROUND(data!D68,0)</f>
        <v>0</v>
      </c>
      <c r="O3" s="213">
        <f>ROUND(data!D69,0)</f>
        <v>0</v>
      </c>
      <c r="P3" s="213">
        <f>ROUND(data!D70,0)</f>
        <v>0</v>
      </c>
      <c r="Q3" s="213">
        <f>ROUND(data!D71,0)</f>
        <v>0</v>
      </c>
      <c r="R3" s="213">
        <f>ROUND(data!D72,0)</f>
        <v>0</v>
      </c>
      <c r="S3" s="213">
        <f>ROUND(data!D73,0)</f>
        <v>0</v>
      </c>
      <c r="T3" s="213">
        <f>ROUND(data!D74,0)</f>
        <v>0</v>
      </c>
      <c r="U3" s="213">
        <f>ROUND(data!D75,0)</f>
        <v>0</v>
      </c>
      <c r="V3" s="213">
        <f>ROUND(data!D76,0)</f>
        <v>0</v>
      </c>
      <c r="W3" s="213">
        <f>ROUND(data!D77,0)</f>
        <v>0</v>
      </c>
      <c r="X3" s="213">
        <f>ROUND(data!D78,0)</f>
        <v>0</v>
      </c>
      <c r="Y3" s="213">
        <f>ROUND(data!D79,0)</f>
        <v>0</v>
      </c>
      <c r="Z3" s="213">
        <f>ROUND(data!D80,0)</f>
        <v>0</v>
      </c>
      <c r="AA3" s="213">
        <f>ROUND(data!D81,0)</f>
        <v>0</v>
      </c>
      <c r="AB3" s="213">
        <f>ROUND(data!D82,0)</f>
        <v>0</v>
      </c>
      <c r="AC3" s="213">
        <f>ROUND(data!D83,0)</f>
        <v>0</v>
      </c>
      <c r="AD3" s="213">
        <f>ROUND(data!D84,0)</f>
        <v>0</v>
      </c>
      <c r="AE3" s="213">
        <f>ROUND(data!D89,0)</f>
        <v>0</v>
      </c>
      <c r="AF3" s="213">
        <f>ROUND(data!D87,0)</f>
        <v>0</v>
      </c>
      <c r="AG3" s="213">
        <f>IF(data!D90&gt;0,ROUND(data!D90,0),0)</f>
        <v>0</v>
      </c>
      <c r="AH3" s="213">
        <f>IF(data!D91&gt;0,ROUND(data!D91,0),0)</f>
        <v>0</v>
      </c>
      <c r="AI3" s="213">
        <f>IF(data!D92&gt;0,ROUND(data!D92,0),0)</f>
        <v>0</v>
      </c>
      <c r="AJ3" s="213">
        <f>IF(data!D93&gt;0,ROUND(data!D93,0),0)</f>
        <v>0</v>
      </c>
      <c r="AK3" s="212">
        <f>IF(data!D94&gt;0,ROUND(data!D94,2),0)</f>
        <v>0</v>
      </c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</row>
    <row r="4" spans="1:89" s="12" customFormat="1" ht="12.65" customHeight="1">
      <c r="A4" s="16" t="str">
        <f>RIGHT(data!$C$97,3)</f>
        <v>021</v>
      </c>
      <c r="B4" s="215" t="str">
        <f>RIGHT(data!$C$96,4)</f>
        <v>2020</v>
      </c>
      <c r="C4" s="16" t="str">
        <f>data!E$55</f>
        <v>6070</v>
      </c>
      <c r="D4" s="16" t="s">
        <v>1122</v>
      </c>
      <c r="E4" s="213">
        <f>ROUND(data!E59,0)</f>
        <v>1403</v>
      </c>
      <c r="F4" s="212">
        <f>ROUND(data!E60,2)</f>
        <v>14.71</v>
      </c>
      <c r="G4" s="213">
        <f>ROUND(data!E61,0)</f>
        <v>2328877</v>
      </c>
      <c r="H4" s="213">
        <f>ROUND(data!E62,0)</f>
        <v>634466</v>
      </c>
      <c r="I4" s="213">
        <f>ROUND(data!E63,0)</f>
        <v>0</v>
      </c>
      <c r="J4" s="213">
        <f>ROUND(data!E64,0)</f>
        <v>184596</v>
      </c>
      <c r="K4" s="213">
        <f>ROUND(data!E65,0)</f>
        <v>0</v>
      </c>
      <c r="L4" s="213">
        <f>ROUND(data!E66,0)</f>
        <v>196855</v>
      </c>
      <c r="M4" s="66">
        <f>ROUND(data!E67,0)</f>
        <v>45754</v>
      </c>
      <c r="N4" s="213">
        <f>ROUND(data!E68,0)</f>
        <v>5097</v>
      </c>
      <c r="O4" s="213">
        <f>ROUND(data!E69,0)</f>
        <v>92067</v>
      </c>
      <c r="P4" s="213">
        <f>ROUND(data!E70,0)</f>
        <v>0</v>
      </c>
      <c r="Q4" s="213">
        <f>ROUND(data!E71,0)</f>
        <v>27532</v>
      </c>
      <c r="R4" s="213">
        <f>ROUND(data!E72,0)</f>
        <v>45284</v>
      </c>
      <c r="S4" s="213">
        <f>ROUND(data!E73,0)</f>
        <v>0</v>
      </c>
      <c r="T4" s="213">
        <f>ROUND(data!E74,0)</f>
        <v>0</v>
      </c>
      <c r="U4" s="213">
        <f>ROUND(data!E75,0)</f>
        <v>0</v>
      </c>
      <c r="V4" s="213">
        <f>ROUND(data!E76,0)</f>
        <v>0</v>
      </c>
      <c r="W4" s="213">
        <f>ROUND(data!E77,0)</f>
        <v>12570</v>
      </c>
      <c r="X4" s="213">
        <f>ROUND(data!E78,0)</f>
        <v>0</v>
      </c>
      <c r="Y4" s="213">
        <f>ROUND(data!E79,0)</f>
        <v>0</v>
      </c>
      <c r="Z4" s="213">
        <f>ROUND(data!E80,0)</f>
        <v>696</v>
      </c>
      <c r="AA4" s="213">
        <f>ROUND(data!E81,0)</f>
        <v>0</v>
      </c>
      <c r="AB4" s="213">
        <f>ROUND(data!E82,0)</f>
        <v>2839</v>
      </c>
      <c r="AC4" s="213">
        <f>ROUND(data!E83,0)</f>
        <v>3145</v>
      </c>
      <c r="AD4" s="213">
        <f>ROUND(data!E84,0)</f>
        <v>0</v>
      </c>
      <c r="AE4" s="213">
        <f>ROUND(data!E89,0)</f>
        <v>3451679</v>
      </c>
      <c r="AF4" s="213">
        <f>ROUND(data!E87,0)</f>
        <v>3479840</v>
      </c>
      <c r="AG4" s="213">
        <f>IF(data!E90&gt;0,ROUND(data!E90,0),0)</f>
        <v>3806</v>
      </c>
      <c r="AH4" s="213">
        <f>IF(data!E91&gt;0,ROUND(data!E91,0),0)</f>
        <v>4060</v>
      </c>
      <c r="AI4" s="213">
        <f>IF(data!E92&gt;0,ROUND(data!E92,0),0)</f>
        <v>19180</v>
      </c>
      <c r="AJ4" s="213">
        <f>IF(data!E93&gt;0,ROUND(data!E93,0),0)</f>
        <v>4770</v>
      </c>
      <c r="AK4" s="212">
        <f>IF(data!E94&gt;0,ROUND(data!E94,2),0)</f>
        <v>13.09</v>
      </c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</row>
    <row r="5" spans="1:89" s="12" customFormat="1" ht="12.65" customHeight="1">
      <c r="A5" s="16" t="str">
        <f>RIGHT(data!$C$97,3)</f>
        <v>021</v>
      </c>
      <c r="B5" s="215" t="str">
        <f>RIGHT(data!$C$96,4)</f>
        <v>2020</v>
      </c>
      <c r="C5" s="16" t="str">
        <f>data!F$55</f>
        <v>6100</v>
      </c>
      <c r="D5" s="16" t="s">
        <v>1122</v>
      </c>
      <c r="E5" s="213">
        <f>ROUND(data!F59,0)</f>
        <v>0</v>
      </c>
      <c r="F5" s="212">
        <f>ROUND(data!F60,2)</f>
        <v>0</v>
      </c>
      <c r="G5" s="213">
        <f>ROUND(data!F61,0)</f>
        <v>0</v>
      </c>
      <c r="H5" s="213">
        <f>ROUND(data!F62,0)</f>
        <v>0</v>
      </c>
      <c r="I5" s="213">
        <f>ROUND(data!F63,0)</f>
        <v>0</v>
      </c>
      <c r="J5" s="213">
        <f>ROUND(data!F64,0)</f>
        <v>0</v>
      </c>
      <c r="K5" s="213">
        <f>ROUND(data!F65,0)</f>
        <v>0</v>
      </c>
      <c r="L5" s="213">
        <f>ROUND(data!F66,0)</f>
        <v>0</v>
      </c>
      <c r="M5" s="66">
        <f>ROUND(data!F67,0)</f>
        <v>0</v>
      </c>
      <c r="N5" s="213">
        <f>ROUND(data!F68,0)</f>
        <v>0</v>
      </c>
      <c r="O5" s="213">
        <f>ROUND(data!F69,0)</f>
        <v>0</v>
      </c>
      <c r="P5" s="213">
        <f>ROUND(data!F70,0)</f>
        <v>0</v>
      </c>
      <c r="Q5" s="213">
        <f>ROUND(data!F71,0)</f>
        <v>0</v>
      </c>
      <c r="R5" s="213">
        <f>ROUND(data!F72,0)</f>
        <v>0</v>
      </c>
      <c r="S5" s="213">
        <f>ROUND(data!F73,0)</f>
        <v>0</v>
      </c>
      <c r="T5" s="213">
        <f>ROUND(data!F74,0)</f>
        <v>0</v>
      </c>
      <c r="U5" s="213">
        <f>ROUND(data!F75,0)</f>
        <v>0</v>
      </c>
      <c r="V5" s="213">
        <f>ROUND(data!F76,0)</f>
        <v>0</v>
      </c>
      <c r="W5" s="213">
        <f>ROUND(data!F77,0)</f>
        <v>0</v>
      </c>
      <c r="X5" s="213">
        <f>ROUND(data!F78,0)</f>
        <v>0</v>
      </c>
      <c r="Y5" s="213">
        <f>ROUND(data!F79,0)</f>
        <v>0</v>
      </c>
      <c r="Z5" s="213">
        <f>ROUND(data!F80,0)</f>
        <v>0</v>
      </c>
      <c r="AA5" s="213">
        <f>ROUND(data!F81,0)</f>
        <v>0</v>
      </c>
      <c r="AB5" s="213">
        <f>ROUND(data!F82,0)</f>
        <v>0</v>
      </c>
      <c r="AC5" s="213">
        <f>ROUND(data!F83,0)</f>
        <v>0</v>
      </c>
      <c r="AD5" s="213">
        <f>ROUND(data!F84,0)</f>
        <v>0</v>
      </c>
      <c r="AE5" s="213">
        <f>ROUND(data!F89,0)</f>
        <v>0</v>
      </c>
      <c r="AF5" s="213">
        <f>ROUND(data!F87,0)</f>
        <v>0</v>
      </c>
      <c r="AG5" s="213">
        <f>IF(data!F90&gt;0,ROUND(data!F90,0),0)</f>
        <v>0</v>
      </c>
      <c r="AH5" s="213">
        <f>IF(data!F91&gt;0,ROUND(data!F91,0),0)</f>
        <v>0</v>
      </c>
      <c r="AI5" s="213">
        <f>IF(data!F92&gt;0,ROUND(data!F92,0),0)</f>
        <v>0</v>
      </c>
      <c r="AJ5" s="213">
        <f>IF(data!F93&gt;0,ROUND(data!F93,0),0)</f>
        <v>0</v>
      </c>
      <c r="AK5" s="212">
        <f>IF(data!F94&gt;0,ROUND(data!F94,2),0)</f>
        <v>0</v>
      </c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</row>
    <row r="6" spans="1:89" s="12" customFormat="1" ht="12.65" customHeight="1">
      <c r="A6" s="16" t="str">
        <f>RIGHT(data!$C$97,3)</f>
        <v>021</v>
      </c>
      <c r="B6" s="215" t="str">
        <f>RIGHT(data!$C$96,4)</f>
        <v>2020</v>
      </c>
      <c r="C6" s="16" t="str">
        <f>data!G$55</f>
        <v>6120</v>
      </c>
      <c r="D6" s="16" t="s">
        <v>1122</v>
      </c>
      <c r="E6" s="213">
        <f>ROUND(data!G59,0)</f>
        <v>0</v>
      </c>
      <c r="F6" s="212">
        <f>ROUND(data!G60,2)</f>
        <v>0</v>
      </c>
      <c r="G6" s="213">
        <f>ROUND(data!G61,0)</f>
        <v>0</v>
      </c>
      <c r="H6" s="213">
        <f>ROUND(data!G62,0)</f>
        <v>0</v>
      </c>
      <c r="I6" s="213">
        <f>ROUND(data!G63,0)</f>
        <v>0</v>
      </c>
      <c r="J6" s="213">
        <f>ROUND(data!G64,0)</f>
        <v>0</v>
      </c>
      <c r="K6" s="213">
        <f>ROUND(data!G65,0)</f>
        <v>0</v>
      </c>
      <c r="L6" s="213">
        <f>ROUND(data!G66,0)</f>
        <v>0</v>
      </c>
      <c r="M6" s="66">
        <f>ROUND(data!G67,0)</f>
        <v>0</v>
      </c>
      <c r="N6" s="213">
        <f>ROUND(data!G68,0)</f>
        <v>0</v>
      </c>
      <c r="O6" s="213">
        <f>ROUND(data!G69,0)</f>
        <v>0</v>
      </c>
      <c r="P6" s="213">
        <f>ROUND(data!G70,0)</f>
        <v>0</v>
      </c>
      <c r="Q6" s="213">
        <f>ROUND(data!G71,0)</f>
        <v>0</v>
      </c>
      <c r="R6" s="213">
        <f>ROUND(data!G72,0)</f>
        <v>0</v>
      </c>
      <c r="S6" s="213">
        <f>ROUND(data!G73,0)</f>
        <v>0</v>
      </c>
      <c r="T6" s="213">
        <f>ROUND(data!G74,0)</f>
        <v>0</v>
      </c>
      <c r="U6" s="213">
        <f>ROUND(data!G75,0)</f>
        <v>0</v>
      </c>
      <c r="V6" s="213">
        <f>ROUND(data!G76,0)</f>
        <v>0</v>
      </c>
      <c r="W6" s="213">
        <f>ROUND(data!G77,0)</f>
        <v>0</v>
      </c>
      <c r="X6" s="213">
        <f>ROUND(data!G78,0)</f>
        <v>0</v>
      </c>
      <c r="Y6" s="213">
        <f>ROUND(data!G79,0)</f>
        <v>0</v>
      </c>
      <c r="Z6" s="213">
        <f>ROUND(data!G80,0)</f>
        <v>0</v>
      </c>
      <c r="AA6" s="213">
        <f>ROUND(data!G81,0)</f>
        <v>0</v>
      </c>
      <c r="AB6" s="213">
        <f>ROUND(data!G82,0)</f>
        <v>0</v>
      </c>
      <c r="AC6" s="213">
        <f>ROUND(data!G83,0)</f>
        <v>0</v>
      </c>
      <c r="AD6" s="213">
        <f>ROUND(data!G84,0)</f>
        <v>0</v>
      </c>
      <c r="AE6" s="213">
        <f>ROUND(data!G89,0)</f>
        <v>0</v>
      </c>
      <c r="AF6" s="213">
        <f>ROUND(data!G87,0)</f>
        <v>0</v>
      </c>
      <c r="AG6" s="213">
        <f>IF(data!G90&gt;0,ROUND(data!G90,0),0)</f>
        <v>0</v>
      </c>
      <c r="AH6" s="213">
        <f>IF(data!G91&gt;0,ROUND(data!G91,0),0)</f>
        <v>0</v>
      </c>
      <c r="AI6" s="213">
        <f>IF(data!G92&gt;0,ROUND(data!G92,0),0)</f>
        <v>0</v>
      </c>
      <c r="AJ6" s="213">
        <f>IF(data!G93&gt;0,ROUND(data!G93,0),0)</f>
        <v>0</v>
      </c>
      <c r="AK6" s="212">
        <f>IF(data!G94&gt;0,ROUND(data!G94,2),0)</f>
        <v>0</v>
      </c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</row>
    <row r="7" spans="1:89" s="12" customFormat="1" ht="12.65" customHeight="1">
      <c r="A7" s="16" t="str">
        <f>RIGHT(data!$C$97,3)</f>
        <v>021</v>
      </c>
      <c r="B7" s="215" t="str">
        <f>RIGHT(data!$C$96,4)</f>
        <v>2020</v>
      </c>
      <c r="C7" s="16" t="str">
        <f>data!H$55</f>
        <v>6140</v>
      </c>
      <c r="D7" s="16" t="s">
        <v>1122</v>
      </c>
      <c r="E7" s="213">
        <f>ROUND(data!H59,0)</f>
        <v>0</v>
      </c>
      <c r="F7" s="212">
        <f>ROUND(data!H60,2)</f>
        <v>0</v>
      </c>
      <c r="G7" s="213">
        <f>ROUND(data!H61,0)</f>
        <v>0</v>
      </c>
      <c r="H7" s="213">
        <f>ROUND(data!H62,0)</f>
        <v>0</v>
      </c>
      <c r="I7" s="213">
        <f>ROUND(data!H63,0)</f>
        <v>0</v>
      </c>
      <c r="J7" s="213">
        <f>ROUND(data!H64,0)</f>
        <v>0</v>
      </c>
      <c r="K7" s="213">
        <f>ROUND(data!H65,0)</f>
        <v>0</v>
      </c>
      <c r="L7" s="213">
        <f>ROUND(data!H66,0)</f>
        <v>0</v>
      </c>
      <c r="M7" s="66">
        <f>ROUND(data!H67,0)</f>
        <v>0</v>
      </c>
      <c r="N7" s="213">
        <f>ROUND(data!H68,0)</f>
        <v>0</v>
      </c>
      <c r="O7" s="213">
        <f>ROUND(data!H69,0)</f>
        <v>0</v>
      </c>
      <c r="P7" s="213">
        <f>ROUND(data!H70,0)</f>
        <v>0</v>
      </c>
      <c r="Q7" s="213">
        <f>ROUND(data!H71,0)</f>
        <v>0</v>
      </c>
      <c r="R7" s="213">
        <f>ROUND(data!H72,0)</f>
        <v>0</v>
      </c>
      <c r="S7" s="213">
        <f>ROUND(data!H73,0)</f>
        <v>0</v>
      </c>
      <c r="T7" s="213">
        <f>ROUND(data!H74,0)</f>
        <v>0</v>
      </c>
      <c r="U7" s="213">
        <f>ROUND(data!H75,0)</f>
        <v>0</v>
      </c>
      <c r="V7" s="213">
        <f>ROUND(data!H76,0)</f>
        <v>0</v>
      </c>
      <c r="W7" s="213">
        <f>ROUND(data!H77,0)</f>
        <v>0</v>
      </c>
      <c r="X7" s="213">
        <f>ROUND(data!H78,0)</f>
        <v>0</v>
      </c>
      <c r="Y7" s="213">
        <f>ROUND(data!H79,0)</f>
        <v>0</v>
      </c>
      <c r="Z7" s="213">
        <f>ROUND(data!H80,0)</f>
        <v>0</v>
      </c>
      <c r="AA7" s="213">
        <f>ROUND(data!H81,0)</f>
        <v>0</v>
      </c>
      <c r="AB7" s="213">
        <f>ROUND(data!H82,0)</f>
        <v>0</v>
      </c>
      <c r="AC7" s="213">
        <f>ROUND(data!H83,0)</f>
        <v>0</v>
      </c>
      <c r="AD7" s="213">
        <f>ROUND(data!H84,0)</f>
        <v>0</v>
      </c>
      <c r="AE7" s="213">
        <f>ROUND(data!H89,0)</f>
        <v>0</v>
      </c>
      <c r="AF7" s="213">
        <f>ROUND(data!H87,0)</f>
        <v>0</v>
      </c>
      <c r="AG7" s="213">
        <f>IF(data!H90&gt;0,ROUND(data!H90,0),0)</f>
        <v>0</v>
      </c>
      <c r="AH7" s="213">
        <f>IF(data!H91&gt;0,ROUND(data!H91,0),0)</f>
        <v>0</v>
      </c>
      <c r="AI7" s="213">
        <f>IF(data!H92&gt;0,ROUND(data!H92,0),0)</f>
        <v>0</v>
      </c>
      <c r="AJ7" s="213">
        <f>IF(data!H93&gt;0,ROUND(data!H93,0),0)</f>
        <v>0</v>
      </c>
      <c r="AK7" s="212">
        <f>IF(data!H94&gt;0,ROUND(data!H94,2),0)</f>
        <v>0</v>
      </c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</row>
    <row r="8" spans="1:89" s="12" customFormat="1" ht="12.65" customHeight="1">
      <c r="A8" s="16" t="str">
        <f>RIGHT(data!$C$97,3)</f>
        <v>021</v>
      </c>
      <c r="B8" s="215" t="str">
        <f>RIGHT(data!$C$96,4)</f>
        <v>2020</v>
      </c>
      <c r="C8" s="16" t="str">
        <f>data!I$55</f>
        <v>6150</v>
      </c>
      <c r="D8" s="16" t="s">
        <v>1122</v>
      </c>
      <c r="E8" s="213">
        <f>ROUND(data!I59,0)</f>
        <v>0</v>
      </c>
      <c r="F8" s="212">
        <f>ROUND(data!I60,2)</f>
        <v>0</v>
      </c>
      <c r="G8" s="213">
        <f>ROUND(data!I61,0)</f>
        <v>0</v>
      </c>
      <c r="H8" s="213">
        <f>ROUND(data!I62,0)</f>
        <v>0</v>
      </c>
      <c r="I8" s="213">
        <f>ROUND(data!I63,0)</f>
        <v>0</v>
      </c>
      <c r="J8" s="213">
        <f>ROUND(data!I64,0)</f>
        <v>0</v>
      </c>
      <c r="K8" s="213">
        <f>ROUND(data!I65,0)</f>
        <v>0</v>
      </c>
      <c r="L8" s="213">
        <f>ROUND(data!I66,0)</f>
        <v>0</v>
      </c>
      <c r="M8" s="66">
        <f>ROUND(data!I67,0)</f>
        <v>0</v>
      </c>
      <c r="N8" s="213">
        <f>ROUND(data!I68,0)</f>
        <v>0</v>
      </c>
      <c r="O8" s="213">
        <f>ROUND(data!I69,0)</f>
        <v>0</v>
      </c>
      <c r="P8" s="213">
        <f>ROUND(data!I70,0)</f>
        <v>0</v>
      </c>
      <c r="Q8" s="213">
        <f>ROUND(data!I71,0)</f>
        <v>0</v>
      </c>
      <c r="R8" s="213">
        <f>ROUND(data!I72,0)</f>
        <v>0</v>
      </c>
      <c r="S8" s="213">
        <f>ROUND(data!I73,0)</f>
        <v>0</v>
      </c>
      <c r="T8" s="213">
        <f>ROUND(data!I74,0)</f>
        <v>0</v>
      </c>
      <c r="U8" s="213">
        <f>ROUND(data!I75,0)</f>
        <v>0</v>
      </c>
      <c r="V8" s="213">
        <f>ROUND(data!I76,0)</f>
        <v>0</v>
      </c>
      <c r="W8" s="213">
        <f>ROUND(data!I77,0)</f>
        <v>0</v>
      </c>
      <c r="X8" s="213">
        <f>ROUND(data!I78,0)</f>
        <v>0</v>
      </c>
      <c r="Y8" s="213">
        <f>ROUND(data!I79,0)</f>
        <v>0</v>
      </c>
      <c r="Z8" s="213">
        <f>ROUND(data!I80,0)</f>
        <v>0</v>
      </c>
      <c r="AA8" s="213">
        <f>ROUND(data!I81,0)</f>
        <v>0</v>
      </c>
      <c r="AB8" s="213">
        <f>ROUND(data!I82,0)</f>
        <v>0</v>
      </c>
      <c r="AC8" s="213">
        <f>ROUND(data!I83,0)</f>
        <v>0</v>
      </c>
      <c r="AD8" s="213">
        <f>ROUND(data!I84,0)</f>
        <v>0</v>
      </c>
      <c r="AE8" s="213">
        <f>ROUND(data!I89,0)</f>
        <v>0</v>
      </c>
      <c r="AF8" s="213">
        <f>ROUND(data!I87,0)</f>
        <v>0</v>
      </c>
      <c r="AG8" s="213">
        <f>IF(data!I90&gt;0,ROUND(data!I90,0),0)</f>
        <v>0</v>
      </c>
      <c r="AH8" s="213">
        <f>IF(data!I91&gt;0,ROUND(data!I91,0),0)</f>
        <v>0</v>
      </c>
      <c r="AI8" s="213">
        <f>IF(data!I92&gt;0,ROUND(data!I92,0),0)</f>
        <v>0</v>
      </c>
      <c r="AJ8" s="213">
        <f>IF(data!I93&gt;0,ROUND(data!I93,0),0)</f>
        <v>0</v>
      </c>
      <c r="AK8" s="212">
        <f>IF(data!I94&gt;0,ROUND(data!I94,2),0)</f>
        <v>0</v>
      </c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</row>
    <row r="9" spans="1:89" s="12" customFormat="1" ht="12.65" customHeight="1">
      <c r="A9" s="16" t="str">
        <f>RIGHT(data!$C$97,3)</f>
        <v>021</v>
      </c>
      <c r="B9" s="215" t="str">
        <f>RIGHT(data!$C$96,4)</f>
        <v>2020</v>
      </c>
      <c r="C9" s="16" t="str">
        <f>data!J$55</f>
        <v>6170</v>
      </c>
      <c r="D9" s="16" t="s">
        <v>1122</v>
      </c>
      <c r="E9" s="213">
        <f>ROUND(data!J59,0)</f>
        <v>99</v>
      </c>
      <c r="F9" s="212">
        <f>ROUND(data!J60,2)</f>
        <v>1.04</v>
      </c>
      <c r="G9" s="213">
        <f>ROUND(data!J61,0)</f>
        <v>0</v>
      </c>
      <c r="H9" s="213">
        <f>ROUND(data!J62,0)</f>
        <v>0</v>
      </c>
      <c r="I9" s="213">
        <f>ROUND(data!J63,0)</f>
        <v>0</v>
      </c>
      <c r="J9" s="213">
        <f>ROUND(data!J64,0)</f>
        <v>0</v>
      </c>
      <c r="K9" s="213">
        <f>ROUND(data!J65,0)</f>
        <v>0</v>
      </c>
      <c r="L9" s="213">
        <f>ROUND(data!J66,0)</f>
        <v>0</v>
      </c>
      <c r="M9" s="66">
        <f>ROUND(data!J67,0)</f>
        <v>0</v>
      </c>
      <c r="N9" s="213">
        <f>ROUND(data!J68,0)</f>
        <v>0</v>
      </c>
      <c r="O9" s="213">
        <f>ROUND(data!J69,0)</f>
        <v>0</v>
      </c>
      <c r="P9" s="213">
        <f>ROUND(data!J70,0)</f>
        <v>0</v>
      </c>
      <c r="Q9" s="213">
        <f>ROUND(data!J71,0)</f>
        <v>0</v>
      </c>
      <c r="R9" s="213">
        <f>ROUND(data!J72,0)</f>
        <v>0</v>
      </c>
      <c r="S9" s="213">
        <f>ROUND(data!J73,0)</f>
        <v>0</v>
      </c>
      <c r="T9" s="213">
        <f>ROUND(data!J74,0)</f>
        <v>0</v>
      </c>
      <c r="U9" s="213">
        <f>ROUND(data!J75,0)</f>
        <v>0</v>
      </c>
      <c r="V9" s="213">
        <f>ROUND(data!J76,0)</f>
        <v>0</v>
      </c>
      <c r="W9" s="213">
        <f>ROUND(data!J77,0)</f>
        <v>0</v>
      </c>
      <c r="X9" s="213">
        <f>ROUND(data!J78,0)</f>
        <v>0</v>
      </c>
      <c r="Y9" s="213">
        <f>ROUND(data!J79,0)</f>
        <v>0</v>
      </c>
      <c r="Z9" s="213">
        <f>ROUND(data!J80,0)</f>
        <v>0</v>
      </c>
      <c r="AA9" s="213">
        <f>ROUND(data!J81,0)</f>
        <v>0</v>
      </c>
      <c r="AB9" s="213">
        <f>ROUND(data!J82,0)</f>
        <v>0</v>
      </c>
      <c r="AC9" s="213">
        <f>ROUND(data!J83,0)</f>
        <v>0</v>
      </c>
      <c r="AD9" s="213">
        <f>ROUND(data!J84,0)</f>
        <v>0</v>
      </c>
      <c r="AE9" s="213">
        <f>ROUND(data!J89,0)</f>
        <v>524723</v>
      </c>
      <c r="AF9" s="213">
        <f>ROUND(data!J87,0)</f>
        <v>523760</v>
      </c>
      <c r="AG9" s="213">
        <f>IF(data!J90&gt;0,ROUND(data!J90,0),0)</f>
        <v>269</v>
      </c>
      <c r="AH9" s="213">
        <f>IF(data!J91&gt;0,ROUND(data!J91,0),0)</f>
        <v>287</v>
      </c>
      <c r="AI9" s="213">
        <f>IF(data!J92&gt;0,ROUND(data!J92,0),0)</f>
        <v>1353</v>
      </c>
      <c r="AJ9" s="213">
        <f>IF(data!J93&gt;0,ROUND(data!J93,0),0)</f>
        <v>337</v>
      </c>
      <c r="AK9" s="212">
        <f>IF(data!J94&gt;0,ROUND(data!J94,2),0)</f>
        <v>0.92</v>
      </c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</row>
    <row r="10" spans="1:89" s="12" customFormat="1" ht="12.65" customHeight="1">
      <c r="A10" s="16" t="str">
        <f>RIGHT(data!$C$97,3)</f>
        <v>021</v>
      </c>
      <c r="B10" s="215" t="str">
        <f>RIGHT(data!$C$96,4)</f>
        <v>2020</v>
      </c>
      <c r="C10" s="16" t="str">
        <f>data!K$55</f>
        <v>6200</v>
      </c>
      <c r="D10" s="16" t="s">
        <v>1122</v>
      </c>
      <c r="E10" s="213">
        <f>ROUND(data!K59,0)</f>
        <v>0</v>
      </c>
      <c r="F10" s="212">
        <f>ROUND(data!K60,2)</f>
        <v>0</v>
      </c>
      <c r="G10" s="213">
        <f>ROUND(data!K61,0)</f>
        <v>0</v>
      </c>
      <c r="H10" s="213">
        <f>ROUND(data!K62,0)</f>
        <v>0</v>
      </c>
      <c r="I10" s="213">
        <f>ROUND(data!K63,0)</f>
        <v>0</v>
      </c>
      <c r="J10" s="213">
        <f>ROUND(data!K64,0)</f>
        <v>0</v>
      </c>
      <c r="K10" s="213">
        <f>ROUND(data!K65,0)</f>
        <v>0</v>
      </c>
      <c r="L10" s="213">
        <f>ROUND(data!K66,0)</f>
        <v>0</v>
      </c>
      <c r="M10" s="66">
        <f>ROUND(data!K67,0)</f>
        <v>0</v>
      </c>
      <c r="N10" s="213">
        <f>ROUND(data!K68,0)</f>
        <v>0</v>
      </c>
      <c r="O10" s="213">
        <f>ROUND(data!K69,0)</f>
        <v>0</v>
      </c>
      <c r="P10" s="213">
        <f>ROUND(data!K70,0)</f>
        <v>0</v>
      </c>
      <c r="Q10" s="213">
        <f>ROUND(data!K71,0)</f>
        <v>0</v>
      </c>
      <c r="R10" s="213">
        <f>ROUND(data!K72,0)</f>
        <v>0</v>
      </c>
      <c r="S10" s="213">
        <f>ROUND(data!K73,0)</f>
        <v>0</v>
      </c>
      <c r="T10" s="213">
        <f>ROUND(data!K74,0)</f>
        <v>0</v>
      </c>
      <c r="U10" s="213">
        <f>ROUND(data!K75,0)</f>
        <v>0</v>
      </c>
      <c r="V10" s="213">
        <f>ROUND(data!K76,0)</f>
        <v>0</v>
      </c>
      <c r="W10" s="213">
        <f>ROUND(data!K77,0)</f>
        <v>0</v>
      </c>
      <c r="X10" s="213">
        <f>ROUND(data!K78,0)</f>
        <v>0</v>
      </c>
      <c r="Y10" s="213">
        <f>ROUND(data!K79,0)</f>
        <v>0</v>
      </c>
      <c r="Z10" s="213">
        <f>ROUND(data!K80,0)</f>
        <v>0</v>
      </c>
      <c r="AA10" s="213">
        <f>ROUND(data!K81,0)</f>
        <v>0</v>
      </c>
      <c r="AB10" s="213">
        <f>ROUND(data!K82,0)</f>
        <v>0</v>
      </c>
      <c r="AC10" s="213">
        <f>ROUND(data!K83,0)</f>
        <v>0</v>
      </c>
      <c r="AD10" s="213">
        <f>ROUND(data!K84,0)</f>
        <v>0</v>
      </c>
      <c r="AE10" s="213">
        <f>ROUND(data!K89,0)</f>
        <v>0</v>
      </c>
      <c r="AF10" s="213">
        <f>ROUND(data!K87,0)</f>
        <v>0</v>
      </c>
      <c r="AG10" s="213">
        <f>IF(data!K90&gt;0,ROUND(data!K90,0),0)</f>
        <v>0</v>
      </c>
      <c r="AH10" s="213">
        <f>IF(data!K91&gt;0,ROUND(data!K91,0),0)</f>
        <v>0</v>
      </c>
      <c r="AI10" s="213">
        <f>IF(data!K92&gt;0,ROUND(data!K92,0),0)</f>
        <v>0</v>
      </c>
      <c r="AJ10" s="213">
        <f>IF(data!K93&gt;0,ROUND(data!K93,0),0)</f>
        <v>0</v>
      </c>
      <c r="AK10" s="212">
        <f>IF(data!K94&gt;0,ROUND(data!K94,2),0)</f>
        <v>0</v>
      </c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</row>
    <row r="11" spans="1:89" s="12" customFormat="1" ht="12.65" customHeight="1">
      <c r="A11" s="16" t="str">
        <f>RIGHT(data!$C$97,3)</f>
        <v>021</v>
      </c>
      <c r="B11" s="215" t="str">
        <f>RIGHT(data!$C$96,4)</f>
        <v>2020</v>
      </c>
      <c r="C11" s="16" t="str">
        <f>data!L$55</f>
        <v>6210</v>
      </c>
      <c r="D11" s="16" t="s">
        <v>1122</v>
      </c>
      <c r="E11" s="213">
        <f>ROUND(data!L59,0)</f>
        <v>192</v>
      </c>
      <c r="F11" s="212">
        <f>ROUND(data!L60,2)</f>
        <v>7.28</v>
      </c>
      <c r="G11" s="213">
        <f>ROUND(data!L61,0)</f>
        <v>0</v>
      </c>
      <c r="H11" s="213">
        <f>ROUND(data!L62,0)</f>
        <v>0</v>
      </c>
      <c r="I11" s="213">
        <f>ROUND(data!L63,0)</f>
        <v>0</v>
      </c>
      <c r="J11" s="213">
        <f>ROUND(data!L64,0)</f>
        <v>0</v>
      </c>
      <c r="K11" s="213">
        <f>ROUND(data!L65,0)</f>
        <v>0</v>
      </c>
      <c r="L11" s="213">
        <f>ROUND(data!L66,0)</f>
        <v>0</v>
      </c>
      <c r="M11" s="66">
        <f>ROUND(data!L67,0)</f>
        <v>0</v>
      </c>
      <c r="N11" s="213">
        <f>ROUND(data!L68,0)</f>
        <v>0</v>
      </c>
      <c r="O11" s="213">
        <f>ROUND(data!L69,0)</f>
        <v>0</v>
      </c>
      <c r="P11" s="213">
        <f>ROUND(data!L70,0)</f>
        <v>0</v>
      </c>
      <c r="Q11" s="213">
        <f>ROUND(data!L71,0)</f>
        <v>0</v>
      </c>
      <c r="R11" s="213">
        <f>ROUND(data!L72,0)</f>
        <v>0</v>
      </c>
      <c r="S11" s="213">
        <f>ROUND(data!L73,0)</f>
        <v>0</v>
      </c>
      <c r="T11" s="213">
        <f>ROUND(data!L74,0)</f>
        <v>0</v>
      </c>
      <c r="U11" s="213">
        <f>ROUND(data!L75,0)</f>
        <v>0</v>
      </c>
      <c r="V11" s="213">
        <f>ROUND(data!L76,0)</f>
        <v>0</v>
      </c>
      <c r="W11" s="213">
        <f>ROUND(data!L77,0)</f>
        <v>0</v>
      </c>
      <c r="X11" s="213">
        <f>ROUND(data!L78,0)</f>
        <v>0</v>
      </c>
      <c r="Y11" s="213">
        <f>ROUND(data!L79,0)</f>
        <v>0</v>
      </c>
      <c r="Z11" s="213">
        <f>ROUND(data!L80,0)</f>
        <v>0</v>
      </c>
      <c r="AA11" s="213">
        <f>ROUND(data!L81,0)</f>
        <v>0</v>
      </c>
      <c r="AB11" s="213">
        <f>ROUND(data!L82,0)</f>
        <v>0</v>
      </c>
      <c r="AC11" s="213">
        <f>ROUND(data!L83,0)</f>
        <v>0</v>
      </c>
      <c r="AD11" s="213">
        <f>ROUND(data!L84,0)</f>
        <v>0</v>
      </c>
      <c r="AE11" s="213">
        <f>ROUND(data!L89,0)</f>
        <v>1597570</v>
      </c>
      <c r="AF11" s="213">
        <f>ROUND(data!L87,0)</f>
        <v>1597570</v>
      </c>
      <c r="AG11" s="213">
        <f>IF(data!L90&gt;0,ROUND(data!L90,0),0)</f>
        <v>1885</v>
      </c>
      <c r="AH11" s="213">
        <f>IF(data!L91&gt;0,ROUND(data!L91,0),0)</f>
        <v>2012</v>
      </c>
      <c r="AI11" s="213">
        <f>IF(data!L92&gt;0,ROUND(data!L92,0),0)</f>
        <v>9501</v>
      </c>
      <c r="AJ11" s="213">
        <f>IF(data!L93&gt;0,ROUND(data!L93,0),0)</f>
        <v>2363</v>
      </c>
      <c r="AK11" s="212">
        <f>IF(data!L94&gt;0,ROUND(data!L94,2),0)</f>
        <v>6.48</v>
      </c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</row>
    <row r="12" spans="1:89" s="12" customFormat="1" ht="12.65" customHeight="1">
      <c r="A12" s="16" t="str">
        <f>RIGHT(data!$C$97,3)</f>
        <v>021</v>
      </c>
      <c r="B12" s="215" t="str">
        <f>RIGHT(data!$C$96,4)</f>
        <v>2020</v>
      </c>
      <c r="C12" s="16" t="str">
        <f>data!M$55</f>
        <v>6330</v>
      </c>
      <c r="D12" s="16" t="s">
        <v>1122</v>
      </c>
      <c r="E12" s="213">
        <f>ROUND(data!M59,0)</f>
        <v>0</v>
      </c>
      <c r="F12" s="212">
        <f>ROUND(data!M60,2)</f>
        <v>0</v>
      </c>
      <c r="G12" s="213">
        <f>ROUND(data!M61,0)</f>
        <v>0</v>
      </c>
      <c r="H12" s="213">
        <f>ROUND(data!M62,0)</f>
        <v>0</v>
      </c>
      <c r="I12" s="213">
        <f>ROUND(data!M63,0)</f>
        <v>0</v>
      </c>
      <c r="J12" s="213">
        <f>ROUND(data!M64,0)</f>
        <v>0</v>
      </c>
      <c r="K12" s="213">
        <f>ROUND(data!M65,0)</f>
        <v>0</v>
      </c>
      <c r="L12" s="213">
        <f>ROUND(data!M66,0)</f>
        <v>0</v>
      </c>
      <c r="M12" s="66">
        <f>ROUND(data!M67,0)</f>
        <v>0</v>
      </c>
      <c r="N12" s="213">
        <f>ROUND(data!M68,0)</f>
        <v>0</v>
      </c>
      <c r="O12" s="213">
        <f>ROUND(data!M69,0)</f>
        <v>0</v>
      </c>
      <c r="P12" s="213">
        <f>ROUND(data!M70,0)</f>
        <v>0</v>
      </c>
      <c r="Q12" s="213">
        <f>ROUND(data!M71,0)</f>
        <v>0</v>
      </c>
      <c r="R12" s="213">
        <f>ROUND(data!M72,0)</f>
        <v>0</v>
      </c>
      <c r="S12" s="213">
        <f>ROUND(data!M73,0)</f>
        <v>0</v>
      </c>
      <c r="T12" s="213">
        <f>ROUND(data!M74,0)</f>
        <v>0</v>
      </c>
      <c r="U12" s="213">
        <f>ROUND(data!M75,0)</f>
        <v>0</v>
      </c>
      <c r="V12" s="213">
        <f>ROUND(data!M76,0)</f>
        <v>0</v>
      </c>
      <c r="W12" s="213">
        <f>ROUND(data!M77,0)</f>
        <v>0</v>
      </c>
      <c r="X12" s="213">
        <f>ROUND(data!M78,0)</f>
        <v>0</v>
      </c>
      <c r="Y12" s="213">
        <f>ROUND(data!M79,0)</f>
        <v>0</v>
      </c>
      <c r="Z12" s="213">
        <f>ROUND(data!M80,0)</f>
        <v>0</v>
      </c>
      <c r="AA12" s="213">
        <f>ROUND(data!M81,0)</f>
        <v>0</v>
      </c>
      <c r="AB12" s="213">
        <f>ROUND(data!M82,0)</f>
        <v>0</v>
      </c>
      <c r="AC12" s="213">
        <f>ROUND(data!M83,0)</f>
        <v>0</v>
      </c>
      <c r="AD12" s="213">
        <f>ROUND(data!M84,0)</f>
        <v>0</v>
      </c>
      <c r="AE12" s="213">
        <f>ROUND(data!M89,0)</f>
        <v>0</v>
      </c>
      <c r="AF12" s="213">
        <f>ROUND(data!M87,0)</f>
        <v>0</v>
      </c>
      <c r="AG12" s="213">
        <f>IF(data!M90&gt;0,ROUND(data!M90,0),0)</f>
        <v>0</v>
      </c>
      <c r="AH12" s="213">
        <f>IF(data!M91&gt;0,ROUND(data!M91,0),0)</f>
        <v>0</v>
      </c>
      <c r="AI12" s="213">
        <f>IF(data!M92&gt;0,ROUND(data!M92,0),0)</f>
        <v>0</v>
      </c>
      <c r="AJ12" s="213">
        <f>IF(data!M93&gt;0,ROUND(data!M93,0),0)</f>
        <v>0</v>
      </c>
      <c r="AK12" s="212">
        <f>IF(data!M94&gt;0,ROUND(data!M94,2),0)</f>
        <v>0</v>
      </c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</row>
    <row r="13" spans="1:89" s="12" customFormat="1" ht="12.65" customHeight="1">
      <c r="A13" s="16" t="str">
        <f>RIGHT(data!$C$97,3)</f>
        <v>021</v>
      </c>
      <c r="B13" s="215" t="str">
        <f>RIGHT(data!$C$96,4)</f>
        <v>2020</v>
      </c>
      <c r="C13" s="16" t="str">
        <f>data!N$55</f>
        <v>6400</v>
      </c>
      <c r="D13" s="16" t="s">
        <v>1122</v>
      </c>
      <c r="E13" s="213">
        <f>ROUND(data!N59,0)</f>
        <v>13326</v>
      </c>
      <c r="F13" s="212">
        <f>ROUND(data!N60,2)</f>
        <v>45.83</v>
      </c>
      <c r="G13" s="213">
        <f>ROUND(data!N61,0)</f>
        <v>0</v>
      </c>
      <c r="H13" s="213">
        <f>ROUND(data!N62,0)</f>
        <v>0</v>
      </c>
      <c r="I13" s="213">
        <f>ROUND(data!N63,0)</f>
        <v>0</v>
      </c>
      <c r="J13" s="213">
        <f>ROUND(data!N64,0)</f>
        <v>0</v>
      </c>
      <c r="K13" s="213">
        <f>ROUND(data!N65,0)</f>
        <v>0</v>
      </c>
      <c r="L13" s="213">
        <f>ROUND(data!N66,0)</f>
        <v>0</v>
      </c>
      <c r="M13" s="66">
        <f>ROUND(data!N67,0)</f>
        <v>0</v>
      </c>
      <c r="N13" s="213">
        <f>ROUND(data!N68,0)</f>
        <v>0</v>
      </c>
      <c r="O13" s="213">
        <f>ROUND(data!N69,0)</f>
        <v>0</v>
      </c>
      <c r="P13" s="213">
        <f>ROUND(data!N70,0)</f>
        <v>0</v>
      </c>
      <c r="Q13" s="213">
        <f>ROUND(data!N71,0)</f>
        <v>0</v>
      </c>
      <c r="R13" s="213">
        <f>ROUND(data!N72,0)</f>
        <v>0</v>
      </c>
      <c r="S13" s="213">
        <f>ROUND(data!N73,0)</f>
        <v>0</v>
      </c>
      <c r="T13" s="213">
        <f>ROUND(data!N74,0)</f>
        <v>0</v>
      </c>
      <c r="U13" s="213">
        <f>ROUND(data!N75,0)</f>
        <v>0</v>
      </c>
      <c r="V13" s="213">
        <f>ROUND(data!N76,0)</f>
        <v>0</v>
      </c>
      <c r="W13" s="213">
        <f>ROUND(data!N77,0)</f>
        <v>0</v>
      </c>
      <c r="X13" s="213">
        <f>ROUND(data!N78,0)</f>
        <v>0</v>
      </c>
      <c r="Y13" s="213">
        <f>ROUND(data!N79,0)</f>
        <v>0</v>
      </c>
      <c r="Z13" s="213">
        <f>ROUND(data!N80,0)</f>
        <v>0</v>
      </c>
      <c r="AA13" s="213">
        <f>ROUND(data!N81,0)</f>
        <v>0</v>
      </c>
      <c r="AB13" s="213">
        <f>ROUND(data!N82,0)</f>
        <v>0</v>
      </c>
      <c r="AC13" s="213">
        <f>ROUND(data!N83,0)</f>
        <v>0</v>
      </c>
      <c r="AD13" s="213">
        <f>ROUND(data!N84,0)</f>
        <v>0</v>
      </c>
      <c r="AE13" s="213">
        <f>ROUND(data!N89,0)</f>
        <v>0</v>
      </c>
      <c r="AF13" s="213">
        <f>ROUND(data!N87,0)</f>
        <v>0</v>
      </c>
      <c r="AG13" s="213">
        <f>IF(data!N90&gt;0,ROUND(data!N90,0),0)</f>
        <v>0</v>
      </c>
      <c r="AH13" s="213">
        <f>IF(data!N91&gt;0,ROUND(data!N91,0),0)</f>
        <v>0</v>
      </c>
      <c r="AI13" s="213">
        <f>IF(data!N92&gt;0,ROUND(data!N92,0),0)</f>
        <v>117275</v>
      </c>
      <c r="AJ13" s="213">
        <f>IF(data!N93&gt;0,ROUND(data!N93,0),0)</f>
        <v>19208</v>
      </c>
      <c r="AK13" s="212">
        <f>IF(data!N94&gt;0,ROUND(data!N94,2),0)</f>
        <v>37.47</v>
      </c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</row>
    <row r="14" spans="1:89" s="12" customFormat="1" ht="12.65" customHeight="1">
      <c r="A14" s="16" t="str">
        <f>RIGHT(data!$C$97,3)</f>
        <v>021</v>
      </c>
      <c r="B14" s="215" t="str">
        <f>RIGHT(data!$C$96,4)</f>
        <v>2020</v>
      </c>
      <c r="C14" s="16" t="str">
        <f>data!O$55</f>
        <v>7010</v>
      </c>
      <c r="D14" s="16" t="s">
        <v>1122</v>
      </c>
      <c r="E14" s="213">
        <f>ROUND(data!O59,0)</f>
        <v>64</v>
      </c>
      <c r="F14" s="212">
        <f>ROUND(data!O60,2)</f>
        <v>2.4900000000000002</v>
      </c>
      <c r="G14" s="213">
        <f>ROUND(data!O61,0)</f>
        <v>323603</v>
      </c>
      <c r="H14" s="213">
        <f>ROUND(data!O62,0)</f>
        <v>79018</v>
      </c>
      <c r="I14" s="213">
        <f>ROUND(data!O63,0)</f>
        <v>0</v>
      </c>
      <c r="J14" s="213">
        <f>ROUND(data!O64,0)</f>
        <v>37299</v>
      </c>
      <c r="K14" s="213">
        <f>ROUND(data!O65,0)</f>
        <v>0</v>
      </c>
      <c r="L14" s="213">
        <f>ROUND(data!O66,0)</f>
        <v>130</v>
      </c>
      <c r="M14" s="66">
        <f>ROUND(data!O67,0)</f>
        <v>9542</v>
      </c>
      <c r="N14" s="213">
        <f>ROUND(data!O68,0)</f>
        <v>0</v>
      </c>
      <c r="O14" s="213">
        <f>ROUND(data!O69,0)</f>
        <v>10017</v>
      </c>
      <c r="P14" s="213">
        <f>ROUND(data!O70,0)</f>
        <v>0</v>
      </c>
      <c r="Q14" s="213">
        <f>ROUND(data!O71,0)</f>
        <v>0</v>
      </c>
      <c r="R14" s="213">
        <f>ROUND(data!O72,0)</f>
        <v>3270</v>
      </c>
      <c r="S14" s="213">
        <f>ROUND(data!O73,0)</f>
        <v>0</v>
      </c>
      <c r="T14" s="213">
        <f>ROUND(data!O74,0)</f>
        <v>0</v>
      </c>
      <c r="U14" s="213">
        <f>ROUND(data!O75,0)</f>
        <v>0</v>
      </c>
      <c r="V14" s="213">
        <f>ROUND(data!O76,0)</f>
        <v>0</v>
      </c>
      <c r="W14" s="213">
        <f>ROUND(data!O77,0)</f>
        <v>4297</v>
      </c>
      <c r="X14" s="213">
        <f>ROUND(data!O78,0)</f>
        <v>0</v>
      </c>
      <c r="Y14" s="213">
        <f>ROUND(data!O79,0)</f>
        <v>0</v>
      </c>
      <c r="Z14" s="213">
        <f>ROUND(data!O80,0)</f>
        <v>1403</v>
      </c>
      <c r="AA14" s="213">
        <f>ROUND(data!O81,0)</f>
        <v>0</v>
      </c>
      <c r="AB14" s="213">
        <f>ROUND(data!O82,0)</f>
        <v>0</v>
      </c>
      <c r="AC14" s="213">
        <f>ROUND(data!O83,0)</f>
        <v>1047</v>
      </c>
      <c r="AD14" s="213">
        <f>ROUND(data!O84,0)</f>
        <v>0</v>
      </c>
      <c r="AE14" s="213">
        <f>ROUND(data!O89,0)</f>
        <v>698387</v>
      </c>
      <c r="AF14" s="213">
        <f>ROUND(data!O87,0)</f>
        <v>629573</v>
      </c>
      <c r="AG14" s="213">
        <f>IF(data!O90&gt;0,ROUND(data!O90,0),0)</f>
        <v>1132</v>
      </c>
      <c r="AH14" s="213">
        <f>IF(data!O91&gt;0,ROUND(data!O91,0),0)</f>
        <v>0</v>
      </c>
      <c r="AI14" s="213">
        <f>IF(data!O92&gt;0,ROUND(data!O92,0),0)</f>
        <v>4362</v>
      </c>
      <c r="AJ14" s="213">
        <f>IF(data!O93&gt;0,ROUND(data!O93,0),0)</f>
        <v>728</v>
      </c>
      <c r="AK14" s="212">
        <f>IF(data!O94&gt;0,ROUND(data!O94,2),0)</f>
        <v>2.4900000000000002</v>
      </c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</row>
    <row r="15" spans="1:89" s="12" customFormat="1" ht="12.65" customHeight="1">
      <c r="A15" s="16" t="str">
        <f>RIGHT(data!$C$97,3)</f>
        <v>021</v>
      </c>
      <c r="B15" s="215" t="str">
        <f>RIGHT(data!$C$96,4)</f>
        <v>2020</v>
      </c>
      <c r="C15" s="16" t="str">
        <f>data!P$55</f>
        <v>7020</v>
      </c>
      <c r="D15" s="16" t="s">
        <v>1122</v>
      </c>
      <c r="E15" s="213">
        <f>ROUND(data!P59,0)</f>
        <v>35111</v>
      </c>
      <c r="F15" s="212">
        <f>ROUND(data!P60,2)</f>
        <v>8.24</v>
      </c>
      <c r="G15" s="213">
        <f>ROUND(data!P61,0)</f>
        <v>725557</v>
      </c>
      <c r="H15" s="213">
        <f>ROUND(data!P62,0)</f>
        <v>224314</v>
      </c>
      <c r="I15" s="213">
        <f>ROUND(data!P63,0)</f>
        <v>0</v>
      </c>
      <c r="J15" s="213">
        <f>ROUND(data!P64,0)</f>
        <v>217941</v>
      </c>
      <c r="K15" s="213">
        <f>ROUND(data!P65,0)</f>
        <v>0</v>
      </c>
      <c r="L15" s="213">
        <f>ROUND(data!P66,0)</f>
        <v>23546</v>
      </c>
      <c r="M15" s="66">
        <f>ROUND(data!P67,0)</f>
        <v>163749</v>
      </c>
      <c r="N15" s="213">
        <f>ROUND(data!P68,0)</f>
        <v>0</v>
      </c>
      <c r="O15" s="213">
        <f>ROUND(data!P69,0)</f>
        <v>55115</v>
      </c>
      <c r="P15" s="213">
        <f>ROUND(data!P70,0)</f>
        <v>0</v>
      </c>
      <c r="Q15" s="213">
        <f>ROUND(data!P71,0)</f>
        <v>0</v>
      </c>
      <c r="R15" s="213">
        <f>ROUND(data!P72,0)</f>
        <v>29104</v>
      </c>
      <c r="S15" s="213">
        <f>ROUND(data!P73,0)</f>
        <v>0</v>
      </c>
      <c r="T15" s="213">
        <f>ROUND(data!P74,0)</f>
        <v>0</v>
      </c>
      <c r="U15" s="213">
        <f>ROUND(data!P75,0)</f>
        <v>0</v>
      </c>
      <c r="V15" s="213">
        <f>ROUND(data!P76,0)</f>
        <v>0</v>
      </c>
      <c r="W15" s="213">
        <f>ROUND(data!P77,0)</f>
        <v>25634</v>
      </c>
      <c r="X15" s="213">
        <f>ROUND(data!P78,0)</f>
        <v>0</v>
      </c>
      <c r="Y15" s="213">
        <f>ROUND(data!P79,0)</f>
        <v>0</v>
      </c>
      <c r="Z15" s="213">
        <f>ROUND(data!P80,0)</f>
        <v>0</v>
      </c>
      <c r="AA15" s="213">
        <f>ROUND(data!P81,0)</f>
        <v>0</v>
      </c>
      <c r="AB15" s="213">
        <f>ROUND(data!P82,0)</f>
        <v>0</v>
      </c>
      <c r="AC15" s="213">
        <f>ROUND(data!P83,0)</f>
        <v>377</v>
      </c>
      <c r="AD15" s="213">
        <f>ROUND(data!P84,0)</f>
        <v>0</v>
      </c>
      <c r="AE15" s="213">
        <f>ROUND(data!P89,0)</f>
        <v>2827362</v>
      </c>
      <c r="AF15" s="213">
        <f>ROUND(data!P87,0)</f>
        <v>292248</v>
      </c>
      <c r="AG15" s="213">
        <f>IF(data!P90&gt;0,ROUND(data!P90,0),0)</f>
        <v>4746</v>
      </c>
      <c r="AH15" s="213">
        <f>IF(data!P91&gt;0,ROUND(data!P91,0),0)</f>
        <v>0</v>
      </c>
      <c r="AI15" s="213">
        <f>IF(data!P92&gt;0,ROUND(data!P92,0),0)</f>
        <v>20372</v>
      </c>
      <c r="AJ15" s="213">
        <f>IF(data!P93&gt;0,ROUND(data!P93,0),0)</f>
        <v>3805</v>
      </c>
      <c r="AK15" s="212">
        <f>IF(data!P94&gt;0,ROUND(data!P94,2),0)</f>
        <v>4.8600000000000003</v>
      </c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</row>
    <row r="16" spans="1:89" s="12" customFormat="1" ht="12.65" customHeight="1">
      <c r="A16" s="16" t="str">
        <f>RIGHT(data!$C$97,3)</f>
        <v>021</v>
      </c>
      <c r="B16" s="215" t="str">
        <f>RIGHT(data!$C$96,4)</f>
        <v>2020</v>
      </c>
      <c r="C16" s="16" t="str">
        <f>data!Q$55</f>
        <v>7030</v>
      </c>
      <c r="D16" s="16" t="s">
        <v>1122</v>
      </c>
      <c r="E16" s="213">
        <f>ROUND(data!Q59,0)</f>
        <v>0</v>
      </c>
      <c r="F16" s="212">
        <f>ROUND(data!Q60,2)</f>
        <v>0</v>
      </c>
      <c r="G16" s="213">
        <f>ROUND(data!Q61,0)</f>
        <v>0</v>
      </c>
      <c r="H16" s="213">
        <f>ROUND(data!Q62,0)</f>
        <v>0</v>
      </c>
      <c r="I16" s="213">
        <f>ROUND(data!Q63,0)</f>
        <v>0</v>
      </c>
      <c r="J16" s="213">
        <f>ROUND(data!Q64,0)</f>
        <v>0</v>
      </c>
      <c r="K16" s="213">
        <f>ROUND(data!Q65,0)</f>
        <v>0</v>
      </c>
      <c r="L16" s="213">
        <f>ROUND(data!Q66,0)</f>
        <v>0</v>
      </c>
      <c r="M16" s="66">
        <f>ROUND(data!Q67,0)</f>
        <v>0</v>
      </c>
      <c r="N16" s="213">
        <f>ROUND(data!Q68,0)</f>
        <v>0</v>
      </c>
      <c r="O16" s="213">
        <f>ROUND(data!Q69,0)</f>
        <v>0</v>
      </c>
      <c r="P16" s="213">
        <f>ROUND(data!Q70,0)</f>
        <v>0</v>
      </c>
      <c r="Q16" s="213">
        <f>ROUND(data!Q71,0)</f>
        <v>0</v>
      </c>
      <c r="R16" s="213">
        <f>ROUND(data!Q72,0)</f>
        <v>0</v>
      </c>
      <c r="S16" s="213">
        <f>ROUND(data!Q73,0)</f>
        <v>0</v>
      </c>
      <c r="T16" s="213">
        <f>ROUND(data!Q74,0)</f>
        <v>0</v>
      </c>
      <c r="U16" s="213">
        <f>ROUND(data!Q75,0)</f>
        <v>0</v>
      </c>
      <c r="V16" s="213">
        <f>ROUND(data!Q76,0)</f>
        <v>0</v>
      </c>
      <c r="W16" s="213">
        <f>ROUND(data!Q77,0)</f>
        <v>0</v>
      </c>
      <c r="X16" s="213">
        <f>ROUND(data!Q78,0)</f>
        <v>0</v>
      </c>
      <c r="Y16" s="213">
        <f>ROUND(data!Q79,0)</f>
        <v>0</v>
      </c>
      <c r="Z16" s="213">
        <f>ROUND(data!Q80,0)</f>
        <v>0</v>
      </c>
      <c r="AA16" s="213">
        <f>ROUND(data!Q81,0)</f>
        <v>0</v>
      </c>
      <c r="AB16" s="213">
        <f>ROUND(data!Q82,0)</f>
        <v>0</v>
      </c>
      <c r="AC16" s="213">
        <f>ROUND(data!Q83,0)</f>
        <v>0</v>
      </c>
      <c r="AD16" s="213">
        <f>ROUND(data!Q84,0)</f>
        <v>0</v>
      </c>
      <c r="AE16" s="213">
        <f>ROUND(data!Q89,0)</f>
        <v>359782</v>
      </c>
      <c r="AF16" s="213">
        <f>ROUND(data!Q87,0)</f>
        <v>23100</v>
      </c>
      <c r="AG16" s="213">
        <f>IF(data!Q90&gt;0,ROUND(data!Q90,0),0)</f>
        <v>0</v>
      </c>
      <c r="AH16" s="213">
        <f>IF(data!Q91&gt;0,ROUND(data!Q91,0),0)</f>
        <v>0</v>
      </c>
      <c r="AI16" s="213">
        <f>IF(data!Q92&gt;0,ROUND(data!Q92,0),0)</f>
        <v>0</v>
      </c>
      <c r="AJ16" s="213">
        <f>IF(data!Q93&gt;0,ROUND(data!Q93,0),0)</f>
        <v>0</v>
      </c>
      <c r="AK16" s="212">
        <f>IF(data!Q94&gt;0,ROUND(data!Q94,2),0)</f>
        <v>0</v>
      </c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</row>
    <row r="17" spans="1:89" s="12" customFormat="1" ht="12.65" customHeight="1">
      <c r="A17" s="16" t="str">
        <f>RIGHT(data!$C$97,3)</f>
        <v>021</v>
      </c>
      <c r="B17" s="215" t="str">
        <f>RIGHT(data!$C$96,4)</f>
        <v>2020</v>
      </c>
      <c r="C17" s="16" t="str">
        <f>data!R$55</f>
        <v>7040</v>
      </c>
      <c r="D17" s="16" t="s">
        <v>1122</v>
      </c>
      <c r="E17" s="213">
        <f>ROUND(data!R59,0)</f>
        <v>35111</v>
      </c>
      <c r="F17" s="212">
        <f>ROUND(data!R60,2)</f>
        <v>0.74</v>
      </c>
      <c r="G17" s="213">
        <f>ROUND(data!R61,0)</f>
        <v>431857</v>
      </c>
      <c r="H17" s="213">
        <f>ROUND(data!R62,0)</f>
        <v>66776</v>
      </c>
      <c r="I17" s="213">
        <f>ROUND(data!R63,0)</f>
        <v>9072</v>
      </c>
      <c r="J17" s="213">
        <f>ROUND(data!R64,0)</f>
        <v>12109</v>
      </c>
      <c r="K17" s="213">
        <f>ROUND(data!R65,0)</f>
        <v>0</v>
      </c>
      <c r="L17" s="213">
        <f>ROUND(data!R66,0)</f>
        <v>0</v>
      </c>
      <c r="M17" s="66">
        <f>ROUND(data!R67,0)</f>
        <v>4356</v>
      </c>
      <c r="N17" s="213">
        <f>ROUND(data!R68,0)</f>
        <v>0</v>
      </c>
      <c r="O17" s="213">
        <f>ROUND(data!R69,0)</f>
        <v>8470</v>
      </c>
      <c r="P17" s="213">
        <f>ROUND(data!R70,0)</f>
        <v>0</v>
      </c>
      <c r="Q17" s="213">
        <f>ROUND(data!R71,0)</f>
        <v>0</v>
      </c>
      <c r="R17" s="213">
        <f>ROUND(data!R72,0)</f>
        <v>0</v>
      </c>
      <c r="S17" s="213">
        <f>ROUND(data!R73,0)</f>
        <v>0</v>
      </c>
      <c r="T17" s="213">
        <f>ROUND(data!R74,0)</f>
        <v>0</v>
      </c>
      <c r="U17" s="213">
        <f>ROUND(data!R75,0)</f>
        <v>0</v>
      </c>
      <c r="V17" s="213">
        <f>ROUND(data!R76,0)</f>
        <v>0</v>
      </c>
      <c r="W17" s="213">
        <f>ROUND(data!R77,0)</f>
        <v>0</v>
      </c>
      <c r="X17" s="213">
        <f>ROUND(data!R78,0)</f>
        <v>0</v>
      </c>
      <c r="Y17" s="213">
        <f>ROUND(data!R79,0)</f>
        <v>0</v>
      </c>
      <c r="Z17" s="213">
        <f>ROUND(data!R80,0)</f>
        <v>5169</v>
      </c>
      <c r="AA17" s="213">
        <f>ROUND(data!R81,0)</f>
        <v>0</v>
      </c>
      <c r="AB17" s="213">
        <f>ROUND(data!R82,0)</f>
        <v>506</v>
      </c>
      <c r="AC17" s="213">
        <f>ROUND(data!R83,0)</f>
        <v>2796</v>
      </c>
      <c r="AD17" s="213">
        <f>ROUND(data!R84,0)</f>
        <v>0</v>
      </c>
      <c r="AE17" s="213">
        <f>ROUND(data!R89,0)</f>
        <v>1569579</v>
      </c>
      <c r="AF17" s="213">
        <f>ROUND(data!R87,0)</f>
        <v>314853</v>
      </c>
      <c r="AG17" s="213">
        <f>IF(data!R90&gt;0,ROUND(data!R90,0),0)</f>
        <v>460</v>
      </c>
      <c r="AH17" s="213">
        <f>IF(data!R91&gt;0,ROUND(data!R91,0),0)</f>
        <v>0</v>
      </c>
      <c r="AI17" s="213">
        <f>IF(data!R92&gt;0,ROUND(data!R92,0),0)</f>
        <v>0</v>
      </c>
      <c r="AJ17" s="213">
        <f>IF(data!R93&gt;0,ROUND(data!R93,0),0)</f>
        <v>0</v>
      </c>
      <c r="AK17" s="212">
        <f>IF(data!R94&gt;0,ROUND(data!R94,2),0)</f>
        <v>0</v>
      </c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</row>
    <row r="18" spans="1:89" s="12" customFormat="1" ht="12.65" customHeight="1">
      <c r="A18" s="16" t="str">
        <f>RIGHT(data!$C$97,3)</f>
        <v>021</v>
      </c>
      <c r="B18" s="215" t="str">
        <f>RIGHT(data!$C$96,4)</f>
        <v>2020</v>
      </c>
      <c r="C18" s="16" t="str">
        <f>data!S$55</f>
        <v>7050</v>
      </c>
      <c r="D18" s="16" t="s">
        <v>1122</v>
      </c>
      <c r="E18" s="213"/>
      <c r="F18" s="212">
        <f>ROUND(data!S60,2)</f>
        <v>0</v>
      </c>
      <c r="G18" s="213">
        <f>ROUND(data!S61,0)</f>
        <v>0</v>
      </c>
      <c r="H18" s="213">
        <f>ROUND(data!S62,0)</f>
        <v>0</v>
      </c>
      <c r="I18" s="213">
        <f>ROUND(data!S63,0)</f>
        <v>0</v>
      </c>
      <c r="J18" s="213">
        <f>ROUND(data!S64,0)</f>
        <v>548629</v>
      </c>
      <c r="K18" s="213">
        <f>ROUND(data!S65,0)</f>
        <v>0</v>
      </c>
      <c r="L18" s="213">
        <f>ROUND(data!S66,0)</f>
        <v>0</v>
      </c>
      <c r="M18" s="66">
        <f>ROUND(data!S67,0)</f>
        <v>271</v>
      </c>
      <c r="N18" s="213">
        <f>ROUND(data!S68,0)</f>
        <v>0</v>
      </c>
      <c r="O18" s="213">
        <f>ROUND(data!S69,0)</f>
        <v>21770</v>
      </c>
      <c r="P18" s="213">
        <f>ROUND(data!S70,0)</f>
        <v>0</v>
      </c>
      <c r="Q18" s="213">
        <f>ROUND(data!S71,0)</f>
        <v>0</v>
      </c>
      <c r="R18" s="213">
        <f>ROUND(data!S72,0)</f>
        <v>0</v>
      </c>
      <c r="S18" s="213">
        <f>ROUND(data!S73,0)</f>
        <v>0</v>
      </c>
      <c r="T18" s="213">
        <f>ROUND(data!S74,0)</f>
        <v>0</v>
      </c>
      <c r="U18" s="213">
        <f>ROUND(data!S75,0)</f>
        <v>0</v>
      </c>
      <c r="V18" s="213">
        <f>ROUND(data!S76,0)</f>
        <v>0</v>
      </c>
      <c r="W18" s="213">
        <f>ROUND(data!S77,0)</f>
        <v>0</v>
      </c>
      <c r="X18" s="213">
        <f>ROUND(data!S78,0)</f>
        <v>0</v>
      </c>
      <c r="Y18" s="213">
        <f>ROUND(data!S79,0)</f>
        <v>0</v>
      </c>
      <c r="Z18" s="213">
        <f>ROUND(data!S80,0)</f>
        <v>0</v>
      </c>
      <c r="AA18" s="213">
        <f>ROUND(data!S81,0)</f>
        <v>0</v>
      </c>
      <c r="AB18" s="213">
        <f>ROUND(data!S82,0)</f>
        <v>0</v>
      </c>
      <c r="AC18" s="213">
        <f>ROUND(data!S83,0)</f>
        <v>21770</v>
      </c>
      <c r="AD18" s="213">
        <f>ROUND(data!S84,0)</f>
        <v>0</v>
      </c>
      <c r="AE18" s="213">
        <f>ROUND(data!S89,0)</f>
        <v>1567689</v>
      </c>
      <c r="AF18" s="213">
        <f>ROUND(data!S87,0)</f>
        <v>139743</v>
      </c>
      <c r="AG18" s="213">
        <f>IF(data!S90&gt;0,ROUND(data!S90,0),0)</f>
        <v>542</v>
      </c>
      <c r="AH18" s="213">
        <f>IF(data!S91&gt;0,ROUND(data!S91,0),0)</f>
        <v>0</v>
      </c>
      <c r="AI18" s="213">
        <f>IF(data!S92&gt;0,ROUND(data!S92,0),0)</f>
        <v>0</v>
      </c>
      <c r="AJ18" s="213">
        <f>IF(data!S93&gt;0,ROUND(data!S93,0),0)</f>
        <v>0</v>
      </c>
      <c r="AK18" s="212">
        <f>IF(data!S94&gt;0,ROUND(data!S94,2),0)</f>
        <v>0</v>
      </c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</row>
    <row r="19" spans="1:89" s="12" customFormat="1" ht="12.65" customHeight="1">
      <c r="A19" s="16" t="str">
        <f>RIGHT(data!$C$97,3)</f>
        <v>021</v>
      </c>
      <c r="B19" s="215" t="str">
        <f>RIGHT(data!$C$96,4)</f>
        <v>2020</v>
      </c>
      <c r="C19" s="16" t="str">
        <f>data!T$55</f>
        <v>7060</v>
      </c>
      <c r="D19" s="16" t="s">
        <v>1122</v>
      </c>
      <c r="E19" s="213"/>
      <c r="F19" s="212">
        <f>ROUND(data!T60,2)</f>
        <v>0</v>
      </c>
      <c r="G19" s="213">
        <f>ROUND(data!T61,0)</f>
        <v>0</v>
      </c>
      <c r="H19" s="213">
        <f>ROUND(data!T62,0)</f>
        <v>0</v>
      </c>
      <c r="I19" s="213">
        <f>ROUND(data!T63,0)</f>
        <v>0</v>
      </c>
      <c r="J19" s="213">
        <f>ROUND(data!T64,0)</f>
        <v>0</v>
      </c>
      <c r="K19" s="213">
        <f>ROUND(data!T65,0)</f>
        <v>0</v>
      </c>
      <c r="L19" s="213">
        <f>ROUND(data!T66,0)</f>
        <v>0</v>
      </c>
      <c r="M19" s="66">
        <f>ROUND(data!T67,0)</f>
        <v>0</v>
      </c>
      <c r="N19" s="213">
        <f>ROUND(data!T68,0)</f>
        <v>0</v>
      </c>
      <c r="O19" s="213">
        <f>ROUND(data!T69,0)</f>
        <v>0</v>
      </c>
      <c r="P19" s="213">
        <f>ROUND(data!T70,0)</f>
        <v>0</v>
      </c>
      <c r="Q19" s="213">
        <f>ROUND(data!T71,0)</f>
        <v>0</v>
      </c>
      <c r="R19" s="213">
        <f>ROUND(data!T72,0)</f>
        <v>0</v>
      </c>
      <c r="S19" s="213">
        <f>ROUND(data!T73,0)</f>
        <v>0</v>
      </c>
      <c r="T19" s="213">
        <f>ROUND(data!T74,0)</f>
        <v>0</v>
      </c>
      <c r="U19" s="213">
        <f>ROUND(data!T75,0)</f>
        <v>0</v>
      </c>
      <c r="V19" s="213">
        <f>ROUND(data!T76,0)</f>
        <v>0</v>
      </c>
      <c r="W19" s="213">
        <f>ROUND(data!T77,0)</f>
        <v>0</v>
      </c>
      <c r="X19" s="213">
        <f>ROUND(data!T78,0)</f>
        <v>0</v>
      </c>
      <c r="Y19" s="213">
        <f>ROUND(data!T79,0)</f>
        <v>0</v>
      </c>
      <c r="Z19" s="213">
        <f>ROUND(data!T80,0)</f>
        <v>0</v>
      </c>
      <c r="AA19" s="213">
        <f>ROUND(data!T81,0)</f>
        <v>0</v>
      </c>
      <c r="AB19" s="213">
        <f>ROUND(data!T82,0)</f>
        <v>0</v>
      </c>
      <c r="AC19" s="213">
        <f>ROUND(data!T83,0)</f>
        <v>0</v>
      </c>
      <c r="AD19" s="213">
        <f>ROUND(data!T84,0)</f>
        <v>0</v>
      </c>
      <c r="AE19" s="213">
        <f>ROUND(data!T89,0)</f>
        <v>554951</v>
      </c>
      <c r="AF19" s="213">
        <f>ROUND(data!T87,0)</f>
        <v>218744</v>
      </c>
      <c r="AG19" s="213">
        <f>IF(data!T90&gt;0,ROUND(data!T90,0),0)</f>
        <v>0</v>
      </c>
      <c r="AH19" s="213">
        <f>IF(data!T91&gt;0,ROUND(data!T91,0),0)</f>
        <v>0</v>
      </c>
      <c r="AI19" s="213">
        <f>IF(data!T92&gt;0,ROUND(data!T92,0),0)</f>
        <v>0</v>
      </c>
      <c r="AJ19" s="213">
        <f>IF(data!T93&gt;0,ROUND(data!T93,0),0)</f>
        <v>0</v>
      </c>
      <c r="AK19" s="212">
        <f>IF(data!T94&gt;0,ROUND(data!T94,2),0)</f>
        <v>0</v>
      </c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</row>
    <row r="20" spans="1:89" s="12" customFormat="1" ht="12.65" customHeight="1">
      <c r="A20" s="16" t="str">
        <f>RIGHT(data!$C$97,3)</f>
        <v>021</v>
      </c>
      <c r="B20" s="215" t="str">
        <f>RIGHT(data!$C$96,4)</f>
        <v>2020</v>
      </c>
      <c r="C20" s="16" t="str">
        <f>data!U$55</f>
        <v>7070</v>
      </c>
      <c r="D20" s="16" t="s">
        <v>1122</v>
      </c>
      <c r="E20" s="213">
        <f>ROUND(data!U59,0)</f>
        <v>81369</v>
      </c>
      <c r="F20" s="212">
        <f>ROUND(data!U60,2)</f>
        <v>11.22</v>
      </c>
      <c r="G20" s="213">
        <f>ROUND(data!U61,0)</f>
        <v>723199</v>
      </c>
      <c r="H20" s="213">
        <f>ROUND(data!U62,0)</f>
        <v>211714</v>
      </c>
      <c r="I20" s="213">
        <f>ROUND(data!U63,0)</f>
        <v>7800</v>
      </c>
      <c r="J20" s="213">
        <f>ROUND(data!U64,0)</f>
        <v>558444</v>
      </c>
      <c r="K20" s="213">
        <f>ROUND(data!U65,0)</f>
        <v>0</v>
      </c>
      <c r="L20" s="213">
        <f>ROUND(data!U66,0)</f>
        <v>223931</v>
      </c>
      <c r="M20" s="66">
        <f>ROUND(data!U67,0)</f>
        <v>46389</v>
      </c>
      <c r="N20" s="213">
        <f>ROUND(data!U68,0)</f>
        <v>0</v>
      </c>
      <c r="O20" s="213">
        <f>ROUND(data!U69,0)</f>
        <v>312408</v>
      </c>
      <c r="P20" s="213">
        <f>ROUND(data!U70,0)</f>
        <v>47731</v>
      </c>
      <c r="Q20" s="213">
        <f>ROUND(data!U71,0)</f>
        <v>166867</v>
      </c>
      <c r="R20" s="213">
        <f>ROUND(data!U72,0)</f>
        <v>29155</v>
      </c>
      <c r="S20" s="213">
        <f>ROUND(data!U73,0)</f>
        <v>0</v>
      </c>
      <c r="T20" s="213">
        <f>ROUND(data!U74,0)</f>
        <v>0</v>
      </c>
      <c r="U20" s="213">
        <f>ROUND(data!U75,0)</f>
        <v>0</v>
      </c>
      <c r="V20" s="213">
        <f>ROUND(data!U76,0)</f>
        <v>0</v>
      </c>
      <c r="W20" s="213">
        <f>ROUND(data!U77,0)</f>
        <v>1897</v>
      </c>
      <c r="X20" s="213">
        <f>ROUND(data!U78,0)</f>
        <v>0</v>
      </c>
      <c r="Y20" s="213">
        <f>ROUND(data!U79,0)</f>
        <v>0</v>
      </c>
      <c r="Z20" s="213">
        <f>ROUND(data!U80,0)</f>
        <v>0</v>
      </c>
      <c r="AA20" s="213">
        <f>ROUND(data!U81,0)</f>
        <v>0</v>
      </c>
      <c r="AB20" s="213">
        <f>ROUND(data!U82,0)</f>
        <v>0</v>
      </c>
      <c r="AC20" s="213">
        <f>ROUND(data!U83,0)</f>
        <v>66758</v>
      </c>
      <c r="AD20" s="213">
        <f>ROUND(data!U84,0)</f>
        <v>0</v>
      </c>
      <c r="AE20" s="213">
        <f>ROUND(data!U89,0)</f>
        <v>6913125</v>
      </c>
      <c r="AF20" s="213">
        <f>ROUND(data!U87,0)</f>
        <v>600962</v>
      </c>
      <c r="AG20" s="213">
        <f>IF(data!U90&gt;0,ROUND(data!U90,0),0)</f>
        <v>1661</v>
      </c>
      <c r="AH20" s="213">
        <f>IF(data!U91&gt;0,ROUND(data!U91,0),0)</f>
        <v>0</v>
      </c>
      <c r="AI20" s="213">
        <f>IF(data!U92&gt;0,ROUND(data!U92,0),0)</f>
        <v>7439</v>
      </c>
      <c r="AJ20" s="213">
        <f>IF(data!U93&gt;0,ROUND(data!U93,0),0)</f>
        <v>0</v>
      </c>
      <c r="AK20" s="212">
        <f>IF(data!U94&gt;0,ROUND(data!U94,2),0)</f>
        <v>0</v>
      </c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</row>
    <row r="21" spans="1:89" s="12" customFormat="1" ht="12.65" customHeight="1">
      <c r="A21" s="16" t="str">
        <f>RIGHT(data!$C$97,3)</f>
        <v>021</v>
      </c>
      <c r="B21" s="215" t="str">
        <f>RIGHT(data!$C$96,4)</f>
        <v>2020</v>
      </c>
      <c r="C21" s="16" t="str">
        <f>data!V$55</f>
        <v>7110</v>
      </c>
      <c r="D21" s="16" t="s">
        <v>1122</v>
      </c>
      <c r="E21" s="213">
        <f>ROUND(data!V59,0)</f>
        <v>1659</v>
      </c>
      <c r="F21" s="212">
        <f>ROUND(data!V60,2)</f>
        <v>0.31</v>
      </c>
      <c r="G21" s="213">
        <f>ROUND(data!V61,0)</f>
        <v>0</v>
      </c>
      <c r="H21" s="213">
        <f>ROUND(data!V62,0)</f>
        <v>0</v>
      </c>
      <c r="I21" s="213">
        <f>ROUND(data!V63,0)</f>
        <v>0</v>
      </c>
      <c r="J21" s="213">
        <f>ROUND(data!V64,0)</f>
        <v>0</v>
      </c>
      <c r="K21" s="213">
        <f>ROUND(data!V65,0)</f>
        <v>0</v>
      </c>
      <c r="L21" s="213">
        <f>ROUND(data!V66,0)</f>
        <v>853</v>
      </c>
      <c r="M21" s="66">
        <f>ROUND(data!V67,0)</f>
        <v>430</v>
      </c>
      <c r="N21" s="213">
        <f>ROUND(data!V68,0)</f>
        <v>0</v>
      </c>
      <c r="O21" s="213">
        <f>ROUND(data!V69,0)</f>
        <v>0</v>
      </c>
      <c r="P21" s="213">
        <f>ROUND(data!V70,0)</f>
        <v>0</v>
      </c>
      <c r="Q21" s="213">
        <f>ROUND(data!V71,0)</f>
        <v>0</v>
      </c>
      <c r="R21" s="213">
        <f>ROUND(data!V72,0)</f>
        <v>0</v>
      </c>
      <c r="S21" s="213">
        <f>ROUND(data!V73,0)</f>
        <v>0</v>
      </c>
      <c r="T21" s="213">
        <f>ROUND(data!V74,0)</f>
        <v>0</v>
      </c>
      <c r="U21" s="213">
        <f>ROUND(data!V75,0)</f>
        <v>0</v>
      </c>
      <c r="V21" s="213">
        <f>ROUND(data!V76,0)</f>
        <v>0</v>
      </c>
      <c r="W21" s="213">
        <f>ROUND(data!V77,0)</f>
        <v>0</v>
      </c>
      <c r="X21" s="213">
        <f>ROUND(data!V78,0)</f>
        <v>0</v>
      </c>
      <c r="Y21" s="213">
        <f>ROUND(data!V79,0)</f>
        <v>0</v>
      </c>
      <c r="Z21" s="213">
        <f>ROUND(data!V80,0)</f>
        <v>0</v>
      </c>
      <c r="AA21" s="213">
        <f>ROUND(data!V81,0)</f>
        <v>0</v>
      </c>
      <c r="AB21" s="213">
        <f>ROUND(data!V82,0)</f>
        <v>0</v>
      </c>
      <c r="AC21" s="213">
        <f>ROUND(data!V83,0)</f>
        <v>0</v>
      </c>
      <c r="AD21" s="213">
        <f>ROUND(data!V84,0)</f>
        <v>0</v>
      </c>
      <c r="AE21" s="213">
        <f>ROUND(data!V89,0)</f>
        <v>281180</v>
      </c>
      <c r="AF21" s="213">
        <f>ROUND(data!V87,0)</f>
        <v>12070</v>
      </c>
      <c r="AG21" s="213">
        <f>IF(data!V90&gt;0,ROUND(data!V90,0),0)</f>
        <v>112</v>
      </c>
      <c r="AH21" s="213">
        <f>IF(data!V91&gt;0,ROUND(data!V91,0),0)</f>
        <v>0</v>
      </c>
      <c r="AI21" s="213">
        <f>IF(data!V92&gt;0,ROUND(data!V92,0),0)</f>
        <v>307</v>
      </c>
      <c r="AJ21" s="213">
        <f>IF(data!V93&gt;0,ROUND(data!V93,0),0)</f>
        <v>75</v>
      </c>
      <c r="AK21" s="212">
        <f>IF(data!V94&gt;0,ROUND(data!V94,2),0)</f>
        <v>0</v>
      </c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</row>
    <row r="22" spans="1:89" s="12" customFormat="1" ht="12.65" customHeight="1">
      <c r="A22" s="16" t="str">
        <f>RIGHT(data!$C$97,3)</f>
        <v>021</v>
      </c>
      <c r="B22" s="215" t="str">
        <f>RIGHT(data!$C$96,4)</f>
        <v>2020</v>
      </c>
      <c r="C22" s="16" t="str">
        <f>data!W$55</f>
        <v>7120</v>
      </c>
      <c r="D22" s="16" t="s">
        <v>1122</v>
      </c>
      <c r="E22" s="213">
        <f>ROUND(data!W59,0)</f>
        <v>2855</v>
      </c>
      <c r="F22" s="212">
        <f>ROUND(data!W60,2)</f>
        <v>1.33</v>
      </c>
      <c r="G22" s="213">
        <f>ROUND(data!W61,0)</f>
        <v>0</v>
      </c>
      <c r="H22" s="213">
        <f>ROUND(data!W62,0)</f>
        <v>0</v>
      </c>
      <c r="I22" s="213">
        <f>ROUND(data!W63,0)</f>
        <v>0</v>
      </c>
      <c r="J22" s="213">
        <f>ROUND(data!W64,0)</f>
        <v>0</v>
      </c>
      <c r="K22" s="213">
        <f>ROUND(data!W65,0)</f>
        <v>0</v>
      </c>
      <c r="L22" s="213">
        <f>ROUND(data!W66,0)</f>
        <v>255642</v>
      </c>
      <c r="M22" s="66">
        <f>ROUND(data!W67,0)</f>
        <v>0</v>
      </c>
      <c r="N22" s="213">
        <f>ROUND(data!W68,0)</f>
        <v>0</v>
      </c>
      <c r="O22" s="213">
        <f>ROUND(data!W69,0)</f>
        <v>2941</v>
      </c>
      <c r="P22" s="213">
        <f>ROUND(data!W70,0)</f>
        <v>0</v>
      </c>
      <c r="Q22" s="213">
        <f>ROUND(data!W71,0)</f>
        <v>0</v>
      </c>
      <c r="R22" s="213">
        <f>ROUND(data!W72,0)</f>
        <v>0</v>
      </c>
      <c r="S22" s="213">
        <f>ROUND(data!W73,0)</f>
        <v>0</v>
      </c>
      <c r="T22" s="213">
        <f>ROUND(data!W74,0)</f>
        <v>0</v>
      </c>
      <c r="U22" s="213">
        <f>ROUND(data!W75,0)</f>
        <v>0</v>
      </c>
      <c r="V22" s="213">
        <f>ROUND(data!W76,0)</f>
        <v>0</v>
      </c>
      <c r="W22" s="213">
        <f>ROUND(data!W77,0)</f>
        <v>0</v>
      </c>
      <c r="X22" s="213">
        <f>ROUND(data!W78,0)</f>
        <v>0</v>
      </c>
      <c r="Y22" s="213">
        <f>ROUND(data!W79,0)</f>
        <v>0</v>
      </c>
      <c r="Z22" s="213">
        <f>ROUND(data!W80,0)</f>
        <v>0</v>
      </c>
      <c r="AA22" s="213">
        <f>ROUND(data!W81,0)</f>
        <v>0</v>
      </c>
      <c r="AB22" s="213">
        <f>ROUND(data!W82,0)</f>
        <v>2941</v>
      </c>
      <c r="AC22" s="213">
        <f>ROUND(data!W83,0)</f>
        <v>0</v>
      </c>
      <c r="AD22" s="213">
        <f>ROUND(data!W84,0)</f>
        <v>0</v>
      </c>
      <c r="AE22" s="213">
        <f>ROUND(data!W89,0)</f>
        <v>1268057</v>
      </c>
      <c r="AF22" s="213">
        <f>ROUND(data!W87,0)</f>
        <v>12896</v>
      </c>
      <c r="AG22" s="213">
        <f>IF(data!W90&gt;0,ROUND(data!W90,0),0)</f>
        <v>488</v>
      </c>
      <c r="AH22" s="213">
        <f>IF(data!W91&gt;0,ROUND(data!W91,0),0)</f>
        <v>0</v>
      </c>
      <c r="AI22" s="213">
        <f>IF(data!W92&gt;0,ROUND(data!W92,0),0)</f>
        <v>1334</v>
      </c>
      <c r="AJ22" s="213">
        <f>IF(data!W93&gt;0,ROUND(data!W93,0),0)</f>
        <v>326</v>
      </c>
      <c r="AK22" s="212">
        <f>IF(data!W94&gt;0,ROUND(data!W94,2),0)</f>
        <v>0</v>
      </c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  <c r="BT22" s="66"/>
      <c r="BU22" s="66"/>
      <c r="BV22" s="66"/>
      <c r="BW22" s="66"/>
      <c r="BX22" s="66"/>
      <c r="BY22" s="66"/>
      <c r="BZ22" s="66"/>
      <c r="CA22" s="66"/>
      <c r="CB22" s="66"/>
      <c r="CC22" s="66"/>
      <c r="CD22" s="66"/>
      <c r="CE22" s="66"/>
      <c r="CF22" s="66"/>
      <c r="CG22" s="66"/>
      <c r="CH22" s="66"/>
      <c r="CI22" s="66"/>
      <c r="CJ22" s="66"/>
      <c r="CK22" s="66"/>
    </row>
    <row r="23" spans="1:89" s="12" customFormat="1" ht="12.65" customHeight="1">
      <c r="A23" s="16" t="str">
        <f>RIGHT(data!$C$97,3)</f>
        <v>021</v>
      </c>
      <c r="B23" s="215" t="str">
        <f>RIGHT(data!$C$96,4)</f>
        <v>2020</v>
      </c>
      <c r="C23" s="16" t="str">
        <f>data!X$55</f>
        <v>7130</v>
      </c>
      <c r="D23" s="16" t="s">
        <v>1122</v>
      </c>
      <c r="E23" s="213">
        <f>ROUND(data!X59,0)</f>
        <v>11773</v>
      </c>
      <c r="F23" s="212">
        <f>ROUND(data!X60,2)</f>
        <v>3.35</v>
      </c>
      <c r="G23" s="213">
        <f>ROUND(data!X61,0)</f>
        <v>0</v>
      </c>
      <c r="H23" s="213">
        <f>ROUND(data!X62,0)</f>
        <v>0</v>
      </c>
      <c r="I23" s="213">
        <f>ROUND(data!X63,0)</f>
        <v>0</v>
      </c>
      <c r="J23" s="213">
        <f>ROUND(data!X64,0)</f>
        <v>18041</v>
      </c>
      <c r="K23" s="213">
        <f>ROUND(data!X65,0)</f>
        <v>0</v>
      </c>
      <c r="L23" s="213">
        <f>ROUND(data!X66,0)</f>
        <v>82386</v>
      </c>
      <c r="M23" s="66">
        <f>ROUND(data!X67,0)</f>
        <v>0</v>
      </c>
      <c r="N23" s="213">
        <f>ROUND(data!X68,0)</f>
        <v>0</v>
      </c>
      <c r="O23" s="213">
        <f>ROUND(data!X69,0)</f>
        <v>0</v>
      </c>
      <c r="P23" s="213">
        <f>ROUND(data!X70,0)</f>
        <v>0</v>
      </c>
      <c r="Q23" s="213">
        <f>ROUND(data!X71,0)</f>
        <v>0</v>
      </c>
      <c r="R23" s="213">
        <f>ROUND(data!X72,0)</f>
        <v>0</v>
      </c>
      <c r="S23" s="213">
        <f>ROUND(data!X73,0)</f>
        <v>0</v>
      </c>
      <c r="T23" s="213">
        <f>ROUND(data!X74,0)</f>
        <v>0</v>
      </c>
      <c r="U23" s="213">
        <f>ROUND(data!X75,0)</f>
        <v>0</v>
      </c>
      <c r="V23" s="213">
        <f>ROUND(data!X76,0)</f>
        <v>0</v>
      </c>
      <c r="W23" s="213">
        <f>ROUND(data!X77,0)</f>
        <v>0</v>
      </c>
      <c r="X23" s="213">
        <f>ROUND(data!X78,0)</f>
        <v>0</v>
      </c>
      <c r="Y23" s="213">
        <f>ROUND(data!X79,0)</f>
        <v>0</v>
      </c>
      <c r="Z23" s="213">
        <f>ROUND(data!X80,0)</f>
        <v>0</v>
      </c>
      <c r="AA23" s="213">
        <f>ROUND(data!X81,0)</f>
        <v>0</v>
      </c>
      <c r="AB23" s="213">
        <f>ROUND(data!X82,0)</f>
        <v>0</v>
      </c>
      <c r="AC23" s="213">
        <f>ROUND(data!X83,0)</f>
        <v>0</v>
      </c>
      <c r="AD23" s="213">
        <f>ROUND(data!X84,0)</f>
        <v>0</v>
      </c>
      <c r="AE23" s="213">
        <f>ROUND(data!X89,0)</f>
        <v>3183980</v>
      </c>
      <c r="AF23" s="213">
        <f>ROUND(data!X87,0)</f>
        <v>143480</v>
      </c>
      <c r="AG23" s="213">
        <f>IF(data!X90&gt;0,ROUND(data!X90,0),0)</f>
        <v>1227</v>
      </c>
      <c r="AH23" s="213">
        <f>IF(data!X91&gt;0,ROUND(data!X91,0),0)</f>
        <v>0</v>
      </c>
      <c r="AI23" s="213">
        <f>IF(data!X92&gt;0,ROUND(data!X92,0),0)</f>
        <v>3349</v>
      </c>
      <c r="AJ23" s="213">
        <f>IF(data!X93&gt;0,ROUND(data!X93,0),0)</f>
        <v>818</v>
      </c>
      <c r="AK23" s="212">
        <f>IF(data!X94&gt;0,ROUND(data!X94,2),0)</f>
        <v>0</v>
      </c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</row>
    <row r="24" spans="1:89" s="12" customFormat="1" ht="12.65" customHeight="1">
      <c r="A24" s="16" t="str">
        <f>RIGHT(data!$C$97,3)</f>
        <v>021</v>
      </c>
      <c r="B24" s="215" t="str">
        <f>RIGHT(data!$C$96,4)</f>
        <v>2020</v>
      </c>
      <c r="C24" s="16" t="str">
        <f>data!Y$55</f>
        <v>7140</v>
      </c>
      <c r="D24" s="16" t="s">
        <v>1122</v>
      </c>
      <c r="E24" s="213">
        <f>ROUND(data!Y59,0)</f>
        <v>11098</v>
      </c>
      <c r="F24" s="212">
        <f>ROUND(data!Y60,2)</f>
        <v>2.4</v>
      </c>
      <c r="G24" s="213">
        <f>ROUND(data!Y61,0)</f>
        <v>628681</v>
      </c>
      <c r="H24" s="213">
        <f>ROUND(data!Y62,0)</f>
        <v>165287</v>
      </c>
      <c r="I24" s="213">
        <f>ROUND(data!Y63,0)</f>
        <v>117607</v>
      </c>
      <c r="J24" s="213">
        <f>ROUND(data!Y64,0)</f>
        <v>20814</v>
      </c>
      <c r="K24" s="213">
        <f>ROUND(data!Y65,0)</f>
        <v>0</v>
      </c>
      <c r="L24" s="213">
        <f>ROUND(data!Y66,0)</f>
        <v>50490</v>
      </c>
      <c r="M24" s="66">
        <f>ROUND(data!Y67,0)</f>
        <v>244396</v>
      </c>
      <c r="N24" s="213">
        <f>ROUND(data!Y68,0)</f>
        <v>0</v>
      </c>
      <c r="O24" s="213">
        <f>ROUND(data!Y69,0)</f>
        <v>92641</v>
      </c>
      <c r="P24" s="213">
        <f>ROUND(data!Y70,0)</f>
        <v>0</v>
      </c>
      <c r="Q24" s="213">
        <f>ROUND(data!Y71,0)</f>
        <v>0</v>
      </c>
      <c r="R24" s="213">
        <f>ROUND(data!Y72,0)</f>
        <v>52781</v>
      </c>
      <c r="S24" s="213">
        <f>ROUND(data!Y73,0)</f>
        <v>0</v>
      </c>
      <c r="T24" s="213">
        <f>ROUND(data!Y74,0)</f>
        <v>0</v>
      </c>
      <c r="U24" s="213">
        <f>ROUND(data!Y75,0)</f>
        <v>0</v>
      </c>
      <c r="V24" s="213">
        <f>ROUND(data!Y76,0)</f>
        <v>0</v>
      </c>
      <c r="W24" s="213">
        <f>ROUND(data!Y77,0)</f>
        <v>35942</v>
      </c>
      <c r="X24" s="213">
        <f>ROUND(data!Y78,0)</f>
        <v>0</v>
      </c>
      <c r="Y24" s="213">
        <f>ROUND(data!Y79,0)</f>
        <v>0</v>
      </c>
      <c r="Z24" s="213">
        <f>ROUND(data!Y80,0)</f>
        <v>1138</v>
      </c>
      <c r="AA24" s="213">
        <f>ROUND(data!Y81,0)</f>
        <v>0</v>
      </c>
      <c r="AB24" s="213">
        <f>ROUND(data!Y82,0)</f>
        <v>0</v>
      </c>
      <c r="AC24" s="213">
        <f>ROUND(data!Y83,0)</f>
        <v>2780</v>
      </c>
      <c r="AD24" s="213">
        <f>ROUND(data!Y84,0)</f>
        <v>0</v>
      </c>
      <c r="AE24" s="213">
        <f>ROUND(data!Y89,0)</f>
        <v>2279067</v>
      </c>
      <c r="AF24" s="213">
        <f>ROUND(data!Y87,0)</f>
        <v>50799</v>
      </c>
      <c r="AG24" s="213">
        <f>IF(data!Y90&gt;0,ROUND(data!Y90,0),0)</f>
        <v>878</v>
      </c>
      <c r="AH24" s="213">
        <f>IF(data!Y91&gt;0,ROUND(data!Y91,0),0)</f>
        <v>0</v>
      </c>
      <c r="AI24" s="213">
        <f>IF(data!Y92&gt;0,ROUND(data!Y92,0),0)</f>
        <v>2398</v>
      </c>
      <c r="AJ24" s="213">
        <f>IF(data!Y93&gt;0,ROUND(data!Y93,0),0)</f>
        <v>586</v>
      </c>
      <c r="AK24" s="212">
        <f>IF(data!Y94&gt;0,ROUND(data!Y94,2),0)</f>
        <v>0</v>
      </c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  <c r="BT24" s="66"/>
      <c r="BU24" s="66"/>
      <c r="BV24" s="66"/>
      <c r="BW24" s="66"/>
      <c r="BX24" s="66"/>
      <c r="BY24" s="66"/>
      <c r="BZ24" s="66"/>
      <c r="CA24" s="66"/>
      <c r="CB24" s="66"/>
      <c r="CC24" s="66"/>
      <c r="CD24" s="66"/>
      <c r="CE24" s="66"/>
      <c r="CF24" s="66"/>
      <c r="CG24" s="66"/>
      <c r="CH24" s="66"/>
      <c r="CI24" s="66"/>
      <c r="CJ24" s="66"/>
      <c r="CK24" s="66"/>
    </row>
    <row r="25" spans="1:89" s="12" customFormat="1" ht="12.65" customHeight="1">
      <c r="A25" s="16" t="str">
        <f>RIGHT(data!$C$97,3)</f>
        <v>021</v>
      </c>
      <c r="B25" s="215" t="str">
        <f>RIGHT(data!$C$96,4)</f>
        <v>2020</v>
      </c>
      <c r="C25" s="16" t="str">
        <f>data!Z$55</f>
        <v>7150</v>
      </c>
      <c r="D25" s="16" t="s">
        <v>1122</v>
      </c>
      <c r="E25" s="213">
        <f>ROUND(data!Z59,0)</f>
        <v>0</v>
      </c>
      <c r="F25" s="212">
        <f>ROUND(data!Z60,2)</f>
        <v>0</v>
      </c>
      <c r="G25" s="213">
        <f>ROUND(data!Z61,0)</f>
        <v>0</v>
      </c>
      <c r="H25" s="213">
        <f>ROUND(data!Z62,0)</f>
        <v>0</v>
      </c>
      <c r="I25" s="213">
        <f>ROUND(data!Z63,0)</f>
        <v>0</v>
      </c>
      <c r="J25" s="213">
        <f>ROUND(data!Z64,0)</f>
        <v>0</v>
      </c>
      <c r="K25" s="213">
        <f>ROUND(data!Z65,0)</f>
        <v>0</v>
      </c>
      <c r="L25" s="213">
        <f>ROUND(data!Z66,0)</f>
        <v>0</v>
      </c>
      <c r="M25" s="66">
        <f>ROUND(data!Z67,0)</f>
        <v>0</v>
      </c>
      <c r="N25" s="213">
        <f>ROUND(data!Z68,0)</f>
        <v>0</v>
      </c>
      <c r="O25" s="213">
        <f>ROUND(data!Z69,0)</f>
        <v>0</v>
      </c>
      <c r="P25" s="213">
        <f>ROUND(data!Z70,0)</f>
        <v>0</v>
      </c>
      <c r="Q25" s="213">
        <f>ROUND(data!Z71,0)</f>
        <v>0</v>
      </c>
      <c r="R25" s="213">
        <f>ROUND(data!Z72,0)</f>
        <v>0</v>
      </c>
      <c r="S25" s="213">
        <f>ROUND(data!Z73,0)</f>
        <v>0</v>
      </c>
      <c r="T25" s="213">
        <f>ROUND(data!Z74,0)</f>
        <v>0</v>
      </c>
      <c r="U25" s="213">
        <f>ROUND(data!Z75,0)</f>
        <v>0</v>
      </c>
      <c r="V25" s="213">
        <f>ROUND(data!Z76,0)</f>
        <v>0</v>
      </c>
      <c r="W25" s="213">
        <f>ROUND(data!Z77,0)</f>
        <v>0</v>
      </c>
      <c r="X25" s="213">
        <f>ROUND(data!Z78,0)</f>
        <v>0</v>
      </c>
      <c r="Y25" s="213">
        <f>ROUND(data!Z79,0)</f>
        <v>0</v>
      </c>
      <c r="Z25" s="213">
        <f>ROUND(data!Z80,0)</f>
        <v>0</v>
      </c>
      <c r="AA25" s="213">
        <f>ROUND(data!Z81,0)</f>
        <v>0</v>
      </c>
      <c r="AB25" s="213">
        <f>ROUND(data!Z82,0)</f>
        <v>0</v>
      </c>
      <c r="AC25" s="213">
        <f>ROUND(data!Z83,0)</f>
        <v>0</v>
      </c>
      <c r="AD25" s="213">
        <f>ROUND(data!Z84,0)</f>
        <v>0</v>
      </c>
      <c r="AE25" s="213">
        <f>ROUND(data!Z89,0)</f>
        <v>0</v>
      </c>
      <c r="AF25" s="213">
        <f>ROUND(data!Z87,0)</f>
        <v>0</v>
      </c>
      <c r="AG25" s="213">
        <f>IF(data!Z90&gt;0,ROUND(data!Z90,0),0)</f>
        <v>0</v>
      </c>
      <c r="AH25" s="213">
        <f>IF(data!Z91&gt;0,ROUND(data!Z91,0),0)</f>
        <v>0</v>
      </c>
      <c r="AI25" s="213">
        <f>IF(data!Z92&gt;0,ROUND(data!Z92,0),0)</f>
        <v>0</v>
      </c>
      <c r="AJ25" s="213">
        <f>IF(data!Z93&gt;0,ROUND(data!Z93,0),0)</f>
        <v>0</v>
      </c>
      <c r="AK25" s="212">
        <f>IF(data!Z94&gt;0,ROUND(data!Z94,2),0)</f>
        <v>0</v>
      </c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</row>
    <row r="26" spans="1:89" s="12" customFormat="1" ht="12.65" customHeight="1">
      <c r="A26" s="16" t="str">
        <f>RIGHT(data!$C$97,3)</f>
        <v>021</v>
      </c>
      <c r="B26" s="215" t="str">
        <f>RIGHT(data!$C$96,4)</f>
        <v>2020</v>
      </c>
      <c r="C26" s="16" t="str">
        <f>data!AA$55</f>
        <v>7160</v>
      </c>
      <c r="D26" s="16" t="s">
        <v>1122</v>
      </c>
      <c r="E26" s="213">
        <f>ROUND(data!AA59,0)</f>
        <v>0</v>
      </c>
      <c r="F26" s="212">
        <f>ROUND(data!AA60,2)</f>
        <v>0</v>
      </c>
      <c r="G26" s="213">
        <f>ROUND(data!AA61,0)</f>
        <v>0</v>
      </c>
      <c r="H26" s="213">
        <f>ROUND(data!AA62,0)</f>
        <v>0</v>
      </c>
      <c r="I26" s="213">
        <f>ROUND(data!AA63,0)</f>
        <v>0</v>
      </c>
      <c r="J26" s="213">
        <f>ROUND(data!AA64,0)</f>
        <v>0</v>
      </c>
      <c r="K26" s="213">
        <f>ROUND(data!AA65,0)</f>
        <v>0</v>
      </c>
      <c r="L26" s="213">
        <f>ROUND(data!AA66,0)</f>
        <v>0</v>
      </c>
      <c r="M26" s="66">
        <f>ROUND(data!AA67,0)</f>
        <v>0</v>
      </c>
      <c r="N26" s="213">
        <f>ROUND(data!AA68,0)</f>
        <v>0</v>
      </c>
      <c r="O26" s="213">
        <f>ROUND(data!AA69,0)</f>
        <v>0</v>
      </c>
      <c r="P26" s="213">
        <f>ROUND(data!AA70,0)</f>
        <v>0</v>
      </c>
      <c r="Q26" s="213">
        <f>ROUND(data!AA71,0)</f>
        <v>0</v>
      </c>
      <c r="R26" s="213">
        <f>ROUND(data!AA72,0)</f>
        <v>0</v>
      </c>
      <c r="S26" s="213">
        <f>ROUND(data!AA73,0)</f>
        <v>0</v>
      </c>
      <c r="T26" s="213">
        <f>ROUND(data!AA74,0)</f>
        <v>0</v>
      </c>
      <c r="U26" s="213">
        <f>ROUND(data!AA75,0)</f>
        <v>0</v>
      </c>
      <c r="V26" s="213">
        <f>ROUND(data!AA76,0)</f>
        <v>0</v>
      </c>
      <c r="W26" s="213">
        <f>ROUND(data!AA77,0)</f>
        <v>0</v>
      </c>
      <c r="X26" s="213">
        <f>ROUND(data!AA78,0)</f>
        <v>0</v>
      </c>
      <c r="Y26" s="213">
        <f>ROUND(data!AA79,0)</f>
        <v>0</v>
      </c>
      <c r="Z26" s="213">
        <f>ROUND(data!AA80,0)</f>
        <v>0</v>
      </c>
      <c r="AA26" s="213">
        <f>ROUND(data!AA81,0)</f>
        <v>0</v>
      </c>
      <c r="AB26" s="213">
        <f>ROUND(data!AA82,0)</f>
        <v>0</v>
      </c>
      <c r="AC26" s="213">
        <f>ROUND(data!AA83,0)</f>
        <v>0</v>
      </c>
      <c r="AD26" s="213">
        <f>ROUND(data!AA84,0)</f>
        <v>0</v>
      </c>
      <c r="AE26" s="213">
        <f>ROUND(data!AA89,0)</f>
        <v>0</v>
      </c>
      <c r="AF26" s="213">
        <f>ROUND(data!AA87,0)</f>
        <v>0</v>
      </c>
      <c r="AG26" s="213">
        <f>IF(data!AA90&gt;0,ROUND(data!AA90,0),0)</f>
        <v>0</v>
      </c>
      <c r="AH26" s="213">
        <f>IF(data!AA91&gt;0,ROUND(data!AA91,0),0)</f>
        <v>0</v>
      </c>
      <c r="AI26" s="213">
        <f>IF(data!AA92&gt;0,ROUND(data!AA92,0),0)</f>
        <v>0</v>
      </c>
      <c r="AJ26" s="213">
        <f>IF(data!AA93&gt;0,ROUND(data!AA93,0),0)</f>
        <v>0</v>
      </c>
      <c r="AK26" s="212">
        <f>IF(data!AA94&gt;0,ROUND(data!AA94,2),0)</f>
        <v>0</v>
      </c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6"/>
      <c r="BM26" s="66"/>
      <c r="BN26" s="66"/>
      <c r="BO26" s="66"/>
      <c r="BP26" s="66"/>
      <c r="BQ26" s="66"/>
      <c r="BR26" s="66"/>
      <c r="BS26" s="66"/>
      <c r="BT26" s="66"/>
      <c r="BU26" s="66"/>
      <c r="BV26" s="66"/>
      <c r="BW26" s="66"/>
      <c r="BX26" s="66"/>
      <c r="BY26" s="66"/>
      <c r="BZ26" s="66"/>
      <c r="CA26" s="66"/>
      <c r="CB26" s="66"/>
      <c r="CC26" s="66"/>
      <c r="CD26" s="66"/>
      <c r="CE26" s="66"/>
      <c r="CF26" s="66"/>
      <c r="CG26" s="66"/>
      <c r="CH26" s="66"/>
      <c r="CI26" s="66"/>
      <c r="CJ26" s="66"/>
      <c r="CK26" s="66"/>
    </row>
    <row r="27" spans="1:89" s="12" customFormat="1" ht="12.65" customHeight="1">
      <c r="A27" s="16" t="str">
        <f>RIGHT(data!$C$97,3)</f>
        <v>021</v>
      </c>
      <c r="B27" s="215" t="str">
        <f>RIGHT(data!$C$96,4)</f>
        <v>2020</v>
      </c>
      <c r="C27" s="16" t="str">
        <f>data!AB$55</f>
        <v>7170</v>
      </c>
      <c r="D27" s="16" t="s">
        <v>1122</v>
      </c>
      <c r="E27" s="213"/>
      <c r="F27" s="212">
        <f>ROUND(data!AB60,2)</f>
        <v>1.44</v>
      </c>
      <c r="G27" s="213">
        <f>ROUND(data!AB61,0)</f>
        <v>253574</v>
      </c>
      <c r="H27" s="213">
        <f>ROUND(data!AB62,0)</f>
        <v>51852</v>
      </c>
      <c r="I27" s="213">
        <f>ROUND(data!AB63,0)</f>
        <v>81760</v>
      </c>
      <c r="J27" s="213">
        <f>ROUND(data!AB64,0)</f>
        <v>1719499</v>
      </c>
      <c r="K27" s="213">
        <f>ROUND(data!AB65,0)</f>
        <v>0</v>
      </c>
      <c r="L27" s="213">
        <f>ROUND(data!AB66,0)</f>
        <v>952340</v>
      </c>
      <c r="M27" s="66">
        <f>ROUND(data!AB67,0)</f>
        <v>120</v>
      </c>
      <c r="N27" s="213">
        <f>ROUND(data!AB68,0)</f>
        <v>55839</v>
      </c>
      <c r="O27" s="213">
        <f>ROUND(data!AB69,0)</f>
        <v>193379</v>
      </c>
      <c r="P27" s="213">
        <f>ROUND(data!AB70,0)</f>
        <v>0</v>
      </c>
      <c r="Q27" s="213">
        <f>ROUND(data!AB71,0)</f>
        <v>0</v>
      </c>
      <c r="R27" s="213">
        <f>ROUND(data!AB72,0)</f>
        <v>130685</v>
      </c>
      <c r="S27" s="213">
        <f>ROUND(data!AB73,0)</f>
        <v>0</v>
      </c>
      <c r="T27" s="213">
        <f>ROUND(data!AB74,0)</f>
        <v>0</v>
      </c>
      <c r="U27" s="213">
        <f>ROUND(data!AB75,0)</f>
        <v>0</v>
      </c>
      <c r="V27" s="213">
        <f>ROUND(data!AB76,0)</f>
        <v>0</v>
      </c>
      <c r="W27" s="213">
        <f>ROUND(data!AB77,0)</f>
        <v>0</v>
      </c>
      <c r="X27" s="213">
        <f>ROUND(data!AB78,0)</f>
        <v>0</v>
      </c>
      <c r="Y27" s="213">
        <f>ROUND(data!AB79,0)</f>
        <v>0</v>
      </c>
      <c r="Z27" s="213">
        <f>ROUND(data!AB80,0)</f>
        <v>0</v>
      </c>
      <c r="AA27" s="213">
        <f>ROUND(data!AB81,0)</f>
        <v>0</v>
      </c>
      <c r="AB27" s="213">
        <f>ROUND(data!AB82,0)</f>
        <v>10164</v>
      </c>
      <c r="AC27" s="213">
        <f>ROUND(data!AB83,0)</f>
        <v>52530</v>
      </c>
      <c r="AD27" s="213">
        <f>ROUND(data!AB84,0)</f>
        <v>0</v>
      </c>
      <c r="AE27" s="213">
        <f>ROUND(data!AB89,0)</f>
        <v>7670504</v>
      </c>
      <c r="AF27" s="213">
        <f>ROUND(data!AB87,0)</f>
        <v>1106340</v>
      </c>
      <c r="AG27" s="213">
        <f>IF(data!AB90&gt;0,ROUND(data!AB90,0),0)</f>
        <v>330</v>
      </c>
      <c r="AH27" s="213">
        <f>IF(data!AB91&gt;0,ROUND(data!AB91,0),0)</f>
        <v>0</v>
      </c>
      <c r="AI27" s="213">
        <f>IF(data!AB92&gt;0,ROUND(data!AB92,0),0)</f>
        <v>1353</v>
      </c>
      <c r="AJ27" s="213">
        <f>IF(data!AB93&gt;0,ROUND(data!AB93,0),0)</f>
        <v>0</v>
      </c>
      <c r="AK27" s="212">
        <f>IF(data!AB94&gt;0,ROUND(data!AB94,2),0)</f>
        <v>0.86</v>
      </c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</row>
    <row r="28" spans="1:89" s="12" customFormat="1" ht="12.65" customHeight="1">
      <c r="A28" s="16" t="str">
        <f>RIGHT(data!$C$97,3)</f>
        <v>021</v>
      </c>
      <c r="B28" s="215" t="str">
        <f>RIGHT(data!$C$96,4)</f>
        <v>2020</v>
      </c>
      <c r="C28" s="16" t="str">
        <f>data!AC$55</f>
        <v>7180</v>
      </c>
      <c r="D28" s="16" t="s">
        <v>1122</v>
      </c>
      <c r="E28" s="213">
        <f>ROUND(data!AC59,0)</f>
        <v>0</v>
      </c>
      <c r="F28" s="212">
        <f>ROUND(data!AC60,2)</f>
        <v>0</v>
      </c>
      <c r="G28" s="213">
        <f>ROUND(data!AC61,0)</f>
        <v>0</v>
      </c>
      <c r="H28" s="213">
        <f>ROUND(data!AC62,0)</f>
        <v>0</v>
      </c>
      <c r="I28" s="213">
        <f>ROUND(data!AC63,0)</f>
        <v>0</v>
      </c>
      <c r="J28" s="213">
        <f>ROUND(data!AC64,0)</f>
        <v>0</v>
      </c>
      <c r="K28" s="213">
        <f>ROUND(data!AC65,0)</f>
        <v>0</v>
      </c>
      <c r="L28" s="213">
        <f>ROUND(data!AC66,0)</f>
        <v>0</v>
      </c>
      <c r="M28" s="66">
        <f>ROUND(data!AC67,0)</f>
        <v>0</v>
      </c>
      <c r="N28" s="213">
        <f>ROUND(data!AC68,0)</f>
        <v>0</v>
      </c>
      <c r="O28" s="213">
        <f>ROUND(data!AC69,0)</f>
        <v>0</v>
      </c>
      <c r="P28" s="213">
        <f>ROUND(data!AC70,0)</f>
        <v>0</v>
      </c>
      <c r="Q28" s="213">
        <f>ROUND(data!AC71,0)</f>
        <v>0</v>
      </c>
      <c r="R28" s="213">
        <f>ROUND(data!AC72,0)</f>
        <v>0</v>
      </c>
      <c r="S28" s="213">
        <f>ROUND(data!AC73,0)</f>
        <v>0</v>
      </c>
      <c r="T28" s="213">
        <f>ROUND(data!AC74,0)</f>
        <v>0</v>
      </c>
      <c r="U28" s="213">
        <f>ROUND(data!AC75,0)</f>
        <v>0</v>
      </c>
      <c r="V28" s="213">
        <f>ROUND(data!AC76,0)</f>
        <v>0</v>
      </c>
      <c r="W28" s="213">
        <f>ROUND(data!AC77,0)</f>
        <v>0</v>
      </c>
      <c r="X28" s="213">
        <f>ROUND(data!AC78,0)</f>
        <v>0</v>
      </c>
      <c r="Y28" s="213">
        <f>ROUND(data!AC79,0)</f>
        <v>0</v>
      </c>
      <c r="Z28" s="213">
        <f>ROUND(data!AC80,0)</f>
        <v>0</v>
      </c>
      <c r="AA28" s="213">
        <f>ROUND(data!AC81,0)</f>
        <v>0</v>
      </c>
      <c r="AB28" s="213">
        <f>ROUND(data!AC82,0)</f>
        <v>0</v>
      </c>
      <c r="AC28" s="213">
        <f>ROUND(data!AC83,0)</f>
        <v>0</v>
      </c>
      <c r="AD28" s="213">
        <f>ROUND(data!AC84,0)</f>
        <v>0</v>
      </c>
      <c r="AE28" s="213">
        <f>ROUND(data!AC89,0)</f>
        <v>0</v>
      </c>
      <c r="AF28" s="213">
        <f>ROUND(data!AC87,0)</f>
        <v>0</v>
      </c>
      <c r="AG28" s="213">
        <f>IF(data!AC90&gt;0,ROUND(data!AC90,0),0)</f>
        <v>0</v>
      </c>
      <c r="AH28" s="213">
        <f>IF(data!AC91&gt;0,ROUND(data!AC91,0),0)</f>
        <v>0</v>
      </c>
      <c r="AI28" s="213">
        <f>IF(data!AC92&gt;0,ROUND(data!AC92,0),0)</f>
        <v>0</v>
      </c>
      <c r="AJ28" s="213">
        <f>IF(data!AC93&gt;0,ROUND(data!AC93,0),0)</f>
        <v>0</v>
      </c>
      <c r="AK28" s="212">
        <f>IF(data!AC94&gt;0,ROUND(data!AC94,2),0)</f>
        <v>0</v>
      </c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66"/>
      <c r="BM28" s="66"/>
      <c r="BN28" s="66"/>
      <c r="BO28" s="66"/>
      <c r="BP28" s="66"/>
      <c r="BQ28" s="66"/>
      <c r="BR28" s="66"/>
      <c r="BS28" s="66"/>
      <c r="BT28" s="66"/>
      <c r="BU28" s="66"/>
      <c r="BV28" s="66"/>
      <c r="BW28" s="66"/>
      <c r="BX28" s="66"/>
      <c r="BY28" s="66"/>
      <c r="BZ28" s="66"/>
      <c r="CA28" s="66"/>
      <c r="CB28" s="66"/>
      <c r="CC28" s="66"/>
      <c r="CD28" s="66"/>
      <c r="CE28" s="66"/>
      <c r="CF28" s="66"/>
      <c r="CG28" s="66"/>
      <c r="CH28" s="66"/>
      <c r="CI28" s="66"/>
      <c r="CJ28" s="66"/>
      <c r="CK28" s="66"/>
    </row>
    <row r="29" spans="1:89" s="12" customFormat="1" ht="12.65" customHeight="1">
      <c r="A29" s="16" t="str">
        <f>RIGHT(data!$C$97,3)</f>
        <v>021</v>
      </c>
      <c r="B29" s="215" t="str">
        <f>RIGHT(data!$C$96,4)</f>
        <v>2020</v>
      </c>
      <c r="C29" s="16" t="str">
        <f>data!AD$55</f>
        <v>7190</v>
      </c>
      <c r="D29" s="16" t="s">
        <v>1122</v>
      </c>
      <c r="E29" s="213">
        <f>ROUND(data!AD59,0)</f>
        <v>0</v>
      </c>
      <c r="F29" s="212">
        <f>ROUND(data!AD60,2)</f>
        <v>0</v>
      </c>
      <c r="G29" s="213">
        <f>ROUND(data!AD61,0)</f>
        <v>0</v>
      </c>
      <c r="H29" s="213">
        <f>ROUND(data!AD62,0)</f>
        <v>0</v>
      </c>
      <c r="I29" s="213">
        <f>ROUND(data!AD63,0)</f>
        <v>0</v>
      </c>
      <c r="J29" s="213">
        <f>ROUND(data!AD64,0)</f>
        <v>0</v>
      </c>
      <c r="K29" s="213">
        <f>ROUND(data!AD65,0)</f>
        <v>0</v>
      </c>
      <c r="L29" s="213">
        <f>ROUND(data!AD66,0)</f>
        <v>0</v>
      </c>
      <c r="M29" s="66">
        <f>ROUND(data!AD67,0)</f>
        <v>0</v>
      </c>
      <c r="N29" s="213">
        <f>ROUND(data!AD68,0)</f>
        <v>0</v>
      </c>
      <c r="O29" s="213">
        <f>ROUND(data!AD69,0)</f>
        <v>0</v>
      </c>
      <c r="P29" s="213">
        <f>ROUND(data!AD70,0)</f>
        <v>0</v>
      </c>
      <c r="Q29" s="213">
        <f>ROUND(data!AD71,0)</f>
        <v>0</v>
      </c>
      <c r="R29" s="213">
        <f>ROUND(data!AD72,0)</f>
        <v>0</v>
      </c>
      <c r="S29" s="213">
        <f>ROUND(data!AD73,0)</f>
        <v>0</v>
      </c>
      <c r="T29" s="213">
        <f>ROUND(data!AD74,0)</f>
        <v>0</v>
      </c>
      <c r="U29" s="213">
        <f>ROUND(data!AD75,0)</f>
        <v>0</v>
      </c>
      <c r="V29" s="213">
        <f>ROUND(data!AD76,0)</f>
        <v>0</v>
      </c>
      <c r="W29" s="213">
        <f>ROUND(data!AD77,0)</f>
        <v>0</v>
      </c>
      <c r="X29" s="213">
        <f>ROUND(data!AD78,0)</f>
        <v>0</v>
      </c>
      <c r="Y29" s="213">
        <f>ROUND(data!AD79,0)</f>
        <v>0</v>
      </c>
      <c r="Z29" s="213">
        <f>ROUND(data!AD80,0)</f>
        <v>0</v>
      </c>
      <c r="AA29" s="213">
        <f>ROUND(data!AD81,0)</f>
        <v>0</v>
      </c>
      <c r="AB29" s="213">
        <f>ROUND(data!AD82,0)</f>
        <v>0</v>
      </c>
      <c r="AC29" s="213">
        <f>ROUND(data!AD83,0)</f>
        <v>0</v>
      </c>
      <c r="AD29" s="213">
        <f>ROUND(data!AD84,0)</f>
        <v>0</v>
      </c>
      <c r="AE29" s="213">
        <f>ROUND(data!AD89,0)</f>
        <v>0</v>
      </c>
      <c r="AF29" s="213">
        <f>ROUND(data!AD87,0)</f>
        <v>0</v>
      </c>
      <c r="AG29" s="213">
        <f>IF(data!AD90&gt;0,ROUND(data!AD90,0),0)</f>
        <v>0</v>
      </c>
      <c r="AH29" s="213">
        <f>IF(data!AD91&gt;0,ROUND(data!AD91,0),0)</f>
        <v>0</v>
      </c>
      <c r="AI29" s="213">
        <f>IF(data!AD92&gt;0,ROUND(data!AD92,0),0)</f>
        <v>0</v>
      </c>
      <c r="AJ29" s="213">
        <f>IF(data!AD93&gt;0,ROUND(data!AD93,0),0)</f>
        <v>0</v>
      </c>
      <c r="AK29" s="212">
        <f>IF(data!AD94&gt;0,ROUND(data!AD94,2),0)</f>
        <v>0</v>
      </c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66"/>
      <c r="BM29" s="66"/>
      <c r="BN29" s="66"/>
      <c r="BO29" s="66"/>
      <c r="BP29" s="66"/>
      <c r="BQ29" s="66"/>
      <c r="BR29" s="66"/>
      <c r="BS29" s="66"/>
      <c r="BT29" s="66"/>
      <c r="BU29" s="66"/>
      <c r="BV29" s="66"/>
      <c r="BW29" s="66"/>
      <c r="BX29" s="66"/>
      <c r="BY29" s="66"/>
      <c r="BZ29" s="66"/>
      <c r="CA29" s="66"/>
      <c r="CB29" s="66"/>
      <c r="CC29" s="66"/>
      <c r="CD29" s="66"/>
      <c r="CE29" s="66"/>
      <c r="CF29" s="66"/>
      <c r="CG29" s="66"/>
      <c r="CH29" s="66"/>
      <c r="CI29" s="66"/>
      <c r="CJ29" s="66"/>
      <c r="CK29" s="66"/>
    </row>
    <row r="30" spans="1:89" s="12" customFormat="1" ht="12.65" customHeight="1">
      <c r="A30" s="16" t="str">
        <f>RIGHT(data!$C$97,3)</f>
        <v>021</v>
      </c>
      <c r="B30" s="215" t="str">
        <f>RIGHT(data!$C$96,4)</f>
        <v>2020</v>
      </c>
      <c r="C30" s="16" t="str">
        <f>data!AE$55</f>
        <v>7200</v>
      </c>
      <c r="D30" s="16" t="s">
        <v>1122</v>
      </c>
      <c r="E30" s="213">
        <f>ROUND(data!AE59,0)</f>
        <v>31693</v>
      </c>
      <c r="F30" s="212">
        <f>ROUND(data!AE60,2)</f>
        <v>8.15</v>
      </c>
      <c r="G30" s="213">
        <f>ROUND(data!AE61,0)</f>
        <v>659068</v>
      </c>
      <c r="H30" s="213">
        <f>ROUND(data!AE62,0)</f>
        <v>186472</v>
      </c>
      <c r="I30" s="213">
        <f>ROUND(data!AE63,0)</f>
        <v>30160</v>
      </c>
      <c r="J30" s="213">
        <f>ROUND(data!AE64,0)</f>
        <v>49162</v>
      </c>
      <c r="K30" s="213">
        <f>ROUND(data!AE65,0)</f>
        <v>0</v>
      </c>
      <c r="L30" s="213">
        <f>ROUND(data!AE66,0)</f>
        <v>10</v>
      </c>
      <c r="M30" s="66">
        <f>ROUND(data!AE67,0)</f>
        <v>8388</v>
      </c>
      <c r="N30" s="213">
        <f>ROUND(data!AE68,0)</f>
        <v>0</v>
      </c>
      <c r="O30" s="213">
        <f>ROUND(data!AE69,0)</f>
        <v>35926</v>
      </c>
      <c r="P30" s="213">
        <f>ROUND(data!AE70,0)</f>
        <v>0</v>
      </c>
      <c r="Q30" s="213">
        <f>ROUND(data!AE71,0)</f>
        <v>0</v>
      </c>
      <c r="R30" s="213">
        <f>ROUND(data!AE72,0)</f>
        <v>28422</v>
      </c>
      <c r="S30" s="213">
        <f>ROUND(data!AE73,0)</f>
        <v>0</v>
      </c>
      <c r="T30" s="213">
        <f>ROUND(data!AE74,0)</f>
        <v>0</v>
      </c>
      <c r="U30" s="213">
        <f>ROUND(data!AE75,0)</f>
        <v>0</v>
      </c>
      <c r="V30" s="213">
        <f>ROUND(data!AE76,0)</f>
        <v>0</v>
      </c>
      <c r="W30" s="213">
        <f>ROUND(data!AE77,0)</f>
        <v>2605</v>
      </c>
      <c r="X30" s="213">
        <f>ROUND(data!AE78,0)</f>
        <v>0</v>
      </c>
      <c r="Y30" s="213">
        <f>ROUND(data!AE79,0)</f>
        <v>0</v>
      </c>
      <c r="Z30" s="213">
        <f>ROUND(data!AE80,0)</f>
        <v>853</v>
      </c>
      <c r="AA30" s="213">
        <f>ROUND(data!AE81,0)</f>
        <v>0</v>
      </c>
      <c r="AB30" s="213">
        <f>ROUND(data!AE82,0)</f>
        <v>0</v>
      </c>
      <c r="AC30" s="213">
        <f>ROUND(data!AE83,0)</f>
        <v>4045</v>
      </c>
      <c r="AD30" s="213">
        <f>ROUND(data!AE84,0)</f>
        <v>0</v>
      </c>
      <c r="AE30" s="213">
        <f>ROUND(data!AE89,0)</f>
        <v>2878266</v>
      </c>
      <c r="AF30" s="213">
        <f>ROUND(data!AE87,0)</f>
        <v>280860</v>
      </c>
      <c r="AG30" s="213">
        <f>IF(data!AE90&gt;0,ROUND(data!AE90,0),0)</f>
        <v>4241</v>
      </c>
      <c r="AH30" s="213">
        <f>IF(data!AE91&gt;0,ROUND(data!AE91,0),0)</f>
        <v>0</v>
      </c>
      <c r="AI30" s="213">
        <f>IF(data!AE92&gt;0,ROUND(data!AE92,0),0)</f>
        <v>5894</v>
      </c>
      <c r="AJ30" s="213">
        <f>IF(data!AE93&gt;0,ROUND(data!AE93,0),0)</f>
        <v>1881</v>
      </c>
      <c r="AK30" s="212">
        <f>IF(data!AE94&gt;0,ROUND(data!AE94,2),0)</f>
        <v>0</v>
      </c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66"/>
      <c r="BM30" s="66"/>
      <c r="BN30" s="66"/>
      <c r="BO30" s="66"/>
      <c r="BP30" s="66"/>
      <c r="BQ30" s="66"/>
      <c r="BR30" s="66"/>
      <c r="BS30" s="66"/>
      <c r="BT30" s="66"/>
      <c r="BU30" s="66"/>
      <c r="BV30" s="66"/>
      <c r="BW30" s="66"/>
      <c r="BX30" s="66"/>
      <c r="BY30" s="66"/>
      <c r="BZ30" s="66"/>
      <c r="CA30" s="66"/>
      <c r="CB30" s="66"/>
      <c r="CC30" s="66"/>
      <c r="CD30" s="66"/>
      <c r="CE30" s="66"/>
      <c r="CF30" s="66"/>
      <c r="CG30" s="66"/>
      <c r="CH30" s="66"/>
      <c r="CI30" s="66"/>
      <c r="CJ30" s="66"/>
      <c r="CK30" s="66"/>
    </row>
    <row r="31" spans="1:89" s="12" customFormat="1" ht="12.65" customHeight="1">
      <c r="A31" s="16" t="str">
        <f>RIGHT(data!$C$97,3)</f>
        <v>021</v>
      </c>
      <c r="B31" s="215" t="str">
        <f>RIGHT(data!$C$96,4)</f>
        <v>2020</v>
      </c>
      <c r="C31" s="16" t="str">
        <f>data!AF$55</f>
        <v>7220</v>
      </c>
      <c r="D31" s="16" t="s">
        <v>1122</v>
      </c>
      <c r="E31" s="213">
        <f>ROUND(data!AF59,0)</f>
        <v>0</v>
      </c>
      <c r="F31" s="212">
        <f>ROUND(data!AF60,2)</f>
        <v>0</v>
      </c>
      <c r="G31" s="213">
        <f>ROUND(data!AF61,0)</f>
        <v>0</v>
      </c>
      <c r="H31" s="213">
        <f>ROUND(data!AF62,0)</f>
        <v>0</v>
      </c>
      <c r="I31" s="213">
        <f>ROUND(data!AF63,0)</f>
        <v>0</v>
      </c>
      <c r="J31" s="213">
        <f>ROUND(data!AF64,0)</f>
        <v>0</v>
      </c>
      <c r="K31" s="213">
        <f>ROUND(data!AF65,0)</f>
        <v>0</v>
      </c>
      <c r="L31" s="213">
        <f>ROUND(data!AF66,0)</f>
        <v>0</v>
      </c>
      <c r="M31" s="66">
        <f>ROUND(data!AF67,0)</f>
        <v>0</v>
      </c>
      <c r="N31" s="213">
        <f>ROUND(data!AF68,0)</f>
        <v>0</v>
      </c>
      <c r="O31" s="213">
        <f>ROUND(data!AF69,0)</f>
        <v>0</v>
      </c>
      <c r="P31" s="213">
        <f>ROUND(data!AF70,0)</f>
        <v>0</v>
      </c>
      <c r="Q31" s="213">
        <f>ROUND(data!AF71,0)</f>
        <v>0</v>
      </c>
      <c r="R31" s="213">
        <f>ROUND(data!AF72,0)</f>
        <v>0</v>
      </c>
      <c r="S31" s="213">
        <f>ROUND(data!AF73,0)</f>
        <v>0</v>
      </c>
      <c r="T31" s="213">
        <f>ROUND(data!AF74,0)</f>
        <v>0</v>
      </c>
      <c r="U31" s="213">
        <f>ROUND(data!AF75,0)</f>
        <v>0</v>
      </c>
      <c r="V31" s="213">
        <f>ROUND(data!AF76,0)</f>
        <v>0</v>
      </c>
      <c r="W31" s="213">
        <f>ROUND(data!AF77,0)</f>
        <v>0</v>
      </c>
      <c r="X31" s="213">
        <f>ROUND(data!AF78,0)</f>
        <v>0</v>
      </c>
      <c r="Y31" s="213">
        <f>ROUND(data!AF79,0)</f>
        <v>0</v>
      </c>
      <c r="Z31" s="213">
        <f>ROUND(data!AF80,0)</f>
        <v>0</v>
      </c>
      <c r="AA31" s="213">
        <f>ROUND(data!AF81,0)</f>
        <v>0</v>
      </c>
      <c r="AB31" s="213">
        <f>ROUND(data!AF82,0)</f>
        <v>0</v>
      </c>
      <c r="AC31" s="213">
        <f>ROUND(data!AF83,0)</f>
        <v>0</v>
      </c>
      <c r="AD31" s="213">
        <f>ROUND(data!AF84,0)</f>
        <v>0</v>
      </c>
      <c r="AE31" s="213">
        <f>ROUND(data!AF89,0)</f>
        <v>0</v>
      </c>
      <c r="AF31" s="213">
        <f>ROUND(data!AF87,0)</f>
        <v>0</v>
      </c>
      <c r="AG31" s="213">
        <f>IF(data!AF90&gt;0,ROUND(data!AF90,0),0)</f>
        <v>0</v>
      </c>
      <c r="AH31" s="213">
        <f>IF(data!AF91&gt;0,ROUND(data!AF91,0),0)</f>
        <v>0</v>
      </c>
      <c r="AI31" s="213">
        <f>IF(data!AF92&gt;0,ROUND(data!AF92,0),0)</f>
        <v>0</v>
      </c>
      <c r="AJ31" s="213">
        <f>IF(data!AF93&gt;0,ROUND(data!AF93,0),0)</f>
        <v>0</v>
      </c>
      <c r="AK31" s="212">
        <f>IF(data!AF94&gt;0,ROUND(data!AF94,2),0)</f>
        <v>0</v>
      </c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6"/>
      <c r="BM31" s="66"/>
      <c r="BN31" s="66"/>
      <c r="BO31" s="66"/>
      <c r="BP31" s="66"/>
      <c r="BQ31" s="66"/>
      <c r="BR31" s="66"/>
      <c r="BS31" s="66"/>
      <c r="BT31" s="66"/>
      <c r="BU31" s="66"/>
      <c r="BV31" s="66"/>
      <c r="BW31" s="66"/>
      <c r="BX31" s="66"/>
      <c r="BY31" s="66"/>
      <c r="BZ31" s="66"/>
      <c r="CA31" s="66"/>
      <c r="CB31" s="66"/>
      <c r="CC31" s="66"/>
      <c r="CD31" s="66"/>
      <c r="CE31" s="66"/>
      <c r="CF31" s="66"/>
      <c r="CG31" s="66"/>
      <c r="CH31" s="66"/>
      <c r="CI31" s="66"/>
      <c r="CJ31" s="66"/>
      <c r="CK31" s="66"/>
    </row>
    <row r="32" spans="1:89" s="12" customFormat="1" ht="12.65" customHeight="1">
      <c r="A32" s="16" t="str">
        <f>RIGHT(data!$C$97,3)</f>
        <v>021</v>
      </c>
      <c r="B32" s="215" t="str">
        <f>RIGHT(data!$C$96,4)</f>
        <v>2020</v>
      </c>
      <c r="C32" s="16" t="str">
        <f>data!AG$55</f>
        <v>7230</v>
      </c>
      <c r="D32" s="16" t="s">
        <v>1122</v>
      </c>
      <c r="E32" s="213">
        <f>ROUND(data!AG59,0)</f>
        <v>7570</v>
      </c>
      <c r="F32" s="212">
        <f>ROUND(data!AG60,2)</f>
        <v>15.4</v>
      </c>
      <c r="G32" s="213">
        <f>ROUND(data!AG61,0)</f>
        <v>2490253</v>
      </c>
      <c r="H32" s="213">
        <f>ROUND(data!AG62,0)</f>
        <v>427247</v>
      </c>
      <c r="I32" s="213">
        <f>ROUND(data!AG63,0)</f>
        <v>325151</v>
      </c>
      <c r="J32" s="213">
        <f>ROUND(data!AG64,0)</f>
        <v>133515</v>
      </c>
      <c r="K32" s="213">
        <f>ROUND(data!AG65,0)</f>
        <v>0</v>
      </c>
      <c r="L32" s="213">
        <f>ROUND(data!AG66,0)</f>
        <v>3707</v>
      </c>
      <c r="M32" s="66">
        <f>ROUND(data!AG67,0)</f>
        <v>23077</v>
      </c>
      <c r="N32" s="213">
        <f>ROUND(data!AG68,0)</f>
        <v>0</v>
      </c>
      <c r="O32" s="213">
        <f>ROUND(data!AG69,0)</f>
        <v>84718</v>
      </c>
      <c r="P32" s="213">
        <f>ROUND(data!AG70,0)</f>
        <v>0</v>
      </c>
      <c r="Q32" s="213">
        <f>ROUND(data!AG71,0)</f>
        <v>3333</v>
      </c>
      <c r="R32" s="213">
        <f>ROUND(data!AG72,0)</f>
        <v>47089</v>
      </c>
      <c r="S32" s="213">
        <f>ROUND(data!AG73,0)</f>
        <v>17750</v>
      </c>
      <c r="T32" s="213">
        <f>ROUND(data!AG74,0)</f>
        <v>0</v>
      </c>
      <c r="U32" s="213">
        <f>ROUND(data!AG75,0)</f>
        <v>0</v>
      </c>
      <c r="V32" s="213">
        <f>ROUND(data!AG76,0)</f>
        <v>0</v>
      </c>
      <c r="W32" s="213">
        <f>ROUND(data!AG77,0)</f>
        <v>2064</v>
      </c>
      <c r="X32" s="213">
        <f>ROUND(data!AG78,0)</f>
        <v>0</v>
      </c>
      <c r="Y32" s="213">
        <f>ROUND(data!AG79,0)</f>
        <v>0</v>
      </c>
      <c r="Z32" s="213">
        <f>ROUND(data!AG80,0)</f>
        <v>6859</v>
      </c>
      <c r="AA32" s="213">
        <f>ROUND(data!AG81,0)</f>
        <v>0</v>
      </c>
      <c r="AB32" s="213">
        <f>ROUND(data!AG82,0)</f>
        <v>1060</v>
      </c>
      <c r="AC32" s="213">
        <f>ROUND(data!AG83,0)</f>
        <v>6562</v>
      </c>
      <c r="AD32" s="213">
        <f>ROUND(data!AG84,0)</f>
        <v>0</v>
      </c>
      <c r="AE32" s="213">
        <f>ROUND(data!AG89,0)</f>
        <v>10496903</v>
      </c>
      <c r="AF32" s="213">
        <f>ROUND(data!AG87,0)</f>
        <v>270143</v>
      </c>
      <c r="AG32" s="213">
        <f>IF(data!AG90&gt;0,ROUND(data!AG90,0),0)</f>
        <v>2171</v>
      </c>
      <c r="AH32" s="213">
        <f>IF(data!AG91&gt;0,ROUND(data!AG91,0),0)</f>
        <v>0</v>
      </c>
      <c r="AI32" s="213">
        <f>IF(data!AG92&gt;0,ROUND(data!AG92,0),0)</f>
        <v>17048</v>
      </c>
      <c r="AJ32" s="213">
        <f>IF(data!AG93&gt;0,ROUND(data!AG93,0),0)</f>
        <v>4862</v>
      </c>
      <c r="AK32" s="212">
        <f>IF(data!AG94&gt;0,ROUND(data!AG94,2),0)</f>
        <v>11.34</v>
      </c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66"/>
      <c r="BM32" s="66"/>
      <c r="BN32" s="66"/>
      <c r="BO32" s="66"/>
      <c r="BP32" s="66"/>
      <c r="BQ32" s="66"/>
      <c r="BR32" s="66"/>
      <c r="BS32" s="66"/>
      <c r="BT32" s="66"/>
      <c r="BU32" s="66"/>
      <c r="BV32" s="66"/>
      <c r="BW32" s="66"/>
      <c r="BX32" s="66"/>
      <c r="BY32" s="66"/>
      <c r="BZ32" s="66"/>
      <c r="CA32" s="66"/>
      <c r="CB32" s="66"/>
      <c r="CC32" s="66"/>
      <c r="CD32" s="66"/>
      <c r="CE32" s="66"/>
      <c r="CF32" s="66"/>
      <c r="CG32" s="66"/>
      <c r="CH32" s="66"/>
      <c r="CI32" s="66"/>
      <c r="CJ32" s="66"/>
      <c r="CK32" s="66"/>
    </row>
    <row r="33" spans="1:89" s="12" customFormat="1" ht="12.65" customHeight="1">
      <c r="A33" s="16" t="str">
        <f>RIGHT(data!$C$97,3)</f>
        <v>021</v>
      </c>
      <c r="B33" s="215" t="str">
        <f>RIGHT(data!$C$96,4)</f>
        <v>2020</v>
      </c>
      <c r="C33" s="16" t="str">
        <f>data!AH$55</f>
        <v>7240</v>
      </c>
      <c r="D33" s="16" t="s">
        <v>1122</v>
      </c>
      <c r="E33" s="213">
        <f>ROUND(data!AH59,0)</f>
        <v>0</v>
      </c>
      <c r="F33" s="212">
        <f>ROUND(data!AH60,2)</f>
        <v>0</v>
      </c>
      <c r="G33" s="213">
        <f>ROUND(data!AH61,0)</f>
        <v>0</v>
      </c>
      <c r="H33" s="213">
        <f>ROUND(data!AH62,0)</f>
        <v>0</v>
      </c>
      <c r="I33" s="213">
        <f>ROUND(data!AH63,0)</f>
        <v>0</v>
      </c>
      <c r="J33" s="213">
        <f>ROUND(data!AH64,0)</f>
        <v>3876</v>
      </c>
      <c r="K33" s="213">
        <f>ROUND(data!AH65,0)</f>
        <v>0</v>
      </c>
      <c r="L33" s="213">
        <f>ROUND(data!AH66,0)</f>
        <v>133350</v>
      </c>
      <c r="M33" s="66">
        <f>ROUND(data!AH67,0)</f>
        <v>0</v>
      </c>
      <c r="N33" s="213">
        <f>ROUND(data!AH68,0)</f>
        <v>0</v>
      </c>
      <c r="O33" s="213">
        <f>ROUND(data!AH69,0)</f>
        <v>0</v>
      </c>
      <c r="P33" s="213">
        <f>ROUND(data!AH70,0)</f>
        <v>0</v>
      </c>
      <c r="Q33" s="213">
        <f>ROUND(data!AH71,0)</f>
        <v>0</v>
      </c>
      <c r="R33" s="213">
        <f>ROUND(data!AH72,0)</f>
        <v>0</v>
      </c>
      <c r="S33" s="213">
        <f>ROUND(data!AH73,0)</f>
        <v>0</v>
      </c>
      <c r="T33" s="213">
        <f>ROUND(data!AH74,0)</f>
        <v>0</v>
      </c>
      <c r="U33" s="213">
        <f>ROUND(data!AH75,0)</f>
        <v>0</v>
      </c>
      <c r="V33" s="213">
        <f>ROUND(data!AH76,0)</f>
        <v>0</v>
      </c>
      <c r="W33" s="213">
        <f>ROUND(data!AH77,0)</f>
        <v>0</v>
      </c>
      <c r="X33" s="213">
        <f>ROUND(data!AH78,0)</f>
        <v>0</v>
      </c>
      <c r="Y33" s="213">
        <f>ROUND(data!AH79,0)</f>
        <v>0</v>
      </c>
      <c r="Z33" s="213">
        <f>ROUND(data!AH80,0)</f>
        <v>0</v>
      </c>
      <c r="AA33" s="213">
        <f>ROUND(data!AH81,0)</f>
        <v>0</v>
      </c>
      <c r="AB33" s="213">
        <f>ROUND(data!AH82,0)</f>
        <v>0</v>
      </c>
      <c r="AC33" s="213">
        <f>ROUND(data!AH83,0)</f>
        <v>0</v>
      </c>
      <c r="AD33" s="213">
        <f>ROUND(data!AH84,0)</f>
        <v>0</v>
      </c>
      <c r="AE33" s="213">
        <f>ROUND(data!AH89,0)</f>
        <v>0</v>
      </c>
      <c r="AF33" s="213">
        <f>ROUND(data!AH87,0)</f>
        <v>0</v>
      </c>
      <c r="AG33" s="213">
        <f>IF(data!AH90&gt;0,ROUND(data!AH90,0),0)</f>
        <v>0</v>
      </c>
      <c r="AH33" s="213">
        <f>IF(data!AH91&gt;0,ROUND(data!AH91,0),0)</f>
        <v>0</v>
      </c>
      <c r="AI33" s="213">
        <f>IF(data!AH92&gt;0,ROUND(data!AH92,0),0)</f>
        <v>0</v>
      </c>
      <c r="AJ33" s="213">
        <f>IF(data!AH93&gt;0,ROUND(data!AH93,0),0)</f>
        <v>0</v>
      </c>
      <c r="AK33" s="212">
        <f>IF(data!AH94&gt;0,ROUND(data!AH94,2),0)</f>
        <v>0</v>
      </c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</row>
    <row r="34" spans="1:89" s="12" customFormat="1" ht="12.65" customHeight="1">
      <c r="A34" s="16" t="str">
        <f>RIGHT(data!$C$97,3)</f>
        <v>021</v>
      </c>
      <c r="B34" s="215" t="str">
        <f>RIGHT(data!$C$96,4)</f>
        <v>2020</v>
      </c>
      <c r="C34" s="16" t="str">
        <f>data!AI$55</f>
        <v>7250</v>
      </c>
      <c r="D34" s="16" t="s">
        <v>1122</v>
      </c>
      <c r="E34" s="213">
        <f>ROUND(data!AI59,0)</f>
        <v>0</v>
      </c>
      <c r="F34" s="212">
        <f>ROUND(data!AI60,2)</f>
        <v>0</v>
      </c>
      <c r="G34" s="213">
        <f>ROUND(data!AI61,0)</f>
        <v>0</v>
      </c>
      <c r="H34" s="213">
        <f>ROUND(data!AI62,0)</f>
        <v>0</v>
      </c>
      <c r="I34" s="213">
        <f>ROUND(data!AI63,0)</f>
        <v>0</v>
      </c>
      <c r="J34" s="213">
        <f>ROUND(data!AI64,0)</f>
        <v>0</v>
      </c>
      <c r="K34" s="213">
        <f>ROUND(data!AI65,0)</f>
        <v>0</v>
      </c>
      <c r="L34" s="213">
        <f>ROUND(data!AI66,0)</f>
        <v>0</v>
      </c>
      <c r="M34" s="66">
        <f>ROUND(data!AI67,0)</f>
        <v>0</v>
      </c>
      <c r="N34" s="213">
        <f>ROUND(data!AI68,0)</f>
        <v>0</v>
      </c>
      <c r="O34" s="213">
        <f>ROUND(data!AI69,0)</f>
        <v>0</v>
      </c>
      <c r="P34" s="213">
        <f>ROUND(data!AI70,0)</f>
        <v>0</v>
      </c>
      <c r="Q34" s="213">
        <f>ROUND(data!AI71,0)</f>
        <v>0</v>
      </c>
      <c r="R34" s="213">
        <f>ROUND(data!AI72,0)</f>
        <v>0</v>
      </c>
      <c r="S34" s="213">
        <f>ROUND(data!AI73,0)</f>
        <v>0</v>
      </c>
      <c r="T34" s="213">
        <f>ROUND(data!AI74,0)</f>
        <v>0</v>
      </c>
      <c r="U34" s="213">
        <f>ROUND(data!AI75,0)</f>
        <v>0</v>
      </c>
      <c r="V34" s="213">
        <f>ROUND(data!AI76,0)</f>
        <v>0</v>
      </c>
      <c r="W34" s="213">
        <f>ROUND(data!AI77,0)</f>
        <v>0</v>
      </c>
      <c r="X34" s="213">
        <f>ROUND(data!AI78,0)</f>
        <v>0</v>
      </c>
      <c r="Y34" s="213">
        <f>ROUND(data!AI79,0)</f>
        <v>0</v>
      </c>
      <c r="Z34" s="213">
        <f>ROUND(data!AI80,0)</f>
        <v>0</v>
      </c>
      <c r="AA34" s="213">
        <f>ROUND(data!AI81,0)</f>
        <v>0</v>
      </c>
      <c r="AB34" s="213">
        <f>ROUND(data!AI82,0)</f>
        <v>0</v>
      </c>
      <c r="AC34" s="213">
        <f>ROUND(data!AI83,0)</f>
        <v>0</v>
      </c>
      <c r="AD34" s="213">
        <f>ROUND(data!AI84,0)</f>
        <v>0</v>
      </c>
      <c r="AE34" s="213">
        <f>ROUND(data!AI89,0)</f>
        <v>1258493</v>
      </c>
      <c r="AF34" s="213">
        <f>ROUND(data!AI87,0)</f>
        <v>106023</v>
      </c>
      <c r="AG34" s="213">
        <f>IF(data!AI90&gt;0,ROUND(data!AI90,0),0)</f>
        <v>0</v>
      </c>
      <c r="AH34" s="213">
        <f>IF(data!AI91&gt;0,ROUND(data!AI91,0),0)</f>
        <v>0</v>
      </c>
      <c r="AI34" s="213">
        <f>IF(data!AI92&gt;0,ROUND(data!AI92,0),0)</f>
        <v>0</v>
      </c>
      <c r="AJ34" s="213">
        <f>IF(data!AI93&gt;0,ROUND(data!AI93,0),0)</f>
        <v>0</v>
      </c>
      <c r="AK34" s="212">
        <f>IF(data!AI94&gt;0,ROUND(data!AI94,2),0)</f>
        <v>0</v>
      </c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66"/>
      <c r="BM34" s="66"/>
      <c r="BN34" s="66"/>
      <c r="BO34" s="66"/>
      <c r="BP34" s="66"/>
      <c r="BQ34" s="66"/>
      <c r="BR34" s="66"/>
      <c r="BS34" s="66"/>
      <c r="BT34" s="66"/>
      <c r="BU34" s="66"/>
      <c r="BV34" s="66"/>
      <c r="BW34" s="66"/>
      <c r="BX34" s="66"/>
      <c r="BY34" s="66"/>
      <c r="BZ34" s="66"/>
      <c r="CA34" s="66"/>
      <c r="CB34" s="66"/>
      <c r="CC34" s="66"/>
      <c r="CD34" s="66"/>
      <c r="CE34" s="66"/>
      <c r="CF34" s="66"/>
      <c r="CG34" s="66"/>
      <c r="CH34" s="66"/>
      <c r="CI34" s="66"/>
      <c r="CJ34" s="66"/>
      <c r="CK34" s="66"/>
    </row>
    <row r="35" spans="1:89" s="12" customFormat="1" ht="12.65" customHeight="1">
      <c r="A35" s="16" t="str">
        <f>RIGHT(data!$C$97,3)</f>
        <v>021</v>
      </c>
      <c r="B35" s="215" t="str">
        <f>RIGHT(data!$C$96,4)</f>
        <v>2020</v>
      </c>
      <c r="C35" s="16" t="str">
        <f>data!AJ$55</f>
        <v>7260</v>
      </c>
      <c r="D35" s="16" t="s">
        <v>1122</v>
      </c>
      <c r="E35" s="213">
        <f>ROUND(data!AJ59,0)</f>
        <v>23039</v>
      </c>
      <c r="F35" s="212">
        <f>ROUND(data!AJ60,2)</f>
        <v>38.43</v>
      </c>
      <c r="G35" s="213">
        <f>ROUND(data!AJ61,0)</f>
        <v>3499615</v>
      </c>
      <c r="H35" s="213">
        <f>ROUND(data!AJ62,0)</f>
        <v>847871</v>
      </c>
      <c r="I35" s="213">
        <f>ROUND(data!AJ63,0)</f>
        <v>534965</v>
      </c>
      <c r="J35" s="213">
        <f>ROUND(data!AJ64,0)</f>
        <v>397150</v>
      </c>
      <c r="K35" s="213">
        <f>ROUND(data!AJ65,0)</f>
        <v>0</v>
      </c>
      <c r="L35" s="213">
        <f>ROUND(data!AJ66,0)</f>
        <v>13854</v>
      </c>
      <c r="M35" s="66">
        <f>ROUND(data!AJ67,0)</f>
        <v>461592</v>
      </c>
      <c r="N35" s="213">
        <f>ROUND(data!AJ68,0)</f>
        <v>2780</v>
      </c>
      <c r="O35" s="213">
        <f>ROUND(data!AJ69,0)</f>
        <v>412534</v>
      </c>
      <c r="P35" s="213">
        <f>ROUND(data!AJ70,0)</f>
        <v>0</v>
      </c>
      <c r="Q35" s="213">
        <f>ROUND(data!AJ71,0)</f>
        <v>19123</v>
      </c>
      <c r="R35" s="213">
        <f>ROUND(data!AJ72,0)</f>
        <v>160361</v>
      </c>
      <c r="S35" s="213">
        <f>ROUND(data!AJ73,0)</f>
        <v>119649</v>
      </c>
      <c r="T35" s="213">
        <f>ROUND(data!AJ74,0)</f>
        <v>0</v>
      </c>
      <c r="U35" s="213">
        <f>ROUND(data!AJ75,0)</f>
        <v>0</v>
      </c>
      <c r="V35" s="213">
        <f>ROUND(data!AJ76,0)</f>
        <v>0</v>
      </c>
      <c r="W35" s="213">
        <f>ROUND(data!AJ77,0)</f>
        <v>6627</v>
      </c>
      <c r="X35" s="213">
        <f>ROUND(data!AJ78,0)</f>
        <v>0</v>
      </c>
      <c r="Y35" s="213">
        <f>ROUND(data!AJ79,0)</f>
        <v>0</v>
      </c>
      <c r="Z35" s="213">
        <f>ROUND(data!AJ80,0)</f>
        <v>17709</v>
      </c>
      <c r="AA35" s="213">
        <f>ROUND(data!AJ81,0)</f>
        <v>0</v>
      </c>
      <c r="AB35" s="213">
        <f>ROUND(data!AJ82,0)</f>
        <v>58832</v>
      </c>
      <c r="AC35" s="213">
        <f>ROUND(data!AJ83,0)</f>
        <v>30233</v>
      </c>
      <c r="AD35" s="213">
        <f>ROUND(data!AJ84,0)</f>
        <v>0</v>
      </c>
      <c r="AE35" s="213">
        <f>ROUND(data!AJ89,0)</f>
        <v>7080793</v>
      </c>
      <c r="AF35" s="213">
        <f>ROUND(data!AJ87,0)</f>
        <v>-3745</v>
      </c>
      <c r="AG35" s="213">
        <f>IF(data!AJ90&gt;0,ROUND(data!AJ90,0),0)</f>
        <v>18220</v>
      </c>
      <c r="AH35" s="213">
        <f>IF(data!AJ91&gt;0,ROUND(data!AJ91,0),0)</f>
        <v>0</v>
      </c>
      <c r="AI35" s="213">
        <f>IF(data!AJ92&gt;0,ROUND(data!AJ92,0),0)</f>
        <v>43653</v>
      </c>
      <c r="AJ35" s="213">
        <f>IF(data!AJ93&gt;0,ROUND(data!AJ93,0),0)</f>
        <v>294</v>
      </c>
      <c r="AK35" s="212">
        <f>IF(data!AJ94&gt;0,ROUND(data!AJ94,2),0)</f>
        <v>11.54</v>
      </c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66"/>
      <c r="BM35" s="66"/>
      <c r="BN35" s="66"/>
      <c r="BO35" s="66"/>
      <c r="BP35" s="66"/>
      <c r="BQ35" s="66"/>
      <c r="BR35" s="66"/>
      <c r="BS35" s="66"/>
      <c r="BT35" s="66"/>
      <c r="BU35" s="66"/>
      <c r="BV35" s="66"/>
      <c r="BW35" s="66"/>
      <c r="BX35" s="66"/>
      <c r="BY35" s="66"/>
      <c r="BZ35" s="66"/>
      <c r="CA35" s="66"/>
      <c r="CB35" s="66"/>
      <c r="CC35" s="66"/>
      <c r="CD35" s="66"/>
      <c r="CE35" s="66"/>
      <c r="CF35" s="66"/>
      <c r="CG35" s="66"/>
      <c r="CH35" s="66"/>
      <c r="CI35" s="66"/>
      <c r="CJ35" s="66"/>
      <c r="CK35" s="66"/>
    </row>
    <row r="36" spans="1:89" s="12" customFormat="1" ht="12.65" customHeight="1">
      <c r="A36" s="16" t="str">
        <f>RIGHT(data!$C$97,3)</f>
        <v>021</v>
      </c>
      <c r="B36" s="215" t="str">
        <f>RIGHT(data!$C$96,4)</f>
        <v>2020</v>
      </c>
      <c r="C36" s="16" t="str">
        <f>data!AK$55</f>
        <v>7310</v>
      </c>
      <c r="D36" s="16" t="s">
        <v>1122</v>
      </c>
      <c r="E36" s="213">
        <f>ROUND(data!AK59,0)</f>
        <v>2157</v>
      </c>
      <c r="F36" s="212">
        <f>ROUND(data!AK60,2)</f>
        <v>0.55000000000000004</v>
      </c>
      <c r="G36" s="213">
        <f>ROUND(data!AK61,0)</f>
        <v>39910</v>
      </c>
      <c r="H36" s="213">
        <f>ROUND(data!AK62,0)</f>
        <v>7777</v>
      </c>
      <c r="I36" s="213">
        <f>ROUND(data!AK63,0)</f>
        <v>5868</v>
      </c>
      <c r="J36" s="213">
        <f>ROUND(data!AK64,0)</f>
        <v>3130</v>
      </c>
      <c r="K36" s="213">
        <f>ROUND(data!AK65,0)</f>
        <v>0</v>
      </c>
      <c r="L36" s="213">
        <f>ROUND(data!AK66,0)</f>
        <v>0</v>
      </c>
      <c r="M36" s="66">
        <f>ROUND(data!AK67,0)</f>
        <v>0</v>
      </c>
      <c r="N36" s="213">
        <f>ROUND(data!AK68,0)</f>
        <v>0</v>
      </c>
      <c r="O36" s="213">
        <f>ROUND(data!AK69,0)</f>
        <v>0</v>
      </c>
      <c r="P36" s="213">
        <f>ROUND(data!AK70,0)</f>
        <v>0</v>
      </c>
      <c r="Q36" s="213">
        <f>ROUND(data!AK71,0)</f>
        <v>0</v>
      </c>
      <c r="R36" s="213">
        <f>ROUND(data!AK72,0)</f>
        <v>0</v>
      </c>
      <c r="S36" s="213">
        <f>ROUND(data!AK73,0)</f>
        <v>0</v>
      </c>
      <c r="T36" s="213">
        <f>ROUND(data!AK74,0)</f>
        <v>0</v>
      </c>
      <c r="U36" s="213">
        <f>ROUND(data!AK75,0)</f>
        <v>0</v>
      </c>
      <c r="V36" s="213">
        <f>ROUND(data!AK76,0)</f>
        <v>0</v>
      </c>
      <c r="W36" s="213">
        <f>ROUND(data!AK77,0)</f>
        <v>0</v>
      </c>
      <c r="X36" s="213">
        <f>ROUND(data!AK78,0)</f>
        <v>0</v>
      </c>
      <c r="Y36" s="213">
        <f>ROUND(data!AK79,0)</f>
        <v>0</v>
      </c>
      <c r="Z36" s="213">
        <f>ROUND(data!AK80,0)</f>
        <v>0</v>
      </c>
      <c r="AA36" s="213">
        <f>ROUND(data!AK81,0)</f>
        <v>0</v>
      </c>
      <c r="AB36" s="213">
        <f>ROUND(data!AK82,0)</f>
        <v>0</v>
      </c>
      <c r="AC36" s="213">
        <f>ROUND(data!AK83,0)</f>
        <v>0</v>
      </c>
      <c r="AD36" s="213">
        <f>ROUND(data!AK84,0)</f>
        <v>0</v>
      </c>
      <c r="AE36" s="213">
        <f>ROUND(data!AK89,0)</f>
        <v>195935</v>
      </c>
      <c r="AF36" s="213">
        <f>ROUND(data!AK87,0)</f>
        <v>95068</v>
      </c>
      <c r="AG36" s="213">
        <f>IF(data!AK90&gt;0,ROUND(data!AK90,0),0)</f>
        <v>289</v>
      </c>
      <c r="AH36" s="213">
        <f>IF(data!AK91&gt;0,ROUND(data!AK91,0),0)</f>
        <v>0</v>
      </c>
      <c r="AI36" s="213">
        <f>IF(data!AK92&gt;0,ROUND(data!AK92,0),0)</f>
        <v>401</v>
      </c>
      <c r="AJ36" s="213">
        <f>IF(data!AK93&gt;0,ROUND(data!AK93,0),0)</f>
        <v>1881</v>
      </c>
      <c r="AK36" s="212">
        <f>IF(data!AK94&gt;0,ROUND(data!AK94,2),0)</f>
        <v>0</v>
      </c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6"/>
      <c r="BM36" s="66"/>
      <c r="BN36" s="66"/>
      <c r="BO36" s="66"/>
      <c r="BP36" s="66"/>
      <c r="BQ36" s="66"/>
      <c r="BR36" s="66"/>
      <c r="BS36" s="66"/>
      <c r="BT36" s="66"/>
      <c r="BU36" s="66"/>
      <c r="BV36" s="66"/>
      <c r="BW36" s="66"/>
      <c r="BX36" s="66"/>
      <c r="BY36" s="66"/>
      <c r="BZ36" s="66"/>
      <c r="CA36" s="66"/>
      <c r="CB36" s="66"/>
      <c r="CC36" s="66"/>
      <c r="CD36" s="66"/>
      <c r="CE36" s="66"/>
      <c r="CF36" s="66"/>
      <c r="CG36" s="66"/>
      <c r="CH36" s="66"/>
      <c r="CI36" s="66"/>
      <c r="CJ36" s="66"/>
      <c r="CK36" s="66"/>
    </row>
    <row r="37" spans="1:89" s="12" customFormat="1" ht="12.65" customHeight="1">
      <c r="A37" s="16" t="str">
        <f>RIGHT(data!$C$97,3)</f>
        <v>021</v>
      </c>
      <c r="B37" s="215" t="str">
        <f>RIGHT(data!$C$96,4)</f>
        <v>2020</v>
      </c>
      <c r="C37" s="16" t="str">
        <f>data!AL$55</f>
        <v>7320</v>
      </c>
      <c r="D37" s="16" t="s">
        <v>1122</v>
      </c>
      <c r="E37" s="213">
        <f>ROUND(data!AL59,0)</f>
        <v>597</v>
      </c>
      <c r="F37" s="212">
        <f>ROUND(data!AL60,2)</f>
        <v>0.15</v>
      </c>
      <c r="G37" s="213">
        <f>ROUND(data!AL61,0)</f>
        <v>0</v>
      </c>
      <c r="H37" s="213">
        <f>ROUND(data!AL62,0)</f>
        <v>0</v>
      </c>
      <c r="I37" s="213">
        <f>ROUND(data!AL63,0)</f>
        <v>15875</v>
      </c>
      <c r="J37" s="213">
        <f>ROUND(data!AL64,0)</f>
        <v>178</v>
      </c>
      <c r="K37" s="213">
        <f>ROUND(data!AL65,0)</f>
        <v>0</v>
      </c>
      <c r="L37" s="213">
        <f>ROUND(data!AL66,0)</f>
        <v>0</v>
      </c>
      <c r="M37" s="66">
        <f>ROUND(data!AL67,0)</f>
        <v>0</v>
      </c>
      <c r="N37" s="213">
        <f>ROUND(data!AL68,0)</f>
        <v>0</v>
      </c>
      <c r="O37" s="213">
        <f>ROUND(data!AL69,0)</f>
        <v>0</v>
      </c>
      <c r="P37" s="213">
        <f>ROUND(data!AL70,0)</f>
        <v>0</v>
      </c>
      <c r="Q37" s="213">
        <f>ROUND(data!AL71,0)</f>
        <v>0</v>
      </c>
      <c r="R37" s="213">
        <f>ROUND(data!AL72,0)</f>
        <v>0</v>
      </c>
      <c r="S37" s="213">
        <f>ROUND(data!AL73,0)</f>
        <v>0</v>
      </c>
      <c r="T37" s="213">
        <f>ROUND(data!AL74,0)</f>
        <v>0</v>
      </c>
      <c r="U37" s="213">
        <f>ROUND(data!AL75,0)</f>
        <v>0</v>
      </c>
      <c r="V37" s="213">
        <f>ROUND(data!AL76,0)</f>
        <v>0</v>
      </c>
      <c r="W37" s="213">
        <f>ROUND(data!AL77,0)</f>
        <v>0</v>
      </c>
      <c r="X37" s="213">
        <f>ROUND(data!AL78,0)</f>
        <v>0</v>
      </c>
      <c r="Y37" s="213">
        <f>ROUND(data!AL79,0)</f>
        <v>0</v>
      </c>
      <c r="Z37" s="213">
        <f>ROUND(data!AL80,0)</f>
        <v>0</v>
      </c>
      <c r="AA37" s="213">
        <f>ROUND(data!AL81,0)</f>
        <v>0</v>
      </c>
      <c r="AB37" s="213">
        <f>ROUND(data!AL82,0)</f>
        <v>0</v>
      </c>
      <c r="AC37" s="213">
        <f>ROUND(data!AL83,0)</f>
        <v>0</v>
      </c>
      <c r="AD37" s="213">
        <f>ROUND(data!AL84,0)</f>
        <v>0</v>
      </c>
      <c r="AE37" s="213">
        <f>ROUND(data!AL89,0)</f>
        <v>54241</v>
      </c>
      <c r="AF37" s="213">
        <f>ROUND(data!AL87,0)</f>
        <v>2212</v>
      </c>
      <c r="AG37" s="213">
        <f>IF(data!AL90&gt;0,ROUND(data!AL90,0),0)</f>
        <v>80</v>
      </c>
      <c r="AH37" s="213">
        <f>IF(data!AL91&gt;0,ROUND(data!AL91,0),0)</f>
        <v>0</v>
      </c>
      <c r="AI37" s="213">
        <f>IF(data!AL92&gt;0,ROUND(data!AL92,0),0)</f>
        <v>111</v>
      </c>
      <c r="AJ37" s="213">
        <f>IF(data!AL93&gt;0,ROUND(data!AL93,0),0)</f>
        <v>0</v>
      </c>
      <c r="AK37" s="212">
        <f>IF(data!AL94&gt;0,ROUND(data!AL94,2),0)</f>
        <v>0</v>
      </c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</row>
    <row r="38" spans="1:89" s="12" customFormat="1" ht="12.65" customHeight="1">
      <c r="A38" s="16" t="str">
        <f>RIGHT(data!$C$97,3)</f>
        <v>021</v>
      </c>
      <c r="B38" s="215" t="str">
        <f>RIGHT(data!$C$96,4)</f>
        <v>2020</v>
      </c>
      <c r="C38" s="16" t="str">
        <f>data!AM$55</f>
        <v>7330</v>
      </c>
      <c r="D38" s="16" t="s">
        <v>1122</v>
      </c>
      <c r="E38" s="213">
        <f>ROUND(data!AM59,0)</f>
        <v>0</v>
      </c>
      <c r="F38" s="212">
        <f>ROUND(data!AM60,2)</f>
        <v>0</v>
      </c>
      <c r="G38" s="213">
        <f>ROUND(data!AM61,0)</f>
        <v>0</v>
      </c>
      <c r="H38" s="213">
        <f>ROUND(data!AM62,0)</f>
        <v>0</v>
      </c>
      <c r="I38" s="213">
        <f>ROUND(data!AM63,0)</f>
        <v>0</v>
      </c>
      <c r="J38" s="213">
        <f>ROUND(data!AM64,0)</f>
        <v>0</v>
      </c>
      <c r="K38" s="213">
        <f>ROUND(data!AM65,0)</f>
        <v>0</v>
      </c>
      <c r="L38" s="213">
        <f>ROUND(data!AM66,0)</f>
        <v>0</v>
      </c>
      <c r="M38" s="66">
        <f>ROUND(data!AM67,0)</f>
        <v>0</v>
      </c>
      <c r="N38" s="213">
        <f>ROUND(data!AM68,0)</f>
        <v>0</v>
      </c>
      <c r="O38" s="213">
        <f>ROUND(data!AM69,0)</f>
        <v>0</v>
      </c>
      <c r="P38" s="213">
        <f>ROUND(data!AM70,0)</f>
        <v>0</v>
      </c>
      <c r="Q38" s="213">
        <f>ROUND(data!AM71,0)</f>
        <v>0</v>
      </c>
      <c r="R38" s="213">
        <f>ROUND(data!AM72,0)</f>
        <v>0</v>
      </c>
      <c r="S38" s="213">
        <f>ROUND(data!AM73,0)</f>
        <v>0</v>
      </c>
      <c r="T38" s="213">
        <f>ROUND(data!AM74,0)</f>
        <v>0</v>
      </c>
      <c r="U38" s="213">
        <f>ROUND(data!AM75,0)</f>
        <v>0</v>
      </c>
      <c r="V38" s="213">
        <f>ROUND(data!AM76,0)</f>
        <v>0</v>
      </c>
      <c r="W38" s="213">
        <f>ROUND(data!AM77,0)</f>
        <v>0</v>
      </c>
      <c r="X38" s="213">
        <f>ROUND(data!AM78,0)</f>
        <v>0</v>
      </c>
      <c r="Y38" s="213">
        <f>ROUND(data!AM79,0)</f>
        <v>0</v>
      </c>
      <c r="Z38" s="213">
        <f>ROUND(data!AM80,0)</f>
        <v>0</v>
      </c>
      <c r="AA38" s="213">
        <f>ROUND(data!AM81,0)</f>
        <v>0</v>
      </c>
      <c r="AB38" s="213">
        <f>ROUND(data!AM82,0)</f>
        <v>0</v>
      </c>
      <c r="AC38" s="213">
        <f>ROUND(data!AM83,0)</f>
        <v>0</v>
      </c>
      <c r="AD38" s="213">
        <f>ROUND(data!AM84,0)</f>
        <v>0</v>
      </c>
      <c r="AE38" s="213">
        <f>ROUND(data!AM89,0)</f>
        <v>0</v>
      </c>
      <c r="AF38" s="213">
        <f>ROUND(data!AM87,0)</f>
        <v>0</v>
      </c>
      <c r="AG38" s="213">
        <f>IF(data!AM90&gt;0,ROUND(data!AM90,0),0)</f>
        <v>0</v>
      </c>
      <c r="AH38" s="213">
        <f>IF(data!AM91&gt;0,ROUND(data!AM91,0),0)</f>
        <v>0</v>
      </c>
      <c r="AI38" s="213">
        <f>IF(data!AM92&gt;0,ROUND(data!AM92,0),0)</f>
        <v>0</v>
      </c>
      <c r="AJ38" s="213">
        <f>IF(data!AM93&gt;0,ROUND(data!AM93,0),0)</f>
        <v>0</v>
      </c>
      <c r="AK38" s="212">
        <f>IF(data!AM94&gt;0,ROUND(data!AM94,2),0)</f>
        <v>0</v>
      </c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66"/>
      <c r="BM38" s="66"/>
      <c r="BN38" s="66"/>
      <c r="BO38" s="66"/>
      <c r="BP38" s="66"/>
      <c r="BQ38" s="66"/>
      <c r="BR38" s="66"/>
      <c r="BS38" s="66"/>
      <c r="BT38" s="66"/>
      <c r="BU38" s="66"/>
      <c r="BV38" s="66"/>
      <c r="BW38" s="66"/>
      <c r="BX38" s="66"/>
      <c r="BY38" s="66"/>
      <c r="BZ38" s="66"/>
      <c r="CA38" s="66"/>
      <c r="CB38" s="66"/>
      <c r="CC38" s="66"/>
      <c r="CD38" s="66"/>
      <c r="CE38" s="66"/>
      <c r="CF38" s="66"/>
      <c r="CG38" s="66"/>
      <c r="CH38" s="66"/>
      <c r="CI38" s="66"/>
      <c r="CJ38" s="66"/>
      <c r="CK38" s="66"/>
    </row>
    <row r="39" spans="1:89" s="12" customFormat="1" ht="12.65" customHeight="1">
      <c r="A39" s="16" t="str">
        <f>RIGHT(data!$C$97,3)</f>
        <v>021</v>
      </c>
      <c r="B39" s="215" t="str">
        <f>RIGHT(data!$C$96,4)</f>
        <v>2020</v>
      </c>
      <c r="C39" s="16" t="str">
        <f>data!AN$55</f>
        <v>7340</v>
      </c>
      <c r="D39" s="16" t="s">
        <v>1122</v>
      </c>
      <c r="E39" s="213">
        <f>ROUND(data!AN59,0)</f>
        <v>0</v>
      </c>
      <c r="F39" s="212">
        <f>ROUND(data!AN60,2)</f>
        <v>0</v>
      </c>
      <c r="G39" s="213">
        <f>ROUND(data!AN61,0)</f>
        <v>0</v>
      </c>
      <c r="H39" s="213">
        <f>ROUND(data!AN62,0)</f>
        <v>0</v>
      </c>
      <c r="I39" s="213">
        <f>ROUND(data!AN63,0)</f>
        <v>0</v>
      </c>
      <c r="J39" s="213">
        <f>ROUND(data!AN64,0)</f>
        <v>0</v>
      </c>
      <c r="K39" s="213">
        <f>ROUND(data!AN65,0)</f>
        <v>0</v>
      </c>
      <c r="L39" s="213">
        <f>ROUND(data!AN66,0)</f>
        <v>0</v>
      </c>
      <c r="M39" s="66">
        <f>ROUND(data!AN67,0)</f>
        <v>0</v>
      </c>
      <c r="N39" s="213">
        <f>ROUND(data!AN68,0)</f>
        <v>0</v>
      </c>
      <c r="O39" s="213">
        <f>ROUND(data!AN69,0)</f>
        <v>0</v>
      </c>
      <c r="P39" s="213">
        <f>ROUND(data!AN70,0)</f>
        <v>0</v>
      </c>
      <c r="Q39" s="213">
        <f>ROUND(data!AN71,0)</f>
        <v>0</v>
      </c>
      <c r="R39" s="213">
        <f>ROUND(data!AN72,0)</f>
        <v>0</v>
      </c>
      <c r="S39" s="213">
        <f>ROUND(data!AN73,0)</f>
        <v>0</v>
      </c>
      <c r="T39" s="213">
        <f>ROUND(data!AN74,0)</f>
        <v>0</v>
      </c>
      <c r="U39" s="213">
        <f>ROUND(data!AN75,0)</f>
        <v>0</v>
      </c>
      <c r="V39" s="213">
        <f>ROUND(data!AN76,0)</f>
        <v>0</v>
      </c>
      <c r="W39" s="213">
        <f>ROUND(data!AN77,0)</f>
        <v>0</v>
      </c>
      <c r="X39" s="213">
        <f>ROUND(data!AN78,0)</f>
        <v>0</v>
      </c>
      <c r="Y39" s="213">
        <f>ROUND(data!AN79,0)</f>
        <v>0</v>
      </c>
      <c r="Z39" s="213">
        <f>ROUND(data!AN80,0)</f>
        <v>0</v>
      </c>
      <c r="AA39" s="213">
        <f>ROUND(data!AN81,0)</f>
        <v>0</v>
      </c>
      <c r="AB39" s="213">
        <f>ROUND(data!AN82,0)</f>
        <v>0</v>
      </c>
      <c r="AC39" s="213">
        <f>ROUND(data!AN83,0)</f>
        <v>0</v>
      </c>
      <c r="AD39" s="213">
        <f>ROUND(data!AN84,0)</f>
        <v>0</v>
      </c>
      <c r="AE39" s="213">
        <f>ROUND(data!AN89,0)</f>
        <v>0</v>
      </c>
      <c r="AF39" s="213">
        <f>ROUND(data!AN87,0)</f>
        <v>0</v>
      </c>
      <c r="AG39" s="213">
        <f>IF(data!AN90&gt;0,ROUND(data!AN90,0),0)</f>
        <v>0</v>
      </c>
      <c r="AH39" s="213">
        <f>IF(data!AN91&gt;0,ROUND(data!AN91,0),0)</f>
        <v>0</v>
      </c>
      <c r="AI39" s="213">
        <f>IF(data!AN92&gt;0,ROUND(data!AN92,0),0)</f>
        <v>0</v>
      </c>
      <c r="AJ39" s="213">
        <f>IF(data!AN93&gt;0,ROUND(data!AN93,0),0)</f>
        <v>0</v>
      </c>
      <c r="AK39" s="212">
        <f>IF(data!AN94&gt;0,ROUND(data!AN94,2),0)</f>
        <v>0</v>
      </c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66"/>
      <c r="BQ39" s="66"/>
      <c r="BR39" s="66"/>
      <c r="BS39" s="66"/>
      <c r="BT39" s="6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</row>
    <row r="40" spans="1:89" s="12" customFormat="1" ht="12.65" customHeight="1">
      <c r="A40" s="16" t="str">
        <f>RIGHT(data!$C$97,3)</f>
        <v>021</v>
      </c>
      <c r="B40" s="215" t="str">
        <f>RIGHT(data!$C$96,4)</f>
        <v>2020</v>
      </c>
      <c r="C40" s="16" t="str">
        <f>data!AO$55</f>
        <v>7350</v>
      </c>
      <c r="D40" s="16" t="s">
        <v>1122</v>
      </c>
      <c r="E40" s="213">
        <f>ROUND(data!AO59,0)</f>
        <v>4608</v>
      </c>
      <c r="F40" s="212">
        <f>ROUND(data!AO60,2)</f>
        <v>2.0099999999999998</v>
      </c>
      <c r="G40" s="213">
        <f>ROUND(data!AO61,0)</f>
        <v>0</v>
      </c>
      <c r="H40" s="213">
        <f>ROUND(data!AO62,0)</f>
        <v>0</v>
      </c>
      <c r="I40" s="213">
        <f>ROUND(data!AO63,0)</f>
        <v>0</v>
      </c>
      <c r="J40" s="213">
        <f>ROUND(data!AO64,0)</f>
        <v>0</v>
      </c>
      <c r="K40" s="213">
        <f>ROUND(data!AO65,0)</f>
        <v>0</v>
      </c>
      <c r="L40" s="213">
        <f>ROUND(data!AO66,0)</f>
        <v>0</v>
      </c>
      <c r="M40" s="66">
        <f>ROUND(data!AO67,0)</f>
        <v>0</v>
      </c>
      <c r="N40" s="213">
        <f>ROUND(data!AO68,0)</f>
        <v>0</v>
      </c>
      <c r="O40" s="213">
        <f>ROUND(data!AO69,0)</f>
        <v>0</v>
      </c>
      <c r="P40" s="213">
        <f>ROUND(data!AO70,0)</f>
        <v>0</v>
      </c>
      <c r="Q40" s="213">
        <f>ROUND(data!AO71,0)</f>
        <v>0</v>
      </c>
      <c r="R40" s="213">
        <f>ROUND(data!AO72,0)</f>
        <v>0</v>
      </c>
      <c r="S40" s="213">
        <f>ROUND(data!AO73,0)</f>
        <v>0</v>
      </c>
      <c r="T40" s="213">
        <f>ROUND(data!AO74,0)</f>
        <v>0</v>
      </c>
      <c r="U40" s="213">
        <f>ROUND(data!AO75,0)</f>
        <v>0</v>
      </c>
      <c r="V40" s="213">
        <f>ROUND(data!AO76,0)</f>
        <v>0</v>
      </c>
      <c r="W40" s="213">
        <f>ROUND(data!AO77,0)</f>
        <v>0</v>
      </c>
      <c r="X40" s="213">
        <f>ROUND(data!AO78,0)</f>
        <v>0</v>
      </c>
      <c r="Y40" s="213">
        <f>ROUND(data!AO79,0)</f>
        <v>0</v>
      </c>
      <c r="Z40" s="213">
        <f>ROUND(data!AO80,0)</f>
        <v>0</v>
      </c>
      <c r="AA40" s="213">
        <f>ROUND(data!AO81,0)</f>
        <v>0</v>
      </c>
      <c r="AB40" s="213">
        <f>ROUND(data!AO82,0)</f>
        <v>0</v>
      </c>
      <c r="AC40" s="213">
        <f>ROUND(data!AO83,0)</f>
        <v>0</v>
      </c>
      <c r="AD40" s="213">
        <f>ROUND(data!AO84,0)</f>
        <v>0</v>
      </c>
      <c r="AE40" s="213">
        <f>ROUND(data!AO89,0)</f>
        <v>0</v>
      </c>
      <c r="AF40" s="213">
        <f>ROUND(data!AO87,0)</f>
        <v>0</v>
      </c>
      <c r="AG40" s="213">
        <f>IF(data!AO90&gt;0,ROUND(data!AO90,0),0)</f>
        <v>521</v>
      </c>
      <c r="AH40" s="213">
        <f>IF(data!AO91&gt;0,ROUND(data!AO91,0),0)</f>
        <v>556</v>
      </c>
      <c r="AI40" s="213">
        <f>IF(data!AO92&gt;0,ROUND(data!AO92,0),0)</f>
        <v>2625</v>
      </c>
      <c r="AJ40" s="213">
        <f>IF(data!AO93&gt;0,ROUND(data!AO93,0),0)</f>
        <v>653</v>
      </c>
      <c r="AK40" s="212">
        <f>IF(data!AO94&gt;0,ROUND(data!AO94,2),0)</f>
        <v>1.79</v>
      </c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66"/>
      <c r="BM40" s="66"/>
      <c r="BN40" s="66"/>
      <c r="BO40" s="66"/>
      <c r="BP40" s="66"/>
      <c r="BQ40" s="66"/>
      <c r="BR40" s="66"/>
      <c r="BS40" s="66"/>
      <c r="BT40" s="66"/>
      <c r="BU40" s="66"/>
      <c r="BV40" s="66"/>
      <c r="BW40" s="66"/>
      <c r="BX40" s="66"/>
      <c r="BY40" s="66"/>
      <c r="BZ40" s="66"/>
      <c r="CA40" s="66"/>
      <c r="CB40" s="66"/>
      <c r="CC40" s="66"/>
      <c r="CD40" s="66"/>
      <c r="CE40" s="66"/>
      <c r="CF40" s="66"/>
      <c r="CG40" s="66"/>
      <c r="CH40" s="66"/>
      <c r="CI40" s="66"/>
      <c r="CJ40" s="66"/>
      <c r="CK40" s="66"/>
    </row>
    <row r="41" spans="1:89" s="12" customFormat="1" ht="12.65" customHeight="1">
      <c r="A41" s="16" t="str">
        <f>RIGHT(data!$C$97,3)</f>
        <v>021</v>
      </c>
      <c r="B41" s="215" t="str">
        <f>RIGHT(data!$C$96,4)</f>
        <v>2020</v>
      </c>
      <c r="C41" s="16" t="str">
        <f>data!AP$55</f>
        <v>7380</v>
      </c>
      <c r="D41" s="16" t="s">
        <v>1122</v>
      </c>
      <c r="E41" s="213">
        <f>ROUND(data!AP59,0)</f>
        <v>0</v>
      </c>
      <c r="F41" s="212">
        <f>ROUND(data!AP60,2)</f>
        <v>0</v>
      </c>
      <c r="G41" s="213">
        <f>ROUND(data!AP61,0)</f>
        <v>0</v>
      </c>
      <c r="H41" s="213">
        <f>ROUND(data!AP62,0)</f>
        <v>0</v>
      </c>
      <c r="I41" s="213">
        <f>ROUND(data!AP63,0)</f>
        <v>0</v>
      </c>
      <c r="J41" s="213">
        <f>ROUND(data!AP64,0)</f>
        <v>0</v>
      </c>
      <c r="K41" s="213">
        <f>ROUND(data!AP65,0)</f>
        <v>0</v>
      </c>
      <c r="L41" s="213">
        <f>ROUND(data!AP66,0)</f>
        <v>0</v>
      </c>
      <c r="M41" s="66">
        <f>ROUND(data!AP67,0)</f>
        <v>0</v>
      </c>
      <c r="N41" s="213">
        <f>ROUND(data!AP68,0)</f>
        <v>0</v>
      </c>
      <c r="O41" s="213">
        <f>ROUND(data!AP69,0)</f>
        <v>0</v>
      </c>
      <c r="P41" s="213">
        <f>ROUND(data!AP70,0)</f>
        <v>0</v>
      </c>
      <c r="Q41" s="213">
        <f>ROUND(data!AP71,0)</f>
        <v>0</v>
      </c>
      <c r="R41" s="213">
        <f>ROUND(data!AP72,0)</f>
        <v>0</v>
      </c>
      <c r="S41" s="213">
        <f>ROUND(data!AP73,0)</f>
        <v>0</v>
      </c>
      <c r="T41" s="213">
        <f>ROUND(data!AP74,0)</f>
        <v>0</v>
      </c>
      <c r="U41" s="213">
        <f>ROUND(data!AP75,0)</f>
        <v>0</v>
      </c>
      <c r="V41" s="213">
        <f>ROUND(data!AP76,0)</f>
        <v>0</v>
      </c>
      <c r="W41" s="213">
        <f>ROUND(data!AP77,0)</f>
        <v>0</v>
      </c>
      <c r="X41" s="213">
        <f>ROUND(data!AP78,0)</f>
        <v>0</v>
      </c>
      <c r="Y41" s="213">
        <f>ROUND(data!AP79,0)</f>
        <v>0</v>
      </c>
      <c r="Z41" s="213">
        <f>ROUND(data!AP80,0)</f>
        <v>0</v>
      </c>
      <c r="AA41" s="213">
        <f>ROUND(data!AP81,0)</f>
        <v>0</v>
      </c>
      <c r="AB41" s="213">
        <f>ROUND(data!AP82,0)</f>
        <v>0</v>
      </c>
      <c r="AC41" s="213">
        <f>ROUND(data!AP83,0)</f>
        <v>0</v>
      </c>
      <c r="AD41" s="213">
        <f>ROUND(data!AP84,0)</f>
        <v>0</v>
      </c>
      <c r="AE41" s="213">
        <f>ROUND(data!AP89,0)</f>
        <v>0</v>
      </c>
      <c r="AF41" s="213">
        <f>ROUND(data!AP87,0)</f>
        <v>0</v>
      </c>
      <c r="AG41" s="213">
        <f>IF(data!AP90&gt;0,ROUND(data!AP90,0),0)</f>
        <v>0</v>
      </c>
      <c r="AH41" s="213">
        <f>IF(data!AP91&gt;0,ROUND(data!AP91,0),0)</f>
        <v>0</v>
      </c>
      <c r="AI41" s="213">
        <f>IF(data!AP92&gt;0,ROUND(data!AP92,0),0)</f>
        <v>0</v>
      </c>
      <c r="AJ41" s="213">
        <f>IF(data!AP93&gt;0,ROUND(data!AP93,0),0)</f>
        <v>0</v>
      </c>
      <c r="AK41" s="212">
        <f>IF(data!AP94&gt;0,ROUND(data!AP94,2),0)</f>
        <v>0</v>
      </c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66"/>
      <c r="BQ41" s="66"/>
      <c r="BR41" s="66"/>
      <c r="BS41" s="66"/>
      <c r="BT41" s="66"/>
      <c r="BU41" s="66"/>
      <c r="BV41" s="66"/>
      <c r="BW41" s="66"/>
      <c r="BX41" s="66"/>
      <c r="BY41" s="66"/>
      <c r="BZ41" s="66"/>
      <c r="CA41" s="66"/>
      <c r="CB41" s="66"/>
      <c r="CC41" s="66"/>
      <c r="CD41" s="66"/>
      <c r="CE41" s="66"/>
      <c r="CF41" s="66"/>
      <c r="CG41" s="66"/>
      <c r="CH41" s="66"/>
      <c r="CI41" s="66"/>
      <c r="CJ41" s="66"/>
      <c r="CK41" s="66"/>
    </row>
    <row r="42" spans="1:89" s="12" customFormat="1" ht="12.65" customHeight="1">
      <c r="A42" s="16" t="str">
        <f>RIGHT(data!$C$97,3)</f>
        <v>021</v>
      </c>
      <c r="B42" s="215" t="str">
        <f>RIGHT(data!$C$96,4)</f>
        <v>2020</v>
      </c>
      <c r="C42" s="16" t="str">
        <f>data!AQ$55</f>
        <v>7390</v>
      </c>
      <c r="D42" s="16" t="s">
        <v>1122</v>
      </c>
      <c r="E42" s="213">
        <f>ROUND(data!AQ59,0)</f>
        <v>0</v>
      </c>
      <c r="F42" s="212">
        <f>ROUND(data!AQ60,2)</f>
        <v>0</v>
      </c>
      <c r="G42" s="213">
        <f>ROUND(data!AQ61,0)</f>
        <v>0</v>
      </c>
      <c r="H42" s="213">
        <f>ROUND(data!AQ62,0)</f>
        <v>0</v>
      </c>
      <c r="I42" s="213">
        <f>ROUND(data!AQ63,0)</f>
        <v>0</v>
      </c>
      <c r="J42" s="213">
        <f>ROUND(data!AQ64,0)</f>
        <v>0</v>
      </c>
      <c r="K42" s="213">
        <f>ROUND(data!AQ65,0)</f>
        <v>0</v>
      </c>
      <c r="L42" s="213">
        <f>ROUND(data!AQ66,0)</f>
        <v>0</v>
      </c>
      <c r="M42" s="66">
        <f>ROUND(data!AQ67,0)</f>
        <v>0</v>
      </c>
      <c r="N42" s="213">
        <f>ROUND(data!AQ68,0)</f>
        <v>0</v>
      </c>
      <c r="O42" s="213">
        <f>ROUND(data!AQ69,0)</f>
        <v>0</v>
      </c>
      <c r="P42" s="213">
        <f>ROUND(data!AQ70,0)</f>
        <v>0</v>
      </c>
      <c r="Q42" s="213">
        <f>ROUND(data!AQ71,0)</f>
        <v>0</v>
      </c>
      <c r="R42" s="213">
        <f>ROUND(data!AQ72,0)</f>
        <v>0</v>
      </c>
      <c r="S42" s="213">
        <f>ROUND(data!AQ73,0)</f>
        <v>0</v>
      </c>
      <c r="T42" s="213">
        <f>ROUND(data!AQ74,0)</f>
        <v>0</v>
      </c>
      <c r="U42" s="213">
        <f>ROUND(data!AQ75,0)</f>
        <v>0</v>
      </c>
      <c r="V42" s="213">
        <f>ROUND(data!AQ76,0)</f>
        <v>0</v>
      </c>
      <c r="W42" s="213">
        <f>ROUND(data!AQ77,0)</f>
        <v>0</v>
      </c>
      <c r="X42" s="213">
        <f>ROUND(data!AQ78,0)</f>
        <v>0</v>
      </c>
      <c r="Y42" s="213">
        <f>ROUND(data!AQ79,0)</f>
        <v>0</v>
      </c>
      <c r="Z42" s="213">
        <f>ROUND(data!AQ80,0)</f>
        <v>0</v>
      </c>
      <c r="AA42" s="213">
        <f>ROUND(data!AQ81,0)</f>
        <v>0</v>
      </c>
      <c r="AB42" s="213">
        <f>ROUND(data!AQ82,0)</f>
        <v>0</v>
      </c>
      <c r="AC42" s="213">
        <f>ROUND(data!AQ83,0)</f>
        <v>0</v>
      </c>
      <c r="AD42" s="213">
        <f>ROUND(data!AQ84,0)</f>
        <v>0</v>
      </c>
      <c r="AE42" s="213">
        <f>ROUND(data!AQ89,0)</f>
        <v>0</v>
      </c>
      <c r="AF42" s="213">
        <f>ROUND(data!AQ87,0)</f>
        <v>0</v>
      </c>
      <c r="AG42" s="213">
        <f>IF(data!AQ90&gt;0,ROUND(data!AQ90,0),0)</f>
        <v>0</v>
      </c>
      <c r="AH42" s="213">
        <f>IF(data!AQ91&gt;0,ROUND(data!AQ91,0),0)</f>
        <v>0</v>
      </c>
      <c r="AI42" s="213">
        <f>IF(data!AQ92&gt;0,ROUND(data!AQ92,0),0)</f>
        <v>0</v>
      </c>
      <c r="AJ42" s="213">
        <f>IF(data!AQ93&gt;0,ROUND(data!AQ93,0),0)</f>
        <v>0</v>
      </c>
      <c r="AK42" s="212">
        <f>IF(data!AQ94&gt;0,ROUND(data!AQ94,2),0)</f>
        <v>0</v>
      </c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</row>
    <row r="43" spans="1:89" s="12" customFormat="1" ht="12.65" customHeight="1">
      <c r="A43" s="16" t="str">
        <f>RIGHT(data!$C$97,3)</f>
        <v>021</v>
      </c>
      <c r="B43" s="215" t="str">
        <f>RIGHT(data!$C$96,4)</f>
        <v>2020</v>
      </c>
      <c r="C43" s="16" t="str">
        <f>data!AR$55</f>
        <v>7400</v>
      </c>
      <c r="D43" s="16" t="s">
        <v>1122</v>
      </c>
      <c r="E43" s="213">
        <f>ROUND(data!AR59,0)</f>
        <v>0</v>
      </c>
      <c r="F43" s="212">
        <f>ROUND(data!AR60,2)</f>
        <v>0</v>
      </c>
      <c r="G43" s="213">
        <f>ROUND(data!AR61,0)</f>
        <v>0</v>
      </c>
      <c r="H43" s="213">
        <f>ROUND(data!AR62,0)</f>
        <v>0</v>
      </c>
      <c r="I43" s="213">
        <f>ROUND(data!AR63,0)</f>
        <v>0</v>
      </c>
      <c r="J43" s="213">
        <f>ROUND(data!AR64,0)</f>
        <v>0</v>
      </c>
      <c r="K43" s="213">
        <f>ROUND(data!AR65,0)</f>
        <v>0</v>
      </c>
      <c r="L43" s="213">
        <f>ROUND(data!AR66,0)</f>
        <v>0</v>
      </c>
      <c r="M43" s="66">
        <f>ROUND(data!AR67,0)</f>
        <v>0</v>
      </c>
      <c r="N43" s="213">
        <f>ROUND(data!AR68,0)</f>
        <v>0</v>
      </c>
      <c r="O43" s="213">
        <f>ROUND(data!AR69,0)</f>
        <v>0</v>
      </c>
      <c r="P43" s="213">
        <f>ROUND(data!AR70,0)</f>
        <v>0</v>
      </c>
      <c r="Q43" s="213">
        <f>ROUND(data!AR71,0)</f>
        <v>0</v>
      </c>
      <c r="R43" s="213">
        <f>ROUND(data!AR72,0)</f>
        <v>0</v>
      </c>
      <c r="S43" s="213">
        <f>ROUND(data!AR73,0)</f>
        <v>0</v>
      </c>
      <c r="T43" s="213">
        <f>ROUND(data!AR74,0)</f>
        <v>0</v>
      </c>
      <c r="U43" s="213">
        <f>ROUND(data!AR75,0)</f>
        <v>0</v>
      </c>
      <c r="V43" s="213">
        <f>ROUND(data!AR76,0)</f>
        <v>0</v>
      </c>
      <c r="W43" s="213">
        <f>ROUND(data!AR77,0)</f>
        <v>0</v>
      </c>
      <c r="X43" s="213">
        <f>ROUND(data!AR78,0)</f>
        <v>0</v>
      </c>
      <c r="Y43" s="213">
        <f>ROUND(data!AR79,0)</f>
        <v>0</v>
      </c>
      <c r="Z43" s="213">
        <f>ROUND(data!AR80,0)</f>
        <v>0</v>
      </c>
      <c r="AA43" s="213">
        <f>ROUND(data!AR81,0)</f>
        <v>0</v>
      </c>
      <c r="AB43" s="213">
        <f>ROUND(data!AR82,0)</f>
        <v>0</v>
      </c>
      <c r="AC43" s="213">
        <f>ROUND(data!AR83,0)</f>
        <v>0</v>
      </c>
      <c r="AD43" s="213">
        <f>ROUND(data!AR84,0)</f>
        <v>0</v>
      </c>
      <c r="AE43" s="213">
        <f>ROUND(data!AR89,0)</f>
        <v>0</v>
      </c>
      <c r="AF43" s="213">
        <f>ROUND(data!AR87,0)</f>
        <v>0</v>
      </c>
      <c r="AG43" s="213">
        <f>IF(data!AR90&gt;0,ROUND(data!AR90,0),0)</f>
        <v>0</v>
      </c>
      <c r="AH43" s="213">
        <f>IF(data!AR91&gt;0,ROUND(data!AR91,0),0)</f>
        <v>0</v>
      </c>
      <c r="AI43" s="213">
        <f>IF(data!AR92&gt;0,ROUND(data!AR92,0),0)</f>
        <v>0</v>
      </c>
      <c r="AJ43" s="213">
        <f>IF(data!AR93&gt;0,ROUND(data!AR93,0),0)</f>
        <v>0</v>
      </c>
      <c r="AK43" s="212">
        <f>IF(data!AR94&gt;0,ROUND(data!AR94,2),0)</f>
        <v>0</v>
      </c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66"/>
      <c r="BQ43" s="66"/>
      <c r="BR43" s="66"/>
      <c r="BS43" s="66"/>
      <c r="BT43" s="66"/>
      <c r="BU43" s="66"/>
      <c r="BV43" s="66"/>
      <c r="BW43" s="66"/>
      <c r="BX43" s="66"/>
      <c r="BY43" s="66"/>
      <c r="BZ43" s="66"/>
      <c r="CA43" s="66"/>
      <c r="CB43" s="66"/>
      <c r="CC43" s="66"/>
      <c r="CD43" s="66"/>
      <c r="CE43" s="66"/>
      <c r="CF43" s="66"/>
      <c r="CG43" s="66"/>
      <c r="CH43" s="66"/>
      <c r="CI43" s="66"/>
      <c r="CJ43" s="66"/>
      <c r="CK43" s="66"/>
    </row>
    <row r="44" spans="1:89" s="12" customFormat="1" ht="12.65" customHeight="1">
      <c r="A44" s="16" t="str">
        <f>RIGHT(data!$C$97,3)</f>
        <v>021</v>
      </c>
      <c r="B44" s="215" t="str">
        <f>RIGHT(data!$C$96,4)</f>
        <v>2020</v>
      </c>
      <c r="C44" s="16" t="str">
        <f>data!AS$55</f>
        <v>7410</v>
      </c>
      <c r="D44" s="16" t="s">
        <v>1122</v>
      </c>
      <c r="E44" s="213">
        <f>ROUND(data!AS59,0)</f>
        <v>0</v>
      </c>
      <c r="F44" s="212">
        <f>ROUND(data!AS60,2)</f>
        <v>0</v>
      </c>
      <c r="G44" s="213">
        <f>ROUND(data!AS61,0)</f>
        <v>0</v>
      </c>
      <c r="H44" s="213">
        <f>ROUND(data!AS62,0)</f>
        <v>0</v>
      </c>
      <c r="I44" s="213">
        <f>ROUND(data!AS63,0)</f>
        <v>0</v>
      </c>
      <c r="J44" s="213">
        <f>ROUND(data!AS64,0)</f>
        <v>0</v>
      </c>
      <c r="K44" s="213">
        <f>ROUND(data!AS65,0)</f>
        <v>0</v>
      </c>
      <c r="L44" s="213">
        <f>ROUND(data!AS66,0)</f>
        <v>0</v>
      </c>
      <c r="M44" s="66">
        <f>ROUND(data!AS67,0)</f>
        <v>0</v>
      </c>
      <c r="N44" s="213">
        <f>ROUND(data!AS68,0)</f>
        <v>0</v>
      </c>
      <c r="O44" s="213">
        <f>ROUND(data!AS69,0)</f>
        <v>0</v>
      </c>
      <c r="P44" s="213">
        <f>ROUND(data!AS70,0)</f>
        <v>0</v>
      </c>
      <c r="Q44" s="213">
        <f>ROUND(data!AS71,0)</f>
        <v>0</v>
      </c>
      <c r="R44" s="213">
        <f>ROUND(data!AS72,0)</f>
        <v>0</v>
      </c>
      <c r="S44" s="213">
        <f>ROUND(data!AS73,0)</f>
        <v>0</v>
      </c>
      <c r="T44" s="213">
        <f>ROUND(data!AS74,0)</f>
        <v>0</v>
      </c>
      <c r="U44" s="213">
        <f>ROUND(data!AS75,0)</f>
        <v>0</v>
      </c>
      <c r="V44" s="213">
        <f>ROUND(data!AS76,0)</f>
        <v>0</v>
      </c>
      <c r="W44" s="213">
        <f>ROUND(data!AS77,0)</f>
        <v>0</v>
      </c>
      <c r="X44" s="213">
        <f>ROUND(data!AS78,0)</f>
        <v>0</v>
      </c>
      <c r="Y44" s="213">
        <f>ROUND(data!AS79,0)</f>
        <v>0</v>
      </c>
      <c r="Z44" s="213">
        <f>ROUND(data!AS80,0)</f>
        <v>0</v>
      </c>
      <c r="AA44" s="213">
        <f>ROUND(data!AS81,0)</f>
        <v>0</v>
      </c>
      <c r="AB44" s="213">
        <f>ROUND(data!AS82,0)</f>
        <v>0</v>
      </c>
      <c r="AC44" s="213">
        <f>ROUND(data!AS83,0)</f>
        <v>0</v>
      </c>
      <c r="AD44" s="213">
        <f>ROUND(data!AS84,0)</f>
        <v>0</v>
      </c>
      <c r="AE44" s="213">
        <f>ROUND(data!AS89,0)</f>
        <v>0</v>
      </c>
      <c r="AF44" s="213">
        <f>ROUND(data!AS87,0)</f>
        <v>0</v>
      </c>
      <c r="AG44" s="213">
        <f>IF(data!AS90&gt;0,ROUND(data!AS90,0),0)</f>
        <v>0</v>
      </c>
      <c r="AH44" s="213">
        <f>IF(data!AS91&gt;0,ROUND(data!AS91,0),0)</f>
        <v>0</v>
      </c>
      <c r="AI44" s="213">
        <f>IF(data!AS92&gt;0,ROUND(data!AS92,0),0)</f>
        <v>0</v>
      </c>
      <c r="AJ44" s="213">
        <f>IF(data!AS93&gt;0,ROUND(data!AS93,0),0)</f>
        <v>0</v>
      </c>
      <c r="AK44" s="212">
        <f>IF(data!AS94&gt;0,ROUND(data!AS94,2),0)</f>
        <v>0</v>
      </c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66"/>
      <c r="BM44" s="66"/>
      <c r="BN44" s="66"/>
      <c r="BO44" s="66"/>
      <c r="BP44" s="66"/>
      <c r="BQ44" s="66"/>
      <c r="BR44" s="66"/>
      <c r="BS44" s="66"/>
      <c r="BT44" s="66"/>
      <c r="BU44" s="66"/>
      <c r="BV44" s="66"/>
      <c r="BW44" s="66"/>
      <c r="BX44" s="66"/>
      <c r="BY44" s="66"/>
      <c r="BZ44" s="66"/>
      <c r="CA44" s="66"/>
      <c r="CB44" s="66"/>
      <c r="CC44" s="66"/>
      <c r="CD44" s="66"/>
      <c r="CE44" s="66"/>
      <c r="CF44" s="66"/>
      <c r="CG44" s="66"/>
      <c r="CH44" s="66"/>
      <c r="CI44" s="66"/>
      <c r="CJ44" s="66"/>
      <c r="CK44" s="66"/>
    </row>
    <row r="45" spans="1:89" s="12" customFormat="1" ht="12.65" customHeight="1">
      <c r="A45" s="16" t="str">
        <f>RIGHT(data!$C$97,3)</f>
        <v>021</v>
      </c>
      <c r="B45" s="215" t="str">
        <f>RIGHT(data!$C$96,4)</f>
        <v>2020</v>
      </c>
      <c r="C45" s="16" t="str">
        <f>data!AT$55</f>
        <v>7420</v>
      </c>
      <c r="D45" s="16" t="s">
        <v>1122</v>
      </c>
      <c r="E45" s="213">
        <f>ROUND(data!AT59,0)</f>
        <v>0</v>
      </c>
      <c r="F45" s="212">
        <f>ROUND(data!AT60,2)</f>
        <v>0</v>
      </c>
      <c r="G45" s="213">
        <f>ROUND(data!AT61,0)</f>
        <v>0</v>
      </c>
      <c r="H45" s="213">
        <f>ROUND(data!AT62,0)</f>
        <v>0</v>
      </c>
      <c r="I45" s="213">
        <f>ROUND(data!AT63,0)</f>
        <v>0</v>
      </c>
      <c r="J45" s="213">
        <f>ROUND(data!AT64,0)</f>
        <v>0</v>
      </c>
      <c r="K45" s="213">
        <f>ROUND(data!AT65,0)</f>
        <v>0</v>
      </c>
      <c r="L45" s="213">
        <f>ROUND(data!AT66,0)</f>
        <v>0</v>
      </c>
      <c r="M45" s="66">
        <f>ROUND(data!AT67,0)</f>
        <v>0</v>
      </c>
      <c r="N45" s="213">
        <f>ROUND(data!AT68,0)</f>
        <v>0</v>
      </c>
      <c r="O45" s="213">
        <f>ROUND(data!AT69,0)</f>
        <v>0</v>
      </c>
      <c r="P45" s="213">
        <f>ROUND(data!AT70,0)</f>
        <v>0</v>
      </c>
      <c r="Q45" s="213">
        <f>ROUND(data!AT71,0)</f>
        <v>0</v>
      </c>
      <c r="R45" s="213">
        <f>ROUND(data!AT72,0)</f>
        <v>0</v>
      </c>
      <c r="S45" s="213">
        <f>ROUND(data!AT73,0)</f>
        <v>0</v>
      </c>
      <c r="T45" s="213">
        <f>ROUND(data!AT74,0)</f>
        <v>0</v>
      </c>
      <c r="U45" s="213">
        <f>ROUND(data!AT75,0)</f>
        <v>0</v>
      </c>
      <c r="V45" s="213">
        <f>ROUND(data!AT76,0)</f>
        <v>0</v>
      </c>
      <c r="W45" s="213">
        <f>ROUND(data!AT77,0)</f>
        <v>0</v>
      </c>
      <c r="X45" s="213">
        <f>ROUND(data!AT78,0)</f>
        <v>0</v>
      </c>
      <c r="Y45" s="213">
        <f>ROUND(data!AT79,0)</f>
        <v>0</v>
      </c>
      <c r="Z45" s="213">
        <f>ROUND(data!AT80,0)</f>
        <v>0</v>
      </c>
      <c r="AA45" s="213">
        <f>ROUND(data!AT81,0)</f>
        <v>0</v>
      </c>
      <c r="AB45" s="213">
        <f>ROUND(data!AT82,0)</f>
        <v>0</v>
      </c>
      <c r="AC45" s="213">
        <f>ROUND(data!AT83,0)</f>
        <v>0</v>
      </c>
      <c r="AD45" s="213">
        <f>ROUND(data!AT84,0)</f>
        <v>0</v>
      </c>
      <c r="AE45" s="213">
        <f>ROUND(data!AT89,0)</f>
        <v>0</v>
      </c>
      <c r="AF45" s="213">
        <f>ROUND(data!AT87,0)</f>
        <v>0</v>
      </c>
      <c r="AG45" s="213">
        <f>IF(data!AT90&gt;0,ROUND(data!AT90,0),0)</f>
        <v>0</v>
      </c>
      <c r="AH45" s="213">
        <f>IF(data!AT91&gt;0,ROUND(data!AT91,0),0)</f>
        <v>0</v>
      </c>
      <c r="AI45" s="213">
        <f>IF(data!AT92&gt;0,ROUND(data!AT92,0),0)</f>
        <v>0</v>
      </c>
      <c r="AJ45" s="213">
        <f>IF(data!AT93&gt;0,ROUND(data!AT93,0),0)</f>
        <v>0</v>
      </c>
      <c r="AK45" s="212">
        <f>IF(data!AT94&gt;0,ROUND(data!AT94,2),0)</f>
        <v>0</v>
      </c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</row>
    <row r="46" spans="1:89" s="12" customFormat="1" ht="12.65" customHeight="1">
      <c r="A46" s="16" t="str">
        <f>RIGHT(data!$C$97,3)</f>
        <v>021</v>
      </c>
      <c r="B46" s="215" t="str">
        <f>RIGHT(data!$C$96,4)</f>
        <v>2020</v>
      </c>
      <c r="C46" s="16" t="str">
        <f>data!AU$55</f>
        <v>7430</v>
      </c>
      <c r="D46" s="16" t="s">
        <v>1122</v>
      </c>
      <c r="E46" s="213">
        <f>ROUND(data!AU59,0)</f>
        <v>0</v>
      </c>
      <c r="F46" s="212">
        <f>ROUND(data!AU60,2)</f>
        <v>0</v>
      </c>
      <c r="G46" s="213">
        <f>ROUND(data!AU61,0)</f>
        <v>0</v>
      </c>
      <c r="H46" s="213">
        <f>ROUND(data!AU62,0)</f>
        <v>0</v>
      </c>
      <c r="I46" s="213">
        <f>ROUND(data!AU63,0)</f>
        <v>0</v>
      </c>
      <c r="J46" s="213">
        <f>ROUND(data!AU64,0)</f>
        <v>0</v>
      </c>
      <c r="K46" s="213">
        <f>ROUND(data!AU65,0)</f>
        <v>0</v>
      </c>
      <c r="L46" s="213">
        <f>ROUND(data!AU66,0)</f>
        <v>0</v>
      </c>
      <c r="M46" s="66">
        <f>ROUND(data!AU67,0)</f>
        <v>0</v>
      </c>
      <c r="N46" s="213">
        <f>ROUND(data!AU68,0)</f>
        <v>0</v>
      </c>
      <c r="O46" s="213">
        <f>ROUND(data!AU69,0)</f>
        <v>0</v>
      </c>
      <c r="P46" s="213">
        <f>ROUND(data!AU70,0)</f>
        <v>0</v>
      </c>
      <c r="Q46" s="213">
        <f>ROUND(data!AU71,0)</f>
        <v>0</v>
      </c>
      <c r="R46" s="213">
        <f>ROUND(data!AU72,0)</f>
        <v>0</v>
      </c>
      <c r="S46" s="213">
        <f>ROUND(data!AU73,0)</f>
        <v>0</v>
      </c>
      <c r="T46" s="213">
        <f>ROUND(data!AU74,0)</f>
        <v>0</v>
      </c>
      <c r="U46" s="213">
        <f>ROUND(data!AU75,0)</f>
        <v>0</v>
      </c>
      <c r="V46" s="213">
        <f>ROUND(data!AU76,0)</f>
        <v>0</v>
      </c>
      <c r="W46" s="213">
        <f>ROUND(data!AU77,0)</f>
        <v>0</v>
      </c>
      <c r="X46" s="213">
        <f>ROUND(data!AU78,0)</f>
        <v>0</v>
      </c>
      <c r="Y46" s="213">
        <f>ROUND(data!AU79,0)</f>
        <v>0</v>
      </c>
      <c r="Z46" s="213">
        <f>ROUND(data!AU80,0)</f>
        <v>0</v>
      </c>
      <c r="AA46" s="213">
        <f>ROUND(data!AU81,0)</f>
        <v>0</v>
      </c>
      <c r="AB46" s="213">
        <f>ROUND(data!AU82,0)</f>
        <v>0</v>
      </c>
      <c r="AC46" s="213">
        <f>ROUND(data!AU83,0)</f>
        <v>0</v>
      </c>
      <c r="AD46" s="213">
        <f>ROUND(data!AU84,0)</f>
        <v>0</v>
      </c>
      <c r="AE46" s="213">
        <f>ROUND(data!AU89,0)</f>
        <v>0</v>
      </c>
      <c r="AF46" s="213">
        <f>ROUND(data!AU87,0)</f>
        <v>0</v>
      </c>
      <c r="AG46" s="213">
        <f>IF(data!AU90&gt;0,ROUND(data!AU90,0),0)</f>
        <v>0</v>
      </c>
      <c r="AH46" s="213">
        <f>IF(data!AU91&gt;0,ROUND(data!AU91,0),0)</f>
        <v>0</v>
      </c>
      <c r="AI46" s="213">
        <f>IF(data!AU92&gt;0,ROUND(data!AU92,0),0)</f>
        <v>0</v>
      </c>
      <c r="AJ46" s="213">
        <f>IF(data!AU93&gt;0,ROUND(data!AU93,0),0)</f>
        <v>0</v>
      </c>
      <c r="AK46" s="212">
        <f>IF(data!AU94&gt;0,ROUND(data!AU94,2),0)</f>
        <v>0</v>
      </c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66"/>
      <c r="BO46" s="66"/>
      <c r="BP46" s="66"/>
      <c r="BQ46" s="66"/>
      <c r="BR46" s="66"/>
      <c r="BS46" s="66"/>
      <c r="BT46" s="66"/>
      <c r="BU46" s="66"/>
      <c r="BV46" s="66"/>
      <c r="BW46" s="66"/>
      <c r="BX46" s="66"/>
      <c r="BY46" s="66"/>
      <c r="BZ46" s="66"/>
      <c r="CA46" s="66"/>
      <c r="CB46" s="66"/>
      <c r="CC46" s="66"/>
      <c r="CD46" s="66"/>
      <c r="CE46" s="66"/>
      <c r="CF46" s="66"/>
      <c r="CG46" s="66"/>
      <c r="CH46" s="66"/>
      <c r="CI46" s="66"/>
      <c r="CJ46" s="66"/>
      <c r="CK46" s="66"/>
    </row>
    <row r="47" spans="1:89" s="12" customFormat="1" ht="12.65" customHeight="1">
      <c r="A47" s="16" t="str">
        <f>RIGHT(data!$C$97,3)</f>
        <v>021</v>
      </c>
      <c r="B47" s="215" t="str">
        <f>RIGHT(data!$C$96,4)</f>
        <v>2020</v>
      </c>
      <c r="C47" s="16" t="str">
        <f>data!AV$55</f>
        <v>7490</v>
      </c>
      <c r="D47" s="16" t="s">
        <v>1122</v>
      </c>
      <c r="E47" s="213"/>
      <c r="F47" s="212">
        <f>ROUND(data!AV60,2)</f>
        <v>0</v>
      </c>
      <c r="G47" s="213">
        <f>ROUND(data!AV61,0)</f>
        <v>13126</v>
      </c>
      <c r="H47" s="213">
        <f>ROUND(data!AV62,0)</f>
        <v>3438</v>
      </c>
      <c r="I47" s="213">
        <f>ROUND(data!AV63,0)</f>
        <v>0</v>
      </c>
      <c r="J47" s="213">
        <f>ROUND(data!AV64,0)</f>
        <v>0</v>
      </c>
      <c r="K47" s="213">
        <f>ROUND(data!AV65,0)</f>
        <v>0</v>
      </c>
      <c r="L47" s="213">
        <f>ROUND(data!BB66,0)</f>
        <v>0</v>
      </c>
      <c r="M47" s="66">
        <f>ROUND(data!AV67,0)</f>
        <v>0</v>
      </c>
      <c r="N47" s="213">
        <f>ROUND(data!AV68,0)</f>
        <v>0</v>
      </c>
      <c r="O47" s="213">
        <f>ROUND(data!AV69,0)</f>
        <v>0</v>
      </c>
      <c r="P47" s="213">
        <f>ROUND(data!AV70,0)</f>
        <v>0</v>
      </c>
      <c r="Q47" s="213">
        <f>ROUND(data!AV71,0)</f>
        <v>0</v>
      </c>
      <c r="R47" s="213">
        <f>ROUND(data!AV72,0)</f>
        <v>0</v>
      </c>
      <c r="S47" s="213">
        <f>ROUND(data!AV73,0)</f>
        <v>0</v>
      </c>
      <c r="T47" s="213">
        <f>ROUND(data!AV74,0)</f>
        <v>0</v>
      </c>
      <c r="U47" s="213">
        <f>ROUND(data!AV75,0)</f>
        <v>0</v>
      </c>
      <c r="V47" s="213">
        <f>ROUND(data!AV76,0)</f>
        <v>0</v>
      </c>
      <c r="W47" s="213">
        <f>ROUND(data!AV77,0)</f>
        <v>0</v>
      </c>
      <c r="X47" s="213">
        <f>ROUND(data!AV78,0)</f>
        <v>0</v>
      </c>
      <c r="Y47" s="213">
        <f>ROUND(data!AV79,0)</f>
        <v>0</v>
      </c>
      <c r="Z47" s="213">
        <f>ROUND(data!AV80,0)</f>
        <v>0</v>
      </c>
      <c r="AA47" s="213">
        <f>ROUND(data!AV81,0)</f>
        <v>0</v>
      </c>
      <c r="AB47" s="213">
        <f>ROUND(data!AV82,0)</f>
        <v>0</v>
      </c>
      <c r="AC47" s="213">
        <f>ROUND(data!BB83,0)</f>
        <v>0</v>
      </c>
      <c r="AD47" s="213">
        <f>ROUND(data!AV84,0)</f>
        <v>0</v>
      </c>
      <c r="AE47" s="213">
        <f>ROUND(data!AV89,0)</f>
        <v>0</v>
      </c>
      <c r="AF47" s="213">
        <f>ROUND(data!AV87,0)</f>
        <v>0</v>
      </c>
      <c r="AG47" s="213">
        <f>IF(data!AV90&gt;0,ROUND(data!AV90,0),0)</f>
        <v>0</v>
      </c>
      <c r="AH47" s="213">
        <f>IF(data!AV91&gt;0,ROUND(data!AV91,0),0)</f>
        <v>0</v>
      </c>
      <c r="AI47" s="213">
        <f>IF(data!AV92&gt;0,ROUND(data!AV92,0),0)</f>
        <v>0</v>
      </c>
      <c r="AJ47" s="213">
        <f>IF(data!AV93&gt;0,ROUND(data!AV93,0),0)</f>
        <v>0</v>
      </c>
      <c r="AK47" s="212">
        <f>IF(data!AV94&gt;0,ROUND(data!AV94,2),0)</f>
        <v>0</v>
      </c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66"/>
      <c r="BQ47" s="66"/>
      <c r="BR47" s="66"/>
      <c r="BS47" s="66"/>
      <c r="BT47" s="66"/>
      <c r="BU47" s="66"/>
      <c r="BV47" s="66"/>
      <c r="BW47" s="66"/>
      <c r="BX47" s="66"/>
      <c r="BY47" s="66"/>
      <c r="BZ47" s="66"/>
      <c r="CA47" s="66"/>
      <c r="CB47" s="66"/>
      <c r="CC47" s="66"/>
      <c r="CD47" s="66"/>
      <c r="CE47" s="66"/>
      <c r="CF47" s="66"/>
      <c r="CG47" s="66"/>
      <c r="CH47" s="66"/>
      <c r="CI47" s="66"/>
      <c r="CJ47" s="66"/>
      <c r="CK47" s="66"/>
    </row>
    <row r="48" spans="1:89" s="12" customFormat="1" ht="12.65" customHeight="1">
      <c r="A48" s="16" t="str">
        <f>RIGHT(data!$C$97,3)</f>
        <v>021</v>
      </c>
      <c r="B48" s="215" t="str">
        <f>RIGHT(data!$C$96,4)</f>
        <v>2020</v>
      </c>
      <c r="C48" s="16" t="str">
        <f>data!AW$55</f>
        <v>8200</v>
      </c>
      <c r="D48" s="16" t="s">
        <v>1122</v>
      </c>
      <c r="E48" s="213"/>
      <c r="F48" s="212">
        <f>ROUND(data!AW60,2)</f>
        <v>0</v>
      </c>
      <c r="G48" s="213">
        <f>ROUND(data!AW61,0)</f>
        <v>0</v>
      </c>
      <c r="H48" s="213">
        <f>ROUND(data!AW62,0)</f>
        <v>0</v>
      </c>
      <c r="I48" s="213">
        <f>ROUND(data!AW63,0)</f>
        <v>0</v>
      </c>
      <c r="J48" s="213">
        <f>ROUND(data!AW64,0)</f>
        <v>0</v>
      </c>
      <c r="K48" s="213">
        <f>ROUND(data!AW65,0)</f>
        <v>0</v>
      </c>
      <c r="L48" s="213">
        <f>ROUND(data!AW66,0)</f>
        <v>0</v>
      </c>
      <c r="M48" s="66">
        <f>ROUND(data!AW67,0)</f>
        <v>0</v>
      </c>
      <c r="N48" s="213">
        <f>ROUND(data!AW68,0)</f>
        <v>0</v>
      </c>
      <c r="O48" s="213">
        <f>ROUND(data!AW69,0)</f>
        <v>0</v>
      </c>
      <c r="P48" s="213">
        <f>ROUND(data!AW70,0)</f>
        <v>0</v>
      </c>
      <c r="Q48" s="213">
        <f>ROUND(data!AW71,0)</f>
        <v>0</v>
      </c>
      <c r="R48" s="213">
        <f>ROUND(data!AW72,0)</f>
        <v>0</v>
      </c>
      <c r="S48" s="213">
        <f>ROUND(data!AW73,0)</f>
        <v>0</v>
      </c>
      <c r="T48" s="213">
        <f>ROUND(data!AW74,0)</f>
        <v>0</v>
      </c>
      <c r="U48" s="213">
        <f>ROUND(data!AW75,0)</f>
        <v>0</v>
      </c>
      <c r="V48" s="213">
        <f>ROUND(data!AW76,0)</f>
        <v>0</v>
      </c>
      <c r="W48" s="213">
        <f>ROUND(data!AW77,0)</f>
        <v>0</v>
      </c>
      <c r="X48" s="213">
        <f>ROUND(data!AW78,0)</f>
        <v>0</v>
      </c>
      <c r="Y48" s="213">
        <f>ROUND(data!AW79,0)</f>
        <v>0</v>
      </c>
      <c r="Z48" s="213">
        <f>ROUND(data!AW80,0)</f>
        <v>0</v>
      </c>
      <c r="AA48" s="213">
        <f>ROUND(data!AW81,0)</f>
        <v>0</v>
      </c>
      <c r="AB48" s="213">
        <f>ROUND(data!AW82,0)</f>
        <v>0</v>
      </c>
      <c r="AC48" s="213">
        <f>ROUND(data!AW83,0)</f>
        <v>0</v>
      </c>
      <c r="AD48" s="213">
        <f>ROUND(data!AW84,0)</f>
        <v>0</v>
      </c>
      <c r="AE48" s="213"/>
      <c r="AF48" s="213"/>
      <c r="AG48" s="213">
        <f>IF(data!AW90&gt;0,ROUND(data!AW90,0),0)</f>
        <v>0</v>
      </c>
      <c r="AH48" s="213">
        <f>IF(data!AW91&gt;0,ROUND(data!AW91,0),0)</f>
        <v>0</v>
      </c>
      <c r="AI48" s="213">
        <f>IF(data!AW$92&gt;0,ROUND(data!AW$92,0),0)</f>
        <v>0</v>
      </c>
      <c r="AJ48" s="213">
        <f>IF(data!AW93&gt;0,ROUND(data!AW93,0),0)</f>
        <v>0</v>
      </c>
      <c r="AK48" s="212">
        <f>IFERROR(IF(data!AW94&gt;0,ROUND(data!AW94,2),0),0)</f>
        <v>0</v>
      </c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</row>
    <row r="49" spans="1:89" s="12" customFormat="1" ht="12.65" customHeight="1">
      <c r="A49" s="16" t="str">
        <f>RIGHT(data!$C$97,3)</f>
        <v>021</v>
      </c>
      <c r="B49" s="215" t="str">
        <f>RIGHT(data!$C$96,4)</f>
        <v>2020</v>
      </c>
      <c r="C49" s="16" t="str">
        <f>data!AX$55</f>
        <v>8310</v>
      </c>
      <c r="D49" s="16" t="s">
        <v>1122</v>
      </c>
      <c r="E49" s="213"/>
      <c r="F49" s="212">
        <f>ROUND(data!AX60,2)</f>
        <v>0</v>
      </c>
      <c r="G49" s="213">
        <f>ROUND(data!AX61,0)</f>
        <v>0</v>
      </c>
      <c r="H49" s="213">
        <f>ROUND(data!AX62,0)</f>
        <v>0</v>
      </c>
      <c r="I49" s="213">
        <f>ROUND(data!AX63,0)</f>
        <v>0</v>
      </c>
      <c r="J49" s="213">
        <f>ROUND(data!AX64,0)</f>
        <v>0</v>
      </c>
      <c r="K49" s="213">
        <f>ROUND(data!AX65,0)</f>
        <v>0</v>
      </c>
      <c r="L49" s="213">
        <f>ROUND(data!AX66,0)</f>
        <v>0</v>
      </c>
      <c r="M49" s="66">
        <f>ROUND(data!AX67,0)</f>
        <v>0</v>
      </c>
      <c r="N49" s="213">
        <f>ROUND(data!AX68,0)</f>
        <v>0</v>
      </c>
      <c r="O49" s="213">
        <f>ROUND(data!AX69,0)</f>
        <v>0</v>
      </c>
      <c r="P49" s="213">
        <f>ROUND(data!AX70,0)</f>
        <v>0</v>
      </c>
      <c r="Q49" s="213">
        <f>ROUND(data!AX71,0)</f>
        <v>0</v>
      </c>
      <c r="R49" s="213">
        <f>ROUND(data!AX72,0)</f>
        <v>0</v>
      </c>
      <c r="S49" s="213">
        <f>ROUND(data!AX73,0)</f>
        <v>0</v>
      </c>
      <c r="T49" s="213">
        <f>ROUND(data!AX74,0)</f>
        <v>0</v>
      </c>
      <c r="U49" s="213">
        <f>ROUND(data!AX75,0)</f>
        <v>0</v>
      </c>
      <c r="V49" s="213">
        <f>ROUND(data!AX76,0)</f>
        <v>0</v>
      </c>
      <c r="W49" s="213">
        <f>ROUND(data!AX77,0)</f>
        <v>0</v>
      </c>
      <c r="X49" s="213">
        <f>ROUND(data!AX78,0)</f>
        <v>0</v>
      </c>
      <c r="Y49" s="213">
        <f>ROUND(data!AX79,0)</f>
        <v>0</v>
      </c>
      <c r="Z49" s="213">
        <f>ROUND(data!AX80,0)</f>
        <v>0</v>
      </c>
      <c r="AA49" s="213">
        <f>ROUND(data!AX81,0)</f>
        <v>0</v>
      </c>
      <c r="AB49" s="213">
        <f>ROUND(data!AX82,0)</f>
        <v>0</v>
      </c>
      <c r="AC49" s="213">
        <f>ROUND(data!AX83,0)</f>
        <v>0</v>
      </c>
      <c r="AD49" s="213">
        <f>ROUND(data!AX84,0)</f>
        <v>0</v>
      </c>
      <c r="AE49" s="213"/>
      <c r="AF49" s="213"/>
      <c r="AG49" s="213">
        <f>IF(data!AX90&gt;0,ROUND(data!AX90,0),0)</f>
        <v>0</v>
      </c>
      <c r="AH49" s="213">
        <f>IFERROR(IF(data!AX$91&gt;0,ROUND(data!AX$91,0),0),0)</f>
        <v>0</v>
      </c>
      <c r="AI49" s="213">
        <f>IFERROR(IF(data!AX$92&gt;0,ROUND(data!AX$92,0),0),0)</f>
        <v>0</v>
      </c>
      <c r="AJ49" s="213">
        <f>IFERROR(IF(data!AX$93&gt;0,ROUND(data!AX$93,0),0),0)</f>
        <v>0</v>
      </c>
      <c r="AK49" s="212">
        <f>IFERROR(IF(data!AX$94&gt;0,ROUND(data!AX$94,2),0),0)</f>
        <v>0</v>
      </c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66"/>
      <c r="BQ49" s="66"/>
      <c r="BR49" s="66"/>
      <c r="BS49" s="66"/>
      <c r="BT49" s="66"/>
      <c r="BU49" s="66"/>
      <c r="BV49" s="66"/>
      <c r="BW49" s="66"/>
      <c r="BX49" s="66"/>
      <c r="BY49" s="66"/>
      <c r="BZ49" s="66"/>
      <c r="CA49" s="66"/>
      <c r="CB49" s="66"/>
      <c r="CC49" s="66"/>
      <c r="CD49" s="66"/>
      <c r="CE49" s="66"/>
      <c r="CF49" s="66"/>
      <c r="CG49" s="66"/>
      <c r="CH49" s="66"/>
      <c r="CI49" s="66"/>
      <c r="CJ49" s="66"/>
      <c r="CK49" s="66"/>
    </row>
    <row r="50" spans="1:89" s="12" customFormat="1" ht="12.65" customHeight="1">
      <c r="A50" s="16" t="str">
        <f>RIGHT(data!$C$97,3)</f>
        <v>021</v>
      </c>
      <c r="B50" s="215" t="str">
        <f>RIGHT(data!$C$96,4)</f>
        <v>2020</v>
      </c>
      <c r="C50" s="16" t="str">
        <f>data!AY$55</f>
        <v>8320</v>
      </c>
      <c r="D50" s="16" t="s">
        <v>1122</v>
      </c>
      <c r="E50" s="213">
        <f>ROUND(data!AY59,0)</f>
        <v>26935</v>
      </c>
      <c r="F50" s="212">
        <f>ROUND(data!AY60,2)</f>
        <v>16.93</v>
      </c>
      <c r="G50" s="213">
        <f>ROUND(data!AY61,0)</f>
        <v>240161</v>
      </c>
      <c r="H50" s="213">
        <f>ROUND(data!AY62,0)</f>
        <v>84389</v>
      </c>
      <c r="I50" s="213">
        <f>ROUND(data!AY63,0)</f>
        <v>7793</v>
      </c>
      <c r="J50" s="213">
        <f>ROUND(data!AY64,0)</f>
        <v>138311</v>
      </c>
      <c r="K50" s="213">
        <f>ROUND(data!AY65,0)</f>
        <v>0</v>
      </c>
      <c r="L50" s="213">
        <f>ROUND(data!AY66,0)</f>
        <v>10</v>
      </c>
      <c r="M50" s="66">
        <f>ROUND(data!AY67,0)</f>
        <v>2542</v>
      </c>
      <c r="N50" s="213">
        <f>ROUND(data!AY68,0)</f>
        <v>1933</v>
      </c>
      <c r="O50" s="213">
        <f>ROUND(data!AY69,0)</f>
        <v>2966</v>
      </c>
      <c r="P50" s="213">
        <f>ROUND(data!AY70,0)</f>
        <v>0</v>
      </c>
      <c r="Q50" s="213">
        <f>ROUND(data!AY71,0)</f>
        <v>0</v>
      </c>
      <c r="R50" s="213">
        <f>ROUND(data!AY72,0)</f>
        <v>0</v>
      </c>
      <c r="S50" s="213">
        <f>ROUND(data!AY73,0)</f>
        <v>0</v>
      </c>
      <c r="T50" s="213">
        <f>ROUND(data!AY74,0)</f>
        <v>0</v>
      </c>
      <c r="U50" s="213">
        <f>ROUND(data!AY75,0)</f>
        <v>0</v>
      </c>
      <c r="V50" s="213">
        <f>ROUND(data!AY76,0)</f>
        <v>0</v>
      </c>
      <c r="W50" s="213">
        <f>ROUND(data!AY77,0)</f>
        <v>1503</v>
      </c>
      <c r="X50" s="213">
        <f>ROUND(data!AY78,0)</f>
        <v>0</v>
      </c>
      <c r="Y50" s="213">
        <f>ROUND(data!AY79,0)</f>
        <v>0</v>
      </c>
      <c r="Z50" s="213">
        <f>ROUND(data!AY80,0)</f>
        <v>0</v>
      </c>
      <c r="AA50" s="213">
        <f>ROUND(data!AY81,0)</f>
        <v>0</v>
      </c>
      <c r="AB50" s="213">
        <f>ROUND(data!AY82,0)</f>
        <v>1532</v>
      </c>
      <c r="AC50" s="213">
        <f>ROUND(data!AY83,0)</f>
        <v>-69</v>
      </c>
      <c r="AD50" s="213">
        <f>ROUND(data!AY84,0)</f>
        <v>0</v>
      </c>
      <c r="AE50" s="213"/>
      <c r="AF50" s="213"/>
      <c r="AG50" s="213">
        <f>IF(data!AY90&gt;0,ROUND(data!AY90,0),0)</f>
        <v>1472</v>
      </c>
      <c r="AH50" s="213">
        <f>IFERROR(IF(data!AY$91&gt;0,ROUND(data!AY$91,0),0),0)</f>
        <v>0</v>
      </c>
      <c r="AI50" s="213">
        <f>IFERROR(IF(data!AY$92&gt;0,ROUND(data!AY$92,0),0),0)</f>
        <v>0</v>
      </c>
      <c r="AJ50" s="213">
        <f>IFERROR(IF(data!AY$93&gt;0,ROUND(data!AY$93,0),0),0)</f>
        <v>0</v>
      </c>
      <c r="AK50" s="212">
        <f>IFERROR(IF(data!AY$94&gt;0,ROUND(data!AY$94,2),0),0)</f>
        <v>0</v>
      </c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66"/>
      <c r="BO50" s="66"/>
      <c r="BP50" s="66"/>
      <c r="BQ50" s="66"/>
      <c r="BR50" s="66"/>
      <c r="BS50" s="66"/>
      <c r="BT50" s="66"/>
      <c r="BU50" s="66"/>
      <c r="BV50" s="66"/>
      <c r="BW50" s="66"/>
      <c r="BX50" s="66"/>
      <c r="BY50" s="66"/>
      <c r="BZ50" s="66"/>
      <c r="CA50" s="66"/>
      <c r="CB50" s="66"/>
      <c r="CC50" s="66"/>
      <c r="CD50" s="66"/>
      <c r="CE50" s="66"/>
      <c r="CF50" s="66"/>
      <c r="CG50" s="66"/>
      <c r="CH50" s="66"/>
      <c r="CI50" s="66"/>
      <c r="CJ50" s="66"/>
      <c r="CK50" s="66"/>
    </row>
    <row r="51" spans="1:89" s="12" customFormat="1" ht="12.65" customHeight="1">
      <c r="A51" s="16" t="str">
        <f>RIGHT(data!$C$97,3)</f>
        <v>021</v>
      </c>
      <c r="B51" s="215" t="str">
        <f>RIGHT(data!$C$96,4)</f>
        <v>2020</v>
      </c>
      <c r="C51" s="16" t="str">
        <f>data!AZ$55</f>
        <v>8330</v>
      </c>
      <c r="D51" s="16" t="s">
        <v>1122</v>
      </c>
      <c r="E51" s="213">
        <f>ROUND(data!AZ59,0)</f>
        <v>0</v>
      </c>
      <c r="F51" s="212">
        <f>ROUND(data!AZ60,2)</f>
        <v>0</v>
      </c>
      <c r="G51" s="213">
        <f>ROUND(data!AZ61,0)</f>
        <v>0</v>
      </c>
      <c r="H51" s="213">
        <f>ROUND(data!AZ62,0)</f>
        <v>0</v>
      </c>
      <c r="I51" s="213">
        <f>ROUND(data!AZ63,0)</f>
        <v>0</v>
      </c>
      <c r="J51" s="213">
        <f>ROUND(data!AZ64,0)</f>
        <v>0</v>
      </c>
      <c r="K51" s="213">
        <f>ROUND(data!AZ65,0)</f>
        <v>0</v>
      </c>
      <c r="L51" s="213">
        <f>ROUND(data!AZ66,0)</f>
        <v>0</v>
      </c>
      <c r="M51" s="66">
        <f>ROUND(data!AZ67,0)</f>
        <v>0</v>
      </c>
      <c r="N51" s="213">
        <f>ROUND(data!AZ68,0)</f>
        <v>0</v>
      </c>
      <c r="O51" s="213">
        <f>ROUND(data!AZ69,0)</f>
        <v>0</v>
      </c>
      <c r="P51" s="213">
        <f>ROUND(data!AZ70,0)</f>
        <v>0</v>
      </c>
      <c r="Q51" s="213">
        <f>ROUND(data!AZ71,0)</f>
        <v>0</v>
      </c>
      <c r="R51" s="213">
        <f>ROUND(data!AZ72,0)</f>
        <v>0</v>
      </c>
      <c r="S51" s="213">
        <f>ROUND(data!AZ73,0)</f>
        <v>0</v>
      </c>
      <c r="T51" s="213">
        <f>ROUND(data!AZ74,0)</f>
        <v>0</v>
      </c>
      <c r="U51" s="213">
        <f>ROUND(data!AZ75,0)</f>
        <v>0</v>
      </c>
      <c r="V51" s="213">
        <f>ROUND(data!AZ76,0)</f>
        <v>0</v>
      </c>
      <c r="W51" s="213">
        <f>ROUND(data!AZ77,0)</f>
        <v>0</v>
      </c>
      <c r="X51" s="213">
        <f>ROUND(data!AZ78,0)</f>
        <v>0</v>
      </c>
      <c r="Y51" s="213">
        <f>ROUND(data!AZ79,0)</f>
        <v>0</v>
      </c>
      <c r="Z51" s="213">
        <f>ROUND(data!AZ80,0)</f>
        <v>0</v>
      </c>
      <c r="AA51" s="213">
        <f>ROUND(data!AZ81,0)</f>
        <v>0</v>
      </c>
      <c r="AB51" s="213">
        <f>ROUND(data!AZ82,0)</f>
        <v>0</v>
      </c>
      <c r="AC51" s="213">
        <f>ROUND(data!AZ83,0)</f>
        <v>0</v>
      </c>
      <c r="AD51" s="213">
        <f>ROUND(data!AZ84,0)</f>
        <v>0</v>
      </c>
      <c r="AE51" s="213"/>
      <c r="AF51" s="213"/>
      <c r="AG51" s="213">
        <f>IF(data!AZ90&gt;0,ROUND(data!AZ90,0),0)</f>
        <v>1263</v>
      </c>
      <c r="AH51" s="213">
        <f>IFERROR(IF(data!AZ$91&gt;0,ROUND(data!AZ$91,0),0),0)</f>
        <v>20020</v>
      </c>
      <c r="AI51" s="213">
        <f>IFERROR(IF(data!AZ$92&gt;0,ROUND(data!AZ$92,0),0),0)</f>
        <v>0</v>
      </c>
      <c r="AJ51" s="213">
        <f>IFERROR(IF(data!AZ$93&gt;0,ROUND(data!AZ$93,0),0),0)</f>
        <v>0</v>
      </c>
      <c r="AK51" s="212">
        <f>IFERROR(IF(data!AZ$94&gt;0,ROUND(data!AZ$94,2),0),0)</f>
        <v>0</v>
      </c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</row>
    <row r="52" spans="1:89" s="12" customFormat="1" ht="12.65" customHeight="1">
      <c r="A52" s="16" t="str">
        <f>RIGHT(data!$C$97,3)</f>
        <v>021</v>
      </c>
      <c r="B52" s="215" t="str">
        <f>RIGHT(data!$C$96,4)</f>
        <v>2020</v>
      </c>
      <c r="C52" s="16" t="str">
        <f>data!BA$55</f>
        <v>8350</v>
      </c>
      <c r="D52" s="16" t="s">
        <v>1122</v>
      </c>
      <c r="E52" s="213">
        <f>ROUND(data!BA59,0)</f>
        <v>0</v>
      </c>
      <c r="F52" s="212">
        <f>ROUND(data!BA60,2)</f>
        <v>1.92</v>
      </c>
      <c r="G52" s="213">
        <f>ROUND(data!BA61,0)</f>
        <v>56860</v>
      </c>
      <c r="H52" s="213">
        <f>ROUND(data!BA62,0)</f>
        <v>23288</v>
      </c>
      <c r="I52" s="213">
        <f>ROUND(data!BA63,0)</f>
        <v>0</v>
      </c>
      <c r="J52" s="213">
        <f>ROUND(data!BA64,0)</f>
        <v>12889</v>
      </c>
      <c r="K52" s="213">
        <f>ROUND(data!BA65,0)</f>
        <v>0</v>
      </c>
      <c r="L52" s="213">
        <f>ROUND(data!BA66,0)</f>
        <v>0</v>
      </c>
      <c r="M52" s="66">
        <f>ROUND(data!BA67,0)</f>
        <v>1882</v>
      </c>
      <c r="N52" s="213">
        <f>ROUND(data!BA68,0)</f>
        <v>0</v>
      </c>
      <c r="O52" s="213">
        <f>ROUND(data!BA69,0)</f>
        <v>23</v>
      </c>
      <c r="P52" s="213">
        <f>ROUND(data!BA70,0)</f>
        <v>0</v>
      </c>
      <c r="Q52" s="213">
        <f>ROUND(data!BA71,0)</f>
        <v>0</v>
      </c>
      <c r="R52" s="213">
        <f>ROUND(data!BA72,0)</f>
        <v>0</v>
      </c>
      <c r="S52" s="213">
        <f>ROUND(data!BA73,0)</f>
        <v>0</v>
      </c>
      <c r="T52" s="213">
        <f>ROUND(data!BA74,0)</f>
        <v>0</v>
      </c>
      <c r="U52" s="213">
        <f>ROUND(data!BA75,0)</f>
        <v>0</v>
      </c>
      <c r="V52" s="213">
        <f>ROUND(data!BA76,0)</f>
        <v>0</v>
      </c>
      <c r="W52" s="213">
        <f>ROUND(data!BA77,0)</f>
        <v>0</v>
      </c>
      <c r="X52" s="213">
        <f>ROUND(data!BA78,0)</f>
        <v>0</v>
      </c>
      <c r="Y52" s="213">
        <f>ROUND(data!BA79,0)</f>
        <v>0</v>
      </c>
      <c r="Z52" s="213">
        <f>ROUND(data!BA80,0)</f>
        <v>0</v>
      </c>
      <c r="AA52" s="213">
        <f>ROUND(data!BA81,0)</f>
        <v>0</v>
      </c>
      <c r="AB52" s="213">
        <f>ROUND(data!BA82,0)</f>
        <v>0</v>
      </c>
      <c r="AC52" s="213">
        <f>ROUND(data!BA83,0)</f>
        <v>23</v>
      </c>
      <c r="AD52" s="213">
        <f>ROUND(data!BA84,0)</f>
        <v>0</v>
      </c>
      <c r="AE52" s="213"/>
      <c r="AF52" s="213"/>
      <c r="AG52" s="213">
        <f>IF(data!BA90&gt;0,ROUND(data!BA90,0),0)</f>
        <v>695</v>
      </c>
      <c r="AH52" s="213">
        <f>IFERROR(IF(data!BA$91&gt;0,ROUND(data!BA$91,0),0),0)</f>
        <v>0</v>
      </c>
      <c r="AI52" s="213">
        <f>IFERROR(IF(data!BA$92&gt;0,ROUND(data!BA$92,0),0),0)</f>
        <v>0</v>
      </c>
      <c r="AJ52" s="213">
        <f>IFERROR(IF(data!BA$93&gt;0,ROUND(data!BA$93,0),0),0)</f>
        <v>0</v>
      </c>
      <c r="AK52" s="212">
        <f>IFERROR(IF(data!BA$94&gt;0,ROUND(data!BA$94,2),0),0)</f>
        <v>0</v>
      </c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</row>
    <row r="53" spans="1:89" s="12" customFormat="1" ht="12.65" customHeight="1">
      <c r="A53" s="16" t="str">
        <f>RIGHT(data!$C$97,3)</f>
        <v>021</v>
      </c>
      <c r="B53" s="215" t="str">
        <f>RIGHT(data!$C$96,4)</f>
        <v>2020</v>
      </c>
      <c r="C53" s="16" t="str">
        <f>data!BB$55</f>
        <v>8360</v>
      </c>
      <c r="D53" s="16" t="s">
        <v>1122</v>
      </c>
      <c r="E53" s="213"/>
      <c r="F53" s="212">
        <f>ROUND(data!BB60,2)</f>
        <v>4.7300000000000004</v>
      </c>
      <c r="G53" s="213">
        <f>ROUND(data!BB61,0)</f>
        <v>69452</v>
      </c>
      <c r="H53" s="213">
        <f>ROUND(data!BB62,0)</f>
        <v>12129</v>
      </c>
      <c r="I53" s="213">
        <f>ROUND(data!BB63,0)</f>
        <v>0</v>
      </c>
      <c r="J53" s="213">
        <f>ROUND(data!BB64,0)</f>
        <v>2986</v>
      </c>
      <c r="K53" s="213">
        <f>ROUND(data!BB65,0)</f>
        <v>0</v>
      </c>
      <c r="L53" s="213" t="e">
        <f>ROUND(data!#REF!,0)</f>
        <v>#REF!</v>
      </c>
      <c r="M53" s="66">
        <f>ROUND(data!BB67,0)</f>
        <v>0</v>
      </c>
      <c r="N53" s="213">
        <f>ROUND(data!BB68,0)</f>
        <v>0</v>
      </c>
      <c r="O53" s="213">
        <f>ROUND(data!BB69,0)</f>
        <v>0</v>
      </c>
      <c r="P53" s="213">
        <f>ROUND(data!BB70,0)</f>
        <v>0</v>
      </c>
      <c r="Q53" s="213">
        <f>ROUND(data!BB71,0)</f>
        <v>0</v>
      </c>
      <c r="R53" s="213">
        <f>ROUND(data!BB72,0)</f>
        <v>0</v>
      </c>
      <c r="S53" s="213">
        <f>ROUND(data!BB73,0)</f>
        <v>0</v>
      </c>
      <c r="T53" s="213">
        <f>ROUND(data!BB74,0)</f>
        <v>0</v>
      </c>
      <c r="U53" s="213">
        <f>ROUND(data!BB75,0)</f>
        <v>0</v>
      </c>
      <c r="V53" s="213">
        <f>ROUND(data!BB76,0)</f>
        <v>0</v>
      </c>
      <c r="W53" s="213">
        <f>ROUND(data!BB77,0)</f>
        <v>0</v>
      </c>
      <c r="X53" s="213">
        <f>ROUND(data!BB78,0)</f>
        <v>0</v>
      </c>
      <c r="Y53" s="213">
        <f>ROUND(data!BB79,0)</f>
        <v>0</v>
      </c>
      <c r="Z53" s="213">
        <f>ROUND(data!BB80,0)</f>
        <v>0</v>
      </c>
      <c r="AA53" s="213">
        <f>ROUND(data!BB81,0)</f>
        <v>0</v>
      </c>
      <c r="AB53" s="213">
        <f>ROUND(data!BB82,0)</f>
        <v>0</v>
      </c>
      <c r="AC53" s="213" t="e">
        <f>ROUND(data!#REF!,0)</f>
        <v>#REF!</v>
      </c>
      <c r="AD53" s="213">
        <f>ROUND(data!BB84,0)</f>
        <v>0</v>
      </c>
      <c r="AE53" s="213"/>
      <c r="AF53" s="213"/>
      <c r="AG53" s="213">
        <f>IF(data!BB90&gt;0,ROUND(data!BB90,0),0)</f>
        <v>7</v>
      </c>
      <c r="AH53" s="213">
        <f>IFERROR(IF(data!BB$91&gt;0,ROUND(data!BB$91,0),0),0)</f>
        <v>0</v>
      </c>
      <c r="AI53" s="213">
        <f>IFERROR(IF(data!BB$92&gt;0,ROUND(data!BB$92,0),0),0)</f>
        <v>0</v>
      </c>
      <c r="AJ53" s="213">
        <f>IFERROR(IF(data!BB$93&gt;0,ROUND(data!BB$93,0),0),0)</f>
        <v>0</v>
      </c>
      <c r="AK53" s="212">
        <f>IFERROR(IF(data!BB$94&gt;0,ROUND(data!BB$94,2),0),0)</f>
        <v>0</v>
      </c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</row>
    <row r="54" spans="1:89" s="12" customFormat="1" ht="12.65" customHeight="1">
      <c r="A54" s="16" t="str">
        <f>RIGHT(data!$C$97,3)</f>
        <v>021</v>
      </c>
      <c r="B54" s="215" t="str">
        <f>RIGHT(data!$C$96,4)</f>
        <v>2020</v>
      </c>
      <c r="C54" s="16" t="str">
        <f>data!BC$55</f>
        <v>8370</v>
      </c>
      <c r="D54" s="16" t="s">
        <v>1122</v>
      </c>
      <c r="E54" s="213"/>
      <c r="F54" s="212">
        <f>ROUND(data!BC60,2)</f>
        <v>0</v>
      </c>
      <c r="G54" s="213">
        <f>ROUND(data!BC61,0)</f>
        <v>0</v>
      </c>
      <c r="H54" s="213">
        <f>ROUND(data!BC62,0)</f>
        <v>0</v>
      </c>
      <c r="I54" s="213">
        <f>ROUND(data!BC63,0)</f>
        <v>0</v>
      </c>
      <c r="J54" s="213">
        <f>ROUND(data!BC64,0)</f>
        <v>0</v>
      </c>
      <c r="K54" s="213">
        <f>ROUND(data!BC65,0)</f>
        <v>0</v>
      </c>
      <c r="L54" s="213">
        <f>ROUND(data!BC66,0)</f>
        <v>0</v>
      </c>
      <c r="M54" s="66">
        <f>ROUND(data!BC67,0)</f>
        <v>0</v>
      </c>
      <c r="N54" s="213">
        <f>ROUND(data!BC68,0)</f>
        <v>0</v>
      </c>
      <c r="O54" s="213">
        <f>ROUND(data!BC69,0)</f>
        <v>0</v>
      </c>
      <c r="P54" s="213">
        <f>ROUND(data!BC70,0)</f>
        <v>0</v>
      </c>
      <c r="Q54" s="213">
        <f>ROUND(data!BC71,0)</f>
        <v>0</v>
      </c>
      <c r="R54" s="213">
        <f>ROUND(data!BC72,0)</f>
        <v>0</v>
      </c>
      <c r="S54" s="213">
        <f>ROUND(data!BC73,0)</f>
        <v>0</v>
      </c>
      <c r="T54" s="213">
        <f>ROUND(data!BC74,0)</f>
        <v>0</v>
      </c>
      <c r="U54" s="213">
        <f>ROUND(data!BC75,0)</f>
        <v>0</v>
      </c>
      <c r="V54" s="213">
        <f>ROUND(data!BC76,0)</f>
        <v>0</v>
      </c>
      <c r="W54" s="213">
        <f>ROUND(data!BC77,0)</f>
        <v>0</v>
      </c>
      <c r="X54" s="213">
        <f>ROUND(data!BC78,0)</f>
        <v>0</v>
      </c>
      <c r="Y54" s="213">
        <f>ROUND(data!BC79,0)</f>
        <v>0</v>
      </c>
      <c r="Z54" s="213">
        <f>ROUND(data!BC80,0)</f>
        <v>0</v>
      </c>
      <c r="AA54" s="213">
        <f>ROUND(data!BC81,0)</f>
        <v>0</v>
      </c>
      <c r="AB54" s="213">
        <f>ROUND(data!BC82,0)</f>
        <v>0</v>
      </c>
      <c r="AC54" s="213">
        <f>ROUND(data!BC83,0)</f>
        <v>0</v>
      </c>
      <c r="AD54" s="213">
        <f>ROUND(data!BC84,0)</f>
        <v>0</v>
      </c>
      <c r="AE54" s="213"/>
      <c r="AF54" s="213"/>
      <c r="AG54" s="213">
        <f>IF(data!BC90&gt;0,ROUND(data!BC90,0),0)</f>
        <v>0</v>
      </c>
      <c r="AH54" s="213">
        <f>IFERROR(IF(data!BC$91&gt;0,ROUND(data!BC$91,0),0),0)</f>
        <v>0</v>
      </c>
      <c r="AI54" s="213">
        <f>IFERROR(IF(data!BC$92&gt;0,ROUND(data!BC$92,0),0),0)</f>
        <v>0</v>
      </c>
      <c r="AJ54" s="213">
        <f>IFERROR(IF(data!BC$93&gt;0,ROUND(data!BC$93,0),0),0)</f>
        <v>0</v>
      </c>
      <c r="AK54" s="212">
        <f>IFERROR(IF(data!BC$94&gt;0,ROUND(data!BC$94,2),0),0)</f>
        <v>0</v>
      </c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</row>
    <row r="55" spans="1:89" s="12" customFormat="1" ht="12.65" customHeight="1">
      <c r="A55" s="16" t="str">
        <f>RIGHT(data!$C$97,3)</f>
        <v>021</v>
      </c>
      <c r="B55" s="215" t="str">
        <f>RIGHT(data!$C$96,4)</f>
        <v>2020</v>
      </c>
      <c r="C55" s="16" t="str">
        <f>data!BD$55</f>
        <v>8420</v>
      </c>
      <c r="D55" s="16" t="s">
        <v>1122</v>
      </c>
      <c r="E55" s="213"/>
      <c r="F55" s="212">
        <f>ROUND(data!BD60,2)</f>
        <v>3.42</v>
      </c>
      <c r="G55" s="213">
        <f>ROUND(data!BD61,0)</f>
        <v>182817</v>
      </c>
      <c r="H55" s="213">
        <f>ROUND(data!BD62,0)</f>
        <v>64859</v>
      </c>
      <c r="I55" s="213">
        <f>ROUND(data!BD63,0)</f>
        <v>0</v>
      </c>
      <c r="J55" s="213">
        <f>ROUND(data!BD64,0)</f>
        <v>4675</v>
      </c>
      <c r="K55" s="213">
        <f>ROUND(data!BD65,0)</f>
        <v>0</v>
      </c>
      <c r="L55" s="213">
        <f>ROUND(data!BD66,0)</f>
        <v>0</v>
      </c>
      <c r="M55" s="66">
        <f>ROUND(data!BD67,0)</f>
        <v>0</v>
      </c>
      <c r="N55" s="213">
        <f>ROUND(data!BD68,0)</f>
        <v>0</v>
      </c>
      <c r="O55" s="213">
        <f>ROUND(data!BD69,0)</f>
        <v>33020</v>
      </c>
      <c r="P55" s="213">
        <f>ROUND(data!BD70,0)</f>
        <v>0</v>
      </c>
      <c r="Q55" s="213">
        <f>ROUND(data!BD71,0)</f>
        <v>0</v>
      </c>
      <c r="R55" s="213">
        <f>ROUND(data!BD72,0)</f>
        <v>29396</v>
      </c>
      <c r="S55" s="213">
        <f>ROUND(data!BD73,0)</f>
        <v>0</v>
      </c>
      <c r="T55" s="213">
        <f>ROUND(data!BD74,0)</f>
        <v>0</v>
      </c>
      <c r="U55" s="213">
        <f>ROUND(data!BD75,0)</f>
        <v>0</v>
      </c>
      <c r="V55" s="213">
        <f>ROUND(data!BD76,0)</f>
        <v>0</v>
      </c>
      <c r="W55" s="213">
        <f>ROUND(data!BD77,0)</f>
        <v>0</v>
      </c>
      <c r="X55" s="213">
        <f>ROUND(data!BD78,0)</f>
        <v>0</v>
      </c>
      <c r="Y55" s="213">
        <f>ROUND(data!BD79,0)</f>
        <v>0</v>
      </c>
      <c r="Z55" s="213">
        <f>ROUND(data!BD80,0)</f>
        <v>81</v>
      </c>
      <c r="AA55" s="213">
        <f>ROUND(data!BD81,0)</f>
        <v>0</v>
      </c>
      <c r="AB55" s="213">
        <f>ROUND(data!BD82,0)</f>
        <v>0</v>
      </c>
      <c r="AC55" s="213">
        <f>ROUND(data!BD83,0)</f>
        <v>3543</v>
      </c>
      <c r="AD55" s="213">
        <f>ROUND(data!BD84,0)</f>
        <v>0</v>
      </c>
      <c r="AE55" s="213"/>
      <c r="AF55" s="213"/>
      <c r="AG55" s="213">
        <f>IF(data!BD90&gt;0,ROUND(data!BD90,0),0)</f>
        <v>1186</v>
      </c>
      <c r="AH55" s="213">
        <f>IFERROR(IF(data!BD$91&gt;0,ROUND(data!BD$91,0),0),0)</f>
        <v>0</v>
      </c>
      <c r="AI55" s="213">
        <f>IFERROR(IF(data!BD$92&gt;0,ROUND(data!BD$92,0),0),0)</f>
        <v>0</v>
      </c>
      <c r="AJ55" s="213">
        <f>IFERROR(IF(data!BD$93&gt;0,ROUND(data!BD$93,0),0),0)</f>
        <v>0</v>
      </c>
      <c r="AK55" s="212">
        <f>IFERROR(IF(data!BD$94&gt;0,ROUND(data!BD$94,2),0),0)</f>
        <v>0</v>
      </c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66"/>
      <c r="BO55" s="66"/>
      <c r="BP55" s="66"/>
      <c r="BQ55" s="66"/>
      <c r="BR55" s="66"/>
      <c r="BS55" s="66"/>
      <c r="BT55" s="66"/>
      <c r="BU55" s="66"/>
      <c r="BV55" s="66"/>
      <c r="BW55" s="66"/>
      <c r="BX55" s="66"/>
      <c r="BY55" s="66"/>
      <c r="BZ55" s="66"/>
      <c r="CA55" s="66"/>
      <c r="CB55" s="66"/>
      <c r="CC55" s="66"/>
      <c r="CD55" s="66"/>
      <c r="CE55" s="66"/>
      <c r="CF55" s="66"/>
      <c r="CG55" s="66"/>
      <c r="CH55" s="66"/>
      <c r="CI55" s="66"/>
      <c r="CJ55" s="66"/>
      <c r="CK55" s="66"/>
    </row>
    <row r="56" spans="1:89" s="12" customFormat="1" ht="12.65" customHeight="1">
      <c r="A56" s="16" t="str">
        <f>RIGHT(data!$C$97,3)</f>
        <v>021</v>
      </c>
      <c r="B56" s="215" t="str">
        <f>RIGHT(data!$C$96,4)</f>
        <v>2020</v>
      </c>
      <c r="C56" s="16" t="str">
        <f>data!BE$55</f>
        <v>8430</v>
      </c>
      <c r="D56" s="16" t="s">
        <v>1122</v>
      </c>
      <c r="E56" s="213">
        <f>ROUND(data!BE59,0)</f>
        <v>87057</v>
      </c>
      <c r="F56" s="212">
        <f>ROUND(data!BE60,2)</f>
        <v>5.56</v>
      </c>
      <c r="G56" s="213">
        <f>ROUND(data!BE61,0)</f>
        <v>395168</v>
      </c>
      <c r="H56" s="213">
        <f>ROUND(data!BE62,0)</f>
        <v>110807</v>
      </c>
      <c r="I56" s="213">
        <f>ROUND(data!BE63,0)</f>
        <v>0</v>
      </c>
      <c r="J56" s="213">
        <f>ROUND(data!BE64,0)</f>
        <v>15126</v>
      </c>
      <c r="K56" s="213">
        <f>ROUND(data!BE65,0)</f>
        <v>0</v>
      </c>
      <c r="L56" s="213">
        <f>ROUND(data!BE66,0)</f>
        <v>637</v>
      </c>
      <c r="M56" s="66">
        <f>ROUND(data!BE67,0)</f>
        <v>510745</v>
      </c>
      <c r="N56" s="213">
        <f>ROUND(data!BE68,0)</f>
        <v>15745</v>
      </c>
      <c r="O56" s="213">
        <f>ROUND(data!BE69,0)</f>
        <v>475540</v>
      </c>
      <c r="P56" s="213">
        <f>ROUND(data!BE70,0)</f>
        <v>0</v>
      </c>
      <c r="Q56" s="213">
        <f>ROUND(data!BE71,0)</f>
        <v>0</v>
      </c>
      <c r="R56" s="213">
        <f>ROUND(data!BE72,0)</f>
        <v>3000</v>
      </c>
      <c r="S56" s="213">
        <f>ROUND(data!BE73,0)</f>
        <v>3764</v>
      </c>
      <c r="T56" s="213">
        <f>ROUND(data!BE74,0)</f>
        <v>0</v>
      </c>
      <c r="U56" s="213">
        <f>ROUND(data!BE75,0)</f>
        <v>0</v>
      </c>
      <c r="V56" s="213">
        <f>ROUND(data!BE76,0)</f>
        <v>0</v>
      </c>
      <c r="W56" s="213">
        <f>ROUND(data!BE77,0)</f>
        <v>125829</v>
      </c>
      <c r="X56" s="213">
        <f>ROUND(data!BE78,0)</f>
        <v>0</v>
      </c>
      <c r="Y56" s="213">
        <f>ROUND(data!BE79,0)</f>
        <v>0</v>
      </c>
      <c r="Z56" s="213">
        <f>ROUND(data!BE80,0)</f>
        <v>55</v>
      </c>
      <c r="AA56" s="213">
        <f>ROUND(data!BE81,0)</f>
        <v>0</v>
      </c>
      <c r="AB56" s="213">
        <f>ROUND(data!BE82,0)</f>
        <v>337092</v>
      </c>
      <c r="AC56" s="213">
        <f>ROUND(data!BE83,0)</f>
        <v>5800</v>
      </c>
      <c r="AD56" s="213">
        <f>ROUND(data!BE84,0)</f>
        <v>0</v>
      </c>
      <c r="AE56" s="213"/>
      <c r="AF56" s="213"/>
      <c r="AG56" s="213">
        <f>IF(data!BE90&gt;0,ROUND(data!BE90,0),0)</f>
        <v>23045</v>
      </c>
      <c r="AH56" s="213">
        <f>IFERROR(IF(data!BE$91&gt;0,ROUND(data!BE$91,0),0),0)</f>
        <v>0</v>
      </c>
      <c r="AI56" s="213">
        <f>IFERROR(IF(data!BE$92&gt;0,ROUND(data!BE$92,0),0),0)</f>
        <v>0</v>
      </c>
      <c r="AJ56" s="213">
        <f>IFERROR(IF(data!BE$93&gt;0,ROUND(data!BE$93,0),0),0)</f>
        <v>0</v>
      </c>
      <c r="AK56" s="212">
        <f>IFERROR(IF(data!BE$94&gt;0,ROUND(data!BE$94,2),0),0)</f>
        <v>0</v>
      </c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66"/>
      <c r="BO56" s="66"/>
      <c r="BP56" s="66"/>
      <c r="BQ56" s="66"/>
      <c r="BR56" s="66"/>
      <c r="BS56" s="66"/>
      <c r="BT56" s="66"/>
      <c r="BU56" s="66"/>
      <c r="BV56" s="66"/>
      <c r="BW56" s="66"/>
      <c r="BX56" s="66"/>
      <c r="BY56" s="66"/>
      <c r="BZ56" s="66"/>
      <c r="CA56" s="66"/>
      <c r="CB56" s="66"/>
      <c r="CC56" s="66"/>
      <c r="CD56" s="66"/>
      <c r="CE56" s="66"/>
      <c r="CF56" s="66"/>
      <c r="CG56" s="66"/>
      <c r="CH56" s="66"/>
      <c r="CI56" s="66"/>
      <c r="CJ56" s="66"/>
      <c r="CK56" s="66"/>
    </row>
    <row r="57" spans="1:89" s="12" customFormat="1" ht="12.65" customHeight="1">
      <c r="A57" s="16" t="str">
        <f>RIGHT(data!$C$97,3)</f>
        <v>021</v>
      </c>
      <c r="B57" s="215" t="str">
        <f>RIGHT(data!$C$96,4)</f>
        <v>2020</v>
      </c>
      <c r="C57" s="16" t="str">
        <f>data!BF$55</f>
        <v>8460</v>
      </c>
      <c r="D57" s="16" t="s">
        <v>1122</v>
      </c>
      <c r="E57" s="213"/>
      <c r="F57" s="212">
        <f>ROUND(data!BF60,2)</f>
        <v>14.59</v>
      </c>
      <c r="G57" s="213">
        <f>ROUND(data!BF61,0)</f>
        <v>472550</v>
      </c>
      <c r="H57" s="213">
        <f>ROUND(data!BF62,0)</f>
        <v>163551</v>
      </c>
      <c r="I57" s="213">
        <f>ROUND(data!BF63,0)</f>
        <v>0</v>
      </c>
      <c r="J57" s="213">
        <f>ROUND(data!BF64,0)</f>
        <v>30233</v>
      </c>
      <c r="K57" s="213">
        <f>ROUND(data!BF65,0)</f>
        <v>0</v>
      </c>
      <c r="L57" s="213">
        <f>ROUND(data!BF66,0)</f>
        <v>20</v>
      </c>
      <c r="M57" s="66">
        <f>ROUND(data!BF67,0)</f>
        <v>1147</v>
      </c>
      <c r="N57" s="213">
        <f>ROUND(data!BF68,0)</f>
        <v>0</v>
      </c>
      <c r="O57" s="213">
        <f>ROUND(data!BF69,0)</f>
        <v>518</v>
      </c>
      <c r="P57" s="213">
        <f>ROUND(data!BF70,0)</f>
        <v>0</v>
      </c>
      <c r="Q57" s="213">
        <f>ROUND(data!BF71,0)</f>
        <v>0</v>
      </c>
      <c r="R57" s="213">
        <f>ROUND(data!BF72,0)</f>
        <v>0</v>
      </c>
      <c r="S57" s="213">
        <f>ROUND(data!BF73,0)</f>
        <v>0</v>
      </c>
      <c r="T57" s="213">
        <f>ROUND(data!BF74,0)</f>
        <v>0</v>
      </c>
      <c r="U57" s="213">
        <f>ROUND(data!BF75,0)</f>
        <v>0</v>
      </c>
      <c r="V57" s="213">
        <f>ROUND(data!BF76,0)</f>
        <v>0</v>
      </c>
      <c r="W57" s="213">
        <f>ROUND(data!BF77,0)</f>
        <v>518</v>
      </c>
      <c r="X57" s="213">
        <f>ROUND(data!BF78,0)</f>
        <v>0</v>
      </c>
      <c r="Y57" s="213">
        <f>ROUND(data!BF79,0)</f>
        <v>0</v>
      </c>
      <c r="Z57" s="213">
        <f>ROUND(data!BF80,0)</f>
        <v>0</v>
      </c>
      <c r="AA57" s="213">
        <f>ROUND(data!BF81,0)</f>
        <v>0</v>
      </c>
      <c r="AB57" s="213">
        <f>ROUND(data!BF82,0)</f>
        <v>0</v>
      </c>
      <c r="AC57" s="213">
        <f>ROUND(data!BF83,0)</f>
        <v>0</v>
      </c>
      <c r="AD57" s="213">
        <f>ROUND(data!BF84,0)</f>
        <v>0</v>
      </c>
      <c r="AE57" s="213"/>
      <c r="AF57" s="213"/>
      <c r="AG57" s="213">
        <f>IF(data!BF90&gt;0,ROUND(data!BF90,0),0)</f>
        <v>535</v>
      </c>
      <c r="AH57" s="213">
        <f>IFERROR(IF(data!BF$91&gt;0,ROUND(data!BF$91,0),0),0)</f>
        <v>0</v>
      </c>
      <c r="AI57" s="213">
        <f>IFERROR(IF(data!BF$92&gt;0,ROUND(data!BF$92,0),0),0)</f>
        <v>0</v>
      </c>
      <c r="AJ57" s="213">
        <f>IFERROR(IF(data!BF$93&gt;0,ROUND(data!BF$93,0),0),0)</f>
        <v>0</v>
      </c>
      <c r="AK57" s="212">
        <f>IFERROR(IF(data!BF$94&gt;0,ROUND(data!BF$94,2),0),0)</f>
        <v>0</v>
      </c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66"/>
      <c r="BO57" s="66"/>
      <c r="BP57" s="66"/>
      <c r="BQ57" s="66"/>
      <c r="BR57" s="66"/>
      <c r="BS57" s="66"/>
      <c r="BT57" s="66"/>
      <c r="BU57" s="66"/>
      <c r="BV57" s="66"/>
      <c r="BW57" s="66"/>
      <c r="BX57" s="66"/>
      <c r="BY57" s="66"/>
      <c r="BZ57" s="66"/>
      <c r="CA57" s="66"/>
      <c r="CB57" s="66"/>
      <c r="CC57" s="66"/>
      <c r="CD57" s="66"/>
      <c r="CE57" s="66"/>
      <c r="CF57" s="66"/>
      <c r="CG57" s="66"/>
      <c r="CH57" s="66"/>
      <c r="CI57" s="66"/>
      <c r="CJ57" s="66"/>
      <c r="CK57" s="66"/>
    </row>
    <row r="58" spans="1:89" s="12" customFormat="1" ht="12.65" customHeight="1">
      <c r="A58" s="16" t="str">
        <f>RIGHT(data!$C$97,3)</f>
        <v>021</v>
      </c>
      <c r="B58" s="215" t="str">
        <f>RIGHT(data!$C$96,4)</f>
        <v>2020</v>
      </c>
      <c r="C58" s="16" t="str">
        <f>data!BG$55</f>
        <v>8470</v>
      </c>
      <c r="D58" s="16" t="s">
        <v>1122</v>
      </c>
      <c r="E58" s="213"/>
      <c r="F58" s="212">
        <f>ROUND(data!BG60,2)</f>
        <v>3.6</v>
      </c>
      <c r="G58" s="213">
        <f>ROUND(data!BG61,0)</f>
        <v>309400</v>
      </c>
      <c r="H58" s="213">
        <f>ROUND(data!BG62,0)</f>
        <v>90736</v>
      </c>
      <c r="I58" s="213">
        <f>ROUND(data!BG63,0)</f>
        <v>0</v>
      </c>
      <c r="J58" s="213">
        <f>ROUND(data!BG64,0)</f>
        <v>63657</v>
      </c>
      <c r="K58" s="213">
        <f>ROUND(data!BG65,0)</f>
        <v>0</v>
      </c>
      <c r="L58" s="213">
        <f>ROUND(data!BG66,0)</f>
        <v>16068</v>
      </c>
      <c r="M58" s="66">
        <f>ROUND(data!BG67,0)</f>
        <v>93117</v>
      </c>
      <c r="N58" s="213">
        <f>ROUND(data!BG68,0)</f>
        <v>769</v>
      </c>
      <c r="O58" s="213">
        <f>ROUND(data!BG69,0)</f>
        <v>489255</v>
      </c>
      <c r="P58" s="213">
        <f>ROUND(data!BG70,0)</f>
        <v>0</v>
      </c>
      <c r="Q58" s="213">
        <f>ROUND(data!BG71,0)</f>
        <v>0</v>
      </c>
      <c r="R58" s="213">
        <f>ROUND(data!BG72,0)</f>
        <v>439819</v>
      </c>
      <c r="S58" s="213">
        <f>ROUND(data!BG73,0)</f>
        <v>0</v>
      </c>
      <c r="T58" s="213">
        <f>ROUND(data!BG74,0)</f>
        <v>0</v>
      </c>
      <c r="U58" s="213">
        <f>ROUND(data!BG75,0)</f>
        <v>0</v>
      </c>
      <c r="V58" s="213">
        <f>ROUND(data!BG76,0)</f>
        <v>0</v>
      </c>
      <c r="W58" s="213">
        <f>ROUND(data!BG77,0)</f>
        <v>0</v>
      </c>
      <c r="X58" s="213">
        <f>ROUND(data!BG78,0)</f>
        <v>0</v>
      </c>
      <c r="Y58" s="213">
        <f>ROUND(data!BG79,0)</f>
        <v>0</v>
      </c>
      <c r="Z58" s="213">
        <f>ROUND(data!BG80,0)</f>
        <v>50</v>
      </c>
      <c r="AA58" s="213">
        <f>ROUND(data!BG81,0)</f>
        <v>0</v>
      </c>
      <c r="AB58" s="213">
        <f>ROUND(data!BG82,0)</f>
        <v>49386</v>
      </c>
      <c r="AC58" s="213">
        <f>ROUND(data!BG83,0)</f>
        <v>0</v>
      </c>
      <c r="AD58" s="213">
        <f>ROUND(data!BG84,0)</f>
        <v>0</v>
      </c>
      <c r="AE58" s="213"/>
      <c r="AF58" s="213"/>
      <c r="AG58" s="213">
        <f>IF(data!BG90&gt;0,ROUND(data!BG90,0),0)</f>
        <v>998</v>
      </c>
      <c r="AH58" s="213">
        <f>IFERROR(IF(data!BG$91&gt;0,ROUND(data!BG$91,0),0),0)</f>
        <v>0</v>
      </c>
      <c r="AI58" s="213">
        <f>IFERROR(IF(data!BG$92&gt;0,ROUND(data!BG$92,0),0),0)</f>
        <v>0</v>
      </c>
      <c r="AJ58" s="213">
        <f>IFERROR(IF(data!BG$93&gt;0,ROUND(data!BG$93,0),0),0)</f>
        <v>0</v>
      </c>
      <c r="AK58" s="212">
        <f>IFERROR(IF(data!BG$94&gt;0,ROUND(data!BG$94,2),0),0)</f>
        <v>0</v>
      </c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66"/>
      <c r="BO58" s="66"/>
      <c r="BP58" s="66"/>
      <c r="BQ58" s="66"/>
      <c r="BR58" s="66"/>
      <c r="BS58" s="66"/>
      <c r="BT58" s="66"/>
      <c r="BU58" s="66"/>
      <c r="BV58" s="66"/>
      <c r="BW58" s="66"/>
      <c r="BX58" s="66"/>
      <c r="BY58" s="66"/>
      <c r="BZ58" s="66"/>
      <c r="CA58" s="66"/>
      <c r="CB58" s="66"/>
      <c r="CC58" s="66"/>
      <c r="CD58" s="66"/>
      <c r="CE58" s="66"/>
      <c r="CF58" s="66"/>
      <c r="CG58" s="66"/>
      <c r="CH58" s="66"/>
      <c r="CI58" s="66"/>
      <c r="CJ58" s="66"/>
      <c r="CK58" s="66"/>
    </row>
    <row r="59" spans="1:89" s="12" customFormat="1" ht="12.65" customHeight="1">
      <c r="A59" s="16" t="str">
        <f>RIGHT(data!$C$97,3)</f>
        <v>021</v>
      </c>
      <c r="B59" s="215" t="str">
        <f>RIGHT(data!$C$96,4)</f>
        <v>2020</v>
      </c>
      <c r="C59" s="16" t="str">
        <f>data!BH$55</f>
        <v>8480</v>
      </c>
      <c r="D59" s="16" t="s">
        <v>1122</v>
      </c>
      <c r="E59" s="213"/>
      <c r="F59" s="212">
        <f>ROUND(data!BH60,2)</f>
        <v>1.4</v>
      </c>
      <c r="G59" s="213">
        <f>ROUND(data!BH61,0)</f>
        <v>155016</v>
      </c>
      <c r="H59" s="213">
        <f>ROUND(data!BH62,0)</f>
        <v>32529</v>
      </c>
      <c r="I59" s="213">
        <f>ROUND(data!BH63,0)</f>
        <v>0</v>
      </c>
      <c r="J59" s="213">
        <f>ROUND(data!BH64,0)</f>
        <v>54536</v>
      </c>
      <c r="K59" s="213">
        <f>ROUND(data!BH65,0)</f>
        <v>0</v>
      </c>
      <c r="L59" s="213">
        <f>ROUND(data!BH66,0)</f>
        <v>102</v>
      </c>
      <c r="M59" s="66">
        <f>ROUND(data!BH67,0)</f>
        <v>0</v>
      </c>
      <c r="N59" s="213">
        <f>ROUND(data!BH68,0)</f>
        <v>0</v>
      </c>
      <c r="O59" s="213">
        <f>ROUND(data!BH69,0)</f>
        <v>602</v>
      </c>
      <c r="P59" s="213">
        <f>ROUND(data!BH70,0)</f>
        <v>0</v>
      </c>
      <c r="Q59" s="213">
        <f>ROUND(data!BH71,0)</f>
        <v>0</v>
      </c>
      <c r="R59" s="213">
        <f>ROUND(data!BH72,0)</f>
        <v>0</v>
      </c>
      <c r="S59" s="213">
        <f>ROUND(data!BH73,0)</f>
        <v>0</v>
      </c>
      <c r="T59" s="213">
        <f>ROUND(data!BH74,0)</f>
        <v>0</v>
      </c>
      <c r="U59" s="213">
        <f>ROUND(data!BH75,0)</f>
        <v>0</v>
      </c>
      <c r="V59" s="213">
        <f>ROUND(data!BH76,0)</f>
        <v>0</v>
      </c>
      <c r="W59" s="213">
        <f>ROUND(data!BH77,0)</f>
        <v>602</v>
      </c>
      <c r="X59" s="213">
        <f>ROUND(data!BH78,0)</f>
        <v>0</v>
      </c>
      <c r="Y59" s="213">
        <f>ROUND(data!BH79,0)</f>
        <v>0</v>
      </c>
      <c r="Z59" s="213">
        <f>ROUND(data!BH80,0)</f>
        <v>0</v>
      </c>
      <c r="AA59" s="213">
        <f>ROUND(data!BH81,0)</f>
        <v>0</v>
      </c>
      <c r="AB59" s="213">
        <f>ROUND(data!BH82,0)</f>
        <v>0</v>
      </c>
      <c r="AC59" s="213">
        <f>ROUND(data!BH83,0)</f>
        <v>0</v>
      </c>
      <c r="AD59" s="213">
        <f>ROUND(data!BH84,0)</f>
        <v>0</v>
      </c>
      <c r="AE59" s="213"/>
      <c r="AF59" s="213"/>
      <c r="AG59" s="213">
        <f>IF(data!BH90&gt;0,ROUND(data!BH90,0),0)</f>
        <v>0</v>
      </c>
      <c r="AH59" s="213">
        <f>IFERROR(IF(data!BH$91&gt;0,ROUND(data!BH$91,0),0),0)</f>
        <v>0</v>
      </c>
      <c r="AI59" s="213">
        <f>IFERROR(IF(data!BH$92&gt;0,ROUND(data!BH$92,0),0),0)</f>
        <v>0</v>
      </c>
      <c r="AJ59" s="213">
        <f>IFERROR(IF(data!BH$93&gt;0,ROUND(data!BH$93,0),0),0)</f>
        <v>0</v>
      </c>
      <c r="AK59" s="212">
        <f>IFERROR(IF(data!BH$94&gt;0,ROUND(data!BH$94,2),0),0)</f>
        <v>0</v>
      </c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66"/>
      <c r="BO59" s="66"/>
      <c r="BP59" s="66"/>
      <c r="BQ59" s="66"/>
      <c r="BR59" s="66"/>
      <c r="BS59" s="66"/>
      <c r="BT59" s="66"/>
      <c r="BU59" s="66"/>
      <c r="BV59" s="66"/>
      <c r="BW59" s="66"/>
      <c r="BX59" s="66"/>
      <c r="BY59" s="66"/>
      <c r="BZ59" s="66"/>
      <c r="CA59" s="66"/>
      <c r="CB59" s="66"/>
      <c r="CC59" s="66"/>
      <c r="CD59" s="66"/>
      <c r="CE59" s="66"/>
      <c r="CF59" s="66"/>
      <c r="CG59" s="66"/>
      <c r="CH59" s="66"/>
      <c r="CI59" s="66"/>
      <c r="CJ59" s="66"/>
      <c r="CK59" s="66"/>
    </row>
    <row r="60" spans="1:89" s="12" customFormat="1" ht="12.65" customHeight="1">
      <c r="A60" s="16" t="str">
        <f>RIGHT(data!$C$97,3)</f>
        <v>021</v>
      </c>
      <c r="B60" s="215" t="str">
        <f>RIGHT(data!$C$96,4)</f>
        <v>2020</v>
      </c>
      <c r="C60" s="16" t="str">
        <f>data!BI$55</f>
        <v>8490</v>
      </c>
      <c r="D60" s="16" t="s">
        <v>1122</v>
      </c>
      <c r="E60" s="213"/>
      <c r="F60" s="212">
        <f>ROUND(data!BI60,2)</f>
        <v>0</v>
      </c>
      <c r="G60" s="213">
        <f>ROUND(data!BI61,0)</f>
        <v>0</v>
      </c>
      <c r="H60" s="213">
        <f>ROUND(data!BI62,0)</f>
        <v>0</v>
      </c>
      <c r="I60" s="213">
        <f>ROUND(data!BI63,0)</f>
        <v>0</v>
      </c>
      <c r="J60" s="213">
        <f>ROUND(data!BI64,0)</f>
        <v>0</v>
      </c>
      <c r="K60" s="213">
        <f>ROUND(data!BI65,0)</f>
        <v>0</v>
      </c>
      <c r="L60" s="213">
        <f>ROUND(data!BI66,0)</f>
        <v>0</v>
      </c>
      <c r="M60" s="66">
        <f>ROUND(data!BI67,0)</f>
        <v>0</v>
      </c>
      <c r="N60" s="213">
        <f>ROUND(data!BI68,0)</f>
        <v>0</v>
      </c>
      <c r="O60" s="213">
        <f>ROUND(data!BI69,0)</f>
        <v>0</v>
      </c>
      <c r="P60" s="213">
        <f>ROUND(data!BI70,0)</f>
        <v>0</v>
      </c>
      <c r="Q60" s="213">
        <f>ROUND(data!BI71,0)</f>
        <v>0</v>
      </c>
      <c r="R60" s="213">
        <f>ROUND(data!BI72,0)</f>
        <v>0</v>
      </c>
      <c r="S60" s="213">
        <f>ROUND(data!BI73,0)</f>
        <v>0</v>
      </c>
      <c r="T60" s="213">
        <f>ROUND(data!BI74,0)</f>
        <v>0</v>
      </c>
      <c r="U60" s="213">
        <f>ROUND(data!BI75,0)</f>
        <v>0</v>
      </c>
      <c r="V60" s="213">
        <f>ROUND(data!BI76,0)</f>
        <v>0</v>
      </c>
      <c r="W60" s="213">
        <f>ROUND(data!BI77,0)</f>
        <v>0</v>
      </c>
      <c r="X60" s="213">
        <f>ROUND(data!BI78,0)</f>
        <v>0</v>
      </c>
      <c r="Y60" s="213">
        <f>ROUND(data!BI79,0)</f>
        <v>0</v>
      </c>
      <c r="Z60" s="213">
        <f>ROUND(data!BI80,0)</f>
        <v>0</v>
      </c>
      <c r="AA60" s="213">
        <f>ROUND(data!BI81,0)</f>
        <v>0</v>
      </c>
      <c r="AB60" s="213">
        <f>ROUND(data!BI82,0)</f>
        <v>0</v>
      </c>
      <c r="AC60" s="213">
        <f>ROUND(data!BI83,0)</f>
        <v>0</v>
      </c>
      <c r="AD60" s="213">
        <f>ROUND(data!BI84,0)</f>
        <v>0</v>
      </c>
      <c r="AE60" s="213"/>
      <c r="AF60" s="213"/>
      <c r="AG60" s="213">
        <f>IF(data!BI90&gt;0,ROUND(data!BI90,0),0)</f>
        <v>0</v>
      </c>
      <c r="AH60" s="213">
        <f>IFERROR(IF(data!BI$91&gt;0,ROUND(data!BI$91,0),0),0)</f>
        <v>0</v>
      </c>
      <c r="AI60" s="213">
        <f>IFERROR(IF(data!BI$92&gt;0,ROUND(data!BI$92,0),0),0)</f>
        <v>0</v>
      </c>
      <c r="AJ60" s="213">
        <f>IFERROR(IF(data!BI$93&gt;0,ROUND(data!BI$93,0),0),0)</f>
        <v>0</v>
      </c>
      <c r="AK60" s="212">
        <f>IFERROR(IF(data!BI$94&gt;0,ROUND(data!BI$94,2),0),0)</f>
        <v>0</v>
      </c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66"/>
      <c r="BO60" s="66"/>
      <c r="BP60" s="66"/>
      <c r="BQ60" s="66"/>
      <c r="BR60" s="66"/>
      <c r="BS60" s="66"/>
      <c r="BT60" s="66"/>
      <c r="BU60" s="66"/>
      <c r="BV60" s="66"/>
      <c r="BW60" s="66"/>
      <c r="BX60" s="66"/>
      <c r="BY60" s="66"/>
      <c r="BZ60" s="66"/>
      <c r="CA60" s="66"/>
      <c r="CB60" s="66"/>
      <c r="CC60" s="66"/>
      <c r="CD60" s="66"/>
      <c r="CE60" s="66"/>
      <c r="CF60" s="66"/>
      <c r="CG60" s="66"/>
      <c r="CH60" s="66"/>
      <c r="CI60" s="66"/>
      <c r="CJ60" s="66"/>
      <c r="CK60" s="66"/>
    </row>
    <row r="61" spans="1:89" s="12" customFormat="1" ht="12.65" customHeight="1">
      <c r="A61" s="16" t="str">
        <f>RIGHT(data!$C$97,3)</f>
        <v>021</v>
      </c>
      <c r="B61" s="215" t="str">
        <f>RIGHT(data!$C$96,4)</f>
        <v>2020</v>
      </c>
      <c r="C61" s="16" t="str">
        <f>data!BJ$55</f>
        <v>8510</v>
      </c>
      <c r="D61" s="16" t="s">
        <v>1122</v>
      </c>
      <c r="E61" s="213"/>
      <c r="F61" s="212">
        <f>ROUND(data!BJ60,2)</f>
        <v>5.31</v>
      </c>
      <c r="G61" s="213">
        <f>ROUND(data!BJ61,0)</f>
        <v>595556</v>
      </c>
      <c r="H61" s="213">
        <f>ROUND(data!BJ62,0)</f>
        <v>151946</v>
      </c>
      <c r="I61" s="213">
        <f>ROUND(data!BJ63,0)</f>
        <v>53160</v>
      </c>
      <c r="J61" s="213">
        <f>ROUND(data!BJ64,0)</f>
        <v>3857</v>
      </c>
      <c r="K61" s="213">
        <f>ROUND(data!BJ65,0)</f>
        <v>0</v>
      </c>
      <c r="L61" s="213">
        <f>ROUND(data!BJ66,0)</f>
        <v>249</v>
      </c>
      <c r="M61" s="66">
        <f>ROUND(data!BJ67,0)</f>
        <v>0</v>
      </c>
      <c r="N61" s="213">
        <f>ROUND(data!BJ68,0)</f>
        <v>0</v>
      </c>
      <c r="O61" s="213">
        <f>ROUND(data!BJ69,0)</f>
        <v>31354</v>
      </c>
      <c r="P61" s="213">
        <f>ROUND(data!BJ70,0)</f>
        <v>0</v>
      </c>
      <c r="Q61" s="213">
        <f>ROUND(data!BJ71,0)</f>
        <v>0</v>
      </c>
      <c r="R61" s="213">
        <f>ROUND(data!BJ72,0)</f>
        <v>27996</v>
      </c>
      <c r="S61" s="213">
        <f>ROUND(data!BJ73,0)</f>
        <v>0</v>
      </c>
      <c r="T61" s="213">
        <f>ROUND(data!BJ74,0)</f>
        <v>0</v>
      </c>
      <c r="U61" s="213">
        <f>ROUND(data!BJ75,0)</f>
        <v>0</v>
      </c>
      <c r="V61" s="213">
        <f>ROUND(data!BJ76,0)</f>
        <v>0</v>
      </c>
      <c r="W61" s="213">
        <f>ROUND(data!BJ77,0)</f>
        <v>0</v>
      </c>
      <c r="X61" s="213">
        <f>ROUND(data!BJ78,0)</f>
        <v>0</v>
      </c>
      <c r="Y61" s="213">
        <f>ROUND(data!BJ79,0)</f>
        <v>0</v>
      </c>
      <c r="Z61" s="213">
        <f>ROUND(data!BJ80,0)</f>
        <v>1384</v>
      </c>
      <c r="AA61" s="213">
        <f>ROUND(data!BJ81,0)</f>
        <v>0</v>
      </c>
      <c r="AB61" s="213">
        <f>ROUND(data!BJ82,0)</f>
        <v>0</v>
      </c>
      <c r="AC61" s="213">
        <f>ROUND(data!BJ83,0)</f>
        <v>1974</v>
      </c>
      <c r="AD61" s="213">
        <f>ROUND(data!BJ84,0)</f>
        <v>0</v>
      </c>
      <c r="AE61" s="213"/>
      <c r="AF61" s="213"/>
      <c r="AG61" s="213">
        <f>IF(data!BJ90&gt;0,ROUND(data!BJ90,0),0)</f>
        <v>0</v>
      </c>
      <c r="AH61" s="213">
        <f>IFERROR(IF(data!BJ$91&gt;0,ROUND(data!BJ$91,0),0),0)</f>
        <v>0</v>
      </c>
      <c r="AI61" s="213">
        <f>IFERROR(IF(data!BJ$92&gt;0,ROUND(data!BJ$92,0),0),0)</f>
        <v>0</v>
      </c>
      <c r="AJ61" s="213">
        <f>IFERROR(IF(data!BJ$93&gt;0,ROUND(data!BJ$93,0),0),0)</f>
        <v>0</v>
      </c>
      <c r="AK61" s="212">
        <f>IFERROR(IF(data!BJ$94&gt;0,ROUND(data!BJ$94,2),0),0)</f>
        <v>0</v>
      </c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66"/>
      <c r="BM61" s="66"/>
      <c r="BN61" s="66"/>
      <c r="BO61" s="66"/>
      <c r="BP61" s="66"/>
      <c r="BQ61" s="66"/>
      <c r="BR61" s="66"/>
      <c r="BS61" s="66"/>
      <c r="BT61" s="66"/>
      <c r="BU61" s="66"/>
      <c r="BV61" s="66"/>
      <c r="BW61" s="66"/>
      <c r="BX61" s="66"/>
      <c r="BY61" s="66"/>
      <c r="BZ61" s="66"/>
      <c r="CA61" s="66"/>
      <c r="CB61" s="66"/>
      <c r="CC61" s="66"/>
      <c r="CD61" s="66"/>
      <c r="CE61" s="66"/>
      <c r="CF61" s="66"/>
      <c r="CG61" s="66"/>
      <c r="CH61" s="66"/>
      <c r="CI61" s="66"/>
      <c r="CJ61" s="66"/>
      <c r="CK61" s="66"/>
    </row>
    <row r="62" spans="1:89" s="12" customFormat="1" ht="12.65" customHeight="1">
      <c r="A62" s="16" t="str">
        <f>RIGHT(data!$C$97,3)</f>
        <v>021</v>
      </c>
      <c r="B62" s="215" t="str">
        <f>RIGHT(data!$C$96,4)</f>
        <v>2020</v>
      </c>
      <c r="C62" s="16" t="str">
        <f>data!BK$55</f>
        <v>8530</v>
      </c>
      <c r="D62" s="16" t="s">
        <v>1122</v>
      </c>
      <c r="E62" s="213"/>
      <c r="F62" s="212">
        <f>ROUND(data!BK60,2)</f>
        <v>10.130000000000001</v>
      </c>
      <c r="G62" s="213">
        <f>ROUND(data!BK61,0)</f>
        <v>566949</v>
      </c>
      <c r="H62" s="213">
        <f>ROUND(data!BK62,0)</f>
        <v>209509</v>
      </c>
      <c r="I62" s="213">
        <f>ROUND(data!BK63,0)</f>
        <v>59441</v>
      </c>
      <c r="J62" s="213">
        <f>ROUND(data!BK64,0)</f>
        <v>28744</v>
      </c>
      <c r="K62" s="213">
        <f>ROUND(data!BK65,0)</f>
        <v>0</v>
      </c>
      <c r="L62" s="213">
        <f>ROUND(data!BK66,0)</f>
        <v>2263</v>
      </c>
      <c r="M62" s="66">
        <f>ROUND(data!BK67,0)</f>
        <v>5258</v>
      </c>
      <c r="N62" s="213">
        <f>ROUND(data!BK68,0)</f>
        <v>1988</v>
      </c>
      <c r="O62" s="213">
        <f>ROUND(data!BK69,0)</f>
        <v>133673</v>
      </c>
      <c r="P62" s="213">
        <f>ROUND(data!BK70,0)</f>
        <v>0</v>
      </c>
      <c r="Q62" s="213">
        <f>ROUND(data!BK71,0)</f>
        <v>0</v>
      </c>
      <c r="R62" s="213">
        <f>ROUND(data!BK72,0)</f>
        <v>93110</v>
      </c>
      <c r="S62" s="213">
        <f>ROUND(data!BK73,0)</f>
        <v>0</v>
      </c>
      <c r="T62" s="213">
        <f>ROUND(data!BK74,0)</f>
        <v>0</v>
      </c>
      <c r="U62" s="213">
        <f>ROUND(data!BK75,0)</f>
        <v>0</v>
      </c>
      <c r="V62" s="213">
        <f>ROUND(data!BK76,0)</f>
        <v>0</v>
      </c>
      <c r="W62" s="213">
        <f>ROUND(data!BK77,0)</f>
        <v>199</v>
      </c>
      <c r="X62" s="213">
        <f>ROUND(data!BK78,0)</f>
        <v>0</v>
      </c>
      <c r="Y62" s="213">
        <f>ROUND(data!BK79,0)</f>
        <v>0</v>
      </c>
      <c r="Z62" s="213">
        <f>ROUND(data!BK80,0)</f>
        <v>240</v>
      </c>
      <c r="AA62" s="213">
        <f>ROUND(data!BK81,0)</f>
        <v>0</v>
      </c>
      <c r="AB62" s="213">
        <f>ROUND(data!BK82,0)</f>
        <v>11288</v>
      </c>
      <c r="AC62" s="213">
        <f>ROUND(data!BK83,0)</f>
        <v>28836</v>
      </c>
      <c r="AD62" s="213">
        <f>ROUND(data!BK84,0)</f>
        <v>0</v>
      </c>
      <c r="AE62" s="213"/>
      <c r="AF62" s="213"/>
      <c r="AG62" s="213">
        <f>IF(data!BK90&gt;0,ROUND(data!BK90,0),0)</f>
        <v>3377</v>
      </c>
      <c r="AH62" s="213">
        <f>IFERROR(IF(data!BK$91&gt;0,ROUND(data!BK$91,0),0),0)</f>
        <v>0</v>
      </c>
      <c r="AI62" s="213">
        <f>IFERROR(IF(data!BK$92&gt;0,ROUND(data!BK$92,0),0),0)</f>
        <v>0</v>
      </c>
      <c r="AJ62" s="213">
        <f>IFERROR(IF(data!BK$93&gt;0,ROUND(data!BK$93,0),0),0)</f>
        <v>0</v>
      </c>
      <c r="AK62" s="212">
        <f>IFERROR(IF(data!BK$94&gt;0,ROUND(data!BK$94,2),0),0)</f>
        <v>0</v>
      </c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</row>
    <row r="63" spans="1:89" s="12" customFormat="1" ht="12.65" customHeight="1">
      <c r="A63" s="16" t="str">
        <f>RIGHT(data!$C$97,3)</f>
        <v>021</v>
      </c>
      <c r="B63" s="215" t="str">
        <f>RIGHT(data!$C$96,4)</f>
        <v>2020</v>
      </c>
      <c r="C63" s="16" t="str">
        <f>data!BL$55</f>
        <v>8560</v>
      </c>
      <c r="D63" s="16" t="s">
        <v>1122</v>
      </c>
      <c r="E63" s="213"/>
      <c r="F63" s="212">
        <f>ROUND(data!BL60,2)</f>
        <v>7.2</v>
      </c>
      <c r="G63" s="213">
        <f>ROUND(data!BL61,0)</f>
        <v>342409</v>
      </c>
      <c r="H63" s="213">
        <f>ROUND(data!BL62,0)</f>
        <v>111181</v>
      </c>
      <c r="I63" s="213">
        <f>ROUND(data!BL63,0)</f>
        <v>0</v>
      </c>
      <c r="J63" s="213">
        <f>ROUND(data!BL64,0)</f>
        <v>28577</v>
      </c>
      <c r="K63" s="213">
        <f>ROUND(data!BL65,0)</f>
        <v>0</v>
      </c>
      <c r="L63" s="213">
        <f>ROUND(data!BL66,0)</f>
        <v>0</v>
      </c>
      <c r="M63" s="66">
        <f>ROUND(data!BL67,0)</f>
        <v>2447</v>
      </c>
      <c r="N63" s="213">
        <f>ROUND(data!BL68,0)</f>
        <v>0</v>
      </c>
      <c r="O63" s="213">
        <f>ROUND(data!BL69,0)</f>
        <v>34331</v>
      </c>
      <c r="P63" s="213">
        <f>ROUND(data!BL70,0)</f>
        <v>0</v>
      </c>
      <c r="Q63" s="213">
        <f>ROUND(data!BL71,0)</f>
        <v>0</v>
      </c>
      <c r="R63" s="213">
        <f>ROUND(data!BL72,0)</f>
        <v>34302</v>
      </c>
      <c r="S63" s="213">
        <f>ROUND(data!BL73,0)</f>
        <v>0</v>
      </c>
      <c r="T63" s="213">
        <f>ROUND(data!BL74,0)</f>
        <v>0</v>
      </c>
      <c r="U63" s="213">
        <f>ROUND(data!BL75,0)</f>
        <v>0</v>
      </c>
      <c r="V63" s="213">
        <f>ROUND(data!BL76,0)</f>
        <v>0</v>
      </c>
      <c r="W63" s="213">
        <f>ROUND(data!BL77,0)</f>
        <v>0</v>
      </c>
      <c r="X63" s="213">
        <f>ROUND(data!BL78,0)</f>
        <v>0</v>
      </c>
      <c r="Y63" s="213">
        <f>ROUND(data!BL79,0)</f>
        <v>0</v>
      </c>
      <c r="Z63" s="213">
        <f>ROUND(data!BL80,0)</f>
        <v>0</v>
      </c>
      <c r="AA63" s="213">
        <f>ROUND(data!BL81,0)</f>
        <v>0</v>
      </c>
      <c r="AB63" s="213">
        <f>ROUND(data!BL82,0)</f>
        <v>0</v>
      </c>
      <c r="AC63" s="213">
        <f>ROUND(data!BL83,0)</f>
        <v>29</v>
      </c>
      <c r="AD63" s="213">
        <f>ROUND(data!BL84,0)</f>
        <v>0</v>
      </c>
      <c r="AE63" s="213"/>
      <c r="AF63" s="213"/>
      <c r="AG63" s="213">
        <f>IF(data!BL90&gt;0,ROUND(data!BL90,0),0)</f>
        <v>948</v>
      </c>
      <c r="AH63" s="213">
        <f>IFERROR(IF(data!BL$91&gt;0,ROUND(data!BL$91,0),0),0)</f>
        <v>0</v>
      </c>
      <c r="AI63" s="213">
        <f>IFERROR(IF(data!BL$92&gt;0,ROUND(data!BL$92,0),0),0)</f>
        <v>0</v>
      </c>
      <c r="AJ63" s="213">
        <f>IFERROR(IF(data!BL$93&gt;0,ROUND(data!BL$93,0),0),0)</f>
        <v>0</v>
      </c>
      <c r="AK63" s="212">
        <f>IFERROR(IF(data!BL$94&gt;0,ROUND(data!BL$94,2),0),0)</f>
        <v>0</v>
      </c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  <c r="BD63" s="66"/>
      <c r="BE63" s="66"/>
      <c r="BF63" s="66"/>
      <c r="BG63" s="66"/>
      <c r="BH63" s="66"/>
      <c r="BI63" s="66"/>
      <c r="BJ63" s="66"/>
      <c r="BK63" s="66"/>
      <c r="BL63" s="66"/>
      <c r="BM63" s="66"/>
      <c r="BN63" s="66"/>
      <c r="BO63" s="66"/>
      <c r="BP63" s="66"/>
      <c r="BQ63" s="66"/>
      <c r="BR63" s="66"/>
      <c r="BS63" s="66"/>
      <c r="BT63" s="66"/>
      <c r="BU63" s="66"/>
      <c r="BV63" s="66"/>
      <c r="BW63" s="66"/>
      <c r="BX63" s="66"/>
      <c r="BY63" s="66"/>
      <c r="BZ63" s="66"/>
      <c r="CA63" s="66"/>
      <c r="CB63" s="66"/>
      <c r="CC63" s="66"/>
      <c r="CD63" s="66"/>
      <c r="CE63" s="66"/>
      <c r="CF63" s="66"/>
      <c r="CG63" s="66"/>
      <c r="CH63" s="66"/>
      <c r="CI63" s="66"/>
      <c r="CJ63" s="66"/>
      <c r="CK63" s="66"/>
    </row>
    <row r="64" spans="1:89" s="12" customFormat="1" ht="12.65" customHeight="1">
      <c r="A64" s="16" t="str">
        <f>RIGHT(data!$C$97,3)</f>
        <v>021</v>
      </c>
      <c r="B64" s="215" t="str">
        <f>RIGHT(data!$C$96,4)</f>
        <v>2020</v>
      </c>
      <c r="C64" s="16" t="str">
        <f>data!BM$55</f>
        <v>8590</v>
      </c>
      <c r="D64" s="16" t="s">
        <v>1122</v>
      </c>
      <c r="E64" s="213"/>
      <c r="F64" s="212">
        <f>ROUND(data!BM60,2)</f>
        <v>0</v>
      </c>
      <c r="G64" s="213">
        <f>ROUND(data!BM61,0)</f>
        <v>0</v>
      </c>
      <c r="H64" s="213">
        <f>ROUND(data!BM62,0)</f>
        <v>0</v>
      </c>
      <c r="I64" s="213">
        <f>ROUND(data!BM63,0)</f>
        <v>0</v>
      </c>
      <c r="J64" s="213">
        <f>ROUND(data!BM64,0)</f>
        <v>0</v>
      </c>
      <c r="K64" s="213">
        <f>ROUND(data!BM65,0)</f>
        <v>0</v>
      </c>
      <c r="L64" s="213">
        <f>ROUND(data!BM66,0)</f>
        <v>0</v>
      </c>
      <c r="M64" s="66">
        <f>ROUND(data!BM67,0)</f>
        <v>0</v>
      </c>
      <c r="N64" s="213">
        <f>ROUND(data!BM68,0)</f>
        <v>0</v>
      </c>
      <c r="O64" s="213">
        <f>ROUND(data!BM69,0)</f>
        <v>0</v>
      </c>
      <c r="P64" s="213">
        <f>ROUND(data!BM70,0)</f>
        <v>0</v>
      </c>
      <c r="Q64" s="213">
        <f>ROUND(data!BM71,0)</f>
        <v>0</v>
      </c>
      <c r="R64" s="213">
        <f>ROUND(data!BM72,0)</f>
        <v>0</v>
      </c>
      <c r="S64" s="213">
        <f>ROUND(data!BM73,0)</f>
        <v>0</v>
      </c>
      <c r="T64" s="213">
        <f>ROUND(data!BM74,0)</f>
        <v>0</v>
      </c>
      <c r="U64" s="213">
        <f>ROUND(data!BM75,0)</f>
        <v>0</v>
      </c>
      <c r="V64" s="213">
        <f>ROUND(data!BM76,0)</f>
        <v>0</v>
      </c>
      <c r="W64" s="213">
        <f>ROUND(data!BM77,0)</f>
        <v>0</v>
      </c>
      <c r="X64" s="213">
        <f>ROUND(data!BM78,0)</f>
        <v>0</v>
      </c>
      <c r="Y64" s="213">
        <f>ROUND(data!BM79,0)</f>
        <v>0</v>
      </c>
      <c r="Z64" s="213">
        <f>ROUND(data!BM80,0)</f>
        <v>0</v>
      </c>
      <c r="AA64" s="213">
        <f>ROUND(data!BM81,0)</f>
        <v>0</v>
      </c>
      <c r="AB64" s="213">
        <f>ROUND(data!BM82,0)</f>
        <v>0</v>
      </c>
      <c r="AC64" s="213">
        <f>ROUND(data!BM83,0)</f>
        <v>0</v>
      </c>
      <c r="AD64" s="213">
        <f>ROUND(data!BM84,0)</f>
        <v>0</v>
      </c>
      <c r="AE64" s="213"/>
      <c r="AF64" s="213"/>
      <c r="AG64" s="213">
        <f>IF(data!BM90&gt;0,ROUND(data!BM90,0),0)</f>
        <v>0</v>
      </c>
      <c r="AH64" s="213">
        <f>IFERROR(IF(data!BM$91&gt;0,ROUND(data!BM$91,0),0),0)</f>
        <v>0</v>
      </c>
      <c r="AI64" s="213">
        <f>IFERROR(IF(data!BM$92&gt;0,ROUND(data!BM$92,0),0),0)</f>
        <v>0</v>
      </c>
      <c r="AJ64" s="213">
        <f>IFERROR(IF(data!BM$93&gt;0,ROUND(data!BM$93,0),0),0)</f>
        <v>0</v>
      </c>
      <c r="AK64" s="212">
        <f>IFERROR(IF(data!BM$94&gt;0,ROUND(data!BM$94,2),0),0)</f>
        <v>0</v>
      </c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66"/>
      <c r="BQ64" s="66"/>
      <c r="BR64" s="66"/>
      <c r="BS64" s="66"/>
      <c r="BT64" s="66"/>
      <c r="BU64" s="66"/>
      <c r="BV64" s="66"/>
      <c r="BW64" s="66"/>
      <c r="BX64" s="66"/>
      <c r="BY64" s="66"/>
      <c r="BZ64" s="66"/>
      <c r="CA64" s="66"/>
      <c r="CB64" s="66"/>
      <c r="CC64" s="66"/>
      <c r="CD64" s="66"/>
      <c r="CE64" s="66"/>
      <c r="CF64" s="66"/>
      <c r="CG64" s="66"/>
      <c r="CH64" s="66"/>
      <c r="CI64" s="66"/>
      <c r="CJ64" s="66"/>
      <c r="CK64" s="66"/>
    </row>
    <row r="65" spans="1:89" s="12" customFormat="1" ht="12.65" customHeight="1">
      <c r="A65" s="16" t="str">
        <f>RIGHT(data!$C$97,3)</f>
        <v>021</v>
      </c>
      <c r="B65" s="215" t="str">
        <f>RIGHT(data!$C$96,4)</f>
        <v>2020</v>
      </c>
      <c r="C65" s="16" t="str">
        <f>data!BN$55</f>
        <v>8610</v>
      </c>
      <c r="D65" s="16" t="s">
        <v>1122</v>
      </c>
      <c r="E65" s="213"/>
      <c r="F65" s="212">
        <f>ROUND(data!BN60,2)</f>
        <v>8.1999999999999993</v>
      </c>
      <c r="G65" s="213">
        <f>ROUND(data!BN61,0)</f>
        <v>581564</v>
      </c>
      <c r="H65" s="213">
        <f>ROUND(data!BN62,0)</f>
        <v>154057</v>
      </c>
      <c r="I65" s="213">
        <f>ROUND(data!BN63,0)</f>
        <v>72276</v>
      </c>
      <c r="J65" s="213">
        <f>ROUND(data!BN64,0)</f>
        <v>27576</v>
      </c>
      <c r="K65" s="213">
        <f>ROUND(data!BN65,0)</f>
        <v>0</v>
      </c>
      <c r="L65" s="213">
        <f>ROUND(data!BN66,0)</f>
        <v>97012</v>
      </c>
      <c r="M65" s="66">
        <f>ROUND(data!BN67,0)</f>
        <v>0</v>
      </c>
      <c r="N65" s="213">
        <f>ROUND(data!BN68,0)</f>
        <v>3679</v>
      </c>
      <c r="O65" s="213">
        <f>ROUND(data!BN69,0)</f>
        <v>210291</v>
      </c>
      <c r="P65" s="213">
        <f>ROUND(data!BN70,0)</f>
        <v>0</v>
      </c>
      <c r="Q65" s="213">
        <f>ROUND(data!BN71,0)</f>
        <v>0</v>
      </c>
      <c r="R65" s="213">
        <f>ROUND(data!BN72,0)</f>
        <v>58913</v>
      </c>
      <c r="S65" s="213">
        <f>ROUND(data!BN73,0)</f>
        <v>0</v>
      </c>
      <c r="T65" s="213">
        <f>ROUND(data!BN74,0)</f>
        <v>0</v>
      </c>
      <c r="U65" s="213">
        <f>ROUND(data!BN75,0)</f>
        <v>0</v>
      </c>
      <c r="V65" s="213">
        <f>ROUND(data!BN76,0)</f>
        <v>0</v>
      </c>
      <c r="W65" s="213">
        <f>ROUND(data!BN77,0)</f>
        <v>0</v>
      </c>
      <c r="X65" s="213">
        <f>ROUND(data!BN78,0)</f>
        <v>0</v>
      </c>
      <c r="Y65" s="213">
        <f>ROUND(data!BN79,0)</f>
        <v>0</v>
      </c>
      <c r="Z65" s="213">
        <f>ROUND(data!BN80,0)</f>
        <v>6293</v>
      </c>
      <c r="AA65" s="213">
        <f>ROUND(data!BN81,0)</f>
        <v>0</v>
      </c>
      <c r="AB65" s="213">
        <f>ROUND(data!BN82,0)</f>
        <v>0</v>
      </c>
      <c r="AC65" s="213">
        <f>ROUND(data!BN83,0)</f>
        <v>145085</v>
      </c>
      <c r="AD65" s="213">
        <f>ROUND(data!BN84,0)</f>
        <v>0</v>
      </c>
      <c r="AE65" s="213"/>
      <c r="AF65" s="213"/>
      <c r="AG65" s="213">
        <f>IF(data!BN90&gt;0,ROUND(data!BN90,0),0)</f>
        <v>3504</v>
      </c>
      <c r="AH65" s="213">
        <f>IFERROR(IF(data!BN$91&gt;0,ROUND(data!BN$91,0),0),0)</f>
        <v>0</v>
      </c>
      <c r="AI65" s="213">
        <f>IFERROR(IF(data!BN$92&gt;0,ROUND(data!BN$92,0),0),0)</f>
        <v>0</v>
      </c>
      <c r="AJ65" s="213">
        <f>IFERROR(IF(data!BN$93&gt;0,ROUND(data!BN$93,0),0),0)</f>
        <v>0</v>
      </c>
      <c r="AK65" s="212">
        <f>IFERROR(IF(data!BN$94&gt;0,ROUND(data!BN$94,2),0),0)</f>
        <v>0</v>
      </c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  <c r="CJ65" s="66"/>
      <c r="CK65" s="66"/>
    </row>
    <row r="66" spans="1:89" s="12" customFormat="1" ht="12.65" customHeight="1">
      <c r="A66" s="16" t="str">
        <f>RIGHT(data!$C$97,3)</f>
        <v>021</v>
      </c>
      <c r="B66" s="215" t="str">
        <f>RIGHT(data!$C$96,4)</f>
        <v>2020</v>
      </c>
      <c r="C66" s="16" t="str">
        <f>data!BO$55</f>
        <v>8620</v>
      </c>
      <c r="D66" s="16" t="s">
        <v>1122</v>
      </c>
      <c r="E66" s="213"/>
      <c r="F66" s="212">
        <f>ROUND(data!BO60,2)</f>
        <v>0</v>
      </c>
      <c r="G66" s="213">
        <f>ROUND(data!BO61,0)</f>
        <v>0</v>
      </c>
      <c r="H66" s="213">
        <f>ROUND(data!BO62,0)</f>
        <v>0</v>
      </c>
      <c r="I66" s="213">
        <f>ROUND(data!BO63,0)</f>
        <v>0</v>
      </c>
      <c r="J66" s="213">
        <f>ROUND(data!BO64,0)</f>
        <v>0</v>
      </c>
      <c r="K66" s="213">
        <f>ROUND(data!BO65,0)</f>
        <v>0</v>
      </c>
      <c r="L66" s="213">
        <f>ROUND(data!BO66,0)</f>
        <v>0</v>
      </c>
      <c r="M66" s="66">
        <f>ROUND(data!BO67,0)</f>
        <v>0</v>
      </c>
      <c r="N66" s="213">
        <f>ROUND(data!BO68,0)</f>
        <v>0</v>
      </c>
      <c r="O66" s="213">
        <f>ROUND(data!BO69,0)</f>
        <v>0</v>
      </c>
      <c r="P66" s="213">
        <f>ROUND(data!BO70,0)</f>
        <v>0</v>
      </c>
      <c r="Q66" s="213">
        <f>ROUND(data!BO71,0)</f>
        <v>0</v>
      </c>
      <c r="R66" s="213">
        <f>ROUND(data!BO72,0)</f>
        <v>0</v>
      </c>
      <c r="S66" s="213">
        <f>ROUND(data!BO73,0)</f>
        <v>0</v>
      </c>
      <c r="T66" s="213">
        <f>ROUND(data!BO74,0)</f>
        <v>0</v>
      </c>
      <c r="U66" s="213">
        <f>ROUND(data!BO75,0)</f>
        <v>0</v>
      </c>
      <c r="V66" s="213">
        <f>ROUND(data!BO76,0)</f>
        <v>0</v>
      </c>
      <c r="W66" s="213">
        <f>ROUND(data!BO77,0)</f>
        <v>0</v>
      </c>
      <c r="X66" s="213">
        <f>ROUND(data!BO78,0)</f>
        <v>0</v>
      </c>
      <c r="Y66" s="213">
        <f>ROUND(data!BO79,0)</f>
        <v>0</v>
      </c>
      <c r="Z66" s="213">
        <f>ROUND(data!BO80,0)</f>
        <v>0</v>
      </c>
      <c r="AA66" s="213">
        <f>ROUND(data!BO81,0)</f>
        <v>0</v>
      </c>
      <c r="AB66" s="213">
        <f>ROUND(data!BO82,0)</f>
        <v>0</v>
      </c>
      <c r="AC66" s="213">
        <f>ROUND(data!BO83,0)</f>
        <v>0</v>
      </c>
      <c r="AD66" s="213">
        <f>ROUND(data!BO84,0)</f>
        <v>0</v>
      </c>
      <c r="AE66" s="213"/>
      <c r="AF66" s="213"/>
      <c r="AG66" s="213">
        <f>IF(data!BO90&gt;0,ROUND(data!BO90,0),0)</f>
        <v>0</v>
      </c>
      <c r="AH66" s="213">
        <f>IFERROR(IF(data!BO$91&gt;0,ROUND(data!BO$91,0),0),0)</f>
        <v>0</v>
      </c>
      <c r="AI66" s="213">
        <f>IFERROR(IF(data!BO$92&gt;0,ROUND(data!BO$92,0),0),0)</f>
        <v>0</v>
      </c>
      <c r="AJ66" s="213">
        <f>IFERROR(IF(data!BO$93&gt;0,ROUND(data!BO$93,0),0),0)</f>
        <v>0</v>
      </c>
      <c r="AK66" s="212">
        <f>IFERROR(IF(data!BO$94&gt;0,ROUND(data!BO$94,2),0),0)</f>
        <v>0</v>
      </c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  <c r="CJ66" s="66"/>
      <c r="CK66" s="66"/>
    </row>
    <row r="67" spans="1:89" s="12" customFormat="1" ht="12.65" customHeight="1">
      <c r="A67" s="16" t="str">
        <f>RIGHT(data!$C$97,3)</f>
        <v>021</v>
      </c>
      <c r="B67" s="215" t="str">
        <f>RIGHT(data!$C$96,4)</f>
        <v>2020</v>
      </c>
      <c r="C67" s="16" t="str">
        <f>data!BP$55</f>
        <v>8630</v>
      </c>
      <c r="D67" s="16" t="s">
        <v>1122</v>
      </c>
      <c r="E67" s="213"/>
      <c r="F67" s="212">
        <f>ROUND(data!BP60,2)</f>
        <v>0</v>
      </c>
      <c r="G67" s="213">
        <f>ROUND(data!BP61,0)</f>
        <v>0</v>
      </c>
      <c r="H67" s="213">
        <f>ROUND(data!BP62,0)</f>
        <v>0</v>
      </c>
      <c r="I67" s="213">
        <f>ROUND(data!BP63,0)</f>
        <v>0</v>
      </c>
      <c r="J67" s="213">
        <f>ROUND(data!BP64,0)</f>
        <v>0</v>
      </c>
      <c r="K67" s="213">
        <f>ROUND(data!BP65,0)</f>
        <v>0</v>
      </c>
      <c r="L67" s="213">
        <f>ROUND(data!BP66,0)</f>
        <v>0</v>
      </c>
      <c r="M67" s="66">
        <f>ROUND(data!BP67,0)</f>
        <v>0</v>
      </c>
      <c r="N67" s="213">
        <f>ROUND(data!BP68,0)</f>
        <v>0</v>
      </c>
      <c r="O67" s="213">
        <f>ROUND(data!BP69,0)</f>
        <v>0</v>
      </c>
      <c r="P67" s="213">
        <f>ROUND(data!BP70,0)</f>
        <v>0</v>
      </c>
      <c r="Q67" s="213">
        <f>ROUND(data!BP71,0)</f>
        <v>0</v>
      </c>
      <c r="R67" s="213">
        <f>ROUND(data!BP72,0)</f>
        <v>0</v>
      </c>
      <c r="S67" s="213">
        <f>ROUND(data!BP73,0)</f>
        <v>0</v>
      </c>
      <c r="T67" s="213">
        <f>ROUND(data!BP74,0)</f>
        <v>0</v>
      </c>
      <c r="U67" s="213">
        <f>ROUND(data!BP75,0)</f>
        <v>0</v>
      </c>
      <c r="V67" s="213">
        <f>ROUND(data!BP76,0)</f>
        <v>0</v>
      </c>
      <c r="W67" s="213">
        <f>ROUND(data!BP77,0)</f>
        <v>0</v>
      </c>
      <c r="X67" s="213">
        <f>ROUND(data!BP78,0)</f>
        <v>0</v>
      </c>
      <c r="Y67" s="213">
        <f>ROUND(data!BP79,0)</f>
        <v>0</v>
      </c>
      <c r="Z67" s="213">
        <f>ROUND(data!BP80,0)</f>
        <v>0</v>
      </c>
      <c r="AA67" s="213">
        <f>ROUND(data!BP81,0)</f>
        <v>0</v>
      </c>
      <c r="AB67" s="213">
        <f>ROUND(data!BP82,0)</f>
        <v>0</v>
      </c>
      <c r="AC67" s="213">
        <f>ROUND(data!BP83,0)</f>
        <v>0</v>
      </c>
      <c r="AD67" s="213">
        <f>ROUND(data!BP84,0)</f>
        <v>0</v>
      </c>
      <c r="AE67" s="213"/>
      <c r="AF67" s="213"/>
      <c r="AG67" s="213">
        <f>IF(data!BP90&gt;0,ROUND(data!BP90,0),0)</f>
        <v>0</v>
      </c>
      <c r="AH67" s="213">
        <f>IFERROR(IF(data!BP$91&gt;0,ROUND(data!BP$91,0),0),0)</f>
        <v>0</v>
      </c>
      <c r="AI67" s="213">
        <f>IFERROR(IF(data!BP$92&gt;0,ROUND(data!BP$92,0),0),0)</f>
        <v>0</v>
      </c>
      <c r="AJ67" s="213">
        <f>IFERROR(IF(data!BP$93&gt;0,ROUND(data!BP$93,0),0),0)</f>
        <v>0</v>
      </c>
      <c r="AK67" s="212">
        <f>IFERROR(IF(data!BP$94&gt;0,ROUND(data!BP$94,2),0),0)</f>
        <v>0</v>
      </c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  <c r="BD67" s="66"/>
      <c r="BE67" s="66"/>
      <c r="BF67" s="66"/>
      <c r="BG67" s="66"/>
      <c r="BH67" s="66"/>
      <c r="BI67" s="66"/>
      <c r="BJ67" s="66"/>
      <c r="BK67" s="66"/>
      <c r="BL67" s="66"/>
      <c r="BM67" s="66"/>
      <c r="BN67" s="66"/>
      <c r="BO67" s="66"/>
      <c r="BP67" s="66"/>
      <c r="BQ67" s="66"/>
      <c r="BR67" s="66"/>
      <c r="BS67" s="66"/>
      <c r="BT67" s="66"/>
      <c r="BU67" s="66"/>
      <c r="BV67" s="66"/>
      <c r="BW67" s="66"/>
      <c r="BX67" s="66"/>
      <c r="BY67" s="66"/>
      <c r="BZ67" s="66"/>
      <c r="CA67" s="66"/>
      <c r="CB67" s="66"/>
      <c r="CC67" s="66"/>
      <c r="CD67" s="66"/>
      <c r="CE67" s="66"/>
      <c r="CF67" s="66"/>
      <c r="CG67" s="66"/>
      <c r="CH67" s="66"/>
      <c r="CI67" s="66"/>
      <c r="CJ67" s="66"/>
      <c r="CK67" s="66"/>
    </row>
    <row r="68" spans="1:89" s="12" customFormat="1" ht="12.65" customHeight="1">
      <c r="A68" s="16" t="str">
        <f>RIGHT(data!$C$97,3)</f>
        <v>021</v>
      </c>
      <c r="B68" s="215" t="str">
        <f>RIGHT(data!$C$96,4)</f>
        <v>2020</v>
      </c>
      <c r="C68" s="16" t="str">
        <f>data!BQ$55</f>
        <v>8640</v>
      </c>
      <c r="D68" s="16" t="s">
        <v>1122</v>
      </c>
      <c r="E68" s="213"/>
      <c r="F68" s="212">
        <f>ROUND(data!BQ60,2)</f>
        <v>0</v>
      </c>
      <c r="G68" s="213">
        <f>ROUND(data!BQ61,0)</f>
        <v>0</v>
      </c>
      <c r="H68" s="213">
        <f>ROUND(data!BQ62,0)</f>
        <v>0</v>
      </c>
      <c r="I68" s="213">
        <f>ROUND(data!BQ63,0)</f>
        <v>0</v>
      </c>
      <c r="J68" s="213">
        <f>ROUND(data!BQ64,0)</f>
        <v>0</v>
      </c>
      <c r="K68" s="213">
        <f>ROUND(data!BQ65,0)</f>
        <v>0</v>
      </c>
      <c r="L68" s="213">
        <f>ROUND(data!BQ66,0)</f>
        <v>0</v>
      </c>
      <c r="M68" s="66">
        <f>ROUND(data!BQ67,0)</f>
        <v>0</v>
      </c>
      <c r="N68" s="213">
        <f>ROUND(data!BQ68,0)</f>
        <v>0</v>
      </c>
      <c r="O68" s="213">
        <f>ROUND(data!BQ69,0)</f>
        <v>0</v>
      </c>
      <c r="P68" s="213">
        <f>ROUND(data!BQ70,0)</f>
        <v>0</v>
      </c>
      <c r="Q68" s="213">
        <f>ROUND(data!BQ71,0)</f>
        <v>0</v>
      </c>
      <c r="R68" s="213">
        <f>ROUND(data!BQ72,0)</f>
        <v>0</v>
      </c>
      <c r="S68" s="213">
        <f>ROUND(data!BQ73,0)</f>
        <v>0</v>
      </c>
      <c r="T68" s="213">
        <f>ROUND(data!BQ74,0)</f>
        <v>0</v>
      </c>
      <c r="U68" s="213">
        <f>ROUND(data!BQ75,0)</f>
        <v>0</v>
      </c>
      <c r="V68" s="213">
        <f>ROUND(data!BQ76,0)</f>
        <v>0</v>
      </c>
      <c r="W68" s="213">
        <f>ROUND(data!BQ77,0)</f>
        <v>0</v>
      </c>
      <c r="X68" s="213">
        <f>ROUND(data!BQ78,0)</f>
        <v>0</v>
      </c>
      <c r="Y68" s="213">
        <f>ROUND(data!BQ79,0)</f>
        <v>0</v>
      </c>
      <c r="Z68" s="213">
        <f>ROUND(data!BQ80,0)</f>
        <v>0</v>
      </c>
      <c r="AA68" s="213">
        <f>ROUND(data!BQ81,0)</f>
        <v>0</v>
      </c>
      <c r="AB68" s="213">
        <f>ROUND(data!BQ82,0)</f>
        <v>0</v>
      </c>
      <c r="AC68" s="213">
        <f>ROUND(data!BQ83,0)</f>
        <v>0</v>
      </c>
      <c r="AD68" s="213">
        <f>ROUND(data!BQ84,0)</f>
        <v>0</v>
      </c>
      <c r="AE68" s="213"/>
      <c r="AF68" s="213"/>
      <c r="AG68" s="213">
        <f>IF(data!BQ90&gt;0,ROUND(data!BQ90,0),0)</f>
        <v>0</v>
      </c>
      <c r="AH68" s="213">
        <f>IFERROR(IF(data!BQ$91&gt;0,ROUND(data!BQ$91,0),0),0)</f>
        <v>0</v>
      </c>
      <c r="AI68" s="213">
        <f>IFERROR(IF(data!BQ$92&gt;0,ROUND(data!BQ$92,0),0),0)</f>
        <v>0</v>
      </c>
      <c r="AJ68" s="213">
        <f>IFERROR(IF(data!BQ$93&gt;0,ROUND(data!BQ$93,0),0),0)</f>
        <v>0</v>
      </c>
      <c r="AK68" s="212">
        <f>IFERROR(IF(data!BQ$94&gt;0,ROUND(data!BQ$94,2),0),0)</f>
        <v>0</v>
      </c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  <c r="BD68" s="66"/>
      <c r="BE68" s="66"/>
      <c r="BF68" s="66"/>
      <c r="BG68" s="66"/>
      <c r="BH68" s="66"/>
      <c r="BI68" s="66"/>
      <c r="BJ68" s="66"/>
      <c r="BK68" s="66"/>
      <c r="BL68" s="66"/>
      <c r="BM68" s="66"/>
      <c r="BN68" s="66"/>
      <c r="BO68" s="66"/>
      <c r="BP68" s="66"/>
      <c r="BQ68" s="66"/>
      <c r="BR68" s="66"/>
      <c r="BS68" s="66"/>
      <c r="BT68" s="66"/>
      <c r="BU68" s="66"/>
      <c r="BV68" s="66"/>
      <c r="BW68" s="66"/>
      <c r="BX68" s="66"/>
      <c r="BY68" s="66"/>
      <c r="BZ68" s="66"/>
      <c r="CA68" s="66"/>
      <c r="CB68" s="66"/>
      <c r="CC68" s="66"/>
      <c r="CD68" s="66"/>
      <c r="CE68" s="66"/>
      <c r="CF68" s="66"/>
      <c r="CG68" s="66"/>
      <c r="CH68" s="66"/>
      <c r="CI68" s="66"/>
      <c r="CJ68" s="66"/>
      <c r="CK68" s="66"/>
    </row>
    <row r="69" spans="1:89" s="12" customFormat="1" ht="12.65" customHeight="1">
      <c r="A69" s="16" t="str">
        <f>RIGHT(data!$C$97,3)</f>
        <v>021</v>
      </c>
      <c r="B69" s="215" t="str">
        <f>RIGHT(data!$C$96,4)</f>
        <v>2020</v>
      </c>
      <c r="C69" s="16" t="str">
        <f>data!BR$55</f>
        <v>8650</v>
      </c>
      <c r="D69" s="16" t="s">
        <v>1122</v>
      </c>
      <c r="E69" s="213"/>
      <c r="F69" s="212">
        <f>ROUND(data!BR60,2)</f>
        <v>4.2300000000000004</v>
      </c>
      <c r="G69" s="213">
        <f>ROUND(data!BR61,0)</f>
        <v>310964</v>
      </c>
      <c r="H69" s="213">
        <f>ROUND(data!BR62,0)</f>
        <v>80207</v>
      </c>
      <c r="I69" s="213">
        <f>ROUND(data!BR63,0)</f>
        <v>0</v>
      </c>
      <c r="J69" s="213">
        <f>ROUND(data!BR64,0)</f>
        <v>29223</v>
      </c>
      <c r="K69" s="213">
        <f>ROUND(data!BR65,0)</f>
        <v>0</v>
      </c>
      <c r="L69" s="213">
        <f>ROUND(data!BR66,0)</f>
        <v>7122</v>
      </c>
      <c r="M69" s="66">
        <f>ROUND(data!BR67,0)</f>
        <v>6689</v>
      </c>
      <c r="N69" s="213">
        <f>ROUND(data!BR68,0)</f>
        <v>0</v>
      </c>
      <c r="O69" s="213">
        <f>ROUND(data!BR69,0)</f>
        <v>118416</v>
      </c>
      <c r="P69" s="213">
        <f>ROUND(data!BR70,0)</f>
        <v>0</v>
      </c>
      <c r="Q69" s="213">
        <f>ROUND(data!BR71,0)</f>
        <v>0</v>
      </c>
      <c r="R69" s="213">
        <f>ROUND(data!BR72,0)</f>
        <v>71172</v>
      </c>
      <c r="S69" s="213">
        <f>ROUND(data!BR73,0)</f>
        <v>0</v>
      </c>
      <c r="T69" s="213">
        <f>ROUND(data!BR74,0)</f>
        <v>0</v>
      </c>
      <c r="U69" s="213">
        <f>ROUND(data!BR75,0)</f>
        <v>0</v>
      </c>
      <c r="V69" s="213">
        <f>ROUND(data!BR76,0)</f>
        <v>0</v>
      </c>
      <c r="W69" s="213">
        <f>ROUND(data!BR77,0)</f>
        <v>0</v>
      </c>
      <c r="X69" s="213">
        <f>ROUND(data!BR78,0)</f>
        <v>0</v>
      </c>
      <c r="Y69" s="213">
        <f>ROUND(data!BR79,0)</f>
        <v>44032</v>
      </c>
      <c r="Z69" s="213">
        <f>ROUND(data!BR80,0)</f>
        <v>0</v>
      </c>
      <c r="AA69" s="213">
        <f>ROUND(data!BR81,0)</f>
        <v>0</v>
      </c>
      <c r="AB69" s="213">
        <f>ROUND(data!BR82,0)</f>
        <v>0</v>
      </c>
      <c r="AC69" s="213">
        <f>ROUND(data!BR83,0)</f>
        <v>3212</v>
      </c>
      <c r="AD69" s="213">
        <f>ROUND(data!BR84,0)</f>
        <v>0</v>
      </c>
      <c r="AE69" s="213"/>
      <c r="AF69" s="213"/>
      <c r="AG69" s="213">
        <f>IF(data!BR90&gt;0,ROUND(data!BR90,0),0)</f>
        <v>2871</v>
      </c>
      <c r="AH69" s="213">
        <f>IFERROR(IF(data!BR$91&gt;0,ROUND(data!BR$91,0),0),0)</f>
        <v>0</v>
      </c>
      <c r="AI69" s="213">
        <f>IFERROR(IF(data!BR$92&gt;0,ROUND(data!BR$92,0),0),0)</f>
        <v>0</v>
      </c>
      <c r="AJ69" s="213">
        <f>IFERROR(IF(data!BR$93&gt;0,ROUND(data!BR$93,0),0),0)</f>
        <v>0</v>
      </c>
      <c r="AK69" s="212">
        <f>IFERROR(IF(data!BR$94&gt;0,ROUND(data!BR$94,2),0),0)</f>
        <v>0</v>
      </c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  <c r="CJ69" s="66"/>
      <c r="CK69" s="66"/>
    </row>
    <row r="70" spans="1:89" s="12" customFormat="1" ht="12.65" customHeight="1">
      <c r="A70" s="16" t="str">
        <f>RIGHT(data!$C$97,3)</f>
        <v>021</v>
      </c>
      <c r="B70" s="215" t="str">
        <f>RIGHT(data!$C$96,4)</f>
        <v>2020</v>
      </c>
      <c r="C70" s="16" t="str">
        <f>data!BS$55</f>
        <v>8660</v>
      </c>
      <c r="D70" s="16" t="s">
        <v>1122</v>
      </c>
      <c r="E70" s="213"/>
      <c r="F70" s="212">
        <f>ROUND(data!BS60,2)</f>
        <v>0</v>
      </c>
      <c r="G70" s="213">
        <f>ROUND(data!BS61,0)</f>
        <v>0</v>
      </c>
      <c r="H70" s="213">
        <f>ROUND(data!BS62,0)</f>
        <v>0</v>
      </c>
      <c r="I70" s="213">
        <f>ROUND(data!BS63,0)</f>
        <v>0</v>
      </c>
      <c r="J70" s="213">
        <f>ROUND(data!BS64,0)</f>
        <v>0</v>
      </c>
      <c r="K70" s="213">
        <f>ROUND(data!BS65,0)</f>
        <v>0</v>
      </c>
      <c r="L70" s="213">
        <f>ROUND(data!BS66,0)</f>
        <v>0</v>
      </c>
      <c r="M70" s="66">
        <f>ROUND(data!BS67,0)</f>
        <v>0</v>
      </c>
      <c r="N70" s="213">
        <f>ROUND(data!BS68,0)</f>
        <v>0</v>
      </c>
      <c r="O70" s="213">
        <f>ROUND(data!BS69,0)</f>
        <v>0</v>
      </c>
      <c r="P70" s="213">
        <f>ROUND(data!BS70,0)</f>
        <v>0</v>
      </c>
      <c r="Q70" s="213">
        <f>ROUND(data!BS71,0)</f>
        <v>0</v>
      </c>
      <c r="R70" s="213">
        <f>ROUND(data!BS72,0)</f>
        <v>0</v>
      </c>
      <c r="S70" s="213">
        <f>ROUND(data!BS73,0)</f>
        <v>0</v>
      </c>
      <c r="T70" s="213">
        <f>ROUND(data!BS74,0)</f>
        <v>0</v>
      </c>
      <c r="U70" s="213">
        <f>ROUND(data!BS75,0)</f>
        <v>0</v>
      </c>
      <c r="V70" s="213">
        <f>ROUND(data!BS76,0)</f>
        <v>0</v>
      </c>
      <c r="W70" s="213">
        <f>ROUND(data!BS77,0)</f>
        <v>0</v>
      </c>
      <c r="X70" s="213">
        <f>ROUND(data!BS78,0)</f>
        <v>0</v>
      </c>
      <c r="Y70" s="213">
        <f>ROUND(data!BS79,0)</f>
        <v>0</v>
      </c>
      <c r="Z70" s="213">
        <f>ROUND(data!BS80,0)</f>
        <v>0</v>
      </c>
      <c r="AA70" s="213">
        <f>ROUND(data!BS81,0)</f>
        <v>0</v>
      </c>
      <c r="AB70" s="213">
        <f>ROUND(data!BS82,0)</f>
        <v>0</v>
      </c>
      <c r="AC70" s="213">
        <f>ROUND(data!BS83,0)</f>
        <v>0</v>
      </c>
      <c r="AD70" s="213">
        <f>ROUND(data!BS84,0)</f>
        <v>0</v>
      </c>
      <c r="AE70" s="213"/>
      <c r="AF70" s="213"/>
      <c r="AG70" s="213">
        <f>IF(data!BS90&gt;0,ROUND(data!BS90,0),0)</f>
        <v>0</v>
      </c>
      <c r="AH70" s="213">
        <f>IFERROR(IF(data!BS$91&gt;0,ROUND(data!BS$91,0),0),0)</f>
        <v>0</v>
      </c>
      <c r="AI70" s="213">
        <f>IFERROR(IF(data!BS$92&gt;0,ROUND(data!BS$92,0),0),0)</f>
        <v>0</v>
      </c>
      <c r="AJ70" s="213">
        <f>IFERROR(IF(data!BS$93&gt;0,ROUND(data!BS$93,0),0),0)</f>
        <v>0</v>
      </c>
      <c r="AK70" s="212">
        <f>IFERROR(IF(data!BS$94&gt;0,ROUND(data!BS$94,2),0),0)</f>
        <v>0</v>
      </c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66"/>
      <c r="BD70" s="66"/>
      <c r="BE70" s="66"/>
      <c r="BF70" s="66"/>
      <c r="BG70" s="66"/>
      <c r="BH70" s="66"/>
      <c r="BI70" s="66"/>
      <c r="BJ70" s="66"/>
      <c r="BK70" s="66"/>
      <c r="BL70" s="66"/>
      <c r="BM70" s="66"/>
      <c r="BN70" s="66"/>
      <c r="BO70" s="66"/>
      <c r="BP70" s="66"/>
      <c r="BQ70" s="66"/>
      <c r="BR70" s="66"/>
      <c r="BS70" s="66"/>
      <c r="BT70" s="66"/>
      <c r="BU70" s="66"/>
      <c r="BV70" s="66"/>
      <c r="BW70" s="66"/>
      <c r="BX70" s="66"/>
      <c r="BY70" s="66"/>
      <c r="BZ70" s="66"/>
      <c r="CA70" s="66"/>
      <c r="CB70" s="66"/>
      <c r="CC70" s="66"/>
      <c r="CD70" s="66"/>
      <c r="CE70" s="66"/>
      <c r="CF70" s="66"/>
      <c r="CG70" s="66"/>
      <c r="CH70" s="66"/>
      <c r="CI70" s="66"/>
      <c r="CJ70" s="66"/>
      <c r="CK70" s="66"/>
    </row>
    <row r="71" spans="1:89" s="12" customFormat="1" ht="12.65" customHeight="1">
      <c r="A71" s="16" t="str">
        <f>RIGHT(data!$C$97,3)</f>
        <v>021</v>
      </c>
      <c r="B71" s="215" t="str">
        <f>RIGHT(data!$C$96,4)</f>
        <v>2020</v>
      </c>
      <c r="C71" s="16" t="str">
        <f>data!BT$55</f>
        <v>8670</v>
      </c>
      <c r="D71" s="16" t="s">
        <v>1122</v>
      </c>
      <c r="E71" s="213"/>
      <c r="F71" s="212">
        <f>ROUND(data!BT60,2)</f>
        <v>0</v>
      </c>
      <c r="G71" s="213">
        <f>ROUND(data!BT61,0)</f>
        <v>0</v>
      </c>
      <c r="H71" s="213">
        <f>ROUND(data!BT62,0)</f>
        <v>0</v>
      </c>
      <c r="I71" s="213">
        <f>ROUND(data!BT63,0)</f>
        <v>0</v>
      </c>
      <c r="J71" s="213">
        <f>ROUND(data!BT64,0)</f>
        <v>0</v>
      </c>
      <c r="K71" s="213">
        <f>ROUND(data!BT65,0)</f>
        <v>0</v>
      </c>
      <c r="L71" s="213">
        <f>ROUND(data!BT66,0)</f>
        <v>0</v>
      </c>
      <c r="M71" s="66">
        <f>ROUND(data!BT67,0)</f>
        <v>0</v>
      </c>
      <c r="N71" s="213">
        <f>ROUND(data!BT68,0)</f>
        <v>0</v>
      </c>
      <c r="O71" s="213">
        <f>ROUND(data!BT69,0)</f>
        <v>0</v>
      </c>
      <c r="P71" s="213">
        <f>ROUND(data!BT70,0)</f>
        <v>0</v>
      </c>
      <c r="Q71" s="213">
        <f>ROUND(data!BT71,0)</f>
        <v>0</v>
      </c>
      <c r="R71" s="213">
        <f>ROUND(data!BT72,0)</f>
        <v>0</v>
      </c>
      <c r="S71" s="213">
        <f>ROUND(data!BT73,0)</f>
        <v>0</v>
      </c>
      <c r="T71" s="213">
        <f>ROUND(data!BT74,0)</f>
        <v>0</v>
      </c>
      <c r="U71" s="213">
        <f>ROUND(data!BT75,0)</f>
        <v>0</v>
      </c>
      <c r="V71" s="213">
        <f>ROUND(data!BT76,0)</f>
        <v>0</v>
      </c>
      <c r="W71" s="213">
        <f>ROUND(data!BT77,0)</f>
        <v>0</v>
      </c>
      <c r="X71" s="213">
        <f>ROUND(data!BT78,0)</f>
        <v>0</v>
      </c>
      <c r="Y71" s="213">
        <f>ROUND(data!BT79,0)</f>
        <v>0</v>
      </c>
      <c r="Z71" s="213">
        <f>ROUND(data!BT80,0)</f>
        <v>0</v>
      </c>
      <c r="AA71" s="213">
        <f>ROUND(data!BT81,0)</f>
        <v>0</v>
      </c>
      <c r="AB71" s="213">
        <f>ROUND(data!BT82,0)</f>
        <v>0</v>
      </c>
      <c r="AC71" s="213">
        <f>ROUND(data!BT83,0)</f>
        <v>0</v>
      </c>
      <c r="AD71" s="213">
        <f>ROUND(data!BT84,0)</f>
        <v>0</v>
      </c>
      <c r="AE71" s="213"/>
      <c r="AF71" s="213"/>
      <c r="AG71" s="213">
        <f>IF(data!BT90&gt;0,ROUND(data!BT90,0),0)</f>
        <v>0</v>
      </c>
      <c r="AH71" s="213">
        <f>IFERROR(IF(data!BT$91&gt;0,ROUND(data!BT$91,0),0),0)</f>
        <v>0</v>
      </c>
      <c r="AI71" s="213">
        <f>IFERROR(IF(data!BT$92&gt;0,ROUND(data!BT$92,0),0),0)</f>
        <v>0</v>
      </c>
      <c r="AJ71" s="213">
        <f>IFERROR(IF(data!BT$93&gt;0,ROUND(data!BT$93,0),0),0)</f>
        <v>0</v>
      </c>
      <c r="AK71" s="212">
        <f>IFERROR(IF(data!BT$94&gt;0,ROUND(data!BT$94,2),0),0)</f>
        <v>0</v>
      </c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</row>
    <row r="72" spans="1:89" s="12" customFormat="1" ht="12.65" customHeight="1">
      <c r="A72" s="16" t="str">
        <f>RIGHT(data!$C$97,3)</f>
        <v>021</v>
      </c>
      <c r="B72" s="215" t="str">
        <f>RIGHT(data!$C$96,4)</f>
        <v>2020</v>
      </c>
      <c r="C72" s="16" t="str">
        <f>data!BU$55</f>
        <v>8680</v>
      </c>
      <c r="D72" s="16" t="s">
        <v>1122</v>
      </c>
      <c r="E72" s="213"/>
      <c r="F72" s="212">
        <f>ROUND(data!BU60,2)</f>
        <v>0</v>
      </c>
      <c r="G72" s="213">
        <f>ROUND(data!BU61,0)</f>
        <v>0</v>
      </c>
      <c r="H72" s="213">
        <f>ROUND(data!BU62,0)</f>
        <v>0</v>
      </c>
      <c r="I72" s="213">
        <f>ROUND(data!BU63,0)</f>
        <v>0</v>
      </c>
      <c r="J72" s="213">
        <f>ROUND(data!BU64,0)</f>
        <v>0</v>
      </c>
      <c r="K72" s="213">
        <f>ROUND(data!BU65,0)</f>
        <v>0</v>
      </c>
      <c r="L72" s="213">
        <f>ROUND(data!BU66,0)</f>
        <v>0</v>
      </c>
      <c r="M72" s="66">
        <f>ROUND(data!BU67,0)</f>
        <v>0</v>
      </c>
      <c r="N72" s="213">
        <f>ROUND(data!BU68,0)</f>
        <v>0</v>
      </c>
      <c r="O72" s="213">
        <f>ROUND(data!BU69,0)</f>
        <v>0</v>
      </c>
      <c r="P72" s="213">
        <f>ROUND(data!BU70,0)</f>
        <v>0</v>
      </c>
      <c r="Q72" s="213">
        <f>ROUND(data!BU71,0)</f>
        <v>0</v>
      </c>
      <c r="R72" s="213">
        <f>ROUND(data!BU72,0)</f>
        <v>0</v>
      </c>
      <c r="S72" s="213">
        <f>ROUND(data!BU73,0)</f>
        <v>0</v>
      </c>
      <c r="T72" s="213">
        <f>ROUND(data!BU74,0)</f>
        <v>0</v>
      </c>
      <c r="U72" s="213">
        <f>ROUND(data!BU75,0)</f>
        <v>0</v>
      </c>
      <c r="V72" s="213">
        <f>ROUND(data!BU76,0)</f>
        <v>0</v>
      </c>
      <c r="W72" s="213">
        <f>ROUND(data!BU77,0)</f>
        <v>0</v>
      </c>
      <c r="X72" s="213">
        <f>ROUND(data!BU78,0)</f>
        <v>0</v>
      </c>
      <c r="Y72" s="213">
        <f>ROUND(data!BU79,0)</f>
        <v>0</v>
      </c>
      <c r="Z72" s="213">
        <f>ROUND(data!BU80,0)</f>
        <v>0</v>
      </c>
      <c r="AA72" s="213">
        <f>ROUND(data!BU81,0)</f>
        <v>0</v>
      </c>
      <c r="AB72" s="213">
        <f>ROUND(data!BU82,0)</f>
        <v>0</v>
      </c>
      <c r="AC72" s="213">
        <f>ROUND(data!BU83,0)</f>
        <v>0</v>
      </c>
      <c r="AD72" s="213">
        <f>ROUND(data!BU84,0)</f>
        <v>0</v>
      </c>
      <c r="AE72" s="213"/>
      <c r="AF72" s="213"/>
      <c r="AG72" s="213">
        <f>IF(data!BU90&gt;0,ROUND(data!BU90,0),0)</f>
        <v>0</v>
      </c>
      <c r="AH72" s="213">
        <f>IF(data!BU91&gt;0,ROUND(data!BU91,0),0)</f>
        <v>0</v>
      </c>
      <c r="AI72" s="213">
        <f>IF(data!BU92&gt;0,ROUND(data!BU92,0),0)</f>
        <v>0</v>
      </c>
      <c r="AJ72" s="213">
        <f>IF(data!BU93&gt;0,ROUND(data!BU93,0),0)</f>
        <v>0</v>
      </c>
      <c r="AK72" s="212">
        <f>IFERROR(IF(data!BU$94&gt;0,ROUND(data!BU$94,2),0),0)</f>
        <v>0</v>
      </c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  <c r="CJ72" s="66"/>
      <c r="CK72" s="66"/>
    </row>
    <row r="73" spans="1:89" s="12" customFormat="1" ht="12.65" customHeight="1">
      <c r="A73" s="16" t="str">
        <f>RIGHT(data!$C$97,3)</f>
        <v>021</v>
      </c>
      <c r="B73" s="215" t="str">
        <f>RIGHT(data!$C$96,4)</f>
        <v>2020</v>
      </c>
      <c r="C73" s="16" t="str">
        <f>data!BV$55</f>
        <v>8690</v>
      </c>
      <c r="D73" s="16" t="s">
        <v>1122</v>
      </c>
      <c r="E73" s="213"/>
      <c r="F73" s="212">
        <f>ROUND(data!BV60,2)</f>
        <v>3.97</v>
      </c>
      <c r="G73" s="213">
        <f>ROUND(data!BV61,0)</f>
        <v>267901</v>
      </c>
      <c r="H73" s="213">
        <f>ROUND(data!BV62,0)</f>
        <v>83269</v>
      </c>
      <c r="I73" s="213">
        <f>ROUND(data!BV63,0)</f>
        <v>0</v>
      </c>
      <c r="J73" s="213">
        <f>ROUND(data!BV64,0)</f>
        <v>8253</v>
      </c>
      <c r="K73" s="213">
        <f>ROUND(data!BV65,0)</f>
        <v>0</v>
      </c>
      <c r="L73" s="213">
        <f>ROUND(data!BV66,0)</f>
        <v>69809</v>
      </c>
      <c r="M73" s="66">
        <f>ROUND(data!BV67,0)</f>
        <v>974</v>
      </c>
      <c r="N73" s="213">
        <f>ROUND(data!BV68,0)</f>
        <v>0</v>
      </c>
      <c r="O73" s="213">
        <f>ROUND(data!BV69,0)</f>
        <v>129183</v>
      </c>
      <c r="P73" s="213">
        <f>ROUND(data!BV70,0)</f>
        <v>0</v>
      </c>
      <c r="Q73" s="213">
        <f>ROUND(data!BV71,0)</f>
        <v>0</v>
      </c>
      <c r="R73" s="213">
        <f>ROUND(data!BV72,0)</f>
        <v>120189</v>
      </c>
      <c r="S73" s="213">
        <f>ROUND(data!BV73,0)</f>
        <v>0</v>
      </c>
      <c r="T73" s="213">
        <f>ROUND(data!BV74,0)</f>
        <v>0</v>
      </c>
      <c r="U73" s="213">
        <f>ROUND(data!BV75,0)</f>
        <v>0</v>
      </c>
      <c r="V73" s="213">
        <f>ROUND(data!BV76,0)</f>
        <v>0</v>
      </c>
      <c r="W73" s="213">
        <f>ROUND(data!BV77,0)</f>
        <v>62</v>
      </c>
      <c r="X73" s="213">
        <f>ROUND(data!BV78,0)</f>
        <v>0</v>
      </c>
      <c r="Y73" s="213">
        <f>ROUND(data!BV79,0)</f>
        <v>0</v>
      </c>
      <c r="Z73" s="213">
        <f>ROUND(data!BV80,0)</f>
        <v>2932</v>
      </c>
      <c r="AA73" s="213">
        <f>ROUND(data!BV81,0)</f>
        <v>0</v>
      </c>
      <c r="AB73" s="213">
        <f>ROUND(data!BV82,0)</f>
        <v>0</v>
      </c>
      <c r="AC73" s="213">
        <f>ROUND(data!BV83,0)</f>
        <v>6000</v>
      </c>
      <c r="AD73" s="213">
        <f>ROUND(data!BV84,0)</f>
        <v>0</v>
      </c>
      <c r="AE73" s="213"/>
      <c r="AF73" s="213"/>
      <c r="AG73" s="213">
        <f>IF(data!BV90&gt;0,ROUND(data!BV90,0),0)</f>
        <v>1899</v>
      </c>
      <c r="AH73" s="213">
        <f>IF(data!BV91&gt;0,ROUND(data!BV91,0),0)</f>
        <v>0</v>
      </c>
      <c r="AI73" s="213">
        <f>IF(data!BV92&gt;0,ROUND(data!BV92,0),0)</f>
        <v>599</v>
      </c>
      <c r="AJ73" s="213">
        <f>IF(data!BV93&gt;0,ROUND(data!BV93,0),0)</f>
        <v>0</v>
      </c>
      <c r="AK73" s="212">
        <f>IFERROR(IF(data!BV$94&gt;0,ROUND(data!BV$94,2),0),0)</f>
        <v>0</v>
      </c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  <c r="CJ73" s="66"/>
      <c r="CK73" s="66"/>
    </row>
    <row r="74" spans="1:89" s="12" customFormat="1" ht="12.65" customHeight="1">
      <c r="A74" s="16" t="str">
        <f>RIGHT(data!$C$97,3)</f>
        <v>021</v>
      </c>
      <c r="B74" s="215" t="str">
        <f>RIGHT(data!$C$96,4)</f>
        <v>2020</v>
      </c>
      <c r="C74" s="16" t="str">
        <f>data!BW$55</f>
        <v>8700</v>
      </c>
      <c r="D74" s="16" t="s">
        <v>1122</v>
      </c>
      <c r="E74" s="213"/>
      <c r="F74" s="212">
        <f>ROUND(data!BW60,2)</f>
        <v>0</v>
      </c>
      <c r="G74" s="213">
        <f>ROUND(data!BW61,0)</f>
        <v>0</v>
      </c>
      <c r="H74" s="213">
        <f>ROUND(data!BW62,0)</f>
        <v>0</v>
      </c>
      <c r="I74" s="213">
        <f>ROUND(data!BW63,0)</f>
        <v>0</v>
      </c>
      <c r="J74" s="213">
        <f>ROUND(data!BW64,0)</f>
        <v>0</v>
      </c>
      <c r="K74" s="213">
        <f>ROUND(data!BW65,0)</f>
        <v>0</v>
      </c>
      <c r="L74" s="213">
        <f>ROUND(data!BW66,0)</f>
        <v>0</v>
      </c>
      <c r="M74" s="66">
        <f>ROUND(data!BW67,0)</f>
        <v>0</v>
      </c>
      <c r="N74" s="213">
        <f>ROUND(data!BW68,0)</f>
        <v>0</v>
      </c>
      <c r="O74" s="213">
        <f>ROUND(data!BW69,0)</f>
        <v>0</v>
      </c>
      <c r="P74" s="213">
        <f>ROUND(data!BW70,0)</f>
        <v>0</v>
      </c>
      <c r="Q74" s="213">
        <f>ROUND(data!BW71,0)</f>
        <v>0</v>
      </c>
      <c r="R74" s="213">
        <f>ROUND(data!BW72,0)</f>
        <v>0</v>
      </c>
      <c r="S74" s="213">
        <f>ROUND(data!BW73,0)</f>
        <v>0</v>
      </c>
      <c r="T74" s="213">
        <f>ROUND(data!BW74,0)</f>
        <v>0</v>
      </c>
      <c r="U74" s="213">
        <f>ROUND(data!BW75,0)</f>
        <v>0</v>
      </c>
      <c r="V74" s="213">
        <f>ROUND(data!BW76,0)</f>
        <v>0</v>
      </c>
      <c r="W74" s="213">
        <f>ROUND(data!BW77,0)</f>
        <v>0</v>
      </c>
      <c r="X74" s="213">
        <f>ROUND(data!BW78,0)</f>
        <v>0</v>
      </c>
      <c r="Y74" s="213">
        <f>ROUND(data!BW79,0)</f>
        <v>0</v>
      </c>
      <c r="Z74" s="213">
        <f>ROUND(data!BW80,0)</f>
        <v>0</v>
      </c>
      <c r="AA74" s="213">
        <f>ROUND(data!BW81,0)</f>
        <v>0</v>
      </c>
      <c r="AB74" s="213">
        <f>ROUND(data!BW82,0)</f>
        <v>0</v>
      </c>
      <c r="AC74" s="213">
        <f>ROUND(data!BW83,0)</f>
        <v>0</v>
      </c>
      <c r="AD74" s="213">
        <f>ROUND(data!BW84,0)</f>
        <v>0</v>
      </c>
      <c r="AE74" s="213"/>
      <c r="AF74" s="213"/>
      <c r="AG74" s="213">
        <f>IF(data!BW90&gt;0,ROUND(data!BW90,0),0)</f>
        <v>0</v>
      </c>
      <c r="AH74" s="213">
        <f>IF(data!BW91&gt;0,ROUND(data!BW91,0),0)</f>
        <v>0</v>
      </c>
      <c r="AI74" s="213">
        <f>IF(data!BW92&gt;0,ROUND(data!BW92,0),0)</f>
        <v>0</v>
      </c>
      <c r="AJ74" s="213">
        <f>IF(data!BW93&gt;0,ROUND(data!BW93,0),0)</f>
        <v>0</v>
      </c>
      <c r="AK74" s="212">
        <f>IFERROR(IF(data!BW$94&gt;0,ROUND(data!BW$94,2),0),0)</f>
        <v>0</v>
      </c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  <c r="CJ74" s="66"/>
      <c r="CK74" s="66"/>
    </row>
    <row r="75" spans="1:89" s="12" customFormat="1" ht="12.65" customHeight="1">
      <c r="A75" s="16" t="str">
        <f>RIGHT(data!$C$97,3)</f>
        <v>021</v>
      </c>
      <c r="B75" s="215" t="str">
        <f>RIGHT(data!$C$96,4)</f>
        <v>2020</v>
      </c>
      <c r="C75" s="16" t="str">
        <f>data!BX$55</f>
        <v>8710</v>
      </c>
      <c r="D75" s="16" t="s">
        <v>1122</v>
      </c>
      <c r="E75" s="213"/>
      <c r="F75" s="212">
        <f>ROUND(data!BX60,2)</f>
        <v>0</v>
      </c>
      <c r="G75" s="213">
        <f>ROUND(data!BX61,0)</f>
        <v>242693</v>
      </c>
      <c r="H75" s="213">
        <f>ROUND(data!BX62,0)</f>
        <v>50178</v>
      </c>
      <c r="I75" s="213">
        <f>ROUND(data!BX63,0)</f>
        <v>0</v>
      </c>
      <c r="J75" s="213">
        <f>ROUND(data!BX64,0)</f>
        <v>4318</v>
      </c>
      <c r="K75" s="213">
        <f>ROUND(data!BX65,0)</f>
        <v>0</v>
      </c>
      <c r="L75" s="213">
        <f>ROUND(data!BX66,0)</f>
        <v>1240</v>
      </c>
      <c r="M75" s="66">
        <f>ROUND(data!BX67,0)</f>
        <v>1237</v>
      </c>
      <c r="N75" s="213">
        <f>ROUND(data!BX68,0)</f>
        <v>0</v>
      </c>
      <c r="O75" s="213">
        <f>ROUND(data!BX69,0)</f>
        <v>223992</v>
      </c>
      <c r="P75" s="213">
        <f>ROUND(data!BX70,0)</f>
        <v>0</v>
      </c>
      <c r="Q75" s="213">
        <f>ROUND(data!BX71,0)</f>
        <v>0</v>
      </c>
      <c r="R75" s="213">
        <f>ROUND(data!BX72,0)</f>
        <v>10404</v>
      </c>
      <c r="S75" s="213">
        <f>ROUND(data!BX73,0)</f>
        <v>0</v>
      </c>
      <c r="T75" s="213">
        <f>ROUND(data!BX74,0)</f>
        <v>0</v>
      </c>
      <c r="U75" s="213">
        <f>ROUND(data!BX75,0)</f>
        <v>0</v>
      </c>
      <c r="V75" s="213">
        <f>ROUND(data!BX76,0)</f>
        <v>0</v>
      </c>
      <c r="W75" s="213">
        <f>ROUND(data!BX77,0)</f>
        <v>28</v>
      </c>
      <c r="X75" s="213">
        <f>ROUND(data!BX78,0)</f>
        <v>0</v>
      </c>
      <c r="Y75" s="213">
        <f>ROUND(data!BX79,0)</f>
        <v>0</v>
      </c>
      <c r="Z75" s="213">
        <f>ROUND(data!BX80,0)</f>
        <v>204</v>
      </c>
      <c r="AA75" s="213">
        <f>ROUND(data!BX81,0)</f>
        <v>0</v>
      </c>
      <c r="AB75" s="213">
        <f>ROUND(data!BX82,0)</f>
        <v>0</v>
      </c>
      <c r="AC75" s="213">
        <f>ROUND(data!BX83,0)</f>
        <v>213356</v>
      </c>
      <c r="AD75" s="213">
        <f>ROUND(data!BX84,0)</f>
        <v>0</v>
      </c>
      <c r="AE75" s="213"/>
      <c r="AF75" s="213"/>
      <c r="AG75" s="213">
        <f>IF(data!BX90&gt;0,ROUND(data!BX90,0),0)</f>
        <v>0</v>
      </c>
      <c r="AH75" s="213">
        <f>IF(data!BX91&gt;0,ROUND(data!BX91,0),0)</f>
        <v>0</v>
      </c>
      <c r="AI75" s="213">
        <f>IF(data!BX92&gt;0,ROUND(data!BX92,0),0)</f>
        <v>0</v>
      </c>
      <c r="AJ75" s="213">
        <f>IF(data!BX93&gt;0,ROUND(data!BX93,0),0)</f>
        <v>0</v>
      </c>
      <c r="AK75" s="212">
        <f>IFERROR(IF(data!BX$94&gt;0,ROUND(data!BX$94,2),0),0)</f>
        <v>0</v>
      </c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</row>
    <row r="76" spans="1:89" s="12" customFormat="1" ht="12.65" customHeight="1">
      <c r="A76" s="16" t="str">
        <f>RIGHT(data!$C$97,3)</f>
        <v>021</v>
      </c>
      <c r="B76" s="215" t="str">
        <f>RIGHT(data!$C$96,4)</f>
        <v>2020</v>
      </c>
      <c r="C76" s="16" t="str">
        <f>data!BY$55</f>
        <v>8720</v>
      </c>
      <c r="D76" s="16" t="s">
        <v>1122</v>
      </c>
      <c r="E76" s="213"/>
      <c r="F76" s="212">
        <f>ROUND(data!BY60,2)</f>
        <v>5.61</v>
      </c>
      <c r="G76" s="213">
        <f>ROUND(data!BY61,0)</f>
        <v>601027</v>
      </c>
      <c r="H76" s="213">
        <f>ROUND(data!BY62,0)</f>
        <v>162989</v>
      </c>
      <c r="I76" s="213">
        <f>ROUND(data!BY63,0)</f>
        <v>24341</v>
      </c>
      <c r="J76" s="213">
        <f>ROUND(data!BY64,0)</f>
        <v>3371</v>
      </c>
      <c r="K76" s="213">
        <f>ROUND(data!BY65,0)</f>
        <v>0</v>
      </c>
      <c r="L76" s="213">
        <f>ROUND(data!BY66,0)</f>
        <v>0</v>
      </c>
      <c r="M76" s="66">
        <f>ROUND(data!BY67,0)</f>
        <v>0</v>
      </c>
      <c r="N76" s="213">
        <f>ROUND(data!BY68,0)</f>
        <v>0</v>
      </c>
      <c r="O76" s="213">
        <f>ROUND(data!BY69,0)</f>
        <v>2660</v>
      </c>
      <c r="P76" s="213">
        <f>ROUND(data!BY70,0)</f>
        <v>0</v>
      </c>
      <c r="Q76" s="213">
        <f>ROUND(data!BY71,0)</f>
        <v>0</v>
      </c>
      <c r="R76" s="213">
        <f>ROUND(data!BY72,0)</f>
        <v>0</v>
      </c>
      <c r="S76" s="213">
        <f>ROUND(data!BY73,0)</f>
        <v>0</v>
      </c>
      <c r="T76" s="213">
        <f>ROUND(data!BY74,0)</f>
        <v>0</v>
      </c>
      <c r="U76" s="213">
        <f>ROUND(data!BY75,0)</f>
        <v>0</v>
      </c>
      <c r="V76" s="213">
        <f>ROUND(data!BY76,0)</f>
        <v>0</v>
      </c>
      <c r="W76" s="213">
        <f>ROUND(data!BY77,0)</f>
        <v>0</v>
      </c>
      <c r="X76" s="213">
        <f>ROUND(data!BY78,0)</f>
        <v>0</v>
      </c>
      <c r="Y76" s="213">
        <f>ROUND(data!BY79,0)</f>
        <v>0</v>
      </c>
      <c r="Z76" s="213">
        <f>ROUND(data!BY80,0)</f>
        <v>1895</v>
      </c>
      <c r="AA76" s="213">
        <f>ROUND(data!BY81,0)</f>
        <v>0</v>
      </c>
      <c r="AB76" s="213">
        <f>ROUND(data!BY82,0)</f>
        <v>765</v>
      </c>
      <c r="AC76" s="213">
        <f>ROUND(data!BY83,0)</f>
        <v>0</v>
      </c>
      <c r="AD76" s="213">
        <f>ROUND(data!BY84,0)</f>
        <v>0</v>
      </c>
      <c r="AE76" s="213"/>
      <c r="AF76" s="213"/>
      <c r="AG76" s="213">
        <f>IF(data!BY90&gt;0,ROUND(data!BY90,0),0)</f>
        <v>1272</v>
      </c>
      <c r="AH76" s="213">
        <f>IF(data!BY91&gt;0,ROUND(data!BY91,0),0)</f>
        <v>0</v>
      </c>
      <c r="AI76" s="213">
        <f>IF(data!BY92&gt;0,ROUND(data!BY92,0),0)</f>
        <v>83</v>
      </c>
      <c r="AJ76" s="213">
        <f>IF(data!BY93&gt;0,ROUND(data!BY93,0),0)</f>
        <v>0</v>
      </c>
      <c r="AK76" s="212">
        <f>IFERROR(IF(data!BY$94&gt;0,ROUND(data!BY$94,2),0),0)</f>
        <v>0</v>
      </c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  <c r="CJ76" s="66"/>
      <c r="CK76" s="66"/>
    </row>
    <row r="77" spans="1:89" s="12" customFormat="1" ht="12.65" customHeight="1">
      <c r="A77" s="16" t="str">
        <f>RIGHT(data!$C$97,3)</f>
        <v>021</v>
      </c>
      <c r="B77" s="215" t="str">
        <f>RIGHT(data!$C$96,4)</f>
        <v>2020</v>
      </c>
      <c r="C77" s="16" t="str">
        <f>data!BZ$55</f>
        <v>8730</v>
      </c>
      <c r="D77" s="16" t="s">
        <v>1122</v>
      </c>
      <c r="E77" s="213"/>
      <c r="F77" s="212">
        <f>ROUND(data!BZ60,2)</f>
        <v>0</v>
      </c>
      <c r="G77" s="213">
        <f>ROUND(data!BZ61,0)</f>
        <v>0</v>
      </c>
      <c r="H77" s="213">
        <f>ROUND(data!BZ62,0)</f>
        <v>0</v>
      </c>
      <c r="I77" s="213">
        <f>ROUND(data!BZ63,0)</f>
        <v>0</v>
      </c>
      <c r="J77" s="213">
        <f>ROUND(data!BZ64,0)</f>
        <v>0</v>
      </c>
      <c r="K77" s="213">
        <f>ROUND(data!BZ65,0)</f>
        <v>0</v>
      </c>
      <c r="L77" s="213">
        <f>ROUND(data!BZ66,0)</f>
        <v>0</v>
      </c>
      <c r="M77" s="66">
        <f>ROUND(data!BZ67,0)</f>
        <v>0</v>
      </c>
      <c r="N77" s="213">
        <f>ROUND(data!BZ68,0)</f>
        <v>0</v>
      </c>
      <c r="O77" s="213">
        <f>ROUND(data!BZ69,0)</f>
        <v>0</v>
      </c>
      <c r="P77" s="213">
        <f>ROUND(data!BZ70,0)</f>
        <v>0</v>
      </c>
      <c r="Q77" s="213">
        <f>ROUND(data!BZ71,0)</f>
        <v>0</v>
      </c>
      <c r="R77" s="213">
        <f>ROUND(data!BZ72,0)</f>
        <v>0</v>
      </c>
      <c r="S77" s="213">
        <f>ROUND(data!BZ73,0)</f>
        <v>0</v>
      </c>
      <c r="T77" s="213">
        <f>ROUND(data!BZ74,0)</f>
        <v>0</v>
      </c>
      <c r="U77" s="213">
        <f>ROUND(data!BZ75,0)</f>
        <v>0</v>
      </c>
      <c r="V77" s="213">
        <f>ROUND(data!BZ76,0)</f>
        <v>0</v>
      </c>
      <c r="W77" s="213">
        <f>ROUND(data!BZ77,0)</f>
        <v>0</v>
      </c>
      <c r="X77" s="213">
        <f>ROUND(data!BZ78,0)</f>
        <v>0</v>
      </c>
      <c r="Y77" s="213">
        <f>ROUND(data!BZ79,0)</f>
        <v>0</v>
      </c>
      <c r="Z77" s="213">
        <f>ROUND(data!BZ80,0)</f>
        <v>0</v>
      </c>
      <c r="AA77" s="213">
        <f>ROUND(data!BZ81,0)</f>
        <v>0</v>
      </c>
      <c r="AB77" s="213">
        <f>ROUND(data!BZ82,0)</f>
        <v>0</v>
      </c>
      <c r="AC77" s="213">
        <f>ROUND(data!BZ83,0)</f>
        <v>0</v>
      </c>
      <c r="AD77" s="213">
        <f>ROUND(data!BZ84,0)</f>
        <v>0</v>
      </c>
      <c r="AE77" s="213"/>
      <c r="AF77" s="213"/>
      <c r="AG77" s="213">
        <f>IF(data!BZ90&gt;0,ROUND(data!BZ90,0),0)</f>
        <v>0</v>
      </c>
      <c r="AH77" s="213">
        <f>IF(data!BZ91&gt;0,ROUND(data!BZ91,0),0)</f>
        <v>0</v>
      </c>
      <c r="AI77" s="213">
        <f>IF(data!BZ92&gt;0,ROUND(data!BZ92,0),0)</f>
        <v>0</v>
      </c>
      <c r="AJ77" s="213">
        <f>IF(data!BZ93&gt;0,ROUND(data!BZ93,0),0)</f>
        <v>0</v>
      </c>
      <c r="AK77" s="212">
        <f>IFERROR(IF(data!BZ$94&gt;0,ROUND(data!BZ$94,2),0),0)</f>
        <v>0</v>
      </c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  <c r="CJ77" s="66"/>
      <c r="CK77" s="66"/>
    </row>
    <row r="78" spans="1:89" s="12" customFormat="1" ht="12.65" customHeight="1">
      <c r="A78" s="16" t="str">
        <f>RIGHT(data!$C$97,3)</f>
        <v>021</v>
      </c>
      <c r="B78" s="215" t="str">
        <f>RIGHT(data!$C$96,4)</f>
        <v>2020</v>
      </c>
      <c r="C78" s="16" t="str">
        <f>data!CA$55</f>
        <v>8740</v>
      </c>
      <c r="D78" s="16" t="s">
        <v>1122</v>
      </c>
      <c r="E78" s="213"/>
      <c r="F78" s="212">
        <f>ROUND(data!CA60,2)</f>
        <v>1.17</v>
      </c>
      <c r="G78" s="213">
        <f>ROUND(data!CA61,0)</f>
        <v>160228</v>
      </c>
      <c r="H78" s="213">
        <f>ROUND(data!CA62,0)</f>
        <v>45803</v>
      </c>
      <c r="I78" s="213">
        <f>ROUND(data!CA63,0)</f>
        <v>0</v>
      </c>
      <c r="J78" s="213">
        <f>ROUND(data!CA64,0)</f>
        <v>7441</v>
      </c>
      <c r="K78" s="213">
        <f>ROUND(data!CA65,0)</f>
        <v>0</v>
      </c>
      <c r="L78" s="213">
        <f>ROUND(data!CA66,0)</f>
        <v>35665</v>
      </c>
      <c r="M78" s="66">
        <f>ROUND(data!CA67,0)</f>
        <v>0</v>
      </c>
      <c r="N78" s="213">
        <f>ROUND(data!CA68,0)</f>
        <v>0</v>
      </c>
      <c r="O78" s="213">
        <f>ROUND(data!CA69,0)</f>
        <v>53739</v>
      </c>
      <c r="P78" s="213">
        <f>ROUND(data!CA70,0)</f>
        <v>0</v>
      </c>
      <c r="Q78" s="213">
        <f>ROUND(data!CA71,0)</f>
        <v>0</v>
      </c>
      <c r="R78" s="213">
        <f>ROUND(data!CA72,0)</f>
        <v>1198</v>
      </c>
      <c r="S78" s="213">
        <f>ROUND(data!CA73,0)</f>
        <v>0</v>
      </c>
      <c r="T78" s="213">
        <f>ROUND(data!CA74,0)</f>
        <v>0</v>
      </c>
      <c r="U78" s="213">
        <f>ROUND(data!CA75,0)</f>
        <v>0</v>
      </c>
      <c r="V78" s="213">
        <f>ROUND(data!CA76,0)</f>
        <v>0</v>
      </c>
      <c r="W78" s="213">
        <f>ROUND(data!CA77,0)</f>
        <v>0</v>
      </c>
      <c r="X78" s="213">
        <f>ROUND(data!CA78,0)</f>
        <v>0</v>
      </c>
      <c r="Y78" s="213">
        <f>ROUND(data!CA79,0)</f>
        <v>0</v>
      </c>
      <c r="Z78" s="213">
        <f>ROUND(data!CA80,0)</f>
        <v>43808</v>
      </c>
      <c r="AA78" s="213">
        <f>ROUND(data!CA81,0)</f>
        <v>0</v>
      </c>
      <c r="AB78" s="213">
        <f>ROUND(data!CA82,0)</f>
        <v>0</v>
      </c>
      <c r="AC78" s="213">
        <f>ROUND(data!CA83,0)</f>
        <v>8734</v>
      </c>
      <c r="AD78" s="213">
        <f>ROUND(data!CA84,0)</f>
        <v>0</v>
      </c>
      <c r="AE78" s="213"/>
      <c r="AF78" s="213"/>
      <c r="AG78" s="213">
        <f>IF(data!CA90&gt;0,ROUND(data!CA90,0),0)</f>
        <v>927</v>
      </c>
      <c r="AH78" s="213">
        <f>IF(data!CA91&gt;0,ROUND(data!CA91,0),0)</f>
        <v>0</v>
      </c>
      <c r="AI78" s="213">
        <f>IF(data!CA92&gt;0,ROUND(data!CA92,0),0)</f>
        <v>0</v>
      </c>
      <c r="AJ78" s="213">
        <f>IF(data!CA93&gt;0,ROUND(data!CA93,0),0)</f>
        <v>0</v>
      </c>
      <c r="AK78" s="212">
        <f>IFERROR(IF(data!CA$94&gt;0,ROUND(data!CA$94,2),0),0)</f>
        <v>0</v>
      </c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  <c r="CJ78" s="66"/>
      <c r="CK78" s="66"/>
    </row>
    <row r="79" spans="1:89" s="12" customFormat="1" ht="12.65" customHeight="1">
      <c r="A79" s="16" t="str">
        <f>RIGHT(data!$C$97,3)</f>
        <v>021</v>
      </c>
      <c r="B79" s="215" t="str">
        <f>RIGHT(data!$C$96,4)</f>
        <v>2020</v>
      </c>
      <c r="C79" s="16" t="str">
        <f>data!CB$55</f>
        <v>8770</v>
      </c>
      <c r="D79" s="16" t="s">
        <v>1122</v>
      </c>
      <c r="E79" s="213"/>
      <c r="F79" s="212">
        <f>ROUND(data!CB60,2)</f>
        <v>0</v>
      </c>
      <c r="G79" s="213">
        <f>ROUND(data!CB61,0)</f>
        <v>0</v>
      </c>
      <c r="H79" s="213">
        <f>ROUND(data!CB62,0)</f>
        <v>0</v>
      </c>
      <c r="I79" s="213">
        <f>ROUND(data!CB63,0)</f>
        <v>0</v>
      </c>
      <c r="J79" s="213">
        <f>ROUND(data!CB64,0)</f>
        <v>0</v>
      </c>
      <c r="K79" s="213">
        <f>ROUND(data!CB65,0)</f>
        <v>0</v>
      </c>
      <c r="L79" s="213">
        <f>ROUND(data!CB66,0)</f>
        <v>0</v>
      </c>
      <c r="M79" s="66">
        <f>ROUND(data!CB67,0)</f>
        <v>0</v>
      </c>
      <c r="N79" s="213">
        <f>ROUND(data!CB68,0)</f>
        <v>0</v>
      </c>
      <c r="O79" s="213">
        <f>ROUND(data!CB69,0)</f>
        <v>0</v>
      </c>
      <c r="P79" s="213">
        <f>ROUND(data!CB70,0)</f>
        <v>0</v>
      </c>
      <c r="Q79" s="213">
        <f>ROUND(data!CB71,0)</f>
        <v>0</v>
      </c>
      <c r="R79" s="213">
        <f>ROUND(data!CB72,0)</f>
        <v>0</v>
      </c>
      <c r="S79" s="213">
        <f>ROUND(data!CB73,0)</f>
        <v>0</v>
      </c>
      <c r="T79" s="213">
        <f>ROUND(data!CB74,0)</f>
        <v>0</v>
      </c>
      <c r="U79" s="213">
        <f>ROUND(data!CB75,0)</f>
        <v>0</v>
      </c>
      <c r="V79" s="213">
        <f>ROUND(data!CB76,0)</f>
        <v>0</v>
      </c>
      <c r="W79" s="213">
        <f>ROUND(data!CB77,0)</f>
        <v>0</v>
      </c>
      <c r="X79" s="213">
        <f>ROUND(data!CB78,0)</f>
        <v>0</v>
      </c>
      <c r="Y79" s="213">
        <f>ROUND(data!CB79,0)</f>
        <v>0</v>
      </c>
      <c r="Z79" s="213">
        <f>ROUND(data!CB80,0)</f>
        <v>0</v>
      </c>
      <c r="AA79" s="213">
        <f>ROUND(data!CB81,0)</f>
        <v>0</v>
      </c>
      <c r="AB79" s="213">
        <f>ROUND(data!CB82,0)</f>
        <v>0</v>
      </c>
      <c r="AC79" s="213">
        <f>ROUND(data!CB83,0)</f>
        <v>0</v>
      </c>
      <c r="AD79" s="213">
        <f>ROUND(data!CB84,0)</f>
        <v>0</v>
      </c>
      <c r="AE79" s="213"/>
      <c r="AF79" s="213"/>
      <c r="AG79" s="213">
        <f>IF(data!CB90&gt;0,ROUND(data!CB90,0),0)</f>
        <v>0</v>
      </c>
      <c r="AH79" s="213">
        <f>IF(data!CB91&gt;0,ROUND(data!CB91,0),0)</f>
        <v>0</v>
      </c>
      <c r="AI79" s="213">
        <f>IF(data!CB92&gt;0,ROUND(data!CB92,0),0)</f>
        <v>0</v>
      </c>
      <c r="AJ79" s="213">
        <f>IF(data!CB93&gt;0,ROUND(data!CB93,0),0)</f>
        <v>0</v>
      </c>
      <c r="AK79" s="212">
        <f>IFERROR(IF(data!CB$94&gt;0,ROUND(data!CB$94,2),0),0)</f>
        <v>0</v>
      </c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  <c r="CJ79" s="66"/>
      <c r="CK79" s="66"/>
    </row>
    <row r="80" spans="1:89" s="12" customFormat="1" ht="12.65" customHeight="1">
      <c r="A80" s="16" t="str">
        <f>RIGHT(data!$C$97,3)</f>
        <v>021</v>
      </c>
      <c r="B80" s="215" t="str">
        <f>RIGHT(data!$C$96,4)</f>
        <v>2020</v>
      </c>
      <c r="C80" s="16" t="str">
        <f>data!CC$55</f>
        <v>8790</v>
      </c>
      <c r="D80" s="16" t="s">
        <v>1122</v>
      </c>
      <c r="E80" s="213"/>
      <c r="F80" s="212">
        <f>ROUND(data!CC60,2)</f>
        <v>0</v>
      </c>
      <c r="G80" s="213">
        <f>ROUND(data!CC61,0)</f>
        <v>0</v>
      </c>
      <c r="H80" s="213">
        <f>ROUND(data!CC62,0)</f>
        <v>0</v>
      </c>
      <c r="I80" s="213">
        <f>ROUND(data!CC63,0)</f>
        <v>0</v>
      </c>
      <c r="J80" s="213">
        <f>ROUND(data!CC64,0)</f>
        <v>0</v>
      </c>
      <c r="K80" s="213">
        <f>ROUND(data!CC65,0)</f>
        <v>0</v>
      </c>
      <c r="L80" s="213">
        <f>ROUND(data!CC66,0)</f>
        <v>0</v>
      </c>
      <c r="M80" s="66">
        <f>ROUND(data!CC67,0)</f>
        <v>0</v>
      </c>
      <c r="N80" s="213">
        <f>ROUND(data!CC68,0)</f>
        <v>3448</v>
      </c>
      <c r="O80" s="213">
        <f>ROUND(data!CC69,0)</f>
        <v>0</v>
      </c>
      <c r="P80" s="213">
        <f>ROUND(data!CC70,0)</f>
        <v>0</v>
      </c>
      <c r="Q80" s="213">
        <f>ROUND(data!CC71,0)</f>
        <v>0</v>
      </c>
      <c r="R80" s="213">
        <f>ROUND(data!CC72,0)</f>
        <v>0</v>
      </c>
      <c r="S80" s="213">
        <f>ROUND(data!CC73,0)</f>
        <v>0</v>
      </c>
      <c r="T80" s="213">
        <f>ROUND(data!CC74,0)</f>
        <v>0</v>
      </c>
      <c r="U80" s="213">
        <f>ROUND(data!CC75,0)</f>
        <v>0</v>
      </c>
      <c r="V80" s="213">
        <f>ROUND(data!CC76,0)</f>
        <v>0</v>
      </c>
      <c r="W80" s="213">
        <f>ROUND(data!CC77,0)</f>
        <v>0</v>
      </c>
      <c r="X80" s="213">
        <f>ROUND(data!CC78,0)</f>
        <v>0</v>
      </c>
      <c r="Y80" s="213">
        <f>ROUND(data!CC79,0)</f>
        <v>0</v>
      </c>
      <c r="Z80" s="213">
        <f>ROUND(data!CC80,0)</f>
        <v>0</v>
      </c>
      <c r="AA80" s="213">
        <f>ROUND(data!CC81,0)</f>
        <v>0</v>
      </c>
      <c r="AB80" s="213">
        <f>ROUND(data!CC82,0)</f>
        <v>0</v>
      </c>
      <c r="AC80" s="213">
        <f>ROUND(data!CC83,0)</f>
        <v>0</v>
      </c>
      <c r="AD80" s="213">
        <f>ROUND(data!CC84,0)</f>
        <v>0</v>
      </c>
      <c r="AE80" s="213"/>
      <c r="AF80" s="213"/>
      <c r="AG80" s="213">
        <f>IF(data!CC90&gt;0,ROUND(data!CC90,0),0)</f>
        <v>0</v>
      </c>
      <c r="AH80" s="213">
        <f>IFERROR(IF(data!CC$91&gt;0,ROUND(data!CC$91,0),0),0)</f>
        <v>0</v>
      </c>
      <c r="AI80" s="213">
        <f>IFERROR(IF(data!CC$92&gt;0,ROUND(data!CC$92,0),0),0)</f>
        <v>0</v>
      </c>
      <c r="AJ80" s="213">
        <f>IFERROR(IF(data!CC$93&gt;0,ROUND(data!CC$93,0),0),0)</f>
        <v>0</v>
      </c>
      <c r="AK80" s="212">
        <f>IFERROR(IF(data!CC$94&gt;0,ROUND(data!CC$94,2),0),0)</f>
        <v>0</v>
      </c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  <c r="CJ80" s="66"/>
      <c r="CK80" s="66"/>
    </row>
  </sheetData>
  <sheetProtection algorithmName="SHA-512" hashValue="MMERrDzCnCKPEd38eSwNbcWKDSR3BVLBvsDVE21h7fTS9VOn71HQOUHv/2rrg1B5B9b8BQGt0upEaEjYC47zxA==" saltValue="qi4UYtsjS0Bb0l/7P5Axgw==" spinCount="100000" sheet="1" objects="1" scenarios="1"/>
  <pageMargins left="0.7" right="0.7" top="0.75" bottom="0.75" header="0.3" footer="0.3"/>
  <pageSetup orientation="portrait" horizontalDpi="1200" verticalDpi="1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740BF-98B5-4C51-994E-D2B7D208D116}">
  <sheetPr codeName="Sheet2">
    <tabColor rgb="FF92D050"/>
    <pageSetUpPr fitToPage="1"/>
  </sheetPr>
  <dimension ref="B1:J42"/>
  <sheetViews>
    <sheetView topLeftCell="A31" workbookViewId="0">
      <selection activeCell="H16" sqref="H16"/>
    </sheetView>
  </sheetViews>
  <sheetFormatPr defaultColWidth="10.75" defaultRowHeight="14.5"/>
  <cols>
    <col min="1" max="1" width="2.75" style="12" customWidth="1"/>
    <col min="2" max="3" width="10.75" style="12" customWidth="1"/>
    <col min="4" max="4" width="2.75" style="12" customWidth="1"/>
    <col min="5" max="6" width="10.75" style="12" customWidth="1"/>
    <col min="7" max="7" width="2.75" style="12" customWidth="1"/>
    <col min="8" max="8" width="10.75" style="12" customWidth="1"/>
    <col min="9" max="10" width="8.75" style="12" customWidth="1"/>
    <col min="11" max="11" width="2.75" style="12" customWidth="1"/>
    <col min="12" max="13" width="10.75" style="12" customWidth="1"/>
    <col min="14" max="16384" width="10.75" style="12"/>
  </cols>
  <sheetData>
    <row r="1" spans="2:10">
      <c r="J1" s="108" t="s">
        <v>671</v>
      </c>
    </row>
    <row r="2" spans="2:10">
      <c r="B2" s="109"/>
      <c r="C2" s="110"/>
      <c r="D2" s="110"/>
      <c r="E2" s="110"/>
      <c r="F2" s="110"/>
      <c r="G2" s="110"/>
      <c r="H2" s="110"/>
      <c r="I2" s="110"/>
      <c r="J2" s="111"/>
    </row>
    <row r="3" spans="2:10">
      <c r="B3" s="112"/>
      <c r="F3" s="10" t="s">
        <v>672</v>
      </c>
      <c r="G3" s="10"/>
      <c r="J3" s="113"/>
    </row>
    <row r="4" spans="2:10">
      <c r="B4" s="112"/>
      <c r="F4" s="10" t="s">
        <v>673</v>
      </c>
      <c r="G4" s="10"/>
      <c r="J4" s="113"/>
    </row>
    <row r="5" spans="2:10">
      <c r="B5" s="112"/>
      <c r="J5" s="113"/>
    </row>
    <row r="6" spans="2:10">
      <c r="B6" s="114"/>
      <c r="C6" s="115"/>
      <c r="D6" s="115"/>
      <c r="E6" s="115"/>
      <c r="F6" s="115"/>
      <c r="G6" s="115"/>
      <c r="H6" s="115"/>
      <c r="I6" s="115"/>
      <c r="J6" s="116"/>
    </row>
    <row r="7" spans="2:10">
      <c r="B7" s="112"/>
      <c r="J7" s="113"/>
    </row>
    <row r="8" spans="2:10">
      <c r="B8" s="112"/>
      <c r="F8" s="10" t="s">
        <v>674</v>
      </c>
      <c r="G8" s="10"/>
      <c r="J8" s="113"/>
    </row>
    <row r="9" spans="2:10">
      <c r="B9" s="109"/>
      <c r="C9" s="110"/>
      <c r="D9" s="110"/>
      <c r="E9" s="110"/>
      <c r="F9" s="117" t="s">
        <v>675</v>
      </c>
      <c r="G9" s="117"/>
      <c r="H9" s="110"/>
      <c r="I9" s="110"/>
      <c r="J9" s="111"/>
    </row>
    <row r="10" spans="2:10">
      <c r="B10" s="112"/>
      <c r="F10" s="10" t="s">
        <v>676</v>
      </c>
      <c r="G10" s="10"/>
      <c r="J10" s="113"/>
    </row>
    <row r="11" spans="2:10">
      <c r="B11" s="112"/>
      <c r="F11" s="10"/>
      <c r="G11" s="10"/>
      <c r="J11" s="113"/>
    </row>
    <row r="12" spans="2:10">
      <c r="B12" s="112"/>
      <c r="F12" s="10" t="s">
        <v>677</v>
      </c>
      <c r="G12" s="10"/>
      <c r="J12" s="113"/>
    </row>
    <row r="13" spans="2:10">
      <c r="B13" s="112"/>
      <c r="F13" s="10" t="s">
        <v>678</v>
      </c>
      <c r="G13" s="10"/>
      <c r="J13" s="113"/>
    </row>
    <row r="14" spans="2:10">
      <c r="B14" s="114"/>
      <c r="C14" s="115"/>
      <c r="D14" s="115"/>
      <c r="E14" s="115"/>
      <c r="F14" s="115"/>
      <c r="G14" s="115"/>
      <c r="H14" s="115"/>
      <c r="I14" s="115"/>
      <c r="J14" s="116"/>
    </row>
    <row r="15" spans="2:10">
      <c r="B15" s="112"/>
      <c r="J15" s="113"/>
    </row>
    <row r="16" spans="2:10">
      <c r="B16" s="112"/>
      <c r="F16" s="12" t="s">
        <v>679</v>
      </c>
      <c r="J16" s="113"/>
    </row>
    <row r="17" spans="2:10">
      <c r="B17" s="109"/>
      <c r="C17" s="118" t="s">
        <v>680</v>
      </c>
      <c r="D17" s="118"/>
      <c r="E17" s="110" t="str">
        <f>+data!C98</f>
        <v>Newport Hospital &amp; Health Services</v>
      </c>
      <c r="F17" s="117"/>
      <c r="G17" s="117"/>
      <c r="H17" s="110"/>
      <c r="I17" s="110"/>
      <c r="J17" s="111"/>
    </row>
    <row r="18" spans="2:10">
      <c r="B18" s="112"/>
      <c r="C18" s="66" t="s">
        <v>681</v>
      </c>
      <c r="D18" s="66"/>
      <c r="E18" s="12" t="str">
        <f>+"H-"&amp;data!C97</f>
        <v>H-021</v>
      </c>
      <c r="F18" s="10"/>
      <c r="G18" s="10"/>
      <c r="J18" s="113"/>
    </row>
    <row r="19" spans="2:10">
      <c r="B19" s="112"/>
      <c r="C19" s="66" t="s">
        <v>682</v>
      </c>
      <c r="D19" s="66"/>
      <c r="E19" s="12" t="str">
        <f>+data!C99</f>
        <v>714 W Pine Street</v>
      </c>
      <c r="F19" s="10"/>
      <c r="G19" s="10"/>
      <c r="J19" s="113"/>
    </row>
    <row r="20" spans="2:10">
      <c r="B20" s="112"/>
      <c r="C20" s="66" t="s">
        <v>683</v>
      </c>
      <c r="D20" s="66"/>
      <c r="E20" s="12" t="str">
        <f>data!C99</f>
        <v>714 W Pine Street</v>
      </c>
      <c r="F20" s="10"/>
      <c r="G20" s="10"/>
      <c r="J20" s="113"/>
    </row>
    <row r="21" spans="2:10">
      <c r="B21" s="112"/>
      <c r="C21" s="66" t="s">
        <v>684</v>
      </c>
      <c r="D21" s="66"/>
      <c r="E21" s="12" t="str">
        <f>+data!C100&amp;" "&amp;data!C102</f>
        <v>Newport   99156</v>
      </c>
      <c r="F21" s="10"/>
      <c r="G21" s="10"/>
      <c r="J21" s="113"/>
    </row>
    <row r="22" spans="2:10">
      <c r="B22" s="114"/>
      <c r="C22" s="115"/>
      <c r="D22" s="115"/>
      <c r="E22" s="115"/>
      <c r="F22" s="115"/>
      <c r="G22" s="115"/>
      <c r="H22" s="115"/>
      <c r="I22" s="115"/>
      <c r="J22" s="116"/>
    </row>
    <row r="23" spans="2:10">
      <c r="B23" s="112"/>
      <c r="J23" s="113"/>
    </row>
    <row r="24" spans="2:10">
      <c r="B24" s="112"/>
      <c r="J24" s="113"/>
    </row>
    <row r="25" spans="2:10">
      <c r="B25" s="112"/>
      <c r="J25" s="113"/>
    </row>
    <row r="26" spans="2:10">
      <c r="B26" s="119"/>
      <c r="C26" s="120"/>
      <c r="D26" s="120"/>
      <c r="E26" s="120"/>
      <c r="F26" s="121" t="s">
        <v>685</v>
      </c>
      <c r="G26" s="120"/>
      <c r="H26" s="120"/>
      <c r="I26" s="120"/>
      <c r="J26" s="122"/>
    </row>
    <row r="27" spans="2:10">
      <c r="B27" s="123" t="s">
        <v>686</v>
      </c>
      <c r="C27" s="124"/>
      <c r="D27" s="124"/>
      <c r="E27" s="124"/>
      <c r="F27" s="124"/>
      <c r="G27" s="124"/>
      <c r="H27" s="124"/>
      <c r="I27" s="124"/>
      <c r="J27" s="125"/>
    </row>
    <row r="28" spans="2:10">
      <c r="B28" s="112" t="str">
        <f>+"by the Department of Health for the fiscal year ended "&amp;data!C96&amp;"."</f>
        <v>by the Department of Health for the fiscal year ended 12/31/2020.</v>
      </c>
      <c r="J28" s="113"/>
    </row>
    <row r="29" spans="2:10">
      <c r="B29" s="112" t="s">
        <v>687</v>
      </c>
      <c r="J29" s="113"/>
    </row>
    <row r="30" spans="2:10">
      <c r="B30" s="126" t="s">
        <v>688</v>
      </c>
      <c r="C30" s="127"/>
      <c r="D30" s="127"/>
      <c r="E30" s="127"/>
      <c r="F30" s="127"/>
      <c r="G30" s="127"/>
      <c r="H30" s="127"/>
      <c r="I30" s="127"/>
      <c r="J30" s="128"/>
    </row>
    <row r="31" spans="2:10">
      <c r="B31" s="123"/>
      <c r="C31" s="124"/>
      <c r="D31" s="124"/>
      <c r="E31" s="124"/>
      <c r="F31" s="124"/>
      <c r="G31" s="124"/>
      <c r="H31" s="124"/>
      <c r="I31" s="124"/>
      <c r="J31" s="125"/>
    </row>
    <row r="32" spans="2:10">
      <c r="B32" s="112"/>
      <c r="J32" s="113"/>
    </row>
    <row r="33" spans="2:10">
      <c r="B33" s="129" t="s">
        <v>233</v>
      </c>
      <c r="C33" s="127"/>
      <c r="D33" s="127"/>
      <c r="E33" s="127"/>
      <c r="F33" s="127"/>
      <c r="G33" s="127"/>
      <c r="H33" s="127"/>
      <c r="I33" s="127"/>
      <c r="J33" s="128"/>
    </row>
    <row r="34" spans="2:10">
      <c r="B34" s="119" t="s">
        <v>689</v>
      </c>
      <c r="C34" s="120"/>
      <c r="D34" s="120"/>
      <c r="E34" s="120"/>
      <c r="F34" s="121"/>
      <c r="G34" s="120"/>
      <c r="H34" s="120"/>
      <c r="I34" s="120"/>
      <c r="J34" s="122"/>
    </row>
    <row r="35" spans="2:10">
      <c r="B35" s="119" t="s">
        <v>690</v>
      </c>
      <c r="C35" s="120"/>
      <c r="D35" s="120"/>
      <c r="E35" s="120"/>
      <c r="F35" s="121"/>
      <c r="G35" s="120"/>
      <c r="H35" s="120"/>
      <c r="I35" s="120"/>
      <c r="J35" s="122"/>
    </row>
    <row r="36" spans="2:10">
      <c r="B36" s="119" t="s">
        <v>691</v>
      </c>
      <c r="C36" s="120"/>
      <c r="D36" s="120"/>
      <c r="E36" s="120"/>
      <c r="F36" s="121"/>
      <c r="G36" s="120"/>
      <c r="H36" s="120"/>
      <c r="I36" s="120"/>
      <c r="J36" s="122"/>
    </row>
    <row r="37" spans="2:10">
      <c r="B37" s="123"/>
      <c r="C37" s="124"/>
      <c r="D37" s="124"/>
      <c r="E37" s="124"/>
      <c r="F37" s="124"/>
      <c r="G37" s="124"/>
      <c r="H37" s="124"/>
      <c r="I37" s="124"/>
      <c r="J37" s="125"/>
    </row>
    <row r="38" spans="2:10">
      <c r="B38" s="112"/>
      <c r="J38" s="113"/>
    </row>
    <row r="39" spans="2:10">
      <c r="B39" s="129" t="s">
        <v>233</v>
      </c>
      <c r="C39" s="127"/>
      <c r="D39" s="127"/>
      <c r="E39" s="127"/>
      <c r="F39" s="127"/>
      <c r="G39" s="127"/>
      <c r="H39" s="127"/>
      <c r="I39" s="127"/>
      <c r="J39" s="128"/>
    </row>
    <row r="40" spans="2:10">
      <c r="B40" s="119" t="s">
        <v>692</v>
      </c>
      <c r="C40" s="120"/>
      <c r="D40" s="120"/>
      <c r="E40" s="120"/>
      <c r="F40" s="121"/>
      <c r="G40" s="120"/>
      <c r="H40" s="120"/>
      <c r="I40" s="120"/>
      <c r="J40" s="122"/>
    </row>
    <row r="41" spans="2:10">
      <c r="B41" s="119" t="s">
        <v>690</v>
      </c>
      <c r="C41" s="120"/>
      <c r="D41" s="120"/>
      <c r="E41" s="120"/>
      <c r="F41" s="121"/>
      <c r="G41" s="120"/>
      <c r="H41" s="120"/>
      <c r="I41" s="120"/>
      <c r="J41" s="122"/>
    </row>
    <row r="42" spans="2:10">
      <c r="B42" s="130" t="s">
        <v>691</v>
      </c>
      <c r="C42" s="131"/>
      <c r="D42" s="131"/>
      <c r="E42" s="131"/>
      <c r="F42" s="132"/>
      <c r="G42" s="131"/>
      <c r="H42" s="131"/>
      <c r="I42" s="131"/>
      <c r="J42" s="133"/>
    </row>
  </sheetData>
  <pageMargins left="0.75" right="0.75" top="1" bottom="1" header="0.5" footer="0.5"/>
  <pageSetup scale="87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3DA76-2084-4BDA-9EEA-564AB886AC44}">
  <sheetPr codeName="Sheet9">
    <tabColor rgb="FF92D050"/>
    <pageSetUpPr fitToPage="1"/>
  </sheetPr>
  <dimension ref="A2:M94"/>
  <sheetViews>
    <sheetView topLeftCell="A46" zoomScaleNormal="100" workbookViewId="0">
      <selection activeCell="J30" sqref="J30"/>
    </sheetView>
  </sheetViews>
  <sheetFormatPr defaultColWidth="8.6640625" defaultRowHeight="14.5"/>
  <cols>
    <col min="1" max="1" width="28.75" style="1" customWidth="1"/>
    <col min="2" max="8" width="12.25" style="1" customWidth="1"/>
    <col min="9" max="9" width="46.33203125" style="1" bestFit="1" customWidth="1"/>
    <col min="10" max="10" width="40.58203125" style="1" customWidth="1"/>
    <col min="11" max="12" width="8.6640625" style="1" customWidth="1"/>
    <col min="13" max="16384" width="8.6640625" style="1"/>
  </cols>
  <sheetData>
    <row r="2" spans="1:13">
      <c r="A2" s="67" t="s">
        <v>693</v>
      </c>
    </row>
    <row r="3" spans="1:13">
      <c r="A3" s="67"/>
    </row>
    <row r="4" spans="1:13">
      <c r="A4" s="163" t="s">
        <v>694</v>
      </c>
    </row>
    <row r="5" spans="1:13">
      <c r="A5" s="163" t="s">
        <v>695</v>
      </c>
    </row>
    <row r="6" spans="1:13">
      <c r="A6" s="163" t="s">
        <v>696</v>
      </c>
    </row>
    <row r="7" spans="1:13">
      <c r="A7" s="163"/>
    </row>
    <row r="8" spans="1:13">
      <c r="A8" s="2" t="s">
        <v>697</v>
      </c>
    </row>
    <row r="9" spans="1:13">
      <c r="A9" s="163" t="s">
        <v>17</v>
      </c>
    </row>
    <row r="12" spans="1:13">
      <c r="A12" s="1" t="str">
        <f>data!C97</f>
        <v>021</v>
      </c>
      <c r="B12" s="247" t="str">
        <f>RIGHT('Prior Year'!C97,4)</f>
        <v>2019</v>
      </c>
      <c r="C12" s="247" t="str">
        <f>RIGHT(data!C96,4)</f>
        <v>2020</v>
      </c>
      <c r="D12" s="1" t="str">
        <f>RIGHT('Prior Year'!C97,4)</f>
        <v>2019</v>
      </c>
      <c r="E12" s="247" t="str">
        <f>RIGHT(data!C96,4)</f>
        <v>2020</v>
      </c>
      <c r="F12" s="1" t="str">
        <f>RIGHT('Prior Year'!C97,4)</f>
        <v>2019</v>
      </c>
      <c r="G12" s="247" t="str">
        <f>RIGHT(data!C96,4)</f>
        <v>2020</v>
      </c>
      <c r="H12" s="3"/>
    </row>
    <row r="13" spans="1:13">
      <c r="A13" s="2"/>
      <c r="B13" s="247" t="s">
        <v>698</v>
      </c>
      <c r="C13" s="247" t="s">
        <v>698</v>
      </c>
      <c r="D13" s="5" t="s">
        <v>699</v>
      </c>
      <c r="E13" s="5" t="s">
        <v>699</v>
      </c>
      <c r="F13" s="3" t="s">
        <v>700</v>
      </c>
      <c r="G13" s="3" t="s">
        <v>700</v>
      </c>
      <c r="H13" s="3" t="s">
        <v>701</v>
      </c>
    </row>
    <row r="14" spans="1:13">
      <c r="A14" s="1" t="s">
        <v>702</v>
      </c>
      <c r="B14" s="247" t="s">
        <v>337</v>
      </c>
      <c r="C14" s="247" t="s">
        <v>337</v>
      </c>
      <c r="D14" s="4" t="s">
        <v>703</v>
      </c>
      <c r="E14" s="4" t="s">
        <v>703</v>
      </c>
      <c r="F14" s="3" t="s">
        <v>704</v>
      </c>
      <c r="G14" s="3" t="s">
        <v>704</v>
      </c>
      <c r="H14" s="3" t="s">
        <v>705</v>
      </c>
      <c r="I14" s="8" t="s">
        <v>706</v>
      </c>
      <c r="J14" s="68" t="s">
        <v>707</v>
      </c>
    </row>
    <row r="15" spans="1:13">
      <c r="A15" s="1" t="s">
        <v>708</v>
      </c>
      <c r="B15" s="247">
        <f>'Prior Year'!C86</f>
        <v>0</v>
      </c>
      <c r="C15" s="247">
        <f>data!C85</f>
        <v>0</v>
      </c>
      <c r="D15" s="247">
        <f>'Prior Year'!C60</f>
        <v>0</v>
      </c>
      <c r="E15" s="1">
        <f>data!C59</f>
        <v>0</v>
      </c>
      <c r="F15" s="222" t="str">
        <f t="shared" ref="F15:F59" si="0">IF(B15=0,"",IF(D15=0,"",B15/D15))</f>
        <v/>
      </c>
      <c r="G15" s="222" t="str">
        <f t="shared" ref="G15:G29" si="1">IF(C15=0,"",IF(E15=0,"",C15/E15))</f>
        <v/>
      </c>
      <c r="H15" s="6" t="str">
        <f t="shared" ref="H15:H59" si="2">IF(B15=0,"",IF(C15=0,"",IF(D15=0,"",IF(E15=0,"",IF(G15/F15-1&lt;-0.25,G15/F15-1,IF(G15/F15-1&gt;0.25,G15/F15-1,""))))))</f>
        <v/>
      </c>
      <c r="I15" s="247" t="str">
        <f t="shared" ref="I15:I46" si="3">IF(H15&gt;ABS(25%),"Please provide explanation for the fluctuation noted here","")</f>
        <v>Please provide explanation for the fluctuation noted here</v>
      </c>
      <c r="M15" s="7"/>
    </row>
    <row r="16" spans="1:13">
      <c r="A16" s="1" t="s">
        <v>709</v>
      </c>
      <c r="B16" s="247">
        <f>'Prior Year'!D86</f>
        <v>0</v>
      </c>
      <c r="C16" s="247">
        <f>data!D85</f>
        <v>0</v>
      </c>
      <c r="D16" s="247">
        <f>'Prior Year'!D60</f>
        <v>0</v>
      </c>
      <c r="E16" s="1">
        <f>data!D59</f>
        <v>0</v>
      </c>
      <c r="F16" s="222" t="str">
        <f t="shared" si="0"/>
        <v/>
      </c>
      <c r="G16" s="222" t="str">
        <f t="shared" si="1"/>
        <v/>
      </c>
      <c r="H16" s="6" t="str">
        <f t="shared" si="2"/>
        <v/>
      </c>
      <c r="I16" s="247" t="str">
        <f t="shared" si="3"/>
        <v>Please provide explanation for the fluctuation noted here</v>
      </c>
      <c r="M16" s="7"/>
    </row>
    <row r="17" spans="1:13">
      <c r="A17" s="1" t="s">
        <v>710</v>
      </c>
      <c r="B17" s="247">
        <f>'Prior Year'!E86</f>
        <v>3278978.46</v>
      </c>
      <c r="C17" s="247">
        <f>data!E85</f>
        <v>3487711.2500000005</v>
      </c>
      <c r="D17" s="247">
        <f>'Prior Year'!E60</f>
        <v>1373</v>
      </c>
      <c r="E17" s="1">
        <f>data!E59</f>
        <v>1403</v>
      </c>
      <c r="F17" s="322">
        <f t="shared" si="0"/>
        <v>2388.1853313911142</v>
      </c>
      <c r="G17" s="322">
        <f t="shared" si="1"/>
        <v>2485.8954027084824</v>
      </c>
      <c r="H17" s="6" t="str">
        <f t="shared" si="2"/>
        <v/>
      </c>
      <c r="I17" s="323" t="s">
        <v>1377</v>
      </c>
      <c r="M17" s="7"/>
    </row>
    <row r="18" spans="1:13">
      <c r="A18" s="1" t="s">
        <v>711</v>
      </c>
      <c r="B18" s="247">
        <f>'Prior Year'!F86</f>
        <v>0</v>
      </c>
      <c r="C18" s="247">
        <f>data!F85</f>
        <v>0</v>
      </c>
      <c r="D18" s="247">
        <f>'Prior Year'!F60</f>
        <v>0</v>
      </c>
      <c r="E18" s="1">
        <f>data!F59</f>
        <v>0</v>
      </c>
      <c r="F18" s="322" t="str">
        <f t="shared" si="0"/>
        <v/>
      </c>
      <c r="G18" s="322" t="str">
        <f t="shared" si="1"/>
        <v/>
      </c>
      <c r="H18" s="6" t="str">
        <f t="shared" si="2"/>
        <v/>
      </c>
      <c r="I18" s="247" t="str">
        <f t="shared" si="3"/>
        <v>Please provide explanation for the fluctuation noted here</v>
      </c>
      <c r="M18" s="7"/>
    </row>
    <row r="19" spans="1:13">
      <c r="A19" s="1" t="s">
        <v>712</v>
      </c>
      <c r="B19" s="247">
        <f>'Prior Year'!G86</f>
        <v>0</v>
      </c>
      <c r="C19" s="247">
        <f>data!G85</f>
        <v>0</v>
      </c>
      <c r="D19" s="247">
        <f>'Prior Year'!G60</f>
        <v>0</v>
      </c>
      <c r="E19" s="1">
        <f>data!G59</f>
        <v>0</v>
      </c>
      <c r="F19" s="322" t="str">
        <f t="shared" si="0"/>
        <v/>
      </c>
      <c r="G19" s="322" t="str">
        <f t="shared" si="1"/>
        <v/>
      </c>
      <c r="H19" s="6" t="str">
        <f t="shared" si="2"/>
        <v/>
      </c>
      <c r="I19" s="247" t="str">
        <f t="shared" si="3"/>
        <v>Please provide explanation for the fluctuation noted here</v>
      </c>
      <c r="M19" s="7"/>
    </row>
    <row r="20" spans="1:13">
      <c r="A20" s="1" t="s">
        <v>713</v>
      </c>
      <c r="B20" s="247">
        <f>'Prior Year'!H86</f>
        <v>0</v>
      </c>
      <c r="C20" s="247">
        <f>data!H85</f>
        <v>0</v>
      </c>
      <c r="D20" s="247">
        <f>'Prior Year'!H60</f>
        <v>0</v>
      </c>
      <c r="E20" s="1">
        <f>data!H59</f>
        <v>0</v>
      </c>
      <c r="F20" s="322" t="str">
        <f t="shared" si="0"/>
        <v/>
      </c>
      <c r="G20" s="322" t="str">
        <f t="shared" si="1"/>
        <v/>
      </c>
      <c r="H20" s="6" t="str">
        <f t="shared" si="2"/>
        <v/>
      </c>
      <c r="I20" s="247" t="str">
        <f t="shared" si="3"/>
        <v>Please provide explanation for the fluctuation noted here</v>
      </c>
      <c r="M20" s="7"/>
    </row>
    <row r="21" spans="1:13">
      <c r="A21" s="1" t="s">
        <v>714</v>
      </c>
      <c r="B21" s="247">
        <f>'Prior Year'!I86</f>
        <v>0</v>
      </c>
      <c r="C21" s="247">
        <f>data!I85</f>
        <v>0</v>
      </c>
      <c r="D21" s="247">
        <f>'Prior Year'!I60</f>
        <v>0</v>
      </c>
      <c r="E21" s="1">
        <f>data!I59</f>
        <v>0</v>
      </c>
      <c r="F21" s="322" t="str">
        <f t="shared" si="0"/>
        <v/>
      </c>
      <c r="G21" s="322" t="str">
        <f t="shared" si="1"/>
        <v/>
      </c>
      <c r="H21" s="6" t="str">
        <f t="shared" si="2"/>
        <v/>
      </c>
      <c r="I21" s="247" t="str">
        <f t="shared" si="3"/>
        <v>Please provide explanation for the fluctuation noted here</v>
      </c>
      <c r="M21" s="7"/>
    </row>
    <row r="22" spans="1:13">
      <c r="A22" s="1" t="s">
        <v>715</v>
      </c>
      <c r="B22" s="247">
        <f>'Prior Year'!J86</f>
        <v>0</v>
      </c>
      <c r="C22" s="247">
        <f>data!J85</f>
        <v>0</v>
      </c>
      <c r="D22" s="247">
        <f>'Prior Year'!J60</f>
        <v>0</v>
      </c>
      <c r="E22" s="1">
        <f>data!J59</f>
        <v>99</v>
      </c>
      <c r="F22" s="322" t="str">
        <f t="shared" si="0"/>
        <v/>
      </c>
      <c r="G22" s="322" t="str">
        <f t="shared" si="1"/>
        <v/>
      </c>
      <c r="H22" s="6" t="str">
        <f t="shared" si="2"/>
        <v/>
      </c>
      <c r="I22" s="323" t="s">
        <v>1374</v>
      </c>
      <c r="M22" s="7"/>
    </row>
    <row r="23" spans="1:13" ht="29">
      <c r="A23" s="1" t="s">
        <v>716</v>
      </c>
      <c r="B23" s="247">
        <f>'Prior Year'!K86</f>
        <v>1857518.2999999998</v>
      </c>
      <c r="C23" s="247">
        <f>data!K85</f>
        <v>0</v>
      </c>
      <c r="D23" s="247">
        <f>'Prior Year'!K60</f>
        <v>8224</v>
      </c>
      <c r="E23" s="1">
        <f>data!K59</f>
        <v>0</v>
      </c>
      <c r="F23" s="322">
        <f t="shared" si="0"/>
        <v>225.86555204280154</v>
      </c>
      <c r="G23" s="322" t="str">
        <f t="shared" si="1"/>
        <v/>
      </c>
      <c r="H23" s="6" t="str">
        <f t="shared" si="2"/>
        <v/>
      </c>
      <c r="I23" s="324" t="s">
        <v>1378</v>
      </c>
      <c r="M23" s="7"/>
    </row>
    <row r="24" spans="1:13">
      <c r="A24" s="1" t="s">
        <v>717</v>
      </c>
      <c r="B24" s="247">
        <f>'Prior Year'!L86</f>
        <v>0</v>
      </c>
      <c r="C24" s="247">
        <f>data!L85</f>
        <v>0</v>
      </c>
      <c r="D24" s="247">
        <f>'Prior Year'!L60</f>
        <v>887</v>
      </c>
      <c r="E24" s="1">
        <f>data!L59</f>
        <v>192</v>
      </c>
      <c r="F24" s="322" t="str">
        <f t="shared" si="0"/>
        <v/>
      </c>
      <c r="G24" s="322" t="str">
        <f t="shared" si="1"/>
        <v/>
      </c>
      <c r="H24" s="6" t="str">
        <f t="shared" si="2"/>
        <v/>
      </c>
      <c r="I24" s="323" t="s">
        <v>1377</v>
      </c>
      <c r="M24" s="7"/>
    </row>
    <row r="25" spans="1:13">
      <c r="A25" s="1" t="s">
        <v>718</v>
      </c>
      <c r="B25" s="247">
        <f>'Prior Year'!M86</f>
        <v>0</v>
      </c>
      <c r="C25" s="247">
        <f>data!M85</f>
        <v>0</v>
      </c>
      <c r="D25" s="247">
        <f>'Prior Year'!M60</f>
        <v>0</v>
      </c>
      <c r="E25" s="1">
        <f>data!M59</f>
        <v>0</v>
      </c>
      <c r="F25" s="322" t="str">
        <f t="shared" si="0"/>
        <v/>
      </c>
      <c r="G25" s="322" t="str">
        <f t="shared" si="1"/>
        <v/>
      </c>
      <c r="H25" s="6" t="str">
        <f t="shared" si="2"/>
        <v/>
      </c>
      <c r="I25" s="247" t="str">
        <f t="shared" si="3"/>
        <v>Please provide explanation for the fluctuation noted here</v>
      </c>
      <c r="M25" s="7"/>
    </row>
    <row r="26" spans="1:13" ht="29">
      <c r="A26" s="1" t="s">
        <v>719</v>
      </c>
      <c r="B26" s="1">
        <f>'Prior Year'!N86</f>
        <v>0</v>
      </c>
      <c r="C26" s="247">
        <f>data!N85</f>
        <v>0</v>
      </c>
      <c r="D26" s="247">
        <f>'Prior Year'!N60</f>
        <v>0</v>
      </c>
      <c r="E26" s="1">
        <f>data!N59</f>
        <v>13326</v>
      </c>
      <c r="F26" s="322" t="str">
        <f t="shared" si="0"/>
        <v/>
      </c>
      <c r="G26" s="322" t="str">
        <f t="shared" si="1"/>
        <v/>
      </c>
      <c r="H26" s="6" t="str">
        <f t="shared" si="2"/>
        <v/>
      </c>
      <c r="I26" s="324" t="s">
        <v>1378</v>
      </c>
      <c r="M26" s="7"/>
    </row>
    <row r="27" spans="1:13" ht="43.5">
      <c r="A27" s="1" t="s">
        <v>720</v>
      </c>
      <c r="B27" s="247">
        <f>'Prior Year'!O86</f>
        <v>449882.35</v>
      </c>
      <c r="C27" s="247">
        <f>data!O85</f>
        <v>459608.94</v>
      </c>
      <c r="D27" s="247">
        <f>'Prior Year'!O60</f>
        <v>1878</v>
      </c>
      <c r="E27" s="1">
        <f>data!O59</f>
        <v>64</v>
      </c>
      <c r="F27" s="322">
        <f t="shared" si="0"/>
        <v>239.55396698615547</v>
      </c>
      <c r="G27" s="322">
        <f t="shared" si="1"/>
        <v>7181.3896875</v>
      </c>
      <c r="H27" s="6">
        <f t="shared" si="2"/>
        <v>28.978170588655015</v>
      </c>
      <c r="I27" s="324" t="s">
        <v>1375</v>
      </c>
      <c r="M27" s="7"/>
    </row>
    <row r="28" spans="1:13" ht="29">
      <c r="A28" s="1" t="s">
        <v>721</v>
      </c>
      <c r="B28" s="247">
        <f>'Prior Year'!P86</f>
        <v>1291217.6099999999</v>
      </c>
      <c r="C28" s="247">
        <f>data!P85</f>
        <v>1410222.0600000003</v>
      </c>
      <c r="D28" s="247">
        <f>'Prior Year'!P60</f>
        <v>43870</v>
      </c>
      <c r="E28" s="1">
        <f>data!P59</f>
        <v>35111</v>
      </c>
      <c r="F28" s="322">
        <f t="shared" si="0"/>
        <v>29.432815363574193</v>
      </c>
      <c r="G28" s="322">
        <f t="shared" si="1"/>
        <v>40.164679445188128</v>
      </c>
      <c r="H28" s="6">
        <f t="shared" si="2"/>
        <v>0.36462241036226528</v>
      </c>
      <c r="I28" s="324" t="s">
        <v>1379</v>
      </c>
      <c r="M28" s="7"/>
    </row>
    <row r="29" spans="1:13">
      <c r="A29" s="1" t="s">
        <v>722</v>
      </c>
      <c r="B29" s="247">
        <f>'Prior Year'!Q86</f>
        <v>0</v>
      </c>
      <c r="C29" s="247">
        <f>data!Q85</f>
        <v>0</v>
      </c>
      <c r="D29" s="247">
        <f>'Prior Year'!Q60</f>
        <v>0</v>
      </c>
      <c r="E29" s="1">
        <f>data!Q59</f>
        <v>0</v>
      </c>
      <c r="F29" s="222" t="str">
        <f t="shared" si="0"/>
        <v/>
      </c>
      <c r="G29" s="222" t="str">
        <f t="shared" si="1"/>
        <v/>
      </c>
      <c r="H29" s="6" t="str">
        <f t="shared" si="2"/>
        <v/>
      </c>
      <c r="I29" s="247" t="str">
        <f t="shared" si="3"/>
        <v>Please provide explanation for the fluctuation noted here</v>
      </c>
      <c r="M29" s="7"/>
    </row>
    <row r="30" spans="1:13" ht="29">
      <c r="A30" s="1" t="s">
        <v>723</v>
      </c>
      <c r="B30" s="247">
        <f>'Prior Year'!R86</f>
        <v>468486.89</v>
      </c>
      <c r="C30" s="247">
        <f>data!R85</f>
        <v>532639.55000000005</v>
      </c>
      <c r="D30" s="247">
        <f>'Prior Year'!R60</f>
        <v>43870</v>
      </c>
      <c r="E30" s="1">
        <f>data!R59</f>
        <v>35111</v>
      </c>
      <c r="F30" s="222">
        <f t="shared" si="0"/>
        <v>10.678980852518805</v>
      </c>
      <c r="G30" s="222">
        <f>IFERROR(IF(C30=0,"",IF(E30=0,"",C30/E30)),"")</f>
        <v>15.170161772663839</v>
      </c>
      <c r="H30" s="6">
        <f t="shared" si="2"/>
        <v>0.4205626905947415</v>
      </c>
      <c r="I30" s="324" t="s">
        <v>1380</v>
      </c>
      <c r="M30" s="7"/>
    </row>
    <row r="31" spans="1:13">
      <c r="A31" s="1" t="s">
        <v>724</v>
      </c>
      <c r="B31" s="247">
        <f>'Prior Year'!S86</f>
        <v>620965.78</v>
      </c>
      <c r="C31" s="247">
        <f>data!S85</f>
        <v>570670.24</v>
      </c>
      <c r="D31" s="247" t="s">
        <v>725</v>
      </c>
      <c r="E31" s="4" t="s">
        <v>725</v>
      </c>
      <c r="F31" s="222"/>
      <c r="G31" s="222" t="str">
        <f t="shared" ref="G31:G32" si="4">IFERROR(IF(C31=0,"",IF(E31=0,"",C31/E31)),"")</f>
        <v/>
      </c>
      <c r="H31" s="6"/>
      <c r="I31" s="247" t="str">
        <f t="shared" si="3"/>
        <v/>
      </c>
      <c r="M31" s="7"/>
    </row>
    <row r="32" spans="1:13">
      <c r="A32" s="1" t="s">
        <v>726</v>
      </c>
      <c r="B32" s="247">
        <f>'Prior Year'!T86</f>
        <v>0</v>
      </c>
      <c r="C32" s="247">
        <f>data!T85</f>
        <v>0</v>
      </c>
      <c r="D32" s="247" t="s">
        <v>725</v>
      </c>
      <c r="E32" s="4" t="s">
        <v>725</v>
      </c>
      <c r="F32" s="222" t="str">
        <f t="shared" si="0"/>
        <v/>
      </c>
      <c r="G32" s="222" t="str">
        <f t="shared" si="4"/>
        <v/>
      </c>
      <c r="H32" s="6" t="str">
        <f t="shared" si="2"/>
        <v/>
      </c>
      <c r="I32" s="247" t="str">
        <f t="shared" si="3"/>
        <v>Please provide explanation for the fluctuation noted here</v>
      </c>
      <c r="M32" s="7"/>
    </row>
    <row r="33" spans="1:13">
      <c r="A33" s="1" t="s">
        <v>727</v>
      </c>
      <c r="B33" s="247">
        <f>'Prior Year'!U86</f>
        <v>1864729.59</v>
      </c>
      <c r="C33" s="247">
        <f>data!U85</f>
        <v>2083884.8900000001</v>
      </c>
      <c r="D33" s="247">
        <f>'Prior Year'!U60</f>
        <v>82814</v>
      </c>
      <c r="E33" s="1">
        <f>data!U59</f>
        <v>81369</v>
      </c>
      <c r="F33" s="222">
        <f t="shared" si="0"/>
        <v>22.517081532108097</v>
      </c>
      <c r="G33" s="222">
        <f t="shared" ref="G33:G69" si="5">IF(C33=0,"",IF(E33=0,"",C33/E33))</f>
        <v>25.610304784377345</v>
      </c>
      <c r="H33" s="6" t="str">
        <f t="shared" si="2"/>
        <v/>
      </c>
      <c r="I33" s="247" t="str">
        <f t="shared" si="3"/>
        <v>Please provide explanation for the fluctuation noted here</v>
      </c>
      <c r="M33" s="7"/>
    </row>
    <row r="34" spans="1:13">
      <c r="A34" s="1" t="s">
        <v>728</v>
      </c>
      <c r="B34" s="247">
        <f>'Prior Year'!V86</f>
        <v>2490.7800000000002</v>
      </c>
      <c r="C34" s="247">
        <f>data!V85</f>
        <v>1283.1799999999998</v>
      </c>
      <c r="D34" s="247">
        <f>'Prior Year'!V60</f>
        <v>0</v>
      </c>
      <c r="E34" s="1">
        <f>data!V59</f>
        <v>1659</v>
      </c>
      <c r="F34" s="222" t="str">
        <f t="shared" si="0"/>
        <v/>
      </c>
      <c r="G34" s="222">
        <f t="shared" si="5"/>
        <v>0.77346594333936092</v>
      </c>
      <c r="H34" s="6" t="str">
        <f t="shared" si="2"/>
        <v/>
      </c>
      <c r="I34" s="247" t="str">
        <f t="shared" si="3"/>
        <v>Please provide explanation for the fluctuation noted here</v>
      </c>
      <c r="M34" s="7"/>
    </row>
    <row r="35" spans="1:13">
      <c r="A35" s="1" t="s">
        <v>729</v>
      </c>
      <c r="B35" s="247">
        <f>'Prior Year'!W86</f>
        <v>221449.26</v>
      </c>
      <c r="C35" s="247">
        <f>data!W85</f>
        <v>258583.22</v>
      </c>
      <c r="D35" s="247">
        <f>'Prior Year'!W60</f>
        <v>552</v>
      </c>
      <c r="E35" s="1">
        <f>data!W59</f>
        <v>2855</v>
      </c>
      <c r="F35" s="222">
        <f t="shared" si="0"/>
        <v>401.17619565217393</v>
      </c>
      <c r="G35" s="222">
        <f t="shared" si="5"/>
        <v>90.572056042031519</v>
      </c>
      <c r="H35" s="6">
        <f t="shared" si="2"/>
        <v>-0.77423372317793526</v>
      </c>
      <c r="I35" s="323" t="s">
        <v>1376</v>
      </c>
      <c r="M35" s="7"/>
    </row>
    <row r="36" spans="1:13">
      <c r="A36" s="1" t="s">
        <v>730</v>
      </c>
      <c r="B36" s="247">
        <f>'Prior Year'!X86</f>
        <v>95928.36</v>
      </c>
      <c r="C36" s="247">
        <f>data!X85</f>
        <v>100427.20000000001</v>
      </c>
      <c r="D36" s="247">
        <f>'Prior Year'!X60</f>
        <v>2395</v>
      </c>
      <c r="E36" s="1">
        <f>data!X59</f>
        <v>11773</v>
      </c>
      <c r="F36" s="222">
        <f t="shared" si="0"/>
        <v>40.053594989561589</v>
      </c>
      <c r="G36" s="222">
        <f t="shared" si="5"/>
        <v>8.5302981398114337</v>
      </c>
      <c r="H36" s="6">
        <f t="shared" si="2"/>
        <v>-0.7870279024383573</v>
      </c>
      <c r="I36" s="247" t="str">
        <f>IF(H36&gt;ABS(25%),"Please provide explanation for the fluctuation noted here","")</f>
        <v/>
      </c>
      <c r="M36" s="7"/>
    </row>
    <row r="37" spans="1:13" ht="43.5">
      <c r="A37" s="1" t="s">
        <v>731</v>
      </c>
      <c r="B37" s="247">
        <f>'Prior Year'!Y86</f>
        <v>1264378.99</v>
      </c>
      <c r="C37" s="247">
        <f>data!Y85</f>
        <v>1319915.7400000002</v>
      </c>
      <c r="D37" s="247">
        <f>'Prior Year'!Y60</f>
        <v>10084</v>
      </c>
      <c r="E37" s="1">
        <f>data!Y59</f>
        <v>11098</v>
      </c>
      <c r="F37" s="222">
        <f t="shared" si="0"/>
        <v>125.38466779055931</v>
      </c>
      <c r="G37" s="222">
        <f t="shared" si="5"/>
        <v>118.93275725355922</v>
      </c>
      <c r="H37" s="6" t="str">
        <f t="shared" si="2"/>
        <v/>
      </c>
      <c r="I37" s="324" t="s">
        <v>1381</v>
      </c>
      <c r="M37" s="7"/>
    </row>
    <row r="38" spans="1:13">
      <c r="A38" s="1" t="s">
        <v>732</v>
      </c>
      <c r="B38" s="247">
        <f>'Prior Year'!Z86</f>
        <v>0</v>
      </c>
      <c r="C38" s="247">
        <f>data!Z85</f>
        <v>0</v>
      </c>
      <c r="D38" s="247">
        <f>'Prior Year'!Z60</f>
        <v>0</v>
      </c>
      <c r="E38" s="1">
        <f>data!Z59</f>
        <v>0</v>
      </c>
      <c r="F38" s="222" t="str">
        <f t="shared" si="0"/>
        <v/>
      </c>
      <c r="G38" s="222" t="str">
        <f t="shared" si="5"/>
        <v/>
      </c>
      <c r="H38" s="6" t="str">
        <f t="shared" si="2"/>
        <v/>
      </c>
      <c r="I38" s="247" t="str">
        <f t="shared" si="3"/>
        <v>Please provide explanation for the fluctuation noted here</v>
      </c>
      <c r="M38" s="7"/>
    </row>
    <row r="39" spans="1:13">
      <c r="A39" s="1" t="s">
        <v>733</v>
      </c>
      <c r="B39" s="247">
        <f>'Prior Year'!AA86</f>
        <v>0</v>
      </c>
      <c r="C39" s="247">
        <f>data!AA85</f>
        <v>0</v>
      </c>
      <c r="D39" s="247">
        <f>'Prior Year'!AA60</f>
        <v>0</v>
      </c>
      <c r="E39" s="1">
        <f>data!AA59</f>
        <v>0</v>
      </c>
      <c r="F39" s="222" t="str">
        <f t="shared" si="0"/>
        <v/>
      </c>
      <c r="G39" s="222" t="str">
        <f t="shared" si="5"/>
        <v/>
      </c>
      <c r="H39" s="6" t="str">
        <f t="shared" si="2"/>
        <v/>
      </c>
      <c r="I39" s="247" t="str">
        <f t="shared" si="3"/>
        <v>Please provide explanation for the fluctuation noted here</v>
      </c>
      <c r="M39" s="7"/>
    </row>
    <row r="40" spans="1:13">
      <c r="A40" s="1" t="s">
        <v>734</v>
      </c>
      <c r="B40" s="247">
        <f>'Prior Year'!AB86</f>
        <v>1362045.6299999997</v>
      </c>
      <c r="C40" s="247">
        <f>data!AB85</f>
        <v>3308362.79</v>
      </c>
      <c r="D40" s="247" t="s">
        <v>725</v>
      </c>
      <c r="E40" s="4" t="s">
        <v>725</v>
      </c>
      <c r="F40" s="222"/>
      <c r="G40" s="222"/>
      <c r="H40" s="6"/>
      <c r="I40" s="247"/>
      <c r="M40" s="7"/>
    </row>
    <row r="41" spans="1:13">
      <c r="A41" s="1" t="s">
        <v>735</v>
      </c>
      <c r="B41" s="247">
        <f>'Prior Year'!AC86</f>
        <v>0</v>
      </c>
      <c r="C41" s="247">
        <f>data!AC85</f>
        <v>0</v>
      </c>
      <c r="D41" s="247">
        <f>'Prior Year'!AC60</f>
        <v>0</v>
      </c>
      <c r="E41" s="1">
        <f>data!AC59</f>
        <v>0</v>
      </c>
      <c r="F41" s="222" t="str">
        <f t="shared" si="0"/>
        <v/>
      </c>
      <c r="G41" s="222" t="str">
        <f t="shared" si="5"/>
        <v/>
      </c>
      <c r="H41" s="6" t="str">
        <f t="shared" si="2"/>
        <v/>
      </c>
      <c r="I41" s="247" t="str">
        <f t="shared" si="3"/>
        <v>Please provide explanation for the fluctuation noted here</v>
      </c>
      <c r="M41" s="7"/>
    </row>
    <row r="42" spans="1:13">
      <c r="A42" s="1" t="s">
        <v>736</v>
      </c>
      <c r="B42" s="247">
        <f>'Prior Year'!AD86</f>
        <v>0</v>
      </c>
      <c r="C42" s="247">
        <f>data!AD85</f>
        <v>0</v>
      </c>
      <c r="D42" s="247">
        <f>'Prior Year'!AD60</f>
        <v>0</v>
      </c>
      <c r="E42" s="1">
        <f>data!AD59</f>
        <v>0</v>
      </c>
      <c r="F42" s="222" t="str">
        <f t="shared" si="0"/>
        <v/>
      </c>
      <c r="G42" s="222" t="str">
        <f t="shared" si="5"/>
        <v/>
      </c>
      <c r="H42" s="6" t="str">
        <f t="shared" si="2"/>
        <v/>
      </c>
      <c r="I42" s="247" t="str">
        <f t="shared" si="3"/>
        <v>Please provide explanation for the fluctuation noted here</v>
      </c>
      <c r="M42" s="7"/>
    </row>
    <row r="43" spans="1:13">
      <c r="A43" s="1" t="s">
        <v>737</v>
      </c>
      <c r="B43" s="247">
        <f>'Prior Year'!AE86</f>
        <v>1107693.8999999999</v>
      </c>
      <c r="C43" s="247">
        <f>data!AE85</f>
        <v>969185.37</v>
      </c>
      <c r="D43" s="247">
        <f>'Prior Year'!AE60</f>
        <v>39390</v>
      </c>
      <c r="E43" s="1">
        <f>data!AE59</f>
        <v>31693</v>
      </c>
      <c r="F43" s="222">
        <f t="shared" si="0"/>
        <v>28.121195734958111</v>
      </c>
      <c r="G43" s="222">
        <f t="shared" si="5"/>
        <v>30.580423752879184</v>
      </c>
      <c r="H43" s="6" t="str">
        <f t="shared" si="2"/>
        <v/>
      </c>
      <c r="I43" s="247" t="str">
        <f t="shared" si="3"/>
        <v>Please provide explanation for the fluctuation noted here</v>
      </c>
      <c r="M43" s="7"/>
    </row>
    <row r="44" spans="1:13">
      <c r="A44" s="1" t="s">
        <v>738</v>
      </c>
      <c r="B44" s="247">
        <f>'Prior Year'!AF86</f>
        <v>0</v>
      </c>
      <c r="C44" s="247">
        <f>data!AF85</f>
        <v>0</v>
      </c>
      <c r="D44" s="247">
        <f>'Prior Year'!AF60</f>
        <v>0</v>
      </c>
      <c r="E44" s="1">
        <f>data!AF59</f>
        <v>0</v>
      </c>
      <c r="F44" s="222" t="str">
        <f t="shared" si="0"/>
        <v/>
      </c>
      <c r="G44" s="222" t="str">
        <f t="shared" si="5"/>
        <v/>
      </c>
      <c r="H44" s="6" t="str">
        <f t="shared" si="2"/>
        <v/>
      </c>
      <c r="I44" s="247" t="str">
        <f t="shared" si="3"/>
        <v>Please provide explanation for the fluctuation noted here</v>
      </c>
      <c r="M44" s="7"/>
    </row>
    <row r="45" spans="1:13">
      <c r="A45" s="1" t="s">
        <v>739</v>
      </c>
      <c r="B45" s="247">
        <f>'Prior Year'!AG86</f>
        <v>3579444.98</v>
      </c>
      <c r="C45" s="247">
        <f>data!AG85</f>
        <v>3487667.7600000002</v>
      </c>
      <c r="D45" s="247">
        <f>'Prior Year'!AG60</f>
        <v>7935</v>
      </c>
      <c r="E45" s="1">
        <f>data!AG59</f>
        <v>7570</v>
      </c>
      <c r="F45" s="222">
        <f t="shared" si="0"/>
        <v>451.0957756773787</v>
      </c>
      <c r="G45" s="222">
        <f t="shared" si="5"/>
        <v>460.72229326287982</v>
      </c>
      <c r="H45" s="6" t="str">
        <f t="shared" si="2"/>
        <v/>
      </c>
      <c r="I45" s="247" t="str">
        <f t="shared" si="3"/>
        <v>Please provide explanation for the fluctuation noted here</v>
      </c>
      <c r="M45" s="7"/>
    </row>
    <row r="46" spans="1:13">
      <c r="A46" s="1" t="s">
        <v>740</v>
      </c>
      <c r="B46" s="247">
        <f>'Prior Year'!AH86</f>
        <v>104375.65</v>
      </c>
      <c r="C46" s="247">
        <f>data!AH85</f>
        <v>137225.70000000001</v>
      </c>
      <c r="D46" s="247">
        <f>'Prior Year'!AH60</f>
        <v>496</v>
      </c>
      <c r="E46" s="1">
        <f>data!AH59</f>
        <v>0</v>
      </c>
      <c r="F46" s="222">
        <f t="shared" si="0"/>
        <v>210.43477822580644</v>
      </c>
      <c r="G46" s="222" t="str">
        <f t="shared" si="5"/>
        <v/>
      </c>
      <c r="H46" s="6" t="str">
        <f t="shared" si="2"/>
        <v/>
      </c>
      <c r="I46" s="247" t="str">
        <f t="shared" si="3"/>
        <v>Please provide explanation for the fluctuation noted here</v>
      </c>
      <c r="M46" s="7"/>
    </row>
    <row r="47" spans="1:13">
      <c r="A47" s="1" t="s">
        <v>741</v>
      </c>
      <c r="B47" s="247">
        <f>'Prior Year'!AI86</f>
        <v>0</v>
      </c>
      <c r="C47" s="247">
        <f>data!AI85</f>
        <v>0</v>
      </c>
      <c r="D47" s="247">
        <f>'Prior Year'!AI60</f>
        <v>0</v>
      </c>
      <c r="E47" s="1">
        <f>data!AI59</f>
        <v>0</v>
      </c>
      <c r="F47" s="222" t="str">
        <f t="shared" si="0"/>
        <v/>
      </c>
      <c r="G47" s="222" t="str">
        <f t="shared" si="5"/>
        <v/>
      </c>
      <c r="H47" s="6" t="str">
        <f t="shared" si="2"/>
        <v/>
      </c>
      <c r="I47" s="247" t="str">
        <f t="shared" ref="I47:I78" si="6">IF(H47&gt;ABS(25%),"Please provide explanation for the fluctuation noted here","")</f>
        <v>Please provide explanation for the fluctuation noted here</v>
      </c>
      <c r="M47" s="7"/>
    </row>
    <row r="48" spans="1:13">
      <c r="A48" s="1" t="s">
        <v>742</v>
      </c>
      <c r="B48" s="247">
        <f>'Prior Year'!AJ86</f>
        <v>6764712.4900000002</v>
      </c>
      <c r="C48" s="247">
        <f>data!AJ85</f>
        <v>6170361.7599999998</v>
      </c>
      <c r="D48" s="247">
        <f>'Prior Year'!AJ60</f>
        <v>31550</v>
      </c>
      <c r="E48" s="1">
        <f>data!AJ59</f>
        <v>23039</v>
      </c>
      <c r="F48" s="222">
        <f t="shared" si="0"/>
        <v>214.41244025356576</v>
      </c>
      <c r="G48" s="222">
        <f t="shared" si="5"/>
        <v>267.82246451668908</v>
      </c>
      <c r="H48" s="6" t="str">
        <f t="shared" si="2"/>
        <v/>
      </c>
      <c r="I48" s="323" t="s">
        <v>1385</v>
      </c>
      <c r="J48" s="1" t="s">
        <v>1384</v>
      </c>
      <c r="M48" s="7"/>
    </row>
    <row r="49" spans="1:13" ht="29">
      <c r="A49" s="1" t="s">
        <v>743</v>
      </c>
      <c r="B49" s="247">
        <f>'Prior Year'!AK86</f>
        <v>65780.569999999992</v>
      </c>
      <c r="C49" s="247">
        <f>data!AK85</f>
        <v>56685.22</v>
      </c>
      <c r="D49" s="247">
        <f>'Prior Year'!AK60</f>
        <v>1348</v>
      </c>
      <c r="E49" s="1">
        <f>data!AK59</f>
        <v>2157</v>
      </c>
      <c r="F49" s="222">
        <f t="shared" si="0"/>
        <v>48.798642433234413</v>
      </c>
      <c r="G49" s="222">
        <f t="shared" si="5"/>
        <v>26.279656930922577</v>
      </c>
      <c r="H49" s="6">
        <f t="shared" si="2"/>
        <v>-0.46146745850813331</v>
      </c>
      <c r="I49" s="324" t="s">
        <v>1382</v>
      </c>
      <c r="M49" s="7"/>
    </row>
    <row r="50" spans="1:13">
      <c r="A50" s="1" t="s">
        <v>744</v>
      </c>
      <c r="B50" s="247">
        <f>'Prior Year'!AL86</f>
        <v>19450</v>
      </c>
      <c r="C50" s="247">
        <f>data!AL85</f>
        <v>16053.07</v>
      </c>
      <c r="D50" s="247">
        <f>'Prior Year'!AL60</f>
        <v>417</v>
      </c>
      <c r="E50" s="1">
        <f>data!AL59</f>
        <v>597</v>
      </c>
      <c r="F50" s="222">
        <f t="shared" si="0"/>
        <v>46.642685851318944</v>
      </c>
      <c r="G50" s="222">
        <f t="shared" si="5"/>
        <v>26.889564489112228</v>
      </c>
      <c r="H50" s="6">
        <f t="shared" si="2"/>
        <v>-0.42349879732854501</v>
      </c>
      <c r="I50" s="247" t="str">
        <f t="shared" si="6"/>
        <v/>
      </c>
      <c r="M50" s="7"/>
    </row>
    <row r="51" spans="1:13">
      <c r="A51" s="1" t="s">
        <v>745</v>
      </c>
      <c r="B51" s="247">
        <f>'Prior Year'!AM86</f>
        <v>0</v>
      </c>
      <c r="C51" s="247">
        <f>data!AM85</f>
        <v>0</v>
      </c>
      <c r="D51" s="247">
        <f>'Prior Year'!AM60</f>
        <v>0</v>
      </c>
      <c r="E51" s="1">
        <f>data!AM59</f>
        <v>0</v>
      </c>
      <c r="F51" s="222" t="str">
        <f t="shared" si="0"/>
        <v/>
      </c>
      <c r="G51" s="222" t="str">
        <f t="shared" si="5"/>
        <v/>
      </c>
      <c r="H51" s="6" t="str">
        <f t="shared" si="2"/>
        <v/>
      </c>
      <c r="I51" s="247" t="str">
        <f t="shared" si="6"/>
        <v>Please provide explanation for the fluctuation noted here</v>
      </c>
      <c r="M51" s="7"/>
    </row>
    <row r="52" spans="1:13">
      <c r="A52" s="1" t="s">
        <v>746</v>
      </c>
      <c r="B52" s="247">
        <f>'Prior Year'!AN86</f>
        <v>0</v>
      </c>
      <c r="C52" s="247">
        <f>data!AN85</f>
        <v>0</v>
      </c>
      <c r="D52" s="247">
        <f>'Prior Year'!AN60</f>
        <v>0</v>
      </c>
      <c r="E52" s="1">
        <f>data!AN59</f>
        <v>0</v>
      </c>
      <c r="F52" s="222" t="str">
        <f t="shared" si="0"/>
        <v/>
      </c>
      <c r="G52" s="222" t="str">
        <f t="shared" si="5"/>
        <v/>
      </c>
      <c r="H52" s="6" t="str">
        <f t="shared" si="2"/>
        <v/>
      </c>
      <c r="I52" s="247" t="str">
        <f t="shared" si="6"/>
        <v>Please provide explanation for the fluctuation noted here</v>
      </c>
      <c r="M52" s="7"/>
    </row>
    <row r="53" spans="1:13">
      <c r="A53" s="1" t="s">
        <v>747</v>
      </c>
      <c r="B53" s="247">
        <f>'Prior Year'!AO86</f>
        <v>0</v>
      </c>
      <c r="C53" s="247">
        <f>data!AO85</f>
        <v>0</v>
      </c>
      <c r="D53" s="247">
        <f>'Prior Year'!AO60</f>
        <v>0</v>
      </c>
      <c r="E53" s="1">
        <f>data!AO59</f>
        <v>4608</v>
      </c>
      <c r="F53" s="222" t="str">
        <f t="shared" si="0"/>
        <v/>
      </c>
      <c r="G53" s="222" t="str">
        <f t="shared" si="5"/>
        <v/>
      </c>
      <c r="H53" s="6" t="str">
        <f t="shared" si="2"/>
        <v/>
      </c>
      <c r="I53" s="247" t="str">
        <f t="shared" si="6"/>
        <v>Please provide explanation for the fluctuation noted here</v>
      </c>
      <c r="M53" s="7"/>
    </row>
    <row r="54" spans="1:13">
      <c r="A54" s="1" t="s">
        <v>748</v>
      </c>
      <c r="B54" s="247">
        <f>'Prior Year'!AP86</f>
        <v>0</v>
      </c>
      <c r="C54" s="247">
        <f>data!AP85</f>
        <v>0</v>
      </c>
      <c r="D54" s="247">
        <f>'Prior Year'!AP60</f>
        <v>0</v>
      </c>
      <c r="E54" s="1">
        <f>data!AP59</f>
        <v>0</v>
      </c>
      <c r="F54" s="222" t="str">
        <f t="shared" si="0"/>
        <v/>
      </c>
      <c r="G54" s="222" t="str">
        <f t="shared" si="5"/>
        <v/>
      </c>
      <c r="H54" s="6" t="str">
        <f t="shared" si="2"/>
        <v/>
      </c>
      <c r="I54" s="247" t="str">
        <f t="shared" si="6"/>
        <v>Please provide explanation for the fluctuation noted here</v>
      </c>
      <c r="M54" s="7"/>
    </row>
    <row r="55" spans="1:13">
      <c r="A55" s="1" t="s">
        <v>749</v>
      </c>
      <c r="B55" s="247">
        <f>'Prior Year'!AQ86</f>
        <v>0</v>
      </c>
      <c r="C55" s="247">
        <f>data!AQ85</f>
        <v>0</v>
      </c>
      <c r="D55" s="247">
        <f>'Prior Year'!AQ60</f>
        <v>0</v>
      </c>
      <c r="E55" s="1">
        <f>data!AQ59</f>
        <v>0</v>
      </c>
      <c r="F55" s="222" t="str">
        <f t="shared" si="0"/>
        <v/>
      </c>
      <c r="G55" s="222" t="str">
        <f t="shared" si="5"/>
        <v/>
      </c>
      <c r="H55" s="6" t="str">
        <f t="shared" si="2"/>
        <v/>
      </c>
      <c r="I55" s="247" t="str">
        <f t="shared" si="6"/>
        <v>Please provide explanation for the fluctuation noted here</v>
      </c>
      <c r="M55" s="7"/>
    </row>
    <row r="56" spans="1:13">
      <c r="A56" s="1" t="s">
        <v>750</v>
      </c>
      <c r="B56" s="247">
        <f>'Prior Year'!AR86</f>
        <v>0</v>
      </c>
      <c r="C56" s="247">
        <f>data!AR85</f>
        <v>0</v>
      </c>
      <c r="D56" s="247">
        <f>'Prior Year'!AR60</f>
        <v>0</v>
      </c>
      <c r="E56" s="1">
        <f>data!AR59</f>
        <v>0</v>
      </c>
      <c r="F56" s="222" t="str">
        <f t="shared" si="0"/>
        <v/>
      </c>
      <c r="G56" s="222" t="str">
        <f t="shared" si="5"/>
        <v/>
      </c>
      <c r="H56" s="6" t="str">
        <f t="shared" si="2"/>
        <v/>
      </c>
      <c r="I56" s="247" t="str">
        <f t="shared" si="6"/>
        <v>Please provide explanation for the fluctuation noted here</v>
      </c>
      <c r="M56" s="7"/>
    </row>
    <row r="57" spans="1:13">
      <c r="A57" s="1" t="s">
        <v>751</v>
      </c>
      <c r="B57" s="247">
        <f>'Prior Year'!AS86</f>
        <v>0</v>
      </c>
      <c r="C57" s="247">
        <f>data!AS85</f>
        <v>0</v>
      </c>
      <c r="D57" s="247">
        <f>'Prior Year'!AS60</f>
        <v>0</v>
      </c>
      <c r="E57" s="1">
        <f>data!AS59</f>
        <v>0</v>
      </c>
      <c r="F57" s="222" t="str">
        <f t="shared" si="0"/>
        <v/>
      </c>
      <c r="G57" s="222" t="str">
        <f t="shared" si="5"/>
        <v/>
      </c>
      <c r="H57" s="6" t="str">
        <f t="shared" si="2"/>
        <v/>
      </c>
      <c r="I57" s="247" t="str">
        <f t="shared" si="6"/>
        <v>Please provide explanation for the fluctuation noted here</v>
      </c>
      <c r="M57" s="7"/>
    </row>
    <row r="58" spans="1:13">
      <c r="A58" s="1" t="s">
        <v>752</v>
      </c>
      <c r="B58" s="247">
        <f>'Prior Year'!AT86</f>
        <v>0</v>
      </c>
      <c r="C58" s="247">
        <f>data!AT85</f>
        <v>0</v>
      </c>
      <c r="D58" s="247">
        <f>'Prior Year'!AT60</f>
        <v>0</v>
      </c>
      <c r="E58" s="1">
        <f>data!AT59</f>
        <v>0</v>
      </c>
      <c r="F58" s="222" t="str">
        <f t="shared" si="0"/>
        <v/>
      </c>
      <c r="G58" s="222" t="str">
        <f t="shared" si="5"/>
        <v/>
      </c>
      <c r="H58" s="6" t="str">
        <f t="shared" si="2"/>
        <v/>
      </c>
      <c r="I58" s="247" t="str">
        <f t="shared" si="6"/>
        <v>Please provide explanation for the fluctuation noted here</v>
      </c>
      <c r="M58" s="7"/>
    </row>
    <row r="59" spans="1:13">
      <c r="A59" s="1" t="s">
        <v>753</v>
      </c>
      <c r="B59" s="247">
        <f>'Prior Year'!AU86</f>
        <v>0</v>
      </c>
      <c r="C59" s="247">
        <f>data!AU85</f>
        <v>0</v>
      </c>
      <c r="D59" s="247">
        <f>'Prior Year'!AU60</f>
        <v>0</v>
      </c>
      <c r="E59" s="1">
        <f>data!AU59</f>
        <v>0</v>
      </c>
      <c r="F59" s="222" t="str">
        <f t="shared" si="0"/>
        <v/>
      </c>
      <c r="G59" s="222" t="str">
        <f t="shared" si="5"/>
        <v/>
      </c>
      <c r="H59" s="6" t="str">
        <f t="shared" si="2"/>
        <v/>
      </c>
      <c r="I59" s="247" t="str">
        <f t="shared" si="6"/>
        <v>Please provide explanation for the fluctuation noted here</v>
      </c>
      <c r="M59" s="7"/>
    </row>
    <row r="60" spans="1:13">
      <c r="A60" s="1" t="s">
        <v>754</v>
      </c>
      <c r="B60" s="247">
        <f>'Prior Year'!AV86</f>
        <v>0</v>
      </c>
      <c r="C60" s="247">
        <f>data!AV85</f>
        <v>16563.7</v>
      </c>
      <c r="D60" s="247" t="s">
        <v>725</v>
      </c>
      <c r="E60" s="4" t="s">
        <v>725</v>
      </c>
      <c r="F60" s="222"/>
      <c r="G60" s="222"/>
      <c r="H60" s="6"/>
      <c r="I60" s="247" t="str">
        <f t="shared" si="6"/>
        <v/>
      </c>
      <c r="M60" s="7"/>
    </row>
    <row r="61" spans="1:13">
      <c r="A61" s="1" t="s">
        <v>755</v>
      </c>
      <c r="B61" s="247">
        <f>'Prior Year'!AW86</f>
        <v>0</v>
      </c>
      <c r="C61" s="247">
        <f>data!AW85</f>
        <v>0</v>
      </c>
      <c r="D61" s="247" t="s">
        <v>725</v>
      </c>
      <c r="E61" s="4" t="s">
        <v>725</v>
      </c>
      <c r="F61" s="222"/>
      <c r="G61" s="222"/>
      <c r="H61" s="6"/>
      <c r="I61" s="247" t="str">
        <f t="shared" si="6"/>
        <v/>
      </c>
      <c r="M61" s="7"/>
    </row>
    <row r="62" spans="1:13">
      <c r="A62" s="1" t="s">
        <v>756</v>
      </c>
      <c r="B62" s="247">
        <f>'Prior Year'!AX86</f>
        <v>0</v>
      </c>
      <c r="C62" s="247">
        <f>data!AX85</f>
        <v>0</v>
      </c>
      <c r="D62" s="247" t="s">
        <v>725</v>
      </c>
      <c r="E62" s="4" t="s">
        <v>725</v>
      </c>
      <c r="F62" s="222"/>
      <c r="G62" s="222"/>
      <c r="H62" s="6"/>
      <c r="I62" s="247" t="str">
        <f t="shared" si="6"/>
        <v/>
      </c>
      <c r="M62" s="7"/>
    </row>
    <row r="63" spans="1:13">
      <c r="A63" s="1" t="s">
        <v>757</v>
      </c>
      <c r="B63" s="247">
        <f>'Prior Year'!AY86</f>
        <v>0</v>
      </c>
      <c r="C63" s="247">
        <f>data!AY85</f>
        <v>478104.75</v>
      </c>
      <c r="D63" s="247">
        <f>'Prior Year'!AY60</f>
        <v>0</v>
      </c>
      <c r="E63" s="1">
        <f>data!AY59</f>
        <v>26935</v>
      </c>
      <c r="F63" s="222" t="str">
        <f>IF(B63=0,"",IF(D63=0,"",B63/D63))</f>
        <v/>
      </c>
      <c r="G63" s="222">
        <f t="shared" si="5"/>
        <v>17.750315574531278</v>
      </c>
      <c r="H63" s="6" t="str">
        <f>IF(B63=0,"",IF(C63=0,"",IF(D63=0,"",IF(E63=0,"",IF(G63/F63-1&lt;-0.25,G63/F63-1,IF(G63/F63-1&gt;0.25,G63/F63-1,""))))))</f>
        <v/>
      </c>
      <c r="I63" s="247" t="str">
        <f t="shared" si="6"/>
        <v>Please provide explanation for the fluctuation noted here</v>
      </c>
      <c r="M63" s="7"/>
    </row>
    <row r="64" spans="1:13">
      <c r="A64" s="1" t="s">
        <v>758</v>
      </c>
      <c r="B64" s="247">
        <f>'Prior Year'!AZ86</f>
        <v>760026.03000000014</v>
      </c>
      <c r="C64" s="247">
        <f>data!AZ85</f>
        <v>0</v>
      </c>
      <c r="D64" s="247">
        <f>'Prior Year'!AZ60</f>
        <v>32000</v>
      </c>
      <c r="E64" s="1">
        <f>data!AZ59</f>
        <v>0</v>
      </c>
      <c r="F64" s="222">
        <f>IF(B64=0,"",IF(D64=0,"",B64/D64))</f>
        <v>23.750813437500003</v>
      </c>
      <c r="G64" s="222" t="str">
        <f t="shared" si="5"/>
        <v/>
      </c>
      <c r="H64" s="6" t="str">
        <f>IF(B64=0,"",IF(C64=0,"",IF(D64=0,"",IF(E64=0,"",IF(G64/F64-1&lt;-0.25,G64/F64-1,IF(G64/F64-1&gt;0.25,G64/F64-1,""))))))</f>
        <v/>
      </c>
      <c r="I64" s="247" t="str">
        <f t="shared" si="6"/>
        <v>Please provide explanation for the fluctuation noted here</v>
      </c>
      <c r="M64" s="7"/>
    </row>
    <row r="65" spans="1:13">
      <c r="A65" s="1" t="s">
        <v>759</v>
      </c>
      <c r="B65" s="247">
        <f>'Prior Year'!BA86</f>
        <v>128199.13</v>
      </c>
      <c r="C65" s="247">
        <f>data!BA85</f>
        <v>94942.15</v>
      </c>
      <c r="D65" s="247">
        <f>'Prior Year'!BA60</f>
        <v>0</v>
      </c>
      <c r="E65" s="1">
        <f>data!BA59</f>
        <v>0</v>
      </c>
      <c r="F65" s="222" t="str">
        <f>IF(B65=0,"",IF(D65=0,"",B65/D65))</f>
        <v/>
      </c>
      <c r="G65" s="222" t="str">
        <f t="shared" si="5"/>
        <v/>
      </c>
      <c r="H65" s="6" t="str">
        <f>IF(B65=0,"",IF(C65=0,"",IF(D65=0,"",IF(E65=0,"",IF(G65/F65-1&lt;-0.25,G65/F65-1,IF(G65/F65-1&gt;0.25,G65/F65-1,""))))))</f>
        <v/>
      </c>
      <c r="I65" s="247" t="str">
        <f t="shared" si="6"/>
        <v>Please provide explanation for the fluctuation noted here</v>
      </c>
      <c r="M65" s="7"/>
    </row>
    <row r="66" spans="1:13">
      <c r="A66" s="1" t="s">
        <v>760</v>
      </c>
      <c r="B66" s="247">
        <f>'Prior Year'!BB86</f>
        <v>109207.35</v>
      </c>
      <c r="C66" s="247">
        <f>data!BB85</f>
        <v>84566.37999999999</v>
      </c>
      <c r="D66" s="247" t="s">
        <v>725</v>
      </c>
      <c r="E66" s="4" t="s">
        <v>725</v>
      </c>
      <c r="F66" s="222"/>
      <c r="G66" s="222" t="str">
        <f t="shared" ref="G66:G68" si="7">IFERROR(IF(C66=0,"",IF(E66=0,"",C66/E66)),"")</f>
        <v/>
      </c>
      <c r="H66" s="6"/>
      <c r="I66" s="247" t="str">
        <f t="shared" si="6"/>
        <v/>
      </c>
      <c r="M66" s="7"/>
    </row>
    <row r="67" spans="1:13">
      <c r="A67" s="1" t="s">
        <v>761</v>
      </c>
      <c r="B67" s="247">
        <f>'Prior Year'!BC86</f>
        <v>0</v>
      </c>
      <c r="C67" s="247">
        <f>data!BC85</f>
        <v>0</v>
      </c>
      <c r="D67" s="247" t="s">
        <v>725</v>
      </c>
      <c r="E67" s="4" t="s">
        <v>725</v>
      </c>
      <c r="F67" s="222"/>
      <c r="G67" s="222" t="str">
        <f t="shared" si="7"/>
        <v/>
      </c>
      <c r="H67" s="6"/>
      <c r="I67" s="247" t="str">
        <f t="shared" si="6"/>
        <v/>
      </c>
      <c r="M67" s="7"/>
    </row>
    <row r="68" spans="1:13">
      <c r="A68" s="1" t="s">
        <v>762</v>
      </c>
      <c r="B68" s="247">
        <f>'Prior Year'!BD86</f>
        <v>258021.80999999997</v>
      </c>
      <c r="C68" s="247">
        <f>data!BD85</f>
        <v>285370.55000000005</v>
      </c>
      <c r="D68" s="247" t="s">
        <v>725</v>
      </c>
      <c r="E68" s="4" t="s">
        <v>725</v>
      </c>
      <c r="F68" s="222"/>
      <c r="G68" s="222" t="str">
        <f t="shared" si="7"/>
        <v/>
      </c>
      <c r="H68" s="6"/>
      <c r="I68" s="247" t="str">
        <f t="shared" si="6"/>
        <v/>
      </c>
      <c r="M68" s="7"/>
    </row>
    <row r="69" spans="1:13" ht="29">
      <c r="A69" s="1" t="s">
        <v>763</v>
      </c>
      <c r="B69" s="247">
        <f>'Prior Year'!BE86</f>
        <v>1508947.35</v>
      </c>
      <c r="C69" s="247">
        <f>data!BE85</f>
        <v>1523768.08</v>
      </c>
      <c r="D69" s="247">
        <f>'Prior Year'!BE60</f>
        <v>88602.33</v>
      </c>
      <c r="E69" s="1">
        <f>data!BE59</f>
        <v>87057</v>
      </c>
      <c r="F69" s="222">
        <f>IF(B69=0,"",IF(D69=0,"",B69/D69))</f>
        <v>17.030560595866948</v>
      </c>
      <c r="G69" s="222">
        <f t="shared" si="5"/>
        <v>17.50310807861516</v>
      </c>
      <c r="H69" s="6" t="str">
        <f>IF(B69=0,"",IF(C69=0,"",IF(D69=0,"",IF(E69=0,"",IF(G69/F69-1&lt;-0.25,G69/F69-1,IF(G69/F69-1&gt;0.25,G69/F69-1,""))))))</f>
        <v/>
      </c>
      <c r="I69" s="324" t="s">
        <v>1383</v>
      </c>
      <c r="M69" s="7"/>
    </row>
    <row r="70" spans="1:13">
      <c r="A70" s="1" t="s">
        <v>764</v>
      </c>
      <c r="B70" s="247">
        <f>'Prior Year'!BF86</f>
        <v>692352.21</v>
      </c>
      <c r="C70" s="247">
        <f>data!BF85</f>
        <v>668019.26</v>
      </c>
      <c r="D70" s="247" t="s">
        <v>725</v>
      </c>
      <c r="E70" s="4" t="s">
        <v>725</v>
      </c>
      <c r="F70" s="222" t="str">
        <f t="shared" ref="F70:F94" si="8">IFERROR(IF(B70=0,"",IF(D70=0,"",B70/D70)),"")</f>
        <v/>
      </c>
      <c r="G70" s="222" t="str">
        <f t="shared" ref="G70:G94" si="9">IFERROR(IF(C70=0,"",IF(E70=0,"",C70/E70)),"")</f>
        <v/>
      </c>
      <c r="H70" s="6" t="str">
        <f t="shared" ref="H70:H94" si="10">IFERROR(IF(B70=0,"",IF(C70=0,"",IF(D70=0,"",IF(E70=0,"",IF(G70/F70-1&lt;-0.25,G70/F70-1,IF(G70/F70-1&gt;0.25,G70/F70-1,"")))))),"")</f>
        <v/>
      </c>
      <c r="I70" s="247" t="str">
        <f t="shared" si="6"/>
        <v>Please provide explanation for the fluctuation noted here</v>
      </c>
      <c r="M70" s="7"/>
    </row>
    <row r="71" spans="1:13">
      <c r="A71" s="1" t="s">
        <v>765</v>
      </c>
      <c r="B71" s="247">
        <f>'Prior Year'!BG86</f>
        <v>1018765.3299999998</v>
      </c>
      <c r="C71" s="247">
        <f>data!BG85</f>
        <v>1063002.44</v>
      </c>
      <c r="D71" s="247" t="s">
        <v>725</v>
      </c>
      <c r="E71" s="4" t="s">
        <v>725</v>
      </c>
      <c r="F71" s="222" t="str">
        <f t="shared" si="8"/>
        <v/>
      </c>
      <c r="G71" s="222" t="str">
        <f t="shared" si="9"/>
        <v/>
      </c>
      <c r="H71" s="6" t="str">
        <f t="shared" si="10"/>
        <v/>
      </c>
      <c r="I71" s="247" t="str">
        <f t="shared" si="6"/>
        <v>Please provide explanation for the fluctuation noted here</v>
      </c>
      <c r="M71" s="7"/>
    </row>
    <row r="72" spans="1:13">
      <c r="A72" s="1" t="s">
        <v>766</v>
      </c>
      <c r="B72" s="247">
        <f>'Prior Year'!BH86</f>
        <v>0</v>
      </c>
      <c r="C72" s="247">
        <f>data!BH85</f>
        <v>242783.66000000003</v>
      </c>
      <c r="D72" s="247" t="s">
        <v>725</v>
      </c>
      <c r="E72" s="4" t="s">
        <v>725</v>
      </c>
      <c r="F72" s="222" t="str">
        <f t="shared" si="8"/>
        <v/>
      </c>
      <c r="G72" s="222" t="str">
        <f t="shared" si="9"/>
        <v/>
      </c>
      <c r="H72" s="6" t="str">
        <f t="shared" si="10"/>
        <v/>
      </c>
      <c r="I72" s="247" t="str">
        <f t="shared" si="6"/>
        <v>Please provide explanation for the fluctuation noted here</v>
      </c>
      <c r="M72" s="7"/>
    </row>
    <row r="73" spans="1:13">
      <c r="A73" s="1" t="s">
        <v>767</v>
      </c>
      <c r="B73" s="247">
        <f>'Prior Year'!BI86</f>
        <v>0</v>
      </c>
      <c r="C73" s="247">
        <f>data!BI85</f>
        <v>0</v>
      </c>
      <c r="D73" s="247" t="s">
        <v>725</v>
      </c>
      <c r="E73" s="4" t="s">
        <v>725</v>
      </c>
      <c r="F73" s="222" t="str">
        <f t="shared" si="8"/>
        <v/>
      </c>
      <c r="G73" s="222" t="str">
        <f t="shared" si="9"/>
        <v/>
      </c>
      <c r="H73" s="6" t="str">
        <f t="shared" si="10"/>
        <v/>
      </c>
      <c r="I73" s="247" t="str">
        <f t="shared" si="6"/>
        <v>Please provide explanation for the fluctuation noted here</v>
      </c>
      <c r="M73" s="7"/>
    </row>
    <row r="74" spans="1:13">
      <c r="A74" s="1" t="s">
        <v>768</v>
      </c>
      <c r="B74" s="247">
        <f>'Prior Year'!BJ86</f>
        <v>860231.81</v>
      </c>
      <c r="C74" s="247">
        <f>data!BJ85</f>
        <v>836121.71999999986</v>
      </c>
      <c r="D74" s="247" t="s">
        <v>725</v>
      </c>
      <c r="E74" s="4" t="s">
        <v>725</v>
      </c>
      <c r="F74" s="222" t="str">
        <f t="shared" si="8"/>
        <v/>
      </c>
      <c r="G74" s="222" t="str">
        <f t="shared" si="9"/>
        <v/>
      </c>
      <c r="H74" s="6" t="str">
        <f t="shared" si="10"/>
        <v/>
      </c>
      <c r="I74" s="247" t="str">
        <f t="shared" si="6"/>
        <v>Please provide explanation for the fluctuation noted here</v>
      </c>
      <c r="M74" s="7"/>
    </row>
    <row r="75" spans="1:13">
      <c r="A75" s="1" t="s">
        <v>769</v>
      </c>
      <c r="B75" s="247">
        <f>'Prior Year'!BK86</f>
        <v>1121348.1099999999</v>
      </c>
      <c r="C75" s="247">
        <f>data!BK85</f>
        <v>1007825.44</v>
      </c>
      <c r="D75" s="247" t="s">
        <v>725</v>
      </c>
      <c r="E75" s="4" t="s">
        <v>725</v>
      </c>
      <c r="F75" s="222" t="str">
        <f t="shared" si="8"/>
        <v/>
      </c>
      <c r="G75" s="222" t="str">
        <f t="shared" si="9"/>
        <v/>
      </c>
      <c r="H75" s="6" t="str">
        <f t="shared" si="10"/>
        <v/>
      </c>
      <c r="I75" s="247" t="str">
        <f t="shared" si="6"/>
        <v>Please provide explanation for the fluctuation noted here</v>
      </c>
      <c r="M75" s="7"/>
    </row>
    <row r="76" spans="1:13">
      <c r="A76" s="1" t="s">
        <v>770</v>
      </c>
      <c r="B76" s="247">
        <f>'Prior Year'!BL86</f>
        <v>452686.54000000004</v>
      </c>
      <c r="C76" s="247">
        <f>data!BL85</f>
        <v>518944.98</v>
      </c>
      <c r="D76" s="247" t="s">
        <v>725</v>
      </c>
      <c r="E76" s="4" t="s">
        <v>725</v>
      </c>
      <c r="F76" s="222" t="str">
        <f t="shared" si="8"/>
        <v/>
      </c>
      <c r="G76" s="222" t="str">
        <f t="shared" si="9"/>
        <v/>
      </c>
      <c r="H76" s="6" t="str">
        <f t="shared" si="10"/>
        <v/>
      </c>
      <c r="I76" s="247" t="str">
        <f t="shared" si="6"/>
        <v>Please provide explanation for the fluctuation noted here</v>
      </c>
      <c r="M76" s="7"/>
    </row>
    <row r="77" spans="1:13">
      <c r="A77" s="1" t="s">
        <v>771</v>
      </c>
      <c r="B77" s="247">
        <f>'Prior Year'!BM86</f>
        <v>0</v>
      </c>
      <c r="C77" s="247">
        <f>data!BM85</f>
        <v>0</v>
      </c>
      <c r="D77" s="247" t="s">
        <v>725</v>
      </c>
      <c r="E77" s="4" t="s">
        <v>725</v>
      </c>
      <c r="F77" s="222" t="str">
        <f t="shared" si="8"/>
        <v/>
      </c>
      <c r="G77" s="222" t="str">
        <f t="shared" si="9"/>
        <v/>
      </c>
      <c r="H77" s="6" t="str">
        <f t="shared" si="10"/>
        <v/>
      </c>
      <c r="I77" s="247" t="str">
        <f t="shared" si="6"/>
        <v>Please provide explanation for the fluctuation noted here</v>
      </c>
      <c r="M77" s="7"/>
    </row>
    <row r="78" spans="1:13">
      <c r="A78" s="1" t="s">
        <v>772</v>
      </c>
      <c r="B78" s="247">
        <f>'Prior Year'!BN86</f>
        <v>1430072.1400000001</v>
      </c>
      <c r="C78" s="247">
        <f>data!BN85</f>
        <v>1146455.46</v>
      </c>
      <c r="D78" s="247" t="s">
        <v>725</v>
      </c>
      <c r="E78" s="4" t="s">
        <v>725</v>
      </c>
      <c r="F78" s="222" t="str">
        <f t="shared" si="8"/>
        <v/>
      </c>
      <c r="G78" s="222" t="str">
        <f t="shared" si="9"/>
        <v/>
      </c>
      <c r="H78" s="6" t="str">
        <f t="shared" si="10"/>
        <v/>
      </c>
      <c r="I78" s="247" t="str">
        <f t="shared" si="6"/>
        <v>Please provide explanation for the fluctuation noted here</v>
      </c>
      <c r="M78" s="7"/>
    </row>
    <row r="79" spans="1:13">
      <c r="A79" s="1" t="s">
        <v>773</v>
      </c>
      <c r="B79" s="247">
        <f>'Prior Year'!BO86</f>
        <v>0</v>
      </c>
      <c r="C79" s="247">
        <f>data!BO85</f>
        <v>0</v>
      </c>
      <c r="D79" s="247" t="s">
        <v>725</v>
      </c>
      <c r="E79" s="4" t="s">
        <v>725</v>
      </c>
      <c r="F79" s="222" t="str">
        <f t="shared" si="8"/>
        <v/>
      </c>
      <c r="G79" s="222" t="str">
        <f t="shared" si="9"/>
        <v/>
      </c>
      <c r="H79" s="6" t="str">
        <f t="shared" si="10"/>
        <v/>
      </c>
      <c r="I79" s="247" t="str">
        <f t="shared" ref="I79:I94" si="11">IF(H79&gt;ABS(25%),"Please provide explanation for the fluctuation noted here","")</f>
        <v>Please provide explanation for the fluctuation noted here</v>
      </c>
      <c r="M79" s="7"/>
    </row>
    <row r="80" spans="1:13">
      <c r="A80" s="1" t="s">
        <v>774</v>
      </c>
      <c r="B80" s="247">
        <f>'Prior Year'!BP86</f>
        <v>0</v>
      </c>
      <c r="C80" s="247">
        <f>data!BP85</f>
        <v>0</v>
      </c>
      <c r="D80" s="247" t="s">
        <v>725</v>
      </c>
      <c r="E80" s="4" t="s">
        <v>725</v>
      </c>
      <c r="F80" s="222" t="str">
        <f t="shared" si="8"/>
        <v/>
      </c>
      <c r="G80" s="222" t="str">
        <f t="shared" si="9"/>
        <v/>
      </c>
      <c r="H80" s="6" t="str">
        <f t="shared" si="10"/>
        <v/>
      </c>
      <c r="I80" s="247" t="str">
        <f t="shared" si="11"/>
        <v>Please provide explanation for the fluctuation noted here</v>
      </c>
      <c r="M80" s="7"/>
    </row>
    <row r="81" spans="1:13">
      <c r="A81" s="1" t="s">
        <v>775</v>
      </c>
      <c r="B81" s="247">
        <f>'Prior Year'!BQ86</f>
        <v>0</v>
      </c>
      <c r="C81" s="247">
        <f>data!BQ85</f>
        <v>0</v>
      </c>
      <c r="D81" s="247" t="s">
        <v>725</v>
      </c>
      <c r="E81" s="4" t="s">
        <v>725</v>
      </c>
      <c r="F81" s="222" t="str">
        <f t="shared" si="8"/>
        <v/>
      </c>
      <c r="G81" s="222" t="str">
        <f t="shared" si="9"/>
        <v/>
      </c>
      <c r="H81" s="6" t="str">
        <f t="shared" si="10"/>
        <v/>
      </c>
      <c r="I81" s="247" t="str">
        <f t="shared" si="11"/>
        <v>Please provide explanation for the fluctuation noted here</v>
      </c>
      <c r="M81" s="7"/>
    </row>
    <row r="82" spans="1:13">
      <c r="A82" s="1" t="s">
        <v>776</v>
      </c>
      <c r="B82" s="247">
        <f>'Prior Year'!BR86</f>
        <v>391690.43999999994</v>
      </c>
      <c r="C82" s="247">
        <f>data!BR85</f>
        <v>552621.05000000005</v>
      </c>
      <c r="D82" s="247" t="s">
        <v>725</v>
      </c>
      <c r="E82" s="4" t="s">
        <v>725</v>
      </c>
      <c r="F82" s="222" t="str">
        <f t="shared" si="8"/>
        <v/>
      </c>
      <c r="G82" s="222" t="str">
        <f t="shared" si="9"/>
        <v/>
      </c>
      <c r="H82" s="6" t="str">
        <f t="shared" si="10"/>
        <v/>
      </c>
      <c r="I82" s="247" t="str">
        <f t="shared" si="11"/>
        <v>Please provide explanation for the fluctuation noted here</v>
      </c>
      <c r="M82" s="7"/>
    </row>
    <row r="83" spans="1:13">
      <c r="A83" s="1" t="s">
        <v>777</v>
      </c>
      <c r="B83" s="247">
        <f>'Prior Year'!BS86</f>
        <v>0</v>
      </c>
      <c r="C83" s="247">
        <f>data!BS85</f>
        <v>0</v>
      </c>
      <c r="D83" s="247" t="s">
        <v>725</v>
      </c>
      <c r="E83" s="4" t="s">
        <v>725</v>
      </c>
      <c r="F83" s="222" t="str">
        <f t="shared" si="8"/>
        <v/>
      </c>
      <c r="G83" s="222" t="str">
        <f t="shared" si="9"/>
        <v/>
      </c>
      <c r="H83" s="6" t="str">
        <f t="shared" si="10"/>
        <v/>
      </c>
      <c r="I83" s="247" t="str">
        <f t="shared" si="11"/>
        <v>Please provide explanation for the fluctuation noted here</v>
      </c>
      <c r="M83" s="7"/>
    </row>
    <row r="84" spans="1:13">
      <c r="A84" s="1" t="s">
        <v>778</v>
      </c>
      <c r="B84" s="247">
        <f>'Prior Year'!BT86</f>
        <v>0</v>
      </c>
      <c r="C84" s="247">
        <f>data!BT85</f>
        <v>0</v>
      </c>
      <c r="D84" s="247" t="s">
        <v>725</v>
      </c>
      <c r="E84" s="4" t="s">
        <v>725</v>
      </c>
      <c r="F84" s="222" t="str">
        <f t="shared" si="8"/>
        <v/>
      </c>
      <c r="G84" s="222" t="str">
        <f t="shared" si="9"/>
        <v/>
      </c>
      <c r="H84" s="6" t="str">
        <f t="shared" si="10"/>
        <v/>
      </c>
      <c r="I84" s="247" t="str">
        <f t="shared" si="11"/>
        <v>Please provide explanation for the fluctuation noted here</v>
      </c>
      <c r="M84" s="7"/>
    </row>
    <row r="85" spans="1:13">
      <c r="A85" s="1" t="s">
        <v>779</v>
      </c>
      <c r="B85" s="247">
        <f>'Prior Year'!BU86</f>
        <v>0</v>
      </c>
      <c r="C85" s="247">
        <f>data!BU85</f>
        <v>0</v>
      </c>
      <c r="D85" s="247" t="s">
        <v>725</v>
      </c>
      <c r="E85" s="4" t="s">
        <v>725</v>
      </c>
      <c r="F85" s="222" t="str">
        <f t="shared" si="8"/>
        <v/>
      </c>
      <c r="G85" s="222" t="str">
        <f t="shared" si="9"/>
        <v/>
      </c>
      <c r="H85" s="6" t="str">
        <f t="shared" si="10"/>
        <v/>
      </c>
      <c r="I85" s="247" t="str">
        <f t="shared" si="11"/>
        <v>Please provide explanation for the fluctuation noted here</v>
      </c>
      <c r="M85" s="7"/>
    </row>
    <row r="86" spans="1:13">
      <c r="A86" s="1" t="s">
        <v>780</v>
      </c>
      <c r="B86" s="247">
        <f>'Prior Year'!BV86</f>
        <v>525972.77</v>
      </c>
      <c r="C86" s="247">
        <f>data!BV85</f>
        <v>559389.38</v>
      </c>
      <c r="D86" s="247" t="s">
        <v>725</v>
      </c>
      <c r="E86" s="4" t="s">
        <v>725</v>
      </c>
      <c r="F86" s="222" t="str">
        <f t="shared" si="8"/>
        <v/>
      </c>
      <c r="G86" s="222" t="str">
        <f t="shared" si="9"/>
        <v/>
      </c>
      <c r="H86" s="6" t="str">
        <f t="shared" si="10"/>
        <v/>
      </c>
      <c r="I86" s="247" t="str">
        <f t="shared" si="11"/>
        <v>Please provide explanation for the fluctuation noted here</v>
      </c>
      <c r="M86" s="7"/>
    </row>
    <row r="87" spans="1:13">
      <c r="A87" s="1" t="s">
        <v>781</v>
      </c>
      <c r="B87" s="247">
        <f>'Prior Year'!BW86</f>
        <v>0</v>
      </c>
      <c r="C87" s="247">
        <f>data!BW85</f>
        <v>0</v>
      </c>
      <c r="D87" s="247" t="s">
        <v>725</v>
      </c>
      <c r="E87" s="4" t="s">
        <v>725</v>
      </c>
      <c r="F87" s="222" t="str">
        <f t="shared" si="8"/>
        <v/>
      </c>
      <c r="G87" s="222" t="str">
        <f t="shared" si="9"/>
        <v/>
      </c>
      <c r="H87" s="6" t="str">
        <f t="shared" si="10"/>
        <v/>
      </c>
      <c r="I87" s="247" t="str">
        <f t="shared" si="11"/>
        <v>Please provide explanation for the fluctuation noted here</v>
      </c>
      <c r="M87" s="7"/>
    </row>
    <row r="88" spans="1:13">
      <c r="A88" s="1" t="s">
        <v>782</v>
      </c>
      <c r="B88" s="247">
        <f>'Prior Year'!BX86</f>
        <v>201343.52</v>
      </c>
      <c r="C88" s="247">
        <f>data!BX85</f>
        <v>523657.78</v>
      </c>
      <c r="D88" s="247" t="s">
        <v>725</v>
      </c>
      <c r="E88" s="4" t="s">
        <v>725</v>
      </c>
      <c r="F88" s="222" t="str">
        <f t="shared" si="8"/>
        <v/>
      </c>
      <c r="G88" s="222" t="str">
        <f t="shared" si="9"/>
        <v/>
      </c>
      <c r="H88" s="6" t="str">
        <f t="shared" si="10"/>
        <v/>
      </c>
      <c r="I88" s="247" t="str">
        <f t="shared" si="11"/>
        <v>Please provide explanation for the fluctuation noted here</v>
      </c>
      <c r="M88" s="7"/>
    </row>
    <row r="89" spans="1:13">
      <c r="A89" s="1" t="s">
        <v>783</v>
      </c>
      <c r="B89" s="247">
        <f>'Prior Year'!BY86</f>
        <v>370053.37</v>
      </c>
      <c r="C89" s="247">
        <f>data!BY85</f>
        <v>794387.55999999994</v>
      </c>
      <c r="D89" s="247" t="s">
        <v>725</v>
      </c>
      <c r="E89" s="4" t="s">
        <v>725</v>
      </c>
      <c r="F89" s="222" t="str">
        <f t="shared" si="8"/>
        <v/>
      </c>
      <c r="G89" s="222" t="str">
        <f t="shared" si="9"/>
        <v/>
      </c>
      <c r="H89" s="6" t="str">
        <f t="shared" si="10"/>
        <v/>
      </c>
      <c r="I89" s="247" t="str">
        <f t="shared" si="11"/>
        <v>Please provide explanation for the fluctuation noted here</v>
      </c>
      <c r="M89" s="7"/>
    </row>
    <row r="90" spans="1:13">
      <c r="A90" s="1" t="s">
        <v>784</v>
      </c>
      <c r="B90" s="247">
        <f>'Prior Year'!BZ86</f>
        <v>0</v>
      </c>
      <c r="C90" s="247">
        <f>data!BZ85</f>
        <v>0</v>
      </c>
      <c r="D90" s="247" t="s">
        <v>725</v>
      </c>
      <c r="E90" s="4" t="s">
        <v>725</v>
      </c>
      <c r="F90" s="222" t="str">
        <f t="shared" si="8"/>
        <v/>
      </c>
      <c r="G90" s="222" t="str">
        <f t="shared" si="9"/>
        <v/>
      </c>
      <c r="H90" s="6" t="str">
        <f t="shared" si="10"/>
        <v/>
      </c>
      <c r="I90" s="247" t="str">
        <f t="shared" si="11"/>
        <v>Please provide explanation for the fluctuation noted here</v>
      </c>
      <c r="M90" s="7"/>
    </row>
    <row r="91" spans="1:13">
      <c r="A91" s="1" t="s">
        <v>785</v>
      </c>
      <c r="B91" s="247">
        <f>'Prior Year'!CA86</f>
        <v>361598.95999999996</v>
      </c>
      <c r="C91" s="247">
        <f>data!CA85</f>
        <v>302876.09999999998</v>
      </c>
      <c r="D91" s="247" t="s">
        <v>725</v>
      </c>
      <c r="E91" s="4" t="s">
        <v>725</v>
      </c>
      <c r="F91" s="222" t="str">
        <f t="shared" si="8"/>
        <v/>
      </c>
      <c r="G91" s="222" t="str">
        <f t="shared" si="9"/>
        <v/>
      </c>
      <c r="H91" s="6" t="str">
        <f t="shared" si="10"/>
        <v/>
      </c>
      <c r="I91" s="247" t="str">
        <f t="shared" si="11"/>
        <v>Please provide explanation for the fluctuation noted here</v>
      </c>
      <c r="M91" s="7"/>
    </row>
    <row r="92" spans="1:13">
      <c r="A92" s="1" t="s">
        <v>786</v>
      </c>
      <c r="B92" s="247">
        <f>'Prior Year'!CB86</f>
        <v>0</v>
      </c>
      <c r="C92" s="247">
        <f>data!CB85</f>
        <v>0</v>
      </c>
      <c r="D92" s="247" t="s">
        <v>725</v>
      </c>
      <c r="E92" s="4" t="s">
        <v>725</v>
      </c>
      <c r="F92" s="222" t="str">
        <f t="shared" si="8"/>
        <v/>
      </c>
      <c r="G92" s="222" t="str">
        <f t="shared" si="9"/>
        <v/>
      </c>
      <c r="H92" s="6" t="str">
        <f t="shared" si="10"/>
        <v/>
      </c>
      <c r="I92" s="247" t="str">
        <f t="shared" si="11"/>
        <v>Please provide explanation for the fluctuation noted here</v>
      </c>
      <c r="M92" s="7"/>
    </row>
    <row r="93" spans="1:13">
      <c r="A93" s="1" t="s">
        <v>787</v>
      </c>
      <c r="B93" s="247">
        <f>'Prior Year'!CC86</f>
        <v>0</v>
      </c>
      <c r="C93" s="247">
        <f>data!CC85</f>
        <v>3447.55</v>
      </c>
      <c r="D93" s="247" t="s">
        <v>725</v>
      </c>
      <c r="E93" s="4" t="s">
        <v>725</v>
      </c>
      <c r="F93" s="222" t="str">
        <f t="shared" si="8"/>
        <v/>
      </c>
      <c r="G93" s="222" t="str">
        <f t="shared" si="9"/>
        <v/>
      </c>
      <c r="H93" s="6" t="str">
        <f t="shared" si="10"/>
        <v/>
      </c>
      <c r="I93" s="247" t="str">
        <f t="shared" si="11"/>
        <v>Please provide explanation for the fluctuation noted here</v>
      </c>
      <c r="M93" s="7"/>
    </row>
    <row r="94" spans="1:13">
      <c r="A94" s="1" t="s">
        <v>788</v>
      </c>
      <c r="B94" s="247">
        <f>'Prior Year'!CD86</f>
        <v>-755884</v>
      </c>
      <c r="C94" s="247">
        <f>data!CD85</f>
        <v>253659.27</v>
      </c>
      <c r="D94" s="247" t="s">
        <v>725</v>
      </c>
      <c r="E94" s="4" t="s">
        <v>725</v>
      </c>
      <c r="F94" s="222" t="str">
        <f t="shared" si="8"/>
        <v/>
      </c>
      <c r="G94" s="222" t="str">
        <f t="shared" si="9"/>
        <v/>
      </c>
      <c r="H94" s="6" t="str">
        <f t="shared" si="10"/>
        <v/>
      </c>
      <c r="I94" s="247" t="str">
        <f t="shared" si="11"/>
        <v>Please provide explanation for the fluctuation noted here</v>
      </c>
      <c r="M94" s="7"/>
    </row>
  </sheetData>
  <pageMargins left="0.7" right="0.7" top="0.75" bottom="0.75" header="0.3" footer="0.3"/>
  <pageSetup scale="4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41DED-37F7-4C82-BF8F-10C9AD620919}">
  <sheetPr codeName="Sheet10">
    <tabColor theme="0" tint="-0.249977111117893"/>
    <pageSetUpPr fitToPage="1"/>
  </sheetPr>
  <dimension ref="A1:D134"/>
  <sheetViews>
    <sheetView workbookViewId="0">
      <selection activeCell="B40" sqref="B40"/>
    </sheetView>
  </sheetViews>
  <sheetFormatPr defaultColWidth="8.6640625" defaultRowHeight="14.5"/>
  <cols>
    <col min="1" max="1" width="47.9140625" style="12" customWidth="1"/>
    <col min="2" max="3" width="8.6640625" style="12" customWidth="1"/>
    <col min="4" max="4" width="12.33203125" style="12" bestFit="1" customWidth="1"/>
    <col min="5" max="6" width="8.6640625" style="12" customWidth="1"/>
    <col min="7" max="16384" width="8.6640625" style="12"/>
  </cols>
  <sheetData>
    <row r="1" spans="1:4">
      <c r="A1" s="301" t="s">
        <v>1347</v>
      </c>
    </row>
    <row r="3" spans="1:4">
      <c r="A3" s="11" t="s">
        <v>789</v>
      </c>
    </row>
    <row r="4" spans="1:4">
      <c r="A4" s="299" t="s">
        <v>1345</v>
      </c>
    </row>
    <row r="5" spans="1:4">
      <c r="A5" s="300" t="s">
        <v>1343</v>
      </c>
    </row>
    <row r="6" spans="1:4">
      <c r="A6" s="298"/>
    </row>
    <row r="7" spans="1:4">
      <c r="A7" s="299" t="s">
        <v>1346</v>
      </c>
    </row>
    <row r="8" spans="1:4">
      <c r="A8" s="300" t="s">
        <v>1344</v>
      </c>
    </row>
    <row r="11" spans="1:4">
      <c r="A11" s="13" t="s">
        <v>790</v>
      </c>
      <c r="D11" s="248">
        <f>data!C380</f>
        <v>298218.25</v>
      </c>
    </row>
    <row r="12" spans="1:4">
      <c r="A12" s="13" t="s">
        <v>791</v>
      </c>
      <c r="D12" s="248" t="str">
        <f>IF(OR(data!C380&gt;1000000,data!C380/(data!D360+data!D383)&gt;0.01),"Yes","No")</f>
        <v>No</v>
      </c>
    </row>
    <row r="14" spans="1:4">
      <c r="A14" s="13" t="s">
        <v>792</v>
      </c>
      <c r="D14" s="14" t="s">
        <v>793</v>
      </c>
    </row>
    <row r="15" spans="1:4">
      <c r="A15" s="12" t="s">
        <v>794</v>
      </c>
      <c r="D15" s="15"/>
    </row>
    <row r="16" spans="1:4">
      <c r="A16" s="12" t="s">
        <v>794</v>
      </c>
      <c r="D16" s="15"/>
    </row>
    <row r="17" spans="1:4">
      <c r="A17" s="12" t="s">
        <v>794</v>
      </c>
      <c r="D17" s="15"/>
    </row>
    <row r="18" spans="1:4">
      <c r="A18" s="12" t="s">
        <v>794</v>
      </c>
      <c r="D18" s="15"/>
    </row>
    <row r="19" spans="1:4">
      <c r="A19" s="12" t="s">
        <v>794</v>
      </c>
      <c r="D19" s="15"/>
    </row>
    <row r="20" spans="1:4">
      <c r="A20" s="12" t="s">
        <v>794</v>
      </c>
      <c r="D20" s="15"/>
    </row>
    <row r="21" spans="1:4">
      <c r="A21" s="12" t="s">
        <v>794</v>
      </c>
      <c r="D21" s="15"/>
    </row>
    <row r="25" spans="1:4">
      <c r="A25" s="13" t="s">
        <v>795</v>
      </c>
      <c r="D25" s="249">
        <f>data!C414</f>
        <v>830745.7</v>
      </c>
    </row>
    <row r="26" spans="1:4">
      <c r="A26" s="13" t="s">
        <v>791</v>
      </c>
      <c r="D26" s="249" t="str">
        <f>IF(OR(data!C414&gt;1000000,data!C414/(data!D416)&gt;0.01),"Yes","No")</f>
        <v>Yes</v>
      </c>
    </row>
    <row r="28" spans="1:4">
      <c r="A28" s="13" t="s">
        <v>792</v>
      </c>
      <c r="D28" s="14" t="s">
        <v>793</v>
      </c>
    </row>
    <row r="29" spans="1:4">
      <c r="A29" s="12" t="s">
        <v>1392</v>
      </c>
      <c r="D29" s="322">
        <v>79373.179999999993</v>
      </c>
    </row>
    <row r="30" spans="1:4">
      <c r="A30" s="12" t="s">
        <v>1393</v>
      </c>
      <c r="D30" s="321">
        <v>28800</v>
      </c>
    </row>
    <row r="31" spans="1:4">
      <c r="A31" s="12" t="s">
        <v>1394</v>
      </c>
      <c r="D31" s="321">
        <v>33450</v>
      </c>
    </row>
    <row r="32" spans="1:4">
      <c r="A32" s="12" t="s">
        <v>1395</v>
      </c>
      <c r="D32" s="321">
        <v>211647</v>
      </c>
    </row>
    <row r="33" spans="1:4">
      <c r="A33" s="12" t="s">
        <v>1396</v>
      </c>
      <c r="D33" s="321">
        <v>140671</v>
      </c>
    </row>
    <row r="34" spans="1:4">
      <c r="A34" s="12" t="s">
        <v>1390</v>
      </c>
      <c r="D34" s="321">
        <v>290986</v>
      </c>
    </row>
    <row r="35" spans="1:4">
      <c r="A35" s="12" t="s">
        <v>1391</v>
      </c>
      <c r="D35" s="321">
        <v>26399</v>
      </c>
    </row>
    <row r="36" spans="1:4">
      <c r="A36" s="12" t="s">
        <v>144</v>
      </c>
      <c r="D36" s="321">
        <f>+D25-SUM(D29:D35)</f>
        <v>19419.520000000019</v>
      </c>
    </row>
    <row r="37" spans="1:4">
      <c r="D37" s="321"/>
    </row>
    <row r="38" spans="1:4">
      <c r="D38" s="321"/>
    </row>
    <row r="39" spans="1:4">
      <c r="D39" s="321"/>
    </row>
    <row r="40" spans="1:4">
      <c r="D40" s="321"/>
    </row>
    <row r="41" spans="1:4">
      <c r="D41" s="321"/>
    </row>
    <row r="42" spans="1:4">
      <c r="D42" s="321"/>
    </row>
    <row r="43" spans="1:4">
      <c r="D43" s="321"/>
    </row>
    <row r="44" spans="1:4">
      <c r="D44" s="321"/>
    </row>
    <row r="45" spans="1:4">
      <c r="D45" s="321"/>
    </row>
    <row r="46" spans="1:4">
      <c r="D46" s="321"/>
    </row>
    <row r="47" spans="1:4">
      <c r="D47" s="321"/>
    </row>
    <row r="48" spans="1:4">
      <c r="D48" s="321"/>
    </row>
    <row r="49" spans="4:4">
      <c r="D49" s="321"/>
    </row>
    <row r="50" spans="4:4">
      <c r="D50" s="321"/>
    </row>
    <row r="51" spans="4:4">
      <c r="D51" s="321"/>
    </row>
    <row r="52" spans="4:4">
      <c r="D52" s="321"/>
    </row>
    <row r="53" spans="4:4">
      <c r="D53" s="321"/>
    </row>
    <row r="54" spans="4:4">
      <c r="D54" s="321"/>
    </row>
    <row r="55" spans="4:4">
      <c r="D55" s="321"/>
    </row>
    <row r="56" spans="4:4">
      <c r="D56" s="321"/>
    </row>
    <row r="57" spans="4:4">
      <c r="D57" s="321"/>
    </row>
    <row r="58" spans="4:4">
      <c r="D58" s="321"/>
    </row>
    <row r="59" spans="4:4">
      <c r="D59" s="321"/>
    </row>
    <row r="60" spans="4:4">
      <c r="D60" s="321"/>
    </row>
    <row r="61" spans="4:4">
      <c r="D61" s="321"/>
    </row>
    <row r="62" spans="4:4">
      <c r="D62" s="321"/>
    </row>
    <row r="63" spans="4:4">
      <c r="D63" s="321"/>
    </row>
    <row r="64" spans="4:4">
      <c r="D64" s="321"/>
    </row>
    <row r="65" spans="4:4">
      <c r="D65" s="321"/>
    </row>
    <row r="66" spans="4:4">
      <c r="D66" s="321"/>
    </row>
    <row r="67" spans="4:4">
      <c r="D67" s="321"/>
    </row>
    <row r="68" spans="4:4">
      <c r="D68" s="321"/>
    </row>
    <row r="69" spans="4:4">
      <c r="D69" s="321"/>
    </row>
    <row r="70" spans="4:4">
      <c r="D70" s="321"/>
    </row>
    <row r="71" spans="4:4">
      <c r="D71" s="321"/>
    </row>
    <row r="72" spans="4:4">
      <c r="D72" s="321"/>
    </row>
    <row r="73" spans="4:4">
      <c r="D73" s="321"/>
    </row>
    <row r="74" spans="4:4">
      <c r="D74" s="321"/>
    </row>
    <row r="75" spans="4:4">
      <c r="D75" s="321"/>
    </row>
    <row r="76" spans="4:4">
      <c r="D76" s="321"/>
    </row>
    <row r="77" spans="4:4">
      <c r="D77" s="321"/>
    </row>
    <row r="78" spans="4:4">
      <c r="D78" s="321"/>
    </row>
    <row r="79" spans="4:4">
      <c r="D79" s="321"/>
    </row>
    <row r="80" spans="4:4">
      <c r="D80" s="321"/>
    </row>
    <row r="81" spans="4:4">
      <c r="D81" s="321"/>
    </row>
    <row r="82" spans="4:4">
      <c r="D82" s="321"/>
    </row>
    <row r="83" spans="4:4">
      <c r="D83" s="321"/>
    </row>
    <row r="84" spans="4:4">
      <c r="D84" s="321"/>
    </row>
    <row r="85" spans="4:4">
      <c r="D85" s="321"/>
    </row>
    <row r="86" spans="4:4">
      <c r="D86" s="321"/>
    </row>
    <row r="87" spans="4:4">
      <c r="D87" s="321"/>
    </row>
    <row r="88" spans="4:4">
      <c r="D88" s="321"/>
    </row>
    <row r="89" spans="4:4">
      <c r="D89" s="321"/>
    </row>
    <row r="90" spans="4:4">
      <c r="D90" s="321"/>
    </row>
    <row r="91" spans="4:4">
      <c r="D91" s="321"/>
    </row>
    <row r="92" spans="4:4">
      <c r="D92" s="321"/>
    </row>
    <row r="93" spans="4:4">
      <c r="D93" s="321"/>
    </row>
    <row r="94" spans="4:4">
      <c r="D94" s="321"/>
    </row>
    <row r="95" spans="4:4">
      <c r="D95" s="321"/>
    </row>
    <row r="96" spans="4:4">
      <c r="D96" s="321"/>
    </row>
    <row r="97" spans="4:4">
      <c r="D97" s="321"/>
    </row>
    <row r="98" spans="4:4">
      <c r="D98" s="321"/>
    </row>
    <row r="99" spans="4:4">
      <c r="D99" s="321"/>
    </row>
    <row r="100" spans="4:4">
      <c r="D100" s="321"/>
    </row>
    <row r="101" spans="4:4">
      <c r="D101" s="321"/>
    </row>
    <row r="102" spans="4:4">
      <c r="D102" s="321"/>
    </row>
    <row r="103" spans="4:4">
      <c r="D103" s="321"/>
    </row>
    <row r="104" spans="4:4">
      <c r="D104" s="321"/>
    </row>
    <row r="105" spans="4:4">
      <c r="D105" s="321"/>
    </row>
    <row r="106" spans="4:4">
      <c r="D106" s="321"/>
    </row>
    <row r="107" spans="4:4">
      <c r="D107" s="321"/>
    </row>
    <row r="108" spans="4:4">
      <c r="D108" s="321"/>
    </row>
    <row r="109" spans="4:4">
      <c r="D109" s="321"/>
    </row>
    <row r="110" spans="4:4">
      <c r="D110" s="321"/>
    </row>
    <row r="111" spans="4:4">
      <c r="D111" s="321"/>
    </row>
    <row r="112" spans="4:4">
      <c r="D112" s="321"/>
    </row>
    <row r="113" spans="4:4">
      <c r="D113" s="321"/>
    </row>
    <row r="114" spans="4:4">
      <c r="D114" s="321"/>
    </row>
    <row r="115" spans="4:4">
      <c r="D115" s="321"/>
    </row>
    <row r="116" spans="4:4">
      <c r="D116" s="321"/>
    </row>
    <row r="117" spans="4:4">
      <c r="D117" s="321"/>
    </row>
    <row r="118" spans="4:4">
      <c r="D118" s="321"/>
    </row>
    <row r="119" spans="4:4">
      <c r="D119" s="321"/>
    </row>
    <row r="120" spans="4:4">
      <c r="D120" s="321"/>
    </row>
    <row r="121" spans="4:4">
      <c r="D121" s="321"/>
    </row>
    <row r="122" spans="4:4">
      <c r="D122" s="321"/>
    </row>
    <row r="123" spans="4:4">
      <c r="D123" s="321"/>
    </row>
    <row r="124" spans="4:4">
      <c r="D124" s="321"/>
    </row>
    <row r="125" spans="4:4">
      <c r="D125" s="321"/>
    </row>
    <row r="126" spans="4:4">
      <c r="D126" s="321"/>
    </row>
    <row r="127" spans="4:4">
      <c r="D127" s="321"/>
    </row>
    <row r="128" spans="4:4">
      <c r="D128" s="321"/>
    </row>
    <row r="129" spans="4:4">
      <c r="D129" s="321"/>
    </row>
    <row r="130" spans="4:4">
      <c r="D130" s="321"/>
    </row>
    <row r="131" spans="4:4">
      <c r="D131" s="321"/>
    </row>
    <row r="132" spans="4:4">
      <c r="D132" s="321"/>
    </row>
    <row r="133" spans="4:4">
      <c r="D133" s="321"/>
    </row>
    <row r="134" spans="4:4">
      <c r="D134" s="321"/>
    </row>
  </sheetData>
  <pageMargins left="0.7" right="0.7" top="0.75" bottom="0.75" header="0.3" footer="0.3"/>
  <pageSetup scale="5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G40"/>
  <sheetViews>
    <sheetView topLeftCell="A25" workbookViewId="0">
      <selection activeCell="D10" sqref="D10"/>
    </sheetView>
  </sheetViews>
  <sheetFormatPr defaultColWidth="8.75" defaultRowHeight="18" customHeight="1"/>
  <cols>
    <col min="1" max="1" width="4.75" style="1" customWidth="1"/>
    <col min="2" max="2" width="15.4140625" style="1" customWidth="1"/>
    <col min="3" max="3" width="4.75" style="1" customWidth="1"/>
    <col min="4" max="4" width="15.75" style="1" customWidth="1"/>
    <col min="5" max="5" width="4.75" style="1" customWidth="1"/>
    <col min="6" max="7" width="13.75" style="1" customWidth="1"/>
    <col min="8" max="9" width="8.75" style="1" customWidth="1"/>
    <col min="10" max="16384" width="8.75" style="1"/>
  </cols>
  <sheetData>
    <row r="1" spans="1:7" ht="20.149999999999999" customHeight="1">
      <c r="G1" s="75" t="s">
        <v>796</v>
      </c>
    </row>
    <row r="2" spans="1:7" ht="20.149999999999999" customHeight="1">
      <c r="A2" s="76" t="s">
        <v>797</v>
      </c>
      <c r="B2" s="76"/>
      <c r="C2" s="76"/>
      <c r="D2" s="76"/>
      <c r="E2" s="76"/>
      <c r="F2" s="76"/>
    </row>
    <row r="3" spans="1:7" ht="20.149999999999999" customHeight="1">
      <c r="B3" s="76"/>
      <c r="C3" s="76"/>
      <c r="D3" s="76"/>
      <c r="E3" s="76"/>
      <c r="F3" s="76"/>
      <c r="G3" s="76"/>
    </row>
    <row r="4" spans="1:7" ht="20.149999999999999" customHeight="1">
      <c r="A4" s="77">
        <v>1</v>
      </c>
      <c r="B4" s="79" t="str">
        <f>"Fiscal Year Ended:  "&amp;data!C96</f>
        <v>Fiscal Year Ended:  12/31/2020</v>
      </c>
      <c r="C4" s="78"/>
      <c r="D4" s="79"/>
      <c r="E4" s="80"/>
      <c r="F4" s="78" t="str">
        <f>"License Number:  "&amp;"H-"&amp;FIXED(data!C97,0)</f>
        <v>License Number:  H-21</v>
      </c>
      <c r="G4" s="81"/>
    </row>
    <row r="5" spans="1:7" ht="20.149999999999999" customHeight="1">
      <c r="A5" s="77">
        <v>2</v>
      </c>
      <c r="B5" s="78" t="s">
        <v>285</v>
      </c>
      <c r="C5" s="81"/>
      <c r="D5" s="78" t="str">
        <f>"  "&amp;data!C98</f>
        <v xml:space="preserve">  Newport Hospital &amp; Health Services</v>
      </c>
      <c r="E5" s="80"/>
      <c r="F5" s="80"/>
      <c r="G5" s="81"/>
    </row>
    <row r="6" spans="1:7" ht="20.149999999999999" customHeight="1">
      <c r="A6" s="77">
        <v>3</v>
      </c>
      <c r="B6" s="78" t="s">
        <v>290</v>
      </c>
      <c r="C6" s="81"/>
      <c r="D6" s="78" t="str">
        <f>"  "&amp;data!C103</f>
        <v xml:space="preserve">  Pend Orielle</v>
      </c>
      <c r="E6" s="80"/>
      <c r="F6" s="80"/>
      <c r="G6" s="81"/>
    </row>
    <row r="7" spans="1:7" ht="20.149999999999999" customHeight="1">
      <c r="A7" s="77">
        <v>4</v>
      </c>
      <c r="B7" s="78" t="s">
        <v>798</v>
      </c>
      <c r="C7" s="81"/>
      <c r="D7" s="78" t="str">
        <f>"  "&amp;data!C104</f>
        <v xml:space="preserve">  Merry-Ann Keane</v>
      </c>
      <c r="E7" s="80"/>
      <c r="F7" s="80"/>
      <c r="G7" s="81"/>
    </row>
    <row r="8" spans="1:7" ht="20.149999999999999" customHeight="1">
      <c r="A8" s="77">
        <v>5</v>
      </c>
      <c r="B8" s="78" t="s">
        <v>799</v>
      </c>
      <c r="C8" s="81"/>
      <c r="D8" s="78" t="str">
        <f>"  "&amp;data!C105</f>
        <v xml:space="preserve">  Kim Manus</v>
      </c>
      <c r="E8" s="80"/>
      <c r="F8" s="80"/>
      <c r="G8" s="81"/>
    </row>
    <row r="9" spans="1:7" ht="20.149999999999999" customHeight="1">
      <c r="A9" s="77">
        <v>6</v>
      </c>
      <c r="B9" s="78" t="s">
        <v>800</v>
      </c>
      <c r="C9" s="81"/>
      <c r="D9" s="78" t="str">
        <f>"  "&amp;data!C106</f>
        <v xml:space="preserve">  Lois Robertson</v>
      </c>
      <c r="E9" s="80"/>
      <c r="F9" s="80"/>
      <c r="G9" s="81"/>
    </row>
    <row r="10" spans="1:7" ht="20.149999999999999" customHeight="1">
      <c r="A10" s="77">
        <v>7</v>
      </c>
      <c r="B10" s="78" t="s">
        <v>801</v>
      </c>
      <c r="C10" s="81"/>
      <c r="D10" s="78" t="str">
        <f>"  "&amp;data!C107</f>
        <v xml:space="preserve">  509-447-4221</v>
      </c>
      <c r="E10" s="80"/>
      <c r="F10" s="80"/>
      <c r="G10" s="81"/>
    </row>
    <row r="11" spans="1:7" ht="20.149999999999999" customHeight="1">
      <c r="A11" s="77">
        <v>8</v>
      </c>
      <c r="B11" s="78" t="s">
        <v>802</v>
      </c>
      <c r="C11" s="81"/>
      <c r="D11" s="78" t="str">
        <f>"  "&amp;data!C108</f>
        <v xml:space="preserve">  509-447-6290</v>
      </c>
      <c r="E11" s="80"/>
      <c r="F11" s="80"/>
      <c r="G11" s="81"/>
    </row>
    <row r="12" spans="1:7" ht="20.149999999999999" customHeight="1">
      <c r="A12" s="82"/>
      <c r="B12" s="83"/>
      <c r="C12" s="83"/>
      <c r="D12" s="83"/>
      <c r="E12" s="83"/>
      <c r="F12" s="83"/>
      <c r="G12" s="84"/>
    </row>
    <row r="13" spans="1:7" ht="20.149999999999999" customHeight="1">
      <c r="A13" s="85"/>
      <c r="G13" s="86"/>
    </row>
    <row r="14" spans="1:7" ht="20.149999999999999" customHeight="1">
      <c r="A14" s="77">
        <v>9</v>
      </c>
      <c r="B14" s="78" t="s">
        <v>803</v>
      </c>
      <c r="C14" s="78"/>
      <c r="D14" s="78"/>
      <c r="E14" s="78"/>
      <c r="F14" s="78"/>
      <c r="G14" s="84"/>
    </row>
    <row r="15" spans="1:7" ht="20.149999999999999" customHeight="1">
      <c r="A15" s="87" t="s">
        <v>299</v>
      </c>
      <c r="B15" s="88"/>
      <c r="C15" s="89" t="s">
        <v>301</v>
      </c>
      <c r="D15" s="88"/>
      <c r="E15" s="89" t="s">
        <v>303</v>
      </c>
      <c r="F15" s="90"/>
      <c r="G15" s="91"/>
    </row>
    <row r="16" spans="1:7" ht="20.149999999999999" customHeight="1">
      <c r="A16" s="92" t="str">
        <f>IF(data!C113&gt;0," X","")</f>
        <v/>
      </c>
      <c r="B16" s="81" t="s">
        <v>288</v>
      </c>
      <c r="C16" s="93" t="str">
        <f>IF(data!C117&gt;0," X","")</f>
        <v/>
      </c>
      <c r="D16" s="94" t="s">
        <v>804</v>
      </c>
      <c r="E16" s="250" t="str">
        <f>IF(data!C120&gt;0," X","")</f>
        <v/>
      </c>
      <c r="F16" s="95" t="s">
        <v>304</v>
      </c>
      <c r="G16" s="81"/>
    </row>
    <row r="17" spans="1:7" ht="20.149999999999999" customHeight="1">
      <c r="A17" s="92" t="str">
        <f>IF(data!C114&gt;0," X","")</f>
        <v/>
      </c>
      <c r="B17" s="81" t="s">
        <v>290</v>
      </c>
      <c r="C17" s="93" t="str">
        <f>IF(data!C118&gt;0," X","")</f>
        <v/>
      </c>
      <c r="D17" s="94" t="s">
        <v>384</v>
      </c>
      <c r="E17" s="250" t="str">
        <f>IF(data!C121&gt;0," X","")</f>
        <v/>
      </c>
      <c r="F17" s="95" t="s">
        <v>305</v>
      </c>
      <c r="G17" s="81"/>
    </row>
    <row r="18" spans="1:7" ht="20.149999999999999" customHeight="1">
      <c r="A18" s="77"/>
      <c r="B18" s="81" t="s">
        <v>805</v>
      </c>
      <c r="C18" s="81"/>
      <c r="D18" s="81"/>
      <c r="E18" s="250" t="str">
        <f>IF(data!C122&gt;0," X","")</f>
        <v/>
      </c>
      <c r="F18" s="95" t="s">
        <v>306</v>
      </c>
      <c r="G18" s="81"/>
    </row>
    <row r="19" spans="1:7" ht="20.149999999999999" customHeight="1">
      <c r="A19" s="92" t="str">
        <f>IF(data!C115&gt;0," X","")</f>
        <v xml:space="preserve"> X</v>
      </c>
      <c r="B19" s="94" t="s">
        <v>806</v>
      </c>
      <c r="C19" s="81"/>
      <c r="D19" s="81"/>
      <c r="E19" s="81"/>
      <c r="F19" s="95"/>
      <c r="G19" s="81"/>
    </row>
    <row r="20" spans="1:7" ht="20.149999999999999" customHeight="1">
      <c r="A20" s="82"/>
      <c r="B20" s="83"/>
      <c r="C20" s="83"/>
      <c r="D20" s="83"/>
      <c r="E20" s="83"/>
      <c r="F20" s="83"/>
      <c r="G20" s="84"/>
    </row>
    <row r="21" spans="1:7" ht="20.149999999999999" customHeight="1">
      <c r="A21" s="85"/>
      <c r="G21" s="96"/>
    </row>
    <row r="22" spans="1:7" ht="20.149999999999999" customHeight="1">
      <c r="A22" s="77">
        <v>10</v>
      </c>
      <c r="B22" s="78" t="s">
        <v>807</v>
      </c>
      <c r="C22" s="78"/>
      <c r="D22" s="78"/>
      <c r="E22" s="78"/>
      <c r="F22" s="92" t="s">
        <v>309</v>
      </c>
      <c r="G22" s="93" t="s">
        <v>227</v>
      </c>
    </row>
    <row r="23" spans="1:7" ht="20.149999999999999" customHeight="1">
      <c r="A23" s="77"/>
      <c r="B23" s="78" t="s">
        <v>808</v>
      </c>
      <c r="C23" s="78"/>
      <c r="D23" s="78"/>
      <c r="E23" s="78"/>
      <c r="F23" s="77">
        <f>data!C127</f>
        <v>427</v>
      </c>
      <c r="G23" s="81">
        <f>data!D127</f>
        <v>1403</v>
      </c>
    </row>
    <row r="24" spans="1:7" ht="20.149999999999999" customHeight="1">
      <c r="A24" s="77"/>
      <c r="B24" s="78" t="s">
        <v>809</v>
      </c>
      <c r="C24" s="78"/>
      <c r="D24" s="78"/>
      <c r="E24" s="78"/>
      <c r="F24" s="77">
        <f>data!C128</f>
        <v>68</v>
      </c>
      <c r="G24" s="81">
        <f>data!D128</f>
        <v>695</v>
      </c>
    </row>
    <row r="25" spans="1:7" ht="20.149999999999999" customHeight="1">
      <c r="A25" s="77"/>
      <c r="B25" s="78" t="s">
        <v>810</v>
      </c>
      <c r="C25" s="78"/>
      <c r="D25" s="78"/>
      <c r="E25" s="78"/>
      <c r="F25" s="77">
        <f>data!C129</f>
        <v>0</v>
      </c>
      <c r="G25" s="81">
        <f>data!D129</f>
        <v>0</v>
      </c>
    </row>
    <row r="26" spans="1:7" ht="20.149999999999999" customHeight="1">
      <c r="A26" s="77">
        <v>11</v>
      </c>
      <c r="B26" s="78" t="s">
        <v>313</v>
      </c>
      <c r="C26" s="78"/>
      <c r="D26" s="78"/>
      <c r="E26" s="78"/>
      <c r="F26" s="77">
        <f>data!C130</f>
        <v>64</v>
      </c>
      <c r="G26" s="81">
        <f>data!D130</f>
        <v>99</v>
      </c>
    </row>
    <row r="27" spans="1:7" ht="20.149999999999999" customHeight="1">
      <c r="A27" s="82"/>
      <c r="B27" s="83"/>
      <c r="C27" s="83"/>
      <c r="D27" s="83"/>
      <c r="E27" s="83"/>
      <c r="F27" s="83"/>
      <c r="G27" s="84"/>
    </row>
    <row r="28" spans="1:7" ht="20.149999999999999" customHeight="1">
      <c r="A28" s="85"/>
      <c r="G28" s="96"/>
    </row>
    <row r="29" spans="1:7" ht="20.149999999999999" customHeight="1">
      <c r="A29" s="77">
        <v>12</v>
      </c>
      <c r="B29" s="97" t="s">
        <v>811</v>
      </c>
      <c r="C29" s="81"/>
      <c r="D29" s="93" t="s">
        <v>179</v>
      </c>
      <c r="E29" s="97" t="s">
        <v>811</v>
      </c>
      <c r="F29" s="81"/>
      <c r="G29" s="93" t="s">
        <v>179</v>
      </c>
    </row>
    <row r="30" spans="1:7" ht="20.149999999999999" customHeight="1">
      <c r="A30" s="77"/>
      <c r="B30" s="78" t="s">
        <v>315</v>
      </c>
      <c r="C30" s="81"/>
      <c r="D30" s="81">
        <f>data!C132</f>
        <v>0</v>
      </c>
      <c r="E30" s="78" t="s">
        <v>321</v>
      </c>
      <c r="F30" s="81"/>
      <c r="G30" s="81">
        <f>data!C139</f>
        <v>0</v>
      </c>
    </row>
    <row r="31" spans="1:7" ht="20.149999999999999" customHeight="1">
      <c r="A31" s="77"/>
      <c r="B31" s="97" t="s">
        <v>812</v>
      </c>
      <c r="C31" s="81"/>
      <c r="D31" s="81">
        <f>data!C133</f>
        <v>0</v>
      </c>
      <c r="E31" s="78" t="s">
        <v>322</v>
      </c>
      <c r="F31" s="81"/>
      <c r="G31" s="81">
        <f>data!C140</f>
        <v>0</v>
      </c>
    </row>
    <row r="32" spans="1:7" ht="20.149999999999999" customHeight="1">
      <c r="A32" s="77"/>
      <c r="B32" s="97" t="s">
        <v>813</v>
      </c>
      <c r="C32" s="81"/>
      <c r="D32" s="81">
        <f>data!C134</f>
        <v>24</v>
      </c>
      <c r="E32" s="78" t="s">
        <v>814</v>
      </c>
      <c r="F32" s="81"/>
      <c r="G32" s="81">
        <f>data!C141</f>
        <v>0</v>
      </c>
    </row>
    <row r="33" spans="1:7" ht="20.149999999999999" customHeight="1">
      <c r="A33" s="77"/>
      <c r="B33" s="97" t="s">
        <v>815</v>
      </c>
      <c r="C33" s="81"/>
      <c r="D33" s="81">
        <f>data!C135</f>
        <v>0</v>
      </c>
      <c r="E33" s="78" t="s">
        <v>816</v>
      </c>
      <c r="F33" s="81"/>
      <c r="G33" s="81">
        <f>data!C142</f>
        <v>0</v>
      </c>
    </row>
    <row r="34" spans="1:7" ht="20.149999999999999" customHeight="1">
      <c r="A34" s="77"/>
      <c r="B34" s="97" t="s">
        <v>817</v>
      </c>
      <c r="C34" s="81"/>
      <c r="D34" s="81">
        <f>data!C136</f>
        <v>0</v>
      </c>
      <c r="E34" s="78" t="s">
        <v>324</v>
      </c>
      <c r="F34" s="81"/>
      <c r="G34" s="81">
        <f>data!E143</f>
        <v>24</v>
      </c>
    </row>
    <row r="35" spans="1:7" ht="20.149999999999999" customHeight="1">
      <c r="A35" s="77"/>
      <c r="B35" s="97" t="s">
        <v>818</v>
      </c>
      <c r="C35" s="81"/>
      <c r="D35" s="81">
        <f>data!C137</f>
        <v>0</v>
      </c>
      <c r="E35" s="78" t="s">
        <v>819</v>
      </c>
      <c r="F35" s="98"/>
      <c r="G35" s="81"/>
    </row>
    <row r="36" spans="1:7" ht="20.149999999999999" customHeight="1">
      <c r="A36" s="77"/>
      <c r="B36" s="78" t="s">
        <v>108</v>
      </c>
      <c r="C36" s="81"/>
      <c r="D36" s="81">
        <f>data!C138</f>
        <v>0</v>
      </c>
      <c r="E36" s="78" t="s">
        <v>325</v>
      </c>
      <c r="F36" s="81"/>
      <c r="G36" s="81">
        <f>data!C144</f>
        <v>24</v>
      </c>
    </row>
    <row r="37" spans="1:7" ht="20.149999999999999" customHeight="1">
      <c r="A37" s="77"/>
      <c r="E37" s="78" t="s">
        <v>326</v>
      </c>
      <c r="F37" s="81"/>
      <c r="G37" s="81">
        <f>data!C145</f>
        <v>0</v>
      </c>
    </row>
    <row r="38" spans="1:7" ht="20.149999999999999" customHeight="1">
      <c r="A38" s="77"/>
      <c r="B38" s="78"/>
      <c r="C38" s="78"/>
      <c r="D38" s="78"/>
      <c r="E38" s="78"/>
      <c r="F38" s="78"/>
      <c r="G38" s="81"/>
    </row>
    <row r="39" spans="1:7" ht="20.149999999999999" customHeight="1">
      <c r="A39" s="99">
        <v>13</v>
      </c>
      <c r="B39" s="100" t="s">
        <v>321</v>
      </c>
      <c r="C39" s="96"/>
      <c r="D39" s="96"/>
      <c r="E39" s="101"/>
      <c r="F39" s="101"/>
      <c r="G39" s="102"/>
    </row>
    <row r="40" spans="1:7" ht="20.149999999999999" customHeight="1">
      <c r="A40" s="103"/>
      <c r="B40" s="104" t="s">
        <v>820</v>
      </c>
      <c r="C40" s="105" t="s">
        <v>284</v>
      </c>
      <c r="D40" s="86">
        <f>data!C147</f>
        <v>0</v>
      </c>
      <c r="E40" s="106"/>
      <c r="F40" s="106"/>
      <c r="G40" s="107"/>
    </row>
  </sheetData>
  <phoneticPr fontId="0" type="noConversion"/>
  <printOptions horizontalCentered="1" verticalCentered="1" gridLines="1" gridLinesSet="0"/>
  <pageMargins left="0" right="0" top="0" bottom="0" header="0" footer="0"/>
  <pageSetup scale="90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G33"/>
  <sheetViews>
    <sheetView topLeftCell="A22" zoomScaleNormal="100" workbookViewId="0">
      <selection activeCell="I1" sqref="I1"/>
    </sheetView>
  </sheetViews>
  <sheetFormatPr defaultColWidth="8.75" defaultRowHeight="20.149999999999999" customHeight="1"/>
  <cols>
    <col min="1" max="1" width="10.33203125" style="1" customWidth="1"/>
    <col min="2" max="2" width="10.75" style="1" customWidth="1"/>
    <col min="3" max="3" width="12.75" style="1" customWidth="1"/>
    <col min="4" max="4" width="11.75" style="1" customWidth="1"/>
    <col min="5" max="6" width="13.75" style="1" customWidth="1"/>
    <col min="7" max="7" width="14.75" style="1" customWidth="1"/>
    <col min="8" max="9" width="8.75" style="1" customWidth="1"/>
    <col min="10" max="16384" width="8.75" style="1"/>
  </cols>
  <sheetData>
    <row r="1" spans="1:7" ht="20.149999999999999" customHeight="1">
      <c r="A1" s="134" t="s">
        <v>821</v>
      </c>
      <c r="G1" s="75" t="s">
        <v>822</v>
      </c>
    </row>
    <row r="2" spans="1:7" ht="20.149999999999999" customHeight="1">
      <c r="A2" s="1" t="str">
        <f>"Hospital: "&amp;data!C98</f>
        <v>Hospital: Newport Hospital &amp; Health Services</v>
      </c>
      <c r="G2" s="4" t="s">
        <v>823</v>
      </c>
    </row>
    <row r="3" spans="1:7" ht="20.149999999999999" customHeight="1">
      <c r="G3" s="4" t="str">
        <f>"FYE: "&amp;data!C96</f>
        <v>FYE: 12/31/2020</v>
      </c>
    </row>
    <row r="4" spans="1:7" ht="20.149999999999999" customHeight="1">
      <c r="A4" s="135" t="s">
        <v>824</v>
      </c>
      <c r="B4" s="136"/>
      <c r="C4" s="136"/>
      <c r="D4" s="136"/>
      <c r="E4" s="136"/>
      <c r="F4" s="136"/>
      <c r="G4" s="137"/>
    </row>
    <row r="5" spans="1:7" ht="20.149999999999999" customHeight="1">
      <c r="A5" s="138"/>
      <c r="B5" s="88" t="s">
        <v>825</v>
      </c>
      <c r="C5" s="88"/>
      <c r="D5" s="88"/>
      <c r="E5" s="139" t="s">
        <v>336</v>
      </c>
      <c r="F5" s="88"/>
      <c r="G5" s="88"/>
    </row>
    <row r="6" spans="1:7" ht="20.149999999999999" customHeight="1">
      <c r="A6" s="140" t="s">
        <v>826</v>
      </c>
      <c r="B6" s="93" t="s">
        <v>309</v>
      </c>
      <c r="C6" s="93" t="s">
        <v>827</v>
      </c>
      <c r="D6" s="93" t="s">
        <v>332</v>
      </c>
      <c r="E6" s="93" t="s">
        <v>180</v>
      </c>
      <c r="F6" s="93" t="s">
        <v>143</v>
      </c>
      <c r="G6" s="93" t="s">
        <v>215</v>
      </c>
    </row>
    <row r="7" spans="1:7" ht="20.149999999999999" customHeight="1">
      <c r="A7" s="77" t="s">
        <v>330</v>
      </c>
      <c r="B7" s="141">
        <f>data!B154</f>
        <v>226</v>
      </c>
      <c r="C7" s="141">
        <f>data!B155</f>
        <v>804</v>
      </c>
      <c r="D7" s="141">
        <f>data!B156</f>
        <v>0</v>
      </c>
      <c r="E7" s="141">
        <f>data!B157</f>
        <v>2298814.4130000002</v>
      </c>
      <c r="F7" s="141">
        <f>data!B158</f>
        <v>19943205.761999998</v>
      </c>
      <c r="G7" s="141">
        <f>data!B157+data!B158</f>
        <v>22242020.174999997</v>
      </c>
    </row>
    <row r="8" spans="1:7" ht="20.149999999999999" customHeight="1">
      <c r="A8" s="77" t="s">
        <v>331</v>
      </c>
      <c r="B8" s="141">
        <f>data!C154</f>
        <v>45</v>
      </c>
      <c r="C8" s="141">
        <f>data!C155</f>
        <v>126</v>
      </c>
      <c r="D8" s="141">
        <f>data!C156</f>
        <v>0</v>
      </c>
      <c r="E8" s="141">
        <f>data!C157</f>
        <v>2107938.1260000002</v>
      </c>
      <c r="F8" s="141">
        <f>data!C158</f>
        <v>10158863.028999999</v>
      </c>
      <c r="G8" s="141">
        <f>data!C157+data!C158</f>
        <v>12266801.154999999</v>
      </c>
    </row>
    <row r="9" spans="1:7" ht="20.149999999999999" customHeight="1">
      <c r="A9" s="77" t="s">
        <v>828</v>
      </c>
      <c r="B9" s="141">
        <f>data!D154</f>
        <v>220</v>
      </c>
      <c r="C9" s="141">
        <f>data!D155</f>
        <v>572</v>
      </c>
      <c r="D9" s="141">
        <f>data!D156</f>
        <v>0</v>
      </c>
      <c r="E9" s="141">
        <f>data!D157</f>
        <v>3892216.4609999997</v>
      </c>
      <c r="F9" s="141">
        <f>data!D158</f>
        <v>16712968.208999999</v>
      </c>
      <c r="G9" s="141">
        <f>data!D157+data!D158</f>
        <v>20605184.669999998</v>
      </c>
    </row>
    <row r="10" spans="1:7" ht="20.149999999999999" customHeight="1">
      <c r="A10" s="92" t="s">
        <v>215</v>
      </c>
      <c r="B10" s="141">
        <f>data!E154</f>
        <v>491</v>
      </c>
      <c r="C10" s="141">
        <f>data!E155</f>
        <v>1502</v>
      </c>
      <c r="D10" s="141">
        <f>data!E156</f>
        <v>0</v>
      </c>
      <c r="E10" s="141">
        <f>data!E157</f>
        <v>8298969</v>
      </c>
      <c r="F10" s="141">
        <f>data!E158</f>
        <v>46815037</v>
      </c>
      <c r="G10" s="141">
        <f>E10+F10</f>
        <v>55114006</v>
      </c>
    </row>
    <row r="11" spans="1:7" ht="20.149999999999999" customHeight="1">
      <c r="A11" s="142"/>
      <c r="B11" s="143"/>
      <c r="C11" s="143"/>
      <c r="D11" s="143"/>
      <c r="E11" s="143"/>
      <c r="F11" s="143"/>
      <c r="G11" s="144"/>
    </row>
    <row r="12" spans="1:7" ht="20.149999999999999" customHeight="1">
      <c r="A12" s="82"/>
      <c r="B12" s="83"/>
      <c r="C12" s="83"/>
      <c r="D12" s="83"/>
      <c r="E12" s="83"/>
      <c r="F12" s="83"/>
      <c r="G12" s="84"/>
    </row>
    <row r="13" spans="1:7" ht="20.149999999999999" customHeight="1">
      <c r="A13" s="145" t="s">
        <v>829</v>
      </c>
      <c r="B13" s="76"/>
      <c r="C13" s="76"/>
      <c r="D13" s="76"/>
      <c r="E13" s="76"/>
      <c r="F13" s="76"/>
      <c r="G13" s="146"/>
    </row>
    <row r="14" spans="1:7" ht="20.149999999999999" customHeight="1">
      <c r="A14" s="138"/>
      <c r="B14" s="147" t="s">
        <v>825</v>
      </c>
      <c r="C14" s="147"/>
      <c r="D14" s="147"/>
      <c r="E14" s="147" t="s">
        <v>336</v>
      </c>
      <c r="F14" s="147"/>
      <c r="G14" s="147"/>
    </row>
    <row r="15" spans="1:7" ht="20.149999999999999" customHeight="1">
      <c r="A15" s="140" t="s">
        <v>826</v>
      </c>
      <c r="B15" s="93" t="s">
        <v>309</v>
      </c>
      <c r="C15" s="93" t="s">
        <v>827</v>
      </c>
      <c r="D15" s="93" t="s">
        <v>332</v>
      </c>
      <c r="E15" s="93" t="s">
        <v>180</v>
      </c>
      <c r="F15" s="93" t="s">
        <v>143</v>
      </c>
      <c r="G15" s="93" t="s">
        <v>215</v>
      </c>
    </row>
    <row r="16" spans="1:7" ht="20.149999999999999" customHeight="1">
      <c r="A16" s="77" t="s">
        <v>330</v>
      </c>
      <c r="B16" s="141">
        <f>data!B160</f>
        <v>62</v>
      </c>
      <c r="C16" s="141">
        <f>data!B161</f>
        <v>632</v>
      </c>
      <c r="D16" s="141">
        <f>data!B162</f>
        <v>0</v>
      </c>
      <c r="E16" s="141">
        <f>data!B163</f>
        <v>1452191.1300000001</v>
      </c>
      <c r="F16" s="141">
        <f>data!B164</f>
        <v>0</v>
      </c>
      <c r="G16" s="141">
        <f>data!B163+data!B164</f>
        <v>1452191.1300000001</v>
      </c>
    </row>
    <row r="17" spans="1:7" ht="20.149999999999999" customHeight="1">
      <c r="A17" s="77" t="s">
        <v>331</v>
      </c>
      <c r="B17" s="141">
        <f>data!C160</f>
        <v>1</v>
      </c>
      <c r="C17" s="141">
        <f>data!C161</f>
        <v>15</v>
      </c>
      <c r="D17" s="141">
        <f>data!C162</f>
        <v>0</v>
      </c>
      <c r="E17" s="141">
        <f>data!C163</f>
        <v>35146.54</v>
      </c>
      <c r="F17" s="141">
        <f>data!C164</f>
        <v>0</v>
      </c>
      <c r="G17" s="141">
        <f>data!C163+data!C164</f>
        <v>35146.54</v>
      </c>
    </row>
    <row r="18" spans="1:7" ht="20.149999999999999" customHeight="1">
      <c r="A18" s="77" t="s">
        <v>828</v>
      </c>
      <c r="B18" s="141">
        <f>data!D160</f>
        <v>5</v>
      </c>
      <c r="C18" s="141">
        <f>data!D161</f>
        <v>48</v>
      </c>
      <c r="D18" s="141">
        <f>data!D162</f>
        <v>0</v>
      </c>
      <c r="E18" s="141">
        <f>data!D163</f>
        <v>110232.33000000002</v>
      </c>
      <c r="F18" s="141">
        <f>data!D164</f>
        <v>0</v>
      </c>
      <c r="G18" s="141">
        <f>data!D163+data!D164</f>
        <v>110232.33000000002</v>
      </c>
    </row>
    <row r="19" spans="1:7" ht="20.149999999999999" customHeight="1">
      <c r="A19" s="92" t="s">
        <v>215</v>
      </c>
      <c r="B19" s="141">
        <f>data!E160</f>
        <v>68</v>
      </c>
      <c r="C19" s="141">
        <f>data!E161</f>
        <v>695</v>
      </c>
      <c r="D19" s="141">
        <f>data!E162</f>
        <v>0</v>
      </c>
      <c r="E19" s="141">
        <f>data!E163</f>
        <v>1597570.0000000002</v>
      </c>
      <c r="F19" s="141">
        <f>data!E164</f>
        <v>0</v>
      </c>
      <c r="G19" s="141">
        <f>data!E163+data!E164</f>
        <v>1597570.0000000002</v>
      </c>
    </row>
    <row r="20" spans="1:7" ht="20.149999999999999" customHeight="1">
      <c r="A20" s="142"/>
      <c r="B20" s="143"/>
      <c r="C20" s="143"/>
      <c r="D20" s="143"/>
      <c r="E20" s="143"/>
      <c r="F20" s="143"/>
      <c r="G20" s="144"/>
    </row>
    <row r="21" spans="1:7" ht="20.149999999999999" customHeight="1">
      <c r="A21" s="82"/>
      <c r="B21" s="83"/>
      <c r="C21" s="83"/>
      <c r="D21" s="83"/>
      <c r="E21" s="83"/>
      <c r="F21" s="83"/>
      <c r="G21" s="84"/>
    </row>
    <row r="22" spans="1:7" ht="20.149999999999999" customHeight="1">
      <c r="A22" s="145" t="s">
        <v>830</v>
      </c>
      <c r="B22" s="76"/>
      <c r="C22" s="76"/>
      <c r="D22" s="76"/>
      <c r="E22" s="76"/>
      <c r="F22" s="76"/>
      <c r="G22" s="146"/>
    </row>
    <row r="23" spans="1:7" ht="20.149999999999999" customHeight="1">
      <c r="A23" s="138"/>
      <c r="B23" s="88" t="s">
        <v>825</v>
      </c>
      <c r="C23" s="88"/>
      <c r="D23" s="88"/>
      <c r="E23" s="88" t="s">
        <v>336</v>
      </c>
      <c r="F23" s="88"/>
      <c r="G23" s="88"/>
    </row>
    <row r="24" spans="1:7" ht="20.149999999999999" customHeight="1">
      <c r="A24" s="140" t="s">
        <v>826</v>
      </c>
      <c r="B24" s="93" t="s">
        <v>309</v>
      </c>
      <c r="C24" s="93" t="s">
        <v>827</v>
      </c>
      <c r="D24" s="93" t="s">
        <v>332</v>
      </c>
      <c r="E24" s="93" t="s">
        <v>180</v>
      </c>
      <c r="F24" s="93" t="s">
        <v>143</v>
      </c>
      <c r="G24" s="93" t="s">
        <v>215</v>
      </c>
    </row>
    <row r="25" spans="1:7" ht="20.149999999999999" customHeight="1">
      <c r="A25" s="77" t="s">
        <v>330</v>
      </c>
      <c r="B25" s="141">
        <f>data!B166</f>
        <v>0</v>
      </c>
      <c r="C25" s="141">
        <f>data!B167</f>
        <v>0</v>
      </c>
      <c r="D25" s="141">
        <f>data!B168</f>
        <v>0</v>
      </c>
      <c r="E25" s="141">
        <f>data!B169</f>
        <v>0</v>
      </c>
      <c r="F25" s="141">
        <f>data!B170</f>
        <v>0</v>
      </c>
      <c r="G25" s="141">
        <f>data!B169+data!B170</f>
        <v>0</v>
      </c>
    </row>
    <row r="26" spans="1:7" ht="20.149999999999999" customHeight="1">
      <c r="A26" s="77" t="s">
        <v>331</v>
      </c>
      <c r="B26" s="141">
        <f>data!C166</f>
        <v>0</v>
      </c>
      <c r="C26" s="141">
        <f>data!C167</f>
        <v>0</v>
      </c>
      <c r="D26" s="141">
        <f>data!C168</f>
        <v>0</v>
      </c>
      <c r="E26" s="141">
        <f>data!C169</f>
        <v>0</v>
      </c>
      <c r="F26" s="141">
        <f>data!C170</f>
        <v>0</v>
      </c>
      <c r="G26" s="141">
        <f>data!C169+data!C170</f>
        <v>0</v>
      </c>
    </row>
    <row r="27" spans="1:7" ht="20.149999999999999" customHeight="1">
      <c r="A27" s="77" t="s">
        <v>828</v>
      </c>
      <c r="B27" s="141">
        <f>data!D166</f>
        <v>0</v>
      </c>
      <c r="C27" s="141">
        <f>data!D167</f>
        <v>0</v>
      </c>
      <c r="D27" s="141">
        <f>data!D168</f>
        <v>0</v>
      </c>
      <c r="E27" s="141">
        <f>data!D169</f>
        <v>0</v>
      </c>
      <c r="F27" s="141">
        <f>data!D170</f>
        <v>0</v>
      </c>
      <c r="G27" s="141">
        <f>data!D169+data!D170</f>
        <v>0</v>
      </c>
    </row>
    <row r="28" spans="1:7" ht="20.149999999999999" customHeight="1">
      <c r="A28" s="92" t="s">
        <v>215</v>
      </c>
      <c r="B28" s="141">
        <f>data!E166</f>
        <v>0</v>
      </c>
      <c r="C28" s="141">
        <f>data!E167</f>
        <v>0</v>
      </c>
      <c r="D28" s="141">
        <f>data!E168</f>
        <v>0</v>
      </c>
      <c r="E28" s="141">
        <f>data!E169</f>
        <v>0</v>
      </c>
      <c r="F28" s="141">
        <f>data!E170</f>
        <v>0</v>
      </c>
      <c r="G28" s="141">
        <f>data!E169+data!E170</f>
        <v>0</v>
      </c>
    </row>
    <row r="29" spans="1:7" ht="20.149999999999999" customHeight="1">
      <c r="A29" s="142"/>
      <c r="B29" s="143"/>
      <c r="C29" s="143"/>
      <c r="D29" s="143"/>
      <c r="E29" s="143"/>
      <c r="F29" s="143"/>
      <c r="G29" s="144"/>
    </row>
    <row r="30" spans="1:7" ht="20.149999999999999" customHeight="1">
      <c r="A30" s="82"/>
      <c r="B30" s="95"/>
      <c r="C30" s="83"/>
      <c r="D30" s="83"/>
      <c r="E30" s="83"/>
      <c r="F30" s="83"/>
      <c r="G30" s="84"/>
    </row>
    <row r="31" spans="1:7" ht="20.149999999999999" customHeight="1">
      <c r="A31" s="148" t="s">
        <v>831</v>
      </c>
      <c r="B31" s="149"/>
      <c r="C31" s="80"/>
      <c r="D31" s="79"/>
      <c r="E31" s="79"/>
      <c r="F31" s="79"/>
      <c r="G31" s="150"/>
    </row>
    <row r="32" spans="1:7" ht="20.149999999999999" customHeight="1">
      <c r="A32" s="151"/>
      <c r="B32" s="152" t="s">
        <v>832</v>
      </c>
      <c r="C32" s="153">
        <f>data!B173</f>
        <v>3081326</v>
      </c>
      <c r="D32" s="80"/>
      <c r="E32" s="80"/>
      <c r="F32" s="80"/>
      <c r="G32" s="98"/>
    </row>
    <row r="33" spans="1:7" ht="20.149999999999999" customHeight="1">
      <c r="A33" s="151"/>
      <c r="B33" s="154" t="s">
        <v>833</v>
      </c>
      <c r="C33" s="149">
        <f>data!C173</f>
        <v>1897193</v>
      </c>
      <c r="D33" s="149"/>
      <c r="E33" s="149"/>
      <c r="F33" s="149"/>
      <c r="G33" s="86"/>
    </row>
  </sheetData>
  <phoneticPr fontId="0" type="noConversion"/>
  <printOptions horizontalCentered="1" verticalCentered="1" gridLines="1" gridLinesSet="0"/>
  <pageMargins left="0" right="0" top="0" bottom="0" header="0" footer="0"/>
  <pageSetup scale="8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C41"/>
  <sheetViews>
    <sheetView view="pageBreakPreview" zoomScale="60" zoomScaleNormal="100" workbookViewId="0">
      <selection activeCell="N34" sqref="N34"/>
    </sheetView>
  </sheetViews>
  <sheetFormatPr defaultColWidth="8.75" defaultRowHeight="14.5"/>
  <cols>
    <col min="1" max="1" width="5.75" style="1" customWidth="1"/>
    <col min="2" max="2" width="54.08203125" style="1" customWidth="1"/>
    <col min="3" max="3" width="13.75" style="1" customWidth="1"/>
    <col min="4" max="5" width="8.75" style="1" customWidth="1"/>
    <col min="6" max="16384" width="8.75" style="1"/>
  </cols>
  <sheetData>
    <row r="1" spans="1:3" ht="20.149999999999999" customHeight="1">
      <c r="A1" s="155" t="s">
        <v>339</v>
      </c>
      <c r="B1" s="76"/>
      <c r="C1" s="75" t="s">
        <v>834</v>
      </c>
    </row>
    <row r="2" spans="1:3" ht="20.149999999999999" customHeight="1">
      <c r="A2" s="100"/>
    </row>
    <row r="3" spans="1:3" ht="20.149999999999999" customHeight="1">
      <c r="A3" s="134" t="str">
        <f>"Hospital: "&amp;data!C98</f>
        <v>Hospital: Newport Hospital &amp; Health Services</v>
      </c>
      <c r="B3" s="83"/>
      <c r="C3" s="156" t="str">
        <f>"FYE: "&amp;data!C96</f>
        <v>FYE: 12/31/2020</v>
      </c>
    </row>
    <row r="4" spans="1:3" ht="20.149999999999999" customHeight="1">
      <c r="A4" s="83"/>
    </row>
    <row r="5" spans="1:3" ht="20.149999999999999" customHeight="1">
      <c r="A5" s="77">
        <v>1</v>
      </c>
      <c r="B5" s="89" t="s">
        <v>340</v>
      </c>
      <c r="C5" s="137"/>
    </row>
    <row r="6" spans="1:3" ht="20.149999999999999" customHeight="1">
      <c r="A6" s="157">
        <v>2</v>
      </c>
      <c r="B6" s="78" t="s">
        <v>835</v>
      </c>
      <c r="C6" s="77">
        <f>data!C181</f>
        <v>1101499.6499999999</v>
      </c>
    </row>
    <row r="7" spans="1:3" ht="20.149999999999999" customHeight="1">
      <c r="A7" s="158">
        <v>3</v>
      </c>
      <c r="B7" s="97" t="s">
        <v>342</v>
      </c>
      <c r="C7" s="77">
        <f>data!C182</f>
        <v>40967.18</v>
      </c>
    </row>
    <row r="8" spans="1:3" ht="20.149999999999999" customHeight="1">
      <c r="A8" s="158">
        <v>4</v>
      </c>
      <c r="B8" s="78" t="s">
        <v>343</v>
      </c>
      <c r="C8" s="77">
        <f>data!C183</f>
        <v>212995.03</v>
      </c>
    </row>
    <row r="9" spans="1:3" ht="20.149999999999999" customHeight="1">
      <c r="A9" s="158">
        <v>5</v>
      </c>
      <c r="B9" s="78" t="s">
        <v>344</v>
      </c>
      <c r="C9" s="77">
        <f>data!C184</f>
        <v>2453539.06</v>
      </c>
    </row>
    <row r="10" spans="1:3" ht="20.149999999999999" customHeight="1">
      <c r="A10" s="158">
        <v>6</v>
      </c>
      <c r="B10" s="78" t="s">
        <v>345</v>
      </c>
      <c r="C10" s="77">
        <f>data!C185</f>
        <v>0</v>
      </c>
    </row>
    <row r="11" spans="1:3" ht="20.149999999999999" customHeight="1">
      <c r="A11" s="158">
        <v>7</v>
      </c>
      <c r="B11" s="78" t="s">
        <v>346</v>
      </c>
      <c r="C11" s="77">
        <f>data!C186</f>
        <v>696099.85</v>
      </c>
    </row>
    <row r="12" spans="1:3" ht="20.149999999999999" customHeight="1">
      <c r="A12" s="158">
        <v>8</v>
      </c>
      <c r="B12" s="78" t="s">
        <v>347</v>
      </c>
      <c r="C12" s="77">
        <f>data!C187</f>
        <v>20778.63</v>
      </c>
    </row>
    <row r="13" spans="1:3" ht="20.149999999999999" customHeight="1">
      <c r="A13" s="158">
        <v>9</v>
      </c>
      <c r="B13" s="78" t="s">
        <v>347</v>
      </c>
      <c r="C13" s="77">
        <f>data!C188</f>
        <v>11775.54</v>
      </c>
    </row>
    <row r="14" spans="1:3" ht="20.149999999999999" customHeight="1">
      <c r="A14" s="158">
        <v>10</v>
      </c>
      <c r="B14" s="78" t="s">
        <v>836</v>
      </c>
      <c r="C14" s="77">
        <f>data!D189</f>
        <v>4537654.9399999995</v>
      </c>
    </row>
    <row r="15" spans="1:3" ht="20.149999999999999" customHeight="1">
      <c r="A15" s="82"/>
      <c r="B15" s="83"/>
      <c r="C15" s="84"/>
    </row>
    <row r="16" spans="1:3" ht="20.149999999999999" customHeight="1">
      <c r="A16" s="82"/>
      <c r="B16" s="83"/>
      <c r="C16" s="84"/>
    </row>
    <row r="17" spans="1:3" ht="20.149999999999999" customHeight="1">
      <c r="A17" s="159">
        <v>11</v>
      </c>
      <c r="B17" s="90" t="s">
        <v>348</v>
      </c>
      <c r="C17" s="91"/>
    </row>
    <row r="18" spans="1:3" ht="20.149999999999999" customHeight="1">
      <c r="A18" s="77">
        <v>12</v>
      </c>
      <c r="B18" s="78" t="s">
        <v>837</v>
      </c>
      <c r="C18" s="77">
        <f>data!C191</f>
        <v>0</v>
      </c>
    </row>
    <row r="19" spans="1:3" ht="20.149999999999999" customHeight="1">
      <c r="A19" s="77">
        <v>13</v>
      </c>
      <c r="B19" s="78" t="s">
        <v>838</v>
      </c>
      <c r="C19" s="77">
        <f>data!C192</f>
        <v>95850.240000000005</v>
      </c>
    </row>
    <row r="20" spans="1:3" ht="20.149999999999999" customHeight="1">
      <c r="A20" s="77">
        <v>14</v>
      </c>
      <c r="B20" s="78" t="s">
        <v>839</v>
      </c>
      <c r="C20" s="77">
        <f>data!D193</f>
        <v>95850.240000000005</v>
      </c>
    </row>
    <row r="21" spans="1:3" ht="20.149999999999999" customHeight="1">
      <c r="A21" s="82"/>
      <c r="B21" s="83"/>
      <c r="C21" s="84"/>
    </row>
    <row r="22" spans="1:3" ht="20.149999999999999" customHeight="1">
      <c r="A22" s="82"/>
      <c r="C22" s="160"/>
    </row>
    <row r="23" spans="1:3" ht="20.149999999999999" customHeight="1">
      <c r="A23" s="138">
        <v>15</v>
      </c>
      <c r="B23" s="161" t="s">
        <v>351</v>
      </c>
      <c r="C23" s="137"/>
    </row>
    <row r="24" spans="1:3" ht="20.149999999999999" customHeight="1">
      <c r="A24" s="77">
        <v>16</v>
      </c>
      <c r="B24" s="89" t="s">
        <v>840</v>
      </c>
      <c r="C24" s="162"/>
    </row>
    <row r="25" spans="1:3" ht="20.149999999999999" customHeight="1">
      <c r="A25" s="77">
        <v>17</v>
      </c>
      <c r="B25" s="78" t="s">
        <v>841</v>
      </c>
      <c r="C25" s="77">
        <f>data!C195</f>
        <v>185208.75</v>
      </c>
    </row>
    <row r="26" spans="1:3" ht="20.149999999999999" customHeight="1">
      <c r="A26" s="77">
        <v>18</v>
      </c>
      <c r="B26" s="78" t="s">
        <v>353</v>
      </c>
      <c r="C26" s="77">
        <f>data!C196</f>
        <v>67481.47</v>
      </c>
    </row>
    <row r="27" spans="1:3" ht="20.149999999999999" customHeight="1">
      <c r="A27" s="77">
        <v>19</v>
      </c>
      <c r="B27" s="78" t="s">
        <v>842</v>
      </c>
      <c r="C27" s="77">
        <f>data!D197</f>
        <v>252690.22</v>
      </c>
    </row>
    <row r="28" spans="1:3" ht="20.149999999999999" customHeight="1">
      <c r="A28" s="82"/>
      <c r="B28" s="83"/>
      <c r="C28" s="84"/>
    </row>
    <row r="29" spans="1:3" ht="20.149999999999999" customHeight="1">
      <c r="A29" s="82"/>
      <c r="B29" s="83"/>
      <c r="C29" s="84"/>
    </row>
    <row r="30" spans="1:3" ht="20.149999999999999" customHeight="1">
      <c r="A30" s="138">
        <v>20</v>
      </c>
      <c r="B30" s="161" t="s">
        <v>843</v>
      </c>
      <c r="C30" s="147"/>
    </row>
    <row r="31" spans="1:3" ht="20.149999999999999" customHeight="1">
      <c r="A31" s="77">
        <v>21</v>
      </c>
      <c r="B31" s="78" t="s">
        <v>355</v>
      </c>
      <c r="C31" s="77">
        <f>data!C199</f>
        <v>21757.46</v>
      </c>
    </row>
    <row r="32" spans="1:3" ht="20.149999999999999" customHeight="1">
      <c r="A32" s="77">
        <v>22</v>
      </c>
      <c r="B32" s="78" t="s">
        <v>844</v>
      </c>
      <c r="C32" s="77">
        <f>data!C200</f>
        <v>189889.26</v>
      </c>
    </row>
    <row r="33" spans="1:3" ht="20.149999999999999" customHeight="1">
      <c r="A33" s="77">
        <v>23</v>
      </c>
      <c r="B33" s="78" t="s">
        <v>144</v>
      </c>
      <c r="C33" s="77">
        <f>data!C201</f>
        <v>0</v>
      </c>
    </row>
    <row r="34" spans="1:3" ht="20.149999999999999" customHeight="1">
      <c r="A34" s="77">
        <v>24</v>
      </c>
      <c r="B34" s="78" t="s">
        <v>845</v>
      </c>
      <c r="C34" s="77">
        <f>data!D202</f>
        <v>211646.72</v>
      </c>
    </row>
    <row r="35" spans="1:3" ht="20.149999999999999" customHeight="1">
      <c r="A35" s="82"/>
      <c r="B35" s="83"/>
      <c r="C35" s="84"/>
    </row>
    <row r="36" spans="1:3" ht="20.149999999999999" customHeight="1">
      <c r="A36" s="82"/>
      <c r="B36" s="83"/>
      <c r="C36" s="84"/>
    </row>
    <row r="37" spans="1:3" ht="20.149999999999999" customHeight="1">
      <c r="A37" s="138">
        <v>25</v>
      </c>
      <c r="B37" s="161" t="s">
        <v>357</v>
      </c>
      <c r="C37" s="137"/>
    </row>
    <row r="38" spans="1:3" ht="20.149999999999999" customHeight="1">
      <c r="A38" s="77">
        <v>26</v>
      </c>
      <c r="B38" s="78" t="s">
        <v>846</v>
      </c>
      <c r="C38" s="77">
        <f>data!C204</f>
        <v>0</v>
      </c>
    </row>
    <row r="39" spans="1:3" ht="20.149999999999999" customHeight="1">
      <c r="A39" s="77">
        <v>27</v>
      </c>
      <c r="B39" s="78" t="s">
        <v>359</v>
      </c>
      <c r="C39" s="77">
        <f>data!C205</f>
        <v>92884.59</v>
      </c>
    </row>
    <row r="40" spans="1:3" ht="20.149999999999999" customHeight="1">
      <c r="A40" s="77">
        <v>28</v>
      </c>
      <c r="B40" s="78" t="s">
        <v>847</v>
      </c>
      <c r="C40" s="77">
        <f>data!D206</f>
        <v>92884.59</v>
      </c>
    </row>
    <row r="41" spans="1:3">
      <c r="A41" s="83"/>
      <c r="B41" s="83"/>
      <c r="C41" s="83"/>
    </row>
  </sheetData>
  <phoneticPr fontId="0" type="noConversion"/>
  <printOptions horizontalCentered="1" verticalCentered="1" gridLines="1" gridLinesSet="0"/>
  <pageMargins left="0" right="0" top="0" bottom="0" header="0" footer="0"/>
  <pageSetup scale="9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F32"/>
  <sheetViews>
    <sheetView view="pageBreakPreview" zoomScale="60" zoomScaleNormal="100" workbookViewId="0">
      <selection activeCell="F34" sqref="F34"/>
    </sheetView>
  </sheetViews>
  <sheetFormatPr defaultColWidth="8.75" defaultRowHeight="20.149999999999999" customHeight="1"/>
  <cols>
    <col min="1" max="1" width="5.75" style="1" customWidth="1"/>
    <col min="2" max="2" width="22.58203125" style="1" customWidth="1"/>
    <col min="3" max="5" width="13.75" style="1" customWidth="1"/>
    <col min="6" max="6" width="15.75" style="1" customWidth="1"/>
    <col min="7" max="8" width="8.75" style="1" customWidth="1"/>
    <col min="9" max="16384" width="8.75" style="1"/>
  </cols>
  <sheetData>
    <row r="1" spans="1:6" ht="20.149999999999999" customHeight="1">
      <c r="A1" s="155" t="s">
        <v>360</v>
      </c>
      <c r="B1" s="76"/>
      <c r="C1" s="76"/>
      <c r="D1" s="76"/>
      <c r="E1" s="76"/>
      <c r="F1" s="75" t="s">
        <v>848</v>
      </c>
    </row>
    <row r="3" spans="1:6" ht="20.149999999999999" customHeight="1">
      <c r="A3" s="134" t="str">
        <f>"Hospital: "&amp;data!C98</f>
        <v>Hospital: Newport Hospital &amp; Health Services</v>
      </c>
      <c r="F3" s="156" t="str">
        <f>"FYE: "&amp;data!C96</f>
        <v>FYE: 12/31/2020</v>
      </c>
    </row>
    <row r="4" spans="1:6" ht="20.149999999999999" customHeight="1">
      <c r="A4" s="162" t="s">
        <v>361</v>
      </c>
      <c r="B4" s="88"/>
      <c r="C4" s="88"/>
      <c r="D4" s="89"/>
      <c r="E4" s="89"/>
      <c r="F4" s="88"/>
    </row>
    <row r="5" spans="1:6" ht="20.149999999999999" customHeight="1">
      <c r="A5" s="138"/>
      <c r="B5" s="164"/>
      <c r="C5" s="165" t="s">
        <v>849</v>
      </c>
      <c r="D5" s="165"/>
      <c r="E5" s="165"/>
      <c r="F5" s="165" t="s">
        <v>850</v>
      </c>
    </row>
    <row r="6" spans="1:6" ht="20.149999999999999" customHeight="1">
      <c r="A6" s="166"/>
      <c r="B6" s="84"/>
      <c r="C6" s="167" t="s">
        <v>851</v>
      </c>
      <c r="D6" s="167" t="s">
        <v>363</v>
      </c>
      <c r="E6" s="167" t="s">
        <v>852</v>
      </c>
      <c r="F6" s="167" t="s">
        <v>851</v>
      </c>
    </row>
    <row r="7" spans="1:6" ht="20.149999999999999" customHeight="1">
      <c r="A7" s="77">
        <v>1</v>
      </c>
      <c r="B7" s="81" t="s">
        <v>366</v>
      </c>
      <c r="C7" s="81">
        <f>data!B211</f>
        <v>826321</v>
      </c>
      <c r="D7" s="81">
        <f>data!C211</f>
        <v>0</v>
      </c>
      <c r="E7" s="81">
        <f>data!D211</f>
        <v>0</v>
      </c>
      <c r="F7" s="81">
        <f>data!E211</f>
        <v>826321</v>
      </c>
    </row>
    <row r="8" spans="1:6" ht="20.149999999999999" customHeight="1">
      <c r="A8" s="77">
        <v>2</v>
      </c>
      <c r="B8" s="81" t="s">
        <v>367</v>
      </c>
      <c r="C8" s="81">
        <f>data!B212</f>
        <v>1071855</v>
      </c>
      <c r="D8" s="81">
        <f>data!C212</f>
        <v>0</v>
      </c>
      <c r="E8" s="81">
        <f>data!D212</f>
        <v>0</v>
      </c>
      <c r="F8" s="81">
        <f>data!E212</f>
        <v>1071855</v>
      </c>
    </row>
    <row r="9" spans="1:6" ht="20.149999999999999" customHeight="1">
      <c r="A9" s="77">
        <v>3</v>
      </c>
      <c r="B9" s="81" t="s">
        <v>368</v>
      </c>
      <c r="C9" s="81">
        <f>data!B213</f>
        <v>15393521</v>
      </c>
      <c r="D9" s="81">
        <f>data!C213</f>
        <v>43594</v>
      </c>
      <c r="E9" s="81">
        <f>data!D213</f>
        <v>0</v>
      </c>
      <c r="F9" s="81">
        <f>data!E213</f>
        <v>15437115</v>
      </c>
    </row>
    <row r="10" spans="1:6" ht="20.149999999999999" customHeight="1">
      <c r="A10" s="77">
        <v>4</v>
      </c>
      <c r="B10" s="81" t="s">
        <v>853</v>
      </c>
      <c r="C10" s="81">
        <f>data!B214</f>
        <v>0</v>
      </c>
      <c r="D10" s="81">
        <f>data!C214</f>
        <v>0</v>
      </c>
      <c r="E10" s="81">
        <f>data!D214</f>
        <v>0</v>
      </c>
      <c r="F10" s="81">
        <f>data!E214</f>
        <v>0</v>
      </c>
    </row>
    <row r="11" spans="1:6" ht="20.149999999999999" customHeight="1">
      <c r="A11" s="77">
        <v>5</v>
      </c>
      <c r="B11" s="81" t="s">
        <v>854</v>
      </c>
      <c r="C11" s="81">
        <f>data!B215</f>
        <v>2431079</v>
      </c>
      <c r="D11" s="81">
        <f>data!C215</f>
        <v>131786</v>
      </c>
      <c r="E11" s="81">
        <f>data!D215</f>
        <v>0</v>
      </c>
      <c r="F11" s="81">
        <f>data!E215</f>
        <v>2562865</v>
      </c>
    </row>
    <row r="12" spans="1:6" ht="20.149999999999999" customHeight="1">
      <c r="A12" s="77">
        <v>6</v>
      </c>
      <c r="B12" s="81" t="s">
        <v>855</v>
      </c>
      <c r="C12" s="81">
        <f>data!B216</f>
        <v>9569095</v>
      </c>
      <c r="D12" s="81">
        <f>data!C216</f>
        <v>1858831</v>
      </c>
      <c r="E12" s="81">
        <f>data!D216</f>
        <v>893972</v>
      </c>
      <c r="F12" s="81">
        <f>data!E216</f>
        <v>10533954</v>
      </c>
    </row>
    <row r="13" spans="1:6" ht="20.149999999999999" customHeight="1">
      <c r="A13" s="77">
        <v>7</v>
      </c>
      <c r="B13" s="81" t="s">
        <v>856</v>
      </c>
      <c r="C13" s="81">
        <f>data!B217</f>
        <v>0</v>
      </c>
      <c r="D13" s="81">
        <f>data!C217</f>
        <v>0</v>
      </c>
      <c r="E13" s="81">
        <f>data!D217</f>
        <v>0</v>
      </c>
      <c r="F13" s="81">
        <f>data!E217</f>
        <v>0</v>
      </c>
    </row>
    <row r="14" spans="1:6" ht="20.149999999999999" customHeight="1">
      <c r="A14" s="77">
        <v>8</v>
      </c>
      <c r="B14" s="81" t="s">
        <v>373</v>
      </c>
      <c r="C14" s="81">
        <f>data!B218</f>
        <v>0</v>
      </c>
      <c r="D14" s="81">
        <f>data!C218</f>
        <v>0</v>
      </c>
      <c r="E14" s="81">
        <f>data!D218</f>
        <v>0</v>
      </c>
      <c r="F14" s="81">
        <f>data!E218</f>
        <v>0</v>
      </c>
    </row>
    <row r="15" spans="1:6" ht="20.149999999999999" customHeight="1">
      <c r="A15" s="77">
        <v>9</v>
      </c>
      <c r="B15" s="81" t="s">
        <v>857</v>
      </c>
      <c r="C15" s="81">
        <f>data!B219</f>
        <v>49522</v>
      </c>
      <c r="D15" s="81">
        <f>data!C219</f>
        <v>684123</v>
      </c>
      <c r="E15" s="81">
        <f>data!D219</f>
        <v>684123</v>
      </c>
      <c r="F15" s="81">
        <f>data!E219</f>
        <v>49522</v>
      </c>
    </row>
    <row r="16" spans="1:6" ht="20.149999999999999" customHeight="1">
      <c r="A16" s="77">
        <v>10</v>
      </c>
      <c r="B16" s="81" t="s">
        <v>587</v>
      </c>
      <c r="C16" s="81">
        <f>data!B220</f>
        <v>29341393</v>
      </c>
      <c r="D16" s="81">
        <f>data!C234</f>
        <v>0</v>
      </c>
      <c r="E16" s="81">
        <f>data!D234</f>
        <v>0</v>
      </c>
      <c r="F16" s="81">
        <f>data!E220</f>
        <v>30481632</v>
      </c>
    </row>
    <row r="17" spans="1:6" ht="20.149999999999999" customHeight="1">
      <c r="A17" s="82"/>
      <c r="B17" s="83"/>
      <c r="C17" s="83"/>
      <c r="D17" s="83"/>
      <c r="E17" s="83"/>
      <c r="F17" s="84"/>
    </row>
    <row r="18" spans="1:6" ht="20.149999999999999" customHeight="1">
      <c r="A18" s="85"/>
      <c r="F18" s="96"/>
    </row>
    <row r="19" spans="1:6" ht="20.149999999999999" customHeight="1">
      <c r="A19" s="85"/>
      <c r="F19" s="96"/>
    </row>
    <row r="20" spans="1:6" ht="20.149999999999999" customHeight="1">
      <c r="A20" s="162" t="s">
        <v>375</v>
      </c>
      <c r="B20" s="88"/>
      <c r="C20" s="88"/>
      <c r="D20" s="88"/>
      <c r="E20" s="88"/>
      <c r="F20" s="88"/>
    </row>
    <row r="21" spans="1:6" ht="20.149999999999999" customHeight="1">
      <c r="A21" s="168"/>
      <c r="B21" s="160"/>
      <c r="C21" s="167" t="s">
        <v>849</v>
      </c>
      <c r="D21" s="4" t="s">
        <v>215</v>
      </c>
      <c r="E21" s="167"/>
      <c r="F21" s="167" t="s">
        <v>850</v>
      </c>
    </row>
    <row r="22" spans="1:6" ht="20.149999999999999" customHeight="1">
      <c r="A22" s="168"/>
      <c r="B22" s="160"/>
      <c r="C22" s="167" t="s">
        <v>851</v>
      </c>
      <c r="D22" s="167" t="s">
        <v>858</v>
      </c>
      <c r="E22" s="167" t="s">
        <v>852</v>
      </c>
      <c r="F22" s="167" t="s">
        <v>851</v>
      </c>
    </row>
    <row r="23" spans="1:6" ht="20.149999999999999" customHeight="1">
      <c r="A23" s="77">
        <v>11</v>
      </c>
      <c r="B23" s="169" t="s">
        <v>366</v>
      </c>
      <c r="C23" s="169"/>
      <c r="D23" s="169"/>
      <c r="E23" s="169"/>
      <c r="F23" s="169"/>
    </row>
    <row r="24" spans="1:6" ht="20.149999999999999" customHeight="1">
      <c r="A24" s="77">
        <v>12</v>
      </c>
      <c r="B24" s="81" t="s">
        <v>367</v>
      </c>
      <c r="C24" s="81">
        <f>data!B225</f>
        <v>623997</v>
      </c>
      <c r="D24" s="81">
        <f>data!C225</f>
        <v>92613</v>
      </c>
      <c r="E24" s="81">
        <f>data!D225</f>
        <v>0</v>
      </c>
      <c r="F24" s="81">
        <f>data!E225</f>
        <v>716610</v>
      </c>
    </row>
    <row r="25" spans="1:6" ht="20.149999999999999" customHeight="1">
      <c r="A25" s="77">
        <v>13</v>
      </c>
      <c r="B25" s="81" t="s">
        <v>368</v>
      </c>
      <c r="C25" s="81">
        <f>data!B226</f>
        <v>11014286</v>
      </c>
      <c r="D25" s="81">
        <f>data!C226</f>
        <v>653610</v>
      </c>
      <c r="E25" s="81">
        <f>data!D226</f>
        <v>0</v>
      </c>
      <c r="F25" s="81">
        <f>data!E226</f>
        <v>11667896</v>
      </c>
    </row>
    <row r="26" spans="1:6" ht="20.149999999999999" customHeight="1">
      <c r="A26" s="77">
        <v>14</v>
      </c>
      <c r="B26" s="81" t="s">
        <v>853</v>
      </c>
      <c r="C26" s="81">
        <f>data!B227</f>
        <v>0</v>
      </c>
      <c r="D26" s="81">
        <f>data!C227</f>
        <v>0</v>
      </c>
      <c r="E26" s="81">
        <f>data!D227</f>
        <v>0</v>
      </c>
      <c r="F26" s="81">
        <f>data!E227</f>
        <v>0</v>
      </c>
    </row>
    <row r="27" spans="1:6" ht="20.149999999999999" customHeight="1">
      <c r="A27" s="77">
        <v>15</v>
      </c>
      <c r="B27" s="81" t="s">
        <v>854</v>
      </c>
      <c r="C27" s="81">
        <f>data!B228</f>
        <v>933361</v>
      </c>
      <c r="D27" s="81">
        <f>data!C228</f>
        <v>137751</v>
      </c>
      <c r="E27" s="81">
        <f>data!D228</f>
        <v>0</v>
      </c>
      <c r="F27" s="81">
        <f>data!E228</f>
        <v>1071112</v>
      </c>
    </row>
    <row r="28" spans="1:6" ht="20.149999999999999" customHeight="1">
      <c r="A28" s="77">
        <v>16</v>
      </c>
      <c r="B28" s="81" t="s">
        <v>855</v>
      </c>
      <c r="C28" s="81">
        <f>data!B229</f>
        <v>7308294</v>
      </c>
      <c r="D28" s="81">
        <f>data!C229</f>
        <v>750253</v>
      </c>
      <c r="E28" s="81">
        <f>data!D229</f>
        <v>160878</v>
      </c>
      <c r="F28" s="81">
        <f>data!E229</f>
        <v>7897669</v>
      </c>
    </row>
    <row r="29" spans="1:6" ht="20.149999999999999" customHeight="1">
      <c r="A29" s="77">
        <v>17</v>
      </c>
      <c r="B29" s="81" t="s">
        <v>856</v>
      </c>
      <c r="C29" s="81">
        <f>data!B230</f>
        <v>0</v>
      </c>
      <c r="D29" s="81">
        <f>data!C230</f>
        <v>0</v>
      </c>
      <c r="E29" s="81">
        <f>data!D230</f>
        <v>0</v>
      </c>
      <c r="F29" s="81">
        <f>data!E230</f>
        <v>0</v>
      </c>
    </row>
    <row r="30" spans="1:6" ht="20.149999999999999" customHeight="1">
      <c r="A30" s="77">
        <v>18</v>
      </c>
      <c r="B30" s="81" t="s">
        <v>373</v>
      </c>
      <c r="C30" s="81">
        <f>data!B231</f>
        <v>0</v>
      </c>
      <c r="D30" s="81">
        <f>data!C231</f>
        <v>0</v>
      </c>
      <c r="E30" s="81">
        <f>data!D231</f>
        <v>0</v>
      </c>
      <c r="F30" s="81">
        <f>data!E231</f>
        <v>0</v>
      </c>
    </row>
    <row r="31" spans="1:6" ht="20.149999999999999" customHeight="1">
      <c r="A31" s="77">
        <v>19</v>
      </c>
      <c r="B31" s="81" t="s">
        <v>857</v>
      </c>
      <c r="C31" s="81">
        <f>data!B232</f>
        <v>0</v>
      </c>
      <c r="D31" s="81">
        <f>data!C232</f>
        <v>0</v>
      </c>
      <c r="E31" s="81">
        <f>data!D232</f>
        <v>0</v>
      </c>
      <c r="F31" s="81">
        <f>data!E232</f>
        <v>0</v>
      </c>
    </row>
    <row r="32" spans="1:6" ht="20.149999999999999" customHeight="1">
      <c r="A32" s="77">
        <v>20</v>
      </c>
      <c r="B32" s="81" t="s">
        <v>587</v>
      </c>
      <c r="C32" s="81">
        <f>data!B233</f>
        <v>19879938</v>
      </c>
      <c r="D32" s="81">
        <f>data!C233</f>
        <v>1634227</v>
      </c>
      <c r="E32" s="81">
        <f>data!D233</f>
        <v>160878</v>
      </c>
      <c r="F32" s="81">
        <f>data!E233</f>
        <v>21353287</v>
      </c>
    </row>
  </sheetData>
  <phoneticPr fontId="0" type="noConversion"/>
  <printOptions horizontalCentered="1" verticalCentered="1" gridLines="1" gridLinesSet="0"/>
  <pageMargins left="0" right="0" top="0" bottom="0" header="0" footer="0"/>
  <pageSetup scale="9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D34"/>
  <sheetViews>
    <sheetView view="pageBreakPreview" zoomScale="60" zoomScaleNormal="100" workbookViewId="0">
      <selection activeCell="D28" sqref="D28"/>
    </sheetView>
  </sheetViews>
  <sheetFormatPr defaultColWidth="8.75" defaultRowHeight="20.149999999999999" customHeight="1"/>
  <cols>
    <col min="1" max="1" width="5.75" style="1" customWidth="1"/>
    <col min="2" max="2" width="7.75" style="1" customWidth="1"/>
    <col min="3" max="3" width="40.75" style="1" customWidth="1"/>
    <col min="4" max="4" width="15.75" style="1" customWidth="1"/>
    <col min="5" max="6" width="8.75" style="1" customWidth="1"/>
    <col min="7" max="16384" width="8.75" style="1"/>
  </cols>
  <sheetData>
    <row r="1" spans="1:4" ht="20.149999999999999" customHeight="1">
      <c r="A1" s="76" t="s">
        <v>859</v>
      </c>
      <c r="B1" s="76"/>
      <c r="C1" s="76"/>
      <c r="D1" s="75" t="s">
        <v>860</v>
      </c>
    </row>
    <row r="2" spans="1:4" ht="20.149999999999999" customHeight="1">
      <c r="A2" s="134" t="str">
        <f>"Hospital: "&amp;data!C98</f>
        <v>Hospital: Newport Hospital &amp; Health Services</v>
      </c>
      <c r="B2" s="83"/>
      <c r="C2" s="83"/>
      <c r="D2" s="156" t="str">
        <f>"FYE: "&amp;data!C96</f>
        <v>FYE: 12/31/2020</v>
      </c>
    </row>
    <row r="3" spans="1:4" ht="20.149999999999999" customHeight="1">
      <c r="A3" s="138"/>
      <c r="B3" s="164"/>
      <c r="C3" s="164"/>
      <c r="D3" s="164"/>
    </row>
    <row r="4" spans="1:4" ht="20.149999999999999" customHeight="1">
      <c r="A4" s="158"/>
      <c r="B4" s="170" t="s">
        <v>861</v>
      </c>
      <c r="C4" s="170" t="s">
        <v>862</v>
      </c>
      <c r="D4" s="171"/>
    </row>
    <row r="5" spans="1:4" ht="20.149999999999999" customHeight="1">
      <c r="A5" s="138">
        <v>1</v>
      </c>
      <c r="B5" s="172"/>
      <c r="C5" s="94" t="s">
        <v>377</v>
      </c>
      <c r="D5" s="81">
        <f>data!D237</f>
        <v>811218.61</v>
      </c>
    </row>
    <row r="6" spans="1:4" ht="20.149999999999999" customHeight="1">
      <c r="A6" s="77">
        <v>2</v>
      </c>
      <c r="B6" s="83"/>
      <c r="C6" s="156" t="s">
        <v>473</v>
      </c>
      <c r="D6" s="167"/>
    </row>
    <row r="7" spans="1:4" ht="20.149999999999999" customHeight="1">
      <c r="A7" s="77">
        <v>3</v>
      </c>
      <c r="B7" s="172">
        <v>5810</v>
      </c>
      <c r="C7" s="81" t="s">
        <v>330</v>
      </c>
      <c r="D7" s="81">
        <f>data!C239</f>
        <v>8590285.3300000001</v>
      </c>
    </row>
    <row r="8" spans="1:4" ht="20.149999999999999" customHeight="1">
      <c r="A8" s="77">
        <v>4</v>
      </c>
      <c r="B8" s="172">
        <v>5820</v>
      </c>
      <c r="C8" s="81" t="s">
        <v>331</v>
      </c>
      <c r="D8" s="81">
        <f>data!C240</f>
        <v>3891588.8</v>
      </c>
    </row>
    <row r="9" spans="1:4" ht="20.149999999999999" customHeight="1">
      <c r="A9" s="77">
        <v>5</v>
      </c>
      <c r="B9" s="172">
        <v>5830</v>
      </c>
      <c r="C9" s="81" t="s">
        <v>343</v>
      </c>
      <c r="D9" s="81">
        <f>data!C241</f>
        <v>517132.33</v>
      </c>
    </row>
    <row r="10" spans="1:4" ht="20.149999999999999" customHeight="1">
      <c r="A10" s="77">
        <v>6</v>
      </c>
      <c r="B10" s="172">
        <v>5840</v>
      </c>
      <c r="C10" s="81" t="s">
        <v>382</v>
      </c>
      <c r="D10" s="81">
        <f>data!C242</f>
        <v>0</v>
      </c>
    </row>
    <row r="11" spans="1:4" ht="20.149999999999999" customHeight="1">
      <c r="A11" s="77">
        <v>7</v>
      </c>
      <c r="B11" s="172">
        <v>5850</v>
      </c>
      <c r="C11" s="81" t="s">
        <v>863</v>
      </c>
      <c r="D11" s="81">
        <f>data!C243</f>
        <v>5548794.0899999999</v>
      </c>
    </row>
    <row r="12" spans="1:4" ht="20.149999999999999" customHeight="1">
      <c r="A12" s="77">
        <v>8</v>
      </c>
      <c r="B12" s="172">
        <v>5860</v>
      </c>
      <c r="C12" s="81" t="s">
        <v>144</v>
      </c>
      <c r="D12" s="81">
        <f>data!C244</f>
        <v>0</v>
      </c>
    </row>
    <row r="13" spans="1:4" ht="20.149999999999999" customHeight="1">
      <c r="A13" s="77">
        <v>9</v>
      </c>
      <c r="B13" s="81"/>
      <c r="C13" s="81" t="s">
        <v>864</v>
      </c>
      <c r="D13" s="81">
        <f>data!D245</f>
        <v>18547800.549999997</v>
      </c>
    </row>
    <row r="14" spans="1:4" ht="20.149999999999999" customHeight="1">
      <c r="A14" s="166">
        <v>10</v>
      </c>
      <c r="B14" s="93"/>
      <c r="C14" s="93"/>
      <c r="D14" s="93"/>
    </row>
    <row r="15" spans="1:4" ht="20.149999999999999" customHeight="1">
      <c r="A15" s="77">
        <v>11</v>
      </c>
      <c r="B15" s="173"/>
      <c r="C15" s="173" t="s">
        <v>386</v>
      </c>
      <c r="D15" s="167"/>
    </row>
    <row r="16" spans="1:4" ht="20.149999999999999" customHeight="1">
      <c r="A16" s="166">
        <v>12</v>
      </c>
      <c r="B16" s="93"/>
      <c r="C16" s="78" t="s">
        <v>865</v>
      </c>
      <c r="D16" s="77">
        <f>data!C247</f>
        <v>733</v>
      </c>
    </row>
    <row r="17" spans="1:4" ht="20.149999999999999" customHeight="1">
      <c r="A17" s="77">
        <v>13</v>
      </c>
      <c r="B17" s="173"/>
      <c r="C17" s="83"/>
      <c r="D17" s="84"/>
    </row>
    <row r="18" spans="1:4" ht="20.149999999999999" customHeight="1">
      <c r="A18" s="77">
        <v>14</v>
      </c>
      <c r="B18" s="174">
        <v>5900</v>
      </c>
      <c r="C18" s="81" t="s">
        <v>388</v>
      </c>
      <c r="D18" s="81">
        <f>data!C249</f>
        <v>92233.15</v>
      </c>
    </row>
    <row r="19" spans="1:4" ht="20.149999999999999" customHeight="1">
      <c r="A19" s="175">
        <v>15</v>
      </c>
      <c r="B19" s="172">
        <v>5910</v>
      </c>
      <c r="C19" s="94" t="s">
        <v>866</v>
      </c>
      <c r="D19" s="81">
        <f>data!C250</f>
        <v>398149.83</v>
      </c>
    </row>
    <row r="20" spans="1:4" ht="20.149999999999999" customHeight="1">
      <c r="A20" s="77">
        <v>16</v>
      </c>
      <c r="B20" s="81"/>
      <c r="C20" s="81"/>
      <c r="D20" s="93"/>
    </row>
    <row r="21" spans="1:4" ht="20.149999999999999" customHeight="1">
      <c r="A21" s="77">
        <v>17</v>
      </c>
      <c r="B21" s="93"/>
      <c r="C21" s="93"/>
      <c r="D21" s="93"/>
    </row>
    <row r="22" spans="1:4" ht="20.149999999999999" customHeight="1">
      <c r="A22" s="166">
        <v>18</v>
      </c>
      <c r="B22" s="93"/>
      <c r="C22" s="93" t="s">
        <v>867</v>
      </c>
      <c r="D22" s="81">
        <f>data!D252</f>
        <v>490382.98</v>
      </c>
    </row>
    <row r="23" spans="1:4" ht="20.149999999999999" customHeight="1">
      <c r="A23" s="175">
        <v>19</v>
      </c>
      <c r="B23" s="173"/>
      <c r="C23" s="173"/>
      <c r="D23" s="167"/>
    </row>
    <row r="24" spans="1:4" ht="20.149999999999999" customHeight="1">
      <c r="A24" s="176">
        <v>20</v>
      </c>
      <c r="B24" s="172">
        <v>5970</v>
      </c>
      <c r="C24" s="81" t="s">
        <v>392</v>
      </c>
      <c r="D24" s="81">
        <f>data!C254</f>
        <v>1353846.45</v>
      </c>
    </row>
    <row r="25" spans="1:4" ht="20.149999999999999" customHeight="1">
      <c r="A25" s="175">
        <v>21</v>
      </c>
      <c r="B25" s="83"/>
      <c r="C25" s="83"/>
      <c r="D25" s="167"/>
    </row>
    <row r="26" spans="1:4" ht="20.149999999999999" customHeight="1">
      <c r="A26" s="77">
        <v>22</v>
      </c>
      <c r="B26" s="172">
        <v>5980</v>
      </c>
      <c r="C26" s="81" t="s">
        <v>868</v>
      </c>
      <c r="D26" s="81">
        <f>data!C255</f>
        <v>5454.02</v>
      </c>
    </row>
    <row r="27" spans="1:4" ht="20.149999999999999" customHeight="1">
      <c r="A27" s="158">
        <v>23</v>
      </c>
      <c r="B27" s="177" t="s">
        <v>869</v>
      </c>
      <c r="C27" s="93"/>
      <c r="D27" s="81">
        <f>data!D258</f>
        <v>21208702.609999996</v>
      </c>
    </row>
    <row r="28" spans="1:4" ht="20.149999999999999" customHeight="1">
      <c r="A28" s="86">
        <v>24</v>
      </c>
      <c r="B28" s="152" t="s">
        <v>870</v>
      </c>
      <c r="C28" s="95"/>
      <c r="D28" s="171"/>
    </row>
    <row r="29" spans="1:4" ht="20.149999999999999" customHeight="1">
      <c r="A29" s="178"/>
      <c r="B29" s="179"/>
      <c r="C29" s="179"/>
      <c r="D29" s="93"/>
    </row>
    <row r="30" spans="1:4" ht="20.149999999999999" customHeight="1">
      <c r="A30" s="180"/>
      <c r="B30" s="78"/>
      <c r="C30" s="78"/>
      <c r="D30" s="93"/>
    </row>
    <row r="31" spans="1:4" ht="20.149999999999999" customHeight="1">
      <c r="A31" s="180"/>
      <c r="B31" s="78"/>
      <c r="C31" s="78"/>
      <c r="D31" s="93"/>
    </row>
    <row r="32" spans="1:4" ht="20.149999999999999" customHeight="1">
      <c r="A32" s="180"/>
      <c r="B32" s="78"/>
      <c r="C32" s="78"/>
      <c r="D32" s="93"/>
    </row>
    <row r="33" spans="1:4" ht="20.149999999999999" customHeight="1">
      <c r="A33" s="180"/>
      <c r="B33" s="78"/>
      <c r="C33" s="78"/>
      <c r="D33" s="81"/>
    </row>
    <row r="34" spans="1:4" ht="20.149999999999999" customHeight="1">
      <c r="A34" s="181"/>
      <c r="B34" s="80"/>
      <c r="C34" s="80"/>
      <c r="D34" s="98"/>
    </row>
  </sheetData>
  <phoneticPr fontId="0" type="noConversion"/>
  <printOptions horizontalCentered="1" verticalCentered="1" gridLines="1" gridLinesSet="0"/>
  <pageMargins left="0" right="0" top="0" bottom="0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data</vt:lpstr>
      <vt:lpstr>Transmittal</vt:lpstr>
      <vt:lpstr>Responses-1</vt:lpstr>
      <vt:lpstr>Responses-2</vt:lpstr>
      <vt:lpstr>INFO_PG1</vt:lpstr>
      <vt:lpstr>INFO_PG2</vt:lpstr>
      <vt:lpstr>SS2_3_5_6</vt:lpstr>
      <vt:lpstr>SS4</vt:lpstr>
      <vt:lpstr>SS8</vt:lpstr>
      <vt:lpstr>FS</vt:lpstr>
      <vt:lpstr>CC</vt:lpstr>
      <vt:lpstr>Prior Year</vt:lpstr>
      <vt:lpstr>Contact</vt:lpstr>
      <vt:lpstr>Support</vt:lpstr>
      <vt:lpstr>Hospital</vt:lpstr>
      <vt:lpstr>Funds</vt:lpstr>
      <vt:lpstr>CostCenter</vt:lpstr>
      <vt:lpstr>CostCenter!Costcenter</vt:lpstr>
      <vt:lpstr>data!Extract</vt:lpstr>
      <vt:lpstr>'Prior Year'!Extract</vt:lpstr>
      <vt:lpstr>CostCenter!Funds</vt:lpstr>
      <vt:lpstr>Funds!Funds</vt:lpstr>
      <vt:lpstr>Hospital!Hospital</vt:lpstr>
      <vt:lpstr>CC!Print_Area</vt:lpstr>
      <vt:lpstr>FS!Print_Area</vt:lpstr>
      <vt:lpstr>INFO_PG1!Print_Area</vt:lpstr>
      <vt:lpstr>INFO_PG2!Print_Area</vt:lpstr>
      <vt:lpstr>SS2_3_5_6!Print_Area</vt:lpstr>
      <vt:lpstr>'SS4'!Print_Area</vt:lpstr>
      <vt:lpstr>'SS8'!Print_Area</vt:lpstr>
      <vt:lpstr>CostCenter!Support</vt:lpstr>
      <vt:lpstr>Funds!Support</vt:lpstr>
      <vt:lpstr>Hospital!Support</vt:lpstr>
      <vt:lpstr>Support!Support</vt:lpstr>
    </vt:vector>
  </TitlesOfParts>
  <Manager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Hospital Year End Report</dc:title>
  <dc:subject>Hospital Year End Report</dc:subject>
  <dc:creator>Washington State Department of Health, Health Systems Quality Assurance, Community Health Systems</dc:creator>
  <cp:keywords>Hospital Year End Report</cp:keywords>
  <cp:lastModifiedBy>Baranowski, Carrie (DOH)</cp:lastModifiedBy>
  <cp:lastPrinted>2002-06-14T19:29:50Z</cp:lastPrinted>
  <dcterms:created xsi:type="dcterms:W3CDTF">1999-06-02T22:01:56Z</dcterms:created>
  <dcterms:modified xsi:type="dcterms:W3CDTF">2024-06-07T18:20:27Z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520fa42-cf58-4c22-8b93-58cf1d3bd1cb_Enabled">
    <vt:lpwstr>true</vt:lpwstr>
  </property>
  <property fmtid="{D5CDD505-2E9C-101B-9397-08002B2CF9AE}" pid="3" name="MSIP_Label_1520fa42-cf58-4c22-8b93-58cf1d3bd1cb_SetDate">
    <vt:lpwstr>2022-05-09T16:20:17Z</vt:lpwstr>
  </property>
  <property fmtid="{D5CDD505-2E9C-101B-9397-08002B2CF9AE}" pid="4" name="MSIP_Label_1520fa42-cf58-4c22-8b93-58cf1d3bd1cb_Method">
    <vt:lpwstr>Standard</vt:lpwstr>
  </property>
  <property fmtid="{D5CDD505-2E9C-101B-9397-08002B2CF9AE}" pid="5" name="MSIP_Label_1520fa42-cf58-4c22-8b93-58cf1d3bd1cb_Name">
    <vt:lpwstr>Public Information</vt:lpwstr>
  </property>
  <property fmtid="{D5CDD505-2E9C-101B-9397-08002B2CF9AE}" pid="6" name="MSIP_Label_1520fa42-cf58-4c22-8b93-58cf1d3bd1cb_SiteId">
    <vt:lpwstr>11d0e217-264e-400a-8ba0-57dcc127d72d</vt:lpwstr>
  </property>
  <property fmtid="{D5CDD505-2E9C-101B-9397-08002B2CF9AE}" pid="7" name="MSIP_Label_1520fa42-cf58-4c22-8b93-58cf1d3bd1cb_ActionId">
    <vt:lpwstr>0a767031-047d-4cda-b2dc-bd144bba2c37</vt:lpwstr>
  </property>
  <property fmtid="{D5CDD505-2E9C-101B-9397-08002B2CF9AE}" pid="8" name="MSIP_Label_1520fa42-cf58-4c22-8b93-58cf1d3bd1cb_ContentBits">
    <vt:lpwstr>0</vt:lpwstr>
  </property>
  <property fmtid="{D5CDD505-2E9C-101B-9397-08002B2CF9AE}" pid="9" name="Tags">
    <vt:lpwstr>Hospital Year End Report</vt:lpwstr>
  </property>
  <property fmtid="{D5CDD505-2E9C-101B-9397-08002B2CF9AE}" pid="10" name="DeleteTemporaryFile">
    <vt:lpwstr>000000DRCN20230105001713.xlsx</vt:lpwstr>
  </property>
  <property fmtid="{D5CDD505-2E9C-101B-9397-08002B2CF9AE}" pid="11" name="GFRDocument">
    <vt:lpwstr>1</vt:lpwstr>
  </property>
  <property fmtid="{D5CDD505-2E9C-101B-9397-08002B2CF9AE}" pid="12" name="WebDocument">
    <vt:lpwstr>True</vt:lpwstr>
  </property>
</Properties>
</file>