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1AD286E7-6803-470D-A8C9-74A46D933ACE}" xr6:coauthVersionLast="46" xr6:coauthVersionMax="46" xr10:uidLastSave="{00000000-0000-0000-0000-000000000000}"/>
  <bookViews>
    <workbookView xWindow="29520" yWindow="1500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S815" i="10" s="1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N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K815" i="10" s="1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O815" i="10" s="1"/>
  <c r="M734" i="10"/>
  <c r="L734" i="10"/>
  <c r="L815" i="10" s="1"/>
  <c r="K734" i="10"/>
  <c r="I734" i="10"/>
  <c r="H734" i="10"/>
  <c r="G734" i="10"/>
  <c r="F734" i="10"/>
  <c r="F815" i="10" s="1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B57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C474" i="10"/>
  <c r="B474" i="10"/>
  <c r="B473" i="10"/>
  <c r="C472" i="10"/>
  <c r="B472" i="10"/>
  <c r="B471" i="10"/>
  <c r="C470" i="10"/>
  <c r="B470" i="10"/>
  <c r="B469" i="10"/>
  <c r="C468" i="10"/>
  <c r="B468" i="10"/>
  <c r="B465" i="10"/>
  <c r="B464" i="10"/>
  <c r="D463" i="10"/>
  <c r="D465" i="10" s="1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C439" i="10"/>
  <c r="B439" i="10"/>
  <c r="C438" i="10"/>
  <c r="B438" i="10"/>
  <c r="B440" i="10" s="1"/>
  <c r="B437" i="10"/>
  <c r="D436" i="10"/>
  <c r="B436" i="10"/>
  <c r="B435" i="10"/>
  <c r="D434" i="10"/>
  <c r="B434" i="10"/>
  <c r="B433" i="10"/>
  <c r="B432" i="10"/>
  <c r="B431" i="10"/>
  <c r="B430" i="10"/>
  <c r="B429" i="10"/>
  <c r="B428" i="10"/>
  <c r="C427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N817" i="10" s="1"/>
  <c r="D330" i="10"/>
  <c r="D329" i="10"/>
  <c r="D328" i="10"/>
  <c r="D319" i="10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E201" i="10"/>
  <c r="E200" i="10"/>
  <c r="E199" i="10"/>
  <c r="E198" i="10"/>
  <c r="C471" i="10" s="1"/>
  <c r="E197" i="10"/>
  <c r="E196" i="10"/>
  <c r="C469" i="10" s="1"/>
  <c r="E195" i="10"/>
  <c r="D190" i="10"/>
  <c r="D437" i="10" s="1"/>
  <c r="D186" i="10"/>
  <c r="D181" i="10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E142" i="10"/>
  <c r="D464" i="10" s="1"/>
  <c r="E141" i="10"/>
  <c r="E140" i="10"/>
  <c r="E139" i="10"/>
  <c r="E138" i="10"/>
  <c r="C414" i="10" s="1"/>
  <c r="E127" i="10"/>
  <c r="CE80" i="10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CE69" i="10"/>
  <c r="CE68" i="10"/>
  <c r="K816" i="10" s="1"/>
  <c r="CE66" i="10"/>
  <c r="I816" i="10" s="1"/>
  <c r="CE65" i="10"/>
  <c r="H816" i="10" s="1"/>
  <c r="CE64" i="10"/>
  <c r="CE63" i="10"/>
  <c r="F816" i="10" s="1"/>
  <c r="CB62" i="10"/>
  <c r="E811" i="10" s="1"/>
  <c r="BW62" i="10"/>
  <c r="BT62" i="10"/>
  <c r="E803" i="10" s="1"/>
  <c r="BP62" i="10"/>
  <c r="E799" i="10" s="1"/>
  <c r="BO62" i="10"/>
  <c r="BL62" i="10"/>
  <c r="E795" i="10" s="1"/>
  <c r="BG62" i="10"/>
  <c r="BD62" i="10"/>
  <c r="E787" i="10" s="1"/>
  <c r="AZ62" i="10"/>
  <c r="E783" i="10" s="1"/>
  <c r="AY62" i="10"/>
  <c r="AV62" i="10"/>
  <c r="E779" i="10" s="1"/>
  <c r="AQ62" i="10"/>
  <c r="AN62" i="10"/>
  <c r="E771" i="10" s="1"/>
  <c r="AJ62" i="10"/>
  <c r="E767" i="10" s="1"/>
  <c r="AI62" i="10"/>
  <c r="AF62" i="10"/>
  <c r="E763" i="10" s="1"/>
  <c r="AA62" i="10"/>
  <c r="X62" i="10"/>
  <c r="E755" i="10" s="1"/>
  <c r="T62" i="10"/>
  <c r="E751" i="10" s="1"/>
  <c r="S62" i="10"/>
  <c r="P62" i="10"/>
  <c r="E747" i="10" s="1"/>
  <c r="K62" i="10"/>
  <c r="H62" i="10"/>
  <c r="E739" i="10" s="1"/>
  <c r="D62" i="10"/>
  <c r="E735" i="10" s="1"/>
  <c r="C62" i="10"/>
  <c r="CE61" i="10"/>
  <c r="D816" i="10" s="1"/>
  <c r="CE60" i="10"/>
  <c r="B53" i="10"/>
  <c r="CE51" i="10"/>
  <c r="B49" i="10"/>
  <c r="CC48" i="10"/>
  <c r="CC62" i="10" s="1"/>
  <c r="CB48" i="10"/>
  <c r="CA48" i="10"/>
  <c r="CA62" i="10" s="1"/>
  <c r="BZ48" i="10"/>
  <c r="BZ62" i="10" s="1"/>
  <c r="BY48" i="10"/>
  <c r="BY62" i="10" s="1"/>
  <c r="E808" i="10" s="1"/>
  <c r="BX48" i="10"/>
  <c r="BX62" i="10" s="1"/>
  <c r="BW48" i="10"/>
  <c r="BV48" i="10"/>
  <c r="BV62" i="10" s="1"/>
  <c r="BU48" i="10"/>
  <c r="BU62" i="10" s="1"/>
  <c r="BT48" i="10"/>
  <c r="BS48" i="10"/>
  <c r="BS62" i="10" s="1"/>
  <c r="BR48" i="10"/>
  <c r="BR62" i="10" s="1"/>
  <c r="BQ48" i="10"/>
  <c r="BQ62" i="10" s="1"/>
  <c r="E800" i="10" s="1"/>
  <c r="BP48" i="10"/>
  <c r="BO48" i="10"/>
  <c r="BN48" i="10"/>
  <c r="BN62" i="10" s="1"/>
  <c r="BM48" i="10"/>
  <c r="BM62" i="10" s="1"/>
  <c r="BL48" i="10"/>
  <c r="BK48" i="10"/>
  <c r="BK62" i="10" s="1"/>
  <c r="BJ48" i="10"/>
  <c r="BJ62" i="10" s="1"/>
  <c r="BI48" i="10"/>
  <c r="BI62" i="10" s="1"/>
  <c r="E792" i="10" s="1"/>
  <c r="BH48" i="10"/>
  <c r="BH62" i="10" s="1"/>
  <c r="BG48" i="10"/>
  <c r="BF48" i="10"/>
  <c r="BF62" i="10" s="1"/>
  <c r="BE48" i="10"/>
  <c r="BE62" i="10" s="1"/>
  <c r="BD48" i="10"/>
  <c r="BC48" i="10"/>
  <c r="BC62" i="10" s="1"/>
  <c r="BB48" i="10"/>
  <c r="BB62" i="10" s="1"/>
  <c r="BA48" i="10"/>
  <c r="BA62" i="10" s="1"/>
  <c r="E784" i="10" s="1"/>
  <c r="AZ48" i="10"/>
  <c r="AY48" i="10"/>
  <c r="AX48" i="10"/>
  <c r="AX62" i="10" s="1"/>
  <c r="AW48" i="10"/>
  <c r="AW62" i="10" s="1"/>
  <c r="AV48" i="10"/>
  <c r="AU48" i="10"/>
  <c r="AU62" i="10" s="1"/>
  <c r="AT48" i="10"/>
  <c r="AT62" i="10" s="1"/>
  <c r="AS48" i="10"/>
  <c r="AS62" i="10" s="1"/>
  <c r="E776" i="10" s="1"/>
  <c r="AR48" i="10"/>
  <c r="AR62" i="10" s="1"/>
  <c r="AQ48" i="10"/>
  <c r="AP48" i="10"/>
  <c r="AP62" i="10" s="1"/>
  <c r="AO48" i="10"/>
  <c r="AO62" i="10" s="1"/>
  <c r="AN48" i="10"/>
  <c r="AM48" i="10"/>
  <c r="AM62" i="10" s="1"/>
  <c r="AL48" i="10"/>
  <c r="AL62" i="10" s="1"/>
  <c r="AK48" i="10"/>
  <c r="AK62" i="10" s="1"/>
  <c r="E768" i="10" s="1"/>
  <c r="AJ48" i="10"/>
  <c r="AI48" i="10"/>
  <c r="AH48" i="10"/>
  <c r="AH62" i="10" s="1"/>
  <c r="AG48" i="10"/>
  <c r="AG62" i="10" s="1"/>
  <c r="E764" i="10" s="1"/>
  <c r="AF48" i="10"/>
  <c r="AE48" i="10"/>
  <c r="AE62" i="10" s="1"/>
  <c r="AD48" i="10"/>
  <c r="AD62" i="10" s="1"/>
  <c r="AC48" i="10"/>
  <c r="AC62" i="10" s="1"/>
  <c r="E760" i="10" s="1"/>
  <c r="AB48" i="10"/>
  <c r="AB62" i="10" s="1"/>
  <c r="AA48" i="10"/>
  <c r="Z48" i="10"/>
  <c r="Z62" i="10" s="1"/>
  <c r="Y48" i="10"/>
  <c r="Y62" i="10" s="1"/>
  <c r="E756" i="10" s="1"/>
  <c r="X48" i="10"/>
  <c r="W48" i="10"/>
  <c r="W62" i="10" s="1"/>
  <c r="V48" i="10"/>
  <c r="V62" i="10" s="1"/>
  <c r="U48" i="10"/>
  <c r="U62" i="10" s="1"/>
  <c r="E752" i="10" s="1"/>
  <c r="T48" i="10"/>
  <c r="S48" i="10"/>
  <c r="R48" i="10"/>
  <c r="R62" i="10" s="1"/>
  <c r="Q48" i="10"/>
  <c r="Q62" i="10" s="1"/>
  <c r="E748" i="10" s="1"/>
  <c r="P48" i="10"/>
  <c r="O48" i="10"/>
  <c r="O62" i="10" s="1"/>
  <c r="N48" i="10"/>
  <c r="N62" i="10" s="1"/>
  <c r="M48" i="10"/>
  <c r="M62" i="10" s="1"/>
  <c r="E744" i="10" s="1"/>
  <c r="L48" i="10"/>
  <c r="L62" i="10" s="1"/>
  <c r="K48" i="10"/>
  <c r="J48" i="10"/>
  <c r="J62" i="10" s="1"/>
  <c r="I48" i="10"/>
  <c r="I62" i="10" s="1"/>
  <c r="E740" i="10" s="1"/>
  <c r="H48" i="10"/>
  <c r="G48" i="10"/>
  <c r="CE48" i="10" s="1"/>
  <c r="F48" i="10"/>
  <c r="F62" i="10" s="1"/>
  <c r="E48" i="10"/>
  <c r="E62" i="10" s="1"/>
  <c r="E736" i="10" s="1"/>
  <c r="D48" i="10"/>
  <c r="C48" i="10"/>
  <c r="CE47" i="10"/>
  <c r="CF730" i="10"/>
  <c r="CF79" i="10"/>
  <c r="E746" i="10" l="1"/>
  <c r="E754" i="10"/>
  <c r="E762" i="10"/>
  <c r="E770" i="10"/>
  <c r="E778" i="10"/>
  <c r="E786" i="10"/>
  <c r="E794" i="10"/>
  <c r="E802" i="10"/>
  <c r="E810" i="10"/>
  <c r="E791" i="10"/>
  <c r="E775" i="10"/>
  <c r="E743" i="10"/>
  <c r="BZ52" i="10"/>
  <c r="BZ67" i="10" s="1"/>
  <c r="J809" i="10" s="1"/>
  <c r="E807" i="10"/>
  <c r="E759" i="10"/>
  <c r="AI52" i="10"/>
  <c r="AI67" i="10" s="1"/>
  <c r="J766" i="10" s="1"/>
  <c r="G62" i="10"/>
  <c r="O816" i="10"/>
  <c r="C463" i="10"/>
  <c r="CE75" i="10"/>
  <c r="D435" i="10"/>
  <c r="D438" i="10"/>
  <c r="C473" i="10"/>
  <c r="G816" i="10"/>
  <c r="F612" i="10"/>
  <c r="C430" i="10"/>
  <c r="E772" i="10"/>
  <c r="E780" i="10"/>
  <c r="E788" i="10"/>
  <c r="E796" i="10"/>
  <c r="E804" i="10"/>
  <c r="E812" i="10"/>
  <c r="P816" i="10"/>
  <c r="D612" i="10"/>
  <c r="BY52" i="10"/>
  <c r="BY67" i="10" s="1"/>
  <c r="J808" i="10" s="1"/>
  <c r="AZ52" i="10"/>
  <c r="AZ67" i="10" s="1"/>
  <c r="J783" i="10" s="1"/>
  <c r="Y52" i="10"/>
  <c r="Y67" i="10" s="1"/>
  <c r="J756" i="10" s="1"/>
  <c r="X52" i="10"/>
  <c r="X67" i="10" s="1"/>
  <c r="E749" i="10"/>
  <c r="E789" i="10"/>
  <c r="E742" i="10"/>
  <c r="E758" i="10"/>
  <c r="E774" i="10"/>
  <c r="E806" i="10"/>
  <c r="AB52" i="10"/>
  <c r="AB67" i="10" s="1"/>
  <c r="J759" i="10" s="1"/>
  <c r="L816" i="10"/>
  <c r="C440" i="10"/>
  <c r="AZ71" i="10"/>
  <c r="E204" i="10"/>
  <c r="C476" i="10" s="1"/>
  <c r="C429" i="10"/>
  <c r="E757" i="10"/>
  <c r="E797" i="10"/>
  <c r="E790" i="10"/>
  <c r="CD722" i="10"/>
  <c r="B444" i="10"/>
  <c r="C434" i="10"/>
  <c r="AC52" i="10"/>
  <c r="AC67" i="10" s="1"/>
  <c r="S816" i="10"/>
  <c r="J612" i="10"/>
  <c r="D368" i="10"/>
  <c r="D373" i="10" s="1"/>
  <c r="D391" i="10" s="1"/>
  <c r="D393" i="10" s="1"/>
  <c r="D396" i="10" s="1"/>
  <c r="E741" i="10"/>
  <c r="E765" i="10"/>
  <c r="E781" i="10"/>
  <c r="D339" i="10"/>
  <c r="C482" i="10" s="1"/>
  <c r="E773" i="10"/>
  <c r="E805" i="10"/>
  <c r="E737" i="10"/>
  <c r="E745" i="10"/>
  <c r="E753" i="10"/>
  <c r="E761" i="10"/>
  <c r="E769" i="10"/>
  <c r="E777" i="10"/>
  <c r="E785" i="10"/>
  <c r="E793" i="10"/>
  <c r="E801" i="10"/>
  <c r="E809" i="10"/>
  <c r="E734" i="10"/>
  <c r="CE62" i="10"/>
  <c r="E750" i="10"/>
  <c r="E766" i="10"/>
  <c r="E782" i="10"/>
  <c r="E798" i="10"/>
  <c r="D242" i="10"/>
  <c r="B448" i="10" s="1"/>
  <c r="N815" i="10"/>
  <c r="G612" i="10"/>
  <c r="R816" i="10"/>
  <c r="I612" i="10"/>
  <c r="C458" i="10"/>
  <c r="L612" i="10"/>
  <c r="T816" i="10"/>
  <c r="C431" i="10"/>
  <c r="BI730" i="10"/>
  <c r="C816" i="10"/>
  <c r="H612" i="10"/>
  <c r="C432" i="10"/>
  <c r="C815" i="10"/>
  <c r="D815" i="10"/>
  <c r="M815" i="10"/>
  <c r="P815" i="10"/>
  <c r="G815" i="10"/>
  <c r="Q815" i="10"/>
  <c r="H815" i="10"/>
  <c r="R815" i="10"/>
  <c r="I815" i="10"/>
  <c r="T815" i="10"/>
  <c r="CF76" i="10"/>
  <c r="F52" i="10" s="1"/>
  <c r="F67" i="10" s="1"/>
  <c r="CF77" i="10"/>
  <c r="J737" i="10" l="1"/>
  <c r="F71" i="10"/>
  <c r="AG52" i="10"/>
  <c r="AG67" i="10" s="1"/>
  <c r="W52" i="10"/>
  <c r="W67" i="10" s="1"/>
  <c r="J52" i="10"/>
  <c r="J67" i="10" s="1"/>
  <c r="I52" i="10"/>
  <c r="I67" i="10" s="1"/>
  <c r="AN52" i="10"/>
  <c r="AN67" i="10" s="1"/>
  <c r="AO52" i="10"/>
  <c r="AO67" i="10" s="1"/>
  <c r="BP52" i="10"/>
  <c r="BP67" i="10" s="1"/>
  <c r="N52" i="10"/>
  <c r="N67" i="10" s="1"/>
  <c r="C628" i="10"/>
  <c r="C545" i="10"/>
  <c r="G545" i="10" s="1"/>
  <c r="B545" i="10"/>
  <c r="S52" i="10"/>
  <c r="S67" i="10" s="1"/>
  <c r="R52" i="10"/>
  <c r="R67" i="10" s="1"/>
  <c r="AF52" i="10"/>
  <c r="AF67" i="10" s="1"/>
  <c r="BH52" i="10"/>
  <c r="BH67" i="10" s="1"/>
  <c r="BZ71" i="10"/>
  <c r="AV52" i="10"/>
  <c r="AV67" i="10" s="1"/>
  <c r="AW52" i="10"/>
  <c r="AW67" i="10" s="1"/>
  <c r="BX52" i="10"/>
  <c r="BX67" i="10" s="1"/>
  <c r="Y71" i="10"/>
  <c r="J760" i="10"/>
  <c r="AC71" i="10"/>
  <c r="J755" i="10"/>
  <c r="X71" i="10"/>
  <c r="BV52" i="10"/>
  <c r="BV67" i="10" s="1"/>
  <c r="BF52" i="10"/>
  <c r="BF67" i="10" s="1"/>
  <c r="AQ52" i="10"/>
  <c r="AQ67" i="10" s="1"/>
  <c r="AE52" i="10"/>
  <c r="AE67" i="10" s="1"/>
  <c r="U52" i="10"/>
  <c r="U67" i="10" s="1"/>
  <c r="L52" i="10"/>
  <c r="L67" i="10" s="1"/>
  <c r="D52" i="10"/>
  <c r="D67" i="10" s="1"/>
  <c r="AR52" i="10"/>
  <c r="AR67" i="10" s="1"/>
  <c r="BS52" i="10"/>
  <c r="BS67" i="10" s="1"/>
  <c r="BC52" i="10"/>
  <c r="BC67" i="10" s="1"/>
  <c r="AP52" i="10"/>
  <c r="AP67" i="10" s="1"/>
  <c r="AD52" i="10"/>
  <c r="AD67" i="10" s="1"/>
  <c r="T52" i="10"/>
  <c r="T67" i="10" s="1"/>
  <c r="K52" i="10"/>
  <c r="K67" i="10" s="1"/>
  <c r="C52" i="10"/>
  <c r="AX52" i="10"/>
  <c r="AX67" i="10" s="1"/>
  <c r="AA52" i="10"/>
  <c r="AA67" i="10" s="1"/>
  <c r="H52" i="10"/>
  <c r="H67" i="10" s="1"/>
  <c r="BG52" i="10"/>
  <c r="BG67" i="10" s="1"/>
  <c r="M52" i="10"/>
  <c r="M67" i="10" s="1"/>
  <c r="BN52" i="10"/>
  <c r="BN67" i="10" s="1"/>
  <c r="AK52" i="10"/>
  <c r="AK67" i="10" s="1"/>
  <c r="Q52" i="10"/>
  <c r="Q67" i="10" s="1"/>
  <c r="V52" i="10"/>
  <c r="V67" i="10" s="1"/>
  <c r="CA52" i="10"/>
  <c r="CA67" i="10" s="1"/>
  <c r="BK52" i="10"/>
  <c r="BK67" i="10" s="1"/>
  <c r="AU52" i="10"/>
  <c r="AU67" i="10" s="1"/>
  <c r="AJ52" i="10"/>
  <c r="AJ67" i="10" s="1"/>
  <c r="Z52" i="10"/>
  <c r="Z67" i="10" s="1"/>
  <c r="O52" i="10"/>
  <c r="O67" i="10" s="1"/>
  <c r="G52" i="10"/>
  <c r="G67" i="10" s="1"/>
  <c r="J738" i="10" s="1"/>
  <c r="BW52" i="10"/>
  <c r="BW67" i="10" s="1"/>
  <c r="AH52" i="10"/>
  <c r="AH67" i="10" s="1"/>
  <c r="E52" i="10"/>
  <c r="E67" i="10" s="1"/>
  <c r="AS52" i="10"/>
  <c r="AS67" i="10" s="1"/>
  <c r="AB71" i="10"/>
  <c r="BR52" i="10"/>
  <c r="BR67" i="10" s="1"/>
  <c r="BO52" i="10"/>
  <c r="BO67" i="10" s="1"/>
  <c r="BL52" i="10"/>
  <c r="BL67" i="10" s="1"/>
  <c r="BM52" i="10"/>
  <c r="BM67" i="10" s="1"/>
  <c r="BA52" i="10"/>
  <c r="BA67" i="10" s="1"/>
  <c r="E738" i="10"/>
  <c r="E815" i="10" s="1"/>
  <c r="G71" i="10"/>
  <c r="AI71" i="10"/>
  <c r="BE52" i="10"/>
  <c r="BE67" i="10" s="1"/>
  <c r="BB52" i="10"/>
  <c r="BB67" i="10" s="1"/>
  <c r="AY52" i="10"/>
  <c r="AY67" i="10" s="1"/>
  <c r="BT52" i="10"/>
  <c r="BT67" i="10" s="1"/>
  <c r="BU52" i="10"/>
  <c r="BU67" i="10" s="1"/>
  <c r="BI52" i="10"/>
  <c r="BI67" i="10" s="1"/>
  <c r="BJ52" i="10"/>
  <c r="BJ67" i="10" s="1"/>
  <c r="E816" i="10"/>
  <c r="C428" i="10"/>
  <c r="BY71" i="10"/>
  <c r="BD52" i="10"/>
  <c r="BD67" i="10" s="1"/>
  <c r="AM52" i="10"/>
  <c r="AM67" i="10" s="1"/>
  <c r="AL52" i="10"/>
  <c r="AL67" i="10" s="1"/>
  <c r="P52" i="10"/>
  <c r="P67" i="10" s="1"/>
  <c r="CB52" i="10"/>
  <c r="CB67" i="10" s="1"/>
  <c r="CC52" i="10"/>
  <c r="CC67" i="10" s="1"/>
  <c r="BQ52" i="10"/>
  <c r="BQ67" i="10" s="1"/>
  <c r="N816" i="10"/>
  <c r="K612" i="10"/>
  <c r="C465" i="10"/>
  <c r="AT52" i="10"/>
  <c r="AT67" i="10" s="1"/>
  <c r="B575" i="1"/>
  <c r="A493" i="1"/>
  <c r="A412" i="1"/>
  <c r="F493" i="1"/>
  <c r="D493" i="1"/>
  <c r="B493" i="1"/>
  <c r="J767" i="10" l="1"/>
  <c r="AJ71" i="10"/>
  <c r="J778" i="10"/>
  <c r="AU71" i="10"/>
  <c r="J774" i="10"/>
  <c r="AQ71" i="10"/>
  <c r="J740" i="10"/>
  <c r="I71" i="10"/>
  <c r="J747" i="10"/>
  <c r="P71" i="10"/>
  <c r="J792" i="10"/>
  <c r="BI71" i="10"/>
  <c r="J736" i="10"/>
  <c r="E71" i="10"/>
  <c r="J794" i="10"/>
  <c r="BK71" i="10"/>
  <c r="J739" i="10"/>
  <c r="H71" i="10"/>
  <c r="J786" i="10"/>
  <c r="BC71" i="10"/>
  <c r="J789" i="10"/>
  <c r="BF71" i="10"/>
  <c r="J780" i="10"/>
  <c r="AW71" i="10"/>
  <c r="H545" i="10"/>
  <c r="F545" i="10"/>
  <c r="J741" i="10"/>
  <c r="J71" i="10"/>
  <c r="J744" i="10"/>
  <c r="M71" i="10"/>
  <c r="J771" i="10"/>
  <c r="AN71" i="10"/>
  <c r="C672" i="10"/>
  <c r="C500" i="10"/>
  <c r="G500" i="10" s="1"/>
  <c r="B500" i="10"/>
  <c r="J750" i="10"/>
  <c r="S71" i="10"/>
  <c r="J777" i="10"/>
  <c r="AT71" i="10"/>
  <c r="J769" i="10"/>
  <c r="AL71" i="10"/>
  <c r="J804" i="10"/>
  <c r="BU71" i="10"/>
  <c r="J784" i="10"/>
  <c r="BA71" i="10"/>
  <c r="J765" i="10"/>
  <c r="AH71" i="10"/>
  <c r="J810" i="10"/>
  <c r="CA71" i="10"/>
  <c r="J758" i="10"/>
  <c r="AA71" i="10"/>
  <c r="J802" i="10"/>
  <c r="BS71" i="10"/>
  <c r="J805" i="10"/>
  <c r="BV71" i="10"/>
  <c r="J779" i="10"/>
  <c r="AV71" i="10"/>
  <c r="J812" i="10"/>
  <c r="CC71" i="10"/>
  <c r="J762" i="10"/>
  <c r="AE71" i="10"/>
  <c r="J811" i="10"/>
  <c r="CB71" i="10"/>
  <c r="J790" i="10"/>
  <c r="BG71" i="10"/>
  <c r="J770" i="10"/>
  <c r="AM71" i="10"/>
  <c r="J806" i="10"/>
  <c r="BW71" i="10"/>
  <c r="J775" i="10"/>
  <c r="AR71" i="10"/>
  <c r="J754" i="10"/>
  <c r="W71" i="10"/>
  <c r="J787" i="10"/>
  <c r="BD71" i="10"/>
  <c r="J782" i="10"/>
  <c r="AY71" i="10"/>
  <c r="J795" i="10"/>
  <c r="BL71" i="10"/>
  <c r="J748" i="10"/>
  <c r="Q71" i="10"/>
  <c r="C67" i="10"/>
  <c r="CE52" i="10"/>
  <c r="J735" i="10"/>
  <c r="D71" i="10"/>
  <c r="C571" i="10"/>
  <c r="B571" i="10"/>
  <c r="C646" i="10"/>
  <c r="J745" i="10"/>
  <c r="N71" i="10"/>
  <c r="J764" i="10"/>
  <c r="AG71" i="10"/>
  <c r="C700" i="10"/>
  <c r="C528" i="10"/>
  <c r="G528" i="10" s="1"/>
  <c r="B528" i="10"/>
  <c r="J761" i="10"/>
  <c r="AD71" i="10"/>
  <c r="C690" i="10"/>
  <c r="C518" i="10"/>
  <c r="G518" i="10" s="1"/>
  <c r="B518" i="10"/>
  <c r="J776" i="10"/>
  <c r="AS71" i="10"/>
  <c r="J807" i="10"/>
  <c r="BX71" i="10"/>
  <c r="J796" i="10"/>
  <c r="BM71" i="10"/>
  <c r="J781" i="10"/>
  <c r="AX71" i="10"/>
  <c r="C570" i="10"/>
  <c r="B570" i="10"/>
  <c r="C645" i="10"/>
  <c r="J785" i="10"/>
  <c r="BB71" i="10"/>
  <c r="J798" i="10"/>
  <c r="BO71" i="10"/>
  <c r="J746" i="10"/>
  <c r="O71" i="10"/>
  <c r="J768" i="10"/>
  <c r="AK71" i="10"/>
  <c r="J742" i="10"/>
  <c r="K71" i="10"/>
  <c r="J743" i="10"/>
  <c r="L71" i="10"/>
  <c r="C694" i="10"/>
  <c r="B522" i="10"/>
  <c r="C522" i="10"/>
  <c r="G522" i="10" s="1"/>
  <c r="J791" i="10"/>
  <c r="BH71" i="10"/>
  <c r="J799" i="10"/>
  <c r="BP71" i="10"/>
  <c r="C671" i="10"/>
  <c r="C499" i="10"/>
  <c r="G499" i="10" s="1"/>
  <c r="B499" i="10"/>
  <c r="C693" i="10"/>
  <c r="C521" i="10"/>
  <c r="G521" i="10" s="1"/>
  <c r="B521" i="10"/>
  <c r="J749" i="10"/>
  <c r="R71" i="10"/>
  <c r="J793" i="10"/>
  <c r="BJ71" i="10"/>
  <c r="J773" i="10"/>
  <c r="AP71" i="10"/>
  <c r="J803" i="10"/>
  <c r="BT71" i="10"/>
  <c r="J753" i="10"/>
  <c r="V71" i="10"/>
  <c r="C689" i="10"/>
  <c r="B517" i="10"/>
  <c r="C517" i="10"/>
  <c r="G517" i="10" s="1"/>
  <c r="J800" i="10"/>
  <c r="BQ71" i="10"/>
  <c r="J788" i="10"/>
  <c r="BE71" i="10"/>
  <c r="J801" i="10"/>
  <c r="BR71" i="10"/>
  <c r="J757" i="10"/>
  <c r="Z71" i="10"/>
  <c r="J797" i="10"/>
  <c r="BN71" i="10"/>
  <c r="J751" i="10"/>
  <c r="T71" i="10"/>
  <c r="J752" i="10"/>
  <c r="U71" i="10"/>
  <c r="J763" i="10"/>
  <c r="AF71" i="10"/>
  <c r="J772" i="10"/>
  <c r="AO71" i="10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C429" i="1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N765" i="1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N748" i="1" s="1"/>
  <c r="P75" i="1"/>
  <c r="I58" i="9" s="1"/>
  <c r="O75" i="1"/>
  <c r="H58" i="9" s="1"/>
  <c r="N75" i="1"/>
  <c r="G58" i="9" s="1"/>
  <c r="M75" i="1"/>
  <c r="F58" i="9" s="1"/>
  <c r="L75" i="1"/>
  <c r="E58" i="9" s="1"/>
  <c r="I75" i="1"/>
  <c r="N740" i="1" s="1"/>
  <c r="H75" i="1"/>
  <c r="H26" i="9" s="1"/>
  <c r="G75" i="1"/>
  <c r="F75" i="1"/>
  <c r="N737" i="1" s="1"/>
  <c r="AV75" i="1"/>
  <c r="AP75" i="1"/>
  <c r="G186" i="9" s="1"/>
  <c r="AJ75" i="1"/>
  <c r="AL75" i="1"/>
  <c r="N769" i="1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61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1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P48" i="1"/>
  <c r="P62" i="1" s="1"/>
  <c r="I44" i="9" s="1"/>
  <c r="D330" i="1"/>
  <c r="C86" i="8" s="1"/>
  <c r="N760" i="1"/>
  <c r="N747" i="1"/>
  <c r="C16" i="8"/>
  <c r="G122" i="9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CF77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AU48" i="1"/>
  <c r="AU62" i="1" s="1"/>
  <c r="CD71" i="1"/>
  <c r="C575" i="1" s="1"/>
  <c r="S48" i="1"/>
  <c r="S62" i="1" s="1"/>
  <c r="C615" i="1"/>
  <c r="V815" i="1"/>
  <c r="I816" i="1"/>
  <c r="E372" i="9"/>
  <c r="BD48" i="1"/>
  <c r="BD62" i="1" s="1"/>
  <c r="AN48" i="1"/>
  <c r="AN62" i="1" s="1"/>
  <c r="E771" i="1" s="1"/>
  <c r="F10" i="4"/>
  <c r="I366" i="9"/>
  <c r="C33" i="8" l="1"/>
  <c r="CD722" i="1"/>
  <c r="G10" i="4"/>
  <c r="N773" i="1"/>
  <c r="N745" i="1"/>
  <c r="N734" i="1"/>
  <c r="H815" i="1"/>
  <c r="H521" i="10"/>
  <c r="F521" i="10"/>
  <c r="B553" i="10"/>
  <c r="C636" i="10"/>
  <c r="C553" i="10"/>
  <c r="C705" i="10"/>
  <c r="C533" i="10"/>
  <c r="G533" i="10" s="1"/>
  <c r="B533" i="10"/>
  <c r="C674" i="10"/>
  <c r="C502" i="10"/>
  <c r="G502" i="10" s="1"/>
  <c r="B502" i="10"/>
  <c r="C706" i="10"/>
  <c r="B534" i="10"/>
  <c r="C534" i="10"/>
  <c r="G534" i="10" s="1"/>
  <c r="C619" i="10"/>
  <c r="C559" i="10"/>
  <c r="B559" i="10"/>
  <c r="C623" i="10"/>
  <c r="C562" i="10"/>
  <c r="B562" i="10"/>
  <c r="C702" i="10"/>
  <c r="B530" i="10"/>
  <c r="C530" i="10"/>
  <c r="G530" i="10" s="1"/>
  <c r="H528" i="10"/>
  <c r="F528" i="10"/>
  <c r="B557" i="10"/>
  <c r="C637" i="10"/>
  <c r="C557" i="10"/>
  <c r="C709" i="10"/>
  <c r="C537" i="10"/>
  <c r="G537" i="10" s="1"/>
  <c r="B537" i="10"/>
  <c r="B573" i="10"/>
  <c r="C622" i="10"/>
  <c r="C573" i="10"/>
  <c r="C567" i="10"/>
  <c r="C642" i="10"/>
  <c r="B567" i="10"/>
  <c r="C699" i="10"/>
  <c r="C527" i="10"/>
  <c r="G527" i="10" s="1"/>
  <c r="B527" i="10"/>
  <c r="C711" i="10"/>
  <c r="C539" i="10"/>
  <c r="G539" i="10" s="1"/>
  <c r="B539" i="10"/>
  <c r="B565" i="10"/>
  <c r="C640" i="10"/>
  <c r="C565" i="10"/>
  <c r="B569" i="10"/>
  <c r="C644" i="10"/>
  <c r="C569" i="10"/>
  <c r="C542" i="10"/>
  <c r="B542" i="10"/>
  <c r="C631" i="10"/>
  <c r="C556" i="10"/>
  <c r="B556" i="10"/>
  <c r="C635" i="10"/>
  <c r="C707" i="10"/>
  <c r="C535" i="10"/>
  <c r="G535" i="10" s="1"/>
  <c r="B535" i="10"/>
  <c r="C710" i="10"/>
  <c r="B538" i="10"/>
  <c r="C538" i="10"/>
  <c r="G538" i="10" s="1"/>
  <c r="C506" i="10"/>
  <c r="G506" i="10" s="1"/>
  <c r="C678" i="10"/>
  <c r="B506" i="10"/>
  <c r="C551" i="10"/>
  <c r="C629" i="10"/>
  <c r="B551" i="10"/>
  <c r="C670" i="10"/>
  <c r="C498" i="10"/>
  <c r="G498" i="10" s="1"/>
  <c r="B498" i="10"/>
  <c r="C708" i="10"/>
  <c r="C536" i="10"/>
  <c r="G536" i="10" s="1"/>
  <c r="B536" i="10"/>
  <c r="H517" i="10"/>
  <c r="F517" i="10"/>
  <c r="C555" i="10"/>
  <c r="B555" i="10"/>
  <c r="C617" i="10"/>
  <c r="B543" i="10"/>
  <c r="C616" i="10"/>
  <c r="C543" i="10"/>
  <c r="F518" i="10"/>
  <c r="H518" i="10"/>
  <c r="C698" i="10"/>
  <c r="B526" i="10"/>
  <c r="C526" i="10"/>
  <c r="G526" i="10" s="1"/>
  <c r="C675" i="10"/>
  <c r="C503" i="10"/>
  <c r="G503" i="10" s="1"/>
  <c r="B503" i="10"/>
  <c r="C633" i="10"/>
  <c r="C548" i="10"/>
  <c r="B548" i="10"/>
  <c r="C634" i="10"/>
  <c r="C554" i="10"/>
  <c r="B554" i="10"/>
  <c r="C712" i="10"/>
  <c r="C540" i="10"/>
  <c r="G540" i="10" s="1"/>
  <c r="B540" i="10"/>
  <c r="H499" i="10"/>
  <c r="F499" i="10"/>
  <c r="F522" i="10"/>
  <c r="H522" i="10"/>
  <c r="B497" i="10"/>
  <c r="C669" i="10"/>
  <c r="C497" i="10"/>
  <c r="G497" i="10" s="1"/>
  <c r="C568" i="10"/>
  <c r="B568" i="10"/>
  <c r="C643" i="10"/>
  <c r="C564" i="10"/>
  <c r="B564" i="10"/>
  <c r="C639" i="10"/>
  <c r="C684" i="10"/>
  <c r="C512" i="10"/>
  <c r="G512" i="10" s="1"/>
  <c r="B512" i="10"/>
  <c r="C686" i="10"/>
  <c r="C514" i="10"/>
  <c r="G514" i="10" s="1"/>
  <c r="B514" i="10"/>
  <c r="C563" i="10"/>
  <c r="B563" i="10"/>
  <c r="C626" i="10"/>
  <c r="C677" i="10"/>
  <c r="B505" i="10"/>
  <c r="C505" i="10"/>
  <c r="G505" i="10" s="1"/>
  <c r="C560" i="10"/>
  <c r="B560" i="10"/>
  <c r="C627" i="10"/>
  <c r="C624" i="10"/>
  <c r="B549" i="10"/>
  <c r="C549" i="10"/>
  <c r="C704" i="10"/>
  <c r="C532" i="10"/>
  <c r="G532" i="10" s="1"/>
  <c r="B532" i="10"/>
  <c r="C574" i="10"/>
  <c r="C620" i="10"/>
  <c r="B574" i="10"/>
  <c r="C692" i="10"/>
  <c r="C520" i="10"/>
  <c r="G520" i="10" s="1"/>
  <c r="B520" i="10"/>
  <c r="C641" i="10"/>
  <c r="C566" i="10"/>
  <c r="B566" i="10"/>
  <c r="H500" i="10"/>
  <c r="F500" i="10"/>
  <c r="C697" i="10"/>
  <c r="C525" i="10"/>
  <c r="G525" i="10" s="1"/>
  <c r="B525" i="10"/>
  <c r="C691" i="10"/>
  <c r="C519" i="10"/>
  <c r="G519" i="10" s="1"/>
  <c r="B519" i="10"/>
  <c r="C680" i="10"/>
  <c r="B508" i="10"/>
  <c r="C508" i="10"/>
  <c r="G508" i="10" s="1"/>
  <c r="C625" i="10"/>
  <c r="C544" i="10"/>
  <c r="G544" i="10" s="1"/>
  <c r="B544" i="10"/>
  <c r="C696" i="10"/>
  <c r="C524" i="10"/>
  <c r="G524" i="10" s="1"/>
  <c r="B524" i="10"/>
  <c r="B546" i="10"/>
  <c r="C630" i="10"/>
  <c r="C546" i="10"/>
  <c r="G546" i="10" s="1"/>
  <c r="C687" i="10"/>
  <c r="C515" i="10"/>
  <c r="G515" i="10" s="1"/>
  <c r="B515" i="10"/>
  <c r="C683" i="10"/>
  <c r="C511" i="10"/>
  <c r="G511" i="10" s="1"/>
  <c r="B511" i="10"/>
  <c r="B561" i="10"/>
  <c r="C621" i="10"/>
  <c r="C561" i="10"/>
  <c r="C638" i="10"/>
  <c r="C558" i="10"/>
  <c r="B558" i="10"/>
  <c r="C679" i="10"/>
  <c r="C507" i="10"/>
  <c r="G507" i="10" s="1"/>
  <c r="B507" i="10"/>
  <c r="J734" i="10"/>
  <c r="J815" i="10" s="1"/>
  <c r="CE67" i="10"/>
  <c r="C71" i="10"/>
  <c r="C673" i="10"/>
  <c r="B501" i="10"/>
  <c r="C501" i="10"/>
  <c r="G501" i="10" s="1"/>
  <c r="C681" i="10"/>
  <c r="B509" i="10"/>
  <c r="C509" i="10"/>
  <c r="G509" i="10" s="1"/>
  <c r="C701" i="10"/>
  <c r="C529" i="10"/>
  <c r="G529" i="10" s="1"/>
  <c r="B529" i="10"/>
  <c r="C685" i="10"/>
  <c r="C513" i="10"/>
  <c r="G513" i="10" s="1"/>
  <c r="B513" i="10"/>
  <c r="C614" i="10"/>
  <c r="C550" i="10"/>
  <c r="G550" i="10" s="1"/>
  <c r="B550" i="10"/>
  <c r="C676" i="10"/>
  <c r="C504" i="10"/>
  <c r="G504" i="10" s="1"/>
  <c r="B504" i="10"/>
  <c r="C547" i="10"/>
  <c r="B547" i="10"/>
  <c r="C632" i="10"/>
  <c r="C695" i="10"/>
  <c r="C523" i="10"/>
  <c r="G523" i="10" s="1"/>
  <c r="B523" i="10"/>
  <c r="C682" i="10"/>
  <c r="C510" i="10"/>
  <c r="G510" i="10" s="1"/>
  <c r="B510" i="10"/>
  <c r="C688" i="10"/>
  <c r="C516" i="10"/>
  <c r="G516" i="10" s="1"/>
  <c r="B516" i="10"/>
  <c r="C552" i="10"/>
  <c r="C618" i="10"/>
  <c r="B552" i="10"/>
  <c r="C541" i="10"/>
  <c r="B541" i="10"/>
  <c r="C713" i="10"/>
  <c r="C572" i="10"/>
  <c r="B572" i="10"/>
  <c r="C647" i="10"/>
  <c r="C703" i="10"/>
  <c r="C531" i="10"/>
  <c r="G531" i="10" s="1"/>
  <c r="B531" i="10"/>
  <c r="N751" i="1"/>
  <c r="C440" i="1"/>
  <c r="I26" i="9"/>
  <c r="B10" i="4"/>
  <c r="L816" i="1"/>
  <c r="E10" i="4"/>
  <c r="N768" i="1"/>
  <c r="G612" i="1"/>
  <c r="B440" i="1"/>
  <c r="B465" i="1"/>
  <c r="B476" i="1"/>
  <c r="D13" i="7"/>
  <c r="C473" i="1"/>
  <c r="F12" i="6"/>
  <c r="N766" i="1"/>
  <c r="N753" i="1"/>
  <c r="N774" i="1"/>
  <c r="N743" i="1"/>
  <c r="F26" i="9"/>
  <c r="E373" i="9"/>
  <c r="K816" i="1"/>
  <c r="C434" i="1"/>
  <c r="C430" i="1"/>
  <c r="G816" i="1"/>
  <c r="BI48" i="1"/>
  <c r="BI62" i="1" s="1"/>
  <c r="E268" i="9" s="1"/>
  <c r="BY48" i="1"/>
  <c r="BY62" i="1" s="1"/>
  <c r="G332" i="9" s="1"/>
  <c r="CC48" i="1"/>
  <c r="CC62" i="1" s="1"/>
  <c r="E812" i="1" s="1"/>
  <c r="V48" i="1"/>
  <c r="V62" i="1" s="1"/>
  <c r="BM48" i="1"/>
  <c r="BM62" i="1" s="1"/>
  <c r="E796" i="1" s="1"/>
  <c r="D463" i="1"/>
  <c r="N757" i="1"/>
  <c r="N764" i="1"/>
  <c r="N736" i="1"/>
  <c r="C186" i="9"/>
  <c r="N755" i="1"/>
  <c r="N746" i="1"/>
  <c r="I377" i="9"/>
  <c r="C90" i="9"/>
  <c r="B441" i="1"/>
  <c r="C469" i="1"/>
  <c r="C27" i="5"/>
  <c r="D428" i="1"/>
  <c r="I381" i="9"/>
  <c r="Q816" i="1"/>
  <c r="D612" i="1"/>
  <c r="N752" i="1"/>
  <c r="N739" i="1"/>
  <c r="N762" i="1"/>
  <c r="D186" i="9"/>
  <c r="N758" i="1"/>
  <c r="N777" i="1"/>
  <c r="I372" i="9"/>
  <c r="M816" i="1"/>
  <c r="I815" i="1"/>
  <c r="F815" i="1"/>
  <c r="AH48" i="1"/>
  <c r="AH62" i="1" s="1"/>
  <c r="F140" i="9" s="1"/>
  <c r="BL48" i="1"/>
  <c r="BL62" i="1" s="1"/>
  <c r="H268" i="9" s="1"/>
  <c r="E794" i="1"/>
  <c r="AY48" i="1"/>
  <c r="AY62" i="1" s="1"/>
  <c r="E782" i="1" s="1"/>
  <c r="AK48" i="1"/>
  <c r="AK62" i="1" s="1"/>
  <c r="E768" i="1" s="1"/>
  <c r="F48" i="1"/>
  <c r="F62" i="1" s="1"/>
  <c r="E737" i="1" s="1"/>
  <c r="AV48" i="1"/>
  <c r="AV62" i="1" s="1"/>
  <c r="F204" i="9" s="1"/>
  <c r="AG48" i="1"/>
  <c r="AG62" i="1" s="1"/>
  <c r="E764" i="1" s="1"/>
  <c r="BC48" i="1"/>
  <c r="BC62" i="1" s="1"/>
  <c r="F236" i="9" s="1"/>
  <c r="I363" i="9"/>
  <c r="Z48" i="1"/>
  <c r="Z62" i="1" s="1"/>
  <c r="E108" i="9" s="1"/>
  <c r="AP48" i="1"/>
  <c r="AP62" i="1" s="1"/>
  <c r="E773" i="1" s="1"/>
  <c r="AX48" i="1"/>
  <c r="AX62" i="1" s="1"/>
  <c r="H204" i="9" s="1"/>
  <c r="BN48" i="1"/>
  <c r="BN62" i="1" s="1"/>
  <c r="E797" i="1" s="1"/>
  <c r="BT48" i="1"/>
  <c r="BT62" i="1" s="1"/>
  <c r="E803" i="1" s="1"/>
  <c r="CA48" i="1"/>
  <c r="CA62" i="1" s="1"/>
  <c r="I332" i="9" s="1"/>
  <c r="CB48" i="1"/>
  <c r="CB62" i="1" s="1"/>
  <c r="C364" i="9" s="1"/>
  <c r="AA48" i="1"/>
  <c r="AA62" i="1" s="1"/>
  <c r="F108" i="9" s="1"/>
  <c r="I48" i="1"/>
  <c r="I62" i="1" s="1"/>
  <c r="E740" i="1" s="1"/>
  <c r="BU48" i="1"/>
  <c r="BU62" i="1" s="1"/>
  <c r="C332" i="9" s="1"/>
  <c r="AM48" i="1"/>
  <c r="AM62" i="1" s="1"/>
  <c r="D172" i="9" s="1"/>
  <c r="D48" i="1"/>
  <c r="D62" i="1" s="1"/>
  <c r="D12" i="9" s="1"/>
  <c r="D816" i="1"/>
  <c r="W48" i="1"/>
  <c r="W62" i="1" s="1"/>
  <c r="I76" i="9" s="1"/>
  <c r="N48" i="1"/>
  <c r="N62" i="1" s="1"/>
  <c r="G44" i="9" s="1"/>
  <c r="AD48" i="1"/>
  <c r="AD62" i="1" s="1"/>
  <c r="E761" i="1" s="1"/>
  <c r="AL48" i="1"/>
  <c r="AL62" i="1" s="1"/>
  <c r="C172" i="9" s="1"/>
  <c r="AR48" i="1"/>
  <c r="AR62" i="1" s="1"/>
  <c r="I172" i="9" s="1"/>
  <c r="AZ48" i="1"/>
  <c r="AZ62" i="1" s="1"/>
  <c r="C236" i="9" s="1"/>
  <c r="BH48" i="1"/>
  <c r="BH62" i="1" s="1"/>
  <c r="D268" i="9" s="1"/>
  <c r="BP48" i="1"/>
  <c r="BP62" i="1" s="1"/>
  <c r="E799" i="1" s="1"/>
  <c r="BV48" i="1"/>
  <c r="BV62" i="1" s="1"/>
  <c r="E805" i="1" s="1"/>
  <c r="E747" i="1"/>
  <c r="C48" i="1"/>
  <c r="C62" i="1" s="1"/>
  <c r="C12" i="9" s="1"/>
  <c r="AI48" i="1"/>
  <c r="AI62" i="1" s="1"/>
  <c r="E766" i="1" s="1"/>
  <c r="BO48" i="1"/>
  <c r="BO62" i="1" s="1"/>
  <c r="D300" i="9" s="1"/>
  <c r="Q48" i="1"/>
  <c r="Q62" i="1" s="1"/>
  <c r="E748" i="1" s="1"/>
  <c r="AW48" i="1"/>
  <c r="AW62" i="1" s="1"/>
  <c r="E780" i="1" s="1"/>
  <c r="E48" i="1"/>
  <c r="E62" i="1" s="1"/>
  <c r="E736" i="1" s="1"/>
  <c r="BQ48" i="1"/>
  <c r="BQ62" i="1" s="1"/>
  <c r="M48" i="1"/>
  <c r="M62" i="1" s="1"/>
  <c r="E744" i="1" s="1"/>
  <c r="G48" i="1"/>
  <c r="G62" i="1" s="1"/>
  <c r="G12" i="9" s="1"/>
  <c r="C816" i="1"/>
  <c r="H48" i="1"/>
  <c r="H62" i="1" s="1"/>
  <c r="X48" i="1"/>
  <c r="X62" i="1" s="1"/>
  <c r="E755" i="1" s="1"/>
  <c r="C815" i="1"/>
  <c r="D815" i="1"/>
  <c r="AS48" i="1"/>
  <c r="AS62" i="1" s="1"/>
  <c r="J48" i="1"/>
  <c r="J62" i="1" s="1"/>
  <c r="C44" i="9" s="1"/>
  <c r="AJ48" i="1"/>
  <c r="AJ62" i="1" s="1"/>
  <c r="H140" i="9" s="1"/>
  <c r="BF48" i="1"/>
  <c r="BF62" i="1" s="1"/>
  <c r="E789" i="1" s="1"/>
  <c r="BG48" i="1"/>
  <c r="BG62" i="1" s="1"/>
  <c r="AO48" i="1"/>
  <c r="AO62" i="1" s="1"/>
  <c r="E772" i="1" s="1"/>
  <c r="BA48" i="1"/>
  <c r="BA62" i="1" s="1"/>
  <c r="E784" i="1" s="1"/>
  <c r="AE48" i="1"/>
  <c r="AE62" i="1" s="1"/>
  <c r="C140" i="9" s="1"/>
  <c r="AC48" i="1"/>
  <c r="AC62" i="1" s="1"/>
  <c r="H108" i="9" s="1"/>
  <c r="T48" i="1"/>
  <c r="T62" i="1" s="1"/>
  <c r="E751" i="1" s="1"/>
  <c r="R48" i="1"/>
  <c r="R62" i="1" s="1"/>
  <c r="D76" i="9" s="1"/>
  <c r="AF48" i="1"/>
  <c r="AF62" i="1" s="1"/>
  <c r="D140" i="9" s="1"/>
  <c r="AT48" i="1"/>
  <c r="AT62" i="1" s="1"/>
  <c r="E777" i="1" s="1"/>
  <c r="BB48" i="1"/>
  <c r="BB62" i="1" s="1"/>
  <c r="E785" i="1" s="1"/>
  <c r="BJ48" i="1"/>
  <c r="BJ62" i="1" s="1"/>
  <c r="F268" i="9" s="1"/>
  <c r="BR48" i="1"/>
  <c r="BR62" i="1" s="1"/>
  <c r="G300" i="9" s="1"/>
  <c r="BX48" i="1"/>
  <c r="BX62" i="1" s="1"/>
  <c r="E807" i="1" s="1"/>
  <c r="K48" i="1"/>
  <c r="K62" i="1" s="1"/>
  <c r="E742" i="1" s="1"/>
  <c r="AQ48" i="1"/>
  <c r="AQ62" i="1" s="1"/>
  <c r="E774" i="1" s="1"/>
  <c r="BW48" i="1"/>
  <c r="BW62" i="1" s="1"/>
  <c r="E806" i="1" s="1"/>
  <c r="Y48" i="1"/>
  <c r="Y62" i="1" s="1"/>
  <c r="D108" i="9" s="1"/>
  <c r="BE48" i="1"/>
  <c r="BE62" i="1" s="1"/>
  <c r="E788" i="1" s="1"/>
  <c r="U48" i="1"/>
  <c r="U62" i="1" s="1"/>
  <c r="E752" i="1" s="1"/>
  <c r="C427" i="1"/>
  <c r="O48" i="1"/>
  <c r="O62" i="1" s="1"/>
  <c r="H44" i="9" s="1"/>
  <c r="BS48" i="1"/>
  <c r="BS62" i="1" s="1"/>
  <c r="E802" i="1" s="1"/>
  <c r="BZ48" i="1"/>
  <c r="BZ62" i="1" s="1"/>
  <c r="H332" i="9" s="1"/>
  <c r="BI730" i="1"/>
  <c r="L48" i="1"/>
  <c r="L62" i="1" s="1"/>
  <c r="E44" i="9" s="1"/>
  <c r="AB48" i="1"/>
  <c r="AB62" i="1" s="1"/>
  <c r="E759" i="1" s="1"/>
  <c r="G236" i="9"/>
  <c r="E787" i="1"/>
  <c r="E172" i="9"/>
  <c r="C119" i="8"/>
  <c r="D368" i="1"/>
  <c r="C120" i="8" s="1"/>
  <c r="D5" i="7"/>
  <c r="D32" i="6"/>
  <c r="C475" i="1"/>
  <c r="D436" i="1"/>
  <c r="C10" i="4"/>
  <c r="R816" i="1"/>
  <c r="I612" i="1"/>
  <c r="Q815" i="1"/>
  <c r="R815" i="1"/>
  <c r="S815" i="1"/>
  <c r="CF76" i="1"/>
  <c r="AV52" i="1" s="1"/>
  <c r="AV67" i="1" s="1"/>
  <c r="I380" i="9"/>
  <c r="P815" i="1"/>
  <c r="N775" i="1"/>
  <c r="N778" i="1"/>
  <c r="I90" i="9"/>
  <c r="F154" i="9"/>
  <c r="N771" i="1"/>
  <c r="G815" i="1"/>
  <c r="I365" i="9"/>
  <c r="F816" i="1"/>
  <c r="E750" i="1"/>
  <c r="E76" i="9"/>
  <c r="E770" i="1"/>
  <c r="I362" i="9"/>
  <c r="F172" i="9"/>
  <c r="D236" i="9"/>
  <c r="I268" i="9"/>
  <c r="E783" i="1"/>
  <c r="I140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H515" i="1" s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E735" i="1"/>
  <c r="E808" i="1"/>
  <c r="E753" i="1"/>
  <c r="H76" i="9"/>
  <c r="E781" i="1"/>
  <c r="E236" i="9"/>
  <c r="B446" i="1"/>
  <c r="D242" i="1"/>
  <c r="F12" i="9"/>
  <c r="C418" i="1"/>
  <c r="D438" i="1"/>
  <c r="C108" i="9"/>
  <c r="F14" i="6"/>
  <c r="O815" i="1"/>
  <c r="T815" i="1"/>
  <c r="C471" i="1"/>
  <c r="F10" i="6"/>
  <c r="D339" i="1"/>
  <c r="D26" i="9"/>
  <c r="N735" i="1"/>
  <c r="CE75" i="1"/>
  <c r="E778" i="1"/>
  <c r="E204" i="9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D373" i="1" l="1"/>
  <c r="BD52" i="1"/>
  <c r="BD67" i="1" s="1"/>
  <c r="BD71" i="1" s="1"/>
  <c r="E786" i="1"/>
  <c r="H300" i="9"/>
  <c r="E756" i="1"/>
  <c r="E792" i="1"/>
  <c r="F44" i="9"/>
  <c r="E765" i="1"/>
  <c r="E745" i="1"/>
  <c r="D364" i="9"/>
  <c r="H513" i="10"/>
  <c r="F513" i="10"/>
  <c r="H508" i="10"/>
  <c r="F508" i="10"/>
  <c r="F497" i="10"/>
  <c r="H497" i="10"/>
  <c r="H537" i="10"/>
  <c r="F537" i="10"/>
  <c r="H533" i="10"/>
  <c r="F533" i="10"/>
  <c r="F510" i="10"/>
  <c r="H510" i="10"/>
  <c r="H524" i="10"/>
  <c r="F524" i="10"/>
  <c r="F498" i="10"/>
  <c r="H498" i="10" s="1"/>
  <c r="H501" i="10"/>
  <c r="F501" i="10"/>
  <c r="H529" i="10"/>
  <c r="F529" i="10"/>
  <c r="H515" i="10"/>
  <c r="F515" i="10"/>
  <c r="H532" i="10"/>
  <c r="F532" i="10"/>
  <c r="F538" i="10"/>
  <c r="H538" i="10"/>
  <c r="F534" i="10"/>
  <c r="H534" i="10"/>
  <c r="F523" i="10"/>
  <c r="H523" i="10"/>
  <c r="C668" i="10"/>
  <c r="C496" i="10"/>
  <c r="G496" i="10" s="1"/>
  <c r="B496" i="10"/>
  <c r="H544" i="10"/>
  <c r="F544" i="10"/>
  <c r="F539" i="10"/>
  <c r="H539" i="10"/>
  <c r="H507" i="10"/>
  <c r="F507" i="10"/>
  <c r="H546" i="10"/>
  <c r="F546" i="10"/>
  <c r="F531" i="10"/>
  <c r="H531" i="10"/>
  <c r="F530" i="10"/>
  <c r="H530" i="10"/>
  <c r="H550" i="10"/>
  <c r="F550" i="10"/>
  <c r="J816" i="10"/>
  <c r="C433" i="10"/>
  <c r="C441" i="10" s="1"/>
  <c r="CE71" i="10"/>
  <c r="C716" i="10" s="1"/>
  <c r="H525" i="10"/>
  <c r="F525" i="10"/>
  <c r="F520" i="10"/>
  <c r="H520" i="10"/>
  <c r="F505" i="10"/>
  <c r="H505" i="10"/>
  <c r="F512" i="10"/>
  <c r="H512" i="10"/>
  <c r="H540" i="10"/>
  <c r="F540" i="10"/>
  <c r="F535" i="10"/>
  <c r="H535" i="10"/>
  <c r="F502" i="10"/>
  <c r="H502" i="10"/>
  <c r="H509" i="10"/>
  <c r="F509" i="10"/>
  <c r="H511" i="10"/>
  <c r="F511" i="10"/>
  <c r="H504" i="10"/>
  <c r="F504" i="10"/>
  <c r="H519" i="10"/>
  <c r="F519" i="10"/>
  <c r="H514" i="10"/>
  <c r="F514" i="10"/>
  <c r="F526" i="10"/>
  <c r="H526" i="10"/>
  <c r="F516" i="10"/>
  <c r="H516" i="10"/>
  <c r="H503" i="10"/>
  <c r="F503" i="10"/>
  <c r="H536" i="10"/>
  <c r="F536" i="10"/>
  <c r="C715" i="10"/>
  <c r="C648" i="10"/>
  <c r="M716" i="10" s="1"/>
  <c r="Y816" i="10" s="1"/>
  <c r="D615" i="10"/>
  <c r="F506" i="10"/>
  <c r="H506" i="10"/>
  <c r="F527" i="10"/>
  <c r="H527" i="10"/>
  <c r="Y52" i="1"/>
  <c r="Y67" i="1" s="1"/>
  <c r="BZ52" i="1"/>
  <c r="BZ67" i="1" s="1"/>
  <c r="H337" i="9" s="1"/>
  <c r="AA52" i="1"/>
  <c r="AA67" i="1" s="1"/>
  <c r="AA71" i="1" s="1"/>
  <c r="D44" i="9"/>
  <c r="E746" i="1"/>
  <c r="E793" i="1"/>
  <c r="C76" i="9"/>
  <c r="E791" i="1"/>
  <c r="H236" i="9"/>
  <c r="E754" i="1"/>
  <c r="E758" i="1"/>
  <c r="C300" i="9"/>
  <c r="I108" i="9"/>
  <c r="G108" i="9"/>
  <c r="E767" i="1"/>
  <c r="E795" i="1"/>
  <c r="F76" i="9"/>
  <c r="H172" i="9"/>
  <c r="E769" i="1"/>
  <c r="E300" i="9"/>
  <c r="E738" i="1"/>
  <c r="E801" i="1"/>
  <c r="I236" i="9"/>
  <c r="E734" i="1"/>
  <c r="G204" i="9"/>
  <c r="E12" i="9"/>
  <c r="E811" i="1"/>
  <c r="E749" i="1"/>
  <c r="G76" i="9"/>
  <c r="I204" i="9"/>
  <c r="G172" i="9"/>
  <c r="I12" i="9"/>
  <c r="E140" i="9"/>
  <c r="E762" i="1"/>
  <c r="E775" i="1"/>
  <c r="G140" i="9"/>
  <c r="E757" i="1"/>
  <c r="E779" i="1"/>
  <c r="M52" i="1"/>
  <c r="M67" i="1" s="1"/>
  <c r="M71" i="1" s="1"/>
  <c r="C678" i="1" s="1"/>
  <c r="X52" i="1"/>
  <c r="X67" i="1" s="1"/>
  <c r="C113" i="9" s="1"/>
  <c r="CB52" i="1"/>
  <c r="CB67" i="1" s="1"/>
  <c r="CB71" i="1" s="1"/>
  <c r="C622" i="1" s="1"/>
  <c r="BR52" i="1"/>
  <c r="BR67" i="1" s="1"/>
  <c r="J801" i="1" s="1"/>
  <c r="F52" i="1"/>
  <c r="F67" i="1" s="1"/>
  <c r="F71" i="1" s="1"/>
  <c r="F21" i="9" s="1"/>
  <c r="U52" i="1"/>
  <c r="U67" i="1" s="1"/>
  <c r="U71" i="1" s="1"/>
  <c r="G85" i="9" s="1"/>
  <c r="BH52" i="1"/>
  <c r="BH67" i="1" s="1"/>
  <c r="J791" i="1" s="1"/>
  <c r="AT52" i="1"/>
  <c r="AT67" i="1" s="1"/>
  <c r="D209" i="9" s="1"/>
  <c r="V52" i="1"/>
  <c r="V67" i="1" s="1"/>
  <c r="J753" i="1" s="1"/>
  <c r="I52" i="1"/>
  <c r="I67" i="1" s="1"/>
  <c r="J740" i="1" s="1"/>
  <c r="BI52" i="1"/>
  <c r="BI67" i="1" s="1"/>
  <c r="J792" i="1" s="1"/>
  <c r="G52" i="1"/>
  <c r="G67" i="1" s="1"/>
  <c r="G71" i="1" s="1"/>
  <c r="G21" i="9" s="1"/>
  <c r="D52" i="1"/>
  <c r="D67" i="1" s="1"/>
  <c r="D71" i="1" s="1"/>
  <c r="C669" i="1" s="1"/>
  <c r="BN52" i="1"/>
  <c r="BN67" i="1" s="1"/>
  <c r="BN71" i="1" s="1"/>
  <c r="C309" i="9" s="1"/>
  <c r="BM52" i="1"/>
  <c r="BM67" i="1" s="1"/>
  <c r="BM71" i="1" s="1"/>
  <c r="C638" i="1" s="1"/>
  <c r="BQ52" i="1"/>
  <c r="BQ67" i="1" s="1"/>
  <c r="BQ71" i="1" s="1"/>
  <c r="F309" i="9" s="1"/>
  <c r="AI52" i="1"/>
  <c r="AI67" i="1" s="1"/>
  <c r="G145" i="9" s="1"/>
  <c r="AE52" i="1"/>
  <c r="AE67" i="1" s="1"/>
  <c r="AE71" i="1" s="1"/>
  <c r="C524" i="1" s="1"/>
  <c r="G524" i="1" s="1"/>
  <c r="BA52" i="1"/>
  <c r="BA67" i="1" s="1"/>
  <c r="D241" i="9" s="1"/>
  <c r="BS52" i="1"/>
  <c r="BS67" i="1" s="1"/>
  <c r="BS71" i="1" s="1"/>
  <c r="C639" i="1" s="1"/>
  <c r="BJ52" i="1"/>
  <c r="BJ67" i="1" s="1"/>
  <c r="J793" i="1" s="1"/>
  <c r="Q52" i="1"/>
  <c r="Q67" i="1" s="1"/>
  <c r="Q71" i="1" s="1"/>
  <c r="C682" i="1" s="1"/>
  <c r="AS52" i="1"/>
  <c r="AS67" i="1" s="1"/>
  <c r="C209" i="9" s="1"/>
  <c r="AB52" i="1"/>
  <c r="AB67" i="1" s="1"/>
  <c r="J759" i="1" s="1"/>
  <c r="Z52" i="1"/>
  <c r="Z67" i="1" s="1"/>
  <c r="Z71" i="1" s="1"/>
  <c r="E117" i="9" s="1"/>
  <c r="AR52" i="1"/>
  <c r="AR67" i="1" s="1"/>
  <c r="I177" i="9" s="1"/>
  <c r="BP52" i="1"/>
  <c r="BP67" i="1" s="1"/>
  <c r="BP71" i="1" s="1"/>
  <c r="C621" i="1" s="1"/>
  <c r="AX52" i="1"/>
  <c r="AX67" i="1" s="1"/>
  <c r="AX71" i="1" s="1"/>
  <c r="C543" i="1" s="1"/>
  <c r="BV52" i="1"/>
  <c r="BV67" i="1" s="1"/>
  <c r="BV71" i="1" s="1"/>
  <c r="C567" i="1" s="1"/>
  <c r="T52" i="1"/>
  <c r="T67" i="1" s="1"/>
  <c r="T71" i="1" s="1"/>
  <c r="F85" i="9" s="1"/>
  <c r="AY52" i="1"/>
  <c r="AY67" i="1" s="1"/>
  <c r="AY71" i="1" s="1"/>
  <c r="C625" i="1" s="1"/>
  <c r="BF52" i="1"/>
  <c r="BF67" i="1" s="1"/>
  <c r="BF71" i="1" s="1"/>
  <c r="I245" i="9" s="1"/>
  <c r="H52" i="1"/>
  <c r="H67" i="1" s="1"/>
  <c r="H17" i="9" s="1"/>
  <c r="AU52" i="1"/>
  <c r="AU67" i="1" s="1"/>
  <c r="AU71" i="1" s="1"/>
  <c r="C712" i="1" s="1"/>
  <c r="BB52" i="1"/>
  <c r="BB67" i="1" s="1"/>
  <c r="AF52" i="1"/>
  <c r="AF67" i="1" s="1"/>
  <c r="AF71" i="1" s="1"/>
  <c r="D149" i="9" s="1"/>
  <c r="AO52" i="1"/>
  <c r="AO67" i="1" s="1"/>
  <c r="J772" i="1" s="1"/>
  <c r="N52" i="1"/>
  <c r="N67" i="1" s="1"/>
  <c r="J745" i="1" s="1"/>
  <c r="AZ52" i="1"/>
  <c r="AZ67" i="1" s="1"/>
  <c r="J783" i="1" s="1"/>
  <c r="AN52" i="1"/>
  <c r="AN67" i="1" s="1"/>
  <c r="E177" i="9" s="1"/>
  <c r="AL52" i="1"/>
  <c r="AL67" i="1" s="1"/>
  <c r="AL71" i="1" s="1"/>
  <c r="C703" i="1" s="1"/>
  <c r="W52" i="1"/>
  <c r="W67" i="1" s="1"/>
  <c r="J754" i="1" s="1"/>
  <c r="AJ52" i="1"/>
  <c r="AJ67" i="1" s="1"/>
  <c r="AJ71" i="1" s="1"/>
  <c r="C701" i="1" s="1"/>
  <c r="AQ52" i="1"/>
  <c r="AQ67" i="1" s="1"/>
  <c r="BE52" i="1"/>
  <c r="BE67" i="1" s="1"/>
  <c r="BE71" i="1" s="1"/>
  <c r="C550" i="1" s="1"/>
  <c r="G550" i="1" s="1"/>
  <c r="AK52" i="1"/>
  <c r="AK67" i="1" s="1"/>
  <c r="AK71" i="1" s="1"/>
  <c r="C530" i="1" s="1"/>
  <c r="G530" i="1" s="1"/>
  <c r="AW52" i="1"/>
  <c r="AW67" i="1" s="1"/>
  <c r="AW71" i="1" s="1"/>
  <c r="G213" i="9" s="1"/>
  <c r="BY52" i="1"/>
  <c r="BY67" i="1" s="1"/>
  <c r="BY71" i="1" s="1"/>
  <c r="C570" i="1" s="1"/>
  <c r="AM52" i="1"/>
  <c r="AM67" i="1" s="1"/>
  <c r="AM71" i="1" s="1"/>
  <c r="C532" i="1" s="1"/>
  <c r="G532" i="1" s="1"/>
  <c r="S52" i="1"/>
  <c r="S67" i="1" s="1"/>
  <c r="S71" i="1" s="1"/>
  <c r="C512" i="1" s="1"/>
  <c r="G512" i="1" s="1"/>
  <c r="BK52" i="1"/>
  <c r="BK67" i="1" s="1"/>
  <c r="G273" i="9" s="1"/>
  <c r="AH52" i="1"/>
  <c r="AH67" i="1" s="1"/>
  <c r="F145" i="9" s="1"/>
  <c r="BW52" i="1"/>
  <c r="BW67" i="1" s="1"/>
  <c r="J806" i="1" s="1"/>
  <c r="K52" i="1"/>
  <c r="K67" i="1" s="1"/>
  <c r="J742" i="1" s="1"/>
  <c r="P52" i="1"/>
  <c r="P67" i="1" s="1"/>
  <c r="P71" i="1" s="1"/>
  <c r="E52" i="1"/>
  <c r="E67" i="1" s="1"/>
  <c r="J736" i="1" s="1"/>
  <c r="BC52" i="1"/>
  <c r="BC67" i="1" s="1"/>
  <c r="BC71" i="1" s="1"/>
  <c r="R52" i="1"/>
  <c r="R67" i="1" s="1"/>
  <c r="R71" i="1" s="1"/>
  <c r="C511" i="1" s="1"/>
  <c r="G511" i="1" s="1"/>
  <c r="AC52" i="1"/>
  <c r="AC67" i="1" s="1"/>
  <c r="H113" i="9" s="1"/>
  <c r="BG52" i="1"/>
  <c r="BG67" i="1" s="1"/>
  <c r="C273" i="9" s="1"/>
  <c r="CE62" i="1"/>
  <c r="I364" i="9" s="1"/>
  <c r="E760" i="1"/>
  <c r="I300" i="9"/>
  <c r="E743" i="1"/>
  <c r="E763" i="1"/>
  <c r="D332" i="9"/>
  <c r="E809" i="1"/>
  <c r="AD52" i="1"/>
  <c r="AD67" i="1" s="1"/>
  <c r="J761" i="1" s="1"/>
  <c r="BT52" i="1"/>
  <c r="BT67" i="1" s="1"/>
  <c r="BT71" i="1" s="1"/>
  <c r="I309" i="9" s="1"/>
  <c r="E776" i="1"/>
  <c r="C204" i="9"/>
  <c r="F300" i="9"/>
  <c r="E800" i="1"/>
  <c r="E332" i="9"/>
  <c r="D204" i="9"/>
  <c r="CE48" i="1"/>
  <c r="E798" i="1"/>
  <c r="E741" i="1"/>
  <c r="F332" i="9"/>
  <c r="E810" i="1"/>
  <c r="C268" i="9"/>
  <c r="E790" i="1"/>
  <c r="E739" i="1"/>
  <c r="H12" i="9"/>
  <c r="E804" i="1"/>
  <c r="AV71" i="1"/>
  <c r="C713" i="1" s="1"/>
  <c r="J779" i="1"/>
  <c r="F209" i="9"/>
  <c r="CC52" i="1"/>
  <c r="CC67" i="1" s="1"/>
  <c r="BO52" i="1"/>
  <c r="BO67" i="1" s="1"/>
  <c r="J52" i="1"/>
  <c r="J67" i="1" s="1"/>
  <c r="J809" i="1"/>
  <c r="AP52" i="1"/>
  <c r="AP67" i="1" s="1"/>
  <c r="BL52" i="1"/>
  <c r="BL67" i="1" s="1"/>
  <c r="BX52" i="1"/>
  <c r="BX67" i="1" s="1"/>
  <c r="L52" i="1"/>
  <c r="L67" i="1" s="1"/>
  <c r="BU52" i="1"/>
  <c r="BU67" i="1" s="1"/>
  <c r="AG52" i="1"/>
  <c r="AG67" i="1" s="1"/>
  <c r="O52" i="1"/>
  <c r="O67" i="1" s="1"/>
  <c r="C52" i="1"/>
  <c r="C67" i="1" s="1"/>
  <c r="CA52" i="1"/>
  <c r="CA67" i="1" s="1"/>
  <c r="N815" i="1"/>
  <c r="D113" i="9"/>
  <c r="Y71" i="1"/>
  <c r="J756" i="1"/>
  <c r="G245" i="9"/>
  <c r="C549" i="1"/>
  <c r="C624" i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209" i="9"/>
  <c r="I378" i="9"/>
  <c r="K612" i="1"/>
  <c r="C465" i="1"/>
  <c r="N816" i="1"/>
  <c r="C126" i="8"/>
  <c r="D391" i="1"/>
  <c r="F32" i="6"/>
  <c r="C478" i="1"/>
  <c r="C102" i="8"/>
  <c r="C482" i="1"/>
  <c r="F498" i="1"/>
  <c r="H241" i="9"/>
  <c r="C476" i="1"/>
  <c r="F16" i="6"/>
  <c r="F516" i="1"/>
  <c r="H516" i="1"/>
  <c r="F540" i="1"/>
  <c r="H540" i="1"/>
  <c r="F532" i="1"/>
  <c r="H532" i="1"/>
  <c r="F524" i="1"/>
  <c r="F550" i="1"/>
  <c r="J787" i="1"/>
  <c r="G241" i="9"/>
  <c r="F113" i="9" l="1"/>
  <c r="K71" i="1"/>
  <c r="D17" i="9"/>
  <c r="J797" i="1"/>
  <c r="G81" i="9"/>
  <c r="BZ71" i="1"/>
  <c r="H341" i="9" s="1"/>
  <c r="J748" i="1"/>
  <c r="H496" i="10"/>
  <c r="F496" i="10"/>
  <c r="D709" i="10"/>
  <c r="D701" i="10"/>
  <c r="D693" i="10"/>
  <c r="D685" i="10"/>
  <c r="D706" i="10"/>
  <c r="D698" i="10"/>
  <c r="D690" i="10"/>
  <c r="D711" i="10"/>
  <c r="D703" i="10"/>
  <c r="D695" i="10"/>
  <c r="D687" i="10"/>
  <c r="D708" i="10"/>
  <c r="D700" i="10"/>
  <c r="D692" i="10"/>
  <c r="D684" i="10"/>
  <c r="D713" i="10"/>
  <c r="D705" i="10"/>
  <c r="D697" i="10"/>
  <c r="D689" i="10"/>
  <c r="D716" i="10"/>
  <c r="D707" i="10"/>
  <c r="D699" i="10"/>
  <c r="D691" i="10"/>
  <c r="D683" i="10"/>
  <c r="D712" i="10"/>
  <c r="D704" i="10"/>
  <c r="D696" i="10"/>
  <c r="D688" i="10"/>
  <c r="D679" i="10"/>
  <c r="D671" i="10"/>
  <c r="D625" i="10"/>
  <c r="D694" i="10"/>
  <c r="D676" i="10"/>
  <c r="D668" i="10"/>
  <c r="D628" i="10"/>
  <c r="D622" i="10"/>
  <c r="D618" i="10"/>
  <c r="D681" i="10"/>
  <c r="D673" i="10"/>
  <c r="D710" i="10"/>
  <c r="D678" i="10"/>
  <c r="D670" i="10"/>
  <c r="D647" i="10"/>
  <c r="D646" i="10"/>
  <c r="D645" i="10"/>
  <c r="D629" i="10"/>
  <c r="D626" i="10"/>
  <c r="D621" i="10"/>
  <c r="D617" i="10"/>
  <c r="D686" i="10"/>
  <c r="D680" i="10"/>
  <c r="D672" i="10"/>
  <c r="D620" i="10"/>
  <c r="D616" i="10"/>
  <c r="D702" i="10"/>
  <c r="D677" i="10"/>
  <c r="D669" i="10"/>
  <c r="D627" i="10"/>
  <c r="D641" i="10"/>
  <c r="D637" i="10"/>
  <c r="D633" i="10"/>
  <c r="D674" i="10"/>
  <c r="D619" i="10"/>
  <c r="D644" i="10"/>
  <c r="D640" i="10"/>
  <c r="D636" i="10"/>
  <c r="D632" i="10"/>
  <c r="D682" i="10"/>
  <c r="D675" i="10"/>
  <c r="D642" i="10"/>
  <c r="D638" i="10"/>
  <c r="D634" i="10"/>
  <c r="D630" i="10"/>
  <c r="D624" i="10"/>
  <c r="D623" i="10"/>
  <c r="D639" i="10"/>
  <c r="D635" i="10"/>
  <c r="D631" i="10"/>
  <c r="D643" i="10"/>
  <c r="F117" i="9"/>
  <c r="C692" i="1"/>
  <c r="C672" i="1"/>
  <c r="H145" i="9"/>
  <c r="AZ71" i="1"/>
  <c r="C628" i="1" s="1"/>
  <c r="G209" i="9"/>
  <c r="AT71" i="1"/>
  <c r="D213" i="9" s="1"/>
  <c r="J758" i="1"/>
  <c r="D177" i="9"/>
  <c r="J737" i="1"/>
  <c r="J752" i="1"/>
  <c r="E17" i="9"/>
  <c r="I17" i="9"/>
  <c r="E816" i="1"/>
  <c r="C520" i="1"/>
  <c r="G520" i="1" s="1"/>
  <c r="C506" i="1"/>
  <c r="G506" i="1" s="1"/>
  <c r="C671" i="1"/>
  <c r="C623" i="1"/>
  <c r="J751" i="1"/>
  <c r="E213" i="9"/>
  <c r="C540" i="1"/>
  <c r="G540" i="1" s="1"/>
  <c r="I81" i="9"/>
  <c r="BW71" i="1"/>
  <c r="C643" i="1" s="1"/>
  <c r="AI71" i="1"/>
  <c r="C528" i="1" s="1"/>
  <c r="G528" i="1" s="1"/>
  <c r="W71" i="1"/>
  <c r="C688" i="1" s="1"/>
  <c r="J778" i="1"/>
  <c r="G49" i="9"/>
  <c r="I145" i="9"/>
  <c r="C685" i="1"/>
  <c r="F241" i="9"/>
  <c r="C81" i="9"/>
  <c r="AR71" i="1"/>
  <c r="C537" i="1" s="1"/>
  <c r="G537" i="1" s="1"/>
  <c r="I71" i="1"/>
  <c r="C674" i="1" s="1"/>
  <c r="H149" i="9"/>
  <c r="C702" i="1"/>
  <c r="C510" i="1"/>
  <c r="G510" i="1" s="1"/>
  <c r="I213" i="9"/>
  <c r="C373" i="9"/>
  <c r="D341" i="9"/>
  <c r="C559" i="1"/>
  <c r="C513" i="1"/>
  <c r="G513" i="1" s="1"/>
  <c r="I149" i="9"/>
  <c r="C85" i="9"/>
  <c r="E815" i="1"/>
  <c r="BG71" i="1"/>
  <c r="C277" i="9" s="1"/>
  <c r="C241" i="9"/>
  <c r="J777" i="1"/>
  <c r="J790" i="1"/>
  <c r="BR71" i="1"/>
  <c r="C563" i="1" s="1"/>
  <c r="F53" i="9"/>
  <c r="F49" i="9"/>
  <c r="G305" i="9"/>
  <c r="J800" i="1"/>
  <c r="J768" i="1"/>
  <c r="J781" i="1"/>
  <c r="C499" i="1"/>
  <c r="G499" i="1" s="1"/>
  <c r="H81" i="9"/>
  <c r="AS71" i="1"/>
  <c r="C213" i="9" s="1"/>
  <c r="E209" i="9"/>
  <c r="J775" i="1"/>
  <c r="N71" i="1"/>
  <c r="C679" i="1" s="1"/>
  <c r="F17" i="9"/>
  <c r="J735" i="1"/>
  <c r="V71" i="1"/>
  <c r="C687" i="1" s="1"/>
  <c r="J744" i="1"/>
  <c r="J811" i="1"/>
  <c r="C573" i="1"/>
  <c r="C616" i="1"/>
  <c r="H245" i="9"/>
  <c r="D181" i="9"/>
  <c r="C177" i="9"/>
  <c r="BH71" i="1"/>
  <c r="J796" i="1"/>
  <c r="J755" i="1"/>
  <c r="X71" i="1"/>
  <c r="C369" i="9"/>
  <c r="C619" i="1"/>
  <c r="C519" i="1"/>
  <c r="G519" i="1" s="1"/>
  <c r="BK71" i="1"/>
  <c r="G277" i="9" s="1"/>
  <c r="J766" i="1"/>
  <c r="J739" i="1"/>
  <c r="D273" i="9"/>
  <c r="C531" i="1"/>
  <c r="G531" i="1" s="1"/>
  <c r="C642" i="1"/>
  <c r="J788" i="1"/>
  <c r="C704" i="1"/>
  <c r="J760" i="1"/>
  <c r="C181" i="9"/>
  <c r="F305" i="9"/>
  <c r="C500" i="1"/>
  <c r="G500" i="1" s="1"/>
  <c r="J770" i="1"/>
  <c r="D337" i="9"/>
  <c r="C691" i="1"/>
  <c r="C614" i="1"/>
  <c r="D615" i="1" s="1"/>
  <c r="J769" i="1"/>
  <c r="J794" i="1"/>
  <c r="I49" i="9"/>
  <c r="F273" i="9"/>
  <c r="G17" i="9"/>
  <c r="J747" i="1"/>
  <c r="I113" i="9"/>
  <c r="BJ71" i="1"/>
  <c r="F277" i="9" s="1"/>
  <c r="BI71" i="1"/>
  <c r="E273" i="9"/>
  <c r="C551" i="1"/>
  <c r="J805" i="1"/>
  <c r="J738" i="1"/>
  <c r="I277" i="9"/>
  <c r="C562" i="1"/>
  <c r="AC71" i="1"/>
  <c r="C522" i="1" s="1"/>
  <c r="G522" i="1" s="1"/>
  <c r="J802" i="1"/>
  <c r="H71" i="1"/>
  <c r="I273" i="9"/>
  <c r="E85" i="9"/>
  <c r="D85" i="9"/>
  <c r="C525" i="1"/>
  <c r="G525" i="1" s="1"/>
  <c r="D49" i="9"/>
  <c r="H309" i="9"/>
  <c r="D81" i="9"/>
  <c r="H305" i="9"/>
  <c r="G341" i="9"/>
  <c r="G337" i="9"/>
  <c r="I241" i="9"/>
  <c r="AD71" i="1"/>
  <c r="C523" i="1" s="1"/>
  <c r="G523" i="1" s="1"/>
  <c r="H177" i="9"/>
  <c r="J774" i="1"/>
  <c r="J749" i="1"/>
  <c r="AQ71" i="1"/>
  <c r="C536" i="1" s="1"/>
  <c r="G536" i="1" s="1"/>
  <c r="E241" i="9"/>
  <c r="BB71" i="1"/>
  <c r="E305" i="9"/>
  <c r="J799" i="1"/>
  <c r="J784" i="1"/>
  <c r="BA71" i="1"/>
  <c r="C544" i="1"/>
  <c r="G544" i="1" s="1"/>
  <c r="C645" i="1"/>
  <c r="C629" i="1"/>
  <c r="J808" i="1"/>
  <c r="C305" i="9"/>
  <c r="H213" i="9"/>
  <c r="J782" i="1"/>
  <c r="C529" i="1"/>
  <c r="G529" i="1" s="1"/>
  <c r="C684" i="1"/>
  <c r="C564" i="1"/>
  <c r="C683" i="1"/>
  <c r="C697" i="1"/>
  <c r="AN71" i="1"/>
  <c r="C705" i="1" s="1"/>
  <c r="J786" i="1"/>
  <c r="J776" i="1"/>
  <c r="J763" i="1"/>
  <c r="C631" i="1"/>
  <c r="E81" i="9"/>
  <c r="E337" i="9"/>
  <c r="J750" i="1"/>
  <c r="AB71" i="1"/>
  <c r="C145" i="9"/>
  <c r="J762" i="1"/>
  <c r="J780" i="1"/>
  <c r="J789" i="1"/>
  <c r="F81" i="9"/>
  <c r="H209" i="9"/>
  <c r="H511" i="1"/>
  <c r="C558" i="1"/>
  <c r="J771" i="1"/>
  <c r="E71" i="1"/>
  <c r="C670" i="1" s="1"/>
  <c r="D145" i="9"/>
  <c r="C542" i="1"/>
  <c r="J767" i="1"/>
  <c r="AH71" i="1"/>
  <c r="J765" i="1"/>
  <c r="J785" i="1"/>
  <c r="G113" i="9"/>
  <c r="F177" i="9"/>
  <c r="AO71" i="1"/>
  <c r="E113" i="9"/>
  <c r="J757" i="1"/>
  <c r="C561" i="1"/>
  <c r="E309" i="9"/>
  <c r="C428" i="1"/>
  <c r="C640" i="1"/>
  <c r="CE67" i="1"/>
  <c r="CE71" i="1" s="1"/>
  <c r="I373" i="9" s="1"/>
  <c r="C565" i="1"/>
  <c r="J803" i="1"/>
  <c r="I305" i="9"/>
  <c r="C541" i="1"/>
  <c r="C497" i="1"/>
  <c r="G497" i="1" s="1"/>
  <c r="C514" i="1"/>
  <c r="G514" i="1" s="1"/>
  <c r="H550" i="1"/>
  <c r="D21" i="9"/>
  <c r="J764" i="1"/>
  <c r="AG71" i="1"/>
  <c r="E145" i="9"/>
  <c r="J795" i="1"/>
  <c r="BL71" i="1"/>
  <c r="H273" i="9"/>
  <c r="J71" i="1"/>
  <c r="J741" i="1"/>
  <c r="C49" i="9"/>
  <c r="C686" i="1"/>
  <c r="F213" i="9"/>
  <c r="J810" i="1"/>
  <c r="I337" i="9"/>
  <c r="CA71" i="1"/>
  <c r="BU71" i="1"/>
  <c r="J804" i="1"/>
  <c r="C337" i="9"/>
  <c r="J773" i="1"/>
  <c r="G177" i="9"/>
  <c r="AP71" i="1"/>
  <c r="J798" i="1"/>
  <c r="BO71" i="1"/>
  <c r="D305" i="9"/>
  <c r="C71" i="1"/>
  <c r="J734" i="1"/>
  <c r="C17" i="9"/>
  <c r="J743" i="1"/>
  <c r="L71" i="1"/>
  <c r="E49" i="9"/>
  <c r="D369" i="9"/>
  <c r="J812" i="1"/>
  <c r="CC71" i="1"/>
  <c r="CE52" i="1"/>
  <c r="J746" i="1"/>
  <c r="H49" i="9"/>
  <c r="O71" i="1"/>
  <c r="J807" i="1"/>
  <c r="F337" i="9"/>
  <c r="BX71" i="1"/>
  <c r="C633" i="1"/>
  <c r="F245" i="9"/>
  <c r="C548" i="1"/>
  <c r="H524" i="1"/>
  <c r="C149" i="9"/>
  <c r="C696" i="1"/>
  <c r="D53" i="9"/>
  <c r="C676" i="1"/>
  <c r="C504" i="1"/>
  <c r="G504" i="1" s="1"/>
  <c r="C518" i="1"/>
  <c r="G518" i="1" s="1"/>
  <c r="C690" i="1"/>
  <c r="D117" i="9"/>
  <c r="I53" i="9"/>
  <c r="C681" i="1"/>
  <c r="C509" i="1"/>
  <c r="G509" i="1" s="1"/>
  <c r="F522" i="1"/>
  <c r="F510" i="1"/>
  <c r="H510" i="1"/>
  <c r="F513" i="1"/>
  <c r="C142" i="8"/>
  <c r="D393" i="1"/>
  <c r="F538" i="1"/>
  <c r="H538" i="1"/>
  <c r="F496" i="1"/>
  <c r="H496" i="1"/>
  <c r="F534" i="1"/>
  <c r="H534" i="1"/>
  <c r="H502" i="1"/>
  <c r="F502" i="1"/>
  <c r="F504" i="1"/>
  <c r="H530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646" i="1" l="1"/>
  <c r="C571" i="1"/>
  <c r="C700" i="1"/>
  <c r="C515" i="1"/>
  <c r="G515" i="1" s="1"/>
  <c r="C245" i="9"/>
  <c r="C618" i="1"/>
  <c r="C552" i="1"/>
  <c r="C545" i="1"/>
  <c r="G545" i="1" s="1"/>
  <c r="D715" i="10"/>
  <c r="E623" i="10"/>
  <c r="E612" i="10"/>
  <c r="C711" i="1"/>
  <c r="C539" i="1"/>
  <c r="G539" i="1" s="1"/>
  <c r="G309" i="9"/>
  <c r="G53" i="9"/>
  <c r="C507" i="1"/>
  <c r="G507" i="1" s="1"/>
  <c r="C617" i="1"/>
  <c r="C626" i="1"/>
  <c r="H85" i="9"/>
  <c r="C635" i="1"/>
  <c r="C694" i="1"/>
  <c r="I117" i="9"/>
  <c r="H117" i="9"/>
  <c r="H513" i="1"/>
  <c r="H522" i="1"/>
  <c r="C695" i="1"/>
  <c r="C555" i="1"/>
  <c r="I85" i="9"/>
  <c r="C516" i="1"/>
  <c r="G516" i="1" s="1"/>
  <c r="C709" i="1"/>
  <c r="I181" i="9"/>
  <c r="I21" i="9"/>
  <c r="C502" i="1"/>
  <c r="G502" i="1" s="1"/>
  <c r="G149" i="9"/>
  <c r="H544" i="1"/>
  <c r="E341" i="9"/>
  <c r="C568" i="1"/>
  <c r="C538" i="1"/>
  <c r="G538" i="1" s="1"/>
  <c r="C710" i="1"/>
  <c r="C556" i="1"/>
  <c r="C433" i="1"/>
  <c r="C441" i="1" s="1"/>
  <c r="C553" i="1"/>
  <c r="C636" i="1"/>
  <c r="D277" i="9"/>
  <c r="C117" i="9"/>
  <c r="C517" i="1"/>
  <c r="G517" i="1" s="1"/>
  <c r="C689" i="1"/>
  <c r="C501" i="1"/>
  <c r="G501" i="1" s="1"/>
  <c r="C673" i="1"/>
  <c r="H21" i="9"/>
  <c r="E277" i="9"/>
  <c r="C554" i="1"/>
  <c r="C634" i="1"/>
  <c r="E21" i="9"/>
  <c r="E181" i="9"/>
  <c r="C533" i="1"/>
  <c r="G533" i="1" s="1"/>
  <c r="D245" i="9"/>
  <c r="C546" i="1"/>
  <c r="C630" i="1"/>
  <c r="C699" i="1"/>
  <c r="F149" i="9"/>
  <c r="C527" i="1"/>
  <c r="G527" i="1" s="1"/>
  <c r="G117" i="9"/>
  <c r="C693" i="1"/>
  <c r="C498" i="1"/>
  <c r="G498" i="1" s="1"/>
  <c r="F181" i="9"/>
  <c r="C706" i="1"/>
  <c r="C534" i="1"/>
  <c r="G534" i="1" s="1"/>
  <c r="C547" i="1"/>
  <c r="E245" i="9"/>
  <c r="C632" i="1"/>
  <c r="C521" i="1"/>
  <c r="G521" i="1" s="1"/>
  <c r="H181" i="9"/>
  <c r="C708" i="1"/>
  <c r="J816" i="1"/>
  <c r="I369" i="9"/>
  <c r="H514" i="1"/>
  <c r="J815" i="1"/>
  <c r="C716" i="1"/>
  <c r="C644" i="1"/>
  <c r="C569" i="1"/>
  <c r="F341" i="9"/>
  <c r="C627" i="1"/>
  <c r="C560" i="1"/>
  <c r="D309" i="9"/>
  <c r="I341" i="9"/>
  <c r="C572" i="1"/>
  <c r="C647" i="1"/>
  <c r="C53" i="9"/>
  <c r="C503" i="1"/>
  <c r="G503" i="1" s="1"/>
  <c r="C675" i="1"/>
  <c r="C680" i="1"/>
  <c r="C508" i="1"/>
  <c r="G508" i="1" s="1"/>
  <c r="H53" i="9"/>
  <c r="D373" i="9"/>
  <c r="C620" i="1"/>
  <c r="C574" i="1"/>
  <c r="C677" i="1"/>
  <c r="C505" i="1"/>
  <c r="G505" i="1" s="1"/>
  <c r="E53" i="9"/>
  <c r="C496" i="1"/>
  <c r="G496" i="1" s="1"/>
  <c r="C21" i="9"/>
  <c r="C668" i="1"/>
  <c r="C535" i="1"/>
  <c r="G535" i="1" s="1"/>
  <c r="C707" i="1"/>
  <c r="G181" i="9"/>
  <c r="E149" i="9"/>
  <c r="C526" i="1"/>
  <c r="C698" i="1"/>
  <c r="C566" i="1"/>
  <c r="C641" i="1"/>
  <c r="C341" i="9"/>
  <c r="H277" i="9"/>
  <c r="C557" i="1"/>
  <c r="C637" i="1"/>
  <c r="H509" i="1"/>
  <c r="H518" i="1"/>
  <c r="H504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709" i="1"/>
  <c r="D702" i="1"/>
  <c r="D713" i="1"/>
  <c r="D647" i="1"/>
  <c r="D635" i="1"/>
  <c r="D629" i="1"/>
  <c r="D671" i="1"/>
  <c r="D620" i="1"/>
  <c r="D669" i="1"/>
  <c r="D638" i="1"/>
  <c r="D703" i="1"/>
  <c r="D670" i="1"/>
  <c r="D627" i="1"/>
  <c r="D621" i="1"/>
  <c r="D712" i="1"/>
  <c r="D678" i="1"/>
  <c r="D684" i="1"/>
  <c r="D632" i="1"/>
  <c r="D642" i="1"/>
  <c r="D617" i="1"/>
  <c r="D697" i="1"/>
  <c r="D685" i="1"/>
  <c r="D636" i="1"/>
  <c r="D694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74" i="1"/>
  <c r="D716" i="1"/>
  <c r="D690" i="1"/>
  <c r="D707" i="1"/>
  <c r="D637" i="1"/>
  <c r="D698" i="1"/>
  <c r="D616" i="1"/>
  <c r="D634" i="1"/>
  <c r="D691" i="1"/>
  <c r="D673" i="1"/>
  <c r="D677" i="1"/>
  <c r="D640" i="1"/>
  <c r="D689" i="1"/>
  <c r="D701" i="1"/>
  <c r="D696" i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H498" i="1"/>
  <c r="E706" i="10"/>
  <c r="E698" i="10"/>
  <c r="E690" i="10"/>
  <c r="E711" i="10"/>
  <c r="E703" i="10"/>
  <c r="E695" i="10"/>
  <c r="E687" i="10"/>
  <c r="E708" i="10"/>
  <c r="E700" i="10"/>
  <c r="E692" i="10"/>
  <c r="E684" i="10"/>
  <c r="E713" i="10"/>
  <c r="E705" i="10"/>
  <c r="E697" i="10"/>
  <c r="E689" i="10"/>
  <c r="E710" i="10"/>
  <c r="E702" i="10"/>
  <c r="E694" i="10"/>
  <c r="E686" i="10"/>
  <c r="E712" i="10"/>
  <c r="E704" i="10"/>
  <c r="E696" i="10"/>
  <c r="E688" i="10"/>
  <c r="E709" i="10"/>
  <c r="E701" i="10"/>
  <c r="E693" i="10"/>
  <c r="E685" i="10"/>
  <c r="E683" i="10"/>
  <c r="E676" i="10"/>
  <c r="E668" i="10"/>
  <c r="E628" i="10"/>
  <c r="E681" i="10"/>
  <c r="E673" i="10"/>
  <c r="E699" i="10"/>
  <c r="E678" i="10"/>
  <c r="E670" i="10"/>
  <c r="E647" i="10"/>
  <c r="E646" i="10"/>
  <c r="E645" i="10"/>
  <c r="E629" i="10"/>
  <c r="E626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16" i="10"/>
  <c r="E691" i="10"/>
  <c r="E677" i="10"/>
  <c r="E669" i="10"/>
  <c r="E627" i="10"/>
  <c r="E682" i="10"/>
  <c r="E674" i="10"/>
  <c r="E707" i="10"/>
  <c r="E680" i="10"/>
  <c r="E671" i="10"/>
  <c r="E679" i="10"/>
  <c r="E625" i="10"/>
  <c r="E672" i="10"/>
  <c r="G546" i="1"/>
  <c r="H546" i="1"/>
  <c r="C648" i="1"/>
  <c r="M716" i="1" s="1"/>
  <c r="Y816" i="1" s="1"/>
  <c r="C715" i="1"/>
  <c r="G526" i="1"/>
  <c r="H526" i="1"/>
  <c r="E612" i="1"/>
  <c r="D715" i="1"/>
  <c r="E623" i="1"/>
  <c r="E715" i="10" l="1"/>
  <c r="F624" i="10"/>
  <c r="E710" i="1"/>
  <c r="E693" i="1"/>
  <c r="E631" i="1"/>
  <c r="E690" i="1"/>
  <c r="E630" i="1"/>
  <c r="E705" i="1"/>
  <c r="E634" i="1"/>
  <c r="E643" i="1"/>
  <c r="E688" i="1"/>
  <c r="E716" i="1"/>
  <c r="E676" i="1"/>
  <c r="E707" i="1"/>
  <c r="E691" i="1"/>
  <c r="E700" i="1"/>
  <c r="E680" i="1"/>
  <c r="E696" i="1"/>
  <c r="E647" i="1"/>
  <c r="E711" i="1"/>
  <c r="E689" i="1"/>
  <c r="E699" i="1"/>
  <c r="E712" i="1"/>
  <c r="E638" i="1"/>
  <c r="E706" i="1"/>
  <c r="E702" i="1"/>
  <c r="E708" i="1"/>
  <c r="E678" i="1"/>
  <c r="E682" i="1"/>
  <c r="E681" i="1"/>
  <c r="E683" i="1"/>
  <c r="E627" i="1"/>
  <c r="E675" i="1"/>
  <c r="E698" i="1"/>
  <c r="E646" i="1"/>
  <c r="E704" i="1"/>
  <c r="E644" i="1"/>
  <c r="E713" i="1"/>
  <c r="E701" i="1"/>
  <c r="E642" i="1"/>
  <c r="E685" i="1"/>
  <c r="E686" i="1"/>
  <c r="E640" i="1"/>
  <c r="E637" i="1"/>
  <c r="E687" i="1"/>
  <c r="E639" i="1"/>
  <c r="E645" i="1"/>
  <c r="E625" i="1"/>
  <c r="E672" i="1"/>
  <c r="E624" i="1"/>
  <c r="F624" i="1" s="1"/>
  <c r="F696" i="1" s="1"/>
  <c r="E674" i="1"/>
  <c r="E669" i="1"/>
  <c r="E635" i="1"/>
  <c r="E684" i="1"/>
  <c r="E671" i="1"/>
  <c r="E668" i="1"/>
  <c r="E694" i="1"/>
  <c r="E628" i="1"/>
  <c r="E673" i="1"/>
  <c r="E703" i="1"/>
  <c r="E709" i="1"/>
  <c r="E677" i="1"/>
  <c r="E697" i="1"/>
  <c r="E626" i="1"/>
  <c r="E670" i="1"/>
  <c r="E636" i="1"/>
  <c r="E629" i="1"/>
  <c r="E679" i="1"/>
  <c r="E641" i="1"/>
  <c r="E692" i="1"/>
  <c r="E695" i="1"/>
  <c r="E633" i="1"/>
  <c r="E632" i="1"/>
  <c r="F711" i="10" l="1"/>
  <c r="F703" i="10"/>
  <c r="F695" i="10"/>
  <c r="F687" i="10"/>
  <c r="F708" i="10"/>
  <c r="F700" i="10"/>
  <c r="F692" i="10"/>
  <c r="F684" i="10"/>
  <c r="F713" i="10"/>
  <c r="F705" i="10"/>
  <c r="F697" i="10"/>
  <c r="F689" i="10"/>
  <c r="F710" i="10"/>
  <c r="F702" i="10"/>
  <c r="F694" i="10"/>
  <c r="F686" i="10"/>
  <c r="F716" i="10"/>
  <c r="F707" i="10"/>
  <c r="F699" i="10"/>
  <c r="F691" i="10"/>
  <c r="F683" i="10"/>
  <c r="F709" i="10"/>
  <c r="F701" i="10"/>
  <c r="F693" i="10"/>
  <c r="F685" i="10"/>
  <c r="F706" i="10"/>
  <c r="F698" i="10"/>
  <c r="F690" i="10"/>
  <c r="F682" i="10"/>
  <c r="F712" i="10"/>
  <c r="F681" i="10"/>
  <c r="F673" i="10"/>
  <c r="F688" i="10"/>
  <c r="F678" i="10"/>
  <c r="F670" i="10"/>
  <c r="F647" i="10"/>
  <c r="F646" i="10"/>
  <c r="F645" i="10"/>
  <c r="F629" i="10"/>
  <c r="F626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4" i="10"/>
  <c r="F680" i="10"/>
  <c r="F672" i="10"/>
  <c r="F674" i="10"/>
  <c r="F696" i="10"/>
  <c r="F679" i="10"/>
  <c r="F671" i="10"/>
  <c r="F625" i="10"/>
  <c r="F677" i="10"/>
  <c r="F668" i="10"/>
  <c r="F628" i="10"/>
  <c r="F627" i="10"/>
  <c r="F676" i="10"/>
  <c r="F669" i="10"/>
  <c r="F631" i="1"/>
  <c r="F635" i="1"/>
  <c r="F676" i="1"/>
  <c r="F687" i="1"/>
  <c r="F642" i="1"/>
  <c r="F694" i="1"/>
  <c r="F682" i="1"/>
  <c r="F639" i="1"/>
  <c r="F703" i="1"/>
  <c r="F644" i="1"/>
  <c r="F684" i="1"/>
  <c r="F629" i="1"/>
  <c r="F675" i="1"/>
  <c r="F679" i="1"/>
  <c r="F706" i="1"/>
  <c r="F678" i="1"/>
  <c r="F647" i="1"/>
  <c r="F712" i="1"/>
  <c r="F697" i="1"/>
  <c r="F633" i="1"/>
  <c r="F668" i="1"/>
  <c r="F711" i="1"/>
  <c r="F693" i="1"/>
  <c r="F646" i="1"/>
  <c r="F716" i="1"/>
  <c r="F627" i="1"/>
  <c r="F671" i="1"/>
  <c r="F637" i="1"/>
  <c r="F700" i="1"/>
  <c r="F643" i="1"/>
  <c r="F636" i="1"/>
  <c r="F677" i="1"/>
  <c r="F669" i="1"/>
  <c r="F641" i="1"/>
  <c r="F640" i="1"/>
  <c r="F698" i="1"/>
  <c r="F713" i="1"/>
  <c r="F702" i="1"/>
  <c r="F690" i="1"/>
  <c r="F674" i="1"/>
  <c r="F626" i="1"/>
  <c r="F685" i="1"/>
  <c r="F638" i="1"/>
  <c r="F692" i="1"/>
  <c r="F630" i="1"/>
  <c r="F673" i="1"/>
  <c r="F707" i="1"/>
  <c r="F634" i="1"/>
  <c r="F680" i="1"/>
  <c r="F709" i="1"/>
  <c r="F691" i="1"/>
  <c r="F645" i="1"/>
  <c r="F705" i="1"/>
  <c r="F625" i="1"/>
  <c r="G625" i="1" s="1"/>
  <c r="F628" i="1"/>
  <c r="F686" i="1"/>
  <c r="F670" i="1"/>
  <c r="F672" i="1"/>
  <c r="F681" i="1"/>
  <c r="F710" i="1"/>
  <c r="F689" i="1"/>
  <c r="F701" i="1"/>
  <c r="F708" i="1"/>
  <c r="F688" i="1"/>
  <c r="F704" i="1"/>
  <c r="F699" i="1"/>
  <c r="F683" i="1"/>
  <c r="F632" i="1"/>
  <c r="F695" i="1"/>
  <c r="E715" i="1"/>
  <c r="F715" i="10" l="1"/>
  <c r="G625" i="10"/>
  <c r="G668" i="1"/>
  <c r="G704" i="1"/>
  <c r="G713" i="1"/>
  <c r="G641" i="1"/>
  <c r="G628" i="1"/>
  <c r="G670" i="1"/>
  <c r="G646" i="1"/>
  <c r="G681" i="1"/>
  <c r="G693" i="1"/>
  <c r="G645" i="1"/>
  <c r="G694" i="1"/>
  <c r="G680" i="1"/>
  <c r="G710" i="1"/>
  <c r="G629" i="1"/>
  <c r="G673" i="1"/>
  <c r="G640" i="1"/>
  <c r="G637" i="1"/>
  <c r="G716" i="1"/>
  <c r="G708" i="1"/>
  <c r="G696" i="1"/>
  <c r="G671" i="1"/>
  <c r="G644" i="1"/>
  <c r="G691" i="1"/>
  <c r="G683" i="1"/>
  <c r="G632" i="1"/>
  <c r="G636" i="1"/>
  <c r="G689" i="1"/>
  <c r="G642" i="1"/>
  <c r="G687" i="1"/>
  <c r="G647" i="1"/>
  <c r="G678" i="1"/>
  <c r="G643" i="1"/>
  <c r="G699" i="1"/>
  <c r="G695" i="1"/>
  <c r="G701" i="1"/>
  <c r="G676" i="1"/>
  <c r="G700" i="1"/>
  <c r="G688" i="1"/>
  <c r="G698" i="1"/>
  <c r="G627" i="1"/>
  <c r="G707" i="1"/>
  <c r="G669" i="1"/>
  <c r="G677" i="1"/>
  <c r="G635" i="1"/>
  <c r="G679" i="1"/>
  <c r="G634" i="1"/>
  <c r="G692" i="1"/>
  <c r="G686" i="1"/>
  <c r="G630" i="1"/>
  <c r="G684" i="1"/>
  <c r="G702" i="1"/>
  <c r="G685" i="1"/>
  <c r="G711" i="1"/>
  <c r="G712" i="1"/>
  <c r="G626" i="1"/>
  <c r="G703" i="1"/>
  <c r="G672" i="1"/>
  <c r="G705" i="1"/>
  <c r="G706" i="1"/>
  <c r="G675" i="1"/>
  <c r="G697" i="1"/>
  <c r="G631" i="1"/>
  <c r="G639" i="1"/>
  <c r="G690" i="1"/>
  <c r="G709" i="1"/>
  <c r="G638" i="1"/>
  <c r="G633" i="1"/>
  <c r="G674" i="1"/>
  <c r="G682" i="1"/>
  <c r="F715" i="1"/>
  <c r="G708" i="10" l="1"/>
  <c r="G700" i="10"/>
  <c r="G692" i="10"/>
  <c r="G684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683" i="10"/>
  <c r="G712" i="10"/>
  <c r="G704" i="10"/>
  <c r="G696" i="10"/>
  <c r="G688" i="10"/>
  <c r="G706" i="10"/>
  <c r="G698" i="10"/>
  <c r="G690" i="10"/>
  <c r="G711" i="10"/>
  <c r="G703" i="10"/>
  <c r="G695" i="10"/>
  <c r="G687" i="10"/>
  <c r="G678" i="10"/>
  <c r="G670" i="10"/>
  <c r="G647" i="10"/>
  <c r="G646" i="10"/>
  <c r="G645" i="10"/>
  <c r="G629" i="10"/>
  <c r="G626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3" i="10"/>
  <c r="G680" i="10"/>
  <c r="G672" i="10"/>
  <c r="G677" i="10"/>
  <c r="G669" i="10"/>
  <c r="G627" i="10"/>
  <c r="G709" i="10"/>
  <c r="G685" i="10"/>
  <c r="G682" i="10"/>
  <c r="G679" i="10"/>
  <c r="G671" i="10"/>
  <c r="G676" i="10"/>
  <c r="G668" i="10"/>
  <c r="G628" i="10"/>
  <c r="G674" i="10"/>
  <c r="G701" i="10"/>
  <c r="G673" i="10"/>
  <c r="G681" i="10"/>
  <c r="H628" i="1"/>
  <c r="H680" i="1" s="1"/>
  <c r="G715" i="1"/>
  <c r="G715" i="10" l="1"/>
  <c r="H628" i="10"/>
  <c r="H642" i="1"/>
  <c r="H681" i="1"/>
  <c r="H639" i="1"/>
  <c r="H690" i="1"/>
  <c r="H694" i="1"/>
  <c r="H698" i="1"/>
  <c r="H682" i="1"/>
  <c r="H670" i="1"/>
  <c r="H677" i="1"/>
  <c r="H697" i="1"/>
  <c r="H713" i="1"/>
  <c r="H635" i="1"/>
  <c r="H710" i="1"/>
  <c r="H703" i="1"/>
  <c r="H678" i="1"/>
  <c r="H685" i="1"/>
  <c r="H693" i="1"/>
  <c r="H638" i="1"/>
  <c r="H686" i="1"/>
  <c r="H634" i="1"/>
  <c r="H709" i="1"/>
  <c r="H668" i="1"/>
  <c r="H630" i="1"/>
  <c r="H684" i="1"/>
  <c r="H712" i="1"/>
  <c r="H637" i="1"/>
  <c r="H683" i="1"/>
  <c r="H708" i="1"/>
  <c r="H679" i="1"/>
  <c r="H711" i="1"/>
  <c r="H716" i="1"/>
  <c r="H643" i="1"/>
  <c r="H631" i="1"/>
  <c r="H632" i="1"/>
  <c r="H691" i="1"/>
  <c r="H701" i="1"/>
  <c r="H688" i="1"/>
  <c r="H705" i="1"/>
  <c r="H640" i="1"/>
  <c r="H706" i="1"/>
  <c r="H633" i="1"/>
  <c r="H644" i="1"/>
  <c r="H675" i="1"/>
  <c r="H629" i="1"/>
  <c r="H695" i="1"/>
  <c r="H702" i="1"/>
  <c r="H707" i="1"/>
  <c r="H673" i="1"/>
  <c r="H645" i="1"/>
  <c r="H674" i="1"/>
  <c r="H647" i="1"/>
  <c r="H636" i="1"/>
  <c r="H669" i="1"/>
  <c r="H671" i="1"/>
  <c r="H699" i="1"/>
  <c r="H704" i="1"/>
  <c r="H687" i="1"/>
  <c r="H676" i="1"/>
  <c r="H692" i="1"/>
  <c r="H641" i="1"/>
  <c r="H689" i="1"/>
  <c r="H646" i="1"/>
  <c r="H700" i="1"/>
  <c r="H696" i="1"/>
  <c r="H672" i="1"/>
  <c r="H713" i="10" l="1"/>
  <c r="H705" i="10"/>
  <c r="H697" i="10"/>
  <c r="H689" i="10"/>
  <c r="H710" i="10"/>
  <c r="H702" i="10"/>
  <c r="H694" i="10"/>
  <c r="H686" i="10"/>
  <c r="H716" i="10"/>
  <c r="H707" i="10"/>
  <c r="H699" i="10"/>
  <c r="H691" i="10"/>
  <c r="H683" i="10"/>
  <c r="H712" i="10"/>
  <c r="H704" i="10"/>
  <c r="H696" i="10"/>
  <c r="H688" i="10"/>
  <c r="H709" i="10"/>
  <c r="H701" i="10"/>
  <c r="H693" i="10"/>
  <c r="H685" i="10"/>
  <c r="H711" i="10"/>
  <c r="H703" i="10"/>
  <c r="H695" i="10"/>
  <c r="H687" i="10"/>
  <c r="H708" i="10"/>
  <c r="H700" i="10"/>
  <c r="H692" i="10"/>
  <c r="H684" i="10"/>
  <c r="H706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0" i="10"/>
  <c r="H672" i="10"/>
  <c r="H677" i="10"/>
  <c r="H669" i="10"/>
  <c r="H698" i="10"/>
  <c r="H674" i="10"/>
  <c r="H682" i="10"/>
  <c r="H676" i="10"/>
  <c r="H668" i="10"/>
  <c r="H690" i="10"/>
  <c r="H681" i="10"/>
  <c r="H673" i="10"/>
  <c r="H671" i="10"/>
  <c r="H679" i="10"/>
  <c r="H670" i="10"/>
  <c r="H647" i="10"/>
  <c r="H678" i="10"/>
  <c r="H646" i="10"/>
  <c r="H645" i="10"/>
  <c r="H629" i="10"/>
  <c r="H715" i="1"/>
  <c r="I629" i="1"/>
  <c r="I706" i="1" s="1"/>
  <c r="H715" i="10" l="1"/>
  <c r="I629" i="10"/>
  <c r="I700" i="1"/>
  <c r="I681" i="1"/>
  <c r="I631" i="1"/>
  <c r="I636" i="1"/>
  <c r="I694" i="1"/>
  <c r="I692" i="1"/>
  <c r="I679" i="1"/>
  <c r="I642" i="1"/>
  <c r="I701" i="1"/>
  <c r="I646" i="1"/>
  <c r="I688" i="1"/>
  <c r="I678" i="1"/>
  <c r="I643" i="1"/>
  <c r="I691" i="1"/>
  <c r="I697" i="1"/>
  <c r="I634" i="1"/>
  <c r="I702" i="1"/>
  <c r="I669" i="1"/>
  <c r="I675" i="1"/>
  <c r="I690" i="1"/>
  <c r="I638" i="1"/>
  <c r="I632" i="1"/>
  <c r="I668" i="1"/>
  <c r="I645" i="1"/>
  <c r="I696" i="1"/>
  <c r="I705" i="1"/>
  <c r="I709" i="1"/>
  <c r="I635" i="1"/>
  <c r="I633" i="1"/>
  <c r="I637" i="1"/>
  <c r="I713" i="1"/>
  <c r="I708" i="1"/>
  <c r="I640" i="1"/>
  <c r="I693" i="1"/>
  <c r="I680" i="1"/>
  <c r="I689" i="1"/>
  <c r="I683" i="1"/>
  <c r="I682" i="1"/>
  <c r="I639" i="1"/>
  <c r="I698" i="1"/>
  <c r="I673" i="1"/>
  <c r="I647" i="1"/>
  <c r="I686" i="1"/>
  <c r="I712" i="1"/>
  <c r="I676" i="1"/>
  <c r="I672" i="1"/>
  <c r="I641" i="1"/>
  <c r="I699" i="1"/>
  <c r="I710" i="1"/>
  <c r="I674" i="1"/>
  <c r="I695" i="1"/>
  <c r="I707" i="1"/>
  <c r="I716" i="1"/>
  <c r="I703" i="1"/>
  <c r="I685" i="1"/>
  <c r="I670" i="1"/>
  <c r="I687" i="1"/>
  <c r="I704" i="1"/>
  <c r="I684" i="1"/>
  <c r="I711" i="1"/>
  <c r="I677" i="1"/>
  <c r="I644" i="1"/>
  <c r="I630" i="1"/>
  <c r="J630" i="1" s="1"/>
  <c r="I671" i="1"/>
  <c r="I710" i="10" l="1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685" i="10"/>
  <c r="I706" i="10"/>
  <c r="I698" i="10"/>
  <c r="I690" i="10"/>
  <c r="I708" i="10"/>
  <c r="I700" i="10"/>
  <c r="I692" i="10"/>
  <c r="I684" i="10"/>
  <c r="I713" i="10"/>
  <c r="I705" i="10"/>
  <c r="I697" i="10"/>
  <c r="I689" i="10"/>
  <c r="I680" i="10"/>
  <c r="I672" i="10"/>
  <c r="I711" i="10"/>
  <c r="I677" i="10"/>
  <c r="I669" i="10"/>
  <c r="I687" i="10"/>
  <c r="I674" i="10"/>
  <c r="I682" i="10"/>
  <c r="I679" i="10"/>
  <c r="I671" i="10"/>
  <c r="I703" i="10"/>
  <c r="I681" i="10"/>
  <c r="I673" i="10"/>
  <c r="I678" i="10"/>
  <c r="I670" i="10"/>
  <c r="I647" i="10"/>
  <c r="I646" i="10"/>
  <c r="I645" i="10"/>
  <c r="I668" i="10"/>
  <c r="I644" i="10"/>
  <c r="I640" i="10"/>
  <c r="I636" i="10"/>
  <c r="I632" i="10"/>
  <c r="I695" i="10"/>
  <c r="I676" i="10"/>
  <c r="I643" i="10"/>
  <c r="I639" i="10"/>
  <c r="I635" i="10"/>
  <c r="I631" i="10"/>
  <c r="I675" i="10"/>
  <c r="I642" i="10"/>
  <c r="I638" i="10"/>
  <c r="I634" i="10"/>
  <c r="I630" i="10"/>
  <c r="I641" i="10"/>
  <c r="I637" i="10"/>
  <c r="I633" i="10"/>
  <c r="I715" i="1"/>
  <c r="J640" i="1"/>
  <c r="J702" i="1"/>
  <c r="J694" i="1"/>
  <c r="J677" i="1"/>
  <c r="J679" i="1"/>
  <c r="J668" i="1"/>
  <c r="J681" i="1"/>
  <c r="J673" i="1"/>
  <c r="J705" i="1"/>
  <c r="J689" i="1"/>
  <c r="J636" i="1"/>
  <c r="J692" i="1"/>
  <c r="J671" i="1"/>
  <c r="J698" i="1"/>
  <c r="J678" i="1"/>
  <c r="J699" i="1"/>
  <c r="J685" i="1"/>
  <c r="J675" i="1"/>
  <c r="J701" i="1"/>
  <c r="J638" i="1"/>
  <c r="J632" i="1"/>
  <c r="J691" i="1"/>
  <c r="J683" i="1"/>
  <c r="J688" i="1"/>
  <c r="J634" i="1"/>
  <c r="J690" i="1"/>
  <c r="J676" i="1"/>
  <c r="J631" i="1"/>
  <c r="J646" i="1"/>
  <c r="J633" i="1"/>
  <c r="J674" i="1"/>
  <c r="J669" i="1"/>
  <c r="J697" i="1"/>
  <c r="J686" i="1"/>
  <c r="J645" i="1"/>
  <c r="J703" i="1"/>
  <c r="J639" i="1"/>
  <c r="J708" i="1"/>
  <c r="J707" i="1"/>
  <c r="J710" i="1"/>
  <c r="J637" i="1"/>
  <c r="J647" i="1"/>
  <c r="J641" i="1"/>
  <c r="J643" i="1"/>
  <c r="J682" i="1"/>
  <c r="J700" i="1"/>
  <c r="J680" i="1"/>
  <c r="J709" i="1"/>
  <c r="J672" i="1"/>
  <c r="J716" i="1"/>
  <c r="J706" i="1"/>
  <c r="J644" i="1"/>
  <c r="J687" i="1"/>
  <c r="J704" i="1"/>
  <c r="J693" i="1"/>
  <c r="J695" i="1"/>
  <c r="J684" i="1"/>
  <c r="J712" i="1"/>
  <c r="J711" i="1"/>
  <c r="J635" i="1"/>
  <c r="J642" i="1"/>
  <c r="J670" i="1"/>
  <c r="J696" i="1"/>
  <c r="J713" i="1"/>
  <c r="I715" i="10" l="1"/>
  <c r="J630" i="10"/>
  <c r="K644" i="1"/>
  <c r="K677" i="1" s="1"/>
  <c r="L647" i="1"/>
  <c r="J715" i="1"/>
  <c r="J716" i="10" l="1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06" i="10"/>
  <c r="J698" i="10"/>
  <c r="J690" i="10"/>
  <c r="J711" i="10"/>
  <c r="J703" i="10"/>
  <c r="J695" i="10"/>
  <c r="J687" i="10"/>
  <c r="J713" i="10"/>
  <c r="J705" i="10"/>
  <c r="J697" i="10"/>
  <c r="J689" i="10"/>
  <c r="J710" i="10"/>
  <c r="J702" i="10"/>
  <c r="J694" i="10"/>
  <c r="J686" i="10"/>
  <c r="J700" i="10"/>
  <c r="J677" i="10"/>
  <c r="J669" i="10"/>
  <c r="J674" i="10"/>
  <c r="J682" i="10"/>
  <c r="J679" i="10"/>
  <c r="J671" i="10"/>
  <c r="J692" i="10"/>
  <c r="J676" i="10"/>
  <c r="J668" i="10"/>
  <c r="J681" i="10"/>
  <c r="J708" i="10"/>
  <c r="J678" i="10"/>
  <c r="J670" i="10"/>
  <c r="J647" i="10"/>
  <c r="J646" i="10"/>
  <c r="J645" i="10"/>
  <c r="J684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73" i="10"/>
  <c r="J672" i="10"/>
  <c r="J680" i="10"/>
  <c r="K694" i="1"/>
  <c r="K687" i="1"/>
  <c r="K706" i="1"/>
  <c r="K699" i="1"/>
  <c r="K707" i="1"/>
  <c r="K710" i="1"/>
  <c r="K690" i="1"/>
  <c r="K703" i="1"/>
  <c r="K708" i="1"/>
  <c r="K672" i="1"/>
  <c r="K684" i="1"/>
  <c r="K685" i="1"/>
  <c r="K688" i="1"/>
  <c r="K696" i="1"/>
  <c r="K705" i="1"/>
  <c r="K692" i="1"/>
  <c r="K680" i="1"/>
  <c r="K673" i="1"/>
  <c r="K709" i="1"/>
  <c r="K671" i="1"/>
  <c r="K679" i="1"/>
  <c r="K678" i="1"/>
  <c r="K683" i="1"/>
  <c r="K686" i="1"/>
  <c r="K682" i="1"/>
  <c r="K697" i="1"/>
  <c r="K670" i="1"/>
  <c r="K691" i="1"/>
  <c r="K711" i="1"/>
  <c r="K689" i="1"/>
  <c r="K716" i="1"/>
  <c r="K681" i="1"/>
  <c r="K702" i="1"/>
  <c r="K712" i="1"/>
  <c r="K669" i="1"/>
  <c r="K698" i="1"/>
  <c r="K676" i="1"/>
  <c r="K700" i="1"/>
  <c r="K668" i="1"/>
  <c r="K704" i="1"/>
  <c r="K701" i="1"/>
  <c r="K674" i="1"/>
  <c r="K695" i="1"/>
  <c r="K675" i="1"/>
  <c r="K693" i="1"/>
  <c r="K713" i="1"/>
  <c r="L687" i="1"/>
  <c r="L694" i="1"/>
  <c r="L676" i="1"/>
  <c r="L680" i="1"/>
  <c r="L690" i="1"/>
  <c r="L677" i="1"/>
  <c r="M677" i="1" s="1"/>
  <c r="L716" i="1"/>
  <c r="L708" i="1"/>
  <c r="L713" i="1"/>
  <c r="L688" i="1"/>
  <c r="L681" i="1"/>
  <c r="L707" i="1"/>
  <c r="L682" i="1"/>
  <c r="L702" i="1"/>
  <c r="L710" i="1"/>
  <c r="L684" i="1"/>
  <c r="L672" i="1"/>
  <c r="L668" i="1"/>
  <c r="L698" i="1"/>
  <c r="L701" i="1"/>
  <c r="L691" i="1"/>
  <c r="L669" i="1"/>
  <c r="L704" i="1"/>
  <c r="L703" i="1"/>
  <c r="L693" i="1"/>
  <c r="L712" i="1"/>
  <c r="L697" i="1"/>
  <c r="L692" i="1"/>
  <c r="L706" i="1"/>
  <c r="M706" i="1" s="1"/>
  <c r="L695" i="1"/>
  <c r="L670" i="1"/>
  <c r="L671" i="1"/>
  <c r="L675" i="1"/>
  <c r="L696" i="1"/>
  <c r="L674" i="1"/>
  <c r="L685" i="1"/>
  <c r="L679" i="1"/>
  <c r="L673" i="1"/>
  <c r="L699" i="1"/>
  <c r="L678" i="1"/>
  <c r="M678" i="1" s="1"/>
  <c r="L705" i="1"/>
  <c r="M705" i="1" s="1"/>
  <c r="L683" i="1"/>
  <c r="L700" i="1"/>
  <c r="L711" i="1"/>
  <c r="L689" i="1"/>
  <c r="L686" i="1"/>
  <c r="L709" i="1"/>
  <c r="M690" i="1" l="1"/>
  <c r="K644" i="10"/>
  <c r="J715" i="10"/>
  <c r="L647" i="10"/>
  <c r="M686" i="1"/>
  <c r="M676" i="1"/>
  <c r="Y742" i="1" s="1"/>
  <c r="M699" i="1"/>
  <c r="Y765" i="1" s="1"/>
  <c r="M704" i="1"/>
  <c r="D183" i="9" s="1"/>
  <c r="M698" i="1"/>
  <c r="Y764" i="1" s="1"/>
  <c r="M681" i="1"/>
  <c r="Y747" i="1" s="1"/>
  <c r="M687" i="1"/>
  <c r="H87" i="9" s="1"/>
  <c r="M709" i="1"/>
  <c r="I183" i="9" s="1"/>
  <c r="M670" i="1"/>
  <c r="Y736" i="1" s="1"/>
  <c r="M710" i="1"/>
  <c r="Y776" i="1" s="1"/>
  <c r="M694" i="1"/>
  <c r="Y760" i="1" s="1"/>
  <c r="M685" i="1"/>
  <c r="F87" i="9" s="1"/>
  <c r="M671" i="1"/>
  <c r="Y737" i="1" s="1"/>
  <c r="M692" i="1"/>
  <c r="Y758" i="1" s="1"/>
  <c r="M703" i="1"/>
  <c r="C183" i="9" s="1"/>
  <c r="M675" i="1"/>
  <c r="Y741" i="1" s="1"/>
  <c r="M691" i="1"/>
  <c r="Y757" i="1" s="1"/>
  <c r="M684" i="1"/>
  <c r="E87" i="9" s="1"/>
  <c r="M707" i="1"/>
  <c r="G183" i="9" s="1"/>
  <c r="M708" i="1"/>
  <c r="Y774" i="1" s="1"/>
  <c r="M674" i="1"/>
  <c r="Y740" i="1" s="1"/>
  <c r="M697" i="1"/>
  <c r="Y763" i="1" s="1"/>
  <c r="M689" i="1"/>
  <c r="C119" i="9" s="1"/>
  <c r="M672" i="1"/>
  <c r="Y738" i="1" s="1"/>
  <c r="M700" i="1"/>
  <c r="Y766" i="1" s="1"/>
  <c r="M673" i="1"/>
  <c r="Y739" i="1" s="1"/>
  <c r="M696" i="1"/>
  <c r="Y762" i="1" s="1"/>
  <c r="M688" i="1"/>
  <c r="I87" i="9" s="1"/>
  <c r="M711" i="1"/>
  <c r="Y777" i="1" s="1"/>
  <c r="M680" i="1"/>
  <c r="H55" i="9" s="1"/>
  <c r="M679" i="1"/>
  <c r="G55" i="9" s="1"/>
  <c r="M682" i="1"/>
  <c r="C87" i="9" s="1"/>
  <c r="M683" i="1"/>
  <c r="Y749" i="1" s="1"/>
  <c r="M695" i="1"/>
  <c r="Y761" i="1" s="1"/>
  <c r="M712" i="1"/>
  <c r="Y778" i="1" s="1"/>
  <c r="M669" i="1"/>
  <c r="Y735" i="1" s="1"/>
  <c r="M702" i="1"/>
  <c r="I151" i="9" s="1"/>
  <c r="K715" i="1"/>
  <c r="M701" i="1"/>
  <c r="H151" i="9" s="1"/>
  <c r="M693" i="1"/>
  <c r="G119" i="9" s="1"/>
  <c r="M713" i="1"/>
  <c r="F215" i="9" s="1"/>
  <c r="E55" i="9"/>
  <c r="Y743" i="1"/>
  <c r="Y775" i="1"/>
  <c r="L715" i="1"/>
  <c r="M668" i="1"/>
  <c r="E183" i="9"/>
  <c r="Y771" i="1"/>
  <c r="F183" i="9"/>
  <c r="Y772" i="1"/>
  <c r="D119" i="9"/>
  <c r="Y756" i="1"/>
  <c r="Y752" i="1"/>
  <c r="G87" i="9"/>
  <c r="F55" i="9"/>
  <c r="Y744" i="1"/>
  <c r="D55" i="9" l="1"/>
  <c r="L709" i="10"/>
  <c r="L701" i="10"/>
  <c r="L693" i="10"/>
  <c r="L685" i="10"/>
  <c r="L706" i="10"/>
  <c r="L698" i="10"/>
  <c r="L690" i="10"/>
  <c r="L682" i="10"/>
  <c r="L711" i="10"/>
  <c r="L703" i="10"/>
  <c r="L695" i="10"/>
  <c r="L687" i="10"/>
  <c r="L708" i="10"/>
  <c r="L700" i="10"/>
  <c r="L692" i="10"/>
  <c r="L684" i="10"/>
  <c r="L713" i="10"/>
  <c r="L705" i="10"/>
  <c r="L697" i="10"/>
  <c r="L689" i="10"/>
  <c r="L716" i="10"/>
  <c r="L707" i="10"/>
  <c r="L699" i="10"/>
  <c r="L691" i="10"/>
  <c r="L683" i="10"/>
  <c r="L712" i="10"/>
  <c r="L704" i="10"/>
  <c r="L696" i="10"/>
  <c r="L688" i="10"/>
  <c r="L694" i="10"/>
  <c r="L679" i="10"/>
  <c r="L671" i="10"/>
  <c r="L676" i="10"/>
  <c r="L668" i="10"/>
  <c r="L710" i="10"/>
  <c r="L681" i="10"/>
  <c r="L673" i="10"/>
  <c r="L686" i="10"/>
  <c r="L678" i="10"/>
  <c r="L670" i="10"/>
  <c r="L702" i="10"/>
  <c r="L680" i="10"/>
  <c r="L672" i="10"/>
  <c r="L677" i="10"/>
  <c r="L669" i="10"/>
  <c r="L675" i="10"/>
  <c r="L674" i="10"/>
  <c r="M674" i="10" s="1"/>
  <c r="Y740" i="10" s="1"/>
  <c r="K712" i="10"/>
  <c r="K704" i="10"/>
  <c r="K696" i="10"/>
  <c r="K688" i="10"/>
  <c r="K709" i="10"/>
  <c r="K701" i="10"/>
  <c r="K693" i="10"/>
  <c r="K685" i="10"/>
  <c r="K706" i="10"/>
  <c r="K698" i="10"/>
  <c r="K690" i="10"/>
  <c r="K711" i="10"/>
  <c r="K703" i="10"/>
  <c r="K695" i="10"/>
  <c r="K687" i="10"/>
  <c r="K708" i="10"/>
  <c r="K700" i="10"/>
  <c r="K692" i="10"/>
  <c r="K684" i="10"/>
  <c r="K710" i="10"/>
  <c r="K702" i="10"/>
  <c r="K694" i="10"/>
  <c r="K686" i="10"/>
  <c r="K716" i="10"/>
  <c r="K707" i="10"/>
  <c r="K699" i="10"/>
  <c r="K691" i="10"/>
  <c r="K683" i="10"/>
  <c r="K674" i="10"/>
  <c r="K705" i="10"/>
  <c r="K682" i="10"/>
  <c r="K679" i="10"/>
  <c r="K671" i="10"/>
  <c r="K676" i="10"/>
  <c r="K668" i="10"/>
  <c r="K681" i="10"/>
  <c r="K673" i="10"/>
  <c r="K697" i="10"/>
  <c r="K675" i="10"/>
  <c r="K713" i="10"/>
  <c r="K680" i="10"/>
  <c r="K672" i="10"/>
  <c r="K670" i="10"/>
  <c r="K689" i="10"/>
  <c r="K678" i="10"/>
  <c r="K669" i="10"/>
  <c r="K677" i="10"/>
  <c r="Y753" i="1"/>
  <c r="F151" i="9"/>
  <c r="H119" i="9"/>
  <c r="Y748" i="1"/>
  <c r="I55" i="9"/>
  <c r="E151" i="9"/>
  <c r="H183" i="9"/>
  <c r="D23" i="9"/>
  <c r="Y754" i="1"/>
  <c r="Y770" i="1"/>
  <c r="Y750" i="1"/>
  <c r="D215" i="9"/>
  <c r="F23" i="9"/>
  <c r="E23" i="9"/>
  <c r="Y779" i="1"/>
  <c r="I23" i="9"/>
  <c r="G151" i="9"/>
  <c r="D87" i="9"/>
  <c r="E119" i="9"/>
  <c r="Y751" i="1"/>
  <c r="C55" i="9"/>
  <c r="G23" i="9"/>
  <c r="Y759" i="1"/>
  <c r="C215" i="9"/>
  <c r="Y769" i="1"/>
  <c r="F119" i="9"/>
  <c r="Y768" i="1"/>
  <c r="Y773" i="1"/>
  <c r="Y755" i="1"/>
  <c r="C151" i="9"/>
  <c r="H23" i="9"/>
  <c r="Y746" i="1"/>
  <c r="D151" i="9"/>
  <c r="I119" i="9"/>
  <c r="Y767" i="1"/>
  <c r="E215" i="9"/>
  <c r="Y745" i="1"/>
  <c r="M715" i="1"/>
  <c r="C23" i="9"/>
  <c r="Y734" i="1"/>
  <c r="M670" i="10" l="1"/>
  <c r="Y736" i="10" s="1"/>
  <c r="M671" i="10"/>
  <c r="Y737" i="10" s="1"/>
  <c r="M691" i="10"/>
  <c r="Y757" i="10" s="1"/>
  <c r="M684" i="10"/>
  <c r="Y750" i="10" s="1"/>
  <c r="M682" i="10"/>
  <c r="Y748" i="10" s="1"/>
  <c r="M678" i="10"/>
  <c r="Y744" i="10" s="1"/>
  <c r="M679" i="10"/>
  <c r="Y745" i="10" s="1"/>
  <c r="M699" i="10"/>
  <c r="Y765" i="10" s="1"/>
  <c r="M692" i="10"/>
  <c r="Y758" i="10" s="1"/>
  <c r="M690" i="10"/>
  <c r="Y756" i="10" s="1"/>
  <c r="M675" i="10"/>
  <c r="Y741" i="10" s="1"/>
  <c r="M686" i="10"/>
  <c r="Y752" i="10" s="1"/>
  <c r="M694" i="10"/>
  <c r="Y760" i="10" s="1"/>
  <c r="M707" i="10"/>
  <c r="Y773" i="10" s="1"/>
  <c r="M700" i="10"/>
  <c r="Y766" i="10" s="1"/>
  <c r="M698" i="10"/>
  <c r="Y764" i="10" s="1"/>
  <c r="M669" i="10"/>
  <c r="Y735" i="10" s="1"/>
  <c r="M673" i="10"/>
  <c r="Y739" i="10" s="1"/>
  <c r="M688" i="10"/>
  <c r="Y754" i="10" s="1"/>
  <c r="M708" i="10"/>
  <c r="Y774" i="10" s="1"/>
  <c r="M706" i="10"/>
  <c r="Y772" i="10" s="1"/>
  <c r="M677" i="10"/>
  <c r="Y743" i="10" s="1"/>
  <c r="M681" i="10"/>
  <c r="Y747" i="10" s="1"/>
  <c r="M696" i="10"/>
  <c r="Y762" i="10" s="1"/>
  <c r="M689" i="10"/>
  <c r="Y755" i="10" s="1"/>
  <c r="M687" i="10"/>
  <c r="Y753" i="10" s="1"/>
  <c r="M685" i="10"/>
  <c r="Y751" i="10" s="1"/>
  <c r="M672" i="10"/>
  <c r="Y738" i="10" s="1"/>
  <c r="M710" i="10"/>
  <c r="Y776" i="10" s="1"/>
  <c r="M704" i="10"/>
  <c r="Y770" i="10" s="1"/>
  <c r="M697" i="10"/>
  <c r="Y763" i="10" s="1"/>
  <c r="M695" i="10"/>
  <c r="Y761" i="10" s="1"/>
  <c r="M693" i="10"/>
  <c r="Y759" i="10" s="1"/>
  <c r="K715" i="10"/>
  <c r="M680" i="10"/>
  <c r="Y746" i="10" s="1"/>
  <c r="L715" i="10"/>
  <c r="M668" i="10"/>
  <c r="M712" i="10"/>
  <c r="Y778" i="10" s="1"/>
  <c r="M705" i="10"/>
  <c r="Y771" i="10" s="1"/>
  <c r="M703" i="10"/>
  <c r="Y769" i="10" s="1"/>
  <c r="M701" i="10"/>
  <c r="Y767" i="10" s="1"/>
  <c r="M702" i="10"/>
  <c r="Y768" i="10" s="1"/>
  <c r="M676" i="10"/>
  <c r="Y742" i="10" s="1"/>
  <c r="M683" i="10"/>
  <c r="Y749" i="10" s="1"/>
  <c r="M713" i="10"/>
  <c r="Y779" i="10" s="1"/>
  <c r="M711" i="10"/>
  <c r="Y777" i="10" s="1"/>
  <c r="M709" i="10"/>
  <c r="Y775" i="10" s="1"/>
  <c r="Y815" i="1"/>
  <c r="M715" i="10" l="1"/>
  <c r="Y734" i="10"/>
  <c r="Y815" i="10" s="1"/>
</calcChain>
</file>

<file path=xl/sharedStrings.xml><?xml version="1.0" encoding="utf-8"?>
<sst xmlns="http://schemas.openxmlformats.org/spreadsheetml/2006/main" count="4941" uniqueCount="1278">
  <si>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</si>
  <si>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</si>
  <si>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</si>
  <si>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</si>
  <si>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</si>
  <si>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</si>
  <si>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</si>
  <si>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</si>
  <si>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</si>
  <si>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</si>
  <si>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</si>
  <si>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</si>
  <si>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</si>
  <si>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</si>
  <si>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</si>
  <si>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</si>
  <si>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</si>
  <si>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</si>
  <si>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</si>
  <si>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</si>
  <si>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</si>
  <si>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</si>
  <si>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</si>
  <si>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</si>
  <si>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</si>
  <si>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</si>
  <si>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</si>
  <si>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</si>
  <si>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</si>
  <si>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</si>
  <si>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</si>
  <si>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</si>
  <si>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</si>
  <si>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</si>
  <si>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</si>
  <si>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</si>
  <si>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</si>
  <si>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</si>
  <si>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</si>
  <si>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</si>
  <si>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</si>
  <si>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</si>
  <si>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</si>
  <si>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</si>
  <si>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</si>
  <si>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</si>
  <si>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</si>
  <si>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</si>
  <si>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</si>
  <si>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</si>
  <si>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</si>
  <si>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</si>
  <si>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</si>
  <si>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</si>
  <si>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</si>
  <si>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</si>
  <si>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</si>
  <si>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</si>
  <si>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</si>
  <si>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</si>
  <si>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</si>
  <si>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</si>
  <si>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</si>
  <si>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</si>
  <si>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</si>
  <si>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</si>
  <si>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</si>
  <si>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</si>
  <si>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</si>
  <si>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</si>
  <si>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</si>
  <si>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</si>
  <si>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</si>
  <si>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</si>
  <si>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</si>
  <si>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</si>
  <si>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</si>
  <si>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</si>
  <si>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</si>
  <si>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</si>
  <si>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</si>
  <si>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</si>
  <si>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</si>
  <si>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</si>
  <si>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</si>
  <si>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</si>
  <si>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</si>
  <si>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</si>
  <si>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</si>
  <si>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</si>
  <si>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</si>
  <si>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</si>
  <si>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</si>
  <si>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</si>
  <si>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</si>
  <si>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</si>
  <si>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</si>
  <si>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</si>
  <si>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</si>
  <si>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</si>
  <si>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</si>
  <si>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</si>
  <si>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</si>
  <si>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</si>
  <si>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</si>
  <si>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</si>
  <si>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</si>
  <si>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</si>
  <si>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</si>
  <si>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</si>
  <si>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</si>
  <si>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</si>
  <si>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</si>
  <si>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</si>
  <si>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</si>
  <si>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</si>
  <si>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</si>
  <si>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</si>
  <si>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</si>
  <si>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</si>
  <si>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</si>
  <si>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</si>
  <si>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</si>
  <si>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</si>
  <si>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</si>
  <si>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</si>
  <si>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</si>
  <si>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</si>
  <si>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</si>
  <si>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</si>
  <si>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</si>
  <si>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</si>
  <si>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</si>
  <si>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</si>
  <si>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</si>
  <si>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</si>
  <si>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</si>
  <si>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</si>
  <si>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</si>
  <si>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</si>
  <si>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</si>
  <si>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</si>
  <si>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</si>
  <si>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</si>
  <si>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</si>
  <si>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</si>
  <si>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</si>
  <si>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</si>
  <si>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</si>
  <si>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</si>
  <si>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</si>
  <si>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</si>
  <si>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</si>
  <si>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</si>
  <si>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</si>
  <si>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</si>
  <si>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</si>
  <si>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</si>
  <si>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</si>
  <si>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</si>
  <si>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</si>
  <si>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</si>
  <si>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</si>
  <si>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</si>
  <si>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</si>
  <si>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</si>
  <si>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</si>
  <si>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</si>
  <si>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</si>
  <si>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</si>
  <si>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</si>
  <si>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</si>
  <si>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</si>
  <si>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</si>
  <si>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</si>
  <si>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</si>
  <si>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</si>
  <si>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</si>
  <si>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</si>
  <si>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</si>
  <si>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</si>
  <si>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</si>
  <si>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</si>
  <si>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</si>
  <si>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</si>
  <si>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</si>
  <si>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</si>
  <si>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</si>
  <si>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</si>
  <si>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</si>
  <si>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</si>
  <si>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</si>
  <si>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</si>
  <si>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</si>
  <si>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</si>
  <si>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</si>
  <si>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</si>
  <si>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</si>
  <si>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</si>
  <si>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</si>
  <si>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</si>
  <si>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</si>
  <si>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</si>
  <si>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</si>
  <si>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</si>
  <si>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</si>
  <si>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</si>
  <si>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</si>
  <si>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</si>
  <si>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</si>
  <si>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</si>
  <si>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</si>
  <si>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</si>
  <si>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</si>
  <si>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</si>
  <si>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</si>
  <si>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</si>
  <si>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</si>
  <si>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</si>
  <si>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</si>
  <si>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</si>
  <si>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</si>
  <si>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</si>
  <si>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</si>
  <si>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</si>
  <si>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</si>
  <si>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</si>
  <si>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</si>
  <si>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</si>
  <si>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</si>
  <si>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</si>
  <si>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</si>
  <si>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</si>
  <si>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</si>
  <si>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</si>
  <si>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</si>
  <si>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</si>
  <si>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</si>
  <si>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</si>
  <si>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</si>
  <si>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</si>
  <si>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</si>
  <si>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</si>
  <si>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</si>
  <si>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</si>
  <si>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</si>
  <si>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</si>
  <si>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</si>
  <si>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</si>
  <si>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</si>
  <si>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</si>
  <si>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</si>
  <si>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</si>
  <si>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</si>
  <si>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</si>
  <si>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</si>
  <si>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</si>
  <si>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</si>
  <si>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</si>
  <si>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</si>
  <si>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</si>
  <si>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</si>
  <si>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</si>
  <si>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</si>
  <si>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</si>
  <si>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</si>
  <si>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</si>
  <si>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</si>
  <si>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</si>
  <si>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</si>
  <si>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</si>
  <si>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</si>
  <si>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</si>
  <si>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</si>
  <si>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</si>
  <si>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</si>
  <si>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</si>
  <si>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</si>
  <si>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</si>
  <si>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</si>
  <si>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</si>
  <si>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</si>
  <si>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</si>
  <si>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</si>
  <si>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</si>
  <si>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</si>
  <si>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</si>
  <si>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</si>
  <si>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</si>
  <si>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</si>
  <si>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</si>
  <si>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</si>
  <si>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</si>
  <si>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</si>
  <si>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</si>
  <si>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</si>
  <si>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</si>
  <si>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</si>
  <si>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</si>
  <si>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</si>
  <si>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</si>
  <si>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</si>
  <si>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</si>
  <si>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</si>
  <si>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</si>
  <si>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</si>
  <si>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</si>
  <si>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</si>
  <si>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</si>
  <si>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</si>
  <si>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</si>
  <si>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</si>
  <si>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</si>
  <si>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</si>
  <si>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</si>
  <si>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</si>
  <si>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</si>
  <si>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</si>
  <si>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</si>
  <si>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</si>
  <si>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</si>
  <si>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</si>
  <si>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</si>
  <si>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</si>
  <si>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</si>
  <si>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</si>
  <si>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</si>
  <si>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</si>
  <si>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</si>
  <si>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</si>
  <si>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</si>
  <si>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</si>
  <si>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</si>
  <si>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</si>
  <si>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</si>
  <si>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</si>
  <si>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</si>
  <si>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</si>
  <si>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</si>
  <si>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</si>
  <si>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</si>
  <si>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</si>
  <si>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</si>
  <si>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</si>
  <si>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</si>
  <si>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</si>
  <si>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</si>
  <si>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</si>
  <si>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</si>
  <si>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</si>
  <si>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</si>
  <si>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</si>
  <si>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</si>
  <si>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</si>
  <si>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</si>
  <si>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</si>
  <si>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</si>
  <si>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</si>
  <si>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</si>
  <si>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</si>
  <si>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</si>
  <si>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</si>
  <si>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</si>
  <si>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</si>
  <si>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</si>
  <si>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</si>
  <si>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</si>
  <si>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</si>
  <si>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</si>
  <si>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</si>
  <si>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</si>
  <si>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</si>
  <si>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</si>
  <si>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</si>
  <si>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</si>
  <si>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</si>
  <si>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</si>
  <si>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</si>
  <si>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</si>
  <si>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</si>
  <si>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</si>
  <si>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</si>
  <si>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</si>
  <si>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</si>
  <si>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</si>
  <si>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</si>
  <si>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</si>
  <si>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</si>
  <si>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</si>
  <si>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</si>
  <si>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</si>
  <si>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</si>
  <si>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</si>
  <si>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</si>
  <si>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</si>
  <si>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</si>
  <si>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</si>
  <si>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</si>
  <si>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</si>
  <si>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</si>
  <si>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</si>
  <si>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</si>
  <si>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</si>
  <si>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</si>
  <si>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</si>
  <si>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</si>
  <si>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</si>
  <si>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</si>
  <si>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</si>
  <si>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</si>
  <si>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</si>
  <si>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</si>
  <si>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</si>
  <si>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</si>
  <si>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</si>
  <si>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</si>
  <si>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</si>
  <si>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</si>
  <si>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</si>
  <si>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</si>
  <si>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</si>
  <si>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</si>
  <si>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</si>
  <si>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</si>
  <si>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</si>
  <si>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</si>
  <si>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</si>
  <si>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</si>
  <si>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</si>
  <si>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</si>
  <si>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</si>
  <si>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</si>
  <si>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</si>
  <si>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</si>
  <si>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</si>
  <si>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</si>
  <si>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</si>
  <si>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</si>
  <si>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</si>
  <si>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</si>
  <si>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</si>
  <si>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</si>
  <si>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</si>
  <si>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</si>
  <si>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</si>
  <si>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</si>
  <si>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</si>
  <si>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</si>
  <si>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</si>
  <si>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</si>
  <si>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</si>
  <si>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</si>
  <si>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</si>
  <si>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</si>
  <si>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</si>
  <si>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</si>
  <si>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</si>
  <si>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</si>
  <si>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</si>
  <si>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</si>
  <si>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</si>
  <si>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</si>
  <si>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</si>
  <si>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</si>
  <si>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</si>
  <si>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</si>
  <si>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</si>
  <si>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</si>
  <si>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</si>
  <si>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</si>
  <si>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</si>
  <si>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</si>
  <si>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</si>
  <si>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</si>
  <si>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</si>
  <si>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</si>
  <si>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</si>
  <si>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</si>
  <si>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</si>
  <si>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</si>
  <si>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</si>
  <si>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</si>
  <si>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</si>
  <si>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</si>
  <si>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</si>
  <si>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</si>
  <si>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</si>
  <si>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</si>
  <si>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</si>
  <si>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</si>
  <si>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</si>
  <si>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</si>
  <si>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</si>
  <si>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</si>
  <si>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</si>
  <si>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</si>
  <si>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</si>
  <si>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</si>
  <si>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</si>
  <si>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</si>
  <si>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</si>
  <si>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</si>
  <si>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</si>
  <si>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</si>
  <si>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</si>
  <si>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</si>
  <si>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</si>
  <si>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</si>
  <si>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</si>
  <si>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</si>
  <si>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</si>
  <si>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</si>
  <si>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</si>
  <si>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</si>
  <si>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</si>
  <si>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</si>
  <si>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</si>
  <si>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</si>
  <si>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</si>
  <si>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</si>
  <si>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</si>
  <si>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</si>
  <si>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</si>
  <si>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</si>
  <si>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</si>
  <si>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</si>
  <si>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</si>
  <si>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</si>
  <si>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</si>
  <si>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</si>
  <si>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</si>
  <si>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</si>
  <si>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</si>
  <si>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</si>
  <si>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</si>
  <si>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</si>
  <si>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</si>
  <si>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</si>
  <si>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</si>
  <si>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</si>
  <si>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</si>
  <si>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</si>
  <si>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</si>
  <si>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</si>
  <si>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</si>
  <si>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</si>
  <si>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</si>
  <si>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</si>
  <si>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</si>
  <si>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</si>
  <si>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</si>
  <si>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</si>
  <si>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</si>
  <si>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</si>
  <si>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</si>
  <si>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</si>
  <si>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</si>
  <si>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</si>
  <si>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</si>
  <si>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</si>
  <si>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</si>
  <si>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</si>
  <si>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</si>
  <si>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</si>
  <si>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</si>
  <si>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</si>
  <si>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</si>
  <si>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</si>
  <si>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</si>
  <si>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</si>
  <si>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</si>
  <si>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</si>
  <si>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</si>
  <si>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</si>
  <si>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</si>
  <si>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</si>
  <si>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</si>
  <si>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</si>
  <si>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</si>
  <si>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</si>
  <si>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</si>
  <si>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</si>
  <si>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</si>
  <si>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</si>
  <si>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</si>
  <si>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</si>
  <si>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</si>
  <si>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</si>
  <si>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</si>
  <si>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</si>
  <si>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</si>
  <si>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</si>
  <si>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</si>
  <si>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</si>
  <si>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</si>
  <si>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</si>
  <si>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</si>
  <si>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</si>
  <si>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</si>
  <si>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</si>
  <si>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</si>
  <si>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</si>
  <si>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</si>
  <si>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</si>
  <si>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</si>
  <si>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</si>
  <si>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</si>
  <si>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</si>
  <si>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</si>
  <si>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</si>
  <si>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</si>
  <si>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</si>
  <si>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</si>
  <si>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</si>
  <si>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</si>
  <si>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</si>
  <si>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</si>
  <si>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</si>
  <si>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</si>
  <si>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</si>
  <si>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</si>
  <si>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</si>
  <si>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</si>
  <si>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</si>
  <si>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</si>
  <si>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</si>
  <si>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</si>
  <si>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</si>
  <si>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</si>
  <si>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</si>
  <si>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</si>
  <si>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</si>
  <si>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</si>
  <si>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</si>
  <si>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</si>
  <si>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</si>
  <si>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</si>
  <si>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</si>
  <si>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</si>
  <si>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</si>
  <si>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</si>
  <si>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</si>
  <si>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</si>
  <si>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</si>
  <si>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</si>
  <si>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</si>
  <si>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</si>
  <si>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</si>
  <si>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</si>
  <si>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</si>
  <si>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</si>
  <si>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</si>
  <si>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</si>
  <si>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</si>
  <si>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</si>
  <si>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</si>
  <si>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</si>
  <si>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</si>
  <si>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</si>
  <si>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</si>
  <si>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</si>
  <si>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</si>
  <si>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</si>
  <si>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</si>
  <si>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</si>
  <si>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</si>
  <si>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</si>
  <si>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</si>
  <si>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</si>
  <si>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</si>
  <si>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</si>
  <si>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</si>
  <si>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</si>
  <si>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</si>
  <si>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</si>
  <si>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</si>
  <si>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</si>
  <si>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</si>
  <si>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</si>
  <si>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</si>
  <si>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</si>
  <si>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</si>
  <si>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</si>
  <si>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</si>
  <si>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</si>
  <si>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</si>
  <si>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</si>
  <si>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</si>
  <si>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</si>
  <si>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</si>
  <si>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</si>
  <si>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</si>
  <si>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</si>
  <si>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</si>
  <si>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</si>
  <si>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</si>
  <si>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</si>
  <si>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</si>
  <si>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</si>
  <si>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</si>
  <si>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</si>
  <si>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</si>
  <si>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</si>
  <si>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</si>
  <si>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</si>
  <si>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</si>
  <si>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</si>
  <si>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</si>
  <si>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</si>
  <si>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</si>
  <si>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</si>
  <si>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</si>
  <si>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</si>
  <si>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</si>
  <si>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</si>
  <si>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</si>
  <si>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</si>
  <si>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</si>
  <si>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</si>
  <si>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</si>
  <si>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</si>
  <si>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</si>
  <si>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</si>
  <si>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</si>
  <si>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</si>
  <si>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</si>
  <si>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</si>
  <si>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</si>
  <si>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</si>
  <si>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</si>
  <si>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</si>
  <si>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</si>
  <si>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</si>
  <si>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</si>
  <si>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</si>
  <si>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</si>
  <si>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</si>
  <si>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</si>
  <si>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</si>
  <si>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</si>
  <si>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</si>
  <si>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</si>
  <si>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</si>
  <si>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</si>
  <si>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</si>
  <si>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</si>
  <si>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</si>
  <si>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</si>
  <si>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</si>
  <si>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</si>
  <si>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</si>
  <si>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</si>
  <si>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</si>
  <si>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</si>
  <si>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</si>
  <si>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</si>
  <si>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</si>
  <si>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</si>
  <si>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</si>
  <si>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</si>
  <si>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</si>
  <si>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</si>
  <si>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</si>
  <si>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</si>
  <si>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</si>
  <si>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</si>
  <si>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</si>
  <si>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</si>
  <si>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</si>
  <si>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</si>
  <si>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</si>
  <si>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</si>
  <si>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</si>
  <si>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</si>
  <si>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</si>
  <si>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</si>
  <si>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</si>
  <si>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</si>
  <si>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</si>
  <si>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</si>
  <si>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</si>
  <si>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</si>
  <si>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</si>
  <si>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</si>
  <si>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</si>
  <si>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</si>
  <si>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</si>
  <si>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</si>
  <si>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</si>
  <si>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</si>
  <si>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</si>
  <si>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</si>
  <si>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</si>
  <si>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</si>
  <si>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</si>
  <si>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</si>
  <si>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</si>
  <si>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</si>
  <si>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</si>
  <si>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</si>
  <si>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</si>
  <si>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</si>
  <si>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</si>
  <si>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</si>
  <si>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</si>
  <si>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</si>
  <si>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</si>
  <si>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</si>
  <si>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</si>
  <si>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</si>
  <si>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</si>
  <si>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</si>
  <si>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</si>
  <si>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</si>
  <si>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</si>
  <si>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</si>
  <si>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</si>
  <si>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</si>
  <si>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</si>
  <si>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</si>
  <si>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</si>
  <si>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</si>
  <si>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</si>
  <si>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</si>
  <si>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</si>
  <si>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</si>
  <si>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</si>
  <si>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</si>
  <si>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</si>
  <si>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</si>
  <si>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</si>
  <si>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</si>
  <si>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</si>
  <si>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</si>
  <si>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</si>
  <si>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</si>
  <si>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</si>
  <si>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</si>
  <si>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</si>
  <si>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</si>
  <si>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</si>
  <si>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</si>
  <si>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</si>
  <si>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</si>
  <si>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</si>
  <si>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</si>
  <si>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</si>
  <si>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</si>
  <si>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</si>
  <si>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</si>
  <si>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</si>
  <si>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</si>
  <si>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</si>
  <si>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</si>
  <si>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</si>
  <si>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</si>
  <si>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</si>
  <si>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</si>
  <si>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</si>
  <si>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</si>
  <si>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</si>
  <si>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</si>
  <si>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</si>
  <si>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</si>
  <si>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</si>
  <si>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</si>
  <si>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</si>
  <si>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</si>
  <si>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</si>
  <si>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</si>
  <si>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</si>
  <si>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</si>
  <si>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</si>
  <si>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</si>
  <si>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</si>
  <si>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</si>
  <si>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</si>
  <si>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</si>
  <si>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</si>
  <si>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</si>
  <si>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</si>
  <si>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</si>
  <si>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</si>
  <si>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</si>
  <si>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</si>
  <si>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</si>
  <si>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</si>
  <si>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</si>
  <si>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</si>
  <si>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</si>
  <si>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</si>
  <si>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</si>
  <si>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</si>
  <si>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</si>
  <si>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</si>
  <si>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</si>
  <si>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</si>
  <si>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</si>
  <si>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</si>
  <si>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</si>
  <si>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</si>
  <si>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</si>
  <si>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</si>
  <si>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</si>
  <si>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</si>
  <si>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</si>
  <si>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</si>
  <si>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</si>
  <si>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</si>
  <si>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</si>
  <si>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</si>
  <si>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</si>
  <si>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</si>
  <si>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</si>
  <si>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</si>
  <si>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</si>
  <si>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</si>
  <si>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</si>
  <si>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</si>
  <si>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</si>
  <si>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</si>
  <si>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</si>
  <si>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</si>
  <si>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</si>
  <si>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</si>
  <si>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</si>
  <si>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</si>
  <si>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</si>
  <si>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</si>
  <si>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</si>
  <si>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</si>
  <si>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</si>
  <si>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</si>
  <si>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</si>
  <si>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</si>
  <si>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</si>
  <si>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</si>
  <si>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</si>
  <si>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</si>
  <si>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</si>
  <si>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</si>
  <si>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</si>
  <si>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</si>
  <si>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</si>
  <si>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</si>
  <si>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</si>
  <si>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</si>
  <si>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</si>
  <si>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</si>
  <si>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</si>
  <si>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</si>
  <si>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</si>
  <si>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</si>
  <si>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</si>
  <si>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</si>
  <si>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</si>
  <si>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</si>
  <si>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</si>
  <si>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</si>
  <si>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</si>
  <si>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</si>
  <si>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</si>
  <si>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</si>
  <si>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</si>
  <si>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</si>
  <si>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</si>
  <si>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</si>
  <si>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</si>
  <si>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</si>
  <si>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</si>
  <si>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</si>
  <si>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</si>
  <si>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</si>
  <si>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</si>
  <si>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</si>
  <si>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</si>
  <si>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</si>
  <si>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</si>
  <si>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</si>
  <si>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</si>
  <si>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</si>
  <si>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</si>
  <si>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</si>
  <si>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</si>
  <si>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</si>
  <si>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</si>
  <si>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</si>
  <si>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</si>
  <si>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</si>
  <si>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</si>
  <si>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</si>
  <si>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</si>
  <si>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</si>
  <si>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</si>
  <si>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</si>
  <si>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</si>
  <si>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</si>
  <si>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</si>
  <si>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</si>
  <si>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</si>
  <si>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</si>
  <si>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</si>
  <si>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</si>
  <si>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</si>
  <si>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</si>
  <si>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</si>
  <si>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</si>
  <si>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</si>
  <si>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</si>
  <si>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</si>
  <si>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</si>
  <si>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</si>
  <si>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</si>
  <si>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</si>
  <si>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</si>
  <si>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</si>
  <si>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</si>
  <si>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</si>
  <si>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</si>
  <si>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</si>
  <si>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</si>
  <si>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</si>
  <si>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</si>
  <si>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</si>
  <si>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</si>
  <si>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</si>
  <si>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</si>
  <si>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</si>
  <si>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</si>
  <si>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</si>
  <si>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</si>
  <si>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</si>
  <si>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</si>
  <si>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</si>
  <si>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</si>
  <si>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</si>
  <si>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</si>
  <si>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</si>
  <si>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</si>
  <si>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</si>
  <si>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</si>
  <si>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</si>
  <si>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</si>
  <si>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</si>
  <si>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</si>
  <si>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</si>
  <si>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</si>
  <si>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</si>
  <si>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</si>
  <si>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</si>
  <si>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</si>
  <si>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</si>
  <si>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</si>
  <si>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</si>
  <si>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</si>
  <si>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</si>
  <si>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</si>
  <si>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</si>
  <si>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</si>
  <si>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</si>
  <si>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</si>
  <si>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</si>
  <si>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</si>
  <si>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</si>
  <si>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</si>
  <si>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</si>
  <si>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</si>
  <si>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</si>
  <si>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</si>
  <si>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</si>
  <si>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</si>
  <si>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</si>
  <si>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</si>
  <si>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</si>
  <si>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</si>
  <si>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</si>
  <si>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</si>
  <si>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</si>
  <si>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</si>
  <si>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</si>
  <si>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</si>
  <si>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</si>
  <si>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</si>
  <si>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</si>
  <si>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</si>
  <si>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</si>
  <si>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</si>
  <si>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</si>
  <si>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</si>
  <si>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</si>
  <si>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</si>
  <si>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</si>
  <si>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</si>
  <si>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</si>
  <si>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</si>
  <si>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</si>
  <si>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</si>
  <si>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</si>
  <si>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</si>
  <si>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</si>
  <si>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</si>
  <si>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</si>
  <si>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</si>
  <si>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</si>
  <si>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</si>
  <si>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</si>
  <si>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</si>
  <si>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</si>
  <si>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</si>
  <si>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</si>
  <si>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</si>
  <si>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</si>
  <si>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</si>
  <si>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</si>
  <si>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</si>
  <si>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</si>
  <si>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</si>
  <si>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</si>
  <si>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</si>
  <si>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</si>
  <si>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</si>
  <si>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</si>
  <si>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</si>
  <si>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</si>
  <si>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</si>
  <si>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</si>
  <si>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</si>
  <si>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</si>
  <si>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</si>
  <si>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</si>
  <si>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</si>
  <si>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</si>
  <si>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</si>
  <si>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</si>
  <si>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</si>
  <si>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</si>
  <si>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</si>
  <si>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</si>
  <si>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</si>
  <si>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</si>
  <si>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</si>
  <si>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</si>
  <si>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</si>
  <si>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</si>
  <si>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</si>
  <si>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</si>
  <si>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</si>
  <si>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</si>
  <si>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</si>
  <si>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</si>
  <si>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</si>
  <si>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</si>
  <si>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</si>
  <si>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</si>
  <si>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</si>
  <si>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</si>
  <si>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</si>
  <si>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</si>
  <si>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</si>
  <si>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</si>
  <si>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</si>
  <si>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</si>
  <si>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</si>
  <si>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</si>
  <si>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</si>
  <si>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</si>
  <si>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</si>
  <si>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</si>
  <si>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</si>
  <si>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</si>
  <si>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</si>
  <si>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</si>
  <si>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</si>
  <si>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</si>
  <si>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</si>
  <si>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</si>
  <si>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</si>
  <si>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</si>
  <si>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</si>
  <si>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</si>
  <si>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</si>
  <si>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</si>
  <si>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</si>
  <si>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</si>
  <si>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</si>
  <si>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</si>
  <si>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</si>
  <si>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</si>
  <si>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</si>
  <si>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</si>
  <si>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</si>
  <si>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</si>
  <si>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</si>
  <si>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</si>
  <si>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</si>
  <si>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</si>
  <si>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</si>
  <si>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</si>
  <si>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</si>
  <si>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</si>
  <si>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</si>
  <si>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</si>
  <si>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</si>
  <si>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</si>
  <si>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</si>
  <si>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</si>
  <si>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</si>
  <si>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</si>
  <si>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</si>
  <si>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</si>
  <si>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</si>
  <si>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</si>
  <si>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</si>
  <si>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</si>
  <si>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</si>
  <si>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</si>
  <si>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</si>
  <si>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</si>
  <si>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</si>
  <si>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</si>
  <si>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</si>
  <si>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</si>
  <si>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</si>
  <si>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</si>
  <si>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</si>
  <si>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</si>
  <si>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</si>
  <si>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</si>
  <si>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</si>
  <si>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</si>
  <si>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</si>
  <si>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</si>
  <si>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</si>
  <si>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</si>
  <si>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</si>
  <si>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</si>
  <si>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</si>
  <si>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</si>
  <si>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</si>
  <si>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</si>
  <si>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</si>
  <si>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</si>
  <si>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</si>
  <si>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</si>
  <si>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</si>
  <si>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</si>
  <si>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</si>
  <si>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</si>
  <si>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</si>
  <si>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</si>
  <si>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</si>
  <si>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</si>
  <si>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</si>
  <si>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</si>
  <si>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</si>
  <si>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</si>
  <si>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</si>
  <si>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</si>
  <si>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</si>
  <si>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</si>
  <si>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</si>
  <si>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</si>
  <si>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</si>
  <si>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</si>
  <si>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</si>
  <si>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194</t>
  </si>
  <si>
    <t>PROVIDENCE ST JOSEPH HOSPITAL</t>
  </si>
  <si>
    <t>500 E WEBSTER</t>
  </si>
  <si>
    <t>CHEWELAH, WA  99109</t>
  </si>
  <si>
    <t>STEVENS</t>
  </si>
  <si>
    <t>ROBERT CAMPBELL</t>
  </si>
  <si>
    <t>HELEN ANDRUS</t>
  </si>
  <si>
    <t>GARY LIVINGSTON</t>
  </si>
  <si>
    <t>(425) 254-5315</t>
  </si>
  <si>
    <t>(425) 687-3674</t>
  </si>
  <si>
    <t>12/31/2019</t>
  </si>
  <si>
    <t>12/31/2020</t>
  </si>
  <si>
    <t>Nothing to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</si>
</sst>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  <xf numFmtId="37" fontId="14" fillId="0" borderId="0"/>
    <xf numFmtId="37" fontId="14" fillId="0" borderId="0"/>
    <xf numFmtId="43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" xfId="10" xr:uid="{00000000-0005-0000-0000-000001000000}"/>
    <cellStyle name="Hyperlink" xfId="2" builtinId="8"/>
    <cellStyle name="Normal" xfId="0" builtinId="0"/>
    <cellStyle name="Normal 10 2 3" xfId="5" xr:uid="{00000000-0005-0000-0000-000004000000}"/>
    <cellStyle name="Normal 11" xfId="11" xr:uid="{00000000-0005-0000-0000-000005000000}"/>
    <cellStyle name="Normal 2" xfId="7" xr:uid="{00000000-0005-0000-0000-000006000000}"/>
    <cellStyle name="Normal 2 3" xfId="8" xr:uid="{00000000-0005-0000-0000-000007000000}"/>
    <cellStyle name="Normal 5" xfId="4" xr:uid="{00000000-0005-0000-0000-000008000000}"/>
    <cellStyle name="Normal 6" xfId="6" xr:uid="{00000000-0005-0000-0000-000009000000}"/>
    <cellStyle name="Normal 9" xfId="9" xr:uid="{00000000-0005-0000-0000-00000A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Y48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I545" sqref="I545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689351.39999999979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142352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6156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7397</v>
      </c>
      <c r="Q48" s="195">
        <f>ROUND(((B48/CE61)*Q61),0)</f>
        <v>0</v>
      </c>
      <c r="R48" s="195">
        <f>ROUND(((B48/CE61)*R61),0)</f>
        <v>37656</v>
      </c>
      <c r="S48" s="195">
        <f>ROUND(((B48/CE61)*S61),0)</f>
        <v>0</v>
      </c>
      <c r="T48" s="195">
        <f>ROUND(((B48/CE61)*T61),0)</f>
        <v>4333</v>
      </c>
      <c r="U48" s="195">
        <f>ROUND(((B48/CE61)*U61),0)</f>
        <v>43448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50048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38440</v>
      </c>
      <c r="AC48" s="195">
        <f>ROUND(((B48/CE61)*AC61),0)</f>
        <v>34567</v>
      </c>
      <c r="AD48" s="195">
        <f>ROUND(((B48/CE61)*AD61),0)</f>
        <v>0</v>
      </c>
      <c r="AE48" s="195">
        <f>ROUND(((B48/CE61)*AE61),0)</f>
        <v>81938</v>
      </c>
      <c r="AF48" s="195">
        <f>ROUND(((B48/CE61)*AF61),0)</f>
        <v>0</v>
      </c>
      <c r="AG48" s="195">
        <f>ROUND(((B48/CE61)*AG61),0)</f>
        <v>107810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1129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15073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4777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20530</v>
      </c>
      <c r="BF48" s="195">
        <f>ROUND(((B48/CE61)*BF61),0)</f>
        <v>18802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15845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279</v>
      </c>
      <c r="BT48" s="195">
        <f>ROUND(((B48/CE61)*BT61),0)</f>
        <v>7438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34349</v>
      </c>
      <c r="BZ48" s="195">
        <f>ROUND(((B48/CE61)*BZ61),0)</f>
        <v>0</v>
      </c>
      <c r="CA48" s="195">
        <f>ROUND(((B48/CE61)*CA61),0)</f>
        <v>4867</v>
      </c>
      <c r="CB48" s="195">
        <f>ROUND(((B48/CE61)*CB61),0)</f>
        <v>0</v>
      </c>
      <c r="CC48" s="195">
        <f>ROUND(((B48/CE61)*CC61),0)</f>
        <v>12118</v>
      </c>
      <c r="CD48" s="195"/>
      <c r="CE48" s="195">
        <f>SUM(C48:CD48)</f>
        <v>689352</v>
      </c>
    </row>
    <row r="49" spans="1:84" ht="12.6" customHeight="1" x14ac:dyDescent="0.2">
      <c r="A49" s="175" t="s">
        <v>206</v>
      </c>
      <c r="B49" s="195">
        <f>B47+B48</f>
        <v>689351.39999999979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315347.53999999998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42307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86520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22895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16177</v>
      </c>
      <c r="T52" s="195">
        <f>ROUND((B52/(CE76+CF76)*T76),0)</f>
        <v>0</v>
      </c>
      <c r="U52" s="195">
        <f>ROUND((B52/(CE76+CF76)*U76),0)</f>
        <v>7856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19497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2247</v>
      </c>
      <c r="AC52" s="195">
        <f>ROUND((B52/(CE76+CF76)*AC76),0)</f>
        <v>1018</v>
      </c>
      <c r="AD52" s="195">
        <f>ROUND((B52/(CE76+CF76)*AD76),0)</f>
        <v>0</v>
      </c>
      <c r="AE52" s="195">
        <f>ROUND((B52/(CE76+CF76)*AE76),0)</f>
        <v>22161</v>
      </c>
      <c r="AF52" s="195">
        <f>ROUND((B52/(CE76+CF76)*AF76),0)</f>
        <v>0</v>
      </c>
      <c r="AG52" s="195">
        <f>ROUND((B52/(CE76+CF76)*AG76),0)</f>
        <v>8505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14751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30177</v>
      </c>
      <c r="BF52" s="195">
        <f>ROUND((B52/(CE76+CF76)*BF76),0)</f>
        <v>3337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356</v>
      </c>
      <c r="BM52" s="195">
        <f>ROUND((B52/(CE76+CF76)*BM76),0)</f>
        <v>0</v>
      </c>
      <c r="BN52" s="195">
        <f>ROUND((B52/(CE76+CF76)*BN76),0)</f>
        <v>22992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2040</v>
      </c>
      <c r="BT52" s="195">
        <f>ROUND((B52/(CE76+CF76)*BT76),0)</f>
        <v>8742</v>
      </c>
      <c r="BU52" s="195">
        <f>ROUND((B52/(CE76+CF76)*BU76),0)</f>
        <v>0</v>
      </c>
      <c r="BV52" s="195">
        <f>ROUND((B52/(CE76+CF76)*BV76),0)</f>
        <v>3770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315348</v>
      </c>
    </row>
    <row r="53" spans="1:84" ht="12.6" customHeight="1" x14ac:dyDescent="0.2">
      <c r="A53" s="175" t="s">
        <v>206</v>
      </c>
      <c r="B53" s="195">
        <f>B51+B52</f>
        <v>315347.53999999998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0</v>
      </c>
      <c r="D59" s="184">
        <v>0</v>
      </c>
      <c r="E59" s="184">
        <v>2394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7117</v>
      </c>
      <c r="AZ59" s="185">
        <v>0</v>
      </c>
      <c r="BA59" s="248"/>
      <c r="BB59" s="248"/>
      <c r="BC59" s="248"/>
      <c r="BD59" s="248"/>
      <c r="BE59" s="185">
        <v>34194.020000000004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0</v>
      </c>
      <c r="D60" s="187">
        <v>0</v>
      </c>
      <c r="E60" s="187">
        <v>18.09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0.61</v>
      </c>
      <c r="L60" s="187">
        <v>0</v>
      </c>
      <c r="M60" s="187">
        <v>0</v>
      </c>
      <c r="N60" s="187">
        <v>0</v>
      </c>
      <c r="O60" s="187">
        <v>0</v>
      </c>
      <c r="P60" s="221">
        <v>1.02</v>
      </c>
      <c r="Q60" s="221">
        <v>0</v>
      </c>
      <c r="R60" s="221">
        <v>1.94</v>
      </c>
      <c r="S60" s="221">
        <v>0</v>
      </c>
      <c r="T60" s="221">
        <v>0.55000000000000004</v>
      </c>
      <c r="U60" s="221">
        <v>6</v>
      </c>
      <c r="V60" s="221">
        <v>0</v>
      </c>
      <c r="W60" s="221">
        <v>0</v>
      </c>
      <c r="X60" s="221">
        <v>0</v>
      </c>
      <c r="Y60" s="221">
        <v>6.0000000000000009</v>
      </c>
      <c r="Z60" s="221">
        <v>0</v>
      </c>
      <c r="AA60" s="221">
        <v>0</v>
      </c>
      <c r="AB60" s="221">
        <v>4.1700000000000008</v>
      </c>
      <c r="AC60" s="221">
        <v>5.55</v>
      </c>
      <c r="AD60" s="221">
        <v>0</v>
      </c>
      <c r="AE60" s="221">
        <v>9.81</v>
      </c>
      <c r="AF60" s="221">
        <v>0</v>
      </c>
      <c r="AG60" s="221">
        <v>11.959999999999999</v>
      </c>
      <c r="AH60" s="221">
        <v>0</v>
      </c>
      <c r="AI60" s="221">
        <v>0</v>
      </c>
      <c r="AJ60" s="221">
        <v>0.13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4.54</v>
      </c>
      <c r="AZ60" s="221">
        <v>0</v>
      </c>
      <c r="BA60" s="221">
        <v>0</v>
      </c>
      <c r="BB60" s="221">
        <v>0.7</v>
      </c>
      <c r="BC60" s="221">
        <v>0</v>
      </c>
      <c r="BD60" s="221">
        <v>0</v>
      </c>
      <c r="BE60" s="221">
        <v>3.4499999999999997</v>
      </c>
      <c r="BF60" s="221">
        <v>5.81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1.43</v>
      </c>
      <c r="BO60" s="221">
        <v>0</v>
      </c>
      <c r="BP60" s="221">
        <v>0</v>
      </c>
      <c r="BQ60" s="221">
        <v>0</v>
      </c>
      <c r="BR60" s="221">
        <v>0</v>
      </c>
      <c r="BS60" s="221">
        <v>0.05</v>
      </c>
      <c r="BT60" s="221">
        <v>1.32</v>
      </c>
      <c r="BU60" s="221">
        <v>0</v>
      </c>
      <c r="BV60" s="221">
        <v>0</v>
      </c>
      <c r="BW60" s="221">
        <v>0</v>
      </c>
      <c r="BX60" s="221">
        <v>0</v>
      </c>
      <c r="BY60" s="221">
        <v>3.8699999999999997</v>
      </c>
      <c r="BZ60" s="221">
        <v>0</v>
      </c>
      <c r="CA60" s="221">
        <v>0.38</v>
      </c>
      <c r="CB60" s="221">
        <v>0</v>
      </c>
      <c r="CC60" s="221">
        <v>1.18</v>
      </c>
      <c r="CD60" s="249" t="s">
        <v>221</v>
      </c>
      <c r="CE60" s="251">
        <f t="shared" ref="CE60:CE70" si="0">SUM(C60:CD60)</f>
        <v>88.560000000000016</v>
      </c>
    </row>
    <row r="61" spans="1:84" ht="12.6" customHeight="1" x14ac:dyDescent="0.2">
      <c r="A61" s="171" t="s">
        <v>235</v>
      </c>
      <c r="B61" s="175"/>
      <c r="C61" s="184">
        <v>0</v>
      </c>
      <c r="D61" s="184">
        <v>0</v>
      </c>
      <c r="E61" s="184">
        <v>1603466.9600000002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69343.67</v>
      </c>
      <c r="L61" s="185">
        <v>0</v>
      </c>
      <c r="M61" s="184">
        <v>0</v>
      </c>
      <c r="N61" s="184">
        <v>0</v>
      </c>
      <c r="O61" s="184">
        <v>0</v>
      </c>
      <c r="P61" s="185">
        <v>83321.03</v>
      </c>
      <c r="Q61" s="185">
        <v>0</v>
      </c>
      <c r="R61" s="185">
        <v>424160.07</v>
      </c>
      <c r="S61" s="185">
        <v>0</v>
      </c>
      <c r="T61" s="185">
        <v>48809.130000000005</v>
      </c>
      <c r="U61" s="185">
        <v>489405.93000000005</v>
      </c>
      <c r="V61" s="185">
        <v>0</v>
      </c>
      <c r="W61" s="185">
        <v>0</v>
      </c>
      <c r="X61" s="185">
        <v>0</v>
      </c>
      <c r="Y61" s="185">
        <v>563746.90000000014</v>
      </c>
      <c r="Z61" s="185">
        <v>0</v>
      </c>
      <c r="AA61" s="185">
        <v>0</v>
      </c>
      <c r="AB61" s="185">
        <v>432991.74</v>
      </c>
      <c r="AC61" s="185">
        <v>389369.87</v>
      </c>
      <c r="AD61" s="185">
        <v>0</v>
      </c>
      <c r="AE61" s="185">
        <v>922959.53</v>
      </c>
      <c r="AF61" s="185">
        <v>0</v>
      </c>
      <c r="AG61" s="185">
        <v>1214384.45</v>
      </c>
      <c r="AH61" s="185">
        <v>0</v>
      </c>
      <c r="AI61" s="185">
        <v>0</v>
      </c>
      <c r="AJ61" s="185">
        <v>12712.95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169781.96000000002</v>
      </c>
      <c r="AZ61" s="185">
        <v>0</v>
      </c>
      <c r="BA61" s="185">
        <v>0</v>
      </c>
      <c r="BB61" s="185">
        <v>53805.599999999999</v>
      </c>
      <c r="BC61" s="185">
        <v>0</v>
      </c>
      <c r="BD61" s="185">
        <v>0</v>
      </c>
      <c r="BE61" s="185">
        <v>231251.76</v>
      </c>
      <c r="BF61" s="185">
        <v>211787.82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178484.53</v>
      </c>
      <c r="BO61" s="185">
        <v>0</v>
      </c>
      <c r="BP61" s="185">
        <v>0</v>
      </c>
      <c r="BQ61" s="185">
        <v>0</v>
      </c>
      <c r="BR61" s="185">
        <v>0</v>
      </c>
      <c r="BS61" s="185">
        <v>3144.9700000000003</v>
      </c>
      <c r="BT61" s="185">
        <v>83782.179999999993</v>
      </c>
      <c r="BU61" s="185">
        <v>0</v>
      </c>
      <c r="BV61" s="185">
        <v>0</v>
      </c>
      <c r="BW61" s="185">
        <v>0</v>
      </c>
      <c r="BX61" s="185">
        <v>0</v>
      </c>
      <c r="BY61" s="185">
        <v>386908.85</v>
      </c>
      <c r="BZ61" s="185">
        <v>0</v>
      </c>
      <c r="CA61" s="185">
        <v>54824.15</v>
      </c>
      <c r="CB61" s="185">
        <v>0</v>
      </c>
      <c r="CC61" s="185">
        <v>136502.24</v>
      </c>
      <c r="CD61" s="249" t="s">
        <v>221</v>
      </c>
      <c r="CE61" s="195">
        <f t="shared" si="0"/>
        <v>7764946.290000001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142352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6156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7397</v>
      </c>
      <c r="Q62" s="195">
        <f t="shared" si="1"/>
        <v>0</v>
      </c>
      <c r="R62" s="195">
        <f t="shared" si="1"/>
        <v>37656</v>
      </c>
      <c r="S62" s="195">
        <f t="shared" si="1"/>
        <v>0</v>
      </c>
      <c r="T62" s="195">
        <f t="shared" si="1"/>
        <v>4333</v>
      </c>
      <c r="U62" s="195">
        <f t="shared" si="1"/>
        <v>43448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50048</v>
      </c>
      <c r="Z62" s="195">
        <f t="shared" si="1"/>
        <v>0</v>
      </c>
      <c r="AA62" s="195">
        <f t="shared" si="1"/>
        <v>0</v>
      </c>
      <c r="AB62" s="195">
        <f t="shared" si="1"/>
        <v>38440</v>
      </c>
      <c r="AC62" s="195">
        <f t="shared" si="1"/>
        <v>34567</v>
      </c>
      <c r="AD62" s="195">
        <f t="shared" si="1"/>
        <v>0</v>
      </c>
      <c r="AE62" s="195">
        <f t="shared" si="1"/>
        <v>81938</v>
      </c>
      <c r="AF62" s="195">
        <f t="shared" si="1"/>
        <v>0</v>
      </c>
      <c r="AG62" s="195">
        <f t="shared" si="1"/>
        <v>107810</v>
      </c>
      <c r="AH62" s="195">
        <f t="shared" si="1"/>
        <v>0</v>
      </c>
      <c r="AI62" s="195">
        <f t="shared" si="1"/>
        <v>0</v>
      </c>
      <c r="AJ62" s="195">
        <f t="shared" si="1"/>
        <v>1129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15073</v>
      </c>
      <c r="AZ62" s="195">
        <f>ROUND(AZ47+AZ48,0)</f>
        <v>0</v>
      </c>
      <c r="BA62" s="195">
        <f>ROUND(BA47+BA48,0)</f>
        <v>0</v>
      </c>
      <c r="BB62" s="195">
        <f t="shared" si="1"/>
        <v>4777</v>
      </c>
      <c r="BC62" s="195">
        <f t="shared" si="1"/>
        <v>0</v>
      </c>
      <c r="BD62" s="195">
        <f t="shared" si="1"/>
        <v>0</v>
      </c>
      <c r="BE62" s="195">
        <f t="shared" si="1"/>
        <v>20530</v>
      </c>
      <c r="BF62" s="195">
        <f t="shared" si="1"/>
        <v>18802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15845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279</v>
      </c>
      <c r="BT62" s="195">
        <f t="shared" si="2"/>
        <v>7438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34349</v>
      </c>
      <c r="BZ62" s="195">
        <f t="shared" si="2"/>
        <v>0</v>
      </c>
      <c r="CA62" s="195">
        <f t="shared" si="2"/>
        <v>4867</v>
      </c>
      <c r="CB62" s="195">
        <f t="shared" si="2"/>
        <v>0</v>
      </c>
      <c r="CC62" s="195">
        <f t="shared" si="2"/>
        <v>12118</v>
      </c>
      <c r="CD62" s="249" t="s">
        <v>221</v>
      </c>
      <c r="CE62" s="195">
        <f t="shared" si="0"/>
        <v>689352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75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6916.72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1478969.0399999998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19905.900000000001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23056.920000000002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15210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5938.1</v>
      </c>
      <c r="CD63" s="249" t="s">
        <v>221</v>
      </c>
      <c r="CE63" s="195">
        <f t="shared" si="0"/>
        <v>1550071.6799999997</v>
      </c>
      <c r="CF63" s="252"/>
    </row>
    <row r="64" spans="1:84" ht="12.6" customHeight="1" x14ac:dyDescent="0.2">
      <c r="A64" s="171" t="s">
        <v>237</v>
      </c>
      <c r="B64" s="175"/>
      <c r="C64" s="184">
        <v>0</v>
      </c>
      <c r="D64" s="184">
        <v>0</v>
      </c>
      <c r="E64" s="185">
        <v>62290.78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39682.150000000009</v>
      </c>
      <c r="Q64" s="185">
        <v>0</v>
      </c>
      <c r="R64" s="185">
        <v>9066.9399999999987</v>
      </c>
      <c r="S64" s="185">
        <v>-71871.360000000001</v>
      </c>
      <c r="T64" s="185">
        <v>0</v>
      </c>
      <c r="U64" s="185">
        <v>244952.78999999998</v>
      </c>
      <c r="V64" s="185">
        <v>0</v>
      </c>
      <c r="W64" s="185">
        <v>0</v>
      </c>
      <c r="X64" s="185">
        <v>0</v>
      </c>
      <c r="Y64" s="185">
        <v>24217.63</v>
      </c>
      <c r="Z64" s="185">
        <v>0</v>
      </c>
      <c r="AA64" s="185">
        <v>0</v>
      </c>
      <c r="AB64" s="185">
        <v>317157.7</v>
      </c>
      <c r="AC64" s="185">
        <v>27924.829999999994</v>
      </c>
      <c r="AD64" s="185">
        <v>0</v>
      </c>
      <c r="AE64" s="185">
        <v>14536.88</v>
      </c>
      <c r="AF64" s="185">
        <v>0</v>
      </c>
      <c r="AG64" s="185">
        <v>70634.95</v>
      </c>
      <c r="AH64" s="185">
        <v>0</v>
      </c>
      <c r="AI64" s="185">
        <v>0</v>
      </c>
      <c r="AJ64" s="185">
        <v>6782.3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76161.960000000006</v>
      </c>
      <c r="AZ64" s="185">
        <v>0</v>
      </c>
      <c r="BA64" s="185">
        <v>216.7</v>
      </c>
      <c r="BB64" s="185">
        <v>908.75999999999988</v>
      </c>
      <c r="BC64" s="185">
        <v>0</v>
      </c>
      <c r="BD64" s="185">
        <v>404.00999999999993</v>
      </c>
      <c r="BE64" s="185">
        <v>8908.81</v>
      </c>
      <c r="BF64" s="185">
        <v>19487.03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22837.82</v>
      </c>
      <c r="BO64" s="185">
        <v>2269.11</v>
      </c>
      <c r="BP64" s="185">
        <v>0</v>
      </c>
      <c r="BQ64" s="185">
        <v>0</v>
      </c>
      <c r="BR64" s="185">
        <v>0</v>
      </c>
      <c r="BS64" s="185">
        <v>392.89</v>
      </c>
      <c r="BT64" s="185">
        <v>462.66</v>
      </c>
      <c r="BU64" s="185">
        <v>0</v>
      </c>
      <c r="BV64" s="185">
        <v>0</v>
      </c>
      <c r="BW64" s="185">
        <v>0</v>
      </c>
      <c r="BX64" s="185">
        <v>0</v>
      </c>
      <c r="BY64" s="185">
        <v>457.97000000000008</v>
      </c>
      <c r="BZ64" s="185">
        <v>0</v>
      </c>
      <c r="CA64" s="185">
        <v>33.96</v>
      </c>
      <c r="CB64" s="185">
        <v>0</v>
      </c>
      <c r="CC64" s="185">
        <v>23177.230000000003</v>
      </c>
      <c r="CD64" s="249" t="s">
        <v>221</v>
      </c>
      <c r="CE64" s="195">
        <f t="shared" si="0"/>
        <v>901094.49999999988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185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333.25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208518.81</v>
      </c>
      <c r="BF65" s="185">
        <v>0</v>
      </c>
      <c r="BG65" s="185">
        <v>607.9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10875.029999999999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625.66000000000008</v>
      </c>
      <c r="BZ65" s="185">
        <v>0</v>
      </c>
      <c r="CA65" s="185">
        <v>55</v>
      </c>
      <c r="CB65" s="185">
        <v>0</v>
      </c>
      <c r="CC65" s="185">
        <v>0</v>
      </c>
      <c r="CD65" s="249" t="s">
        <v>221</v>
      </c>
      <c r="CE65" s="195">
        <f t="shared" si="0"/>
        <v>221200.65</v>
      </c>
      <c r="CF65" s="252"/>
    </row>
    <row r="66" spans="1:84" ht="12.6" customHeight="1" x14ac:dyDescent="0.2">
      <c r="A66" s="171" t="s">
        <v>239</v>
      </c>
      <c r="B66" s="175"/>
      <c r="C66" s="184">
        <v>0</v>
      </c>
      <c r="D66" s="184">
        <v>0</v>
      </c>
      <c r="E66" s="184">
        <v>14622.05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423.82</v>
      </c>
      <c r="L66" s="185">
        <v>0</v>
      </c>
      <c r="M66" s="184">
        <v>0</v>
      </c>
      <c r="N66" s="184">
        <v>0</v>
      </c>
      <c r="O66" s="185">
        <v>0</v>
      </c>
      <c r="P66" s="185">
        <v>32957.81</v>
      </c>
      <c r="Q66" s="185">
        <v>0</v>
      </c>
      <c r="R66" s="185">
        <v>39.9</v>
      </c>
      <c r="S66" s="184">
        <v>4011.47</v>
      </c>
      <c r="T66" s="184">
        <v>0</v>
      </c>
      <c r="U66" s="185">
        <v>252158.7</v>
      </c>
      <c r="V66" s="185">
        <v>0</v>
      </c>
      <c r="W66" s="185">
        <v>0</v>
      </c>
      <c r="X66" s="185">
        <v>0</v>
      </c>
      <c r="Y66" s="185">
        <v>512325.60999999993</v>
      </c>
      <c r="Z66" s="185">
        <v>0</v>
      </c>
      <c r="AA66" s="185">
        <v>0</v>
      </c>
      <c r="AB66" s="185">
        <v>36679.32</v>
      </c>
      <c r="AC66" s="185">
        <v>4229.5</v>
      </c>
      <c r="AD66" s="185">
        <v>0</v>
      </c>
      <c r="AE66" s="185">
        <v>2249.84</v>
      </c>
      <c r="AF66" s="185">
        <v>0</v>
      </c>
      <c r="AG66" s="185">
        <v>111048.03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2523.08</v>
      </c>
      <c r="AZ66" s="185">
        <v>0</v>
      </c>
      <c r="BA66" s="185">
        <v>38458.409999999996</v>
      </c>
      <c r="BB66" s="185">
        <v>51878.180000000008</v>
      </c>
      <c r="BC66" s="185">
        <v>0</v>
      </c>
      <c r="BD66" s="185">
        <v>1016.88</v>
      </c>
      <c r="BE66" s="185">
        <v>150276.45000000001</v>
      </c>
      <c r="BF66" s="185">
        <v>4546.3799999999992</v>
      </c>
      <c r="BG66" s="185">
        <v>4547.58</v>
      </c>
      <c r="BH66" s="185">
        <v>328.03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14900.45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1026.3499999999999</v>
      </c>
      <c r="BU66" s="185">
        <v>0</v>
      </c>
      <c r="BV66" s="185">
        <v>0</v>
      </c>
      <c r="BW66" s="185">
        <v>0</v>
      </c>
      <c r="BX66" s="185">
        <v>0</v>
      </c>
      <c r="BY66" s="185">
        <v>306938.23999999999</v>
      </c>
      <c r="BZ66" s="185">
        <v>0</v>
      </c>
      <c r="CA66" s="185">
        <v>1475.27</v>
      </c>
      <c r="CB66" s="185">
        <v>0</v>
      </c>
      <c r="CC66" s="185">
        <v>26180.43</v>
      </c>
      <c r="CD66" s="249" t="s">
        <v>221</v>
      </c>
      <c r="CE66" s="195">
        <f t="shared" si="0"/>
        <v>1574841.7799999996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42307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86520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22895</v>
      </c>
      <c r="Q67" s="195">
        <f t="shared" si="3"/>
        <v>0</v>
      </c>
      <c r="R67" s="195">
        <f t="shared" si="3"/>
        <v>0</v>
      </c>
      <c r="S67" s="195">
        <f t="shared" si="3"/>
        <v>16177</v>
      </c>
      <c r="T67" s="195">
        <f t="shared" si="3"/>
        <v>0</v>
      </c>
      <c r="U67" s="195">
        <f t="shared" si="3"/>
        <v>7856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19497</v>
      </c>
      <c r="Z67" s="195">
        <f t="shared" si="3"/>
        <v>0</v>
      </c>
      <c r="AA67" s="195">
        <f t="shared" si="3"/>
        <v>0</v>
      </c>
      <c r="AB67" s="195">
        <f t="shared" si="3"/>
        <v>2247</v>
      </c>
      <c r="AC67" s="195">
        <f t="shared" si="3"/>
        <v>1018</v>
      </c>
      <c r="AD67" s="195">
        <f t="shared" si="3"/>
        <v>0</v>
      </c>
      <c r="AE67" s="195">
        <f t="shared" si="3"/>
        <v>22161</v>
      </c>
      <c r="AF67" s="195">
        <f t="shared" si="3"/>
        <v>0</v>
      </c>
      <c r="AG67" s="195">
        <f t="shared" si="3"/>
        <v>8505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14751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30177</v>
      </c>
      <c r="BF67" s="195">
        <f t="shared" si="3"/>
        <v>3337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356</v>
      </c>
      <c r="BM67" s="195">
        <f t="shared" si="3"/>
        <v>0</v>
      </c>
      <c r="BN67" s="195">
        <f t="shared" si="3"/>
        <v>22992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2040</v>
      </c>
      <c r="BT67" s="195">
        <f t="shared" si="4"/>
        <v>8742</v>
      </c>
      <c r="BU67" s="195">
        <f t="shared" si="4"/>
        <v>0</v>
      </c>
      <c r="BV67" s="195">
        <f t="shared" si="4"/>
        <v>3770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315348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2745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783.44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597.84</v>
      </c>
      <c r="T68" s="185">
        <v>0</v>
      </c>
      <c r="U68" s="185">
        <v>6489.87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52720.23000000001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63336.380000000012</v>
      </c>
      <c r="CF68" s="252"/>
    </row>
    <row r="69" spans="1:84" ht="12.6" customHeight="1" x14ac:dyDescent="0.2">
      <c r="A69" s="171" t="s">
        <v>241</v>
      </c>
      <c r="B69" s="175"/>
      <c r="C69" s="184">
        <v>0</v>
      </c>
      <c r="D69" s="184">
        <v>0</v>
      </c>
      <c r="E69" s="185">
        <v>8486.07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1013.65</v>
      </c>
      <c r="L69" s="185">
        <v>0</v>
      </c>
      <c r="M69" s="184">
        <v>0</v>
      </c>
      <c r="N69" s="184">
        <v>0</v>
      </c>
      <c r="O69" s="184">
        <v>0</v>
      </c>
      <c r="P69" s="185">
        <v>539</v>
      </c>
      <c r="Q69" s="185">
        <v>0</v>
      </c>
      <c r="R69" s="224">
        <v>5576.7</v>
      </c>
      <c r="S69" s="185">
        <v>1032</v>
      </c>
      <c r="T69" s="184">
        <v>0</v>
      </c>
      <c r="U69" s="185">
        <v>8658.58</v>
      </c>
      <c r="V69" s="185">
        <v>0</v>
      </c>
      <c r="W69" s="184">
        <v>0</v>
      </c>
      <c r="X69" s="185">
        <v>0</v>
      </c>
      <c r="Y69" s="185">
        <v>1796.68</v>
      </c>
      <c r="Z69" s="185">
        <v>0</v>
      </c>
      <c r="AA69" s="185">
        <v>0</v>
      </c>
      <c r="AB69" s="185">
        <v>2369.21</v>
      </c>
      <c r="AC69" s="185">
        <v>382.69</v>
      </c>
      <c r="AD69" s="185">
        <v>0</v>
      </c>
      <c r="AE69" s="185">
        <v>3716.55</v>
      </c>
      <c r="AF69" s="185">
        <v>0</v>
      </c>
      <c r="AG69" s="185">
        <v>28068.420000000002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5413.64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137.56</v>
      </c>
      <c r="BF69" s="185">
        <v>407.09999999999997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56313.39</v>
      </c>
      <c r="BO69" s="185">
        <v>0</v>
      </c>
      <c r="BP69" s="185">
        <v>0</v>
      </c>
      <c r="BQ69" s="185">
        <v>0</v>
      </c>
      <c r="BR69" s="185">
        <v>0</v>
      </c>
      <c r="BS69" s="185">
        <v>900</v>
      </c>
      <c r="BT69" s="185">
        <v>3118.34</v>
      </c>
      <c r="BU69" s="185">
        <v>0</v>
      </c>
      <c r="BV69" s="185">
        <v>0</v>
      </c>
      <c r="BW69" s="185">
        <v>0</v>
      </c>
      <c r="BX69" s="185">
        <v>0</v>
      </c>
      <c r="BY69" s="185">
        <v>21385.070000000003</v>
      </c>
      <c r="BZ69" s="185">
        <v>0</v>
      </c>
      <c r="CA69" s="185">
        <v>1021.6700000000001</v>
      </c>
      <c r="CB69" s="185">
        <v>0</v>
      </c>
      <c r="CC69" s="185">
        <v>5228884.1265091952</v>
      </c>
      <c r="CD69" s="188">
        <v>268825.20999999996</v>
      </c>
      <c r="CE69" s="195">
        <f t="shared" si="0"/>
        <v>5648045.6565091955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150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1335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21631.68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13990.25</v>
      </c>
      <c r="BO70" s="185">
        <v>0</v>
      </c>
      <c r="BP70" s="185">
        <v>0</v>
      </c>
      <c r="BQ70" s="185">
        <v>0</v>
      </c>
      <c r="BR70" s="185">
        <v>0</v>
      </c>
      <c r="BS70" s="185">
        <v>1280.8899999999999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94737.180000000008</v>
      </c>
      <c r="CD70" s="188">
        <v>0</v>
      </c>
      <c r="CE70" s="195">
        <f t="shared" si="0"/>
        <v>133125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1876344.8600000003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164240.57999999999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186791.99</v>
      </c>
      <c r="Q71" s="195">
        <f t="shared" si="5"/>
        <v>0</v>
      </c>
      <c r="R71" s="195">
        <f t="shared" si="5"/>
        <v>476684.61000000004</v>
      </c>
      <c r="S71" s="195">
        <f t="shared" si="5"/>
        <v>-50053.05</v>
      </c>
      <c r="T71" s="195">
        <f t="shared" si="5"/>
        <v>53142.130000000005</v>
      </c>
      <c r="U71" s="195">
        <f t="shared" si="5"/>
        <v>1059886.5900000001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1171815.07</v>
      </c>
      <c r="Z71" s="195">
        <f t="shared" si="5"/>
        <v>0</v>
      </c>
      <c r="AA71" s="195">
        <f t="shared" si="5"/>
        <v>0</v>
      </c>
      <c r="AB71" s="195">
        <f t="shared" si="5"/>
        <v>882605.19999999984</v>
      </c>
      <c r="AC71" s="195">
        <f t="shared" si="5"/>
        <v>457491.89</v>
      </c>
      <c r="AD71" s="195">
        <f t="shared" si="5"/>
        <v>0</v>
      </c>
      <c r="AE71" s="195">
        <f t="shared" si="5"/>
        <v>1046226.8</v>
      </c>
      <c r="AF71" s="195">
        <f t="shared" si="5"/>
        <v>0</v>
      </c>
      <c r="AG71" s="195">
        <f t="shared" si="5"/>
        <v>3019419.8899999997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20624.25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262072.96000000008</v>
      </c>
      <c r="AZ71" s="195">
        <f t="shared" si="6"/>
        <v>0</v>
      </c>
      <c r="BA71" s="195">
        <f t="shared" si="6"/>
        <v>38675.109999999993</v>
      </c>
      <c r="BB71" s="195">
        <f t="shared" si="6"/>
        <v>111369.54000000001</v>
      </c>
      <c r="BC71" s="195">
        <f t="shared" si="6"/>
        <v>0</v>
      </c>
      <c r="BD71" s="195">
        <f t="shared" si="6"/>
        <v>1420.8899999999999</v>
      </c>
      <c r="BE71" s="195">
        <f t="shared" si="6"/>
        <v>669706.29</v>
      </c>
      <c r="BF71" s="195">
        <f t="shared" si="6"/>
        <v>258367.33000000002</v>
      </c>
      <c r="BG71" s="195">
        <f t="shared" si="6"/>
        <v>5155.4799999999996</v>
      </c>
      <c r="BH71" s="195">
        <f t="shared" si="6"/>
        <v>328.03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356</v>
      </c>
      <c r="BM71" s="195">
        <f t="shared" si="6"/>
        <v>0</v>
      </c>
      <c r="BN71" s="195">
        <f t="shared" si="6"/>
        <v>331314.89</v>
      </c>
      <c r="BO71" s="195">
        <f t="shared" si="6"/>
        <v>2269.11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5475.9700000000012</v>
      </c>
      <c r="BT71" s="195">
        <f t="shared" si="7"/>
        <v>104569.53</v>
      </c>
      <c r="BU71" s="195">
        <f t="shared" si="7"/>
        <v>0</v>
      </c>
      <c r="BV71" s="195">
        <f t="shared" si="7"/>
        <v>3770</v>
      </c>
      <c r="BW71" s="195">
        <f t="shared" si="7"/>
        <v>15210</v>
      </c>
      <c r="BX71" s="195">
        <f t="shared" si="7"/>
        <v>0</v>
      </c>
      <c r="BY71" s="195">
        <f t="shared" si="7"/>
        <v>750664.78999999992</v>
      </c>
      <c r="BZ71" s="195">
        <f t="shared" si="7"/>
        <v>0</v>
      </c>
      <c r="CA71" s="195">
        <f t="shared" si="7"/>
        <v>62277.049999999996</v>
      </c>
      <c r="CB71" s="195">
        <f t="shared" si="7"/>
        <v>0</v>
      </c>
      <c r="CC71" s="195">
        <f t="shared" si="7"/>
        <v>5338062.9465091955</v>
      </c>
      <c r="CD71" s="245">
        <f>CD69-CD70</f>
        <v>268825.20999999996</v>
      </c>
      <c r="CE71" s="195">
        <f>SUM(CE61:CE69)-CE70</f>
        <v>18595111.936509196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0</v>
      </c>
      <c r="D73" s="184">
        <v>0</v>
      </c>
      <c r="E73" s="185">
        <v>3226669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1893</v>
      </c>
      <c r="S73" s="185">
        <v>0</v>
      </c>
      <c r="T73" s="185">
        <v>0</v>
      </c>
      <c r="U73" s="185">
        <v>485026.76</v>
      </c>
      <c r="V73" s="185">
        <v>0</v>
      </c>
      <c r="W73" s="185">
        <v>0</v>
      </c>
      <c r="X73" s="185">
        <v>0</v>
      </c>
      <c r="Y73" s="185">
        <v>525170.92000000004</v>
      </c>
      <c r="Z73" s="185">
        <v>0</v>
      </c>
      <c r="AA73" s="185">
        <v>0</v>
      </c>
      <c r="AB73" s="185">
        <v>958110.32</v>
      </c>
      <c r="AC73" s="185">
        <v>491454</v>
      </c>
      <c r="AD73" s="185">
        <v>0</v>
      </c>
      <c r="AE73" s="185">
        <v>321251</v>
      </c>
      <c r="AF73" s="185">
        <v>0</v>
      </c>
      <c r="AG73" s="185">
        <v>161723</v>
      </c>
      <c r="AH73" s="185">
        <v>0</v>
      </c>
      <c r="AI73" s="185">
        <v>0</v>
      </c>
      <c r="AJ73" s="185">
        <v>4554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6175852</v>
      </c>
      <c r="CF73" s="252"/>
    </row>
    <row r="74" spans="1:84" ht="12.6" customHeight="1" x14ac:dyDescent="0.2">
      <c r="A74" s="171" t="s">
        <v>246</v>
      </c>
      <c r="B74" s="175"/>
      <c r="C74" s="184">
        <v>0</v>
      </c>
      <c r="D74" s="184">
        <v>0</v>
      </c>
      <c r="E74" s="185">
        <v>815253.99999999604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321293.5</v>
      </c>
      <c r="Q74" s="185">
        <v>0</v>
      </c>
      <c r="R74" s="185">
        <v>83530</v>
      </c>
      <c r="S74" s="185">
        <v>0</v>
      </c>
      <c r="T74" s="185">
        <v>437963</v>
      </c>
      <c r="U74" s="185">
        <v>4323754.8100000005</v>
      </c>
      <c r="V74" s="185">
        <v>0</v>
      </c>
      <c r="W74" s="185">
        <v>0</v>
      </c>
      <c r="X74" s="185">
        <v>0</v>
      </c>
      <c r="Y74" s="185">
        <v>10047798.570000002</v>
      </c>
      <c r="Z74" s="185">
        <v>0</v>
      </c>
      <c r="AA74" s="185">
        <v>0</v>
      </c>
      <c r="AB74" s="185">
        <v>1633763.95</v>
      </c>
      <c r="AC74" s="185">
        <v>644174.1</v>
      </c>
      <c r="AD74" s="185">
        <v>0</v>
      </c>
      <c r="AE74" s="185">
        <v>1477549</v>
      </c>
      <c r="AF74" s="185">
        <v>0</v>
      </c>
      <c r="AG74" s="185">
        <v>6951302</v>
      </c>
      <c r="AH74" s="185">
        <v>0</v>
      </c>
      <c r="AI74" s="185">
        <v>0</v>
      </c>
      <c r="AJ74" s="185">
        <v>63642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26800024.93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4041922.9999999963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321293.5</v>
      </c>
      <c r="Q75" s="195">
        <f t="shared" si="9"/>
        <v>0</v>
      </c>
      <c r="R75" s="195">
        <f t="shared" si="9"/>
        <v>85423</v>
      </c>
      <c r="S75" s="195">
        <f t="shared" si="9"/>
        <v>0</v>
      </c>
      <c r="T75" s="195">
        <f t="shared" si="9"/>
        <v>437963</v>
      </c>
      <c r="U75" s="195">
        <f t="shared" si="9"/>
        <v>4808781.57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10572969.490000002</v>
      </c>
      <c r="Z75" s="195">
        <f t="shared" si="9"/>
        <v>0</v>
      </c>
      <c r="AA75" s="195">
        <f t="shared" si="9"/>
        <v>0</v>
      </c>
      <c r="AB75" s="195">
        <f t="shared" si="9"/>
        <v>2591874.27</v>
      </c>
      <c r="AC75" s="195">
        <f t="shared" si="9"/>
        <v>1135628.1000000001</v>
      </c>
      <c r="AD75" s="195">
        <f t="shared" si="9"/>
        <v>0</v>
      </c>
      <c r="AE75" s="195">
        <f t="shared" si="9"/>
        <v>1798800</v>
      </c>
      <c r="AF75" s="195">
        <f t="shared" si="9"/>
        <v>0</v>
      </c>
      <c r="AG75" s="195">
        <f t="shared" si="9"/>
        <v>7113025</v>
      </c>
      <c r="AH75" s="195">
        <f t="shared" si="9"/>
        <v>0</v>
      </c>
      <c r="AI75" s="195">
        <f t="shared" si="9"/>
        <v>0</v>
      </c>
      <c r="AJ75" s="195">
        <f t="shared" si="9"/>
        <v>68196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32975876.93</v>
      </c>
      <c r="CF75" s="252"/>
    </row>
    <row r="76" spans="1:84" ht="12.6" customHeight="1" x14ac:dyDescent="0.2">
      <c r="A76" s="171" t="s">
        <v>248</v>
      </c>
      <c r="B76" s="175"/>
      <c r="C76" s="184">
        <v>0</v>
      </c>
      <c r="D76" s="184">
        <v>0</v>
      </c>
      <c r="E76" s="185">
        <v>4587.420000000001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9381.6400000000012</v>
      </c>
      <c r="L76" s="185">
        <v>0</v>
      </c>
      <c r="M76" s="185">
        <v>0</v>
      </c>
      <c r="N76" s="185">
        <v>0</v>
      </c>
      <c r="O76" s="185">
        <v>0</v>
      </c>
      <c r="P76" s="185">
        <v>2482.5399999999995</v>
      </c>
      <c r="Q76" s="185">
        <v>0</v>
      </c>
      <c r="R76" s="185">
        <v>0</v>
      </c>
      <c r="S76" s="185">
        <v>1754.0799999999997</v>
      </c>
      <c r="T76" s="185">
        <v>0</v>
      </c>
      <c r="U76" s="185">
        <v>851.81</v>
      </c>
      <c r="V76" s="185">
        <v>0</v>
      </c>
      <c r="W76" s="185">
        <v>0</v>
      </c>
      <c r="X76" s="185">
        <v>0</v>
      </c>
      <c r="Y76" s="185">
        <v>2114.1299999999997</v>
      </c>
      <c r="Z76" s="185">
        <v>0</v>
      </c>
      <c r="AA76" s="185">
        <v>0</v>
      </c>
      <c r="AB76" s="185">
        <v>243.68</v>
      </c>
      <c r="AC76" s="185">
        <v>110.4</v>
      </c>
      <c r="AD76" s="185">
        <v>0</v>
      </c>
      <c r="AE76" s="185">
        <v>2403</v>
      </c>
      <c r="AF76" s="185">
        <v>0</v>
      </c>
      <c r="AG76" s="185">
        <v>922.20999999999992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1599.5400000000002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3272.2200000000003</v>
      </c>
      <c r="BF76" s="185">
        <v>361.8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38.549999999999997</v>
      </c>
      <c r="BM76" s="185">
        <v>0</v>
      </c>
      <c r="BN76" s="185">
        <v>2493.08</v>
      </c>
      <c r="BO76" s="185">
        <v>0</v>
      </c>
      <c r="BP76" s="185">
        <v>0</v>
      </c>
      <c r="BQ76" s="185">
        <v>0</v>
      </c>
      <c r="BR76" s="185">
        <v>0</v>
      </c>
      <c r="BS76" s="185">
        <v>221.17</v>
      </c>
      <c r="BT76" s="185">
        <v>947.93</v>
      </c>
      <c r="BU76" s="185">
        <v>0</v>
      </c>
      <c r="BV76" s="185">
        <v>408.82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34194.020000000004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0</v>
      </c>
      <c r="D77" s="184">
        <v>0</v>
      </c>
      <c r="E77" s="184">
        <v>7117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7117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0</v>
      </c>
      <c r="D78" s="184">
        <v>0</v>
      </c>
      <c r="E78" s="184">
        <v>1619.5552575859751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3312.1197507049474</v>
      </c>
      <c r="L78" s="184">
        <v>0</v>
      </c>
      <c r="M78" s="184">
        <v>0</v>
      </c>
      <c r="N78" s="184">
        <v>0</v>
      </c>
      <c r="O78" s="184">
        <v>0</v>
      </c>
      <c r="P78" s="184">
        <v>876.44268655747351</v>
      </c>
      <c r="Q78" s="184">
        <v>0</v>
      </c>
      <c r="R78" s="184">
        <v>0</v>
      </c>
      <c r="S78" s="184">
        <v>619.2651830934177</v>
      </c>
      <c r="T78" s="184">
        <v>0</v>
      </c>
      <c r="U78" s="184">
        <v>300.72532359459331</v>
      </c>
      <c r="V78" s="184">
        <v>0</v>
      </c>
      <c r="W78" s="184">
        <v>0</v>
      </c>
      <c r="X78" s="184">
        <v>0</v>
      </c>
      <c r="Y78" s="184">
        <v>746.37821623488514</v>
      </c>
      <c r="Z78" s="184">
        <v>0</v>
      </c>
      <c r="AA78" s="184">
        <v>0</v>
      </c>
      <c r="AB78" s="184">
        <v>86.029451231531098</v>
      </c>
      <c r="AC78" s="184">
        <v>38.975916841599776</v>
      </c>
      <c r="AD78" s="184">
        <v>0</v>
      </c>
      <c r="AE78" s="184">
        <v>848.36166820982112</v>
      </c>
      <c r="AF78" s="184">
        <v>0</v>
      </c>
      <c r="AG78" s="184">
        <v>325.57953143561343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13.609797049308616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78.082459491454912</v>
      </c>
      <c r="BT78" s="184">
        <v>334.65979032298617</v>
      </c>
      <c r="BU78" s="184">
        <v>0</v>
      </c>
      <c r="BV78" s="184">
        <v>144.33092684042407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9344.1159591940323</v>
      </c>
      <c r="CF78" s="195"/>
    </row>
    <row r="79" spans="1:84" ht="12.6" customHeight="1" x14ac:dyDescent="0.2">
      <c r="A79" s="171" t="s">
        <v>251</v>
      </c>
      <c r="B79" s="175"/>
      <c r="C79" s="225">
        <v>0</v>
      </c>
      <c r="D79" s="225">
        <v>0</v>
      </c>
      <c r="E79" s="184">
        <v>76086.289999999994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76086.289999999994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0</v>
      </c>
      <c r="D80" s="187">
        <v>0</v>
      </c>
      <c r="E80" s="187">
        <v>8.9700000000000006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0.64</v>
      </c>
      <c r="Q80" s="187">
        <v>0</v>
      </c>
      <c r="R80" s="187">
        <v>0</v>
      </c>
      <c r="S80" s="187">
        <v>0</v>
      </c>
      <c r="T80" s="187">
        <v>0.54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4.72</v>
      </c>
      <c r="AH80" s="187">
        <v>0</v>
      </c>
      <c r="AI80" s="187">
        <v>0</v>
      </c>
      <c r="AJ80" s="187">
        <v>0.13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15.000000000000002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287</v>
      </c>
      <c r="D111" s="174">
        <v>2394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15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>
        <v>40</v>
      </c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55</v>
      </c>
    </row>
    <row r="128" spans="1:5" ht="12.6" customHeight="1" x14ac:dyDescent="0.2">
      <c r="A128" s="173" t="s">
        <v>292</v>
      </c>
      <c r="B128" s="172" t="s">
        <v>256</v>
      </c>
      <c r="C128" s="189">
        <v>65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214</v>
      </c>
      <c r="C138" s="189">
        <v>40</v>
      </c>
      <c r="D138" s="174">
        <v>33</v>
      </c>
      <c r="E138" s="175">
        <f>SUM(B138:D138)</f>
        <v>287</v>
      </c>
    </row>
    <row r="139" spans="1:6" ht="12.6" customHeight="1" x14ac:dyDescent="0.2">
      <c r="A139" s="173" t="s">
        <v>215</v>
      </c>
      <c r="B139" s="174">
        <v>1912</v>
      </c>
      <c r="C139" s="189">
        <v>286</v>
      </c>
      <c r="D139" s="174">
        <v>196</v>
      </c>
      <c r="E139" s="175">
        <f>SUM(B139:D139)</f>
        <v>2394</v>
      </c>
    </row>
    <row r="140" spans="1:6" ht="12.6" customHeight="1" x14ac:dyDescent="0.2">
      <c r="A140" s="173" t="s">
        <v>298</v>
      </c>
      <c r="B140" s="174">
        <v>12449.01756193702</v>
      </c>
      <c r="C140" s="174">
        <v>5751.4823313531879</v>
      </c>
      <c r="D140" s="174">
        <v>6035.5001067097883</v>
      </c>
      <c r="E140" s="175">
        <f>SUM(B140:D140)</f>
        <v>24235.999999999996</v>
      </c>
    </row>
    <row r="141" spans="1:6" ht="12.6" customHeight="1" x14ac:dyDescent="0.2">
      <c r="A141" s="173" t="s">
        <v>245</v>
      </c>
      <c r="B141" s="174">
        <v>4336590.91</v>
      </c>
      <c r="C141" s="189">
        <v>1002491.4099999999</v>
      </c>
      <c r="D141" s="174">
        <v>836769.67999999993</v>
      </c>
      <c r="E141" s="175">
        <f>SUM(B141:D141)</f>
        <v>6175852</v>
      </c>
      <c r="F141" s="199"/>
    </row>
    <row r="142" spans="1:6" ht="12.6" customHeight="1" x14ac:dyDescent="0.2">
      <c r="A142" s="173" t="s">
        <v>246</v>
      </c>
      <c r="B142" s="174">
        <v>13766049.720000001</v>
      </c>
      <c r="C142" s="189">
        <v>6359955.0199999986</v>
      </c>
      <c r="D142" s="174">
        <v>6674020.1900000013</v>
      </c>
      <c r="E142" s="175">
        <f>SUM(B142:D142)</f>
        <v>26800024.93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531056.40999999992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20954.88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-9819.4500000000007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141804.91999999998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5354.6400000000031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689351.4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63336.380000000005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63336.380000000005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6755.22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88415.950000000012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95171.170000000013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1348.1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172305.93999999997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173654.03999999998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164421.78</v>
      </c>
      <c r="C195" s="189">
        <v>0</v>
      </c>
      <c r="D195" s="174">
        <v>0</v>
      </c>
      <c r="E195" s="175">
        <f t="shared" ref="E195:E203" si="10">SUM(B195:C195)-D195</f>
        <v>164421.78</v>
      </c>
    </row>
    <row r="196" spans="1:8" ht="12.6" customHeight="1" x14ac:dyDescent="0.2">
      <c r="A196" s="173" t="s">
        <v>333</v>
      </c>
      <c r="B196" s="174">
        <v>274692.09000000003</v>
      </c>
      <c r="C196" s="189">
        <v>0</v>
      </c>
      <c r="D196" s="174">
        <v>0</v>
      </c>
      <c r="E196" s="175">
        <f t="shared" si="10"/>
        <v>274692.09000000003</v>
      </c>
    </row>
    <row r="197" spans="1:8" ht="12.6" customHeight="1" x14ac:dyDescent="0.2">
      <c r="A197" s="173" t="s">
        <v>334</v>
      </c>
      <c r="B197" s="174">
        <v>5505470.0300000003</v>
      </c>
      <c r="C197" s="189">
        <v>14071.93</v>
      </c>
      <c r="D197" s="174">
        <v>0</v>
      </c>
      <c r="E197" s="175">
        <f t="shared" si="10"/>
        <v>5519541.96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2102470.71</v>
      </c>
      <c r="C199" s="189">
        <v>0</v>
      </c>
      <c r="D199" s="174">
        <v>0</v>
      </c>
      <c r="E199" s="175">
        <f t="shared" si="10"/>
        <v>2102470.71</v>
      </c>
    </row>
    <row r="200" spans="1:8" ht="12.6" customHeight="1" x14ac:dyDescent="0.2">
      <c r="A200" s="173" t="s">
        <v>337</v>
      </c>
      <c r="B200" s="174">
        <v>6531892.4100000001</v>
      </c>
      <c r="C200" s="189">
        <v>0</v>
      </c>
      <c r="D200" s="174">
        <v>0</v>
      </c>
      <c r="E200" s="175">
        <f t="shared" si="10"/>
        <v>6531892.4100000001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/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">
      <c r="A203" s="173" t="s">
        <v>340</v>
      </c>
      <c r="B203" s="174">
        <v>24043.090000000317</v>
      </c>
      <c r="C203" s="189">
        <v>33816.490000000005</v>
      </c>
      <c r="D203" s="174">
        <v>-14999.95</v>
      </c>
      <c r="E203" s="175">
        <f t="shared" si="10"/>
        <v>72859.530000000319</v>
      </c>
    </row>
    <row r="204" spans="1:8" ht="12.6" customHeight="1" x14ac:dyDescent="0.2">
      <c r="A204" s="173" t="s">
        <v>203</v>
      </c>
      <c r="B204" s="175">
        <f>SUM(B195:B203)</f>
        <v>14602990.109999999</v>
      </c>
      <c r="C204" s="191">
        <f>SUM(C195:C203)</f>
        <v>47888.420000000006</v>
      </c>
      <c r="D204" s="175">
        <f>SUM(D195:D203)</f>
        <v>-14999.95</v>
      </c>
      <c r="E204" s="175">
        <f>SUM(E195:E203)</f>
        <v>14665878.48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247376.59000000003</v>
      </c>
      <c r="C209" s="189">
        <v>5854.0500000000011</v>
      </c>
      <c r="D209" s="174">
        <v>0</v>
      </c>
      <c r="E209" s="175">
        <f t="shared" ref="E209:E216" si="11">SUM(B209:C209)-D209</f>
        <v>253230.64</v>
      </c>
      <c r="H209" s="259"/>
    </row>
    <row r="210" spans="1:8" ht="12.6" customHeight="1" x14ac:dyDescent="0.2">
      <c r="A210" s="173" t="s">
        <v>334</v>
      </c>
      <c r="B210" s="174">
        <v>4574026.3599999994</v>
      </c>
      <c r="C210" s="189">
        <v>133504.3199999998</v>
      </c>
      <c r="D210" s="174">
        <v>0</v>
      </c>
      <c r="E210" s="175">
        <f t="shared" si="11"/>
        <v>4707530.6799999988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2060142.1400000001</v>
      </c>
      <c r="C212" s="189">
        <v>18551.82999999998</v>
      </c>
      <c r="D212" s="174">
        <v>0</v>
      </c>
      <c r="E212" s="175">
        <f t="shared" si="11"/>
        <v>2078693.9700000002</v>
      </c>
      <c r="H212" s="259"/>
    </row>
    <row r="213" spans="1:8" ht="12.6" customHeight="1" x14ac:dyDescent="0.2">
      <c r="A213" s="173" t="s">
        <v>337</v>
      </c>
      <c r="B213" s="174">
        <v>5955640.0599999996</v>
      </c>
      <c r="C213" s="189">
        <v>157437.33999999991</v>
      </c>
      <c r="D213" s="174">
        <v>0</v>
      </c>
      <c r="E213" s="175">
        <f t="shared" si="11"/>
        <v>6113077.3999999994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12837185.149999999</v>
      </c>
      <c r="C217" s="191">
        <f>SUM(C208:C216)</f>
        <v>315347.53999999969</v>
      </c>
      <c r="D217" s="175">
        <f>SUM(D208:D216)</f>
        <v>0</v>
      </c>
      <c r="E217" s="175">
        <f>SUM(E208:E216)</f>
        <v>13152532.689999998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456194.52</v>
      </c>
      <c r="D221" s="172">
        <f>C221</f>
        <v>456194.52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9006844.75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4593740.4200000009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277798.18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777860.35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1209305.2300000004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-12375.799999999988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15853173.130000001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173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229668.85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511975.45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741644.3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17051011.949999999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3527.03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-2335540.21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2316825.06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494769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204172.58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-3949896.66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4003597.06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4003597.06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164421.78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274692.09000000003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5519541.96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2102470.71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6531892.4099999992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72859.53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14665878.479999999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13152532.689999999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1513345.7899999991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61779.76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61779.76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1628825.949999999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229441.32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748901.83000000007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2133962.7899999991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3112305.9399999995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3973356.33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3973356.33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-6280.58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4177747.73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1281000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5452467.1500000004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5452467.1500000004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-10909303.469999991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1628825.9500000086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1628825.949999999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6175852.0000000009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26800024.930000003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32975876.930000003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456194.52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15853173.130000003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741644.29999999993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17051011.950000003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15924864.98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133125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133125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16057989.98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7764946.290000001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689351.39999999979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1550071.6800000002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901094.49999999988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221200.65000000002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1574841.7799999998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315347.53999999998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63336.380000000005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95171.170000000013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173654.03999999998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5379220.4465091908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18728235.87650919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-2670245.8965091892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393329.08999999997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-2276916.8065091893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-2276916.8065091893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ST JOSEPH HOSPITAL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287</v>
      </c>
      <c r="C414" s="194">
        <f>E138</f>
        <v>287</v>
      </c>
      <c r="D414" s="179"/>
    </row>
    <row r="415" spans="1:5" ht="12.6" customHeight="1" x14ac:dyDescent="0.2">
      <c r="A415" s="179" t="s">
        <v>464</v>
      </c>
      <c r="B415" s="179">
        <f>D111</f>
        <v>2394</v>
      </c>
      <c r="C415" s="179">
        <f>E139</f>
        <v>2394</v>
      </c>
      <c r="D415" s="194">
        <f>SUM(C59:H59)+N59</f>
        <v>2394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0</v>
      </c>
    </row>
    <row r="424" spans="1:7" ht="12.6" customHeight="1" x14ac:dyDescent="0.2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7764946.290000001</v>
      </c>
      <c r="C427" s="179">
        <f t="shared" ref="C427:C434" si="13">CE61</f>
        <v>7764946.290000001</v>
      </c>
      <c r="D427" s="179"/>
    </row>
    <row r="428" spans="1:7" ht="12.6" customHeight="1" x14ac:dyDescent="0.2">
      <c r="A428" s="179" t="s">
        <v>3</v>
      </c>
      <c r="B428" s="179">
        <f t="shared" si="12"/>
        <v>689351.39999999979</v>
      </c>
      <c r="C428" s="179">
        <f t="shared" si="13"/>
        <v>689352</v>
      </c>
      <c r="D428" s="179">
        <f>D173</f>
        <v>689351.4</v>
      </c>
    </row>
    <row r="429" spans="1:7" ht="12.6" customHeight="1" x14ac:dyDescent="0.2">
      <c r="A429" s="179" t="s">
        <v>236</v>
      </c>
      <c r="B429" s="179">
        <f t="shared" si="12"/>
        <v>1550071.6800000002</v>
      </c>
      <c r="C429" s="179">
        <f t="shared" si="13"/>
        <v>1550071.6799999997</v>
      </c>
      <c r="D429" s="179"/>
    </row>
    <row r="430" spans="1:7" ht="12.6" customHeight="1" x14ac:dyDescent="0.2">
      <c r="A430" s="179" t="s">
        <v>237</v>
      </c>
      <c r="B430" s="179">
        <f t="shared" si="12"/>
        <v>901094.49999999988</v>
      </c>
      <c r="C430" s="179">
        <f t="shared" si="13"/>
        <v>901094.49999999988</v>
      </c>
      <c r="D430" s="179"/>
    </row>
    <row r="431" spans="1:7" ht="12.6" customHeight="1" x14ac:dyDescent="0.2">
      <c r="A431" s="179" t="s">
        <v>444</v>
      </c>
      <c r="B431" s="179">
        <f t="shared" si="12"/>
        <v>221200.65000000002</v>
      </c>
      <c r="C431" s="179">
        <f t="shared" si="13"/>
        <v>221200.65</v>
      </c>
      <c r="D431" s="179"/>
    </row>
    <row r="432" spans="1:7" ht="12.6" customHeight="1" x14ac:dyDescent="0.2">
      <c r="A432" s="179" t="s">
        <v>445</v>
      </c>
      <c r="B432" s="179">
        <f t="shared" si="12"/>
        <v>1574841.7799999998</v>
      </c>
      <c r="C432" s="179">
        <f t="shared" si="13"/>
        <v>1574841.7799999996</v>
      </c>
      <c r="D432" s="179"/>
    </row>
    <row r="433" spans="1:7" ht="12.6" customHeight="1" x14ac:dyDescent="0.2">
      <c r="A433" s="179" t="s">
        <v>6</v>
      </c>
      <c r="B433" s="179">
        <f t="shared" si="12"/>
        <v>315347.53999999998</v>
      </c>
      <c r="C433" s="179">
        <f t="shared" si="13"/>
        <v>315348</v>
      </c>
      <c r="D433" s="179">
        <f>C217</f>
        <v>315347.53999999969</v>
      </c>
    </row>
    <row r="434" spans="1:7" ht="12.6" customHeight="1" x14ac:dyDescent="0.2">
      <c r="A434" s="179" t="s">
        <v>474</v>
      </c>
      <c r="B434" s="179">
        <f t="shared" si="12"/>
        <v>63336.380000000005</v>
      </c>
      <c r="C434" s="179">
        <f t="shared" si="13"/>
        <v>63336.380000000012</v>
      </c>
      <c r="D434" s="179">
        <f>D177</f>
        <v>63336.380000000005</v>
      </c>
    </row>
    <row r="435" spans="1:7" ht="12.6" customHeight="1" x14ac:dyDescent="0.2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">
      <c r="A436" s="179" t="s">
        <v>475</v>
      </c>
      <c r="B436" s="179">
        <f t="shared" si="12"/>
        <v>95171.170000000013</v>
      </c>
      <c r="C436" s="179"/>
      <c r="D436" s="179">
        <f>D186</f>
        <v>95171.170000000013</v>
      </c>
    </row>
    <row r="437" spans="1:7" ht="12.6" customHeight="1" x14ac:dyDescent="0.2">
      <c r="A437" s="194" t="s">
        <v>449</v>
      </c>
      <c r="B437" s="194">
        <f t="shared" si="12"/>
        <v>173654.03999999998</v>
      </c>
      <c r="C437" s="194"/>
      <c r="D437" s="194">
        <f>D190</f>
        <v>173654.03999999998</v>
      </c>
    </row>
    <row r="438" spans="1:7" ht="12.6" customHeight="1" x14ac:dyDescent="0.2">
      <c r="A438" s="194" t="s">
        <v>476</v>
      </c>
      <c r="B438" s="194">
        <f>C386+C387+C388</f>
        <v>268825.20999999996</v>
      </c>
      <c r="C438" s="194">
        <f>CD69</f>
        <v>268825.20999999996</v>
      </c>
      <c r="D438" s="194">
        <f>D181+D186+D190</f>
        <v>268825.20999999996</v>
      </c>
    </row>
    <row r="439" spans="1:7" ht="12.6" customHeight="1" x14ac:dyDescent="0.2">
      <c r="A439" s="179" t="s">
        <v>451</v>
      </c>
      <c r="B439" s="194">
        <f>C389</f>
        <v>5379220.4465091908</v>
      </c>
      <c r="C439" s="194">
        <f>SUM(C69:CC69)</f>
        <v>5379220.4465091955</v>
      </c>
      <c r="D439" s="179"/>
    </row>
    <row r="440" spans="1:7" ht="12.6" customHeight="1" x14ac:dyDescent="0.2">
      <c r="A440" s="179" t="s">
        <v>477</v>
      </c>
      <c r="B440" s="194">
        <f>B438+B439</f>
        <v>5648045.6565091908</v>
      </c>
      <c r="C440" s="194">
        <f>CE69</f>
        <v>5648045.6565091955</v>
      </c>
      <c r="D440" s="179"/>
    </row>
    <row r="441" spans="1:7" ht="12.6" customHeight="1" x14ac:dyDescent="0.2">
      <c r="A441" s="179" t="s">
        <v>478</v>
      </c>
      <c r="B441" s="179">
        <f>D390</f>
        <v>18728235.87650919</v>
      </c>
      <c r="C441" s="179">
        <f>SUM(C427:C437)+C440</f>
        <v>18728236.936509196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456194.52</v>
      </c>
      <c r="C444" s="179">
        <f>C363</f>
        <v>456194.52</v>
      </c>
      <c r="D444" s="179"/>
    </row>
    <row r="445" spans="1:7" ht="12.6" customHeight="1" x14ac:dyDescent="0.2">
      <c r="A445" s="179" t="s">
        <v>343</v>
      </c>
      <c r="B445" s="179">
        <f>D229</f>
        <v>15853173.130000001</v>
      </c>
      <c r="C445" s="179">
        <f>C364</f>
        <v>15853173.130000003</v>
      </c>
      <c r="D445" s="179"/>
    </row>
    <row r="446" spans="1:7" ht="12.6" customHeight="1" x14ac:dyDescent="0.2">
      <c r="A446" s="179" t="s">
        <v>351</v>
      </c>
      <c r="B446" s="179">
        <f>D236</f>
        <v>741644.3</v>
      </c>
      <c r="C446" s="179">
        <f>C365</f>
        <v>741644.29999999993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17051011.949999999</v>
      </c>
      <c r="C448" s="179">
        <f>D367</f>
        <v>17051011.950000003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173</v>
      </c>
    </row>
    <row r="454" spans="1:7" ht="12.6" customHeight="1" x14ac:dyDescent="0.2">
      <c r="A454" s="179" t="s">
        <v>168</v>
      </c>
      <c r="B454" s="179">
        <f>C233</f>
        <v>229668.85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511975.45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133125</v>
      </c>
      <c r="C458" s="194">
        <f>CE70</f>
        <v>133125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6175852.0000000009</v>
      </c>
      <c r="C463" s="194">
        <f>CE73</f>
        <v>6175852</v>
      </c>
      <c r="D463" s="194">
        <f>E141+E147+E153</f>
        <v>6175852</v>
      </c>
    </row>
    <row r="464" spans="1:7" ht="12.6" customHeight="1" x14ac:dyDescent="0.2">
      <c r="A464" s="179" t="s">
        <v>246</v>
      </c>
      <c r="B464" s="194">
        <f>C360</f>
        <v>26800024.930000003</v>
      </c>
      <c r="C464" s="194">
        <f>CE74</f>
        <v>26800024.93</v>
      </c>
      <c r="D464" s="194">
        <f>E142+E148+E154</f>
        <v>26800024.93</v>
      </c>
    </row>
    <row r="465" spans="1:7" ht="12.6" customHeight="1" x14ac:dyDescent="0.2">
      <c r="A465" s="179" t="s">
        <v>247</v>
      </c>
      <c r="B465" s="194">
        <f>D361</f>
        <v>32975876.930000003</v>
      </c>
      <c r="C465" s="194">
        <f>CE75</f>
        <v>32975876.93</v>
      </c>
      <c r="D465" s="194">
        <f>D463+D464</f>
        <v>32975876.93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164421.78</v>
      </c>
      <c r="C468" s="179">
        <f>E195</f>
        <v>164421.78</v>
      </c>
      <c r="D468" s="179"/>
    </row>
    <row r="469" spans="1:7" ht="12.6" customHeight="1" x14ac:dyDescent="0.2">
      <c r="A469" s="179" t="s">
        <v>333</v>
      </c>
      <c r="B469" s="179">
        <f t="shared" si="14"/>
        <v>274692.09000000003</v>
      </c>
      <c r="C469" s="179">
        <f>E196</f>
        <v>274692.09000000003</v>
      </c>
      <c r="D469" s="179"/>
    </row>
    <row r="470" spans="1:7" ht="12.6" customHeight="1" x14ac:dyDescent="0.2">
      <c r="A470" s="179" t="s">
        <v>334</v>
      </c>
      <c r="B470" s="179">
        <f t="shared" si="14"/>
        <v>5519541.96</v>
      </c>
      <c r="C470" s="179">
        <f>E197</f>
        <v>5519541.96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2102470.71</v>
      </c>
      <c r="C472" s="179">
        <f>E199</f>
        <v>2102470.71</v>
      </c>
      <c r="D472" s="179"/>
    </row>
    <row r="473" spans="1:7" ht="12.6" customHeight="1" x14ac:dyDescent="0.2">
      <c r="A473" s="179" t="s">
        <v>495</v>
      </c>
      <c r="B473" s="179">
        <f t="shared" si="14"/>
        <v>6531892.4099999992</v>
      </c>
      <c r="C473" s="179">
        <f>SUM(E200:E201)</f>
        <v>6531892.4100000001</v>
      </c>
      <c r="D473" s="179"/>
    </row>
    <row r="474" spans="1:7" ht="12.6" customHeight="1" x14ac:dyDescent="0.2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">
      <c r="A475" s="179" t="s">
        <v>340</v>
      </c>
      <c r="B475" s="179">
        <f t="shared" si="14"/>
        <v>72859.53</v>
      </c>
      <c r="C475" s="179">
        <f>E203</f>
        <v>72859.530000000319</v>
      </c>
      <c r="D475" s="179"/>
    </row>
    <row r="476" spans="1:7" ht="12.6" customHeight="1" x14ac:dyDescent="0.2">
      <c r="A476" s="179" t="s">
        <v>203</v>
      </c>
      <c r="B476" s="179">
        <f>D275</f>
        <v>14665878.479999999</v>
      </c>
      <c r="C476" s="179">
        <f>E204</f>
        <v>14665878.48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13152532.689999999</v>
      </c>
      <c r="C478" s="179">
        <f>E217</f>
        <v>13152532.689999998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1628825.949999999</v>
      </c>
    </row>
    <row r="482" spans="1:12" ht="12.6" customHeight="1" x14ac:dyDescent="0.2">
      <c r="A482" s="180" t="s">
        <v>499</v>
      </c>
      <c r="C482" s="180">
        <f>D339</f>
        <v>1628825.9500000086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ST JOSEPH HOSPITAL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1912835.9000000004</v>
      </c>
      <c r="C498" s="240">
        <f>E71</f>
        <v>1876344.8600000003</v>
      </c>
      <c r="D498" s="240">
        <f>'Prior Year'!E59</f>
        <v>2333.9999999999995</v>
      </c>
      <c r="E498" s="180">
        <f>E59</f>
        <v>2394</v>
      </c>
      <c r="F498" s="263">
        <f t="shared" si="15"/>
        <v>819.55265638389062</v>
      </c>
      <c r="G498" s="263">
        <f t="shared" si="15"/>
        <v>783.76978279030925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1377666.65</v>
      </c>
      <c r="C504" s="240">
        <f>K71</f>
        <v>164240.57999999999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359235.29000000004</v>
      </c>
      <c r="C509" s="240">
        <f>P71</f>
        <v>186791.99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559268.01000000013</v>
      </c>
      <c r="C511" s="240">
        <f>R71</f>
        <v>476684.61000000004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-24999.639999999996</v>
      </c>
      <c r="C512" s="240">
        <f>S71</f>
        <v>-50053.05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26488.950000000004</v>
      </c>
      <c r="C513" s="240">
        <f>T71</f>
        <v>53142.130000000005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898030.41</v>
      </c>
      <c r="C514" s="240">
        <f>U71</f>
        <v>1059886.5900000001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1175342.95</v>
      </c>
      <c r="C518" s="240">
        <f>Y71</f>
        <v>1171815.07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1053155.1600000001</v>
      </c>
      <c r="C521" s="240">
        <f>AB71</f>
        <v>882605.19999999984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403524.77</v>
      </c>
      <c r="C522" s="240">
        <f>AC71</f>
        <v>457491.89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1117726.19</v>
      </c>
      <c r="C524" s="240">
        <f>AE71</f>
        <v>1046226.8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2495500.4900000002</v>
      </c>
      <c r="C526" s="240">
        <f>AG71</f>
        <v>3019419.8899999997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11110.879999999997</v>
      </c>
      <c r="C529" s="240">
        <f>AJ71</f>
        <v>20624.25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443412.45</v>
      </c>
      <c r="C544" s="240">
        <f>AY71</f>
        <v>262072.96000000008</v>
      </c>
      <c r="D544" s="240">
        <f>'Prior Year'!AY59</f>
        <v>8048</v>
      </c>
      <c r="E544" s="180">
        <f>AY59</f>
        <v>7117</v>
      </c>
      <c r="F544" s="263">
        <f t="shared" ref="F544:G550" si="19">IF(B544=0,"",IF(D544=0,"",B544/D544))</f>
        <v>55.095980367793238</v>
      </c>
      <c r="G544" s="263">
        <f t="shared" si="19"/>
        <v>36.823515526204872</v>
      </c>
      <c r="H544" s="265">
        <f t="shared" si="16"/>
        <v>-0.33164787557296416</v>
      </c>
      <c r="I544" s="267" t="s">
        <v>1277</v>
      </c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46131.57</v>
      </c>
      <c r="C546" s="240">
        <f>BA71</f>
        <v>38675.109999999993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68715.28</v>
      </c>
      <c r="C547" s="240">
        <f>BB71</f>
        <v>111369.54000000001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818.84000000000015</v>
      </c>
      <c r="C549" s="240">
        <f>BD71</f>
        <v>1420.8899999999999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643314.38</v>
      </c>
      <c r="C550" s="240">
        <f>BE71</f>
        <v>669706.29</v>
      </c>
      <c r="D550" s="240">
        <f>'Prior Year'!BE59</f>
        <v>34194.020000000004</v>
      </c>
      <c r="E550" s="180">
        <f>BE59</f>
        <v>34194.020000000004</v>
      </c>
      <c r="F550" s="263">
        <f t="shared" si="19"/>
        <v>18.813651626804919</v>
      </c>
      <c r="G550" s="263">
        <f t="shared" si="19"/>
        <v>19.585479858758926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285352.77</v>
      </c>
      <c r="C551" s="240">
        <f>BF71</f>
        <v>258367.33000000002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19440.45</v>
      </c>
      <c r="C552" s="240">
        <f>BG71</f>
        <v>5155.4799999999996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13.55</v>
      </c>
      <c r="C553" s="240">
        <f>BH71</f>
        <v>328.03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382</v>
      </c>
      <c r="C557" s="240">
        <f>BL71</f>
        <v>356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280045.24</v>
      </c>
      <c r="C559" s="240">
        <f>BN71</f>
        <v>331314.89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2532.5300000000002</v>
      </c>
      <c r="C560" s="240">
        <f>BO71</f>
        <v>2269.11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2705.7</v>
      </c>
      <c r="C564" s="240">
        <f>BS71</f>
        <v>5475.9700000000012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103605.81</v>
      </c>
      <c r="C565" s="240">
        <f>BT71</f>
        <v>104569.53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4053</v>
      </c>
      <c r="C567" s="240">
        <f>BV71</f>
        <v>3770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36504</v>
      </c>
      <c r="C568" s="240">
        <f>BW71</f>
        <v>15210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619776.28</v>
      </c>
      <c r="C570" s="240">
        <f>BY71</f>
        <v>750664.78999999992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70035.570000000007</v>
      </c>
      <c r="C572" s="240">
        <f>CA71</f>
        <v>62277.049999999996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6236582.2236422766</v>
      </c>
      <c r="C574" s="240">
        <f>CC71</f>
        <v>5338062.9465091955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312895.46000000008</v>
      </c>
      <c r="C575" s="240">
        <f>CD71</f>
        <v>268825.20999999996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30921.800000000003</v>
      </c>
      <c r="E612" s="180">
        <f>SUM(C624:D647)+SUM(C668:D713)</f>
        <v>12844909.218088727</v>
      </c>
      <c r="F612" s="180">
        <f>CE64-(AX64+BD64+BE64+BG64+BJ64+BN64+BP64+BQ64+CB64+CC64+CD64)</f>
        <v>845766.62999999989</v>
      </c>
      <c r="G612" s="180">
        <f>CE77-(AX77+AY77+BD77+BE77+BG77+BJ77+BN77+BP77+BQ77+CB77+CC77+CD77)</f>
        <v>7117</v>
      </c>
      <c r="H612" s="197">
        <f>CE60-(AX60+AY60+AZ60+BD60+BE60+BG60+BJ60+BN60+BO60+BP60+BQ60+BR60+CB60+CC60+CD60)</f>
        <v>77.960000000000022</v>
      </c>
      <c r="I612" s="180">
        <f>CE78-(AX78+AY78+AZ78+BD78+BE78+BF78+BG78+BJ78+BN78+BO78+BP78+BQ78+BR78+CB78+CC78+CD78)</f>
        <v>9344.1159591940323</v>
      </c>
      <c r="J612" s="180">
        <f>CE79-(AX79+AY79+AZ79+BA79+BD79+BE79+BF79+BG79+BJ79+BN79+BO79+BP79+BQ79+BR79+CB79+CC79+CD79)</f>
        <v>76086.289999999994</v>
      </c>
      <c r="K612" s="180">
        <f>CE75-(AW75+AX75+AY75+AZ75+BA75+BB75+BC75+BD75+BE75+BF75+BG75+BH75+BI75+BJ75+BK75+BL75+BM75+BN75+BO75+BP75+BQ75+BR75+BS75+BT75+BU75+BV75+BW75+BX75+CB75+CC75+CD75)</f>
        <v>32975876.93</v>
      </c>
      <c r="L612" s="197">
        <f>CE80-(AW80+AX80+AY80+AZ80+BA80+BB80+BC80+BD80+BE80+BF80+BG80+BH80+BI80+BJ80+BK80+BL80+BM80+BN80+BO80+BP80+BQ80+BR80+BS80+BT80+BU80+BV80+BW80+BX80+BY80+BZ80+CA80+CB80+CC80+CD80)</f>
        <v>15.000000000000002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669706.29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268825.20999999996</v>
      </c>
      <c r="D615" s="266">
        <f>SUM(C614:C615)</f>
        <v>938531.5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5155.4799999999996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331314.89</v>
      </c>
      <c r="D619" s="180">
        <f>(D615/D612)*BN76</f>
        <v>75669.401911272944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5338062.9465091955</v>
      </c>
      <c r="D620" s="18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5750202.7184204683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1420.8899999999999</v>
      </c>
      <c r="D624" s="180">
        <f>(D615/D612)*BD76</f>
        <v>0</v>
      </c>
      <c r="E624" s="180">
        <f>(E623/E612)*SUM(C624:D624)</f>
        <v>636.08122111681087</v>
      </c>
      <c r="F624" s="180">
        <f>SUM(C624:E624)</f>
        <v>2056.9712211168107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262072.96000000008</v>
      </c>
      <c r="D625" s="180">
        <f>(D615/D612)*AY76</f>
        <v>48548.877345756067</v>
      </c>
      <c r="E625" s="180">
        <f>(E623/E612)*SUM(C625:D625)</f>
        <v>139054.19673897064</v>
      </c>
      <c r="F625" s="180">
        <f>(F624/F612)*AY64</f>
        <v>185.23190003825255</v>
      </c>
      <c r="G625" s="180">
        <f>SUM(C625:F625)</f>
        <v>449861.26598476502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2269.11</v>
      </c>
      <c r="D627" s="180">
        <f>(D615/D612)*BO76</f>
        <v>0</v>
      </c>
      <c r="E627" s="180">
        <f>(E623/E612)*SUM(C627:D627)</f>
        <v>1015.7987315333115</v>
      </c>
      <c r="F627" s="180">
        <f>(F624/F612)*BO64</f>
        <v>5.5186546761112663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3290.4273862094228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258367.33000000002</v>
      </c>
      <c r="D629" s="180">
        <f>(D615/D612)*BF76</f>
        <v>10981.272005510675</v>
      </c>
      <c r="E629" s="180">
        <f>(E623/E612)*SUM(C629:D629)</f>
        <v>120577.65743285629</v>
      </c>
      <c r="F629" s="180">
        <f>(F624/F612)*BF64</f>
        <v>47.393995545839786</v>
      </c>
      <c r="G629" s="180">
        <f>(G625/G612)*BF77</f>
        <v>0</v>
      </c>
      <c r="H629" s="180">
        <f>(H628/H612)*BF60</f>
        <v>245.22040936219523</v>
      </c>
      <c r="I629" s="180">
        <f>SUM(C629:H629)</f>
        <v>390218.87384327501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38675.109999999993</v>
      </c>
      <c r="D630" s="180">
        <f>(D615/D612)*BA76</f>
        <v>0</v>
      </c>
      <c r="E630" s="180">
        <f>(E623/E612)*SUM(C630:D630)</f>
        <v>17313.452269793568</v>
      </c>
      <c r="F630" s="180">
        <f>(F624/F612)*BA64</f>
        <v>0.52703150940823107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55989.089301302971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111369.54000000001</v>
      </c>
      <c r="D632" s="180">
        <f>(D615/D612)*BB76</f>
        <v>0</v>
      </c>
      <c r="E632" s="180">
        <f>(E623/E612)*SUM(C632:D632)</f>
        <v>49856.127496440633</v>
      </c>
      <c r="F632" s="180">
        <f>(F624/F612)*BB64</f>
        <v>2.2101760705575635</v>
      </c>
      <c r="G632" s="180">
        <f>(G625/G612)*BB77</f>
        <v>0</v>
      </c>
      <c r="H632" s="180">
        <f>(H628/H612)*BB60</f>
        <v>29.544627633999426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328.03</v>
      </c>
      <c r="D636" s="180">
        <f>(D615/D612)*BH76</f>
        <v>0</v>
      </c>
      <c r="E636" s="180">
        <f>(E623/E612)*SUM(C636:D636)</f>
        <v>146.84720348721399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356</v>
      </c>
      <c r="D637" s="180">
        <f>(D615/D612)*BL76</f>
        <v>1170.0609060598022</v>
      </c>
      <c r="E637" s="180">
        <f>(E623/E612)*SUM(C637:D637)</f>
        <v>683.16244369736285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568.3576382195082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5475.9700000000012</v>
      </c>
      <c r="D639" s="180">
        <f>(D615/D612)*BS76</f>
        <v>6712.9019609143052</v>
      </c>
      <c r="E639" s="180">
        <f>(E623/E612)*SUM(C639:D639)</f>
        <v>5456.5184925890326</v>
      </c>
      <c r="F639" s="180">
        <f>(F624/F612)*BS64</f>
        <v>0.95553950037563418</v>
      </c>
      <c r="G639" s="180">
        <f>(G625/G612)*BS77</f>
        <v>0</v>
      </c>
      <c r="H639" s="180">
        <f>(H628/H612)*BS60</f>
        <v>2.1103305452856733</v>
      </c>
      <c r="I639" s="180">
        <f>(I629/I612)*BS78</f>
        <v>3260.7953007784345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104569.53</v>
      </c>
      <c r="D640" s="180">
        <f>(D615/D612)*BT76</f>
        <v>28771.357579280633</v>
      </c>
      <c r="E640" s="180">
        <f>(E623/E612)*SUM(C640:D640)</f>
        <v>59691.907604549422</v>
      </c>
      <c r="F640" s="180">
        <f>(F624/F612)*BT64</f>
        <v>1.1252256490208226</v>
      </c>
      <c r="G640" s="180">
        <f>(G625/G612)*BT77</f>
        <v>0</v>
      </c>
      <c r="H640" s="180">
        <f>(H628/H612)*BT60</f>
        <v>55.712726395541779</v>
      </c>
      <c r="I640" s="180">
        <f>(I629/I612)*BT78</f>
        <v>13975.700544680116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3770</v>
      </c>
      <c r="D642" s="180">
        <f>(D615/D612)*BV76</f>
        <v>12408.412441384395</v>
      </c>
      <c r="E642" s="180">
        <f>(E623/E612)*SUM(C642:D642)</f>
        <v>7242.4919180564239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6027.3922089986854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15210</v>
      </c>
      <c r="D643" s="180">
        <f>(D615/D612)*BW76</f>
        <v>0</v>
      </c>
      <c r="E643" s="180">
        <f>(E623/E612)*SUM(C643:D643)</f>
        <v>6808.968585313919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443951.7309502447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750664.78999999992</v>
      </c>
      <c r="D645" s="180">
        <f>(D615/D612)*BY76</f>
        <v>0</v>
      </c>
      <c r="E645" s="180">
        <f>(E623/E612)*SUM(C645:D645)</f>
        <v>336045.5603689198</v>
      </c>
      <c r="F645" s="180">
        <f>(F624/F612)*BY64</f>
        <v>1.1138191987249084</v>
      </c>
      <c r="G645" s="180">
        <f>(G625/G612)*BY77</f>
        <v>0</v>
      </c>
      <c r="H645" s="180">
        <f>(H628/H612)*BY60</f>
        <v>163.33958420511109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62277.049999999996</v>
      </c>
      <c r="D647" s="180">
        <f>(D615/D612)*CA76</f>
        <v>0</v>
      </c>
      <c r="E647" s="180">
        <f>(E623/E612)*SUM(C647:D647)</f>
        <v>27879.189811704418</v>
      </c>
      <c r="F647" s="180">
        <f>(F624/F612)*CA64</f>
        <v>8.2593401289817861E-2</v>
      </c>
      <c r="G647" s="180">
        <f>(G625/G612)*CA77</f>
        <v>0</v>
      </c>
      <c r="H647" s="180">
        <f>(H628/H612)*CA60</f>
        <v>16.038512144171118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1177047.1646895735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8229891.1265091961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1876344.8600000003</v>
      </c>
      <c r="D670" s="180">
        <f>(D615/D612)*E76</f>
        <v>139236.33726788222</v>
      </c>
      <c r="E670" s="180">
        <f>(E623/E612)*SUM(C670:D670)</f>
        <v>902303.0278334273</v>
      </c>
      <c r="F670" s="180">
        <f>(F624/F612)*E64</f>
        <v>151.49609508821436</v>
      </c>
      <c r="G670" s="180">
        <f>(G625/G612)*E77</f>
        <v>449861.26598476502</v>
      </c>
      <c r="H670" s="180">
        <f>(H628/H612)*E60</f>
        <v>763.51759128435663</v>
      </c>
      <c r="I670" s="180">
        <f>(I629/I612)*E78</f>
        <v>67634.116646457507</v>
      </c>
      <c r="J670" s="180">
        <f>(J630/J612)*E79</f>
        <v>55989.089301302971</v>
      </c>
      <c r="K670" s="180">
        <f>(K644/K612)*E75</f>
        <v>54416.102899302161</v>
      </c>
      <c r="L670" s="180">
        <f>(L647/L612)*E80</f>
        <v>703874.20448436495</v>
      </c>
      <c r="M670" s="180">
        <f t="shared" si="20"/>
        <v>2374229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164240.57999999999</v>
      </c>
      <c r="D676" s="180">
        <f>(D615/D612)*K76</f>
        <v>284749.42149745487</v>
      </c>
      <c r="E676" s="180">
        <f>(E623/E612)*SUM(C676:D676)</f>
        <v>200996.6348005404</v>
      </c>
      <c r="F676" s="180">
        <f>(F624/F612)*K64</f>
        <v>0</v>
      </c>
      <c r="G676" s="180">
        <f>(G625/G612)*K77</f>
        <v>0</v>
      </c>
      <c r="H676" s="180">
        <f>(H628/H612)*K60</f>
        <v>25.746032652485216</v>
      </c>
      <c r="I676" s="180">
        <f>(I629/I612)*K78</f>
        <v>138317.16609664512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624089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186791.99</v>
      </c>
      <c r="D681" s="180">
        <f>(D615/D612)*P76</f>
        <v>75349.494208293152</v>
      </c>
      <c r="E681" s="180">
        <f>(E623/E612)*SUM(C681:D681)</f>
        <v>117351.29065626778</v>
      </c>
      <c r="F681" s="180">
        <f>(F624/F612)*P64</f>
        <v>96.510121878467203</v>
      </c>
      <c r="G681" s="180">
        <f>(G625/G612)*P77</f>
        <v>0</v>
      </c>
      <c r="H681" s="180">
        <f>(H628/H612)*P60</f>
        <v>43.050743123827736</v>
      </c>
      <c r="I681" s="180">
        <f>(I629/I612)*P78</f>
        <v>36601.052430232361</v>
      </c>
      <c r="J681" s="180">
        <f>(J630/J612)*P79</f>
        <v>0</v>
      </c>
      <c r="K681" s="180">
        <f>(K644/K612)*P75</f>
        <v>4325.5500307346165</v>
      </c>
      <c r="L681" s="180">
        <f>(L647/L612)*P80</f>
        <v>50220.679026755133</v>
      </c>
      <c r="M681" s="180">
        <f t="shared" si="20"/>
        <v>283988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476684.61000000004</v>
      </c>
      <c r="D683" s="180">
        <f>(D615/D612)*R76</f>
        <v>0</v>
      </c>
      <c r="E683" s="180">
        <f>(E623/E612)*SUM(C683:D683)</f>
        <v>213394.51246499788</v>
      </c>
      <c r="F683" s="180">
        <f>(F624/F612)*R64</f>
        <v>22.051513954378709</v>
      </c>
      <c r="G683" s="180">
        <f>(G625/G612)*R77</f>
        <v>0</v>
      </c>
      <c r="H683" s="180">
        <f>(H628/H612)*R60</f>
        <v>81.880825157084132</v>
      </c>
      <c r="I683" s="180">
        <f>(I629/I612)*R78</f>
        <v>0</v>
      </c>
      <c r="J683" s="180">
        <f>(J630/J612)*R79</f>
        <v>0</v>
      </c>
      <c r="K683" s="180">
        <f>(K644/K612)*R75</f>
        <v>1150.0433724163208</v>
      </c>
      <c r="L683" s="180">
        <f>(L647/L612)*R80</f>
        <v>0</v>
      </c>
      <c r="M683" s="180">
        <f t="shared" si="20"/>
        <v>214648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-50053.05</v>
      </c>
      <c r="D684" s="180">
        <f>(D615/D612)*S76</f>
        <v>53239.440573317195</v>
      </c>
      <c r="E684" s="180">
        <f>(E623/E612)*SUM(C684:D684)</f>
        <v>1426.4321705626016</v>
      </c>
      <c r="F684" s="180">
        <f>(F624/F612)*S64</f>
        <v>-174.7968220767068</v>
      </c>
      <c r="G684" s="180">
        <f>(G625/G612)*S77</f>
        <v>0</v>
      </c>
      <c r="H684" s="180">
        <f>(H628/H612)*S60</f>
        <v>0</v>
      </c>
      <c r="I684" s="180">
        <f>(I629/I612)*S78</f>
        <v>25861.083425371591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80352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53142.130000000005</v>
      </c>
      <c r="D685" s="180">
        <f>(D615/D612)*T76</f>
        <v>0</v>
      </c>
      <c r="E685" s="180">
        <f>(E623/E612)*SUM(C685:D685)</f>
        <v>23789.815498137305</v>
      </c>
      <c r="F685" s="180">
        <f>(F624/F612)*T64</f>
        <v>0</v>
      </c>
      <c r="G685" s="180">
        <f>(G625/G612)*T77</f>
        <v>0</v>
      </c>
      <c r="H685" s="180">
        <f>(H628/H612)*T60</f>
        <v>23.213635998142408</v>
      </c>
      <c r="I685" s="180">
        <f>(I629/I612)*T78</f>
        <v>0</v>
      </c>
      <c r="J685" s="180">
        <f>(J630/J612)*T79</f>
        <v>0</v>
      </c>
      <c r="K685" s="180">
        <f>(K644/K612)*T75</f>
        <v>5896.2626636101413</v>
      </c>
      <c r="L685" s="180">
        <f>(L647/L612)*T80</f>
        <v>42373.697928824644</v>
      </c>
      <c r="M685" s="180">
        <f t="shared" si="20"/>
        <v>72083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1059886.5900000001</v>
      </c>
      <c r="D686" s="180">
        <f>(D615/D612)*U76</f>
        <v>25853.945016622572</v>
      </c>
      <c r="E686" s="180">
        <f>(E623/E612)*SUM(C686:D686)</f>
        <v>486046.88985733798</v>
      </c>
      <c r="F686" s="180">
        <f>(F624/F612)*U64</f>
        <v>595.74452536897763</v>
      </c>
      <c r="G686" s="180">
        <f>(G625/G612)*U77</f>
        <v>0</v>
      </c>
      <c r="H686" s="180">
        <f>(H628/H612)*U60</f>
        <v>253.23966543428082</v>
      </c>
      <c r="I686" s="180">
        <f>(I629/I612)*U78</f>
        <v>12558.566013275209</v>
      </c>
      <c r="J686" s="180">
        <f>(J630/J612)*U79</f>
        <v>0</v>
      </c>
      <c r="K686" s="180">
        <f>(K644/K612)*U75</f>
        <v>64740.261685684774</v>
      </c>
      <c r="L686" s="180">
        <f>(L647/L612)*U80</f>
        <v>0</v>
      </c>
      <c r="M686" s="180">
        <f t="shared" si="20"/>
        <v>590049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1171815.07</v>
      </c>
      <c r="D690" s="180">
        <f>(D615/D612)*Y76</f>
        <v>64167.596973494408</v>
      </c>
      <c r="E690" s="180">
        <f>(E623/E612)*SUM(C690:D690)</f>
        <v>553304.87517521624</v>
      </c>
      <c r="F690" s="180">
        <f>(F624/F612)*Y64</f>
        <v>58.8991882473007</v>
      </c>
      <c r="G690" s="180">
        <f>(G625/G612)*Y77</f>
        <v>0</v>
      </c>
      <c r="H690" s="180">
        <f>(H628/H612)*Y60</f>
        <v>253.23966543428085</v>
      </c>
      <c r="I690" s="180">
        <f>(I629/I612)*Y78</f>
        <v>31169.440562620202</v>
      </c>
      <c r="J690" s="180">
        <f>(J630/J612)*Y79</f>
        <v>0</v>
      </c>
      <c r="K690" s="180">
        <f>(K644/K612)*Y75</f>
        <v>142343.08662461481</v>
      </c>
      <c r="L690" s="180">
        <f>(L647/L612)*Y80</f>
        <v>0</v>
      </c>
      <c r="M690" s="180">
        <f t="shared" si="20"/>
        <v>791297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882605.19999999984</v>
      </c>
      <c r="D693" s="180">
        <f>(D615/D612)*AB76</f>
        <v>7396.1204043749067</v>
      </c>
      <c r="E693" s="180">
        <f>(E623/E612)*SUM(C693:D693)</f>
        <v>398421.50108621275</v>
      </c>
      <c r="F693" s="180">
        <f>(F624/F612)*AB64</f>
        <v>771.35256738090891</v>
      </c>
      <c r="G693" s="180">
        <f>(G625/G612)*AB77</f>
        <v>0</v>
      </c>
      <c r="H693" s="180">
        <f>(H628/H612)*AB60</f>
        <v>176.00156747682519</v>
      </c>
      <c r="I693" s="180">
        <f>(I629/I612)*AB78</f>
        <v>3592.6689826544689</v>
      </c>
      <c r="J693" s="180">
        <f>(J630/J612)*AB79</f>
        <v>0</v>
      </c>
      <c r="K693" s="180">
        <f>(K644/K612)*AB75</f>
        <v>34894.206786812567</v>
      </c>
      <c r="L693" s="180">
        <f>(L647/L612)*AB80</f>
        <v>0</v>
      </c>
      <c r="M693" s="180">
        <f t="shared" si="20"/>
        <v>445252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457491.89</v>
      </c>
      <c r="D694" s="180">
        <f>(D615/D612)*AC76</f>
        <v>3350.8359021790452</v>
      </c>
      <c r="E694" s="180">
        <f>(E623/E612)*SUM(C694:D694)</f>
        <v>206302.67215242411</v>
      </c>
      <c r="F694" s="180">
        <f>(F624/F612)*AC64</f>
        <v>67.91539134687703</v>
      </c>
      <c r="G694" s="180">
        <f>(G625/G612)*AC77</f>
        <v>0</v>
      </c>
      <c r="H694" s="180">
        <f>(H628/H612)*AC60</f>
        <v>234.24669052670973</v>
      </c>
      <c r="I694" s="180">
        <f>(I629/I612)*AC78</f>
        <v>1627.6701234613156</v>
      </c>
      <c r="J694" s="180">
        <f>(J630/J612)*AC79</f>
        <v>0</v>
      </c>
      <c r="K694" s="180">
        <f>(K644/K612)*AC75</f>
        <v>15288.875009479167</v>
      </c>
      <c r="L694" s="180">
        <f>(L647/L612)*AC80</f>
        <v>0</v>
      </c>
      <c r="M694" s="180">
        <f t="shared" si="20"/>
        <v>226872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1046226.8</v>
      </c>
      <c r="D696" s="180">
        <f>(D615/D612)*AE76</f>
        <v>72935.314066451494</v>
      </c>
      <c r="E696" s="180">
        <f>(E623/E612)*SUM(C696:D696)</f>
        <v>501008.52574306261</v>
      </c>
      <c r="F696" s="180">
        <f>(F624/F612)*AE64</f>
        <v>35.354839909950748</v>
      </c>
      <c r="G696" s="180">
        <f>(G625/G612)*AE77</f>
        <v>0</v>
      </c>
      <c r="H696" s="180">
        <f>(H628/H612)*AE60</f>
        <v>414.04685298504916</v>
      </c>
      <c r="I696" s="180">
        <f>(I629/I612)*AE78</f>
        <v>35428.36328512265</v>
      </c>
      <c r="J696" s="180">
        <f>(J630/J612)*AE79</f>
        <v>0</v>
      </c>
      <c r="K696" s="180">
        <f>(K644/K612)*AE75</f>
        <v>24217.10801894663</v>
      </c>
      <c r="L696" s="180">
        <f>(L647/L612)*AE80</f>
        <v>0</v>
      </c>
      <c r="M696" s="180">
        <f t="shared" si="20"/>
        <v>634039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3019419.8899999997</v>
      </c>
      <c r="D698" s="180">
        <f>(D615/D612)*AG76</f>
        <v>27990.709939751239</v>
      </c>
      <c r="E698" s="180">
        <f>(E623/E612)*SUM(C698:D698)</f>
        <v>1364215.8475701781</v>
      </c>
      <c r="F698" s="180">
        <f>(F624/F612)*AG64</f>
        <v>171.78977533675558</v>
      </c>
      <c r="G698" s="180">
        <f>(G625/G612)*AG77</f>
        <v>0</v>
      </c>
      <c r="H698" s="180">
        <f>(H628/H612)*AG60</f>
        <v>504.79106643233303</v>
      </c>
      <c r="I698" s="180">
        <f>(I629/I612)*AG78</f>
        <v>13596.500584757787</v>
      </c>
      <c r="J698" s="180">
        <f>(J630/J612)*AG79</f>
        <v>0</v>
      </c>
      <c r="K698" s="180">
        <f>(K644/K612)*AG75</f>
        <v>95762.116281113995</v>
      </c>
      <c r="L698" s="180">
        <f>(L647/L612)*AG80</f>
        <v>370377.50782231905</v>
      </c>
      <c r="M698" s="180">
        <f t="shared" si="20"/>
        <v>1872619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20624.25</v>
      </c>
      <c r="D701" s="180">
        <f>(D615/D612)*AJ76</f>
        <v>0</v>
      </c>
      <c r="E701" s="180">
        <f>(E623/E612)*SUM(C701:D701)</f>
        <v>9232.7330930743319</v>
      </c>
      <c r="F701" s="180">
        <f>(F624/F612)*AJ64</f>
        <v>16.495089092106351</v>
      </c>
      <c r="G701" s="180">
        <f>(G625/G612)*AJ77</f>
        <v>0</v>
      </c>
      <c r="H701" s="180">
        <f>(H628/H612)*AJ60</f>
        <v>5.4868594177427514</v>
      </c>
      <c r="I701" s="180">
        <f>(I629/I612)*AJ78</f>
        <v>0</v>
      </c>
      <c r="J701" s="180">
        <f>(J630/J612)*AJ79</f>
        <v>0</v>
      </c>
      <c r="K701" s="180">
        <f>(K644/K612)*AJ75</f>
        <v>918.11757752951098</v>
      </c>
      <c r="L701" s="180">
        <f>(L647/L612)*AJ80</f>
        <v>10201.075427309637</v>
      </c>
      <c r="M701" s="180">
        <f t="shared" si="20"/>
        <v>20374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">
      <c r="C715" s="180">
        <f>SUM(C614:C647)+SUM(C668:C713)</f>
        <v>18595111.936509196</v>
      </c>
      <c r="D715" s="180">
        <f>SUM(D616:D647)+SUM(D668:D713)</f>
        <v>938531.49999999977</v>
      </c>
      <c r="E715" s="180">
        <f>SUM(E624:E647)+SUM(E668:E713)</f>
        <v>5750202.7184204692</v>
      </c>
      <c r="F715" s="180">
        <f>SUM(F625:F648)+SUM(F668:F713)</f>
        <v>2056.9712211168107</v>
      </c>
      <c r="G715" s="180">
        <f>SUM(G626:G647)+SUM(G668:G713)</f>
        <v>449861.26598476502</v>
      </c>
      <c r="H715" s="180">
        <f>SUM(H629:H647)+SUM(H668:H713)</f>
        <v>3290.4273862094224</v>
      </c>
      <c r="I715" s="180">
        <f>SUM(I630:I647)+SUM(I668:I713)</f>
        <v>390218.87384327495</v>
      </c>
      <c r="J715" s="180">
        <f>SUM(J631:J647)+SUM(J668:J713)</f>
        <v>55989.089301302971</v>
      </c>
      <c r="K715" s="180">
        <f>SUM(K668:K713)</f>
        <v>443951.73095024476</v>
      </c>
      <c r="L715" s="180">
        <f>SUM(L668:L713)</f>
        <v>1177047.1646895735</v>
      </c>
      <c r="M715" s="180">
        <f>SUM(M668:M713)</f>
        <v>8229891</v>
      </c>
      <c r="N715" s="198" t="s">
        <v>742</v>
      </c>
    </row>
    <row r="716" spans="1:83" ht="12.6" customHeight="1" x14ac:dyDescent="0.2">
      <c r="C716" s="180">
        <f>CE71</f>
        <v>18595111.936509196</v>
      </c>
      <c r="D716" s="180">
        <f>D615</f>
        <v>938531.5</v>
      </c>
      <c r="E716" s="180">
        <f>E623</f>
        <v>5750202.7184204683</v>
      </c>
      <c r="F716" s="180">
        <f>F624</f>
        <v>2056.9712211168107</v>
      </c>
      <c r="G716" s="180">
        <f>G625</f>
        <v>449861.26598476502</v>
      </c>
      <c r="H716" s="180">
        <f>H628</f>
        <v>3290.4273862094228</v>
      </c>
      <c r="I716" s="180">
        <f>I629</f>
        <v>390218.87384327501</v>
      </c>
      <c r="J716" s="180">
        <f>J630</f>
        <v>55989.089301302971</v>
      </c>
      <c r="K716" s="180">
        <f>K644</f>
        <v>443951.7309502447</v>
      </c>
      <c r="L716" s="180">
        <f>L647</f>
        <v>1177047.1646895735</v>
      </c>
      <c r="M716" s="180">
        <f>C648</f>
        <v>8229891.1265091961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194*2020*A</v>
      </c>
      <c r="B722" s="276">
        <f>ROUND(C165,0)</f>
        <v>531056</v>
      </c>
      <c r="C722" s="276">
        <f>ROUND(C166,0)</f>
        <v>20955</v>
      </c>
      <c r="D722" s="276">
        <f>ROUND(C167,0)</f>
        <v>-9819</v>
      </c>
      <c r="E722" s="276">
        <f>ROUND(C168,0)</f>
        <v>0</v>
      </c>
      <c r="F722" s="276">
        <f>ROUND(C169,0)</f>
        <v>0</v>
      </c>
      <c r="G722" s="276">
        <f>ROUND(C170,0)</f>
        <v>141805</v>
      </c>
      <c r="H722" s="276">
        <f>ROUND(C171+C172,0)</f>
        <v>5355</v>
      </c>
      <c r="I722" s="276">
        <f>ROUND(C175,0)</f>
        <v>0</v>
      </c>
      <c r="J722" s="276">
        <f>ROUND(C176,0)</f>
        <v>63336</v>
      </c>
      <c r="K722" s="276">
        <f>ROUND(C179,0)</f>
        <v>0</v>
      </c>
      <c r="L722" s="276">
        <f>ROUND(C180,0)</f>
        <v>0</v>
      </c>
      <c r="M722" s="276">
        <f>ROUND(C183,0)</f>
        <v>6755</v>
      </c>
      <c r="N722" s="276">
        <f>ROUND(C184,0)</f>
        <v>88416</v>
      </c>
      <c r="O722" s="276">
        <f>ROUND(C185,0)</f>
        <v>0</v>
      </c>
      <c r="P722" s="276">
        <f>ROUND(C188,0)</f>
        <v>1348</v>
      </c>
      <c r="Q722" s="276">
        <f>ROUND(C189,0)</f>
        <v>172306</v>
      </c>
      <c r="R722" s="276">
        <f>ROUND(B195,0)</f>
        <v>164422</v>
      </c>
      <c r="S722" s="276">
        <f>ROUND(C195,0)</f>
        <v>0</v>
      </c>
      <c r="T722" s="276">
        <f>ROUND(D195,0)</f>
        <v>0</v>
      </c>
      <c r="U722" s="276">
        <f>ROUND(B196,0)</f>
        <v>274692</v>
      </c>
      <c r="V722" s="276">
        <f>ROUND(C196,0)</f>
        <v>0</v>
      </c>
      <c r="W722" s="276">
        <f>ROUND(D196,0)</f>
        <v>0</v>
      </c>
      <c r="X722" s="276">
        <f>ROUND(B197,0)</f>
        <v>5505470</v>
      </c>
      <c r="Y722" s="276">
        <f>ROUND(C197,0)</f>
        <v>14072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2102471</v>
      </c>
      <c r="AE722" s="276">
        <f>ROUND(C199,0)</f>
        <v>0</v>
      </c>
      <c r="AF722" s="276">
        <f>ROUND(D199,0)</f>
        <v>0</v>
      </c>
      <c r="AG722" s="276">
        <f>ROUND(B200,0)</f>
        <v>6531892</v>
      </c>
      <c r="AH722" s="276">
        <f>ROUND(C200,0)</f>
        <v>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24043</v>
      </c>
      <c r="AQ722" s="276">
        <f>ROUND(C203,0)</f>
        <v>33816</v>
      </c>
      <c r="AR722" s="276">
        <f>ROUND(D203,0)</f>
        <v>-15000</v>
      </c>
      <c r="AS722" s="276"/>
      <c r="AT722" s="276"/>
      <c r="AU722" s="276"/>
      <c r="AV722" s="276">
        <f>ROUND(B209,0)</f>
        <v>247377</v>
      </c>
      <c r="AW722" s="276">
        <f>ROUND(C209,0)</f>
        <v>5854</v>
      </c>
      <c r="AX722" s="276">
        <f>ROUND(D209,0)</f>
        <v>0</v>
      </c>
      <c r="AY722" s="276">
        <f>ROUND(B210,0)</f>
        <v>4574026</v>
      </c>
      <c r="AZ722" s="276">
        <f>ROUND(C210,0)</f>
        <v>133504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2060142</v>
      </c>
      <c r="BF722" s="276">
        <f>ROUND(C212,0)</f>
        <v>18552</v>
      </c>
      <c r="BG722" s="276">
        <f>ROUND(D212,0)</f>
        <v>0</v>
      </c>
      <c r="BH722" s="276">
        <f>ROUND(B213,0)</f>
        <v>5955640</v>
      </c>
      <c r="BI722" s="276">
        <f>ROUND(C213,0)</f>
        <v>157437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9006845</v>
      </c>
      <c r="BU722" s="276">
        <f>ROUND(C224,0)</f>
        <v>4593740</v>
      </c>
      <c r="BV722" s="276">
        <f>ROUND(C225,0)</f>
        <v>277798</v>
      </c>
      <c r="BW722" s="276">
        <f>ROUND(C226,0)</f>
        <v>777860</v>
      </c>
      <c r="BX722" s="276">
        <f>ROUND(C227,0)</f>
        <v>1209305</v>
      </c>
      <c r="BY722" s="276">
        <f>ROUND(C228,0)</f>
        <v>-12376</v>
      </c>
      <c r="BZ722" s="276">
        <f>ROUND(C231,0)</f>
        <v>173</v>
      </c>
      <c r="CA722" s="276">
        <f>ROUND(C233,0)</f>
        <v>229669</v>
      </c>
      <c r="CB722" s="276">
        <f>ROUND(C234,0)</f>
        <v>511975</v>
      </c>
      <c r="CC722" s="276">
        <f>ROUND(C238+C239,0)</f>
        <v>0</v>
      </c>
      <c r="CD722" s="276">
        <f>D221</f>
        <v>456194.52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194*2020*A</v>
      </c>
      <c r="B726" s="276">
        <f>ROUND(C111,0)</f>
        <v>287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2394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15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40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65</v>
      </c>
      <c r="W726" s="276">
        <f>ROUND(C129,0)</f>
        <v>0</v>
      </c>
      <c r="X726" s="276">
        <f>ROUND(B138,0)</f>
        <v>214</v>
      </c>
      <c r="Y726" s="276">
        <f>ROUND(B139,0)</f>
        <v>1912</v>
      </c>
      <c r="Z726" s="276">
        <f>ROUND(B140,0)</f>
        <v>12449</v>
      </c>
      <c r="AA726" s="276">
        <f>ROUND(B141,0)</f>
        <v>4336591</v>
      </c>
      <c r="AB726" s="276">
        <f>ROUND(B142,0)</f>
        <v>13766050</v>
      </c>
      <c r="AC726" s="276">
        <f>ROUND(C138,0)</f>
        <v>40</v>
      </c>
      <c r="AD726" s="276">
        <f>ROUND(C139,0)</f>
        <v>286</v>
      </c>
      <c r="AE726" s="276">
        <f>ROUND(C140,0)</f>
        <v>5751</v>
      </c>
      <c r="AF726" s="276">
        <f>ROUND(C141,0)</f>
        <v>1002491</v>
      </c>
      <c r="AG726" s="276">
        <f>ROUND(C142,0)</f>
        <v>6359955</v>
      </c>
      <c r="AH726" s="276">
        <f>ROUND(D138,0)</f>
        <v>33</v>
      </c>
      <c r="AI726" s="276">
        <f>ROUND(D139,0)</f>
        <v>196</v>
      </c>
      <c r="AJ726" s="276">
        <f>ROUND(D140,0)</f>
        <v>6036</v>
      </c>
      <c r="AK726" s="276">
        <f>ROUND(D141,0)</f>
        <v>836770</v>
      </c>
      <c r="AL726" s="276">
        <f>ROUND(D142,0)</f>
        <v>6674020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194*2020*A</v>
      </c>
      <c r="B730" s="276">
        <f>ROUND(C250,0)</f>
        <v>3527</v>
      </c>
      <c r="C730" s="276">
        <f>ROUND(C251,0)</f>
        <v>0</v>
      </c>
      <c r="D730" s="276">
        <f>ROUND(C252,0)</f>
        <v>-2335540</v>
      </c>
      <c r="E730" s="276">
        <f>ROUND(C253,0)</f>
        <v>2316825</v>
      </c>
      <c r="F730" s="276">
        <f>ROUND(C254,0)</f>
        <v>0</v>
      </c>
      <c r="G730" s="276">
        <f>ROUND(C255,0)</f>
        <v>494769</v>
      </c>
      <c r="H730" s="276">
        <f>ROUND(C256,0)</f>
        <v>0</v>
      </c>
      <c r="I730" s="276">
        <f>ROUND(C257,0)</f>
        <v>204173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4003597</v>
      </c>
      <c r="O730" s="276">
        <f>ROUND(C267,0)</f>
        <v>164422</v>
      </c>
      <c r="P730" s="276">
        <f>ROUND(C268,0)</f>
        <v>274692</v>
      </c>
      <c r="Q730" s="276">
        <f>ROUND(C269,0)</f>
        <v>5519542</v>
      </c>
      <c r="R730" s="276">
        <f>ROUND(C270,0)</f>
        <v>0</v>
      </c>
      <c r="S730" s="276">
        <f>ROUND(C271,0)</f>
        <v>2102471</v>
      </c>
      <c r="T730" s="276">
        <f>ROUND(C272,0)</f>
        <v>6531892</v>
      </c>
      <c r="U730" s="276">
        <f>ROUND(C273,0)</f>
        <v>0</v>
      </c>
      <c r="V730" s="276">
        <f>ROUND(C274,0)</f>
        <v>72860</v>
      </c>
      <c r="W730" s="276">
        <f>ROUND(C275,0)</f>
        <v>0</v>
      </c>
      <c r="X730" s="276">
        <f>ROUND(C276,0)</f>
        <v>13152533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61780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229441</v>
      </c>
      <c r="AI730" s="276">
        <f>ROUND(C306,0)</f>
        <v>748902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2133963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3973356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-6281</v>
      </c>
      <c r="AY730" s="276">
        <f>ROUND(C326,0)</f>
        <v>4177748</v>
      </c>
      <c r="AZ730" s="276">
        <f>ROUND(C327,0)</f>
        <v>1281000</v>
      </c>
      <c r="BA730" s="276">
        <f>ROUND(C328,0)</f>
        <v>0</v>
      </c>
      <c r="BB730" s="276">
        <f>ROUND(C332,0)</f>
        <v>-10909303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88.56</v>
      </c>
      <c r="BJ730" s="276">
        <f>ROUND(C359,0)</f>
        <v>6175852</v>
      </c>
      <c r="BK730" s="276">
        <f>ROUND(C360,0)</f>
        <v>26800025</v>
      </c>
      <c r="BL730" s="276">
        <f>ROUND(C364,0)</f>
        <v>15853173</v>
      </c>
      <c r="BM730" s="276">
        <f>ROUND(C365,0)</f>
        <v>741644</v>
      </c>
      <c r="BN730" s="276">
        <f>ROUND(C366,0)</f>
        <v>0</v>
      </c>
      <c r="BO730" s="276">
        <f>ROUND(C370,0)</f>
        <v>133125</v>
      </c>
      <c r="BP730" s="276">
        <f>ROUND(C371,0)</f>
        <v>0</v>
      </c>
      <c r="BQ730" s="276">
        <f>ROUND(C378,0)</f>
        <v>7764946</v>
      </c>
      <c r="BR730" s="276">
        <f>ROUND(C379,0)</f>
        <v>689351</v>
      </c>
      <c r="BS730" s="276">
        <f>ROUND(C380,0)</f>
        <v>1550072</v>
      </c>
      <c r="BT730" s="276">
        <f>ROUND(C381,0)</f>
        <v>901095</v>
      </c>
      <c r="BU730" s="276">
        <f>ROUND(C382,0)</f>
        <v>221201</v>
      </c>
      <c r="BV730" s="276">
        <f>ROUND(C383,0)</f>
        <v>1574842</v>
      </c>
      <c r="BW730" s="276">
        <f>ROUND(C384,0)</f>
        <v>315348</v>
      </c>
      <c r="BX730" s="276">
        <f>ROUND(C385,0)</f>
        <v>63336</v>
      </c>
      <c r="BY730" s="276">
        <f>ROUND(C386,0)</f>
        <v>0</v>
      </c>
      <c r="BZ730" s="276">
        <f>ROUND(C387,0)</f>
        <v>95171</v>
      </c>
      <c r="CA730" s="276">
        <f>ROUND(C388,0)</f>
        <v>173654</v>
      </c>
      <c r="CB730" s="276">
        <f>C363</f>
        <v>456194.52</v>
      </c>
      <c r="CC730" s="276">
        <f>ROUND(C389,0)</f>
        <v>5379220</v>
      </c>
      <c r="CD730" s="276">
        <f>ROUND(C392,0)</f>
        <v>393329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194*2020*6010*A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194*2020*6030*A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194*2020*6070*A</v>
      </c>
      <c r="B736" s="276">
        <f>ROUND(E59,0)</f>
        <v>2394</v>
      </c>
      <c r="C736" s="278">
        <f>ROUND(E60,2)</f>
        <v>18.09</v>
      </c>
      <c r="D736" s="276">
        <f>ROUND(E61,0)</f>
        <v>1603467</v>
      </c>
      <c r="E736" s="276">
        <f>ROUND(E62,0)</f>
        <v>142352</v>
      </c>
      <c r="F736" s="276">
        <f>ROUND(E63,0)</f>
        <v>75</v>
      </c>
      <c r="G736" s="276">
        <f>ROUND(E64,0)</f>
        <v>62291</v>
      </c>
      <c r="H736" s="276">
        <f>ROUND(E65,0)</f>
        <v>0</v>
      </c>
      <c r="I736" s="276">
        <f>ROUND(E66,0)</f>
        <v>14622</v>
      </c>
      <c r="J736" s="276">
        <f>ROUND(E67,0)</f>
        <v>42307</v>
      </c>
      <c r="K736" s="276">
        <f>ROUND(E68,0)</f>
        <v>2745</v>
      </c>
      <c r="L736" s="276">
        <f>ROUND(E69,0)</f>
        <v>8486</v>
      </c>
      <c r="M736" s="276">
        <f>ROUND(E70,0)</f>
        <v>0</v>
      </c>
      <c r="N736" s="276">
        <f>ROUND(E75,0)</f>
        <v>4041923</v>
      </c>
      <c r="O736" s="276">
        <f>ROUND(E73,0)</f>
        <v>3226669</v>
      </c>
      <c r="P736" s="276">
        <f>IF(E76&gt;0,ROUND(E76,0),0)</f>
        <v>4587</v>
      </c>
      <c r="Q736" s="276">
        <f>IF(E77&gt;0,ROUND(E77,0),0)</f>
        <v>7117</v>
      </c>
      <c r="R736" s="276">
        <f>IF(E78&gt;0,ROUND(E78,0),0)</f>
        <v>1620</v>
      </c>
      <c r="S736" s="276">
        <f>IF(E79&gt;0,ROUND(E79,0),0)</f>
        <v>76086</v>
      </c>
      <c r="T736" s="278">
        <f>IF(E80&gt;0,ROUND(E80,2),0)</f>
        <v>8.9700000000000006</v>
      </c>
      <c r="U736" s="276"/>
      <c r="V736" s="277"/>
      <c r="W736" s="276"/>
      <c r="X736" s="276"/>
      <c r="Y736" s="276">
        <f t="shared" si="21"/>
        <v>2374229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194*2020*6100*A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194*2020*6120*A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194*2020*6140*A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194*2020*6150*A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194*2020*6170*A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194*2020*6200*A</v>
      </c>
      <c r="B742" s="276">
        <f>ROUND(K59,0)</f>
        <v>0</v>
      </c>
      <c r="C742" s="278">
        <f>ROUND(K60,2)</f>
        <v>0.61</v>
      </c>
      <c r="D742" s="276">
        <f>ROUND(K61,0)</f>
        <v>69344</v>
      </c>
      <c r="E742" s="276">
        <f>ROUND(K62,0)</f>
        <v>6156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424</v>
      </c>
      <c r="J742" s="276">
        <f>ROUND(K67,0)</f>
        <v>86520</v>
      </c>
      <c r="K742" s="276">
        <f>ROUND(K68,0)</f>
        <v>783</v>
      </c>
      <c r="L742" s="276">
        <f>ROUND(K69,0)</f>
        <v>1014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9382</v>
      </c>
      <c r="Q742" s="276">
        <f>IF(K77&gt;0,ROUND(K77,0),0)</f>
        <v>0</v>
      </c>
      <c r="R742" s="276">
        <f>IF(K78&gt;0,ROUND(K78,0),0)</f>
        <v>3312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624089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194*2020*6210*A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194*2020*6330*A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194*2020*6400*A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194*2020*7010*A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194*2020*7020*A</v>
      </c>
      <c r="B747" s="276">
        <f>ROUND(P59,0)</f>
        <v>0</v>
      </c>
      <c r="C747" s="278">
        <f>ROUND(P60,2)</f>
        <v>1.02</v>
      </c>
      <c r="D747" s="276">
        <f>ROUND(P61,0)</f>
        <v>83321</v>
      </c>
      <c r="E747" s="276">
        <f>ROUND(P62,0)</f>
        <v>7397</v>
      </c>
      <c r="F747" s="276">
        <f>ROUND(P63,0)</f>
        <v>0</v>
      </c>
      <c r="G747" s="276">
        <f>ROUND(P64,0)</f>
        <v>39682</v>
      </c>
      <c r="H747" s="276">
        <f>ROUND(P65,0)</f>
        <v>0</v>
      </c>
      <c r="I747" s="276">
        <f>ROUND(P66,0)</f>
        <v>32958</v>
      </c>
      <c r="J747" s="276">
        <f>ROUND(P67,0)</f>
        <v>22895</v>
      </c>
      <c r="K747" s="276">
        <f>ROUND(P68,0)</f>
        <v>0</v>
      </c>
      <c r="L747" s="276">
        <f>ROUND(P69,0)</f>
        <v>539</v>
      </c>
      <c r="M747" s="276">
        <f>ROUND(P70,0)</f>
        <v>0</v>
      </c>
      <c r="N747" s="276">
        <f>ROUND(P75,0)</f>
        <v>321294</v>
      </c>
      <c r="O747" s="276">
        <f>ROUND(P73,0)</f>
        <v>0</v>
      </c>
      <c r="P747" s="276">
        <f>IF(P76&gt;0,ROUND(P76,0),0)</f>
        <v>2483</v>
      </c>
      <c r="Q747" s="276">
        <f>IF(P77&gt;0,ROUND(P77,0),0)</f>
        <v>0</v>
      </c>
      <c r="R747" s="276">
        <f>IF(P78&gt;0,ROUND(P78,0),0)</f>
        <v>876</v>
      </c>
      <c r="S747" s="276">
        <f>IF(P79&gt;0,ROUND(P79,0),0)</f>
        <v>0</v>
      </c>
      <c r="T747" s="278">
        <f>IF(P80&gt;0,ROUND(P80,2),0)</f>
        <v>0.64</v>
      </c>
      <c r="U747" s="276"/>
      <c r="V747" s="277"/>
      <c r="W747" s="276"/>
      <c r="X747" s="276"/>
      <c r="Y747" s="276">
        <f t="shared" si="21"/>
        <v>283988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194*2020*7030*A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194*2020*7040*A</v>
      </c>
      <c r="B749" s="276">
        <f>ROUND(R59,0)</f>
        <v>0</v>
      </c>
      <c r="C749" s="278">
        <f>ROUND(R60,2)</f>
        <v>1.94</v>
      </c>
      <c r="D749" s="276">
        <f>ROUND(R61,0)</f>
        <v>424160</v>
      </c>
      <c r="E749" s="276">
        <f>ROUND(R62,0)</f>
        <v>37656</v>
      </c>
      <c r="F749" s="276">
        <f>ROUND(R63,0)</f>
        <v>0</v>
      </c>
      <c r="G749" s="276">
        <f>ROUND(R64,0)</f>
        <v>9067</v>
      </c>
      <c r="H749" s="276">
        <f>ROUND(R65,0)</f>
        <v>185</v>
      </c>
      <c r="I749" s="276">
        <f>ROUND(R66,0)</f>
        <v>40</v>
      </c>
      <c r="J749" s="276">
        <f>ROUND(R67,0)</f>
        <v>0</v>
      </c>
      <c r="K749" s="276">
        <f>ROUND(R68,0)</f>
        <v>0</v>
      </c>
      <c r="L749" s="276">
        <f>ROUND(R69,0)</f>
        <v>5577</v>
      </c>
      <c r="M749" s="276">
        <f>ROUND(R70,0)</f>
        <v>0</v>
      </c>
      <c r="N749" s="276">
        <f>ROUND(R75,0)</f>
        <v>85423</v>
      </c>
      <c r="O749" s="276">
        <f>ROUND(R73,0)</f>
        <v>1893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214648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194*2020*7050*A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-71871</v>
      </c>
      <c r="H750" s="276">
        <f>ROUND(S65,0)</f>
        <v>0</v>
      </c>
      <c r="I750" s="276">
        <f>ROUND(S66,0)</f>
        <v>4011</v>
      </c>
      <c r="J750" s="276">
        <f>ROUND(S67,0)</f>
        <v>16177</v>
      </c>
      <c r="K750" s="276">
        <f>ROUND(S68,0)</f>
        <v>598</v>
      </c>
      <c r="L750" s="276">
        <f>ROUND(S69,0)</f>
        <v>1032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1754</v>
      </c>
      <c r="Q750" s="276">
        <f>IF(S77&gt;0,ROUND(S77,0),0)</f>
        <v>0</v>
      </c>
      <c r="R750" s="276">
        <f>IF(S78&gt;0,ROUND(S78,0),0)</f>
        <v>619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80352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194*2020*7060*A</v>
      </c>
      <c r="B751" s="276"/>
      <c r="C751" s="278">
        <f>ROUND(T60,2)</f>
        <v>0.55000000000000004</v>
      </c>
      <c r="D751" s="276">
        <f>ROUND(T61,0)</f>
        <v>48809</v>
      </c>
      <c r="E751" s="276">
        <f>ROUND(T62,0)</f>
        <v>4333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437963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0.54</v>
      </c>
      <c r="U751" s="276"/>
      <c r="V751" s="277"/>
      <c r="W751" s="276"/>
      <c r="X751" s="276"/>
      <c r="Y751" s="276">
        <f t="shared" si="21"/>
        <v>72083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194*2020*7070*A</v>
      </c>
      <c r="B752" s="276">
        <f>ROUND(U59,0)</f>
        <v>0</v>
      </c>
      <c r="C752" s="278">
        <f>ROUND(U60,2)</f>
        <v>6</v>
      </c>
      <c r="D752" s="276">
        <f>ROUND(U61,0)</f>
        <v>489406</v>
      </c>
      <c r="E752" s="276">
        <f>ROUND(U62,0)</f>
        <v>43448</v>
      </c>
      <c r="F752" s="276">
        <f>ROUND(U63,0)</f>
        <v>6917</v>
      </c>
      <c r="G752" s="276">
        <f>ROUND(U64,0)</f>
        <v>244953</v>
      </c>
      <c r="H752" s="276">
        <f>ROUND(U65,0)</f>
        <v>0</v>
      </c>
      <c r="I752" s="276">
        <f>ROUND(U66,0)</f>
        <v>252159</v>
      </c>
      <c r="J752" s="276">
        <f>ROUND(U67,0)</f>
        <v>7856</v>
      </c>
      <c r="K752" s="276">
        <f>ROUND(U68,0)</f>
        <v>6490</v>
      </c>
      <c r="L752" s="276">
        <f>ROUND(U69,0)</f>
        <v>8659</v>
      </c>
      <c r="M752" s="276">
        <f>ROUND(U70,0)</f>
        <v>0</v>
      </c>
      <c r="N752" s="276">
        <f>ROUND(U75,0)</f>
        <v>4808782</v>
      </c>
      <c r="O752" s="276">
        <f>ROUND(U73,0)</f>
        <v>485027</v>
      </c>
      <c r="P752" s="276">
        <f>IF(U76&gt;0,ROUND(U76,0),0)</f>
        <v>852</v>
      </c>
      <c r="Q752" s="276">
        <f>IF(U77&gt;0,ROUND(U77,0),0)</f>
        <v>0</v>
      </c>
      <c r="R752" s="276">
        <f>IF(U78&gt;0,ROUND(U78,0),0)</f>
        <v>301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590049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194*2020*7110*A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194*2020*7120*A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194*2020*7130*A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194*2020*7140*A</v>
      </c>
      <c r="B756" s="276">
        <f>ROUND(Y59,0)</f>
        <v>0</v>
      </c>
      <c r="C756" s="278">
        <f>ROUND(Y60,2)</f>
        <v>6</v>
      </c>
      <c r="D756" s="276">
        <f>ROUND(Y61,0)</f>
        <v>563747</v>
      </c>
      <c r="E756" s="276">
        <f>ROUND(Y62,0)</f>
        <v>50048</v>
      </c>
      <c r="F756" s="276">
        <f>ROUND(Y63,0)</f>
        <v>0</v>
      </c>
      <c r="G756" s="276">
        <f>ROUND(Y64,0)</f>
        <v>24218</v>
      </c>
      <c r="H756" s="276">
        <f>ROUND(Y65,0)</f>
        <v>333</v>
      </c>
      <c r="I756" s="276">
        <f>ROUND(Y66,0)</f>
        <v>512326</v>
      </c>
      <c r="J756" s="276">
        <f>ROUND(Y67,0)</f>
        <v>19497</v>
      </c>
      <c r="K756" s="276">
        <f>ROUND(Y68,0)</f>
        <v>0</v>
      </c>
      <c r="L756" s="276">
        <f>ROUND(Y69,0)</f>
        <v>1797</v>
      </c>
      <c r="M756" s="276">
        <f>ROUND(Y70,0)</f>
        <v>150</v>
      </c>
      <c r="N756" s="276">
        <f>ROUND(Y75,0)</f>
        <v>10572969</v>
      </c>
      <c r="O756" s="276">
        <f>ROUND(Y73,0)</f>
        <v>525171</v>
      </c>
      <c r="P756" s="276">
        <f>IF(Y76&gt;0,ROUND(Y76,0),0)</f>
        <v>2114</v>
      </c>
      <c r="Q756" s="276">
        <f>IF(Y77&gt;0,ROUND(Y77,0),0)</f>
        <v>0</v>
      </c>
      <c r="R756" s="276">
        <f>IF(Y78&gt;0,ROUND(Y78,0),0)</f>
        <v>746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791297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194*2020*7150*A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194*2020*7160*A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194*2020*7170*A</v>
      </c>
      <c r="B759" s="276"/>
      <c r="C759" s="278">
        <f>ROUND(AB60,2)</f>
        <v>4.17</v>
      </c>
      <c r="D759" s="276">
        <f>ROUND(AB61,0)</f>
        <v>432992</v>
      </c>
      <c r="E759" s="276">
        <f>ROUND(AB62,0)</f>
        <v>38440</v>
      </c>
      <c r="F759" s="276">
        <f>ROUND(AB63,0)</f>
        <v>0</v>
      </c>
      <c r="G759" s="276">
        <f>ROUND(AB64,0)</f>
        <v>317158</v>
      </c>
      <c r="H759" s="276">
        <f>ROUND(AB65,0)</f>
        <v>0</v>
      </c>
      <c r="I759" s="276">
        <f>ROUND(AB66,0)</f>
        <v>36679</v>
      </c>
      <c r="J759" s="276">
        <f>ROUND(AB67,0)</f>
        <v>2247</v>
      </c>
      <c r="K759" s="276">
        <f>ROUND(AB68,0)</f>
        <v>52720</v>
      </c>
      <c r="L759" s="276">
        <f>ROUND(AB69,0)</f>
        <v>2369</v>
      </c>
      <c r="M759" s="276">
        <f>ROUND(AB70,0)</f>
        <v>0</v>
      </c>
      <c r="N759" s="276">
        <f>ROUND(AB75,0)</f>
        <v>2591874</v>
      </c>
      <c r="O759" s="276">
        <f>ROUND(AB73,0)</f>
        <v>958110</v>
      </c>
      <c r="P759" s="276">
        <f>IF(AB76&gt;0,ROUND(AB76,0),0)</f>
        <v>244</v>
      </c>
      <c r="Q759" s="276">
        <f>IF(AB77&gt;0,ROUND(AB77,0),0)</f>
        <v>0</v>
      </c>
      <c r="R759" s="276">
        <f>IF(AB78&gt;0,ROUND(AB78,0),0)</f>
        <v>86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445252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194*2020*7180*A</v>
      </c>
      <c r="B760" s="276">
        <f>ROUND(AC59,0)</f>
        <v>0</v>
      </c>
      <c r="C760" s="278">
        <f>ROUND(AC60,2)</f>
        <v>5.55</v>
      </c>
      <c r="D760" s="276">
        <f>ROUND(AC61,0)</f>
        <v>389370</v>
      </c>
      <c r="E760" s="276">
        <f>ROUND(AC62,0)</f>
        <v>34567</v>
      </c>
      <c r="F760" s="276">
        <f>ROUND(AC63,0)</f>
        <v>0</v>
      </c>
      <c r="G760" s="276">
        <f>ROUND(AC64,0)</f>
        <v>27925</v>
      </c>
      <c r="H760" s="276">
        <f>ROUND(AC65,0)</f>
        <v>0</v>
      </c>
      <c r="I760" s="276">
        <f>ROUND(AC66,0)</f>
        <v>4230</v>
      </c>
      <c r="J760" s="276">
        <f>ROUND(AC67,0)</f>
        <v>1018</v>
      </c>
      <c r="K760" s="276">
        <f>ROUND(AC68,0)</f>
        <v>0</v>
      </c>
      <c r="L760" s="276">
        <f>ROUND(AC69,0)</f>
        <v>383</v>
      </c>
      <c r="M760" s="276">
        <f>ROUND(AC70,0)</f>
        <v>0</v>
      </c>
      <c r="N760" s="276">
        <f>ROUND(AC75,0)</f>
        <v>1135628</v>
      </c>
      <c r="O760" s="276">
        <f>ROUND(AC73,0)</f>
        <v>491454</v>
      </c>
      <c r="P760" s="276">
        <f>IF(AC76&gt;0,ROUND(AC76,0),0)</f>
        <v>110</v>
      </c>
      <c r="Q760" s="276">
        <f>IF(AC77&gt;0,ROUND(AC77,0),0)</f>
        <v>0</v>
      </c>
      <c r="R760" s="276">
        <f>IF(AC78&gt;0,ROUND(AC78,0),0)</f>
        <v>39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226872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194*2020*7190*A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194*2020*7200*A</v>
      </c>
      <c r="B762" s="276">
        <f>ROUND(AE59,0)</f>
        <v>0</v>
      </c>
      <c r="C762" s="278">
        <f>ROUND(AE60,2)</f>
        <v>9.81</v>
      </c>
      <c r="D762" s="276">
        <f>ROUND(AE61,0)</f>
        <v>922960</v>
      </c>
      <c r="E762" s="276">
        <f>ROUND(AE62,0)</f>
        <v>81938</v>
      </c>
      <c r="F762" s="276">
        <f>ROUND(AE63,0)</f>
        <v>0</v>
      </c>
      <c r="G762" s="276">
        <f>ROUND(AE64,0)</f>
        <v>14537</v>
      </c>
      <c r="H762" s="276">
        <f>ROUND(AE65,0)</f>
        <v>0</v>
      </c>
      <c r="I762" s="276">
        <f>ROUND(AE66,0)</f>
        <v>2250</v>
      </c>
      <c r="J762" s="276">
        <f>ROUND(AE67,0)</f>
        <v>22161</v>
      </c>
      <c r="K762" s="276">
        <f>ROUND(AE68,0)</f>
        <v>0</v>
      </c>
      <c r="L762" s="276">
        <f>ROUND(AE69,0)</f>
        <v>3717</v>
      </c>
      <c r="M762" s="276">
        <f>ROUND(AE70,0)</f>
        <v>1335</v>
      </c>
      <c r="N762" s="276">
        <f>ROUND(AE75,0)</f>
        <v>1798800</v>
      </c>
      <c r="O762" s="276">
        <f>ROUND(AE73,0)</f>
        <v>321251</v>
      </c>
      <c r="P762" s="276">
        <f>IF(AE76&gt;0,ROUND(AE76,0),0)</f>
        <v>2403</v>
      </c>
      <c r="Q762" s="276">
        <f>IF(AE77&gt;0,ROUND(AE77,0),0)</f>
        <v>0</v>
      </c>
      <c r="R762" s="276">
        <f>IF(AE78&gt;0,ROUND(AE78,0),0)</f>
        <v>848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634039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194*2020*7220*A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194*2020*7230*A</v>
      </c>
      <c r="B764" s="276">
        <f>ROUND(AG59,0)</f>
        <v>0</v>
      </c>
      <c r="C764" s="278">
        <f>ROUND(AG60,2)</f>
        <v>11.96</v>
      </c>
      <c r="D764" s="276">
        <f>ROUND(AG61,0)</f>
        <v>1214384</v>
      </c>
      <c r="E764" s="276">
        <f>ROUND(AG62,0)</f>
        <v>107810</v>
      </c>
      <c r="F764" s="276">
        <f>ROUND(AG63,0)</f>
        <v>1478969</v>
      </c>
      <c r="G764" s="276">
        <f>ROUND(AG64,0)</f>
        <v>70635</v>
      </c>
      <c r="H764" s="276">
        <f>ROUND(AG65,0)</f>
        <v>0</v>
      </c>
      <c r="I764" s="276">
        <f>ROUND(AG66,0)</f>
        <v>111048</v>
      </c>
      <c r="J764" s="276">
        <f>ROUND(AG67,0)</f>
        <v>8505</v>
      </c>
      <c r="K764" s="276">
        <f>ROUND(AG68,0)</f>
        <v>0</v>
      </c>
      <c r="L764" s="276">
        <f>ROUND(AG69,0)</f>
        <v>28068</v>
      </c>
      <c r="M764" s="276">
        <f>ROUND(AG70,0)</f>
        <v>0</v>
      </c>
      <c r="N764" s="276">
        <f>ROUND(AG75,0)</f>
        <v>7113025</v>
      </c>
      <c r="O764" s="276">
        <f>ROUND(AG73,0)</f>
        <v>161723</v>
      </c>
      <c r="P764" s="276">
        <f>IF(AG76&gt;0,ROUND(AG76,0),0)</f>
        <v>922</v>
      </c>
      <c r="Q764" s="276">
        <f>IF(AG77&gt;0,ROUND(AG77,0),0)</f>
        <v>0</v>
      </c>
      <c r="R764" s="276">
        <f>IF(AG78&gt;0,ROUND(AG78,0),0)</f>
        <v>326</v>
      </c>
      <c r="S764" s="276">
        <f>IF(AG79&gt;0,ROUND(AG79,0),0)</f>
        <v>0</v>
      </c>
      <c r="T764" s="278">
        <f>IF(AG80&gt;0,ROUND(AG80,2),0)</f>
        <v>4.72</v>
      </c>
      <c r="U764" s="276"/>
      <c r="V764" s="277"/>
      <c r="W764" s="276"/>
      <c r="X764" s="276"/>
      <c r="Y764" s="276">
        <f t="shared" si="21"/>
        <v>1872619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194*2020*7240*A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194*2020*7250*A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194*2020*7260*A</v>
      </c>
      <c r="B767" s="276">
        <f>ROUND(AJ59,0)</f>
        <v>0</v>
      </c>
      <c r="C767" s="278">
        <f>ROUND(AJ60,2)</f>
        <v>0.13</v>
      </c>
      <c r="D767" s="276">
        <f>ROUND(AJ61,0)</f>
        <v>12713</v>
      </c>
      <c r="E767" s="276">
        <f>ROUND(AJ62,0)</f>
        <v>1129</v>
      </c>
      <c r="F767" s="276">
        <f>ROUND(AJ63,0)</f>
        <v>0</v>
      </c>
      <c r="G767" s="276">
        <f>ROUND(AJ64,0)</f>
        <v>6782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68196</v>
      </c>
      <c r="O767" s="276">
        <f>ROUND(AJ73,0)</f>
        <v>4554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0.13</v>
      </c>
      <c r="U767" s="276"/>
      <c r="V767" s="277"/>
      <c r="W767" s="276"/>
      <c r="X767" s="276"/>
      <c r="Y767" s="276">
        <f t="shared" si="21"/>
        <v>20374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194*2020*7310*A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194*2020*7320*A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194*2020*7330*A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194*2020*7340*A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194*2020*7350*A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194*2020*7380*A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194*2020*7390*A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194*2020*7400*A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194*2020*7410*A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194*2020*7420*A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194*2020*7430*A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194*2020*7490*A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194*2020*8200*A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194*2020*8310*A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194*2020*8320*A</v>
      </c>
      <c r="B782" s="276">
        <f>ROUND(AY59,0)</f>
        <v>7117</v>
      </c>
      <c r="C782" s="278">
        <f>ROUND(AY60,2)</f>
        <v>4.54</v>
      </c>
      <c r="D782" s="276">
        <f>ROUND(AY61,0)</f>
        <v>169782</v>
      </c>
      <c r="E782" s="276">
        <f>ROUND(AY62,0)</f>
        <v>15073</v>
      </c>
      <c r="F782" s="276">
        <f>ROUND(AY63,0)</f>
        <v>0</v>
      </c>
      <c r="G782" s="276">
        <f>ROUND(AY64,0)</f>
        <v>76162</v>
      </c>
      <c r="H782" s="276">
        <f>ROUND(AY65,0)</f>
        <v>0</v>
      </c>
      <c r="I782" s="276">
        <f>ROUND(AY66,0)</f>
        <v>2523</v>
      </c>
      <c r="J782" s="276">
        <f>ROUND(AY67,0)</f>
        <v>14751</v>
      </c>
      <c r="K782" s="276">
        <f>ROUND(AY68,0)</f>
        <v>0</v>
      </c>
      <c r="L782" s="276">
        <f>ROUND(AY69,0)</f>
        <v>5414</v>
      </c>
      <c r="M782" s="276">
        <f>ROUND(AY70,0)</f>
        <v>21632</v>
      </c>
      <c r="N782" s="276"/>
      <c r="O782" s="276"/>
      <c r="P782" s="276">
        <f>IF(AY76&gt;0,ROUND(AY76,0),0)</f>
        <v>1600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194*2020*8330*A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194*2020*8350*A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217</v>
      </c>
      <c r="H784" s="276">
        <f>ROUND(BA65,0)</f>
        <v>0</v>
      </c>
      <c r="I784" s="276">
        <f>ROUND(BA66,0)</f>
        <v>38458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194*2020*8360*A</v>
      </c>
      <c r="B785" s="276"/>
      <c r="C785" s="278">
        <f>ROUND(BB60,2)</f>
        <v>0.7</v>
      </c>
      <c r="D785" s="276">
        <f>ROUND(BB61,0)</f>
        <v>53806</v>
      </c>
      <c r="E785" s="276">
        <f>ROUND(BB62,0)</f>
        <v>4777</v>
      </c>
      <c r="F785" s="276">
        <f>ROUND(BB63,0)</f>
        <v>0</v>
      </c>
      <c r="G785" s="276">
        <f>ROUND(BB64,0)</f>
        <v>909</v>
      </c>
      <c r="H785" s="276">
        <f>ROUND(BB65,0)</f>
        <v>0</v>
      </c>
      <c r="I785" s="276">
        <f>ROUND(BB66,0)</f>
        <v>51878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194*2020*8370*A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194*2020*8420*A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404</v>
      </c>
      <c r="H787" s="276">
        <f>ROUND(BD65,0)</f>
        <v>0</v>
      </c>
      <c r="I787" s="276">
        <f>ROUND(BD66,0)</f>
        <v>1017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194*2020*8430*A</v>
      </c>
      <c r="B788" s="276">
        <f>ROUND(BE59,0)</f>
        <v>34194</v>
      </c>
      <c r="C788" s="278">
        <f>ROUND(BE60,2)</f>
        <v>3.45</v>
      </c>
      <c r="D788" s="276">
        <f>ROUND(BE61,0)</f>
        <v>231252</v>
      </c>
      <c r="E788" s="276">
        <f>ROUND(BE62,0)</f>
        <v>20530</v>
      </c>
      <c r="F788" s="276">
        <f>ROUND(BE63,0)</f>
        <v>19906</v>
      </c>
      <c r="G788" s="276">
        <f>ROUND(BE64,0)</f>
        <v>8909</v>
      </c>
      <c r="H788" s="276">
        <f>ROUND(BE65,0)</f>
        <v>208519</v>
      </c>
      <c r="I788" s="276">
        <f>ROUND(BE66,0)</f>
        <v>150276</v>
      </c>
      <c r="J788" s="276">
        <f>ROUND(BE67,0)</f>
        <v>30177</v>
      </c>
      <c r="K788" s="276">
        <f>ROUND(BE68,0)</f>
        <v>0</v>
      </c>
      <c r="L788" s="276">
        <f>ROUND(BE69,0)</f>
        <v>138</v>
      </c>
      <c r="M788" s="276">
        <f>ROUND(BE70,0)</f>
        <v>0</v>
      </c>
      <c r="N788" s="276"/>
      <c r="O788" s="276"/>
      <c r="P788" s="276">
        <f>IF(BE76&gt;0,ROUND(BE76,0),0)</f>
        <v>3272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194*2020*8460*A</v>
      </c>
      <c r="B789" s="276"/>
      <c r="C789" s="278">
        <f>ROUND(BF60,2)</f>
        <v>5.81</v>
      </c>
      <c r="D789" s="276">
        <f>ROUND(BF61,0)</f>
        <v>211788</v>
      </c>
      <c r="E789" s="276">
        <f>ROUND(BF62,0)</f>
        <v>18802</v>
      </c>
      <c r="F789" s="276">
        <f>ROUND(BF63,0)</f>
        <v>0</v>
      </c>
      <c r="G789" s="276">
        <f>ROUND(BF64,0)</f>
        <v>19487</v>
      </c>
      <c r="H789" s="276">
        <f>ROUND(BF65,0)</f>
        <v>0</v>
      </c>
      <c r="I789" s="276">
        <f>ROUND(BF66,0)</f>
        <v>4546</v>
      </c>
      <c r="J789" s="276">
        <f>ROUND(BF67,0)</f>
        <v>3337</v>
      </c>
      <c r="K789" s="276">
        <f>ROUND(BF68,0)</f>
        <v>0</v>
      </c>
      <c r="L789" s="276">
        <f>ROUND(BF69,0)</f>
        <v>407</v>
      </c>
      <c r="M789" s="276">
        <f>ROUND(BF70,0)</f>
        <v>0</v>
      </c>
      <c r="N789" s="276"/>
      <c r="O789" s="276"/>
      <c r="P789" s="276">
        <f>IF(BF76&gt;0,ROUND(BF76,0),0)</f>
        <v>362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194*2020*8470*A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608</v>
      </c>
      <c r="I790" s="276">
        <f>ROUND(BG66,0)</f>
        <v>4548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194*2020*8480*A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328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194*2020*8490*A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194*2020*8510*A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194*2020*8530*A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194*2020*8560*A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356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39</v>
      </c>
      <c r="Q795" s="276">
        <f>IF(BL77&gt;0,ROUND(BL77,0),0)</f>
        <v>0</v>
      </c>
      <c r="R795" s="276">
        <f>IF(BL78&gt;0,ROUND(BL78,0),0)</f>
        <v>14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194*2020*8590*A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194*2020*8610*A</v>
      </c>
      <c r="B797" s="276"/>
      <c r="C797" s="278">
        <f>ROUND(BN60,2)</f>
        <v>1.43</v>
      </c>
      <c r="D797" s="276">
        <f>ROUND(BN61,0)</f>
        <v>178485</v>
      </c>
      <c r="E797" s="276">
        <f>ROUND(BN62,0)</f>
        <v>15845</v>
      </c>
      <c r="F797" s="276">
        <f>ROUND(BN63,0)</f>
        <v>23057</v>
      </c>
      <c r="G797" s="276">
        <f>ROUND(BN64,0)</f>
        <v>22838</v>
      </c>
      <c r="H797" s="276">
        <f>ROUND(BN65,0)</f>
        <v>10875</v>
      </c>
      <c r="I797" s="276">
        <f>ROUND(BN66,0)</f>
        <v>14900</v>
      </c>
      <c r="J797" s="276">
        <f>ROUND(BN67,0)</f>
        <v>22992</v>
      </c>
      <c r="K797" s="276">
        <f>ROUND(BN68,0)</f>
        <v>0</v>
      </c>
      <c r="L797" s="276">
        <f>ROUND(BN69,0)</f>
        <v>56313</v>
      </c>
      <c r="M797" s="276">
        <f>ROUND(BN70,0)</f>
        <v>13990</v>
      </c>
      <c r="N797" s="276"/>
      <c r="O797" s="276"/>
      <c r="P797" s="276">
        <f>IF(BN76&gt;0,ROUND(BN76,0),0)</f>
        <v>2493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194*2020*8620*A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2269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194*2020*8630*A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194*2020*8640*A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194*2020*8650*A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194*2020*8660*A</v>
      </c>
      <c r="B802" s="276"/>
      <c r="C802" s="278">
        <f>ROUND(BS60,2)</f>
        <v>0.05</v>
      </c>
      <c r="D802" s="276">
        <f>ROUND(BS61,0)</f>
        <v>3145</v>
      </c>
      <c r="E802" s="276">
        <f>ROUND(BS62,0)</f>
        <v>279</v>
      </c>
      <c r="F802" s="276">
        <f>ROUND(BS63,0)</f>
        <v>0</v>
      </c>
      <c r="G802" s="276">
        <f>ROUND(BS64,0)</f>
        <v>393</v>
      </c>
      <c r="H802" s="276">
        <f>ROUND(BS65,0)</f>
        <v>0</v>
      </c>
      <c r="I802" s="276">
        <f>ROUND(BS66,0)</f>
        <v>0</v>
      </c>
      <c r="J802" s="276">
        <f>ROUND(BS67,0)</f>
        <v>2040</v>
      </c>
      <c r="K802" s="276">
        <f>ROUND(BS68,0)</f>
        <v>0</v>
      </c>
      <c r="L802" s="276">
        <f>ROUND(BS69,0)</f>
        <v>900</v>
      </c>
      <c r="M802" s="276">
        <f>ROUND(BS70,0)</f>
        <v>1281</v>
      </c>
      <c r="N802" s="276"/>
      <c r="O802" s="276"/>
      <c r="P802" s="276">
        <f>IF(BS76&gt;0,ROUND(BS76,0),0)</f>
        <v>221</v>
      </c>
      <c r="Q802" s="276">
        <f>IF(BS77&gt;0,ROUND(BS77,0),0)</f>
        <v>0</v>
      </c>
      <c r="R802" s="276">
        <f>IF(BS78&gt;0,ROUND(BS78,0),0)</f>
        <v>78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194*2020*8670*A</v>
      </c>
      <c r="B803" s="276"/>
      <c r="C803" s="278">
        <f>ROUND(BT60,2)</f>
        <v>1.32</v>
      </c>
      <c r="D803" s="276">
        <f>ROUND(BT61,0)</f>
        <v>83782</v>
      </c>
      <c r="E803" s="276">
        <f>ROUND(BT62,0)</f>
        <v>7438</v>
      </c>
      <c r="F803" s="276">
        <f>ROUND(BT63,0)</f>
        <v>0</v>
      </c>
      <c r="G803" s="276">
        <f>ROUND(BT64,0)</f>
        <v>463</v>
      </c>
      <c r="H803" s="276">
        <f>ROUND(BT65,0)</f>
        <v>0</v>
      </c>
      <c r="I803" s="276">
        <f>ROUND(BT66,0)</f>
        <v>1026</v>
      </c>
      <c r="J803" s="276">
        <f>ROUND(BT67,0)</f>
        <v>8742</v>
      </c>
      <c r="K803" s="276">
        <f>ROUND(BT68,0)</f>
        <v>0</v>
      </c>
      <c r="L803" s="276">
        <f>ROUND(BT69,0)</f>
        <v>3118</v>
      </c>
      <c r="M803" s="276">
        <f>ROUND(BT70,0)</f>
        <v>0</v>
      </c>
      <c r="N803" s="276"/>
      <c r="O803" s="276"/>
      <c r="P803" s="276">
        <f>IF(BT76&gt;0,ROUND(BT76,0),0)</f>
        <v>948</v>
      </c>
      <c r="Q803" s="276">
        <f>IF(BT77&gt;0,ROUND(BT77,0),0)</f>
        <v>0</v>
      </c>
      <c r="R803" s="276">
        <f>IF(BT78&gt;0,ROUND(BT78,0),0)</f>
        <v>335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194*2020*8680*A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194*2020*8690*A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3770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409</v>
      </c>
      <c r="Q805" s="276">
        <f>IF(BV77&gt;0,ROUND(BV77,0),0)</f>
        <v>0</v>
      </c>
      <c r="R805" s="276">
        <f>IF(BV78&gt;0,ROUND(BV78,0),0)</f>
        <v>144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194*2020*8700*A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15210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194*2020*8710*A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194*2020*8720*A</v>
      </c>
      <c r="B808" s="276"/>
      <c r="C808" s="278">
        <f>ROUND(BY60,2)</f>
        <v>3.87</v>
      </c>
      <c r="D808" s="276">
        <f>ROUND(BY61,0)</f>
        <v>386909</v>
      </c>
      <c r="E808" s="276">
        <f>ROUND(BY62,0)</f>
        <v>34349</v>
      </c>
      <c r="F808" s="276">
        <f>ROUND(BY63,0)</f>
        <v>0</v>
      </c>
      <c r="G808" s="276">
        <f>ROUND(BY64,0)</f>
        <v>458</v>
      </c>
      <c r="H808" s="276">
        <f>ROUND(BY65,0)</f>
        <v>626</v>
      </c>
      <c r="I808" s="276">
        <f>ROUND(BY66,0)</f>
        <v>306938</v>
      </c>
      <c r="J808" s="276">
        <f>ROUND(BY67,0)</f>
        <v>0</v>
      </c>
      <c r="K808" s="276">
        <f>ROUND(BY68,0)</f>
        <v>0</v>
      </c>
      <c r="L808" s="276">
        <f>ROUND(BY69,0)</f>
        <v>21385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194*2020*8730*A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194*2020*8740*A</v>
      </c>
      <c r="B810" s="276"/>
      <c r="C810" s="278">
        <f>ROUND(CA60,2)</f>
        <v>0.38</v>
      </c>
      <c r="D810" s="276">
        <f>ROUND(CA61,0)</f>
        <v>54824</v>
      </c>
      <c r="E810" s="276">
        <f>ROUND(CA62,0)</f>
        <v>4867</v>
      </c>
      <c r="F810" s="276">
        <f>ROUND(CA63,0)</f>
        <v>0</v>
      </c>
      <c r="G810" s="276">
        <f>ROUND(CA64,0)</f>
        <v>34</v>
      </c>
      <c r="H810" s="276">
        <f>ROUND(CA65,0)</f>
        <v>55</v>
      </c>
      <c r="I810" s="276">
        <f>ROUND(CA66,0)</f>
        <v>1475</v>
      </c>
      <c r="J810" s="276">
        <f>ROUND(CA67,0)</f>
        <v>0</v>
      </c>
      <c r="K810" s="276">
        <f>ROUND(CA68,0)</f>
        <v>0</v>
      </c>
      <c r="L810" s="276">
        <f>ROUND(CA69,0)</f>
        <v>1022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194*2020*8770*A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194*2020*8790*A</v>
      </c>
      <c r="B812" s="276"/>
      <c r="C812" s="278">
        <f>ROUND(CC60,2)</f>
        <v>1.18</v>
      </c>
      <c r="D812" s="276">
        <f>ROUND(CC61,0)</f>
        <v>136502</v>
      </c>
      <c r="E812" s="276">
        <f>ROUND(CC62,0)</f>
        <v>12118</v>
      </c>
      <c r="F812" s="276">
        <f>ROUND(CC63,0)</f>
        <v>5938</v>
      </c>
      <c r="G812" s="276">
        <f>ROUND(CC64,0)</f>
        <v>23177</v>
      </c>
      <c r="H812" s="276">
        <f>ROUND(CC65,0)</f>
        <v>0</v>
      </c>
      <c r="I812" s="276">
        <f>ROUND(CC66,0)</f>
        <v>26180</v>
      </c>
      <c r="J812" s="276">
        <f>ROUND(CC67,0)</f>
        <v>0</v>
      </c>
      <c r="K812" s="276">
        <f>ROUND(CC68,0)</f>
        <v>0</v>
      </c>
      <c r="L812" s="276">
        <f>ROUND(CC69,0)</f>
        <v>5228884</v>
      </c>
      <c r="M812" s="276">
        <f>ROUND(CC70,0)</f>
        <v>94737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194*2020*9000*A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268825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88.560000000000016</v>
      </c>
      <c r="D815" s="277">
        <f t="shared" si="22"/>
        <v>7764948</v>
      </c>
      <c r="E815" s="277">
        <f t="shared" si="22"/>
        <v>689352</v>
      </c>
      <c r="F815" s="277">
        <f t="shared" si="22"/>
        <v>1550072</v>
      </c>
      <c r="G815" s="277">
        <f t="shared" si="22"/>
        <v>901097</v>
      </c>
      <c r="H815" s="277">
        <f t="shared" si="22"/>
        <v>221201</v>
      </c>
      <c r="I815" s="277">
        <f t="shared" si="22"/>
        <v>1574840</v>
      </c>
      <c r="J815" s="277">
        <f t="shared" si="22"/>
        <v>315348</v>
      </c>
      <c r="K815" s="277">
        <f t="shared" si="22"/>
        <v>63336</v>
      </c>
      <c r="L815" s="277">
        <f>SUM(L734:L813)+SUM(U734:U813)</f>
        <v>5648047</v>
      </c>
      <c r="M815" s="277">
        <f>SUM(M734:M813)+SUM(V734:V813)</f>
        <v>133125</v>
      </c>
      <c r="N815" s="277">
        <f t="shared" ref="N815:Y815" si="23">SUM(N734:N813)</f>
        <v>32975877</v>
      </c>
      <c r="O815" s="277">
        <f t="shared" si="23"/>
        <v>6175852</v>
      </c>
      <c r="P815" s="277">
        <f t="shared" si="23"/>
        <v>34195</v>
      </c>
      <c r="Q815" s="277">
        <f t="shared" si="23"/>
        <v>7117</v>
      </c>
      <c r="R815" s="277">
        <f t="shared" si="23"/>
        <v>9344</v>
      </c>
      <c r="S815" s="277">
        <f t="shared" si="23"/>
        <v>76086</v>
      </c>
      <c r="T815" s="281">
        <f t="shared" si="23"/>
        <v>15.000000000000002</v>
      </c>
      <c r="U815" s="277">
        <f t="shared" si="23"/>
        <v>268825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8229891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88.560000000000016</v>
      </c>
      <c r="D816" s="277">
        <f>CE61</f>
        <v>7764946.290000001</v>
      </c>
      <c r="E816" s="277">
        <f>CE62</f>
        <v>689352</v>
      </c>
      <c r="F816" s="277">
        <f>CE63</f>
        <v>1550071.6799999997</v>
      </c>
      <c r="G816" s="277">
        <f>CE64</f>
        <v>901094.49999999988</v>
      </c>
      <c r="H816" s="280">
        <f>CE65</f>
        <v>221200.65</v>
      </c>
      <c r="I816" s="280">
        <f>CE66</f>
        <v>1574841.7799999996</v>
      </c>
      <c r="J816" s="280">
        <f>CE67</f>
        <v>315348</v>
      </c>
      <c r="K816" s="280">
        <f>CE68</f>
        <v>63336.380000000012</v>
      </c>
      <c r="L816" s="280">
        <f>CE69</f>
        <v>5648045.6565091955</v>
      </c>
      <c r="M816" s="280">
        <f>CE70</f>
        <v>133125</v>
      </c>
      <c r="N816" s="277">
        <f>CE75</f>
        <v>32975876.93</v>
      </c>
      <c r="O816" s="277">
        <f>CE73</f>
        <v>6175852</v>
      </c>
      <c r="P816" s="277">
        <f>CE76</f>
        <v>34194.020000000004</v>
      </c>
      <c r="Q816" s="277">
        <f>CE77</f>
        <v>7117</v>
      </c>
      <c r="R816" s="277">
        <f>CE78</f>
        <v>9344.1159591940323</v>
      </c>
      <c r="S816" s="277">
        <f>CE79</f>
        <v>76086.289999999994</v>
      </c>
      <c r="T816" s="281">
        <f>CE80</f>
        <v>15.000000000000002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8229891.1265091961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7764946.290000001</v>
      </c>
      <c r="E817" s="180">
        <f>C379</f>
        <v>689351.39999999979</v>
      </c>
      <c r="F817" s="180">
        <f>C380</f>
        <v>1550071.6800000002</v>
      </c>
      <c r="G817" s="240">
        <f>C381</f>
        <v>901094.49999999988</v>
      </c>
      <c r="H817" s="240">
        <f>C382</f>
        <v>221200.65000000002</v>
      </c>
      <c r="I817" s="240">
        <f>C383</f>
        <v>1574841.7799999998</v>
      </c>
      <c r="J817" s="240">
        <f>C384</f>
        <v>315347.53999999998</v>
      </c>
      <c r="K817" s="240">
        <f>C385</f>
        <v>63336.380000000005</v>
      </c>
      <c r="L817" s="240">
        <f>C386+C387+C388+C389</f>
        <v>5648045.6565091908</v>
      </c>
      <c r="M817" s="240">
        <f>C370</f>
        <v>133125</v>
      </c>
      <c r="N817" s="180">
        <f>D361</f>
        <v>32975876.930000003</v>
      </c>
      <c r="O817" s="180">
        <f>C359</f>
        <v>6175852.0000000009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CE104857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821783.46000000043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141793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100700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18057</v>
      </c>
      <c r="Q48" s="195">
        <f>ROUND(((B48/CE61)*Q61),0)</f>
        <v>0</v>
      </c>
      <c r="R48" s="195">
        <f>ROUND(((B48/CE61)*R61),0)</f>
        <v>44327</v>
      </c>
      <c r="S48" s="195">
        <f>ROUND(((B48/CE61)*S61),0)</f>
        <v>0</v>
      </c>
      <c r="T48" s="195">
        <f>ROUND(((B48/CE61)*T61),0)</f>
        <v>2169</v>
      </c>
      <c r="U48" s="195">
        <f>ROUND(((B48/CE61)*U61),0)</f>
        <v>41065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51242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46584</v>
      </c>
      <c r="AC48" s="195">
        <f>ROUND(((B48/CE61)*AC61),0)</f>
        <v>29337</v>
      </c>
      <c r="AD48" s="195">
        <f>ROUND(((B48/CE61)*AD61),0)</f>
        <v>0</v>
      </c>
      <c r="AE48" s="195">
        <f>ROUND(((B48/CE61)*AE61),0)</f>
        <v>87426</v>
      </c>
      <c r="AF48" s="195">
        <f>ROUND(((B48/CE61)*AF61),0)</f>
        <v>0</v>
      </c>
      <c r="AG48" s="195">
        <f>ROUND(((B48/CE61)*AG61),0)</f>
        <v>126712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543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23236</v>
      </c>
      <c r="AZ48" s="195">
        <f>ROUND(((B48/CE61)*AZ61),0)</f>
        <v>0</v>
      </c>
      <c r="BA48" s="195">
        <f>ROUND(((B48/CE61)*BA61),0)</f>
        <v>134</v>
      </c>
      <c r="BB48" s="195">
        <f>ROUND(((B48/CE61)*BB61),0)</f>
        <v>5080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19801</v>
      </c>
      <c r="BF48" s="195">
        <f>ROUND(((B48/CE61)*BF61),0)</f>
        <v>20222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14183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31</v>
      </c>
      <c r="BT48" s="195">
        <f>ROUND(((B48/CE61)*BT61),0)</f>
        <v>7143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26302</v>
      </c>
      <c r="BZ48" s="195">
        <f>ROUND(((B48/CE61)*BZ61),0)</f>
        <v>0</v>
      </c>
      <c r="CA48" s="195">
        <f>ROUND(((B48/CE61)*CA61),0)</f>
        <v>4199</v>
      </c>
      <c r="CB48" s="195">
        <f>ROUND(((B48/CE61)*CB61),0)</f>
        <v>0</v>
      </c>
      <c r="CC48" s="195">
        <f>ROUND(((B48/CE61)*CC61),0)</f>
        <v>11497</v>
      </c>
      <c r="CD48" s="195"/>
      <c r="CE48" s="195">
        <f>SUM(C48:CD48)</f>
        <v>821783</v>
      </c>
    </row>
    <row r="49" spans="1:84" ht="12.6" customHeight="1" x14ac:dyDescent="0.2">
      <c r="A49" s="175" t="s">
        <v>206</v>
      </c>
      <c r="B49" s="195">
        <f>B47+B48</f>
        <v>821783.46000000043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338991.29000000004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45479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93007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24611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17390</v>
      </c>
      <c r="T52" s="195">
        <f>ROUND((B52/(CE76+CF76)*T76),0)</f>
        <v>0</v>
      </c>
      <c r="U52" s="195">
        <f>ROUND((B52/(CE76+CF76)*U76),0)</f>
        <v>8445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20959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2416</v>
      </c>
      <c r="AC52" s="195">
        <f>ROUND((B52/(CE76+CF76)*AC76),0)</f>
        <v>1094</v>
      </c>
      <c r="AD52" s="195">
        <f>ROUND((B52/(CE76+CF76)*AD76),0)</f>
        <v>0</v>
      </c>
      <c r="AE52" s="195">
        <f>ROUND((B52/(CE76+CF76)*AE76),0)</f>
        <v>23823</v>
      </c>
      <c r="AF52" s="195">
        <f>ROUND((B52/(CE76+CF76)*AF76),0)</f>
        <v>0</v>
      </c>
      <c r="AG52" s="195">
        <f>ROUND((B52/(CE76+CF76)*AG76),0)</f>
        <v>9143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15857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32440</v>
      </c>
      <c r="BF52" s="195">
        <f>ROUND((B52/(CE76+CF76)*BF76),0)</f>
        <v>3587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382</v>
      </c>
      <c r="BM52" s="195">
        <f>ROUND((B52/(CE76+CF76)*BM76),0)</f>
        <v>0</v>
      </c>
      <c r="BN52" s="195">
        <f>ROUND((B52/(CE76+CF76)*BN76),0)</f>
        <v>24716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2193</v>
      </c>
      <c r="BT52" s="195">
        <f>ROUND((B52/(CE76+CF76)*BT76),0)</f>
        <v>9398</v>
      </c>
      <c r="BU52" s="195">
        <f>ROUND((B52/(CE76+CF76)*BU76),0)</f>
        <v>0</v>
      </c>
      <c r="BV52" s="195">
        <f>ROUND((B52/(CE76+CF76)*BV76),0)</f>
        <v>4053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338993</v>
      </c>
    </row>
    <row r="53" spans="1:84" ht="12.6" customHeight="1" x14ac:dyDescent="0.2">
      <c r="A53" s="175" t="s">
        <v>206</v>
      </c>
      <c r="B53" s="195">
        <f>B51+B52</f>
        <v>338991.29000000004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0</v>
      </c>
      <c r="D59" s="184">
        <v>0</v>
      </c>
      <c r="E59" s="184">
        <v>2333.9999999999995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8048</v>
      </c>
      <c r="AZ59" s="185">
        <v>0</v>
      </c>
      <c r="BA59" s="248"/>
      <c r="BB59" s="248"/>
      <c r="BC59" s="248"/>
      <c r="BD59" s="248"/>
      <c r="BE59" s="185">
        <v>34194.020000000004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0</v>
      </c>
      <c r="D60" s="187">
        <v>0</v>
      </c>
      <c r="E60" s="187">
        <v>19.700000000000003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16.18</v>
      </c>
      <c r="L60" s="187">
        <v>0</v>
      </c>
      <c r="M60" s="187">
        <v>0</v>
      </c>
      <c r="N60" s="187">
        <v>0</v>
      </c>
      <c r="O60" s="187">
        <v>0</v>
      </c>
      <c r="P60" s="221">
        <v>2.73</v>
      </c>
      <c r="Q60" s="221">
        <v>0</v>
      </c>
      <c r="R60" s="221">
        <v>2.1100000000000003</v>
      </c>
      <c r="S60" s="221">
        <v>0</v>
      </c>
      <c r="T60" s="221">
        <v>0.26</v>
      </c>
      <c r="U60" s="221">
        <v>7.120000000000001</v>
      </c>
      <c r="V60" s="221">
        <v>0</v>
      </c>
      <c r="W60" s="221">
        <v>0</v>
      </c>
      <c r="X60" s="221">
        <v>0</v>
      </c>
      <c r="Y60" s="221">
        <v>6.37</v>
      </c>
      <c r="Z60" s="221">
        <v>0</v>
      </c>
      <c r="AA60" s="221">
        <v>0</v>
      </c>
      <c r="AB60" s="221">
        <v>4.8600000000000003</v>
      </c>
      <c r="AC60" s="221">
        <v>4.87</v>
      </c>
      <c r="AD60" s="221">
        <v>0</v>
      </c>
      <c r="AE60" s="221">
        <v>11.1</v>
      </c>
      <c r="AF60" s="221">
        <v>0</v>
      </c>
      <c r="AG60" s="221">
        <v>13.35</v>
      </c>
      <c r="AH60" s="221">
        <v>0</v>
      </c>
      <c r="AI60" s="221">
        <v>0</v>
      </c>
      <c r="AJ60" s="221">
        <v>0.06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6.92</v>
      </c>
      <c r="AZ60" s="221">
        <v>0</v>
      </c>
      <c r="BA60" s="221">
        <v>0.04</v>
      </c>
      <c r="BB60" s="221">
        <v>0.76</v>
      </c>
      <c r="BC60" s="221">
        <v>0</v>
      </c>
      <c r="BD60" s="221">
        <v>0</v>
      </c>
      <c r="BE60" s="221">
        <v>3.44</v>
      </c>
      <c r="BF60" s="221">
        <v>6.5900000000000007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1.44</v>
      </c>
      <c r="BO60" s="221">
        <v>0</v>
      </c>
      <c r="BP60" s="221">
        <v>0</v>
      </c>
      <c r="BQ60" s="221">
        <v>0</v>
      </c>
      <c r="BR60" s="221">
        <v>0</v>
      </c>
      <c r="BS60" s="221">
        <v>0.01</v>
      </c>
      <c r="BT60" s="221">
        <v>1.3800000000000001</v>
      </c>
      <c r="BU60" s="221">
        <v>0</v>
      </c>
      <c r="BV60" s="221">
        <v>0</v>
      </c>
      <c r="BW60" s="221">
        <v>0</v>
      </c>
      <c r="BX60" s="221">
        <v>0</v>
      </c>
      <c r="BY60" s="221">
        <v>2.8899999999999997</v>
      </c>
      <c r="BZ60" s="221">
        <v>0</v>
      </c>
      <c r="CA60" s="221">
        <v>0.39999999999999997</v>
      </c>
      <c r="CB60" s="221">
        <v>0</v>
      </c>
      <c r="CC60" s="221">
        <v>0.02</v>
      </c>
      <c r="CD60" s="249" t="s">
        <v>221</v>
      </c>
      <c r="CE60" s="251">
        <f t="shared" ref="CE60:CE70" si="0">SUM(C60:CD60)</f>
        <v>112.6</v>
      </c>
    </row>
    <row r="61" spans="1:84" ht="12.6" customHeight="1" x14ac:dyDescent="0.2">
      <c r="A61" s="171" t="s">
        <v>235</v>
      </c>
      <c r="B61" s="175"/>
      <c r="C61" s="184">
        <v>0</v>
      </c>
      <c r="D61" s="184">
        <v>0</v>
      </c>
      <c r="E61" s="184">
        <v>1589578.4200000002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1128903.28</v>
      </c>
      <c r="L61" s="185">
        <v>0</v>
      </c>
      <c r="M61" s="184">
        <v>0</v>
      </c>
      <c r="N61" s="184">
        <v>0</v>
      </c>
      <c r="O61" s="184">
        <v>0</v>
      </c>
      <c r="P61" s="185">
        <v>202433.7</v>
      </c>
      <c r="Q61" s="185">
        <v>0</v>
      </c>
      <c r="R61" s="185">
        <v>496929.08000000007</v>
      </c>
      <c r="S61" s="185">
        <v>0</v>
      </c>
      <c r="T61" s="185">
        <v>24319.950000000004</v>
      </c>
      <c r="U61" s="185">
        <v>460358.64999999997</v>
      </c>
      <c r="V61" s="185">
        <v>0</v>
      </c>
      <c r="W61" s="185">
        <v>0</v>
      </c>
      <c r="X61" s="185">
        <v>0</v>
      </c>
      <c r="Y61" s="185">
        <v>574451.19000000006</v>
      </c>
      <c r="Z61" s="185">
        <v>0</v>
      </c>
      <c r="AA61" s="185">
        <v>0</v>
      </c>
      <c r="AB61" s="185">
        <v>522227.66000000003</v>
      </c>
      <c r="AC61" s="185">
        <v>328882.76999999996</v>
      </c>
      <c r="AD61" s="185">
        <v>0</v>
      </c>
      <c r="AE61" s="185">
        <v>980097.74</v>
      </c>
      <c r="AF61" s="185">
        <v>0</v>
      </c>
      <c r="AG61" s="185">
        <v>1420517.8299999998</v>
      </c>
      <c r="AH61" s="185">
        <v>0</v>
      </c>
      <c r="AI61" s="185">
        <v>0</v>
      </c>
      <c r="AJ61" s="185">
        <v>6083.1699999999992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260490.28</v>
      </c>
      <c r="AZ61" s="185">
        <v>0</v>
      </c>
      <c r="BA61" s="185">
        <v>1507.6799999999998</v>
      </c>
      <c r="BB61" s="185">
        <v>56953.72</v>
      </c>
      <c r="BC61" s="185">
        <v>0</v>
      </c>
      <c r="BD61" s="185">
        <v>0</v>
      </c>
      <c r="BE61" s="185">
        <v>221975.30000000005</v>
      </c>
      <c r="BF61" s="185">
        <v>226699.22999999998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159003.9</v>
      </c>
      <c r="BO61" s="185">
        <v>0</v>
      </c>
      <c r="BP61" s="185">
        <v>0</v>
      </c>
      <c r="BQ61" s="185">
        <v>0</v>
      </c>
      <c r="BR61" s="185">
        <v>0</v>
      </c>
      <c r="BS61" s="185">
        <v>342.76</v>
      </c>
      <c r="BT61" s="185">
        <v>80080.03</v>
      </c>
      <c r="BU61" s="185">
        <v>0</v>
      </c>
      <c r="BV61" s="185">
        <v>0</v>
      </c>
      <c r="BW61" s="185">
        <v>0</v>
      </c>
      <c r="BX61" s="185">
        <v>0</v>
      </c>
      <c r="BY61" s="185">
        <v>294860.06</v>
      </c>
      <c r="BZ61" s="185">
        <v>0</v>
      </c>
      <c r="CA61" s="185">
        <v>47075.86</v>
      </c>
      <c r="CB61" s="185">
        <v>0</v>
      </c>
      <c r="CC61" s="185">
        <v>128883.99</v>
      </c>
      <c r="CD61" s="249" t="s">
        <v>221</v>
      </c>
      <c r="CE61" s="195">
        <f t="shared" si="0"/>
        <v>9212656.25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141793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100700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18057</v>
      </c>
      <c r="Q62" s="195">
        <f t="shared" si="1"/>
        <v>0</v>
      </c>
      <c r="R62" s="195">
        <f t="shared" si="1"/>
        <v>44327</v>
      </c>
      <c r="S62" s="195">
        <f t="shared" si="1"/>
        <v>0</v>
      </c>
      <c r="T62" s="195">
        <f t="shared" si="1"/>
        <v>2169</v>
      </c>
      <c r="U62" s="195">
        <f t="shared" si="1"/>
        <v>41065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51242</v>
      </c>
      <c r="Z62" s="195">
        <f t="shared" si="1"/>
        <v>0</v>
      </c>
      <c r="AA62" s="195">
        <f t="shared" si="1"/>
        <v>0</v>
      </c>
      <c r="AB62" s="195">
        <f t="shared" si="1"/>
        <v>46584</v>
      </c>
      <c r="AC62" s="195">
        <f t="shared" si="1"/>
        <v>29337</v>
      </c>
      <c r="AD62" s="195">
        <f t="shared" si="1"/>
        <v>0</v>
      </c>
      <c r="AE62" s="195">
        <f t="shared" si="1"/>
        <v>87426</v>
      </c>
      <c r="AF62" s="195">
        <f t="shared" si="1"/>
        <v>0</v>
      </c>
      <c r="AG62" s="195">
        <f t="shared" si="1"/>
        <v>126712</v>
      </c>
      <c r="AH62" s="195">
        <f t="shared" si="1"/>
        <v>0</v>
      </c>
      <c r="AI62" s="195">
        <f t="shared" si="1"/>
        <v>0</v>
      </c>
      <c r="AJ62" s="195">
        <f t="shared" si="1"/>
        <v>543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23236</v>
      </c>
      <c r="AZ62" s="195">
        <f>ROUND(AZ47+AZ48,0)</f>
        <v>0</v>
      </c>
      <c r="BA62" s="195">
        <f>ROUND(BA47+BA48,0)</f>
        <v>134</v>
      </c>
      <c r="BB62" s="195">
        <f t="shared" si="1"/>
        <v>5080</v>
      </c>
      <c r="BC62" s="195">
        <f t="shared" si="1"/>
        <v>0</v>
      </c>
      <c r="BD62" s="195">
        <f t="shared" si="1"/>
        <v>0</v>
      </c>
      <c r="BE62" s="195">
        <f t="shared" si="1"/>
        <v>19801</v>
      </c>
      <c r="BF62" s="195">
        <f t="shared" si="1"/>
        <v>20222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14183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31</v>
      </c>
      <c r="BT62" s="195">
        <f t="shared" si="2"/>
        <v>7143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26302</v>
      </c>
      <c r="BZ62" s="195">
        <f t="shared" si="2"/>
        <v>0</v>
      </c>
      <c r="CA62" s="195">
        <f t="shared" si="2"/>
        <v>4199</v>
      </c>
      <c r="CB62" s="195">
        <f t="shared" si="2"/>
        <v>0</v>
      </c>
      <c r="CC62" s="195">
        <f t="shared" si="2"/>
        <v>11497</v>
      </c>
      <c r="CD62" s="249" t="s">
        <v>221</v>
      </c>
      <c r="CE62" s="195">
        <f t="shared" si="0"/>
        <v>821783</v>
      </c>
      <c r="CF62" s="252"/>
    </row>
    <row r="63" spans="1:84" ht="12.6" customHeight="1" x14ac:dyDescent="0.2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2773.5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7504.0800000000008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400</v>
      </c>
      <c r="AC63" s="185">
        <v>0</v>
      </c>
      <c r="AD63" s="185">
        <v>0</v>
      </c>
      <c r="AE63" s="185">
        <v>0</v>
      </c>
      <c r="AF63" s="185">
        <v>0</v>
      </c>
      <c r="AG63" s="185">
        <v>649015.57000000018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32267.3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4718.6100000000006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36504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733183.06000000017</v>
      </c>
      <c r="CF63" s="252"/>
    </row>
    <row r="64" spans="1:84" ht="12.6" customHeight="1" x14ac:dyDescent="0.2">
      <c r="A64" s="171" t="s">
        <v>237</v>
      </c>
      <c r="B64" s="175"/>
      <c r="C64" s="184">
        <v>0</v>
      </c>
      <c r="D64" s="184">
        <v>0</v>
      </c>
      <c r="E64" s="185">
        <v>80300.590000000011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52756.66</v>
      </c>
      <c r="L64" s="185">
        <v>0</v>
      </c>
      <c r="M64" s="184">
        <v>0</v>
      </c>
      <c r="N64" s="184">
        <v>0</v>
      </c>
      <c r="O64" s="184">
        <v>0</v>
      </c>
      <c r="P64" s="185">
        <v>67492.280000000013</v>
      </c>
      <c r="Q64" s="185">
        <v>0</v>
      </c>
      <c r="R64" s="185">
        <v>10645.8</v>
      </c>
      <c r="S64" s="185">
        <v>-68493.62</v>
      </c>
      <c r="T64" s="185">
        <v>0</v>
      </c>
      <c r="U64" s="185">
        <v>213699.25000000003</v>
      </c>
      <c r="V64" s="185">
        <v>0</v>
      </c>
      <c r="W64" s="185">
        <v>0</v>
      </c>
      <c r="X64" s="185">
        <v>0</v>
      </c>
      <c r="Y64" s="185">
        <v>33368.660000000003</v>
      </c>
      <c r="Z64" s="185">
        <v>0</v>
      </c>
      <c r="AA64" s="185">
        <v>0</v>
      </c>
      <c r="AB64" s="185">
        <v>371118.17</v>
      </c>
      <c r="AC64" s="185">
        <v>28432.15</v>
      </c>
      <c r="AD64" s="185">
        <v>0</v>
      </c>
      <c r="AE64" s="185">
        <v>18107.279999999995</v>
      </c>
      <c r="AF64" s="185">
        <v>0</v>
      </c>
      <c r="AG64" s="185">
        <v>78836.260000000009</v>
      </c>
      <c r="AH64" s="185">
        <v>0</v>
      </c>
      <c r="AI64" s="185">
        <v>0</v>
      </c>
      <c r="AJ64" s="185">
        <v>4475.41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153029.78000000003</v>
      </c>
      <c r="AZ64" s="185">
        <v>0</v>
      </c>
      <c r="BA64" s="185">
        <v>0</v>
      </c>
      <c r="BB64" s="185">
        <v>2155.4500000000003</v>
      </c>
      <c r="BC64" s="185">
        <v>0</v>
      </c>
      <c r="BD64" s="185">
        <v>-198.09999999999997</v>
      </c>
      <c r="BE64" s="185">
        <v>21027.890000000003</v>
      </c>
      <c r="BF64" s="185">
        <v>24459.82</v>
      </c>
      <c r="BG64" s="185">
        <v>0</v>
      </c>
      <c r="BH64" s="185">
        <v>13.55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2153.9899999999998</v>
      </c>
      <c r="BO64" s="185">
        <v>2532.5300000000002</v>
      </c>
      <c r="BP64" s="185">
        <v>0</v>
      </c>
      <c r="BQ64" s="185">
        <v>0</v>
      </c>
      <c r="BR64" s="185">
        <v>0</v>
      </c>
      <c r="BS64" s="185">
        <v>138.94</v>
      </c>
      <c r="BT64" s="185">
        <v>77.25</v>
      </c>
      <c r="BU64" s="185">
        <v>0</v>
      </c>
      <c r="BV64" s="185">
        <v>0</v>
      </c>
      <c r="BW64" s="185">
        <v>0</v>
      </c>
      <c r="BX64" s="185">
        <v>0</v>
      </c>
      <c r="BY64" s="185">
        <v>998.09</v>
      </c>
      <c r="BZ64" s="185">
        <v>0</v>
      </c>
      <c r="CA64" s="185">
        <v>15238.72</v>
      </c>
      <c r="CB64" s="185">
        <v>0</v>
      </c>
      <c r="CC64" s="185">
        <v>0</v>
      </c>
      <c r="CD64" s="249" t="s">
        <v>221</v>
      </c>
      <c r="CE64" s="195">
        <f t="shared" si="0"/>
        <v>1112366.8000000003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600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200405.37999999998</v>
      </c>
      <c r="BF65" s="185">
        <v>0</v>
      </c>
      <c r="BG65" s="185">
        <v>660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9212.239999999998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163.19999999999999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211040.81999999998</v>
      </c>
      <c r="CF65" s="252"/>
    </row>
    <row r="66" spans="1:84" ht="12.6" customHeight="1" x14ac:dyDescent="0.2">
      <c r="A66" s="171" t="s">
        <v>239</v>
      </c>
      <c r="B66" s="175"/>
      <c r="C66" s="184">
        <v>0</v>
      </c>
      <c r="D66" s="184">
        <v>0</v>
      </c>
      <c r="E66" s="184">
        <v>44109.290000000008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9119.7799999999988</v>
      </c>
      <c r="L66" s="185">
        <v>0</v>
      </c>
      <c r="M66" s="184">
        <v>0</v>
      </c>
      <c r="N66" s="184">
        <v>0</v>
      </c>
      <c r="O66" s="185">
        <v>0</v>
      </c>
      <c r="P66" s="185">
        <v>46041.31</v>
      </c>
      <c r="Q66" s="185">
        <v>0</v>
      </c>
      <c r="R66" s="185">
        <v>0</v>
      </c>
      <c r="S66" s="184">
        <v>25471.639999999996</v>
      </c>
      <c r="T66" s="184">
        <v>0</v>
      </c>
      <c r="U66" s="185">
        <v>126324.23999999999</v>
      </c>
      <c r="V66" s="185">
        <v>0</v>
      </c>
      <c r="W66" s="185">
        <v>0</v>
      </c>
      <c r="X66" s="185">
        <v>0</v>
      </c>
      <c r="Y66" s="185">
        <v>493205.61</v>
      </c>
      <c r="Z66" s="185">
        <v>0</v>
      </c>
      <c r="AA66" s="185">
        <v>0</v>
      </c>
      <c r="AB66" s="185">
        <v>46357.53</v>
      </c>
      <c r="AC66" s="185">
        <v>10444.57</v>
      </c>
      <c r="AD66" s="185">
        <v>0</v>
      </c>
      <c r="AE66" s="185">
        <v>4202.47</v>
      </c>
      <c r="AF66" s="185">
        <v>0</v>
      </c>
      <c r="AG66" s="185">
        <v>205683.33</v>
      </c>
      <c r="AH66" s="185">
        <v>0</v>
      </c>
      <c r="AI66" s="185">
        <v>0</v>
      </c>
      <c r="AJ66" s="185">
        <v>9.3000000000000007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4856.6000000000004</v>
      </c>
      <c r="AZ66" s="185">
        <v>0</v>
      </c>
      <c r="BA66" s="185">
        <v>44489.89</v>
      </c>
      <c r="BB66" s="185">
        <v>4707.4799999999996</v>
      </c>
      <c r="BC66" s="185">
        <v>0</v>
      </c>
      <c r="BD66" s="185">
        <v>1016.94</v>
      </c>
      <c r="BE66" s="185">
        <v>117483.15000000002</v>
      </c>
      <c r="BF66" s="185">
        <v>9187.0200000000023</v>
      </c>
      <c r="BG66" s="185">
        <v>18780.45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26213.77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13.91</v>
      </c>
      <c r="BU66" s="185">
        <v>0</v>
      </c>
      <c r="BV66" s="185">
        <v>0</v>
      </c>
      <c r="BW66" s="185">
        <v>0</v>
      </c>
      <c r="BX66" s="185">
        <v>0</v>
      </c>
      <c r="BY66" s="185">
        <v>282556.09000000003</v>
      </c>
      <c r="BZ66" s="185">
        <v>0</v>
      </c>
      <c r="CA66" s="185">
        <v>102.3</v>
      </c>
      <c r="CB66" s="185">
        <v>0</v>
      </c>
      <c r="CC66" s="185">
        <v>0</v>
      </c>
      <c r="CD66" s="249" t="s">
        <v>221</v>
      </c>
      <c r="CE66" s="195">
        <f t="shared" si="0"/>
        <v>1520376.67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45479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93007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24611</v>
      </c>
      <c r="Q67" s="195">
        <f t="shared" si="3"/>
        <v>0</v>
      </c>
      <c r="R67" s="195">
        <f t="shared" si="3"/>
        <v>0</v>
      </c>
      <c r="S67" s="195">
        <f t="shared" si="3"/>
        <v>17390</v>
      </c>
      <c r="T67" s="195">
        <f t="shared" si="3"/>
        <v>0</v>
      </c>
      <c r="U67" s="195">
        <f t="shared" si="3"/>
        <v>8445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20959</v>
      </c>
      <c r="Z67" s="195">
        <f t="shared" si="3"/>
        <v>0</v>
      </c>
      <c r="AA67" s="195">
        <f t="shared" si="3"/>
        <v>0</v>
      </c>
      <c r="AB67" s="195">
        <f t="shared" si="3"/>
        <v>2416</v>
      </c>
      <c r="AC67" s="195">
        <f t="shared" si="3"/>
        <v>1094</v>
      </c>
      <c r="AD67" s="195">
        <f t="shared" si="3"/>
        <v>0</v>
      </c>
      <c r="AE67" s="195">
        <f t="shared" si="3"/>
        <v>23823</v>
      </c>
      <c r="AF67" s="195">
        <f t="shared" si="3"/>
        <v>0</v>
      </c>
      <c r="AG67" s="195">
        <f t="shared" si="3"/>
        <v>9143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15857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32440</v>
      </c>
      <c r="BF67" s="195">
        <f t="shared" si="3"/>
        <v>3587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382</v>
      </c>
      <c r="BM67" s="195">
        <f t="shared" si="3"/>
        <v>0</v>
      </c>
      <c r="BN67" s="195">
        <f t="shared" si="3"/>
        <v>24716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2193</v>
      </c>
      <c r="BT67" s="195">
        <f t="shared" si="4"/>
        <v>9398</v>
      </c>
      <c r="BU67" s="195">
        <f t="shared" si="4"/>
        <v>0</v>
      </c>
      <c r="BV67" s="195">
        <f t="shared" si="4"/>
        <v>4053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338993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4561.59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632.34</v>
      </c>
      <c r="T68" s="185">
        <v>0</v>
      </c>
      <c r="U68" s="185">
        <v>37149.549999999996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56365.68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98709.16</v>
      </c>
      <c r="CF68" s="252"/>
    </row>
    <row r="69" spans="1:84" ht="12.6" customHeight="1" x14ac:dyDescent="0.2">
      <c r="A69" s="171" t="s">
        <v>241</v>
      </c>
      <c r="B69" s="175"/>
      <c r="C69" s="184">
        <v>0</v>
      </c>
      <c r="D69" s="184">
        <v>0</v>
      </c>
      <c r="E69" s="185">
        <v>7014.0099999999993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14599.89</v>
      </c>
      <c r="L69" s="185">
        <v>0</v>
      </c>
      <c r="M69" s="184">
        <v>0</v>
      </c>
      <c r="N69" s="184">
        <v>0</v>
      </c>
      <c r="O69" s="184">
        <v>0</v>
      </c>
      <c r="P69" s="185">
        <v>0</v>
      </c>
      <c r="Q69" s="185">
        <v>0</v>
      </c>
      <c r="R69" s="224">
        <v>7366.13</v>
      </c>
      <c r="S69" s="185">
        <v>0</v>
      </c>
      <c r="T69" s="184">
        <v>0</v>
      </c>
      <c r="U69" s="185">
        <v>3484.64</v>
      </c>
      <c r="V69" s="185">
        <v>0</v>
      </c>
      <c r="W69" s="184">
        <v>0</v>
      </c>
      <c r="X69" s="185">
        <v>0</v>
      </c>
      <c r="Y69" s="185">
        <v>2566.4899999999998</v>
      </c>
      <c r="Z69" s="185">
        <v>0</v>
      </c>
      <c r="AA69" s="185">
        <v>0</v>
      </c>
      <c r="AB69" s="185">
        <v>8025.9599999999991</v>
      </c>
      <c r="AC69" s="185">
        <v>5334.28</v>
      </c>
      <c r="AD69" s="185">
        <v>0</v>
      </c>
      <c r="AE69" s="185">
        <v>4069.7</v>
      </c>
      <c r="AF69" s="185">
        <v>0</v>
      </c>
      <c r="AG69" s="185">
        <v>16803.5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4717.7299999999996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356.88</v>
      </c>
      <c r="BF69" s="185">
        <v>1197.7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49586.61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8125.44</v>
      </c>
      <c r="BU69" s="185">
        <v>0</v>
      </c>
      <c r="BV69" s="185">
        <v>0</v>
      </c>
      <c r="BW69" s="185">
        <v>0</v>
      </c>
      <c r="BX69" s="185">
        <v>0</v>
      </c>
      <c r="BY69" s="185">
        <v>14896.84</v>
      </c>
      <c r="BZ69" s="185">
        <v>0</v>
      </c>
      <c r="CA69" s="185">
        <v>3419.69</v>
      </c>
      <c r="CB69" s="185">
        <v>0</v>
      </c>
      <c r="CC69" s="185">
        <v>6096523.4336422766</v>
      </c>
      <c r="CD69" s="188">
        <v>312895.46000000008</v>
      </c>
      <c r="CE69" s="195">
        <f t="shared" si="0"/>
        <v>6560984.3836422767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24193.46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450</v>
      </c>
      <c r="Z70" s="185">
        <v>0</v>
      </c>
      <c r="AA70" s="185">
        <v>0</v>
      </c>
      <c r="AB70" s="185">
        <v>339.84000000000003</v>
      </c>
      <c r="AC70" s="185">
        <v>0</v>
      </c>
      <c r="AD70" s="185">
        <v>0</v>
      </c>
      <c r="AE70" s="185">
        <v>0</v>
      </c>
      <c r="AF70" s="185">
        <v>0</v>
      </c>
      <c r="AG70" s="185">
        <v>11211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18774.939999999999</v>
      </c>
      <c r="AZ70" s="185">
        <v>0</v>
      </c>
      <c r="BA70" s="185">
        <v>0</v>
      </c>
      <c r="BB70" s="185">
        <v>181.37</v>
      </c>
      <c r="BC70" s="185">
        <v>0</v>
      </c>
      <c r="BD70" s="185">
        <v>0</v>
      </c>
      <c r="BE70" s="185">
        <v>2442.52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9742.8799999999992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1231.8200000000002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322.19999999999993</v>
      </c>
      <c r="CD70" s="188">
        <v>0</v>
      </c>
      <c r="CE70" s="195">
        <f t="shared" si="0"/>
        <v>68890.030000000013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1912835.9000000004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1377666.65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359235.29000000004</v>
      </c>
      <c r="Q71" s="195">
        <f t="shared" si="5"/>
        <v>0</v>
      </c>
      <c r="R71" s="195">
        <f t="shared" si="5"/>
        <v>559268.01000000013</v>
      </c>
      <c r="S71" s="195">
        <f t="shared" si="5"/>
        <v>-24999.639999999996</v>
      </c>
      <c r="T71" s="195">
        <f t="shared" si="5"/>
        <v>26488.950000000004</v>
      </c>
      <c r="U71" s="195">
        <f t="shared" si="5"/>
        <v>898030.41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1175342.95</v>
      </c>
      <c r="Z71" s="195">
        <f t="shared" si="5"/>
        <v>0</v>
      </c>
      <c r="AA71" s="195">
        <f t="shared" si="5"/>
        <v>0</v>
      </c>
      <c r="AB71" s="195">
        <f t="shared" si="5"/>
        <v>1053155.1600000001</v>
      </c>
      <c r="AC71" s="195">
        <f t="shared" si="5"/>
        <v>403524.77</v>
      </c>
      <c r="AD71" s="195">
        <f t="shared" si="5"/>
        <v>0</v>
      </c>
      <c r="AE71" s="195">
        <f t="shared" si="5"/>
        <v>1117726.19</v>
      </c>
      <c r="AF71" s="195">
        <f t="shared" si="5"/>
        <v>0</v>
      </c>
      <c r="AG71" s="195">
        <f t="shared" si="5"/>
        <v>2495500.4900000002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11110.879999999997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443412.45</v>
      </c>
      <c r="AZ71" s="195">
        <f t="shared" si="6"/>
        <v>0</v>
      </c>
      <c r="BA71" s="195">
        <f t="shared" si="6"/>
        <v>46131.57</v>
      </c>
      <c r="BB71" s="195">
        <f t="shared" si="6"/>
        <v>68715.28</v>
      </c>
      <c r="BC71" s="195">
        <f t="shared" si="6"/>
        <v>0</v>
      </c>
      <c r="BD71" s="195">
        <f t="shared" si="6"/>
        <v>818.84000000000015</v>
      </c>
      <c r="BE71" s="195">
        <f t="shared" si="6"/>
        <v>643314.38</v>
      </c>
      <c r="BF71" s="195">
        <f t="shared" si="6"/>
        <v>285352.77</v>
      </c>
      <c r="BG71" s="195">
        <f t="shared" si="6"/>
        <v>19440.45</v>
      </c>
      <c r="BH71" s="195">
        <f t="shared" si="6"/>
        <v>13.55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382</v>
      </c>
      <c r="BM71" s="195">
        <f t="shared" si="6"/>
        <v>0</v>
      </c>
      <c r="BN71" s="195">
        <f t="shared" si="6"/>
        <v>280045.24</v>
      </c>
      <c r="BO71" s="195">
        <f t="shared" si="6"/>
        <v>2532.5300000000002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2705.7</v>
      </c>
      <c r="BT71" s="195">
        <f t="shared" si="7"/>
        <v>103605.81</v>
      </c>
      <c r="BU71" s="195">
        <f t="shared" si="7"/>
        <v>0</v>
      </c>
      <c r="BV71" s="195">
        <f t="shared" si="7"/>
        <v>4053</v>
      </c>
      <c r="BW71" s="195">
        <f t="shared" si="7"/>
        <v>36504</v>
      </c>
      <c r="BX71" s="195">
        <f t="shared" si="7"/>
        <v>0</v>
      </c>
      <c r="BY71" s="195">
        <f t="shared" si="7"/>
        <v>619776.28</v>
      </c>
      <c r="BZ71" s="195">
        <f t="shared" si="7"/>
        <v>0</v>
      </c>
      <c r="CA71" s="195">
        <f t="shared" si="7"/>
        <v>70035.570000000007</v>
      </c>
      <c r="CB71" s="195">
        <f t="shared" si="7"/>
        <v>0</v>
      </c>
      <c r="CC71" s="195">
        <f t="shared" si="7"/>
        <v>6236582.2236422766</v>
      </c>
      <c r="CD71" s="245">
        <f>CD69-CD70</f>
        <v>312895.46000000008</v>
      </c>
      <c r="CE71" s="195">
        <f>SUM(CE61:CE69)-CE70</f>
        <v>20541203.113642275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0</v>
      </c>
      <c r="D73" s="184">
        <v>0</v>
      </c>
      <c r="E73" s="185">
        <v>3078565.54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1157462</v>
      </c>
      <c r="L73" s="185">
        <v>0</v>
      </c>
      <c r="M73" s="184">
        <v>0</v>
      </c>
      <c r="N73" s="184">
        <v>0</v>
      </c>
      <c r="O73" s="184">
        <v>0</v>
      </c>
      <c r="P73" s="185">
        <v>6616</v>
      </c>
      <c r="Q73" s="185">
        <v>0</v>
      </c>
      <c r="R73" s="185">
        <v>600</v>
      </c>
      <c r="S73" s="185">
        <v>0</v>
      </c>
      <c r="T73" s="185">
        <v>0</v>
      </c>
      <c r="U73" s="185">
        <v>433756.35</v>
      </c>
      <c r="V73" s="185">
        <v>0</v>
      </c>
      <c r="W73" s="185">
        <v>0</v>
      </c>
      <c r="X73" s="185">
        <v>0</v>
      </c>
      <c r="Y73" s="185">
        <v>403442.82999999996</v>
      </c>
      <c r="Z73" s="185">
        <v>0</v>
      </c>
      <c r="AA73" s="185">
        <v>0</v>
      </c>
      <c r="AB73" s="185">
        <v>1043478.88</v>
      </c>
      <c r="AC73" s="185">
        <v>747028.21</v>
      </c>
      <c r="AD73" s="185">
        <v>0</v>
      </c>
      <c r="AE73" s="185">
        <v>264854.75</v>
      </c>
      <c r="AF73" s="185">
        <v>0</v>
      </c>
      <c r="AG73" s="185">
        <v>122318.52</v>
      </c>
      <c r="AH73" s="185">
        <v>0</v>
      </c>
      <c r="AI73" s="185">
        <v>0</v>
      </c>
      <c r="AJ73" s="185">
        <v>246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7258369.0799999991</v>
      </c>
      <c r="CF73" s="252"/>
    </row>
    <row r="74" spans="1:84" ht="12.6" customHeight="1" x14ac:dyDescent="0.2">
      <c r="A74" s="171" t="s">
        <v>246</v>
      </c>
      <c r="B74" s="175"/>
      <c r="C74" s="184">
        <v>0</v>
      </c>
      <c r="D74" s="184">
        <v>0</v>
      </c>
      <c r="E74" s="185">
        <v>641407.22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1480024.71</v>
      </c>
      <c r="Q74" s="185">
        <v>0</v>
      </c>
      <c r="R74" s="185">
        <v>393880.77</v>
      </c>
      <c r="S74" s="185">
        <v>0</v>
      </c>
      <c r="T74" s="185">
        <v>225851.90999999997</v>
      </c>
      <c r="U74" s="185">
        <v>4221852.4099999992</v>
      </c>
      <c r="V74" s="185">
        <v>0</v>
      </c>
      <c r="W74" s="185">
        <v>0</v>
      </c>
      <c r="X74" s="185">
        <v>0</v>
      </c>
      <c r="Y74" s="185">
        <v>10776761.920000002</v>
      </c>
      <c r="Z74" s="185">
        <v>0</v>
      </c>
      <c r="AA74" s="185">
        <v>0</v>
      </c>
      <c r="AB74" s="185">
        <v>1959780.69</v>
      </c>
      <c r="AC74" s="185">
        <v>628002.89</v>
      </c>
      <c r="AD74" s="185">
        <v>0</v>
      </c>
      <c r="AE74" s="185">
        <v>1949300.23</v>
      </c>
      <c r="AF74" s="185">
        <v>0</v>
      </c>
      <c r="AG74" s="185">
        <v>7221741.7499999991</v>
      </c>
      <c r="AH74" s="185">
        <v>0</v>
      </c>
      <c r="AI74" s="185">
        <v>0</v>
      </c>
      <c r="AJ74" s="185">
        <v>52259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29550863.500000004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3719972.76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1157462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1486640.71</v>
      </c>
      <c r="Q75" s="195">
        <f t="shared" si="9"/>
        <v>0</v>
      </c>
      <c r="R75" s="195">
        <f t="shared" si="9"/>
        <v>394480.77</v>
      </c>
      <c r="S75" s="195">
        <f t="shared" si="9"/>
        <v>0</v>
      </c>
      <c r="T75" s="195">
        <f t="shared" si="9"/>
        <v>225851.90999999997</v>
      </c>
      <c r="U75" s="195">
        <f t="shared" si="9"/>
        <v>4655608.7599999988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11180204.750000002</v>
      </c>
      <c r="Z75" s="195">
        <f t="shared" si="9"/>
        <v>0</v>
      </c>
      <c r="AA75" s="195">
        <f t="shared" si="9"/>
        <v>0</v>
      </c>
      <c r="AB75" s="195">
        <f t="shared" si="9"/>
        <v>3003259.57</v>
      </c>
      <c r="AC75" s="195">
        <f t="shared" si="9"/>
        <v>1375031.1</v>
      </c>
      <c r="AD75" s="195">
        <f t="shared" si="9"/>
        <v>0</v>
      </c>
      <c r="AE75" s="195">
        <f t="shared" si="9"/>
        <v>2214154.98</v>
      </c>
      <c r="AF75" s="195">
        <f t="shared" si="9"/>
        <v>0</v>
      </c>
      <c r="AG75" s="195">
        <f t="shared" si="9"/>
        <v>7344060.2699999986</v>
      </c>
      <c r="AH75" s="195">
        <f t="shared" si="9"/>
        <v>0</v>
      </c>
      <c r="AI75" s="195">
        <f t="shared" si="9"/>
        <v>0</v>
      </c>
      <c r="AJ75" s="195">
        <f t="shared" si="9"/>
        <v>52505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36809232.580000006</v>
      </c>
      <c r="CF75" s="252"/>
    </row>
    <row r="76" spans="1:84" ht="12.6" customHeight="1" x14ac:dyDescent="0.2">
      <c r="A76" s="171" t="s">
        <v>248</v>
      </c>
      <c r="B76" s="175"/>
      <c r="C76" s="184">
        <v>0</v>
      </c>
      <c r="D76" s="184">
        <v>0</v>
      </c>
      <c r="E76" s="185">
        <v>4587.420000000001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9381.6400000000012</v>
      </c>
      <c r="L76" s="185">
        <v>0</v>
      </c>
      <c r="M76" s="185">
        <v>0</v>
      </c>
      <c r="N76" s="185">
        <v>0</v>
      </c>
      <c r="O76" s="185">
        <v>0</v>
      </c>
      <c r="P76" s="185">
        <v>2482.5399999999995</v>
      </c>
      <c r="Q76" s="185">
        <v>0</v>
      </c>
      <c r="R76" s="185">
        <v>0</v>
      </c>
      <c r="S76" s="185">
        <v>1754.0799999999997</v>
      </c>
      <c r="T76" s="185">
        <v>0</v>
      </c>
      <c r="U76" s="185">
        <v>851.81</v>
      </c>
      <c r="V76" s="185">
        <v>0</v>
      </c>
      <c r="W76" s="185">
        <v>0</v>
      </c>
      <c r="X76" s="185">
        <v>0</v>
      </c>
      <c r="Y76" s="185">
        <v>2114.1299999999997</v>
      </c>
      <c r="Z76" s="185">
        <v>0</v>
      </c>
      <c r="AA76" s="185">
        <v>0</v>
      </c>
      <c r="AB76" s="185">
        <v>243.68</v>
      </c>
      <c r="AC76" s="185">
        <v>110.4</v>
      </c>
      <c r="AD76" s="185">
        <v>0</v>
      </c>
      <c r="AE76" s="185">
        <v>2403</v>
      </c>
      <c r="AF76" s="185">
        <v>0</v>
      </c>
      <c r="AG76" s="185">
        <v>922.20999999999992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1599.5400000000002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3272.2200000000003</v>
      </c>
      <c r="BF76" s="185">
        <v>361.8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38.549999999999997</v>
      </c>
      <c r="BM76" s="185">
        <v>0</v>
      </c>
      <c r="BN76" s="185">
        <v>2493.08</v>
      </c>
      <c r="BO76" s="185">
        <v>0</v>
      </c>
      <c r="BP76" s="185">
        <v>0</v>
      </c>
      <c r="BQ76" s="185">
        <v>0</v>
      </c>
      <c r="BR76" s="185">
        <v>0</v>
      </c>
      <c r="BS76" s="185">
        <v>221.17</v>
      </c>
      <c r="BT76" s="185">
        <v>947.93</v>
      </c>
      <c r="BU76" s="185">
        <v>0</v>
      </c>
      <c r="BV76" s="185">
        <v>408.82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34194.020000000004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0</v>
      </c>
      <c r="D77" s="184">
        <v>0</v>
      </c>
      <c r="E77" s="184">
        <v>8047.9999999999982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8047.9999999999982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0</v>
      </c>
      <c r="D78" s="184">
        <v>0</v>
      </c>
      <c r="E78" s="184">
        <v>1842.2557605277179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3767.5600518804172</v>
      </c>
      <c r="L78" s="184">
        <v>0</v>
      </c>
      <c r="M78" s="184">
        <v>0</v>
      </c>
      <c r="N78" s="184">
        <v>0</v>
      </c>
      <c r="O78" s="184">
        <v>0</v>
      </c>
      <c r="P78" s="184">
        <v>996.95986322169745</v>
      </c>
      <c r="Q78" s="184">
        <v>0</v>
      </c>
      <c r="R78" s="184">
        <v>0</v>
      </c>
      <c r="S78" s="184">
        <v>704.4186022702213</v>
      </c>
      <c r="T78" s="184">
        <v>0</v>
      </c>
      <c r="U78" s="184">
        <v>342.07721973900692</v>
      </c>
      <c r="V78" s="184">
        <v>0</v>
      </c>
      <c r="W78" s="184">
        <v>0</v>
      </c>
      <c r="X78" s="184">
        <v>0</v>
      </c>
      <c r="Y78" s="184">
        <v>849.01059222928438</v>
      </c>
      <c r="Z78" s="184">
        <v>0</v>
      </c>
      <c r="AA78" s="184">
        <v>0</v>
      </c>
      <c r="AB78" s="184">
        <v>97.859119881195596</v>
      </c>
      <c r="AC78" s="184">
        <v>44.335385894960574</v>
      </c>
      <c r="AD78" s="184">
        <v>0</v>
      </c>
      <c r="AE78" s="184">
        <v>965.01750276802773</v>
      </c>
      <c r="AF78" s="184">
        <v>0</v>
      </c>
      <c r="AG78" s="184">
        <v>370.34906001985138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15.481242085604439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88.819359586851732</v>
      </c>
      <c r="BT78" s="184">
        <v>380.67791984972803</v>
      </c>
      <c r="BU78" s="184">
        <v>0</v>
      </c>
      <c r="BV78" s="184">
        <v>164.1774679490741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10628.99914790364</v>
      </c>
      <c r="CF78" s="195"/>
    </row>
    <row r="79" spans="1:84" ht="12.6" customHeight="1" x14ac:dyDescent="0.2">
      <c r="A79" s="171" t="s">
        <v>251</v>
      </c>
      <c r="B79" s="175"/>
      <c r="C79" s="225">
        <v>0</v>
      </c>
      <c r="D79" s="225">
        <v>0</v>
      </c>
      <c r="E79" s="184">
        <v>107655.00000000044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107655.00000000044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0</v>
      </c>
      <c r="D80" s="187">
        <v>0</v>
      </c>
      <c r="E80" s="187">
        <v>8.24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2.5</v>
      </c>
      <c r="L80" s="187">
        <v>0</v>
      </c>
      <c r="M80" s="187">
        <v>0</v>
      </c>
      <c r="N80" s="187">
        <v>0</v>
      </c>
      <c r="O80" s="187">
        <v>0</v>
      </c>
      <c r="P80" s="187">
        <v>1.6600000000000001</v>
      </c>
      <c r="Q80" s="187">
        <v>0</v>
      </c>
      <c r="R80" s="187">
        <v>0</v>
      </c>
      <c r="S80" s="187">
        <v>0</v>
      </c>
      <c r="T80" s="187">
        <v>0.26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4.43</v>
      </c>
      <c r="AH80" s="187">
        <v>0</v>
      </c>
      <c r="AI80" s="187">
        <v>0</v>
      </c>
      <c r="AJ80" s="187">
        <v>0.06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17.149999999999999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325</v>
      </c>
      <c r="D111" s="174">
        <v>2334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15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>
        <v>40</v>
      </c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55</v>
      </c>
    </row>
    <row r="128" spans="1:5" ht="12.6" customHeight="1" x14ac:dyDescent="0.2">
      <c r="A128" s="173" t="s">
        <v>292</v>
      </c>
      <c r="B128" s="172" t="s">
        <v>256</v>
      </c>
      <c r="C128" s="189">
        <v>65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264</v>
      </c>
      <c r="C138" s="189">
        <v>38</v>
      </c>
      <c r="D138" s="174">
        <v>23</v>
      </c>
      <c r="E138" s="175">
        <f>SUM(B138:D138)</f>
        <v>325</v>
      </c>
    </row>
    <row r="139" spans="1:6" ht="12.6" customHeight="1" x14ac:dyDescent="0.2">
      <c r="A139" s="173" t="s">
        <v>215</v>
      </c>
      <c r="B139" s="174">
        <v>1890</v>
      </c>
      <c r="C139" s="189">
        <v>390</v>
      </c>
      <c r="D139" s="174">
        <v>54</v>
      </c>
      <c r="E139" s="175">
        <f>SUM(B139:D139)</f>
        <v>2334</v>
      </c>
    </row>
    <row r="140" spans="1:6" ht="12.6" customHeight="1" x14ac:dyDescent="0.2">
      <c r="A140" s="173" t="s">
        <v>298</v>
      </c>
      <c r="B140" s="174">
        <v>13241.982322948365</v>
      </c>
      <c r="C140" s="174">
        <v>6506.603689244479</v>
      </c>
      <c r="D140" s="174">
        <v>6665.4139878071601</v>
      </c>
      <c r="E140" s="175">
        <f>SUM(B140:D140)</f>
        <v>26414</v>
      </c>
    </row>
    <row r="141" spans="1:6" ht="12.6" customHeight="1" x14ac:dyDescent="0.2">
      <c r="A141" s="173" t="s">
        <v>245</v>
      </c>
      <c r="B141" s="174">
        <v>4548503.5599999996</v>
      </c>
      <c r="C141" s="189">
        <v>1163129.3900000001</v>
      </c>
      <c r="D141" s="174">
        <v>1546736.13</v>
      </c>
      <c r="E141" s="175">
        <f>SUM(B141:D141)</f>
        <v>7258369.0799999991</v>
      </c>
      <c r="F141" s="199"/>
    </row>
    <row r="142" spans="1:6" ht="12.6" customHeight="1" x14ac:dyDescent="0.2">
      <c r="A142" s="173" t="s">
        <v>246</v>
      </c>
      <c r="B142" s="174">
        <v>14814568.489999998</v>
      </c>
      <c r="C142" s="189">
        <v>7279312.3899999997</v>
      </c>
      <c r="D142" s="174">
        <v>7456982.6200000001</v>
      </c>
      <c r="E142" s="175">
        <f>SUM(B142:D142)</f>
        <v>29550863.5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635541.08000000007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11856.04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-11316.65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172617.94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13085.049999999996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821783.4600000002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98709.16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98709.16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75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75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16536.099999999999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114060.69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130596.79000000001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182223.66999999998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182223.66999999998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164421.78</v>
      </c>
      <c r="C195" s="189">
        <v>0</v>
      </c>
      <c r="D195" s="174">
        <v>0</v>
      </c>
      <c r="E195" s="175">
        <f t="shared" ref="E195:E203" si="10">SUM(B195:C195)-D195</f>
        <v>164421.78</v>
      </c>
    </row>
    <row r="196" spans="1:8" ht="12.6" customHeight="1" x14ac:dyDescent="0.2">
      <c r="A196" s="173" t="s">
        <v>333</v>
      </c>
      <c r="B196" s="174">
        <v>274692.09000000003</v>
      </c>
      <c r="C196" s="189">
        <v>0</v>
      </c>
      <c r="D196" s="174">
        <v>0</v>
      </c>
      <c r="E196" s="175">
        <f t="shared" si="10"/>
        <v>274692.09000000003</v>
      </c>
    </row>
    <row r="197" spans="1:8" ht="12.6" customHeight="1" x14ac:dyDescent="0.2">
      <c r="A197" s="173" t="s">
        <v>334</v>
      </c>
      <c r="B197" s="174">
        <v>5505470.0300000003</v>
      </c>
      <c r="C197" s="189">
        <v>0</v>
      </c>
      <c r="D197" s="174">
        <v>0</v>
      </c>
      <c r="E197" s="175">
        <f t="shared" si="10"/>
        <v>5505470.0300000003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2102470.71</v>
      </c>
      <c r="C199" s="189">
        <v>0</v>
      </c>
      <c r="D199" s="174">
        <v>0</v>
      </c>
      <c r="E199" s="175">
        <f t="shared" si="10"/>
        <v>2102470.71</v>
      </c>
    </row>
    <row r="200" spans="1:8" ht="12.6" customHeight="1" x14ac:dyDescent="0.2">
      <c r="A200" s="173" t="s">
        <v>337</v>
      </c>
      <c r="B200" s="174">
        <v>6368587.8900000006</v>
      </c>
      <c r="C200" s="189">
        <v>163304.51999999999</v>
      </c>
      <c r="D200" s="174">
        <v>0</v>
      </c>
      <c r="E200" s="175">
        <f t="shared" si="10"/>
        <v>6531892.4100000001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">
      <c r="A203" s="173" t="s">
        <v>340</v>
      </c>
      <c r="B203" s="174">
        <v>125.95000000018626</v>
      </c>
      <c r="C203" s="189">
        <v>23990.190000000002</v>
      </c>
      <c r="D203" s="174">
        <v>73.05</v>
      </c>
      <c r="E203" s="175">
        <f t="shared" si="10"/>
        <v>24043.090000000189</v>
      </c>
    </row>
    <row r="204" spans="1:8" ht="12.6" customHeight="1" x14ac:dyDescent="0.2">
      <c r="A204" s="173" t="s">
        <v>203</v>
      </c>
      <c r="B204" s="175">
        <f>SUM(B195:B203)</f>
        <v>14415768.449999999</v>
      </c>
      <c r="C204" s="191">
        <f>SUM(C195:C203)</f>
        <v>187294.71</v>
      </c>
      <c r="D204" s="175">
        <f>SUM(D195:D203)</f>
        <v>73.05</v>
      </c>
      <c r="E204" s="175">
        <f>SUM(E195:E203)</f>
        <v>14602990.109999999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240259.79</v>
      </c>
      <c r="C209" s="189">
        <v>7116.8</v>
      </c>
      <c r="D209" s="174">
        <v>0</v>
      </c>
      <c r="E209" s="175">
        <f t="shared" ref="E209:E216" si="11">SUM(B209:C209)-D209</f>
        <v>247376.59</v>
      </c>
      <c r="H209" s="259"/>
    </row>
    <row r="210" spans="1:8" ht="12.6" customHeight="1" x14ac:dyDescent="0.2">
      <c r="A210" s="173" t="s">
        <v>334</v>
      </c>
      <c r="B210" s="174">
        <v>4439069.5</v>
      </c>
      <c r="C210" s="189">
        <v>134956.85999999969</v>
      </c>
      <c r="D210" s="174">
        <v>0</v>
      </c>
      <c r="E210" s="175">
        <f t="shared" si="11"/>
        <v>4574026.3599999994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2028725.9700000002</v>
      </c>
      <c r="C212" s="189">
        <v>31416.169999999987</v>
      </c>
      <c r="D212" s="174">
        <v>0</v>
      </c>
      <c r="E212" s="175">
        <f t="shared" si="11"/>
        <v>2060142.1400000001</v>
      </c>
      <c r="H212" s="259"/>
    </row>
    <row r="213" spans="1:8" ht="12.6" customHeight="1" x14ac:dyDescent="0.2">
      <c r="A213" s="173" t="s">
        <v>337</v>
      </c>
      <c r="B213" s="174">
        <v>5790138.5999999996</v>
      </c>
      <c r="C213" s="189">
        <v>165501.45999999973</v>
      </c>
      <c r="D213" s="174">
        <v>0</v>
      </c>
      <c r="E213" s="175">
        <f t="shared" si="11"/>
        <v>5955640.0599999996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12498193.859999999</v>
      </c>
      <c r="C217" s="191">
        <f>SUM(C208:C216)</f>
        <v>338991.2899999994</v>
      </c>
      <c r="D217" s="175">
        <f>SUM(D208:D216)</f>
        <v>0</v>
      </c>
      <c r="E217" s="175">
        <f>SUM(E208:E216)</f>
        <v>12837185.149999999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156298.54</v>
      </c>
      <c r="D221" s="172">
        <f>C221</f>
        <v>156298.54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11098352.859999999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5644604.54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258125.25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720600.66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1050682.76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62452.359999999986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18834818.43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185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131852.21000000002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763981.7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895833.90999999992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19886950.879999999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11687.96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1497534.9500000002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2050484.08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5688868.5300000003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171502.99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5319110.3500000006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3610267.97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3610267.97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164421.78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274692.09000000003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5505470.0300000003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2102470.71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6531892.4099999992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24043.09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14602990.109999999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12837185.149999999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1765804.9600000009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52173.72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52173.72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10747357.000000002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123370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613430.32000000007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260015.47999999998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996815.8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4313496.3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4313496.3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4313496.3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5437044.8999999892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10747356.999999989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10747357.000000002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7258369.0800000001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29550863.499999996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36809232.579999998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156298.54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18834818.430000003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895833.91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19886950.880000003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16922281.699999996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68890.029999999984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68890.029999999984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16991171.729999997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9212656.2499999981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821783.46000000043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733183.05999999994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1112366.8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211040.81999999998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1520376.6700000004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338991.29000000004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98709.16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75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130596.79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182223.66999999998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6248088.9236422786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20610091.89364228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-3618920.1636422835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484751.38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-3134168.7836422836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-3134168.7836422836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PROVIDENCE ST JOSEPH HOSPITAL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325</v>
      </c>
      <c r="C414" s="194">
        <f>E138</f>
        <v>325</v>
      </c>
      <c r="D414" s="179"/>
    </row>
    <row r="415" spans="1:5" ht="12.6" customHeight="1" x14ac:dyDescent="0.2">
      <c r="A415" s="179" t="s">
        <v>464</v>
      </c>
      <c r="B415" s="179">
        <f>D111</f>
        <v>2334</v>
      </c>
      <c r="C415" s="179">
        <f>E139</f>
        <v>2334</v>
      </c>
      <c r="D415" s="194">
        <f>SUM(C59:H59)+N59</f>
        <v>2333.9999999999995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0</v>
      </c>
    </row>
    <row r="424" spans="1:7" ht="12.6" customHeight="1" x14ac:dyDescent="0.2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9212656.2499999981</v>
      </c>
      <c r="C427" s="179">
        <f t="shared" ref="C427:C434" si="13">CE61</f>
        <v>9212656.25</v>
      </c>
      <c r="D427" s="179"/>
    </row>
    <row r="428" spans="1:7" ht="12.6" customHeight="1" x14ac:dyDescent="0.2">
      <c r="A428" s="179" t="s">
        <v>3</v>
      </c>
      <c r="B428" s="179">
        <f t="shared" si="12"/>
        <v>821783.46000000043</v>
      </c>
      <c r="C428" s="179">
        <f t="shared" si="13"/>
        <v>821783</v>
      </c>
      <c r="D428" s="179">
        <f>D173</f>
        <v>821783.4600000002</v>
      </c>
    </row>
    <row r="429" spans="1:7" ht="12.6" customHeight="1" x14ac:dyDescent="0.2">
      <c r="A429" s="179" t="s">
        <v>236</v>
      </c>
      <c r="B429" s="179">
        <f t="shared" si="12"/>
        <v>733183.05999999994</v>
      </c>
      <c r="C429" s="179">
        <f t="shared" si="13"/>
        <v>733183.06000000017</v>
      </c>
      <c r="D429" s="179"/>
    </row>
    <row r="430" spans="1:7" ht="12.6" customHeight="1" x14ac:dyDescent="0.2">
      <c r="A430" s="179" t="s">
        <v>237</v>
      </c>
      <c r="B430" s="179">
        <f t="shared" si="12"/>
        <v>1112366.8</v>
      </c>
      <c r="C430" s="179">
        <f t="shared" si="13"/>
        <v>1112366.8000000003</v>
      </c>
      <c r="D430" s="179"/>
    </row>
    <row r="431" spans="1:7" ht="12.6" customHeight="1" x14ac:dyDescent="0.2">
      <c r="A431" s="179" t="s">
        <v>444</v>
      </c>
      <c r="B431" s="179">
        <f t="shared" si="12"/>
        <v>211040.81999999998</v>
      </c>
      <c r="C431" s="179">
        <f t="shared" si="13"/>
        <v>211040.81999999998</v>
      </c>
      <c r="D431" s="179"/>
    </row>
    <row r="432" spans="1:7" ht="12.6" customHeight="1" x14ac:dyDescent="0.2">
      <c r="A432" s="179" t="s">
        <v>445</v>
      </c>
      <c r="B432" s="179">
        <f t="shared" si="12"/>
        <v>1520376.6700000004</v>
      </c>
      <c r="C432" s="179">
        <f t="shared" si="13"/>
        <v>1520376.67</v>
      </c>
      <c r="D432" s="179"/>
    </row>
    <row r="433" spans="1:7" ht="12.6" customHeight="1" x14ac:dyDescent="0.2">
      <c r="A433" s="179" t="s">
        <v>6</v>
      </c>
      <c r="B433" s="179">
        <f t="shared" si="12"/>
        <v>338991.29000000004</v>
      </c>
      <c r="C433" s="179">
        <f t="shared" si="13"/>
        <v>338993</v>
      </c>
      <c r="D433" s="179">
        <f>C217</f>
        <v>338991.2899999994</v>
      </c>
    </row>
    <row r="434" spans="1:7" ht="12.6" customHeight="1" x14ac:dyDescent="0.2">
      <c r="A434" s="179" t="s">
        <v>474</v>
      </c>
      <c r="B434" s="179">
        <f t="shared" si="12"/>
        <v>98709.16</v>
      </c>
      <c r="C434" s="179">
        <f t="shared" si="13"/>
        <v>98709.16</v>
      </c>
      <c r="D434" s="179">
        <f>D177</f>
        <v>98709.16</v>
      </c>
    </row>
    <row r="435" spans="1:7" ht="12.6" customHeight="1" x14ac:dyDescent="0.2">
      <c r="A435" s="179" t="s">
        <v>447</v>
      </c>
      <c r="B435" s="179">
        <f t="shared" si="12"/>
        <v>75</v>
      </c>
      <c r="C435" s="179"/>
      <c r="D435" s="179">
        <f>D181</f>
        <v>75</v>
      </c>
    </row>
    <row r="436" spans="1:7" ht="12.6" customHeight="1" x14ac:dyDescent="0.2">
      <c r="A436" s="179" t="s">
        <v>475</v>
      </c>
      <c r="B436" s="179">
        <f t="shared" si="12"/>
        <v>130596.79</v>
      </c>
      <c r="C436" s="179"/>
      <c r="D436" s="179">
        <f>D186</f>
        <v>130596.79000000001</v>
      </c>
    </row>
    <row r="437" spans="1:7" ht="12.6" customHeight="1" x14ac:dyDescent="0.2">
      <c r="A437" s="194" t="s">
        <v>449</v>
      </c>
      <c r="B437" s="194">
        <f t="shared" si="12"/>
        <v>182223.66999999998</v>
      </c>
      <c r="C437" s="194"/>
      <c r="D437" s="194">
        <f>D190</f>
        <v>182223.66999999998</v>
      </c>
    </row>
    <row r="438" spans="1:7" ht="12.6" customHeight="1" x14ac:dyDescent="0.2">
      <c r="A438" s="194" t="s">
        <v>476</v>
      </c>
      <c r="B438" s="194">
        <f>C386+C387+C388</f>
        <v>312895.45999999996</v>
      </c>
      <c r="C438" s="194">
        <f>CD69</f>
        <v>312895.46000000008</v>
      </c>
      <c r="D438" s="194">
        <f>D181+D186+D190</f>
        <v>312895.45999999996</v>
      </c>
    </row>
    <row r="439" spans="1:7" ht="12.6" customHeight="1" x14ac:dyDescent="0.2">
      <c r="A439" s="179" t="s">
        <v>451</v>
      </c>
      <c r="B439" s="194">
        <f>C389</f>
        <v>6248088.9236422786</v>
      </c>
      <c r="C439" s="194">
        <f>SUM(C69:CC69)</f>
        <v>6248088.9236422768</v>
      </c>
      <c r="D439" s="179"/>
    </row>
    <row r="440" spans="1:7" ht="12.6" customHeight="1" x14ac:dyDescent="0.2">
      <c r="A440" s="179" t="s">
        <v>477</v>
      </c>
      <c r="B440" s="194">
        <f>B438+B439</f>
        <v>6560984.3836422786</v>
      </c>
      <c r="C440" s="194">
        <f>CE69</f>
        <v>6560984.3836422767</v>
      </c>
      <c r="D440" s="179"/>
    </row>
    <row r="441" spans="1:7" ht="12.6" customHeight="1" x14ac:dyDescent="0.2">
      <c r="A441" s="179" t="s">
        <v>478</v>
      </c>
      <c r="B441" s="179">
        <f>D390</f>
        <v>20610091.89364228</v>
      </c>
      <c r="C441" s="179">
        <f>SUM(C427:C437)+C440</f>
        <v>20610093.143642277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156298.54</v>
      </c>
      <c r="C444" s="179">
        <f>C363</f>
        <v>156298.54</v>
      </c>
      <c r="D444" s="179"/>
    </row>
    <row r="445" spans="1:7" ht="12.6" customHeight="1" x14ac:dyDescent="0.2">
      <c r="A445" s="179" t="s">
        <v>343</v>
      </c>
      <c r="B445" s="179">
        <f>D229</f>
        <v>18834818.43</v>
      </c>
      <c r="C445" s="179">
        <f>C364</f>
        <v>18834818.430000003</v>
      </c>
      <c r="D445" s="179"/>
    </row>
    <row r="446" spans="1:7" ht="12.6" customHeight="1" x14ac:dyDescent="0.2">
      <c r="A446" s="179" t="s">
        <v>351</v>
      </c>
      <c r="B446" s="179">
        <f>D236</f>
        <v>895833.90999999992</v>
      </c>
      <c r="C446" s="179">
        <f>C365</f>
        <v>895833.91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19886950.879999999</v>
      </c>
      <c r="C448" s="179">
        <f>D367</f>
        <v>19886950.880000003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185</v>
      </c>
    </row>
    <row r="454" spans="1:7" ht="12.6" customHeight="1" x14ac:dyDescent="0.2">
      <c r="A454" s="179" t="s">
        <v>168</v>
      </c>
      <c r="B454" s="179">
        <f>C233</f>
        <v>131852.21000000002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763981.7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68890.029999999984</v>
      </c>
      <c r="C458" s="194">
        <f>CE70</f>
        <v>68890.030000000013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7258369.0800000001</v>
      </c>
      <c r="C463" s="194">
        <f>CE73</f>
        <v>7258369.0799999991</v>
      </c>
      <c r="D463" s="194">
        <f>E141+E147+E153</f>
        <v>7258369.0799999991</v>
      </c>
    </row>
    <row r="464" spans="1:7" ht="12.6" customHeight="1" x14ac:dyDescent="0.2">
      <c r="A464" s="179" t="s">
        <v>246</v>
      </c>
      <c r="B464" s="194">
        <f>C360</f>
        <v>29550863.499999996</v>
      </c>
      <c r="C464" s="194">
        <f>CE74</f>
        <v>29550863.500000004</v>
      </c>
      <c r="D464" s="194">
        <f>E142+E148+E154</f>
        <v>29550863.5</v>
      </c>
    </row>
    <row r="465" spans="1:7" ht="12.6" customHeight="1" x14ac:dyDescent="0.2">
      <c r="A465" s="179" t="s">
        <v>247</v>
      </c>
      <c r="B465" s="194">
        <f>D361</f>
        <v>36809232.579999998</v>
      </c>
      <c r="C465" s="194">
        <f>CE75</f>
        <v>36809232.580000006</v>
      </c>
      <c r="D465" s="194">
        <f>D463+D464</f>
        <v>36809232.579999998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164421.78</v>
      </c>
      <c r="C468" s="179">
        <f>E195</f>
        <v>164421.78</v>
      </c>
      <c r="D468" s="179"/>
    </row>
    <row r="469" spans="1:7" ht="12.6" customHeight="1" x14ac:dyDescent="0.2">
      <c r="A469" s="179" t="s">
        <v>333</v>
      </c>
      <c r="B469" s="179">
        <f t="shared" si="14"/>
        <v>274692.09000000003</v>
      </c>
      <c r="C469" s="179">
        <f>E196</f>
        <v>274692.09000000003</v>
      </c>
      <c r="D469" s="179"/>
    </row>
    <row r="470" spans="1:7" ht="12.6" customHeight="1" x14ac:dyDescent="0.2">
      <c r="A470" s="179" t="s">
        <v>334</v>
      </c>
      <c r="B470" s="179">
        <f t="shared" si="14"/>
        <v>5505470.0300000003</v>
      </c>
      <c r="C470" s="179">
        <f>E197</f>
        <v>5505470.0300000003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2102470.71</v>
      </c>
      <c r="C472" s="179">
        <f>E199</f>
        <v>2102470.71</v>
      </c>
      <c r="D472" s="179"/>
    </row>
    <row r="473" spans="1:7" ht="12.6" customHeight="1" x14ac:dyDescent="0.2">
      <c r="A473" s="179" t="s">
        <v>495</v>
      </c>
      <c r="B473" s="179">
        <f t="shared" si="14"/>
        <v>6531892.4099999992</v>
      </c>
      <c r="C473" s="179">
        <f>SUM(E200:E201)</f>
        <v>6531892.4100000001</v>
      </c>
      <c r="D473" s="179"/>
    </row>
    <row r="474" spans="1:7" ht="12.6" customHeight="1" x14ac:dyDescent="0.2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">
      <c r="A475" s="179" t="s">
        <v>340</v>
      </c>
      <c r="B475" s="179">
        <f t="shared" si="14"/>
        <v>24043.09</v>
      </c>
      <c r="C475" s="179">
        <f>E203</f>
        <v>24043.090000000189</v>
      </c>
      <c r="D475" s="179"/>
    </row>
    <row r="476" spans="1:7" ht="12.6" customHeight="1" x14ac:dyDescent="0.2">
      <c r="A476" s="179" t="s">
        <v>203</v>
      </c>
      <c r="B476" s="179">
        <f>D275</f>
        <v>14602990.109999999</v>
      </c>
      <c r="C476" s="179">
        <f>E204</f>
        <v>14602990.109999999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12837185.149999999</v>
      </c>
      <c r="C478" s="179">
        <f>E217</f>
        <v>12837185.149999999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10747357.000000002</v>
      </c>
    </row>
    <row r="482" spans="1:12" ht="12.6" customHeight="1" x14ac:dyDescent="0.2">
      <c r="A482" s="180" t="s">
        <v>499</v>
      </c>
      <c r="C482" s="180">
        <f>D339</f>
        <v>10747356.999999989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PROVIDENCE ST JOSEPH HOSPITAL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1912835.9000000004</v>
      </c>
      <c r="C498" s="240">
        <f>E71</f>
        <v>1912835.9000000004</v>
      </c>
      <c r="D498" s="240">
        <f>'Prior Year'!E59</f>
        <v>2333.9999999999995</v>
      </c>
      <c r="E498" s="180">
        <f>E59</f>
        <v>2333.9999999999995</v>
      </c>
      <c r="F498" s="263">
        <f t="shared" si="15"/>
        <v>819.55265638389062</v>
      </c>
      <c r="G498" s="263">
        <f t="shared" si="15"/>
        <v>819.55265638389062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1377666.65</v>
      </c>
      <c r="C504" s="240">
        <f>K71</f>
        <v>1377666.65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359235.29000000004</v>
      </c>
      <c r="C509" s="240">
        <f>P71</f>
        <v>359235.29000000004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559268.01000000013</v>
      </c>
      <c r="C511" s="240">
        <f>R71</f>
        <v>559268.01000000013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-24999.639999999996</v>
      </c>
      <c r="C512" s="240">
        <f>S71</f>
        <v>-24999.639999999996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26488.950000000004</v>
      </c>
      <c r="C513" s="240">
        <f>T71</f>
        <v>26488.950000000004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898030.41</v>
      </c>
      <c r="C514" s="240">
        <f>U71</f>
        <v>898030.41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1175342.95</v>
      </c>
      <c r="C518" s="240">
        <f>Y71</f>
        <v>1175342.95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1053155.1600000001</v>
      </c>
      <c r="C521" s="240">
        <f>AB71</f>
        <v>1053155.1600000001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403524.77</v>
      </c>
      <c r="C522" s="240">
        <f>AC71</f>
        <v>403524.77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1117726.19</v>
      </c>
      <c r="C524" s="240">
        <f>AE71</f>
        <v>1117726.19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2495500.4900000002</v>
      </c>
      <c r="C526" s="240">
        <f>AG71</f>
        <v>2495500.4900000002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11110.879999999997</v>
      </c>
      <c r="C529" s="240">
        <f>AJ71</f>
        <v>11110.879999999997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443412.45</v>
      </c>
      <c r="C544" s="240">
        <f>AY71</f>
        <v>443412.45</v>
      </c>
      <c r="D544" s="240">
        <f>'Prior Year'!AY59</f>
        <v>8048</v>
      </c>
      <c r="E544" s="180">
        <f>AY59</f>
        <v>8048</v>
      </c>
      <c r="F544" s="263">
        <f t="shared" ref="F544:G550" si="19">IF(B544=0,"",IF(D544=0,"",B544/D544))</f>
        <v>55.095980367793238</v>
      </c>
      <c r="G544" s="263">
        <f t="shared" si="19"/>
        <v>55.095980367793238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46131.57</v>
      </c>
      <c r="C546" s="240">
        <f>BA71</f>
        <v>46131.57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68715.28</v>
      </c>
      <c r="C547" s="240">
        <f>BB71</f>
        <v>68715.28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818.84000000000015</v>
      </c>
      <c r="C549" s="240">
        <f>BD71</f>
        <v>818.84000000000015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643314.38</v>
      </c>
      <c r="C550" s="240">
        <f>BE71</f>
        <v>643314.38</v>
      </c>
      <c r="D550" s="240">
        <f>'Prior Year'!BE59</f>
        <v>34194.020000000004</v>
      </c>
      <c r="E550" s="180">
        <f>BE59</f>
        <v>34194.020000000004</v>
      </c>
      <c r="F550" s="263">
        <f t="shared" si="19"/>
        <v>18.813651626804919</v>
      </c>
      <c r="G550" s="263">
        <f t="shared" si="19"/>
        <v>18.813651626804919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285352.77</v>
      </c>
      <c r="C551" s="240">
        <f>BF71</f>
        <v>285352.77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19440.45</v>
      </c>
      <c r="C552" s="240">
        <f>BG71</f>
        <v>19440.45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13.55</v>
      </c>
      <c r="C553" s="240">
        <f>BH71</f>
        <v>13.55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382</v>
      </c>
      <c r="C557" s="240">
        <f>BL71</f>
        <v>382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280045.24</v>
      </c>
      <c r="C559" s="240">
        <f>BN71</f>
        <v>280045.24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2532.5300000000002</v>
      </c>
      <c r="C560" s="240">
        <f>BO71</f>
        <v>2532.5300000000002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2705.7</v>
      </c>
      <c r="C564" s="240">
        <f>BS71</f>
        <v>2705.7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103605.81</v>
      </c>
      <c r="C565" s="240">
        <f>BT71</f>
        <v>103605.81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4053</v>
      </c>
      <c r="C567" s="240">
        <f>BV71</f>
        <v>4053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36504</v>
      </c>
      <c r="C568" s="240">
        <f>BW71</f>
        <v>36504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619776.28</v>
      </c>
      <c r="C570" s="240">
        <f>BY71</f>
        <v>619776.28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70035.570000000007</v>
      </c>
      <c r="C572" s="240">
        <f>CA71</f>
        <v>70035.570000000007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6236582.2236422766</v>
      </c>
      <c r="C574" s="240">
        <f>CC71</f>
        <v>6236582.2236422766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312895.46000000008</v>
      </c>
      <c r="C575" s="240">
        <f>CD71</f>
        <v>312895.46000000008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30921.800000000003</v>
      </c>
      <c r="E612" s="180">
        <f>SUM(C624:D647)+SUM(C668:D713)</f>
        <v>13928040.476280581</v>
      </c>
      <c r="F612" s="180">
        <f>CE64-(AX64+BD64+BE64+BG64+BJ64+BN64+BP64+BQ64+CB64+CC64+CD64)</f>
        <v>1089383.0200000003</v>
      </c>
      <c r="G612" s="180">
        <f>CE77-(AX77+AY77+BD77+BE77+BG77+BJ77+BN77+BP77+BQ77+CB77+CC77+CD77)</f>
        <v>8047.9999999999982</v>
      </c>
      <c r="H612" s="197">
        <f>CE60-(AX60+AY60+AZ60+BD60+BE60+BG60+BJ60+BN60+BO60+BP60+BQ60+BR60+CB60+CC60+CD60)</f>
        <v>100.78</v>
      </c>
      <c r="I612" s="180">
        <f>CE78-(AX78+AY78+AZ78+BD78+BE78+BF78+BG78+BJ78+BN78+BO78+BP78+BQ78+BR78+CB78+CC78+CD78)</f>
        <v>10628.99914790364</v>
      </c>
      <c r="J612" s="180">
        <f>CE79-(AX79+AY79+AZ79+BA79+BD79+BE79+BF79+BG79+BJ79+BN79+BO79+BP79+BQ79+BR79+CB79+CC79+CD79)</f>
        <v>107655.00000000044</v>
      </c>
      <c r="K612" s="180">
        <f>CE75-(AW75+AX75+AY75+AZ75+BA75+BB75+BC75+BD75+BE75+BF75+BG75+BH75+BI75+BJ75+BK75+BL75+BM75+BN75+BO75+BP75+BQ75+BR75+BS75+BT75+BU75+BV75+BW75+BX75+CB75+CC75+CD75)</f>
        <v>36809232.580000006</v>
      </c>
      <c r="L612" s="197">
        <f>CE80-(AW80+AX80+AY80+AZ80+BA80+BB80+BC80+BD80+BE80+BF80+BG80+BH80+BI80+BJ80+BK80+BL80+BM80+BN80+BO80+BP80+BQ80+BR80+BS80+BT80+BU80+BV80+BW80+BX80+BY80+BZ80+CA80+CB80+CC80+CD80)</f>
        <v>17.149999999999999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643314.38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312895.46000000008</v>
      </c>
      <c r="D615" s="266">
        <f>SUM(C614:C615)</f>
        <v>956209.84000000008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19440.45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280045.24</v>
      </c>
      <c r="D619" s="180">
        <f>(D615/D612)*BN76</f>
        <v>77094.72371942125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6236582.2236422766</v>
      </c>
      <c r="D620" s="18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6613162.6373616979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818.84000000000015</v>
      </c>
      <c r="D624" s="180">
        <f>(D615/D612)*BD76</f>
        <v>0</v>
      </c>
      <c r="E624" s="180">
        <f>(E623/E612)*SUM(C624:D624)</f>
        <v>388.79281713742813</v>
      </c>
      <c r="F624" s="180">
        <f>SUM(C624:E624)</f>
        <v>1207.6328171374282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443412.45</v>
      </c>
      <c r="D625" s="180">
        <f>(D615/D612)*AY76</f>
        <v>49463.352310460592</v>
      </c>
      <c r="E625" s="180">
        <f>(E623/E612)*SUM(C625:D625)</f>
        <v>234021.99657949546</v>
      </c>
      <c r="F625" s="180">
        <f>(F624/F612)*AY64</f>
        <v>169.64077916995703</v>
      </c>
      <c r="G625" s="180">
        <f>SUM(C625:F625)</f>
        <v>727067.43966912606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2532.5300000000002</v>
      </c>
      <c r="D627" s="180">
        <f>(D615/D612)*BO76</f>
        <v>0</v>
      </c>
      <c r="E627" s="180">
        <f>(E623/E612)*SUM(C627:D627)</f>
        <v>1202.4687035135689</v>
      </c>
      <c r="F627" s="180">
        <f>(F624/F612)*BO64</f>
        <v>2.8074297857011308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3737.8061332992702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285352.77</v>
      </c>
      <c r="D629" s="180">
        <f>(D615/D612)*BF76</f>
        <v>11188.117124876302</v>
      </c>
      <c r="E629" s="180">
        <f>(E623/E612)*SUM(C629:D629)</f>
        <v>140800.36014570948</v>
      </c>
      <c r="F629" s="180">
        <f>(F624/F612)*BF64</f>
        <v>27.114872171657684</v>
      </c>
      <c r="G629" s="180">
        <f>(G625/G612)*BF77</f>
        <v>0</v>
      </c>
      <c r="H629" s="180">
        <f>(H628/H612)*BF60</f>
        <v>244.41498728360978</v>
      </c>
      <c r="I629" s="180">
        <f>SUM(C629:H629)</f>
        <v>437612.77713004104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46131.57</v>
      </c>
      <c r="D630" s="180">
        <f>(D615/D612)*BA76</f>
        <v>0</v>
      </c>
      <c r="E630" s="180">
        <f>(E623/E612)*SUM(C630:D630)</f>
        <v>21903.696765268505</v>
      </c>
      <c r="F630" s="180">
        <f>(F624/F612)*BA64</f>
        <v>0</v>
      </c>
      <c r="G630" s="180">
        <f>(G625/G612)*BA77</f>
        <v>0</v>
      </c>
      <c r="H630" s="180">
        <f>(H628/H612)*BA60</f>
        <v>1.4835507574118953</v>
      </c>
      <c r="I630" s="180">
        <f>(I629/I612)*BA78</f>
        <v>0</v>
      </c>
      <c r="J630" s="180">
        <f>SUM(C630:I630)</f>
        <v>68036.750316025922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68715.28</v>
      </c>
      <c r="D632" s="180">
        <f>(D615/D612)*BB76</f>
        <v>0</v>
      </c>
      <c r="E632" s="180">
        <f>(E623/E612)*SUM(C632:D632)</f>
        <v>32626.651472311038</v>
      </c>
      <c r="F632" s="180">
        <f>(F624/F612)*BB64</f>
        <v>2.3894186965562119</v>
      </c>
      <c r="G632" s="180">
        <f>(G625/G612)*BB77</f>
        <v>0</v>
      </c>
      <c r="H632" s="180">
        <f>(H628/H612)*BB60</f>
        <v>28.187464390826008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13.55</v>
      </c>
      <c r="D636" s="180">
        <f>(D615/D612)*BH76</f>
        <v>0</v>
      </c>
      <c r="E636" s="180">
        <f>(E623/E612)*SUM(C636:D636)</f>
        <v>6.4336655173320194</v>
      </c>
      <c r="F636" s="180">
        <f>(F624/F612)*BH64</f>
        <v>1.5020818547559288E-2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382</v>
      </c>
      <c r="D637" s="180">
        <f>(D615/D612)*BL76</f>
        <v>1192.1003735875661</v>
      </c>
      <c r="E637" s="180">
        <f>(E623/E612)*SUM(C637:D637)</f>
        <v>747.39743869887627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637.38732577093299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2705.7</v>
      </c>
      <c r="D639" s="180">
        <f>(D615/D612)*BS76</f>
        <v>6839.3473314231378</v>
      </c>
      <c r="E639" s="180">
        <f>(E623/E612)*SUM(C639:D639)</f>
        <v>4532.0768913268676</v>
      </c>
      <c r="F639" s="180">
        <f>(F624/F612)*BS64</f>
        <v>0.15402158885593265</v>
      </c>
      <c r="G639" s="180">
        <f>(G625/G612)*BS77</f>
        <v>0</v>
      </c>
      <c r="H639" s="180">
        <f>(H628/H612)*BS60</f>
        <v>0.37088768935297384</v>
      </c>
      <c r="I639" s="180">
        <f>(I629/I612)*BS78</f>
        <v>3656.8341074126402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103605.81</v>
      </c>
      <c r="D640" s="180">
        <f>(D615/D612)*BT76</f>
        <v>29313.299795975654</v>
      </c>
      <c r="E640" s="180">
        <f>(E623/E612)*SUM(C640:D640)</f>
        <v>63111.224596962144</v>
      </c>
      <c r="F640" s="180">
        <f>(F624/F612)*BT64</f>
        <v>8.5635293933502207E-2</v>
      </c>
      <c r="G640" s="180">
        <f>(G625/G612)*BT77</f>
        <v>0</v>
      </c>
      <c r="H640" s="180">
        <f>(H628/H612)*BT60</f>
        <v>51.182501130710392</v>
      </c>
      <c r="I640" s="180">
        <f>(I629/I612)*BT78</f>
        <v>15673.114597095733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4053</v>
      </c>
      <c r="D642" s="180">
        <f>(D615/D612)*BV76</f>
        <v>12642.139422310474</v>
      </c>
      <c r="E642" s="180">
        <f>(E623/E612)*SUM(C642:D642)</f>
        <v>7927.0068493261469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6759.4471211847685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36504</v>
      </c>
      <c r="D643" s="180">
        <f>(D615/D612)*BW76</f>
        <v>0</v>
      </c>
      <c r="E643" s="180">
        <f>(E623/E612)*SUM(C643:D643)</f>
        <v>17332.437346471441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419058.62328498351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619776.28</v>
      </c>
      <c r="D645" s="180">
        <f>(D615/D612)*BY76</f>
        <v>0</v>
      </c>
      <c r="E645" s="180">
        <f>(E623/E612)*SUM(C645:D645)</f>
        <v>294275.518900097</v>
      </c>
      <c r="F645" s="180">
        <f>(F624/F612)*BY64</f>
        <v>1.1064301685707343</v>
      </c>
      <c r="G645" s="180">
        <f>(G625/G612)*BY77</f>
        <v>0</v>
      </c>
      <c r="H645" s="180">
        <f>(H628/H612)*BY60</f>
        <v>107.18654222300943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70035.570000000007</v>
      </c>
      <c r="D647" s="180">
        <f>(D615/D612)*CA76</f>
        <v>0</v>
      </c>
      <c r="E647" s="180">
        <f>(E623/E612)*SUM(C647:D647)</f>
        <v>33253.537394516083</v>
      </c>
      <c r="F647" s="180">
        <f>(F624/F612)*CA64</f>
        <v>16.892844872107943</v>
      </c>
      <c r="G647" s="180">
        <f>(G625/G612)*CA77</f>
        <v>0</v>
      </c>
      <c r="H647" s="180">
        <f>(H628/H612)*CA60</f>
        <v>14.835507574118951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1017480.927619451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9176317.1036422774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1912835.9000000004</v>
      </c>
      <c r="D670" s="180">
        <f>(D615/D612)*E76</f>
        <v>141859.0167523495</v>
      </c>
      <c r="E670" s="180">
        <f>(E623/E612)*SUM(C670:D670)</f>
        <v>975588.17967136356</v>
      </c>
      <c r="F670" s="180">
        <f>(F624/F612)*E64</f>
        <v>89.017017834092542</v>
      </c>
      <c r="G670" s="180">
        <f>(G625/G612)*E77</f>
        <v>727067.43966912606</v>
      </c>
      <c r="H670" s="180">
        <f>(H628/H612)*E60</f>
        <v>730.64874802535849</v>
      </c>
      <c r="I670" s="180">
        <f>(I629/I612)*E78</f>
        <v>75848.595745475846</v>
      </c>
      <c r="J670" s="180">
        <f>(J630/J612)*E79</f>
        <v>68036.750316025922</v>
      </c>
      <c r="K670" s="180">
        <f>(K644/K612)*E75</f>
        <v>42350.425537267205</v>
      </c>
      <c r="L670" s="180">
        <f>(L647/L612)*E80</f>
        <v>488865.47192911233</v>
      </c>
      <c r="M670" s="180">
        <f t="shared" si="20"/>
        <v>2520436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1377666.65</v>
      </c>
      <c r="D676" s="180">
        <f>(D615/D612)*K76</f>
        <v>290113.01034666807</v>
      </c>
      <c r="E676" s="180">
        <f>(E623/E612)*SUM(C676:D676)</f>
        <v>791877.23182878701</v>
      </c>
      <c r="F676" s="180">
        <f>(F624/F612)*K64</f>
        <v>58.483263249836106</v>
      </c>
      <c r="G676" s="180">
        <f>(G625/G612)*K77</f>
        <v>0</v>
      </c>
      <c r="H676" s="180">
        <f>(H628/H612)*K60</f>
        <v>600.09628137311165</v>
      </c>
      <c r="I676" s="180">
        <f>(I629/I612)*K78</f>
        <v>155116.4314123377</v>
      </c>
      <c r="J676" s="180">
        <f>(J630/J612)*K79</f>
        <v>0</v>
      </c>
      <c r="K676" s="180">
        <f>(K644/K612)*K75</f>
        <v>13177.249245023067</v>
      </c>
      <c r="L676" s="180">
        <f>(L647/L612)*K80</f>
        <v>148320.83492994914</v>
      </c>
      <c r="M676" s="180">
        <f t="shared" si="20"/>
        <v>1399263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359235.29000000004</v>
      </c>
      <c r="D681" s="180">
        <f>(D615/D612)*P76</f>
        <v>76768.790180183554</v>
      </c>
      <c r="E681" s="180">
        <f>(E623/E612)*SUM(C681:D681)</f>
        <v>207018.77609382375</v>
      </c>
      <c r="F681" s="180">
        <f>(F624/F612)*P64</f>
        <v>74.818397877569367</v>
      </c>
      <c r="G681" s="180">
        <f>(G625/G612)*P77</f>
        <v>0</v>
      </c>
      <c r="H681" s="180">
        <f>(H628/H612)*P60</f>
        <v>101.25233919336185</v>
      </c>
      <c r="I681" s="180">
        <f>(I629/I612)*P78</f>
        <v>41046.421056274237</v>
      </c>
      <c r="J681" s="180">
        <f>(J630/J612)*P79</f>
        <v>0</v>
      </c>
      <c r="K681" s="180">
        <f>(K644/K612)*P75</f>
        <v>16924.819280000604</v>
      </c>
      <c r="L681" s="180">
        <f>(L647/L612)*P80</f>
        <v>98485.034393486232</v>
      </c>
      <c r="M681" s="180">
        <f t="shared" si="20"/>
        <v>440420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559268.01000000013</v>
      </c>
      <c r="D683" s="180">
        <f>(D615/D612)*R76</f>
        <v>0</v>
      </c>
      <c r="E683" s="180">
        <f>(E623/E612)*SUM(C683:D683)</f>
        <v>265545.6317995498</v>
      </c>
      <c r="F683" s="180">
        <f>(F624/F612)*R64</f>
        <v>11.801374914657318</v>
      </c>
      <c r="G683" s="180">
        <f>(G625/G612)*R77</f>
        <v>0</v>
      </c>
      <c r="H683" s="180">
        <f>(H628/H612)*R60</f>
        <v>78.257302453477479</v>
      </c>
      <c r="I683" s="180">
        <f>(I629/I612)*R78</f>
        <v>0</v>
      </c>
      <c r="J683" s="180">
        <f>(J630/J612)*R79</f>
        <v>0</v>
      </c>
      <c r="K683" s="180">
        <f>(K644/K612)*R75</f>
        <v>4491.0082824823785</v>
      </c>
      <c r="L683" s="180">
        <f>(L647/L612)*R80</f>
        <v>0</v>
      </c>
      <c r="M683" s="180">
        <f t="shared" si="20"/>
        <v>270127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-24999.639999999996</v>
      </c>
      <c r="D684" s="180">
        <f>(D615/D612)*S76</f>
        <v>54242.267789947538</v>
      </c>
      <c r="E684" s="180">
        <f>(E623/E612)*SUM(C684:D684)</f>
        <v>13884.670557074578</v>
      </c>
      <c r="F684" s="180">
        <f>(F624/F612)*S64</f>
        <v>-75.928430825496505</v>
      </c>
      <c r="G684" s="180">
        <f>(G625/G612)*S77</f>
        <v>0</v>
      </c>
      <c r="H684" s="180">
        <f>(H628/H612)*S60</f>
        <v>0</v>
      </c>
      <c r="I684" s="180">
        <f>(I629/I612)*S78</f>
        <v>29002.032694896967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97053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26488.950000000004</v>
      </c>
      <c r="D685" s="180">
        <f>(D615/D612)*T76</f>
        <v>0</v>
      </c>
      <c r="E685" s="180">
        <f>(E623/E612)*SUM(C685:D685)</f>
        <v>12577.198834341847</v>
      </c>
      <c r="F685" s="180">
        <f>(F624/F612)*T64</f>
        <v>0</v>
      </c>
      <c r="G685" s="180">
        <f>(G625/G612)*T77</f>
        <v>0</v>
      </c>
      <c r="H685" s="180">
        <f>(H628/H612)*T60</f>
        <v>9.6430799231773197</v>
      </c>
      <c r="I685" s="180">
        <f>(I629/I612)*T78</f>
        <v>0</v>
      </c>
      <c r="J685" s="180">
        <f>(J630/J612)*T79</f>
        <v>0</v>
      </c>
      <c r="K685" s="180">
        <f>(K644/K612)*T75</f>
        <v>2571.2350906850656</v>
      </c>
      <c r="L685" s="180">
        <f>(L647/L612)*T80</f>
        <v>15425.36683271471</v>
      </c>
      <c r="M685" s="180">
        <f t="shared" si="20"/>
        <v>30583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898030.41</v>
      </c>
      <c r="D686" s="180">
        <f>(D615/D612)*U76</f>
        <v>26340.934350859265</v>
      </c>
      <c r="E686" s="180">
        <f>(E623/E612)*SUM(C686:D686)</f>
        <v>438900.07700073544</v>
      </c>
      <c r="F686" s="180">
        <f>(F624/F612)*U64</f>
        <v>236.89576811804497</v>
      </c>
      <c r="G686" s="180">
        <f>(G625/G612)*U77</f>
        <v>0</v>
      </c>
      <c r="H686" s="180">
        <f>(H628/H612)*U60</f>
        <v>264.07203481931737</v>
      </c>
      <c r="I686" s="180">
        <f>(I629/I612)*U78</f>
        <v>14083.862463422527</v>
      </c>
      <c r="J686" s="180">
        <f>(J630/J612)*U79</f>
        <v>0</v>
      </c>
      <c r="K686" s="180">
        <f>(K644/K612)*U75</f>
        <v>53002.273092190298</v>
      </c>
      <c r="L686" s="180">
        <f>(L647/L612)*U80</f>
        <v>0</v>
      </c>
      <c r="M686" s="180">
        <f t="shared" si="20"/>
        <v>532828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1175342.95</v>
      </c>
      <c r="D690" s="180">
        <f>(D615/D612)*Y76</f>
        <v>65376.268814855532</v>
      </c>
      <c r="E690" s="180">
        <f>(E623/E612)*SUM(C690:D690)</f>
        <v>589104.97821256495</v>
      </c>
      <c r="F690" s="180">
        <f>(F624/F612)*Y64</f>
        <v>36.990744430642046</v>
      </c>
      <c r="G690" s="180">
        <f>(G625/G612)*Y77</f>
        <v>0</v>
      </c>
      <c r="H690" s="180">
        <f>(H628/H612)*Y60</f>
        <v>236.25545811784431</v>
      </c>
      <c r="I690" s="180">
        <f>(I629/I612)*Y78</f>
        <v>34955.114579302273</v>
      </c>
      <c r="J690" s="180">
        <f>(J630/J612)*Y79</f>
        <v>0</v>
      </c>
      <c r="K690" s="180">
        <f>(K644/K612)*Y75</f>
        <v>127282.23008715693</v>
      </c>
      <c r="L690" s="180">
        <f>(L647/L612)*Y80</f>
        <v>0</v>
      </c>
      <c r="M690" s="180">
        <f t="shared" si="20"/>
        <v>816992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1053155.1600000001</v>
      </c>
      <c r="D693" s="180">
        <f>(D615/D612)*AB76</f>
        <v>7535.4349944440501</v>
      </c>
      <c r="E693" s="180">
        <f>(E623/E612)*SUM(C693:D693)</f>
        <v>503625.71996857104</v>
      </c>
      <c r="F693" s="180">
        <f>(F624/F612)*AB64</f>
        <v>411.4021174370672</v>
      </c>
      <c r="G693" s="180">
        <f>(G625/G612)*AB77</f>
        <v>0</v>
      </c>
      <c r="H693" s="180">
        <f>(H628/H612)*AB60</f>
        <v>180.25141702554529</v>
      </c>
      <c r="I693" s="180">
        <f>(I629/I612)*AB78</f>
        <v>4029.0153967279111</v>
      </c>
      <c r="J693" s="180">
        <f>(J630/J612)*AB79</f>
        <v>0</v>
      </c>
      <c r="K693" s="180">
        <f>(K644/K612)*AB75</f>
        <v>34190.927997109888</v>
      </c>
      <c r="L693" s="180">
        <f>(L647/L612)*AB80</f>
        <v>0</v>
      </c>
      <c r="M693" s="180">
        <f t="shared" si="20"/>
        <v>549973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403524.77</v>
      </c>
      <c r="D694" s="180">
        <f>(D615/D612)*AC76</f>
        <v>3413.9528208577772</v>
      </c>
      <c r="E694" s="180">
        <f>(E623/E612)*SUM(C694:D694)</f>
        <v>193218.27517931254</v>
      </c>
      <c r="F694" s="180">
        <f>(F624/F612)*AC64</f>
        <v>31.518388639630096</v>
      </c>
      <c r="G694" s="180">
        <f>(G625/G612)*AC77</f>
        <v>0</v>
      </c>
      <c r="H694" s="180">
        <f>(H628/H612)*AC60</f>
        <v>180.62230471489823</v>
      </c>
      <c r="I694" s="180">
        <f>(I629/I612)*AC78</f>
        <v>1825.3582559043064</v>
      </c>
      <c r="J694" s="180">
        <f>(J630/J612)*AC79</f>
        <v>0</v>
      </c>
      <c r="K694" s="180">
        <f>(K644/K612)*AC75</f>
        <v>15654.187804315165</v>
      </c>
      <c r="L694" s="180">
        <f>(L647/L612)*AC80</f>
        <v>0</v>
      </c>
      <c r="M694" s="180">
        <f t="shared" si="20"/>
        <v>214324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1117726.19</v>
      </c>
      <c r="D696" s="180">
        <f>(D615/D612)*AE76</f>
        <v>74309.136127909762</v>
      </c>
      <c r="E696" s="180">
        <f>(E623/E612)*SUM(C696:D696)</f>
        <v>565989.414992676</v>
      </c>
      <c r="F696" s="180">
        <f>(F624/F612)*AE64</f>
        <v>20.0727798723136</v>
      </c>
      <c r="G696" s="180">
        <f>(G625/G612)*AE77</f>
        <v>0</v>
      </c>
      <c r="H696" s="180">
        <f>(H628/H612)*AE60</f>
        <v>411.68533518180089</v>
      </c>
      <c r="I696" s="180">
        <f>(I629/I612)*AE78</f>
        <v>39731.303341830149</v>
      </c>
      <c r="J696" s="180">
        <f>(J630/J612)*AE79</f>
        <v>0</v>
      </c>
      <c r="K696" s="180">
        <f>(K644/K612)*AE75</f>
        <v>25207.282864205536</v>
      </c>
      <c r="L696" s="180">
        <f>(L647/L612)*AE80</f>
        <v>0</v>
      </c>
      <c r="M696" s="180">
        <f t="shared" si="20"/>
        <v>705669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2495500.4900000002</v>
      </c>
      <c r="D698" s="180">
        <f>(D615/D612)*AG76</f>
        <v>28517.94774387002</v>
      </c>
      <c r="E698" s="180">
        <f>(E623/E612)*SUM(C698:D698)</f>
        <v>1198427.3349094442</v>
      </c>
      <c r="F698" s="180">
        <f>(F624/F612)*AG64</f>
        <v>87.393738481786457</v>
      </c>
      <c r="G698" s="180">
        <f>(G625/G612)*AG77</f>
        <v>0</v>
      </c>
      <c r="H698" s="180">
        <f>(H628/H612)*AG60</f>
        <v>495.13506528622003</v>
      </c>
      <c r="I698" s="180">
        <f>(I629/I612)*AG78</f>
        <v>15247.859032404986</v>
      </c>
      <c r="J698" s="180">
        <f>(J630/J612)*AG79</f>
        <v>0</v>
      </c>
      <c r="K698" s="180">
        <f>(K644/K612)*AG75</f>
        <v>83609.235247689678</v>
      </c>
      <c r="L698" s="180">
        <f>(L647/L612)*AG80</f>
        <v>262824.51949586981</v>
      </c>
      <c r="M698" s="180">
        <f t="shared" si="20"/>
        <v>1589209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11110.879999999997</v>
      </c>
      <c r="D701" s="180">
        <f>(D615/D612)*AJ76</f>
        <v>0</v>
      </c>
      <c r="E701" s="180">
        <f>(E623/E612)*SUM(C701:D701)</f>
        <v>5275.5487471006618</v>
      </c>
      <c r="F701" s="180">
        <f>(F624/F612)*AJ64</f>
        <v>4.9612045413972181</v>
      </c>
      <c r="G701" s="180">
        <f>(G625/G612)*AJ77</f>
        <v>0</v>
      </c>
      <c r="H701" s="180">
        <f>(H628/H612)*AJ60</f>
        <v>2.2253261361178427</v>
      </c>
      <c r="I701" s="180">
        <f>(I629/I612)*AJ78</f>
        <v>0</v>
      </c>
      <c r="J701" s="180">
        <f>(J630/J612)*AJ79</f>
        <v>0</v>
      </c>
      <c r="K701" s="180">
        <f>(K644/K612)*AJ75</f>
        <v>597.7487568576214</v>
      </c>
      <c r="L701" s="180">
        <f>(L647/L612)*AJ80</f>
        <v>3559.7000383187788</v>
      </c>
      <c r="M701" s="180">
        <f t="shared" si="20"/>
        <v>9440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">
      <c r="C715" s="180">
        <f>SUM(C614:C647)+SUM(C668:C713)</f>
        <v>20541203.113642279</v>
      </c>
      <c r="D715" s="180">
        <f>SUM(D616:D647)+SUM(D668:D713)</f>
        <v>956209.83999999985</v>
      </c>
      <c r="E715" s="180">
        <f>SUM(E624:E647)+SUM(E668:E713)</f>
        <v>6613162.6373616969</v>
      </c>
      <c r="F715" s="180">
        <f>SUM(F625:F648)+SUM(F668:F713)</f>
        <v>1207.6328171374282</v>
      </c>
      <c r="G715" s="180">
        <f>SUM(G626:G647)+SUM(G668:G713)</f>
        <v>727067.43966912606</v>
      </c>
      <c r="H715" s="180">
        <f>SUM(H629:H647)+SUM(H668:H713)</f>
        <v>3737.8061332992702</v>
      </c>
      <c r="I715" s="180">
        <f>SUM(I630:I647)+SUM(I668:I713)</f>
        <v>437612.77713004086</v>
      </c>
      <c r="J715" s="180">
        <f>SUM(J631:J647)+SUM(J668:J713)</f>
        <v>68036.750316025922</v>
      </c>
      <c r="K715" s="180">
        <f>SUM(K668:K713)</f>
        <v>419058.62328498351</v>
      </c>
      <c r="L715" s="180">
        <f>SUM(L668:L713)</f>
        <v>1017480.927619451</v>
      </c>
      <c r="M715" s="180">
        <f>SUM(M668:M713)</f>
        <v>9176317</v>
      </c>
      <c r="N715" s="198" t="s">
        <v>742</v>
      </c>
    </row>
    <row r="716" spans="1:83" ht="12.6" customHeight="1" x14ac:dyDescent="0.2">
      <c r="C716" s="180">
        <f>CE71</f>
        <v>20541203.113642275</v>
      </c>
      <c r="D716" s="180">
        <f>D615</f>
        <v>956209.84000000008</v>
      </c>
      <c r="E716" s="180">
        <f>E623</f>
        <v>6613162.6373616979</v>
      </c>
      <c r="F716" s="180">
        <f>F624</f>
        <v>1207.6328171374282</v>
      </c>
      <c r="G716" s="180">
        <f>G625</f>
        <v>727067.43966912606</v>
      </c>
      <c r="H716" s="180">
        <f>H628</f>
        <v>3737.8061332992702</v>
      </c>
      <c r="I716" s="180">
        <f>I629</f>
        <v>437612.77713004104</v>
      </c>
      <c r="J716" s="180">
        <f>J630</f>
        <v>68036.750316025922</v>
      </c>
      <c r="K716" s="180">
        <f>K644</f>
        <v>419058.62328498351</v>
      </c>
      <c r="L716" s="180">
        <f>L647</f>
        <v>1017480.927619451</v>
      </c>
      <c r="M716" s="180">
        <f>C648</f>
        <v>9176317.1036422774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194*2019*A</v>
      </c>
      <c r="B722" s="276">
        <f>ROUND(C165,0)</f>
        <v>635541</v>
      </c>
      <c r="C722" s="276">
        <f>ROUND(C166,0)</f>
        <v>11856</v>
      </c>
      <c r="D722" s="276">
        <f>ROUND(C167,0)</f>
        <v>-11317</v>
      </c>
      <c r="E722" s="276">
        <f>ROUND(C168,0)</f>
        <v>0</v>
      </c>
      <c r="F722" s="276">
        <f>ROUND(C169,0)</f>
        <v>0</v>
      </c>
      <c r="G722" s="276">
        <f>ROUND(C170,0)</f>
        <v>172618</v>
      </c>
      <c r="H722" s="276">
        <f>ROUND(C171+C172,0)</f>
        <v>13085</v>
      </c>
      <c r="I722" s="276">
        <f>ROUND(C175,0)</f>
        <v>0</v>
      </c>
      <c r="J722" s="276">
        <f>ROUND(C176,0)</f>
        <v>98709</v>
      </c>
      <c r="K722" s="276">
        <f>ROUND(C179,0)</f>
        <v>0</v>
      </c>
      <c r="L722" s="276">
        <f>ROUND(C180,0)</f>
        <v>75</v>
      </c>
      <c r="M722" s="276">
        <f>ROUND(C183,0)</f>
        <v>16536</v>
      </c>
      <c r="N722" s="276">
        <f>ROUND(C184,0)</f>
        <v>114061</v>
      </c>
      <c r="O722" s="276">
        <f>ROUND(C185,0)</f>
        <v>0</v>
      </c>
      <c r="P722" s="276">
        <f>ROUND(C188,0)</f>
        <v>0</v>
      </c>
      <c r="Q722" s="276">
        <f>ROUND(C189,0)</f>
        <v>182224</v>
      </c>
      <c r="R722" s="276">
        <f>ROUND(B195,0)</f>
        <v>164422</v>
      </c>
      <c r="S722" s="276">
        <f>ROUND(C195,0)</f>
        <v>0</v>
      </c>
      <c r="T722" s="276">
        <f>ROUND(D195,0)</f>
        <v>0</v>
      </c>
      <c r="U722" s="276">
        <f>ROUND(B196,0)</f>
        <v>274692</v>
      </c>
      <c r="V722" s="276">
        <f>ROUND(C196,0)</f>
        <v>0</v>
      </c>
      <c r="W722" s="276">
        <f>ROUND(D196,0)</f>
        <v>0</v>
      </c>
      <c r="X722" s="276">
        <f>ROUND(B197,0)</f>
        <v>5505470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2102471</v>
      </c>
      <c r="AE722" s="276">
        <f>ROUND(C199,0)</f>
        <v>0</v>
      </c>
      <c r="AF722" s="276">
        <f>ROUND(D199,0)</f>
        <v>0</v>
      </c>
      <c r="AG722" s="276">
        <f>ROUND(B200,0)</f>
        <v>6368588</v>
      </c>
      <c r="AH722" s="276">
        <f>ROUND(C200,0)</f>
        <v>163305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126</v>
      </c>
      <c r="AQ722" s="276">
        <f>ROUND(C203,0)</f>
        <v>23990</v>
      </c>
      <c r="AR722" s="276">
        <f>ROUND(D203,0)</f>
        <v>73</v>
      </c>
      <c r="AS722" s="276"/>
      <c r="AT722" s="276"/>
      <c r="AU722" s="276"/>
      <c r="AV722" s="276">
        <f>ROUND(B209,0)</f>
        <v>240260</v>
      </c>
      <c r="AW722" s="276">
        <f>ROUND(C209,0)</f>
        <v>7117</v>
      </c>
      <c r="AX722" s="276">
        <f>ROUND(D209,0)</f>
        <v>0</v>
      </c>
      <c r="AY722" s="276">
        <f>ROUND(B210,0)</f>
        <v>4439070</v>
      </c>
      <c r="AZ722" s="276">
        <f>ROUND(C210,0)</f>
        <v>134957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2028726</v>
      </c>
      <c r="BF722" s="276">
        <f>ROUND(C212,0)</f>
        <v>31416</v>
      </c>
      <c r="BG722" s="276">
        <f>ROUND(D212,0)</f>
        <v>0</v>
      </c>
      <c r="BH722" s="276">
        <f>ROUND(B213,0)</f>
        <v>5790139</v>
      </c>
      <c r="BI722" s="276">
        <f>ROUND(C213,0)</f>
        <v>165501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11098353</v>
      </c>
      <c r="BU722" s="276">
        <f>ROUND(C224,0)</f>
        <v>5644605</v>
      </c>
      <c r="BV722" s="276">
        <f>ROUND(C225,0)</f>
        <v>258125</v>
      </c>
      <c r="BW722" s="276">
        <f>ROUND(C226,0)</f>
        <v>720601</v>
      </c>
      <c r="BX722" s="276">
        <f>ROUND(C227,0)</f>
        <v>1050683</v>
      </c>
      <c r="BY722" s="276">
        <f>ROUND(C228,0)</f>
        <v>62452</v>
      </c>
      <c r="BZ722" s="276">
        <f>ROUND(C231,0)</f>
        <v>185</v>
      </c>
      <c r="CA722" s="276">
        <f>ROUND(C233,0)</f>
        <v>131852</v>
      </c>
      <c r="CB722" s="276">
        <f>ROUND(C234,0)</f>
        <v>763982</v>
      </c>
      <c r="CC722" s="276">
        <f>ROUND(C238+C239,0)</f>
        <v>0</v>
      </c>
      <c r="CD722" s="276">
        <f>D221</f>
        <v>156298.54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194*2019*A</v>
      </c>
      <c r="B726" s="276">
        <f>ROUND(C111,0)</f>
        <v>325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2334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15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40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65</v>
      </c>
      <c r="W726" s="276">
        <f>ROUND(C129,0)</f>
        <v>0</v>
      </c>
      <c r="X726" s="276">
        <f>ROUND(B138,0)</f>
        <v>264</v>
      </c>
      <c r="Y726" s="276">
        <f>ROUND(B139,0)</f>
        <v>1890</v>
      </c>
      <c r="Z726" s="276">
        <f>ROUND(B140,0)</f>
        <v>13242</v>
      </c>
      <c r="AA726" s="276">
        <f>ROUND(B141,0)</f>
        <v>4548504</v>
      </c>
      <c r="AB726" s="276">
        <f>ROUND(B142,0)</f>
        <v>14814568</v>
      </c>
      <c r="AC726" s="276">
        <f>ROUND(C138,0)</f>
        <v>38</v>
      </c>
      <c r="AD726" s="276">
        <f>ROUND(C139,0)</f>
        <v>390</v>
      </c>
      <c r="AE726" s="276">
        <f>ROUND(C140,0)</f>
        <v>6507</v>
      </c>
      <c r="AF726" s="276">
        <f>ROUND(C141,0)</f>
        <v>1163129</v>
      </c>
      <c r="AG726" s="276">
        <f>ROUND(C142,0)</f>
        <v>7279312</v>
      </c>
      <c r="AH726" s="276">
        <f>ROUND(D138,0)</f>
        <v>23</v>
      </c>
      <c r="AI726" s="276">
        <f>ROUND(D139,0)</f>
        <v>54</v>
      </c>
      <c r="AJ726" s="276">
        <f>ROUND(D140,0)</f>
        <v>6665</v>
      </c>
      <c r="AK726" s="276">
        <f>ROUND(D141,0)</f>
        <v>1546736</v>
      </c>
      <c r="AL726" s="276">
        <f>ROUND(D142,0)</f>
        <v>7456983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194*2019*A</v>
      </c>
      <c r="B730" s="276">
        <f>ROUND(C250,0)</f>
        <v>11688</v>
      </c>
      <c r="C730" s="276">
        <f>ROUND(C251,0)</f>
        <v>0</v>
      </c>
      <c r="D730" s="276">
        <f>ROUND(C252,0)</f>
        <v>1497535</v>
      </c>
      <c r="E730" s="276">
        <f>ROUND(C253,0)</f>
        <v>2050484</v>
      </c>
      <c r="F730" s="276">
        <f>ROUND(C254,0)</f>
        <v>0</v>
      </c>
      <c r="G730" s="276">
        <f>ROUND(C255,0)</f>
        <v>5688869</v>
      </c>
      <c r="H730" s="276">
        <f>ROUND(C256,0)</f>
        <v>0</v>
      </c>
      <c r="I730" s="276">
        <f>ROUND(C257,0)</f>
        <v>171503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3610268</v>
      </c>
      <c r="O730" s="276">
        <f>ROUND(C267,0)</f>
        <v>164422</v>
      </c>
      <c r="P730" s="276">
        <f>ROUND(C268,0)</f>
        <v>274692</v>
      </c>
      <c r="Q730" s="276">
        <f>ROUND(C269,0)</f>
        <v>5505470</v>
      </c>
      <c r="R730" s="276">
        <f>ROUND(C270,0)</f>
        <v>0</v>
      </c>
      <c r="S730" s="276">
        <f>ROUND(C271,0)</f>
        <v>2102471</v>
      </c>
      <c r="T730" s="276">
        <f>ROUND(C272,0)</f>
        <v>6531892</v>
      </c>
      <c r="U730" s="276">
        <f>ROUND(C273,0)</f>
        <v>0</v>
      </c>
      <c r="V730" s="276">
        <f>ROUND(C274,0)</f>
        <v>24043</v>
      </c>
      <c r="W730" s="276">
        <f>ROUND(C275,0)</f>
        <v>0</v>
      </c>
      <c r="X730" s="276">
        <f>ROUND(C276,0)</f>
        <v>12837185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52174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123370</v>
      </c>
      <c r="AI730" s="276">
        <f>ROUND(C306,0)</f>
        <v>613430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260015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4313496</v>
      </c>
      <c r="AZ730" s="276">
        <f>ROUND(C327,0)</f>
        <v>0</v>
      </c>
      <c r="BA730" s="276">
        <f>ROUND(C328,0)</f>
        <v>0</v>
      </c>
      <c r="BB730" s="276">
        <f>ROUND(C332,0)</f>
        <v>5437045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112.6</v>
      </c>
      <c r="BJ730" s="276">
        <f>ROUND(C359,0)</f>
        <v>7258369</v>
      </c>
      <c r="BK730" s="276">
        <f>ROUND(C360,0)</f>
        <v>29550864</v>
      </c>
      <c r="BL730" s="276">
        <f>ROUND(C364,0)</f>
        <v>18834818</v>
      </c>
      <c r="BM730" s="276">
        <f>ROUND(C365,0)</f>
        <v>895834</v>
      </c>
      <c r="BN730" s="276">
        <f>ROUND(C366,0)</f>
        <v>0</v>
      </c>
      <c r="BO730" s="276">
        <f>ROUND(C370,0)</f>
        <v>68890</v>
      </c>
      <c r="BP730" s="276">
        <f>ROUND(C371,0)</f>
        <v>0</v>
      </c>
      <c r="BQ730" s="276">
        <f>ROUND(C378,0)</f>
        <v>9212656</v>
      </c>
      <c r="BR730" s="276">
        <f>ROUND(C379,0)</f>
        <v>821783</v>
      </c>
      <c r="BS730" s="276">
        <f>ROUND(C380,0)</f>
        <v>733183</v>
      </c>
      <c r="BT730" s="276">
        <f>ROUND(C381,0)</f>
        <v>1112367</v>
      </c>
      <c r="BU730" s="276">
        <f>ROUND(C382,0)</f>
        <v>211041</v>
      </c>
      <c r="BV730" s="276">
        <f>ROUND(C383,0)</f>
        <v>1520377</v>
      </c>
      <c r="BW730" s="276">
        <f>ROUND(C384,0)</f>
        <v>338991</v>
      </c>
      <c r="BX730" s="276">
        <f>ROUND(C385,0)</f>
        <v>98709</v>
      </c>
      <c r="BY730" s="276">
        <f>ROUND(C386,0)</f>
        <v>75</v>
      </c>
      <c r="BZ730" s="276">
        <f>ROUND(C387,0)</f>
        <v>130597</v>
      </c>
      <c r="CA730" s="276">
        <f>ROUND(C388,0)</f>
        <v>182224</v>
      </c>
      <c r="CB730" s="276">
        <f>C363</f>
        <v>156298.54</v>
      </c>
      <c r="CC730" s="276">
        <f>ROUND(C389,0)</f>
        <v>6248089</v>
      </c>
      <c r="CD730" s="276">
        <f>ROUND(C392,0)</f>
        <v>484751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194*2019*6010*A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194*2019*6030*A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194*2019*6070*A</v>
      </c>
      <c r="B736" s="276">
        <f>ROUND(E59,0)</f>
        <v>2334</v>
      </c>
      <c r="C736" s="278">
        <f>ROUND(E60,2)</f>
        <v>19.7</v>
      </c>
      <c r="D736" s="276">
        <f>ROUND(E61,0)</f>
        <v>1589578</v>
      </c>
      <c r="E736" s="276">
        <f>ROUND(E62,0)</f>
        <v>141793</v>
      </c>
      <c r="F736" s="276">
        <f>ROUND(E63,0)</f>
        <v>0</v>
      </c>
      <c r="G736" s="276">
        <f>ROUND(E64,0)</f>
        <v>80301</v>
      </c>
      <c r="H736" s="276">
        <f>ROUND(E65,0)</f>
        <v>0</v>
      </c>
      <c r="I736" s="276">
        <f>ROUND(E66,0)</f>
        <v>44109</v>
      </c>
      <c r="J736" s="276">
        <f>ROUND(E67,0)</f>
        <v>45479</v>
      </c>
      <c r="K736" s="276">
        <f>ROUND(E68,0)</f>
        <v>4562</v>
      </c>
      <c r="L736" s="276">
        <f>ROUND(E69,0)</f>
        <v>7014</v>
      </c>
      <c r="M736" s="276">
        <f>ROUND(E70,0)</f>
        <v>0</v>
      </c>
      <c r="N736" s="276">
        <f>ROUND(E75,0)</f>
        <v>3719973</v>
      </c>
      <c r="O736" s="276">
        <f>ROUND(E73,0)</f>
        <v>3078566</v>
      </c>
      <c r="P736" s="276">
        <f>IF(E76&gt;0,ROUND(E76,0),0)</f>
        <v>4587</v>
      </c>
      <c r="Q736" s="276">
        <f>IF(E77&gt;0,ROUND(E77,0),0)</f>
        <v>8048</v>
      </c>
      <c r="R736" s="276">
        <f>IF(E78&gt;0,ROUND(E78,0),0)</f>
        <v>1842</v>
      </c>
      <c r="S736" s="276">
        <f>IF(E79&gt;0,ROUND(E79,0),0)</f>
        <v>107655</v>
      </c>
      <c r="T736" s="278">
        <f>IF(E80&gt;0,ROUND(E80,2),0)</f>
        <v>8.24</v>
      </c>
      <c r="U736" s="276"/>
      <c r="V736" s="277"/>
      <c r="W736" s="276"/>
      <c r="X736" s="276"/>
      <c r="Y736" s="276">
        <f t="shared" si="21"/>
        <v>2520436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194*2019*6100*A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194*2019*6120*A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194*2019*6140*A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194*2019*6150*A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194*2019*6170*A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194*2019*6200*A</v>
      </c>
      <c r="B742" s="276">
        <f>ROUND(K59,0)</f>
        <v>0</v>
      </c>
      <c r="C742" s="278">
        <f>ROUND(K60,2)</f>
        <v>16.18</v>
      </c>
      <c r="D742" s="276">
        <f>ROUND(K61,0)</f>
        <v>1128903</v>
      </c>
      <c r="E742" s="276">
        <f>ROUND(K62,0)</f>
        <v>100700</v>
      </c>
      <c r="F742" s="276">
        <f>ROUND(K63,0)</f>
        <v>2774</v>
      </c>
      <c r="G742" s="276">
        <f>ROUND(K64,0)</f>
        <v>52757</v>
      </c>
      <c r="H742" s="276">
        <f>ROUND(K65,0)</f>
        <v>0</v>
      </c>
      <c r="I742" s="276">
        <f>ROUND(K66,0)</f>
        <v>9120</v>
      </c>
      <c r="J742" s="276">
        <f>ROUND(K67,0)</f>
        <v>93007</v>
      </c>
      <c r="K742" s="276">
        <f>ROUND(K68,0)</f>
        <v>0</v>
      </c>
      <c r="L742" s="276">
        <f>ROUND(K69,0)</f>
        <v>14600</v>
      </c>
      <c r="M742" s="276">
        <f>ROUND(K70,0)</f>
        <v>24193</v>
      </c>
      <c r="N742" s="276">
        <f>ROUND(K75,0)</f>
        <v>1157462</v>
      </c>
      <c r="O742" s="276">
        <f>ROUND(K73,0)</f>
        <v>1157462</v>
      </c>
      <c r="P742" s="276">
        <f>IF(K76&gt;0,ROUND(K76,0),0)</f>
        <v>9382</v>
      </c>
      <c r="Q742" s="276">
        <f>IF(K77&gt;0,ROUND(K77,0),0)</f>
        <v>0</v>
      </c>
      <c r="R742" s="276">
        <f>IF(K78&gt;0,ROUND(K78,0),0)</f>
        <v>3768</v>
      </c>
      <c r="S742" s="276">
        <f>IF(K79&gt;0,ROUND(K79,0),0)</f>
        <v>0</v>
      </c>
      <c r="T742" s="278">
        <f>IF(K80&gt;0,ROUND(K80,2),0)</f>
        <v>2.5</v>
      </c>
      <c r="U742" s="276"/>
      <c r="V742" s="277"/>
      <c r="W742" s="276"/>
      <c r="X742" s="276"/>
      <c r="Y742" s="276">
        <f t="shared" si="21"/>
        <v>1399263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194*2019*6210*A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194*2019*6330*A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194*2019*6400*A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194*2019*7010*A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194*2019*7020*A</v>
      </c>
      <c r="B747" s="276">
        <f>ROUND(P59,0)</f>
        <v>0</v>
      </c>
      <c r="C747" s="278">
        <f>ROUND(P60,2)</f>
        <v>2.73</v>
      </c>
      <c r="D747" s="276">
        <f>ROUND(P61,0)</f>
        <v>202434</v>
      </c>
      <c r="E747" s="276">
        <f>ROUND(P62,0)</f>
        <v>18057</v>
      </c>
      <c r="F747" s="276">
        <f>ROUND(P63,0)</f>
        <v>0</v>
      </c>
      <c r="G747" s="276">
        <f>ROUND(P64,0)</f>
        <v>67492</v>
      </c>
      <c r="H747" s="276">
        <f>ROUND(P65,0)</f>
        <v>600</v>
      </c>
      <c r="I747" s="276">
        <f>ROUND(P66,0)</f>
        <v>46041</v>
      </c>
      <c r="J747" s="276">
        <f>ROUND(P67,0)</f>
        <v>24611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1486641</v>
      </c>
      <c r="O747" s="276">
        <f>ROUND(P73,0)</f>
        <v>6616</v>
      </c>
      <c r="P747" s="276">
        <f>IF(P76&gt;0,ROUND(P76,0),0)</f>
        <v>2483</v>
      </c>
      <c r="Q747" s="276">
        <f>IF(P77&gt;0,ROUND(P77,0),0)</f>
        <v>0</v>
      </c>
      <c r="R747" s="276">
        <f>IF(P78&gt;0,ROUND(P78,0),0)</f>
        <v>997</v>
      </c>
      <c r="S747" s="276">
        <f>IF(P79&gt;0,ROUND(P79,0),0)</f>
        <v>0</v>
      </c>
      <c r="T747" s="278">
        <f>IF(P80&gt;0,ROUND(P80,2),0)</f>
        <v>1.66</v>
      </c>
      <c r="U747" s="276"/>
      <c r="V747" s="277"/>
      <c r="W747" s="276"/>
      <c r="X747" s="276"/>
      <c r="Y747" s="276">
        <f t="shared" si="21"/>
        <v>440420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194*2019*7030*A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194*2019*7040*A</v>
      </c>
      <c r="B749" s="276">
        <f>ROUND(R59,0)</f>
        <v>0</v>
      </c>
      <c r="C749" s="278">
        <f>ROUND(R60,2)</f>
        <v>2.11</v>
      </c>
      <c r="D749" s="276">
        <f>ROUND(R61,0)</f>
        <v>496929</v>
      </c>
      <c r="E749" s="276">
        <f>ROUND(R62,0)</f>
        <v>44327</v>
      </c>
      <c r="F749" s="276">
        <f>ROUND(R63,0)</f>
        <v>0</v>
      </c>
      <c r="G749" s="276">
        <f>ROUND(R64,0)</f>
        <v>10646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7366</v>
      </c>
      <c r="M749" s="276">
        <f>ROUND(R70,0)</f>
        <v>0</v>
      </c>
      <c r="N749" s="276">
        <f>ROUND(R75,0)</f>
        <v>394481</v>
      </c>
      <c r="O749" s="276">
        <f>ROUND(R73,0)</f>
        <v>600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270127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194*2019*7050*A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-68494</v>
      </c>
      <c r="H750" s="276">
        <f>ROUND(S65,0)</f>
        <v>0</v>
      </c>
      <c r="I750" s="276">
        <f>ROUND(S66,0)</f>
        <v>25472</v>
      </c>
      <c r="J750" s="276">
        <f>ROUND(S67,0)</f>
        <v>17390</v>
      </c>
      <c r="K750" s="276">
        <f>ROUND(S68,0)</f>
        <v>632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1754</v>
      </c>
      <c r="Q750" s="276">
        <f>IF(S77&gt;0,ROUND(S77,0),0)</f>
        <v>0</v>
      </c>
      <c r="R750" s="276">
        <f>IF(S78&gt;0,ROUND(S78,0),0)</f>
        <v>704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97053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194*2019*7060*A</v>
      </c>
      <c r="B751" s="276"/>
      <c r="C751" s="278">
        <f>ROUND(T60,2)</f>
        <v>0.26</v>
      </c>
      <c r="D751" s="276">
        <f>ROUND(T61,0)</f>
        <v>24320</v>
      </c>
      <c r="E751" s="276">
        <f>ROUND(T62,0)</f>
        <v>2169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225852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0.26</v>
      </c>
      <c r="U751" s="276"/>
      <c r="V751" s="277"/>
      <c r="W751" s="276"/>
      <c r="X751" s="276"/>
      <c r="Y751" s="276">
        <f t="shared" si="21"/>
        <v>30583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194*2019*7070*A</v>
      </c>
      <c r="B752" s="276">
        <f>ROUND(U59,0)</f>
        <v>0</v>
      </c>
      <c r="C752" s="278">
        <f>ROUND(U60,2)</f>
        <v>7.12</v>
      </c>
      <c r="D752" s="276">
        <f>ROUND(U61,0)</f>
        <v>460359</v>
      </c>
      <c r="E752" s="276">
        <f>ROUND(U62,0)</f>
        <v>41065</v>
      </c>
      <c r="F752" s="276">
        <f>ROUND(U63,0)</f>
        <v>7504</v>
      </c>
      <c r="G752" s="276">
        <f>ROUND(U64,0)</f>
        <v>213699</v>
      </c>
      <c r="H752" s="276">
        <f>ROUND(U65,0)</f>
        <v>0</v>
      </c>
      <c r="I752" s="276">
        <f>ROUND(U66,0)</f>
        <v>126324</v>
      </c>
      <c r="J752" s="276">
        <f>ROUND(U67,0)</f>
        <v>8445</v>
      </c>
      <c r="K752" s="276">
        <f>ROUND(U68,0)</f>
        <v>37150</v>
      </c>
      <c r="L752" s="276">
        <f>ROUND(U69,0)</f>
        <v>3485</v>
      </c>
      <c r="M752" s="276">
        <f>ROUND(U70,0)</f>
        <v>0</v>
      </c>
      <c r="N752" s="276">
        <f>ROUND(U75,0)</f>
        <v>4655609</v>
      </c>
      <c r="O752" s="276">
        <f>ROUND(U73,0)</f>
        <v>433756</v>
      </c>
      <c r="P752" s="276">
        <f>IF(U76&gt;0,ROUND(U76,0),0)</f>
        <v>852</v>
      </c>
      <c r="Q752" s="276">
        <f>IF(U77&gt;0,ROUND(U77,0),0)</f>
        <v>0</v>
      </c>
      <c r="R752" s="276">
        <f>IF(U78&gt;0,ROUND(U78,0),0)</f>
        <v>342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532828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194*2019*7110*A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194*2019*7120*A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194*2019*7130*A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194*2019*7140*A</v>
      </c>
      <c r="B756" s="276">
        <f>ROUND(Y59,0)</f>
        <v>0</v>
      </c>
      <c r="C756" s="278">
        <f>ROUND(Y60,2)</f>
        <v>6.37</v>
      </c>
      <c r="D756" s="276">
        <f>ROUND(Y61,0)</f>
        <v>574451</v>
      </c>
      <c r="E756" s="276">
        <f>ROUND(Y62,0)</f>
        <v>51242</v>
      </c>
      <c r="F756" s="276">
        <f>ROUND(Y63,0)</f>
        <v>0</v>
      </c>
      <c r="G756" s="276">
        <f>ROUND(Y64,0)</f>
        <v>33369</v>
      </c>
      <c r="H756" s="276">
        <f>ROUND(Y65,0)</f>
        <v>0</v>
      </c>
      <c r="I756" s="276">
        <f>ROUND(Y66,0)</f>
        <v>493206</v>
      </c>
      <c r="J756" s="276">
        <f>ROUND(Y67,0)</f>
        <v>20959</v>
      </c>
      <c r="K756" s="276">
        <f>ROUND(Y68,0)</f>
        <v>0</v>
      </c>
      <c r="L756" s="276">
        <f>ROUND(Y69,0)</f>
        <v>2566</v>
      </c>
      <c r="M756" s="276">
        <f>ROUND(Y70,0)</f>
        <v>450</v>
      </c>
      <c r="N756" s="276">
        <f>ROUND(Y75,0)</f>
        <v>11180205</v>
      </c>
      <c r="O756" s="276">
        <f>ROUND(Y73,0)</f>
        <v>403443</v>
      </c>
      <c r="P756" s="276">
        <f>IF(Y76&gt;0,ROUND(Y76,0),0)</f>
        <v>2114</v>
      </c>
      <c r="Q756" s="276">
        <f>IF(Y77&gt;0,ROUND(Y77,0),0)</f>
        <v>0</v>
      </c>
      <c r="R756" s="276">
        <f>IF(Y78&gt;0,ROUND(Y78,0),0)</f>
        <v>849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816992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194*2019*7150*A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194*2019*7160*A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194*2019*7170*A</v>
      </c>
      <c r="B759" s="276"/>
      <c r="C759" s="278">
        <f>ROUND(AB60,2)</f>
        <v>4.8600000000000003</v>
      </c>
      <c r="D759" s="276">
        <f>ROUND(AB61,0)</f>
        <v>522228</v>
      </c>
      <c r="E759" s="276">
        <f>ROUND(AB62,0)</f>
        <v>46584</v>
      </c>
      <c r="F759" s="276">
        <f>ROUND(AB63,0)</f>
        <v>400</v>
      </c>
      <c r="G759" s="276">
        <f>ROUND(AB64,0)</f>
        <v>371118</v>
      </c>
      <c r="H759" s="276">
        <f>ROUND(AB65,0)</f>
        <v>0</v>
      </c>
      <c r="I759" s="276">
        <f>ROUND(AB66,0)</f>
        <v>46358</v>
      </c>
      <c r="J759" s="276">
        <f>ROUND(AB67,0)</f>
        <v>2416</v>
      </c>
      <c r="K759" s="276">
        <f>ROUND(AB68,0)</f>
        <v>56366</v>
      </c>
      <c r="L759" s="276">
        <f>ROUND(AB69,0)</f>
        <v>8026</v>
      </c>
      <c r="M759" s="276">
        <f>ROUND(AB70,0)</f>
        <v>340</v>
      </c>
      <c r="N759" s="276">
        <f>ROUND(AB75,0)</f>
        <v>3003260</v>
      </c>
      <c r="O759" s="276">
        <f>ROUND(AB73,0)</f>
        <v>1043479</v>
      </c>
      <c r="P759" s="276">
        <f>IF(AB76&gt;0,ROUND(AB76,0),0)</f>
        <v>244</v>
      </c>
      <c r="Q759" s="276">
        <f>IF(AB77&gt;0,ROUND(AB77,0),0)</f>
        <v>0</v>
      </c>
      <c r="R759" s="276">
        <f>IF(AB78&gt;0,ROUND(AB78,0),0)</f>
        <v>98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549973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194*2019*7180*A</v>
      </c>
      <c r="B760" s="276">
        <f>ROUND(AC59,0)</f>
        <v>0</v>
      </c>
      <c r="C760" s="278">
        <f>ROUND(AC60,2)</f>
        <v>4.87</v>
      </c>
      <c r="D760" s="276">
        <f>ROUND(AC61,0)</f>
        <v>328883</v>
      </c>
      <c r="E760" s="276">
        <f>ROUND(AC62,0)</f>
        <v>29337</v>
      </c>
      <c r="F760" s="276">
        <f>ROUND(AC63,0)</f>
        <v>0</v>
      </c>
      <c r="G760" s="276">
        <f>ROUND(AC64,0)</f>
        <v>28432</v>
      </c>
      <c r="H760" s="276">
        <f>ROUND(AC65,0)</f>
        <v>0</v>
      </c>
      <c r="I760" s="276">
        <f>ROUND(AC66,0)</f>
        <v>10445</v>
      </c>
      <c r="J760" s="276">
        <f>ROUND(AC67,0)</f>
        <v>1094</v>
      </c>
      <c r="K760" s="276">
        <f>ROUND(AC68,0)</f>
        <v>0</v>
      </c>
      <c r="L760" s="276">
        <f>ROUND(AC69,0)</f>
        <v>5334</v>
      </c>
      <c r="M760" s="276">
        <f>ROUND(AC70,0)</f>
        <v>0</v>
      </c>
      <c r="N760" s="276">
        <f>ROUND(AC75,0)</f>
        <v>1375031</v>
      </c>
      <c r="O760" s="276">
        <f>ROUND(AC73,0)</f>
        <v>747028</v>
      </c>
      <c r="P760" s="276">
        <f>IF(AC76&gt;0,ROUND(AC76,0),0)</f>
        <v>110</v>
      </c>
      <c r="Q760" s="276">
        <f>IF(AC77&gt;0,ROUND(AC77,0),0)</f>
        <v>0</v>
      </c>
      <c r="R760" s="276">
        <f>IF(AC78&gt;0,ROUND(AC78,0),0)</f>
        <v>44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214324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194*2019*7190*A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194*2019*7200*A</v>
      </c>
      <c r="B762" s="276">
        <f>ROUND(AE59,0)</f>
        <v>0</v>
      </c>
      <c r="C762" s="278">
        <f>ROUND(AE60,2)</f>
        <v>11.1</v>
      </c>
      <c r="D762" s="276">
        <f>ROUND(AE61,0)</f>
        <v>980098</v>
      </c>
      <c r="E762" s="276">
        <f>ROUND(AE62,0)</f>
        <v>87426</v>
      </c>
      <c r="F762" s="276">
        <f>ROUND(AE63,0)</f>
        <v>0</v>
      </c>
      <c r="G762" s="276">
        <f>ROUND(AE64,0)</f>
        <v>18107</v>
      </c>
      <c r="H762" s="276">
        <f>ROUND(AE65,0)</f>
        <v>0</v>
      </c>
      <c r="I762" s="276">
        <f>ROUND(AE66,0)</f>
        <v>4202</v>
      </c>
      <c r="J762" s="276">
        <f>ROUND(AE67,0)</f>
        <v>23823</v>
      </c>
      <c r="K762" s="276">
        <f>ROUND(AE68,0)</f>
        <v>0</v>
      </c>
      <c r="L762" s="276">
        <f>ROUND(AE69,0)</f>
        <v>4070</v>
      </c>
      <c r="M762" s="276">
        <f>ROUND(AE70,0)</f>
        <v>0</v>
      </c>
      <c r="N762" s="276">
        <f>ROUND(AE75,0)</f>
        <v>2214155</v>
      </c>
      <c r="O762" s="276">
        <f>ROUND(AE73,0)</f>
        <v>264855</v>
      </c>
      <c r="P762" s="276">
        <f>IF(AE76&gt;0,ROUND(AE76,0),0)</f>
        <v>2403</v>
      </c>
      <c r="Q762" s="276">
        <f>IF(AE77&gt;0,ROUND(AE77,0),0)</f>
        <v>0</v>
      </c>
      <c r="R762" s="276">
        <f>IF(AE78&gt;0,ROUND(AE78,0),0)</f>
        <v>965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705669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194*2019*7220*A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194*2019*7230*A</v>
      </c>
      <c r="B764" s="276">
        <f>ROUND(AG59,0)</f>
        <v>0</v>
      </c>
      <c r="C764" s="278">
        <f>ROUND(AG60,2)</f>
        <v>13.35</v>
      </c>
      <c r="D764" s="276">
        <f>ROUND(AG61,0)</f>
        <v>1420518</v>
      </c>
      <c r="E764" s="276">
        <f>ROUND(AG62,0)</f>
        <v>126712</v>
      </c>
      <c r="F764" s="276">
        <f>ROUND(AG63,0)</f>
        <v>649016</v>
      </c>
      <c r="G764" s="276">
        <f>ROUND(AG64,0)</f>
        <v>78836</v>
      </c>
      <c r="H764" s="276">
        <f>ROUND(AG65,0)</f>
        <v>0</v>
      </c>
      <c r="I764" s="276">
        <f>ROUND(AG66,0)</f>
        <v>205683</v>
      </c>
      <c r="J764" s="276">
        <f>ROUND(AG67,0)</f>
        <v>9143</v>
      </c>
      <c r="K764" s="276">
        <f>ROUND(AG68,0)</f>
        <v>0</v>
      </c>
      <c r="L764" s="276">
        <f>ROUND(AG69,0)</f>
        <v>16804</v>
      </c>
      <c r="M764" s="276">
        <f>ROUND(AG70,0)</f>
        <v>11211</v>
      </c>
      <c r="N764" s="276">
        <f>ROUND(AG75,0)</f>
        <v>7344060</v>
      </c>
      <c r="O764" s="276">
        <f>ROUND(AG73,0)</f>
        <v>122319</v>
      </c>
      <c r="P764" s="276">
        <f>IF(AG76&gt;0,ROUND(AG76,0),0)</f>
        <v>922</v>
      </c>
      <c r="Q764" s="276">
        <f>IF(AG77&gt;0,ROUND(AG77,0),0)</f>
        <v>0</v>
      </c>
      <c r="R764" s="276">
        <f>IF(AG78&gt;0,ROUND(AG78,0),0)</f>
        <v>370</v>
      </c>
      <c r="S764" s="276">
        <f>IF(AG79&gt;0,ROUND(AG79,0),0)</f>
        <v>0</v>
      </c>
      <c r="T764" s="278">
        <f>IF(AG80&gt;0,ROUND(AG80,2),0)</f>
        <v>4.43</v>
      </c>
      <c r="U764" s="276"/>
      <c r="V764" s="277"/>
      <c r="W764" s="276"/>
      <c r="X764" s="276"/>
      <c r="Y764" s="276">
        <f t="shared" si="21"/>
        <v>1589209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194*2019*7240*A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194*2019*7250*A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194*2019*7260*A</v>
      </c>
      <c r="B767" s="276">
        <f>ROUND(AJ59,0)</f>
        <v>0</v>
      </c>
      <c r="C767" s="278">
        <f>ROUND(AJ60,2)</f>
        <v>0.06</v>
      </c>
      <c r="D767" s="276">
        <f>ROUND(AJ61,0)</f>
        <v>6083</v>
      </c>
      <c r="E767" s="276">
        <f>ROUND(AJ62,0)</f>
        <v>543</v>
      </c>
      <c r="F767" s="276">
        <f>ROUND(AJ63,0)</f>
        <v>0</v>
      </c>
      <c r="G767" s="276">
        <f>ROUND(AJ64,0)</f>
        <v>4475</v>
      </c>
      <c r="H767" s="276">
        <f>ROUND(AJ65,0)</f>
        <v>0</v>
      </c>
      <c r="I767" s="276">
        <f>ROUND(AJ66,0)</f>
        <v>9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52505</v>
      </c>
      <c r="O767" s="276">
        <f>ROUND(AJ73,0)</f>
        <v>246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0.06</v>
      </c>
      <c r="U767" s="276"/>
      <c r="V767" s="277"/>
      <c r="W767" s="276"/>
      <c r="X767" s="276"/>
      <c r="Y767" s="276">
        <f t="shared" si="21"/>
        <v>9440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194*2019*7310*A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194*2019*7320*A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194*2019*7330*A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194*2019*7340*A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194*2019*7350*A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194*2019*7380*A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194*2019*7390*A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194*2019*7400*A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194*2019*7410*A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194*2019*7420*A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194*2019*7430*A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194*2019*7490*A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194*2019*8200*A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194*2019*8310*A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194*2019*8320*A</v>
      </c>
      <c r="B782" s="276">
        <f>ROUND(AY59,0)</f>
        <v>8048</v>
      </c>
      <c r="C782" s="278">
        <f>ROUND(AY60,2)</f>
        <v>6.92</v>
      </c>
      <c r="D782" s="276">
        <f>ROUND(AY61,0)</f>
        <v>260490</v>
      </c>
      <c r="E782" s="276">
        <f>ROUND(AY62,0)</f>
        <v>23236</v>
      </c>
      <c r="F782" s="276">
        <f>ROUND(AY63,0)</f>
        <v>0</v>
      </c>
      <c r="G782" s="276">
        <f>ROUND(AY64,0)</f>
        <v>153030</v>
      </c>
      <c r="H782" s="276">
        <f>ROUND(AY65,0)</f>
        <v>0</v>
      </c>
      <c r="I782" s="276">
        <f>ROUND(AY66,0)</f>
        <v>4857</v>
      </c>
      <c r="J782" s="276">
        <f>ROUND(AY67,0)</f>
        <v>15857</v>
      </c>
      <c r="K782" s="276">
        <f>ROUND(AY68,0)</f>
        <v>0</v>
      </c>
      <c r="L782" s="276">
        <f>ROUND(AY69,0)</f>
        <v>4718</v>
      </c>
      <c r="M782" s="276">
        <f>ROUND(AY70,0)</f>
        <v>18775</v>
      </c>
      <c r="N782" s="276"/>
      <c r="O782" s="276"/>
      <c r="P782" s="276">
        <f>IF(AY76&gt;0,ROUND(AY76,0),0)</f>
        <v>1600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194*2019*8330*A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194*2019*8350*A</v>
      </c>
      <c r="B784" s="276">
        <f>ROUND(BA59,0)</f>
        <v>0</v>
      </c>
      <c r="C784" s="278">
        <f>ROUND(BA60,2)</f>
        <v>0.04</v>
      </c>
      <c r="D784" s="276">
        <f>ROUND(BA61,0)</f>
        <v>1508</v>
      </c>
      <c r="E784" s="276">
        <f>ROUND(BA62,0)</f>
        <v>134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44490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194*2019*8360*A</v>
      </c>
      <c r="B785" s="276"/>
      <c r="C785" s="278">
        <f>ROUND(BB60,2)</f>
        <v>0.76</v>
      </c>
      <c r="D785" s="276">
        <f>ROUND(BB61,0)</f>
        <v>56954</v>
      </c>
      <c r="E785" s="276">
        <f>ROUND(BB62,0)</f>
        <v>5080</v>
      </c>
      <c r="F785" s="276">
        <f>ROUND(BB63,0)</f>
        <v>0</v>
      </c>
      <c r="G785" s="276">
        <f>ROUND(BB64,0)</f>
        <v>2155</v>
      </c>
      <c r="H785" s="276">
        <f>ROUND(BB65,0)</f>
        <v>0</v>
      </c>
      <c r="I785" s="276">
        <f>ROUND(BB66,0)</f>
        <v>4707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181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194*2019*8370*A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194*2019*8420*A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-198</v>
      </c>
      <c r="H787" s="276">
        <f>ROUND(BD65,0)</f>
        <v>0</v>
      </c>
      <c r="I787" s="276">
        <f>ROUND(BD66,0)</f>
        <v>1017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194*2019*8430*A</v>
      </c>
      <c r="B788" s="276">
        <f>ROUND(BE59,0)</f>
        <v>34194</v>
      </c>
      <c r="C788" s="278">
        <f>ROUND(BE60,2)</f>
        <v>3.44</v>
      </c>
      <c r="D788" s="276">
        <f>ROUND(BE61,0)</f>
        <v>221975</v>
      </c>
      <c r="E788" s="276">
        <f>ROUND(BE62,0)</f>
        <v>19801</v>
      </c>
      <c r="F788" s="276">
        <f>ROUND(BE63,0)</f>
        <v>32267</v>
      </c>
      <c r="G788" s="276">
        <f>ROUND(BE64,0)</f>
        <v>21028</v>
      </c>
      <c r="H788" s="276">
        <f>ROUND(BE65,0)</f>
        <v>200405</v>
      </c>
      <c r="I788" s="276">
        <f>ROUND(BE66,0)</f>
        <v>117483</v>
      </c>
      <c r="J788" s="276">
        <f>ROUND(BE67,0)</f>
        <v>32440</v>
      </c>
      <c r="K788" s="276">
        <f>ROUND(BE68,0)</f>
        <v>0</v>
      </c>
      <c r="L788" s="276">
        <f>ROUND(BE69,0)</f>
        <v>357</v>
      </c>
      <c r="M788" s="276">
        <f>ROUND(BE70,0)</f>
        <v>2443</v>
      </c>
      <c r="N788" s="276"/>
      <c r="O788" s="276"/>
      <c r="P788" s="276">
        <f>IF(BE76&gt;0,ROUND(BE76,0),0)</f>
        <v>3272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194*2019*8460*A</v>
      </c>
      <c r="B789" s="276"/>
      <c r="C789" s="278">
        <f>ROUND(BF60,2)</f>
        <v>6.59</v>
      </c>
      <c r="D789" s="276">
        <f>ROUND(BF61,0)</f>
        <v>226699</v>
      </c>
      <c r="E789" s="276">
        <f>ROUND(BF62,0)</f>
        <v>20222</v>
      </c>
      <c r="F789" s="276">
        <f>ROUND(BF63,0)</f>
        <v>0</v>
      </c>
      <c r="G789" s="276">
        <f>ROUND(BF64,0)</f>
        <v>24460</v>
      </c>
      <c r="H789" s="276">
        <f>ROUND(BF65,0)</f>
        <v>0</v>
      </c>
      <c r="I789" s="276">
        <f>ROUND(BF66,0)</f>
        <v>9187</v>
      </c>
      <c r="J789" s="276">
        <f>ROUND(BF67,0)</f>
        <v>3587</v>
      </c>
      <c r="K789" s="276">
        <f>ROUND(BF68,0)</f>
        <v>0</v>
      </c>
      <c r="L789" s="276">
        <f>ROUND(BF69,0)</f>
        <v>1198</v>
      </c>
      <c r="M789" s="276">
        <f>ROUND(BF70,0)</f>
        <v>0</v>
      </c>
      <c r="N789" s="276"/>
      <c r="O789" s="276"/>
      <c r="P789" s="276">
        <f>IF(BF76&gt;0,ROUND(BF76,0),0)</f>
        <v>362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194*2019*8470*A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660</v>
      </c>
      <c r="I790" s="276">
        <f>ROUND(BG66,0)</f>
        <v>18780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194*2019*8480*A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14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194*2019*8490*A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194*2019*8510*A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194*2019*8530*A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194*2019*8560*A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382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39</v>
      </c>
      <c r="Q795" s="276">
        <f>IF(BL77&gt;0,ROUND(BL77,0),0)</f>
        <v>0</v>
      </c>
      <c r="R795" s="276">
        <f>IF(BL78&gt;0,ROUND(BL78,0),0)</f>
        <v>15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194*2019*8590*A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194*2019*8610*A</v>
      </c>
      <c r="B797" s="276"/>
      <c r="C797" s="278">
        <f>ROUND(BN60,2)</f>
        <v>1.44</v>
      </c>
      <c r="D797" s="276">
        <f>ROUND(BN61,0)</f>
        <v>159004</v>
      </c>
      <c r="E797" s="276">
        <f>ROUND(BN62,0)</f>
        <v>14183</v>
      </c>
      <c r="F797" s="276">
        <f>ROUND(BN63,0)</f>
        <v>4719</v>
      </c>
      <c r="G797" s="276">
        <f>ROUND(BN64,0)</f>
        <v>2154</v>
      </c>
      <c r="H797" s="276">
        <f>ROUND(BN65,0)</f>
        <v>9212</v>
      </c>
      <c r="I797" s="276">
        <f>ROUND(BN66,0)</f>
        <v>26214</v>
      </c>
      <c r="J797" s="276">
        <f>ROUND(BN67,0)</f>
        <v>24716</v>
      </c>
      <c r="K797" s="276">
        <f>ROUND(BN68,0)</f>
        <v>0</v>
      </c>
      <c r="L797" s="276">
        <f>ROUND(BN69,0)</f>
        <v>49587</v>
      </c>
      <c r="M797" s="276">
        <f>ROUND(BN70,0)</f>
        <v>9743</v>
      </c>
      <c r="N797" s="276"/>
      <c r="O797" s="276"/>
      <c r="P797" s="276">
        <f>IF(BN76&gt;0,ROUND(BN76,0),0)</f>
        <v>2493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194*2019*8620*A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2533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194*2019*8630*A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194*2019*8640*A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194*2019*8650*A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194*2019*8660*A</v>
      </c>
      <c r="B802" s="276"/>
      <c r="C802" s="278">
        <f>ROUND(BS60,2)</f>
        <v>0.01</v>
      </c>
      <c r="D802" s="276">
        <f>ROUND(BS61,0)</f>
        <v>343</v>
      </c>
      <c r="E802" s="276">
        <f>ROUND(BS62,0)</f>
        <v>31</v>
      </c>
      <c r="F802" s="276">
        <f>ROUND(BS63,0)</f>
        <v>0</v>
      </c>
      <c r="G802" s="276">
        <f>ROUND(BS64,0)</f>
        <v>139</v>
      </c>
      <c r="H802" s="276">
        <f>ROUND(BS65,0)</f>
        <v>0</v>
      </c>
      <c r="I802" s="276">
        <f>ROUND(BS66,0)</f>
        <v>0</v>
      </c>
      <c r="J802" s="276">
        <f>ROUND(BS67,0)</f>
        <v>2193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221</v>
      </c>
      <c r="Q802" s="276">
        <f>IF(BS77&gt;0,ROUND(BS77,0),0)</f>
        <v>0</v>
      </c>
      <c r="R802" s="276">
        <f>IF(BS78&gt;0,ROUND(BS78,0),0)</f>
        <v>89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194*2019*8670*A</v>
      </c>
      <c r="B803" s="276"/>
      <c r="C803" s="278">
        <f>ROUND(BT60,2)</f>
        <v>1.38</v>
      </c>
      <c r="D803" s="276">
        <f>ROUND(BT61,0)</f>
        <v>80080</v>
      </c>
      <c r="E803" s="276">
        <f>ROUND(BT62,0)</f>
        <v>7143</v>
      </c>
      <c r="F803" s="276">
        <f>ROUND(BT63,0)</f>
        <v>0</v>
      </c>
      <c r="G803" s="276">
        <f>ROUND(BT64,0)</f>
        <v>77</v>
      </c>
      <c r="H803" s="276">
        <f>ROUND(BT65,0)</f>
        <v>0</v>
      </c>
      <c r="I803" s="276">
        <f>ROUND(BT66,0)</f>
        <v>14</v>
      </c>
      <c r="J803" s="276">
        <f>ROUND(BT67,0)</f>
        <v>9398</v>
      </c>
      <c r="K803" s="276">
        <f>ROUND(BT68,0)</f>
        <v>0</v>
      </c>
      <c r="L803" s="276">
        <f>ROUND(BT69,0)</f>
        <v>8125</v>
      </c>
      <c r="M803" s="276">
        <f>ROUND(BT70,0)</f>
        <v>1232</v>
      </c>
      <c r="N803" s="276"/>
      <c r="O803" s="276"/>
      <c r="P803" s="276">
        <f>IF(BT76&gt;0,ROUND(BT76,0),0)</f>
        <v>948</v>
      </c>
      <c r="Q803" s="276">
        <f>IF(BT77&gt;0,ROUND(BT77,0),0)</f>
        <v>0</v>
      </c>
      <c r="R803" s="276">
        <f>IF(BT78&gt;0,ROUND(BT78,0),0)</f>
        <v>381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194*2019*8680*A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194*2019*8690*A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4053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409</v>
      </c>
      <c r="Q805" s="276">
        <f>IF(BV77&gt;0,ROUND(BV77,0),0)</f>
        <v>0</v>
      </c>
      <c r="R805" s="276">
        <f>IF(BV78&gt;0,ROUND(BV78,0),0)</f>
        <v>164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194*2019*8700*A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36504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194*2019*8710*A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194*2019*8720*A</v>
      </c>
      <c r="B808" s="276"/>
      <c r="C808" s="278">
        <f>ROUND(BY60,2)</f>
        <v>2.89</v>
      </c>
      <c r="D808" s="276">
        <f>ROUND(BY61,0)</f>
        <v>294860</v>
      </c>
      <c r="E808" s="276">
        <f>ROUND(BY62,0)</f>
        <v>26302</v>
      </c>
      <c r="F808" s="276">
        <f>ROUND(BY63,0)</f>
        <v>0</v>
      </c>
      <c r="G808" s="276">
        <f>ROUND(BY64,0)</f>
        <v>998</v>
      </c>
      <c r="H808" s="276">
        <f>ROUND(BY65,0)</f>
        <v>163</v>
      </c>
      <c r="I808" s="276">
        <f>ROUND(BY66,0)</f>
        <v>282556</v>
      </c>
      <c r="J808" s="276">
        <f>ROUND(BY67,0)</f>
        <v>0</v>
      </c>
      <c r="K808" s="276">
        <f>ROUND(BY68,0)</f>
        <v>0</v>
      </c>
      <c r="L808" s="276">
        <f>ROUND(BY69,0)</f>
        <v>14897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194*2019*8730*A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194*2019*8740*A</v>
      </c>
      <c r="B810" s="276"/>
      <c r="C810" s="278">
        <f>ROUND(CA60,2)</f>
        <v>0.4</v>
      </c>
      <c r="D810" s="276">
        <f>ROUND(CA61,0)</f>
        <v>47076</v>
      </c>
      <c r="E810" s="276">
        <f>ROUND(CA62,0)</f>
        <v>4199</v>
      </c>
      <c r="F810" s="276">
        <f>ROUND(CA63,0)</f>
        <v>0</v>
      </c>
      <c r="G810" s="276">
        <f>ROUND(CA64,0)</f>
        <v>15239</v>
      </c>
      <c r="H810" s="276">
        <f>ROUND(CA65,0)</f>
        <v>0</v>
      </c>
      <c r="I810" s="276">
        <f>ROUND(CA66,0)</f>
        <v>102</v>
      </c>
      <c r="J810" s="276">
        <f>ROUND(CA67,0)</f>
        <v>0</v>
      </c>
      <c r="K810" s="276">
        <f>ROUND(CA68,0)</f>
        <v>0</v>
      </c>
      <c r="L810" s="276">
        <f>ROUND(CA69,0)</f>
        <v>3420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194*2019*8770*A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194*2019*8790*A</v>
      </c>
      <c r="B812" s="276"/>
      <c r="C812" s="278">
        <f>ROUND(CC60,2)</f>
        <v>0.02</v>
      </c>
      <c r="D812" s="276">
        <f>ROUND(CC61,0)</f>
        <v>128884</v>
      </c>
      <c r="E812" s="276">
        <f>ROUND(CC62,0)</f>
        <v>11497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6096523</v>
      </c>
      <c r="M812" s="276">
        <f>ROUND(CC70,0)</f>
        <v>322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194*2019*9000*A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312895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112.6</v>
      </c>
      <c r="D815" s="277">
        <f t="shared" si="22"/>
        <v>9212657</v>
      </c>
      <c r="E815" s="277">
        <f t="shared" si="22"/>
        <v>821783</v>
      </c>
      <c r="F815" s="277">
        <f t="shared" si="22"/>
        <v>733184</v>
      </c>
      <c r="G815" s="277">
        <f t="shared" si="22"/>
        <v>1112367</v>
      </c>
      <c r="H815" s="277">
        <f t="shared" si="22"/>
        <v>211040</v>
      </c>
      <c r="I815" s="277">
        <f t="shared" si="22"/>
        <v>1520376</v>
      </c>
      <c r="J815" s="277">
        <f t="shared" si="22"/>
        <v>338993</v>
      </c>
      <c r="K815" s="277">
        <f t="shared" si="22"/>
        <v>98710</v>
      </c>
      <c r="L815" s="277">
        <f>SUM(L734:L813)+SUM(U734:U813)</f>
        <v>6560985</v>
      </c>
      <c r="M815" s="277">
        <f>SUM(M734:M813)+SUM(V734:V813)</f>
        <v>68890</v>
      </c>
      <c r="N815" s="277">
        <f t="shared" ref="N815:Y815" si="23">SUM(N734:N813)</f>
        <v>36809234</v>
      </c>
      <c r="O815" s="277">
        <f t="shared" si="23"/>
        <v>7258370</v>
      </c>
      <c r="P815" s="277">
        <f t="shared" si="23"/>
        <v>34195</v>
      </c>
      <c r="Q815" s="277">
        <f t="shared" si="23"/>
        <v>8048</v>
      </c>
      <c r="R815" s="277">
        <f t="shared" si="23"/>
        <v>10628</v>
      </c>
      <c r="S815" s="277">
        <f t="shared" si="23"/>
        <v>107655</v>
      </c>
      <c r="T815" s="281">
        <f t="shared" si="23"/>
        <v>17.149999999999999</v>
      </c>
      <c r="U815" s="277">
        <f t="shared" si="23"/>
        <v>312895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9176317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112.6</v>
      </c>
      <c r="D816" s="277">
        <f>CE61</f>
        <v>9212656.25</v>
      </c>
      <c r="E816" s="277">
        <f>CE62</f>
        <v>821783</v>
      </c>
      <c r="F816" s="277">
        <f>CE63</f>
        <v>733183.06000000017</v>
      </c>
      <c r="G816" s="277">
        <f>CE64</f>
        <v>1112366.8000000003</v>
      </c>
      <c r="H816" s="280">
        <f>CE65</f>
        <v>211040.81999999998</v>
      </c>
      <c r="I816" s="280">
        <f>CE66</f>
        <v>1520376.67</v>
      </c>
      <c r="J816" s="280">
        <f>CE67</f>
        <v>338993</v>
      </c>
      <c r="K816" s="280">
        <f>CE68</f>
        <v>98709.16</v>
      </c>
      <c r="L816" s="280">
        <f>CE69</f>
        <v>6560984.3836422767</v>
      </c>
      <c r="M816" s="280">
        <f>CE70</f>
        <v>68890.030000000013</v>
      </c>
      <c r="N816" s="277">
        <f>CE75</f>
        <v>36809232.580000006</v>
      </c>
      <c r="O816" s="277">
        <f>CE73</f>
        <v>7258369.0799999991</v>
      </c>
      <c r="P816" s="277">
        <f>CE76</f>
        <v>34194.020000000004</v>
      </c>
      <c r="Q816" s="277">
        <f>CE77</f>
        <v>8047.9999999999982</v>
      </c>
      <c r="R816" s="277">
        <f>CE78</f>
        <v>10628.99914790364</v>
      </c>
      <c r="S816" s="277">
        <f>CE79</f>
        <v>107655.00000000044</v>
      </c>
      <c r="T816" s="281">
        <f>CE80</f>
        <v>17.149999999999999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9176317.1036422774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9212656.2499999981</v>
      </c>
      <c r="E817" s="180">
        <f>C379</f>
        <v>821783.46000000043</v>
      </c>
      <c r="F817" s="180">
        <f>C380</f>
        <v>733183.05999999994</v>
      </c>
      <c r="G817" s="240">
        <f>C381</f>
        <v>1112366.8</v>
      </c>
      <c r="H817" s="240">
        <f>C382</f>
        <v>211040.81999999998</v>
      </c>
      <c r="I817" s="240">
        <f>C383</f>
        <v>1520376.6700000004</v>
      </c>
      <c r="J817" s="240">
        <f>C384</f>
        <v>338991.29000000004</v>
      </c>
      <c r="K817" s="240">
        <f>C385</f>
        <v>98709.16</v>
      </c>
      <c r="L817" s="240">
        <f>C386+C387+C388+C389</f>
        <v>6560984.3836422786</v>
      </c>
      <c r="M817" s="240">
        <f>C370</f>
        <v>68890.029999999984</v>
      </c>
      <c r="N817" s="180">
        <f>D361</f>
        <v>36809232.579999998</v>
      </c>
      <c r="O817" s="180">
        <f>C359</f>
        <v>7258369.0800000001</v>
      </c>
    </row>
  </sheetData>
  <mergeCells count="1">
    <mergeCell ref="B220:C220"/>
  </mergeCells>
  <phoneticPr fontId="0" type="noConversion"/>
  <hyperlinks>
    <hyperlink ref="F16" r:id="rId1" xr:uid="{B7120953-440E-49A1-8841-008B80893DF9}"/>
    <hyperlink ref="C17" r:id="rId2" xr:uid="{1B1C9D36-10B7-4EC6-82A7-C74093B1BE05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PROVIDENCE ST JOSEPH HOSPITAL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H-194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500 E WEBSTER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CHEWELAH, WA  99109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H-194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PROVIDENCE ST JOSEPH HOSPITAL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STEVENS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ROBERT CAMPBELL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(425) 254-5315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(425) 687-3674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287</v>
      </c>
      <c r="G23" s="21">
        <f>data!D111</f>
        <v>2394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40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15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55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65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PROVIDENCE ST JOSEPH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214</v>
      </c>
      <c r="C7" s="48">
        <f>data!B139</f>
        <v>1912</v>
      </c>
      <c r="D7" s="48">
        <f>data!B140</f>
        <v>12449.01756193702</v>
      </c>
      <c r="E7" s="48">
        <f>data!B141</f>
        <v>4336590.91</v>
      </c>
      <c r="F7" s="48">
        <f>data!B142</f>
        <v>13766049.720000001</v>
      </c>
      <c r="G7" s="48">
        <f>data!B141+data!B142</f>
        <v>18102640.630000003</v>
      </c>
    </row>
    <row r="8" spans="1:13" ht="20.100000000000001" customHeight="1" x14ac:dyDescent="0.2">
      <c r="A8" s="23" t="s">
        <v>297</v>
      </c>
      <c r="B8" s="48">
        <f>data!C138</f>
        <v>40</v>
      </c>
      <c r="C8" s="48">
        <f>data!C139</f>
        <v>286</v>
      </c>
      <c r="D8" s="48">
        <f>data!C140</f>
        <v>5751.4823313531879</v>
      </c>
      <c r="E8" s="48">
        <f>data!C141</f>
        <v>1002491.4099999999</v>
      </c>
      <c r="F8" s="48">
        <f>data!C142</f>
        <v>6359955.0199999986</v>
      </c>
      <c r="G8" s="48">
        <f>data!C141+data!C142</f>
        <v>7362446.4299999988</v>
      </c>
    </row>
    <row r="9" spans="1:13" ht="20.100000000000001" customHeight="1" x14ac:dyDescent="0.2">
      <c r="A9" s="23" t="s">
        <v>1058</v>
      </c>
      <c r="B9" s="48">
        <f>data!D138</f>
        <v>33</v>
      </c>
      <c r="C9" s="48">
        <f>data!D139</f>
        <v>196</v>
      </c>
      <c r="D9" s="48">
        <f>data!D140</f>
        <v>6035.5001067097883</v>
      </c>
      <c r="E9" s="48">
        <f>data!D141</f>
        <v>836769.67999999993</v>
      </c>
      <c r="F9" s="48">
        <f>data!D142</f>
        <v>6674020.1900000013</v>
      </c>
      <c r="G9" s="48">
        <f>data!D141+data!D142</f>
        <v>7510789.870000001</v>
      </c>
    </row>
    <row r="10" spans="1:13" ht="20.100000000000001" customHeight="1" x14ac:dyDescent="0.2">
      <c r="A10" s="111" t="s">
        <v>203</v>
      </c>
      <c r="B10" s="48">
        <f>data!E138</f>
        <v>287</v>
      </c>
      <c r="C10" s="48">
        <f>data!E139</f>
        <v>2394</v>
      </c>
      <c r="D10" s="48">
        <f>data!E140</f>
        <v>24235.999999999996</v>
      </c>
      <c r="E10" s="48">
        <f>data!E141</f>
        <v>6175852</v>
      </c>
      <c r="F10" s="48">
        <f>data!E142</f>
        <v>26800024.93</v>
      </c>
      <c r="G10" s="48">
        <f>data!E141+data!E142</f>
        <v>32975876.93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PROVIDENCE ST JOSEPH HOSPITAL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531056.40999999992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20954.88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-9819.4500000000007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141804.91999999998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5354.6400000000031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689351.4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63336.380000000005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63336.380000000005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6755.22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88415.950000000012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95171.170000000013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1348.1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172305.93999999997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173654.03999999998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PROVIDENCE ST JOSEPH HOSPITAL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164421.78</v>
      </c>
      <c r="D7" s="21">
        <f>data!C195</f>
        <v>0</v>
      </c>
      <c r="E7" s="21">
        <f>data!D195</f>
        <v>0</v>
      </c>
      <c r="F7" s="21">
        <f>data!E195</f>
        <v>164421.78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274692.09000000003</v>
      </c>
      <c r="D8" s="21">
        <f>data!C196</f>
        <v>0</v>
      </c>
      <c r="E8" s="21">
        <f>data!D196</f>
        <v>0</v>
      </c>
      <c r="F8" s="21">
        <f>data!E196</f>
        <v>274692.09000000003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5505470.0300000003</v>
      </c>
      <c r="D9" s="21">
        <f>data!C197</f>
        <v>14071.93</v>
      </c>
      <c r="E9" s="21">
        <f>data!D197</f>
        <v>0</v>
      </c>
      <c r="F9" s="21">
        <f>data!E197</f>
        <v>5519541.96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2102470.71</v>
      </c>
      <c r="D11" s="21">
        <f>data!C199</f>
        <v>0</v>
      </c>
      <c r="E11" s="21">
        <f>data!D199</f>
        <v>0</v>
      </c>
      <c r="F11" s="21">
        <f>data!E199</f>
        <v>2102470.71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6531892.4100000001</v>
      </c>
      <c r="D12" s="21">
        <f>data!C200</f>
        <v>0</v>
      </c>
      <c r="E12" s="21">
        <f>data!D200</f>
        <v>0</v>
      </c>
      <c r="F12" s="21">
        <f>data!E200</f>
        <v>6531892.4100000001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24043.090000000317</v>
      </c>
      <c r="D15" s="21">
        <f>data!C203</f>
        <v>33816.490000000005</v>
      </c>
      <c r="E15" s="21">
        <f>data!D203</f>
        <v>-14999.95</v>
      </c>
      <c r="F15" s="21">
        <f>data!E203</f>
        <v>72859.530000000319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14602990.109999999</v>
      </c>
      <c r="D16" s="21">
        <f>data!C204</f>
        <v>47888.420000000006</v>
      </c>
      <c r="E16" s="21">
        <f>data!D204</f>
        <v>-14999.95</v>
      </c>
      <c r="F16" s="21">
        <f>data!E204</f>
        <v>14665878.48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247376.59000000003</v>
      </c>
      <c r="D24" s="21">
        <f>data!C209</f>
        <v>5854.0500000000011</v>
      </c>
      <c r="E24" s="21">
        <f>data!D209</f>
        <v>0</v>
      </c>
      <c r="F24" s="21">
        <f>data!E209</f>
        <v>253230.64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4574026.3599999994</v>
      </c>
      <c r="D25" s="21">
        <f>data!C210</f>
        <v>133504.3199999998</v>
      </c>
      <c r="E25" s="21">
        <f>data!D210</f>
        <v>0</v>
      </c>
      <c r="F25" s="21">
        <f>data!E210</f>
        <v>4707530.6799999988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2060142.1400000001</v>
      </c>
      <c r="D27" s="21">
        <f>data!C212</f>
        <v>18551.82999999998</v>
      </c>
      <c r="E27" s="21">
        <f>data!D212</f>
        <v>0</v>
      </c>
      <c r="F27" s="21">
        <f>data!E212</f>
        <v>2078693.9700000002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5955640.0599999996</v>
      </c>
      <c r="D28" s="21">
        <f>data!C213</f>
        <v>157437.33999999991</v>
      </c>
      <c r="E28" s="21">
        <f>data!D213</f>
        <v>0</v>
      </c>
      <c r="F28" s="21">
        <f>data!E213</f>
        <v>6113077.3999999994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12837185.149999999</v>
      </c>
      <c r="D32" s="21">
        <f>data!C217</f>
        <v>315347.53999999969</v>
      </c>
      <c r="E32" s="21">
        <f>data!D217</f>
        <v>0</v>
      </c>
      <c r="F32" s="21">
        <f>data!E217</f>
        <v>13152532.689999998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PROVIDENCE ST JOSEPH HOSPITAL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456194.52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9006844.75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4593740.4200000009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277798.18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777860.35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1209305.2300000004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-12375.799999999988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15853173.130000001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173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229668.85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511975.45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741644.3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17051011.949999999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PROVIDENCE ST JOSEPH HOSPITAL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3527.03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-2335540.21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2316825.06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494769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204172.58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-3949896.66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4003597.06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4003597.06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164421.78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274692.09000000003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5519541.96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2102470.71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6531892.4099999992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72859.53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14665878.479999999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13152532.689999999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1513345.7899999991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61779.76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61779.76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1628825.949999999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PROVIDENCE ST JOSEPH HOSPITAL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229441.32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748901.83000000007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2133962.7899999991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3112305.9399999995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3973356.33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3973356.33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-6280.58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4177747.73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1281000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5452467.1500000004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5452467.1500000004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-10909303.469999991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-10909303.469999991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1628825.9500000086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PROVIDENCE ST JOSEPH HOSPITAL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6175852.0000000009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26800024.930000003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32975876.930000003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456194.52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15853173.130000003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741644.29999999993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17051011.950000003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15924864.98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133125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133125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16057989.98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7764946.290000001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689351.39999999979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1550071.6800000002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901094.49999999988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221200.65000000002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1574841.7799999998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315347.53999999998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63336.380000000005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95171.170000000013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173654.03999999998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5379220.4465091908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18728235.87650919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-2670245.8965091892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393329.08999999997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-2276916.8065091893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-2276916.8065091893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PROVIDENCE ST JOSEPH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2394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18.09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1603466.9600000002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142352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75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62290.78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14622.05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42307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2745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8486.07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1876344.8600000003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2374229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3226669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815253.99999999604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4041922.9999999963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4587.420000000001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7117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1619.5552575859751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76086.289999999994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8.9700000000000006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PROVIDENCE ST JOSEPH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0.61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1.02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69343.67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83321.03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6156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7397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39682.150000000009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423.82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32957.81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86520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22895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783.44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1013.65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539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0</v>
      </c>
      <c r="D53" s="14">
        <f>data!K71</f>
        <v>164240.57999999999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186791.99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0</v>
      </c>
      <c r="D55" s="48">
        <f>+data!M676</f>
        <v>624089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283988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321293.5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321293.5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9381.6400000000012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2482.5399999999995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3312.1197507049474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876.44268655747351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0.64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PROVIDENCE ST JOSEPH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0</v>
      </c>
      <c r="D74" s="26">
        <f>data!R60</f>
        <v>1.94</v>
      </c>
      <c r="E74" s="26">
        <f>data!S60</f>
        <v>0</v>
      </c>
      <c r="F74" s="26">
        <f>data!T60</f>
        <v>0.55000000000000004</v>
      </c>
      <c r="G74" s="26">
        <f>data!U60</f>
        <v>6</v>
      </c>
      <c r="H74" s="26">
        <f>data!V60</f>
        <v>0</v>
      </c>
      <c r="I74" s="26">
        <f>data!W60</f>
        <v>0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0</v>
      </c>
      <c r="D75" s="14">
        <f>data!R61</f>
        <v>424160.07</v>
      </c>
      <c r="E75" s="14">
        <f>data!S61</f>
        <v>0</v>
      </c>
      <c r="F75" s="14">
        <f>data!T61</f>
        <v>48809.130000000005</v>
      </c>
      <c r="G75" s="14">
        <f>data!U61</f>
        <v>489405.93000000005</v>
      </c>
      <c r="H75" s="14">
        <f>data!V61</f>
        <v>0</v>
      </c>
      <c r="I75" s="14">
        <f>data!W61</f>
        <v>0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0</v>
      </c>
      <c r="D76" s="14">
        <f>data!R62</f>
        <v>37656</v>
      </c>
      <c r="E76" s="14">
        <f>data!S62</f>
        <v>0</v>
      </c>
      <c r="F76" s="14">
        <f>data!T62</f>
        <v>4333</v>
      </c>
      <c r="G76" s="14">
        <f>data!U62</f>
        <v>43448</v>
      </c>
      <c r="H76" s="14">
        <f>data!V62</f>
        <v>0</v>
      </c>
      <c r="I76" s="14">
        <f>data!W62</f>
        <v>0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6916.72</v>
      </c>
      <c r="H77" s="14">
        <f>data!V63</f>
        <v>0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0</v>
      </c>
      <c r="D78" s="14">
        <f>data!R64</f>
        <v>9066.9399999999987</v>
      </c>
      <c r="E78" s="14">
        <f>data!S64</f>
        <v>-71871.360000000001</v>
      </c>
      <c r="F78" s="14">
        <f>data!T64</f>
        <v>0</v>
      </c>
      <c r="G78" s="14">
        <f>data!U64</f>
        <v>244952.78999999998</v>
      </c>
      <c r="H78" s="14">
        <f>data!V64</f>
        <v>0</v>
      </c>
      <c r="I78" s="14">
        <f>data!W64</f>
        <v>0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0</v>
      </c>
      <c r="D79" s="14">
        <f>data!R65</f>
        <v>185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0</v>
      </c>
      <c r="D80" s="14">
        <f>data!R66</f>
        <v>39.9</v>
      </c>
      <c r="E80" s="14">
        <f>data!S66</f>
        <v>4011.47</v>
      </c>
      <c r="F80" s="14">
        <f>data!T66</f>
        <v>0</v>
      </c>
      <c r="G80" s="14">
        <f>data!U66</f>
        <v>252158.7</v>
      </c>
      <c r="H80" s="14">
        <f>data!V66</f>
        <v>0</v>
      </c>
      <c r="I80" s="14">
        <f>data!W66</f>
        <v>0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16177</v>
      </c>
      <c r="F81" s="14">
        <f>data!T67</f>
        <v>0</v>
      </c>
      <c r="G81" s="14">
        <f>data!U67</f>
        <v>7856</v>
      </c>
      <c r="H81" s="14">
        <f>data!V67</f>
        <v>0</v>
      </c>
      <c r="I81" s="14">
        <f>data!W67</f>
        <v>0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597.84</v>
      </c>
      <c r="F82" s="14">
        <f>data!T68</f>
        <v>0</v>
      </c>
      <c r="G82" s="14">
        <f>data!U68</f>
        <v>6489.87</v>
      </c>
      <c r="H82" s="14">
        <f>data!V68</f>
        <v>0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0</v>
      </c>
      <c r="D83" s="14">
        <f>data!R69</f>
        <v>5576.7</v>
      </c>
      <c r="E83" s="14">
        <f>data!S69</f>
        <v>1032</v>
      </c>
      <c r="F83" s="14">
        <f>data!T69</f>
        <v>0</v>
      </c>
      <c r="G83" s="14">
        <f>data!U69</f>
        <v>8658.58</v>
      </c>
      <c r="H83" s="14">
        <f>data!V69</f>
        <v>0</v>
      </c>
      <c r="I83" s="14">
        <f>data!W69</f>
        <v>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0</v>
      </c>
      <c r="D85" s="14">
        <f>data!R71</f>
        <v>476684.61000000004</v>
      </c>
      <c r="E85" s="14">
        <f>data!S71</f>
        <v>-50053.05</v>
      </c>
      <c r="F85" s="14">
        <f>data!T71</f>
        <v>53142.130000000005</v>
      </c>
      <c r="G85" s="14">
        <f>data!U71</f>
        <v>1059886.5900000001</v>
      </c>
      <c r="H85" s="14">
        <f>data!V71</f>
        <v>0</v>
      </c>
      <c r="I85" s="14">
        <f>data!W71</f>
        <v>0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0</v>
      </c>
      <c r="D87" s="48">
        <f>+data!M683</f>
        <v>214648</v>
      </c>
      <c r="E87" s="48">
        <f>+data!M684</f>
        <v>80352</v>
      </c>
      <c r="F87" s="48">
        <f>+data!M685</f>
        <v>72083</v>
      </c>
      <c r="G87" s="48">
        <f>+data!M686</f>
        <v>590049</v>
      </c>
      <c r="H87" s="48">
        <f>+data!M687</f>
        <v>0</v>
      </c>
      <c r="I87" s="48">
        <f>+data!M688</f>
        <v>0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0</v>
      </c>
      <c r="D88" s="14">
        <f>data!R73</f>
        <v>1893</v>
      </c>
      <c r="E88" s="14">
        <f>data!S73</f>
        <v>0</v>
      </c>
      <c r="F88" s="14">
        <f>data!T73</f>
        <v>0</v>
      </c>
      <c r="G88" s="14">
        <f>data!U73</f>
        <v>485026.76</v>
      </c>
      <c r="H88" s="14">
        <f>data!V73</f>
        <v>0</v>
      </c>
      <c r="I88" s="14">
        <f>data!W73</f>
        <v>0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0</v>
      </c>
      <c r="D89" s="14">
        <f>data!R74</f>
        <v>83530</v>
      </c>
      <c r="E89" s="14">
        <f>data!S74</f>
        <v>0</v>
      </c>
      <c r="F89" s="14">
        <f>data!T74</f>
        <v>437963</v>
      </c>
      <c r="G89" s="14">
        <f>data!U74</f>
        <v>4323754.8100000005</v>
      </c>
      <c r="H89" s="14">
        <f>data!V74</f>
        <v>0</v>
      </c>
      <c r="I89" s="14">
        <f>data!W74</f>
        <v>0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0</v>
      </c>
      <c r="D90" s="14">
        <f>data!R75</f>
        <v>85423</v>
      </c>
      <c r="E90" s="14">
        <f>data!S75</f>
        <v>0</v>
      </c>
      <c r="F90" s="14">
        <f>data!T75</f>
        <v>437963</v>
      </c>
      <c r="G90" s="14">
        <f>data!U75</f>
        <v>4808781.57</v>
      </c>
      <c r="H90" s="14">
        <f>data!V75</f>
        <v>0</v>
      </c>
      <c r="I90" s="14">
        <f>data!W75</f>
        <v>0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1754.0799999999997</v>
      </c>
      <c r="F92" s="14">
        <f>data!T76</f>
        <v>0</v>
      </c>
      <c r="G92" s="14">
        <f>data!U76</f>
        <v>851.81</v>
      </c>
      <c r="H92" s="14">
        <f>data!V76</f>
        <v>0</v>
      </c>
      <c r="I92" s="14">
        <f>data!W76</f>
        <v>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619.2651830934177</v>
      </c>
      <c r="F94" s="14">
        <f>data!T78</f>
        <v>0</v>
      </c>
      <c r="G94" s="14">
        <f>data!U78</f>
        <v>300.72532359459331</v>
      </c>
      <c r="H94" s="14">
        <f>data!V78</f>
        <v>0</v>
      </c>
      <c r="I94" s="14">
        <f>data!W78</f>
        <v>0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0.54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PROVIDENCE ST JOSEPH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0</v>
      </c>
      <c r="D106" s="26">
        <f>data!Y60</f>
        <v>6.0000000000000009</v>
      </c>
      <c r="E106" s="26">
        <f>data!Z60</f>
        <v>0</v>
      </c>
      <c r="F106" s="26">
        <f>data!AA60</f>
        <v>0</v>
      </c>
      <c r="G106" s="26">
        <f>data!AB60</f>
        <v>4.1700000000000008</v>
      </c>
      <c r="H106" s="26">
        <f>data!AC60</f>
        <v>5.55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0</v>
      </c>
      <c r="D107" s="14">
        <f>data!Y61</f>
        <v>563746.90000000014</v>
      </c>
      <c r="E107" s="14">
        <f>data!Z61</f>
        <v>0</v>
      </c>
      <c r="F107" s="14">
        <f>data!AA61</f>
        <v>0</v>
      </c>
      <c r="G107" s="14">
        <f>data!AB61</f>
        <v>432991.74</v>
      </c>
      <c r="H107" s="14">
        <f>data!AC61</f>
        <v>389369.87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0</v>
      </c>
      <c r="D108" s="14">
        <f>data!Y62</f>
        <v>50048</v>
      </c>
      <c r="E108" s="14">
        <f>data!Z62</f>
        <v>0</v>
      </c>
      <c r="F108" s="14">
        <f>data!AA62</f>
        <v>0</v>
      </c>
      <c r="G108" s="14">
        <f>data!AB62</f>
        <v>38440</v>
      </c>
      <c r="H108" s="14">
        <f>data!AC62</f>
        <v>34567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0</v>
      </c>
      <c r="D110" s="14">
        <f>data!Y64</f>
        <v>24217.63</v>
      </c>
      <c r="E110" s="14">
        <f>data!Z64</f>
        <v>0</v>
      </c>
      <c r="F110" s="14">
        <f>data!AA64</f>
        <v>0</v>
      </c>
      <c r="G110" s="14">
        <f>data!AB64</f>
        <v>317157.7</v>
      </c>
      <c r="H110" s="14">
        <f>data!AC64</f>
        <v>27924.829999999994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333.25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0</v>
      </c>
      <c r="D112" s="14">
        <f>data!Y66</f>
        <v>512325.60999999993</v>
      </c>
      <c r="E112" s="14">
        <f>data!Z66</f>
        <v>0</v>
      </c>
      <c r="F112" s="14">
        <f>data!AA66</f>
        <v>0</v>
      </c>
      <c r="G112" s="14">
        <f>data!AB66</f>
        <v>36679.32</v>
      </c>
      <c r="H112" s="14">
        <f>data!AC66</f>
        <v>4229.5</v>
      </c>
      <c r="I112" s="14">
        <f>data!AD66</f>
        <v>0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0</v>
      </c>
      <c r="D113" s="14">
        <f>data!Y67</f>
        <v>19497</v>
      </c>
      <c r="E113" s="14">
        <f>data!Z67</f>
        <v>0</v>
      </c>
      <c r="F113" s="14">
        <f>data!AA67</f>
        <v>0</v>
      </c>
      <c r="G113" s="14">
        <f>data!AB67</f>
        <v>2247</v>
      </c>
      <c r="H113" s="14">
        <f>data!AC67</f>
        <v>1018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52720.23000000001</v>
      </c>
      <c r="H114" s="14">
        <f>data!AC68</f>
        <v>0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0</v>
      </c>
      <c r="D115" s="14">
        <f>data!Y69</f>
        <v>1796.68</v>
      </c>
      <c r="E115" s="14">
        <f>data!Z69</f>
        <v>0</v>
      </c>
      <c r="F115" s="14">
        <f>data!AA69</f>
        <v>0</v>
      </c>
      <c r="G115" s="14">
        <f>data!AB69</f>
        <v>2369.21</v>
      </c>
      <c r="H115" s="14">
        <f>data!AC69</f>
        <v>382.69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-150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0</v>
      </c>
      <c r="D117" s="14">
        <f>data!Y71</f>
        <v>1171815.07</v>
      </c>
      <c r="E117" s="14">
        <f>data!Z71</f>
        <v>0</v>
      </c>
      <c r="F117" s="14">
        <f>data!AA71</f>
        <v>0</v>
      </c>
      <c r="G117" s="14">
        <f>data!AB71</f>
        <v>882605.19999999984</v>
      </c>
      <c r="H117" s="14">
        <f>data!AC71</f>
        <v>457491.89</v>
      </c>
      <c r="I117" s="14">
        <f>data!AD71</f>
        <v>0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0</v>
      </c>
      <c r="D119" s="48">
        <f>+data!M690</f>
        <v>791297</v>
      </c>
      <c r="E119" s="48">
        <f>+data!M691</f>
        <v>0</v>
      </c>
      <c r="F119" s="48">
        <f>+data!M692</f>
        <v>0</v>
      </c>
      <c r="G119" s="48">
        <f>+data!M693</f>
        <v>445252</v>
      </c>
      <c r="H119" s="48">
        <f>+data!M694</f>
        <v>226872</v>
      </c>
      <c r="I119" s="48">
        <f>+data!M695</f>
        <v>0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0</v>
      </c>
      <c r="D120" s="14">
        <f>data!Y73</f>
        <v>525170.92000000004</v>
      </c>
      <c r="E120" s="14">
        <f>data!Z73</f>
        <v>0</v>
      </c>
      <c r="F120" s="14">
        <f>data!AA73</f>
        <v>0</v>
      </c>
      <c r="G120" s="14">
        <f>data!AB73</f>
        <v>958110.32</v>
      </c>
      <c r="H120" s="14">
        <f>data!AC73</f>
        <v>491454</v>
      </c>
      <c r="I120" s="14">
        <f>data!AD73</f>
        <v>0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0</v>
      </c>
      <c r="D121" s="14">
        <f>data!Y74</f>
        <v>10047798.570000002</v>
      </c>
      <c r="E121" s="14">
        <f>data!Z74</f>
        <v>0</v>
      </c>
      <c r="F121" s="14">
        <f>data!AA74</f>
        <v>0</v>
      </c>
      <c r="G121" s="14">
        <f>data!AB74</f>
        <v>1633763.95</v>
      </c>
      <c r="H121" s="14">
        <f>data!AC74</f>
        <v>644174.1</v>
      </c>
      <c r="I121" s="14">
        <f>data!AD74</f>
        <v>0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0</v>
      </c>
      <c r="D122" s="14">
        <f>data!Y75</f>
        <v>10572969.490000002</v>
      </c>
      <c r="E122" s="14">
        <f>data!Z75</f>
        <v>0</v>
      </c>
      <c r="F122" s="14">
        <f>data!AA75</f>
        <v>0</v>
      </c>
      <c r="G122" s="14">
        <f>data!AB75</f>
        <v>2591874.27</v>
      </c>
      <c r="H122" s="14">
        <f>data!AC75</f>
        <v>1135628.1000000001</v>
      </c>
      <c r="I122" s="14">
        <f>data!AD75</f>
        <v>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0</v>
      </c>
      <c r="D124" s="14">
        <f>data!Y76</f>
        <v>2114.1299999999997</v>
      </c>
      <c r="E124" s="14">
        <f>data!Z76</f>
        <v>0</v>
      </c>
      <c r="F124" s="14">
        <f>data!AA76</f>
        <v>0</v>
      </c>
      <c r="G124" s="14">
        <f>data!AB76</f>
        <v>243.68</v>
      </c>
      <c r="H124" s="14">
        <f>data!AC76</f>
        <v>110.4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0</v>
      </c>
      <c r="D126" s="14">
        <f>data!Y78</f>
        <v>746.37821623488514</v>
      </c>
      <c r="E126" s="14">
        <f>data!Z78</f>
        <v>0</v>
      </c>
      <c r="F126" s="14">
        <f>data!AA78</f>
        <v>0</v>
      </c>
      <c r="G126" s="14">
        <f>data!AB78</f>
        <v>86.029451231531098</v>
      </c>
      <c r="H126" s="14">
        <f>data!AC78</f>
        <v>38.975916841599776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PROVIDENCE ST JOSEPH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9.81</v>
      </c>
      <c r="D138" s="26">
        <f>data!AF60</f>
        <v>0</v>
      </c>
      <c r="E138" s="26">
        <f>data!AG60</f>
        <v>11.959999999999999</v>
      </c>
      <c r="F138" s="26">
        <f>data!AH60</f>
        <v>0</v>
      </c>
      <c r="G138" s="26">
        <f>data!AI60</f>
        <v>0</v>
      </c>
      <c r="H138" s="26">
        <f>data!AJ60</f>
        <v>0.13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922959.53</v>
      </c>
      <c r="D139" s="14">
        <f>data!AF61</f>
        <v>0</v>
      </c>
      <c r="E139" s="14">
        <f>data!AG61</f>
        <v>1214384.45</v>
      </c>
      <c r="F139" s="14">
        <f>data!AH61</f>
        <v>0</v>
      </c>
      <c r="G139" s="14">
        <f>data!AI61</f>
        <v>0</v>
      </c>
      <c r="H139" s="14">
        <f>data!AJ61</f>
        <v>12712.95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81938</v>
      </c>
      <c r="D140" s="14">
        <f>data!AF62</f>
        <v>0</v>
      </c>
      <c r="E140" s="14">
        <f>data!AG62</f>
        <v>107810</v>
      </c>
      <c r="F140" s="14">
        <f>data!AH62</f>
        <v>0</v>
      </c>
      <c r="G140" s="14">
        <f>data!AI62</f>
        <v>0</v>
      </c>
      <c r="H140" s="14">
        <f>data!AJ62</f>
        <v>1129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1478969.0399999998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14536.88</v>
      </c>
      <c r="D142" s="14">
        <f>data!AF64</f>
        <v>0</v>
      </c>
      <c r="E142" s="14">
        <f>data!AG64</f>
        <v>70634.95</v>
      </c>
      <c r="F142" s="14">
        <f>data!AH64</f>
        <v>0</v>
      </c>
      <c r="G142" s="14">
        <f>data!AI64</f>
        <v>0</v>
      </c>
      <c r="H142" s="14">
        <f>data!AJ64</f>
        <v>6782.3</v>
      </c>
      <c r="I142" s="14">
        <f>data!AK64</f>
        <v>0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2249.84</v>
      </c>
      <c r="D144" s="14">
        <f>data!AF66</f>
        <v>0</v>
      </c>
      <c r="E144" s="14">
        <f>data!AG66</f>
        <v>111048.03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22161</v>
      </c>
      <c r="D145" s="14">
        <f>data!AF67</f>
        <v>0</v>
      </c>
      <c r="E145" s="14">
        <f>data!AG67</f>
        <v>8505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3716.55</v>
      </c>
      <c r="D147" s="14">
        <f>data!AF69</f>
        <v>0</v>
      </c>
      <c r="E147" s="14">
        <f>data!AG69</f>
        <v>28068.420000000002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-1335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1046226.8</v>
      </c>
      <c r="D149" s="14">
        <f>data!AF71</f>
        <v>0</v>
      </c>
      <c r="E149" s="14">
        <f>data!AG71</f>
        <v>3019419.8899999997</v>
      </c>
      <c r="F149" s="14">
        <f>data!AH71</f>
        <v>0</v>
      </c>
      <c r="G149" s="14">
        <f>data!AI71</f>
        <v>0</v>
      </c>
      <c r="H149" s="14">
        <f>data!AJ71</f>
        <v>20624.25</v>
      </c>
      <c r="I149" s="14">
        <f>data!AK71</f>
        <v>0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634039</v>
      </c>
      <c r="D151" s="48">
        <f>+data!M697</f>
        <v>0</v>
      </c>
      <c r="E151" s="48">
        <f>+data!M698</f>
        <v>1872619</v>
      </c>
      <c r="F151" s="48">
        <f>+data!M699</f>
        <v>0</v>
      </c>
      <c r="G151" s="48">
        <f>+data!M700</f>
        <v>0</v>
      </c>
      <c r="H151" s="48">
        <f>+data!M701</f>
        <v>20374</v>
      </c>
      <c r="I151" s="48">
        <f>+data!M702</f>
        <v>0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321251</v>
      </c>
      <c r="D152" s="14">
        <f>data!AF73</f>
        <v>0</v>
      </c>
      <c r="E152" s="14">
        <f>data!AG73</f>
        <v>161723</v>
      </c>
      <c r="F152" s="14">
        <f>data!AH73</f>
        <v>0</v>
      </c>
      <c r="G152" s="14">
        <f>data!AI73</f>
        <v>0</v>
      </c>
      <c r="H152" s="14">
        <f>data!AJ73</f>
        <v>4554</v>
      </c>
      <c r="I152" s="14">
        <f>data!AK73</f>
        <v>0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1477549</v>
      </c>
      <c r="D153" s="14">
        <f>data!AF74</f>
        <v>0</v>
      </c>
      <c r="E153" s="14">
        <f>data!AG74</f>
        <v>6951302</v>
      </c>
      <c r="F153" s="14">
        <f>data!AH74</f>
        <v>0</v>
      </c>
      <c r="G153" s="14">
        <f>data!AI74</f>
        <v>0</v>
      </c>
      <c r="H153" s="14">
        <f>data!AJ74</f>
        <v>63642</v>
      </c>
      <c r="I153" s="14">
        <f>data!AK74</f>
        <v>0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1798800</v>
      </c>
      <c r="D154" s="14">
        <f>data!AF75</f>
        <v>0</v>
      </c>
      <c r="E154" s="14">
        <f>data!AG75</f>
        <v>7113025</v>
      </c>
      <c r="F154" s="14">
        <f>data!AH75</f>
        <v>0</v>
      </c>
      <c r="G154" s="14">
        <f>data!AI75</f>
        <v>0</v>
      </c>
      <c r="H154" s="14">
        <f>data!AJ75</f>
        <v>68196</v>
      </c>
      <c r="I154" s="14">
        <f>data!AK75</f>
        <v>0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2403</v>
      </c>
      <c r="D156" s="14">
        <f>data!AF76</f>
        <v>0</v>
      </c>
      <c r="E156" s="14">
        <f>data!AG76</f>
        <v>922.20999999999992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848.36166820982112</v>
      </c>
      <c r="D158" s="14">
        <f>data!AF78</f>
        <v>0</v>
      </c>
      <c r="E158" s="14">
        <f>data!AG78</f>
        <v>325.57953143561343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4.72</v>
      </c>
      <c r="F160" s="26">
        <f>data!AH80</f>
        <v>0</v>
      </c>
      <c r="G160" s="26">
        <f>data!AI80</f>
        <v>0</v>
      </c>
      <c r="H160" s="26">
        <f>data!AJ80</f>
        <v>0.13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PROVIDENCE ST JOSEPH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PROVIDENCE ST JOSEPH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7117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4.54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169781.96000000002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15073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76161.960000000006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2523.08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14751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5413.64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-21631.68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262072.96000000008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1599.5400000000002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PROVIDENCE ST JOSEPH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34194.020000000004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0.7</v>
      </c>
      <c r="F234" s="26">
        <f>data!BC60</f>
        <v>0</v>
      </c>
      <c r="G234" s="26">
        <f>data!BD60</f>
        <v>0</v>
      </c>
      <c r="H234" s="26">
        <f>data!BE60</f>
        <v>3.4499999999999997</v>
      </c>
      <c r="I234" s="26">
        <f>data!BF60</f>
        <v>5.81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53805.599999999999</v>
      </c>
      <c r="F235" s="14">
        <f>data!BC61</f>
        <v>0</v>
      </c>
      <c r="G235" s="14">
        <f>data!BD61</f>
        <v>0</v>
      </c>
      <c r="H235" s="14">
        <f>data!BE61</f>
        <v>231251.76</v>
      </c>
      <c r="I235" s="14">
        <f>data!BF61</f>
        <v>211787.82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4777</v>
      </c>
      <c r="F236" s="14">
        <f>data!BC62</f>
        <v>0</v>
      </c>
      <c r="G236" s="14">
        <f>data!BD62</f>
        <v>0</v>
      </c>
      <c r="H236" s="14">
        <f>data!BE62</f>
        <v>20530</v>
      </c>
      <c r="I236" s="14">
        <f>data!BF62</f>
        <v>18802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19905.900000000001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0</v>
      </c>
      <c r="D238" s="14">
        <f>data!BA64</f>
        <v>216.7</v>
      </c>
      <c r="E238" s="14">
        <f>data!BB64</f>
        <v>908.75999999999988</v>
      </c>
      <c r="F238" s="14">
        <f>data!BC64</f>
        <v>0</v>
      </c>
      <c r="G238" s="14">
        <f>data!BD64</f>
        <v>404.00999999999993</v>
      </c>
      <c r="H238" s="14">
        <f>data!BE64</f>
        <v>8908.81</v>
      </c>
      <c r="I238" s="14">
        <f>data!BF64</f>
        <v>19487.03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208518.81</v>
      </c>
      <c r="I239" s="14">
        <f>data!BF65</f>
        <v>0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38458.409999999996</v>
      </c>
      <c r="E240" s="14">
        <f>data!BB66</f>
        <v>51878.180000000008</v>
      </c>
      <c r="F240" s="14">
        <f>data!BC66</f>
        <v>0</v>
      </c>
      <c r="G240" s="14">
        <f>data!BD66</f>
        <v>1016.88</v>
      </c>
      <c r="H240" s="14">
        <f>data!BE66</f>
        <v>150276.45000000001</v>
      </c>
      <c r="I240" s="14">
        <f>data!BF66</f>
        <v>4546.3799999999992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30177</v>
      </c>
      <c r="I241" s="14">
        <f>data!BF67</f>
        <v>3337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137.56</v>
      </c>
      <c r="I243" s="14">
        <f>data!BF69</f>
        <v>407.09999999999997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0</v>
      </c>
      <c r="D245" s="14">
        <f>data!BA71</f>
        <v>38675.109999999993</v>
      </c>
      <c r="E245" s="14">
        <f>data!BB71</f>
        <v>111369.54000000001</v>
      </c>
      <c r="F245" s="14">
        <f>data!BC71</f>
        <v>0</v>
      </c>
      <c r="G245" s="14">
        <f>data!BD71</f>
        <v>1420.8899999999999</v>
      </c>
      <c r="H245" s="14">
        <f>data!BE71</f>
        <v>669706.29</v>
      </c>
      <c r="I245" s="14">
        <f>data!BF71</f>
        <v>258367.33000000002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3272.2200000000003</v>
      </c>
      <c r="I252" s="85">
        <f>data!BF76</f>
        <v>361.8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PROVIDENCE ST JOSEPH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607.9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4547.58</v>
      </c>
      <c r="D272" s="14">
        <f>data!BH66</f>
        <v>328.03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356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5155.4799999999996</v>
      </c>
      <c r="D277" s="14">
        <f>data!BH71</f>
        <v>328.03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356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38.549999999999997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13.609797049308616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PROVIDENCE ST JOSEPH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1.43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0.05</v>
      </c>
      <c r="I298" s="26">
        <f>data!BT60</f>
        <v>1.32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178484.53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3144.9700000000003</v>
      </c>
      <c r="I299" s="14">
        <f>data!BT61</f>
        <v>83782.179999999993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15845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279</v>
      </c>
      <c r="I300" s="14">
        <f>data!BT62</f>
        <v>7438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23056.920000000002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22837.82</v>
      </c>
      <c r="D302" s="14">
        <f>data!BO64</f>
        <v>2269.11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392.89</v>
      </c>
      <c r="I302" s="14">
        <f>data!BT64</f>
        <v>462.66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10875.029999999999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14900.45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1026.3499999999999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22992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2040</v>
      </c>
      <c r="I305" s="14">
        <f>data!BT67</f>
        <v>8742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56313.39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900</v>
      </c>
      <c r="I307" s="14">
        <f>data!BT69</f>
        <v>3118.34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-13990.25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-1280.8899999999999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331314.89</v>
      </c>
      <c r="D309" s="14">
        <f>data!BO71</f>
        <v>2269.11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5475.9700000000012</v>
      </c>
      <c r="I309" s="14">
        <f>data!BT71</f>
        <v>104569.53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2493.08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221.17</v>
      </c>
      <c r="I316" s="85">
        <f>data!BT76</f>
        <v>947.93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78.082459491454912</v>
      </c>
      <c r="I318" s="85">
        <f>data!BT78</f>
        <v>334.65979032298617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PROVIDENCE ST JOSEPH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3.8699999999999997</v>
      </c>
      <c r="H330" s="26">
        <f>data!BZ60</f>
        <v>0</v>
      </c>
      <c r="I330" s="26">
        <f>data!CA60</f>
        <v>0.38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386908.85</v>
      </c>
      <c r="H331" s="86">
        <f>data!BZ61</f>
        <v>0</v>
      </c>
      <c r="I331" s="86">
        <f>data!CA61</f>
        <v>54824.15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34349</v>
      </c>
      <c r="H332" s="86">
        <f>data!BZ62</f>
        <v>0</v>
      </c>
      <c r="I332" s="86">
        <f>data!CA62</f>
        <v>4867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15210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457.97000000000008</v>
      </c>
      <c r="H334" s="86">
        <f>data!BZ64</f>
        <v>0</v>
      </c>
      <c r="I334" s="86">
        <f>data!CA64</f>
        <v>33.96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625.66000000000008</v>
      </c>
      <c r="H335" s="86">
        <f>data!BZ65</f>
        <v>0</v>
      </c>
      <c r="I335" s="86">
        <f>data!CA65</f>
        <v>55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306938.23999999999</v>
      </c>
      <c r="H336" s="86">
        <f>data!BZ66</f>
        <v>0</v>
      </c>
      <c r="I336" s="86">
        <f>data!CA66</f>
        <v>1475.27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3770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21385.070000000003</v>
      </c>
      <c r="H339" s="86">
        <f>data!BZ69</f>
        <v>0</v>
      </c>
      <c r="I339" s="86">
        <f>data!CA69</f>
        <v>1021.6700000000001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3770</v>
      </c>
      <c r="E341" s="14">
        <f>data!BW71</f>
        <v>15210</v>
      </c>
      <c r="F341" s="14">
        <f>data!BX71</f>
        <v>0</v>
      </c>
      <c r="G341" s="14">
        <f>data!BY71</f>
        <v>750664.78999999992</v>
      </c>
      <c r="H341" s="14">
        <f>data!BZ71</f>
        <v>0</v>
      </c>
      <c r="I341" s="14">
        <f>data!CA71</f>
        <v>62277.049999999996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408.82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144.33092684042407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PROVIDENCE ST JOSEPH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1.18</v>
      </c>
      <c r="E362" s="217"/>
      <c r="F362" s="211"/>
      <c r="G362" s="211"/>
      <c r="H362" s="211"/>
      <c r="I362" s="87">
        <f>data!CE60</f>
        <v>88.560000000000016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136502.24</v>
      </c>
      <c r="E363" s="218"/>
      <c r="F363" s="219"/>
      <c r="G363" s="219"/>
      <c r="H363" s="219"/>
      <c r="I363" s="86">
        <f>data!CE61</f>
        <v>7764946.290000001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12118</v>
      </c>
      <c r="E364" s="218"/>
      <c r="F364" s="219"/>
      <c r="G364" s="219"/>
      <c r="H364" s="219"/>
      <c r="I364" s="86">
        <f>data!CE62</f>
        <v>689352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5938.1</v>
      </c>
      <c r="E365" s="218"/>
      <c r="F365" s="219"/>
      <c r="G365" s="219"/>
      <c r="H365" s="219"/>
      <c r="I365" s="86">
        <f>data!CE63</f>
        <v>1550071.6799999997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23177.230000000003</v>
      </c>
      <c r="E366" s="218"/>
      <c r="F366" s="219"/>
      <c r="G366" s="219"/>
      <c r="H366" s="219"/>
      <c r="I366" s="86">
        <f>data!CE64</f>
        <v>901094.49999999988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221200.65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26180.43</v>
      </c>
      <c r="E368" s="218"/>
      <c r="F368" s="219"/>
      <c r="G368" s="219"/>
      <c r="H368" s="219"/>
      <c r="I368" s="86">
        <f>data!CE66</f>
        <v>1574841.7799999996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315348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63336.380000000012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5228884.1265091952</v>
      </c>
      <c r="E371" s="86">
        <f>data!CD69</f>
        <v>268825.20999999996</v>
      </c>
      <c r="F371" s="219"/>
      <c r="G371" s="219"/>
      <c r="H371" s="219"/>
      <c r="I371" s="86">
        <f>data!CE69</f>
        <v>5648045.6565091955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-94737.180000000008</v>
      </c>
      <c r="E372" s="229">
        <f>data!CD70</f>
        <v>0</v>
      </c>
      <c r="F372" s="220"/>
      <c r="G372" s="220"/>
      <c r="H372" s="220"/>
      <c r="I372" s="14">
        <f>-data!CE70</f>
        <v>-133125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5338062.9465091955</v>
      </c>
      <c r="E373" s="86">
        <f>data!CD71</f>
        <v>268825.20999999996</v>
      </c>
      <c r="F373" s="219"/>
      <c r="G373" s="219"/>
      <c r="H373" s="219"/>
      <c r="I373" s="14">
        <f>data!CE71</f>
        <v>18595111.936509196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6175852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26800024.93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32975876.93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34194.020000000004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7117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9344.1159591940323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76086.289999999994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15.000000000000002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2019-04-24T16:16:52Z</cp:lastPrinted>
  <dcterms:created xsi:type="dcterms:W3CDTF">1999-06-02T22:01:56Z</dcterms:created>
  <dcterms:modified xsi:type="dcterms:W3CDTF">2021-04-30T20:22:51Z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2020-06-02T03:33:42Z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3cced0dc-6a95-477d-b5e8-a1c9b0104a37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