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P815" i="10" s="1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46" i="10"/>
  <c r="E546" i="10"/>
  <c r="H546" i="10"/>
  <c r="H545" i="10"/>
  <c r="F545" i="10"/>
  <c r="E545" i="10"/>
  <c r="F544" i="10"/>
  <c r="E544" i="10"/>
  <c r="E540" i="10"/>
  <c r="E539" i="10"/>
  <c r="F539" i="10"/>
  <c r="E538" i="10"/>
  <c r="E537" i="10"/>
  <c r="F537" i="10"/>
  <c r="H536" i="10"/>
  <c r="F536" i="10"/>
  <c r="E536" i="10"/>
  <c r="H535" i="10"/>
  <c r="F535" i="10"/>
  <c r="E535" i="10"/>
  <c r="E534" i="10"/>
  <c r="F534" i="10"/>
  <c r="F533" i="10"/>
  <c r="E533" i="10"/>
  <c r="H533" i="10"/>
  <c r="E532" i="10"/>
  <c r="H531" i="10"/>
  <c r="E531" i="10"/>
  <c r="F531" i="10"/>
  <c r="E530" i="10"/>
  <c r="F530" i="10"/>
  <c r="E529" i="10"/>
  <c r="F529" i="10"/>
  <c r="H528" i="10"/>
  <c r="F528" i="10"/>
  <c r="E528" i="10"/>
  <c r="H527" i="10"/>
  <c r="F527" i="10"/>
  <c r="E527" i="10"/>
  <c r="E526" i="10"/>
  <c r="F526" i="10"/>
  <c r="F525" i="10"/>
  <c r="E525" i="10"/>
  <c r="H525" i="10"/>
  <c r="E524" i="10"/>
  <c r="H523" i="10"/>
  <c r="E523" i="10"/>
  <c r="F523" i="10"/>
  <c r="E522" i="10"/>
  <c r="F521" i="10"/>
  <c r="E520" i="10"/>
  <c r="F520" i="10"/>
  <c r="F519" i="10"/>
  <c r="E519" i="10"/>
  <c r="H519" i="10"/>
  <c r="E518" i="10"/>
  <c r="F518" i="10"/>
  <c r="E517" i="10"/>
  <c r="E516" i="10"/>
  <c r="F516" i="10"/>
  <c r="F515" i="10"/>
  <c r="E515" i="10"/>
  <c r="H515" i="10"/>
  <c r="E514" i="10"/>
  <c r="F514" i="10"/>
  <c r="H513" i="10"/>
  <c r="F513" i="10"/>
  <c r="H512" i="10"/>
  <c r="F512" i="10"/>
  <c r="F511" i="10"/>
  <c r="E511" i="10"/>
  <c r="F510" i="10"/>
  <c r="E510" i="10"/>
  <c r="F509" i="10"/>
  <c r="E509" i="10"/>
  <c r="H508" i="10"/>
  <c r="E508" i="10"/>
  <c r="F508" i="10"/>
  <c r="E507" i="10"/>
  <c r="H507" i="10"/>
  <c r="F506" i="10"/>
  <c r="E506" i="10"/>
  <c r="H506" i="10"/>
  <c r="H505" i="10"/>
  <c r="E505" i="10"/>
  <c r="F505" i="10"/>
  <c r="H504" i="10"/>
  <c r="F504" i="10"/>
  <c r="E504" i="10"/>
  <c r="H503" i="10"/>
  <c r="E503" i="10"/>
  <c r="F503" i="10"/>
  <c r="F502" i="10"/>
  <c r="E502" i="10"/>
  <c r="H502" i="10"/>
  <c r="H501" i="10"/>
  <c r="F501" i="10"/>
  <c r="E501" i="10"/>
  <c r="H500" i="10"/>
  <c r="E500" i="10"/>
  <c r="F500" i="10"/>
  <c r="F499" i="10"/>
  <c r="E499" i="10"/>
  <c r="F498" i="10"/>
  <c r="E498" i="10"/>
  <c r="H498" i="10"/>
  <c r="E497" i="10"/>
  <c r="F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C469" i="10"/>
  <c r="B469" i="10"/>
  <c r="B468" i="10"/>
  <c r="B464" i="10"/>
  <c r="B463" i="10"/>
  <c r="C459" i="10"/>
  <c r="B459" i="10"/>
  <c r="B458" i="10"/>
  <c r="B455" i="10"/>
  <c r="B454" i="10"/>
  <c r="B453" i="10"/>
  <c r="C448" i="10"/>
  <c r="C447" i="10"/>
  <c r="C446" i="10"/>
  <c r="C445" i="10"/>
  <c r="C444" i="10"/>
  <c r="B440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C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D361" i="10"/>
  <c r="N817" i="10" s="1"/>
  <c r="D329" i="10"/>
  <c r="D328" i="10"/>
  <c r="D330" i="10" s="1"/>
  <c r="D319" i="10"/>
  <c r="D314" i="10"/>
  <c r="D339" i="10" s="1"/>
  <c r="C482" i="10" s="1"/>
  <c r="D290" i="10"/>
  <c r="D283" i="10"/>
  <c r="D275" i="10"/>
  <c r="D265" i="10"/>
  <c r="D260" i="10"/>
  <c r="D240" i="10"/>
  <c r="B447" i="10" s="1"/>
  <c r="D236" i="10"/>
  <c r="B446" i="10" s="1"/>
  <c r="D229" i="10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E195" i="10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S816" i="10" s="1"/>
  <c r="CE78" i="10"/>
  <c r="CE77" i="10"/>
  <c r="CF77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CE69" i="10"/>
  <c r="L816" i="10" s="1"/>
  <c r="CE68" i="10"/>
  <c r="CE66" i="10"/>
  <c r="CE65" i="10"/>
  <c r="H816" i="10" s="1"/>
  <c r="CE64" i="10"/>
  <c r="G816" i="10" s="1"/>
  <c r="CE63" i="10"/>
  <c r="F816" i="10" s="1"/>
  <c r="CE61" i="10"/>
  <c r="CB48" i="10" s="1"/>
  <c r="CB62" i="10" s="1"/>
  <c r="CE60" i="10"/>
  <c r="B53" i="10"/>
  <c r="CE51" i="10"/>
  <c r="B49" i="10"/>
  <c r="BB48" i="10"/>
  <c r="BB62" i="10" s="1"/>
  <c r="AX48" i="10"/>
  <c r="AX62" i="10" s="1"/>
  <c r="AT48" i="10"/>
  <c r="AT62" i="10" s="1"/>
  <c r="AP48" i="10"/>
  <c r="AP62" i="10" s="1"/>
  <c r="AL48" i="10"/>
  <c r="AL62" i="10" s="1"/>
  <c r="AH48" i="10"/>
  <c r="AH62" i="10" s="1"/>
  <c r="AD48" i="10"/>
  <c r="AD62" i="10" s="1"/>
  <c r="Z48" i="10"/>
  <c r="Z62" i="10" s="1"/>
  <c r="V48" i="10"/>
  <c r="V62" i="10" s="1"/>
  <c r="R48" i="10"/>
  <c r="R62" i="10" s="1"/>
  <c r="N48" i="10"/>
  <c r="N62" i="10" s="1"/>
  <c r="J48" i="10"/>
  <c r="J62" i="10" s="1"/>
  <c r="F48" i="10"/>
  <c r="F62" i="10" s="1"/>
  <c r="CE47" i="10"/>
  <c r="G48" i="10" l="1"/>
  <c r="G62" i="10" s="1"/>
  <c r="K48" i="10"/>
  <c r="K62" i="10" s="1"/>
  <c r="E742" i="10" s="1"/>
  <c r="W48" i="10"/>
  <c r="W62" i="10" s="1"/>
  <c r="AI48" i="10"/>
  <c r="AI62" i="10" s="1"/>
  <c r="AU48" i="10"/>
  <c r="AU62" i="10" s="1"/>
  <c r="D48" i="10"/>
  <c r="D62" i="10" s="1"/>
  <c r="E735" i="10" s="1"/>
  <c r="L48" i="10"/>
  <c r="L62" i="10" s="1"/>
  <c r="E743" i="10" s="1"/>
  <c r="T48" i="10"/>
  <c r="T62" i="10" s="1"/>
  <c r="E751" i="10" s="1"/>
  <c r="AB48" i="10"/>
  <c r="AB62" i="10" s="1"/>
  <c r="E759" i="10" s="1"/>
  <c r="AJ48" i="10"/>
  <c r="AJ62" i="10" s="1"/>
  <c r="E767" i="10" s="1"/>
  <c r="AR48" i="10"/>
  <c r="AR62" i="10" s="1"/>
  <c r="E775" i="10" s="1"/>
  <c r="AZ48" i="10"/>
  <c r="AZ62" i="10" s="1"/>
  <c r="E783" i="10" s="1"/>
  <c r="BH48" i="10"/>
  <c r="BH62" i="10" s="1"/>
  <c r="E791" i="10" s="1"/>
  <c r="BP48" i="10"/>
  <c r="BP62" i="10" s="1"/>
  <c r="E799" i="10" s="1"/>
  <c r="E48" i="10"/>
  <c r="E62" i="10" s="1"/>
  <c r="I48" i="10"/>
  <c r="I62" i="10" s="1"/>
  <c r="M48" i="10"/>
  <c r="M62" i="10" s="1"/>
  <c r="Q48" i="10"/>
  <c r="Q62" i="10" s="1"/>
  <c r="E748" i="10" s="1"/>
  <c r="U48" i="10"/>
  <c r="U62" i="10" s="1"/>
  <c r="Y48" i="10"/>
  <c r="Y62" i="10" s="1"/>
  <c r="AC48" i="10"/>
  <c r="AC62" i="10" s="1"/>
  <c r="AG48" i="10"/>
  <c r="AG62" i="10" s="1"/>
  <c r="AK48" i="10"/>
  <c r="AK62" i="10" s="1"/>
  <c r="AO48" i="10"/>
  <c r="AO62" i="10" s="1"/>
  <c r="AS48" i="10"/>
  <c r="AS62" i="10" s="1"/>
  <c r="AW48" i="10"/>
  <c r="AW62" i="10" s="1"/>
  <c r="E780" i="10" s="1"/>
  <c r="BA48" i="10"/>
  <c r="BA62" i="10" s="1"/>
  <c r="BE48" i="10"/>
  <c r="BE62" i="10" s="1"/>
  <c r="BI48" i="10"/>
  <c r="BI62" i="10" s="1"/>
  <c r="BM48" i="10"/>
  <c r="BM62" i="10" s="1"/>
  <c r="BQ48" i="10"/>
  <c r="BQ62" i="10" s="1"/>
  <c r="BU48" i="10"/>
  <c r="BU62" i="10" s="1"/>
  <c r="BY48" i="10"/>
  <c r="BY62" i="10" s="1"/>
  <c r="CC48" i="10"/>
  <c r="CC62" i="10" s="1"/>
  <c r="E812" i="10" s="1"/>
  <c r="D463" i="10"/>
  <c r="D368" i="10"/>
  <c r="D373" i="10" s="1"/>
  <c r="D391" i="10" s="1"/>
  <c r="D393" i="10" s="1"/>
  <c r="D396" i="10" s="1"/>
  <c r="T815" i="10"/>
  <c r="BJ48" i="10"/>
  <c r="BJ62" i="10" s="1"/>
  <c r="BZ48" i="10"/>
  <c r="BZ62" i="10" s="1"/>
  <c r="S48" i="10"/>
  <c r="S62" i="10" s="1"/>
  <c r="AE48" i="10"/>
  <c r="AE62" i="10" s="1"/>
  <c r="AQ48" i="10"/>
  <c r="AQ62" i="10" s="1"/>
  <c r="E774" i="10" s="1"/>
  <c r="BC48" i="10"/>
  <c r="BC62" i="10" s="1"/>
  <c r="BG48" i="10"/>
  <c r="BG62" i="10" s="1"/>
  <c r="BO48" i="10"/>
  <c r="BO62" i="10" s="1"/>
  <c r="BS48" i="10"/>
  <c r="BS62" i="10" s="1"/>
  <c r="BW48" i="10"/>
  <c r="BW62" i="10" s="1"/>
  <c r="CA48" i="10"/>
  <c r="CA62" i="10" s="1"/>
  <c r="E217" i="10"/>
  <c r="C478" i="10" s="1"/>
  <c r="C430" i="10"/>
  <c r="D438" i="10"/>
  <c r="C815" i="10"/>
  <c r="BF48" i="10"/>
  <c r="BF62" i="10" s="1"/>
  <c r="BN48" i="10"/>
  <c r="BN62" i="10" s="1"/>
  <c r="E797" i="10" s="1"/>
  <c r="BR48" i="10"/>
  <c r="BR62" i="10" s="1"/>
  <c r="BV48" i="10"/>
  <c r="BV62" i="10" s="1"/>
  <c r="E805" i="10" s="1"/>
  <c r="C48" i="10"/>
  <c r="O48" i="10"/>
  <c r="O62" i="10" s="1"/>
  <c r="E746" i="10" s="1"/>
  <c r="AA48" i="10"/>
  <c r="AA62" i="10" s="1"/>
  <c r="AM48" i="10"/>
  <c r="AM62" i="10" s="1"/>
  <c r="AY48" i="10"/>
  <c r="AY62" i="10" s="1"/>
  <c r="BK48" i="10"/>
  <c r="BK62" i="10" s="1"/>
  <c r="E794" i="10" s="1"/>
  <c r="H48" i="10"/>
  <c r="H62" i="10" s="1"/>
  <c r="P48" i="10"/>
  <c r="P62" i="10" s="1"/>
  <c r="X48" i="10"/>
  <c r="X62" i="10" s="1"/>
  <c r="AF48" i="10"/>
  <c r="AF62" i="10" s="1"/>
  <c r="AN48" i="10"/>
  <c r="AN62" i="10" s="1"/>
  <c r="AV48" i="10"/>
  <c r="AV62" i="10" s="1"/>
  <c r="BD48" i="10"/>
  <c r="BD62" i="10" s="1"/>
  <c r="BL48" i="10"/>
  <c r="BL62" i="10" s="1"/>
  <c r="BT48" i="10"/>
  <c r="BT62" i="10" s="1"/>
  <c r="BX48" i="10"/>
  <c r="BX62" i="10" s="1"/>
  <c r="E807" i="10" s="1"/>
  <c r="D464" i="10"/>
  <c r="C473" i="10"/>
  <c r="B444" i="10"/>
  <c r="S815" i="10"/>
  <c r="E736" i="10"/>
  <c r="E744" i="10"/>
  <c r="E752" i="10"/>
  <c r="E760" i="10"/>
  <c r="E768" i="10"/>
  <c r="E776" i="10"/>
  <c r="E784" i="10"/>
  <c r="E792" i="10"/>
  <c r="E800" i="10"/>
  <c r="E808" i="10"/>
  <c r="E737" i="10"/>
  <c r="E745" i="10"/>
  <c r="E753" i="10"/>
  <c r="E761" i="10"/>
  <c r="E769" i="10"/>
  <c r="E777" i="10"/>
  <c r="E785" i="10"/>
  <c r="E793" i="10"/>
  <c r="E801" i="10"/>
  <c r="E809" i="10"/>
  <c r="E806" i="10"/>
  <c r="E754" i="10"/>
  <c r="E762" i="10"/>
  <c r="E778" i="10"/>
  <c r="E810" i="10"/>
  <c r="E739" i="10"/>
  <c r="E747" i="10"/>
  <c r="E755" i="10"/>
  <c r="E763" i="10"/>
  <c r="E771" i="10"/>
  <c r="E779" i="10"/>
  <c r="E787" i="10"/>
  <c r="E795" i="10"/>
  <c r="E803" i="10"/>
  <c r="E811" i="10"/>
  <c r="D465" i="10"/>
  <c r="E738" i="10"/>
  <c r="E770" i="10"/>
  <c r="E786" i="10"/>
  <c r="E802" i="10"/>
  <c r="E740" i="10"/>
  <c r="E756" i="10"/>
  <c r="E764" i="10"/>
  <c r="E772" i="10"/>
  <c r="E788" i="10"/>
  <c r="E796" i="10"/>
  <c r="E804" i="10"/>
  <c r="E741" i="10"/>
  <c r="E749" i="10"/>
  <c r="E757" i="10"/>
  <c r="E765" i="10"/>
  <c r="E773" i="10"/>
  <c r="E781" i="10"/>
  <c r="E789" i="10"/>
  <c r="D816" i="10"/>
  <c r="C427" i="10"/>
  <c r="K816" i="10"/>
  <c r="C434" i="10"/>
  <c r="P816" i="10"/>
  <c r="D612" i="10"/>
  <c r="CF76" i="10"/>
  <c r="D292" i="10"/>
  <c r="D341" i="10" s="1"/>
  <c r="C481" i="10" s="1"/>
  <c r="L612" i="10"/>
  <c r="E798" i="10"/>
  <c r="M816" i="10"/>
  <c r="B476" i="10"/>
  <c r="D277" i="10"/>
  <c r="H524" i="10"/>
  <c r="F524" i="10"/>
  <c r="H537" i="10"/>
  <c r="H539" i="10"/>
  <c r="E758" i="10"/>
  <c r="I816" i="10"/>
  <c r="C432" i="10"/>
  <c r="R816" i="10"/>
  <c r="I612" i="10"/>
  <c r="C431" i="10"/>
  <c r="F507" i="10"/>
  <c r="F538" i="10"/>
  <c r="H538" i="10"/>
  <c r="H540" i="10"/>
  <c r="F540" i="10"/>
  <c r="C468" i="10"/>
  <c r="E204" i="10"/>
  <c r="C476" i="10" s="1"/>
  <c r="C458" i="10"/>
  <c r="H497" i="10"/>
  <c r="F522" i="10"/>
  <c r="E782" i="10"/>
  <c r="D242" i="10"/>
  <c r="B448" i="10" s="1"/>
  <c r="B445" i="10"/>
  <c r="C440" i="10"/>
  <c r="H529" i="10"/>
  <c r="E750" i="10"/>
  <c r="E790" i="10"/>
  <c r="F612" i="10"/>
  <c r="K815" i="10"/>
  <c r="E766" i="10"/>
  <c r="BI730" i="10"/>
  <c r="C816" i="10"/>
  <c r="H612" i="10"/>
  <c r="O816" i="10"/>
  <c r="C463" i="10"/>
  <c r="CE75" i="10"/>
  <c r="C429" i="10"/>
  <c r="H532" i="10"/>
  <c r="F532" i="10"/>
  <c r="H550" i="10"/>
  <c r="F550" i="10"/>
  <c r="J612" i="10"/>
  <c r="L815" i="10"/>
  <c r="H815" i="10"/>
  <c r="B465" i="10"/>
  <c r="H530" i="10"/>
  <c r="Q815" i="10"/>
  <c r="N815" i="10"/>
  <c r="F517" i="10"/>
  <c r="I815" i="10"/>
  <c r="R815" i="10"/>
  <c r="Q816" i="10"/>
  <c r="G612" i="10"/>
  <c r="D815" i="10"/>
  <c r="M815" i="10"/>
  <c r="F815" i="10"/>
  <c r="O815" i="10"/>
  <c r="G815" i="10"/>
  <c r="F493" i="1"/>
  <c r="D493" i="1"/>
  <c r="B493" i="1"/>
  <c r="B575" i="1"/>
  <c r="CE48" i="10" l="1"/>
  <c r="C62" i="10"/>
  <c r="T52" i="10"/>
  <c r="T67" i="10" s="1"/>
  <c r="BO52" i="10"/>
  <c r="BO67" i="10" s="1"/>
  <c r="AY52" i="10"/>
  <c r="AY67" i="10" s="1"/>
  <c r="S52" i="10"/>
  <c r="S67" i="10" s="1"/>
  <c r="BB52" i="10"/>
  <c r="BB67" i="10" s="1"/>
  <c r="AQ52" i="10"/>
  <c r="AQ67" i="10" s="1"/>
  <c r="K52" i="10"/>
  <c r="K67" i="10" s="1"/>
  <c r="AD52" i="10"/>
  <c r="AD67" i="10" s="1"/>
  <c r="BV52" i="10"/>
  <c r="BV67" i="10" s="1"/>
  <c r="BN52" i="10"/>
  <c r="BN67" i="10" s="1"/>
  <c r="BF52" i="10"/>
  <c r="BF67" i="10" s="1"/>
  <c r="AX52" i="10"/>
  <c r="AX67" i="10" s="1"/>
  <c r="AP52" i="10"/>
  <c r="AP67" i="10" s="1"/>
  <c r="AH52" i="10"/>
  <c r="AH67" i="10" s="1"/>
  <c r="Z52" i="10"/>
  <c r="Z67" i="10" s="1"/>
  <c r="R52" i="10"/>
  <c r="R67" i="10" s="1"/>
  <c r="J52" i="10"/>
  <c r="J67" i="10" s="1"/>
  <c r="BC52" i="10"/>
  <c r="BC67" i="10" s="1"/>
  <c r="W52" i="10"/>
  <c r="W67" i="10" s="1"/>
  <c r="BR52" i="10"/>
  <c r="BR67" i="10" s="1"/>
  <c r="CC52" i="10"/>
  <c r="CC67" i="10" s="1"/>
  <c r="BU52" i="10"/>
  <c r="BU67" i="10" s="1"/>
  <c r="BM52" i="10"/>
  <c r="BM67" i="10" s="1"/>
  <c r="BE52" i="10"/>
  <c r="BE67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I52" i="10"/>
  <c r="I67" i="10" s="1"/>
  <c r="AU52" i="10"/>
  <c r="AU67" i="10" s="1"/>
  <c r="G52" i="10"/>
  <c r="G67" i="10" s="1"/>
  <c r="AT52" i="10"/>
  <c r="AT67" i="10" s="1"/>
  <c r="CB52" i="10"/>
  <c r="CB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AM52" i="10"/>
  <c r="AM67" i="10" s="1"/>
  <c r="O52" i="10"/>
  <c r="O67" i="10" s="1"/>
  <c r="BJ52" i="10"/>
  <c r="BJ67" i="10" s="1"/>
  <c r="AL52" i="10"/>
  <c r="AL67" i="10" s="1"/>
  <c r="CA52" i="10"/>
  <c r="CA67" i="10" s="1"/>
  <c r="BS52" i="10"/>
  <c r="BS67" i="10" s="1"/>
  <c r="BK52" i="10"/>
  <c r="BK67" i="10" s="1"/>
  <c r="AE52" i="10"/>
  <c r="AE67" i="10" s="1"/>
  <c r="BY52" i="10"/>
  <c r="BY67" i="10" s="1"/>
  <c r="BQ52" i="10"/>
  <c r="BQ67" i="10" s="1"/>
  <c r="BI52" i="10"/>
  <c r="BI67" i="10" s="1"/>
  <c r="BA52" i="10"/>
  <c r="BA67" i="10" s="1"/>
  <c r="AS52" i="10"/>
  <c r="AS67" i="10" s="1"/>
  <c r="AK52" i="10"/>
  <c r="AK67" i="10" s="1"/>
  <c r="AC52" i="10"/>
  <c r="AC67" i="10" s="1"/>
  <c r="U52" i="10"/>
  <c r="U67" i="10" s="1"/>
  <c r="M52" i="10"/>
  <c r="M67" i="10" s="1"/>
  <c r="E52" i="10"/>
  <c r="E67" i="10" s="1"/>
  <c r="BX52" i="10"/>
  <c r="BX67" i="10" s="1"/>
  <c r="BP52" i="10"/>
  <c r="BP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L52" i="10"/>
  <c r="L67" i="10" s="1"/>
  <c r="D52" i="10"/>
  <c r="D67" i="10" s="1"/>
  <c r="BW52" i="10"/>
  <c r="BW67" i="10" s="1"/>
  <c r="BG52" i="10"/>
  <c r="BG67" i="10" s="1"/>
  <c r="AI52" i="10"/>
  <c r="AI67" i="10" s="1"/>
  <c r="AA52" i="10"/>
  <c r="AA67" i="10" s="1"/>
  <c r="C52" i="10"/>
  <c r="BZ52" i="10"/>
  <c r="BZ67" i="10" s="1"/>
  <c r="F52" i="10"/>
  <c r="F67" i="10" s="1"/>
  <c r="V52" i="10"/>
  <c r="V67" i="10" s="1"/>
  <c r="N52" i="10"/>
  <c r="N67" i="10" s="1"/>
  <c r="N816" i="10"/>
  <c r="K612" i="10"/>
  <c r="C465" i="10"/>
  <c r="A493" i="1"/>
  <c r="C115" i="8"/>
  <c r="C444" i="1"/>
  <c r="D367" i="1"/>
  <c r="C448" i="1" s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BK48" i="1" s="1"/>
  <c r="BK62" i="1" s="1"/>
  <c r="G268" i="9" s="1"/>
  <c r="CE65" i="1"/>
  <c r="CE63" i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AQ75" i="1"/>
  <c r="AO75" i="1"/>
  <c r="AN75" i="1"/>
  <c r="E186" i="9" s="1"/>
  <c r="AM75" i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G75" i="1"/>
  <c r="F75" i="1"/>
  <c r="F26" i="9"/>
  <c r="AV75" i="1"/>
  <c r="AP75" i="1"/>
  <c r="AJ75" i="1"/>
  <c r="AL75" i="1"/>
  <c r="C186" i="9" s="1"/>
  <c r="AK75" i="1"/>
  <c r="I154" i="9" s="1"/>
  <c r="AG75" i="1"/>
  <c r="AE75" i="1"/>
  <c r="C154" i="9" s="1"/>
  <c r="AC75" i="1"/>
  <c r="AB75" i="1"/>
  <c r="Y75" i="1"/>
  <c r="D122" i="9" s="1"/>
  <c r="U75" i="1"/>
  <c r="S75" i="1"/>
  <c r="E90" i="9" s="1"/>
  <c r="K75" i="1"/>
  <c r="J75" i="1"/>
  <c r="E75" i="1"/>
  <c r="CE73" i="1"/>
  <c r="CE74" i="1"/>
  <c r="C75" i="1"/>
  <c r="CE80" i="1"/>
  <c r="CE78" i="1"/>
  <c r="I382" i="9" s="1"/>
  <c r="CE69" i="1"/>
  <c r="D361" i="1"/>
  <c r="B465" i="1" s="1"/>
  <c r="D372" i="1"/>
  <c r="C125" i="8" s="1"/>
  <c r="D260" i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B445" i="1" s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E196" i="1"/>
  <c r="E197" i="1"/>
  <c r="E198" i="1"/>
  <c r="E199" i="1"/>
  <c r="C472" i="1" s="1"/>
  <c r="E200" i="1"/>
  <c r="E201" i="1"/>
  <c r="E202" i="1"/>
  <c r="C474" i="1" s="1"/>
  <c r="E203" i="1"/>
  <c r="C475" i="1" s="1"/>
  <c r="D204" i="1"/>
  <c r="B204" i="1"/>
  <c r="C16" i="6" s="1"/>
  <c r="D190" i="1"/>
  <c r="D437" i="1" s="1"/>
  <c r="D186" i="1"/>
  <c r="D436" i="1" s="1"/>
  <c r="D181" i="1"/>
  <c r="D177" i="1"/>
  <c r="C20" i="5" s="1"/>
  <c r="E154" i="1"/>
  <c r="G28" i="4" s="1"/>
  <c r="E153" i="1"/>
  <c r="E152" i="1"/>
  <c r="E151" i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G34" i="3" s="1"/>
  <c r="CF79" i="1"/>
  <c r="B53" i="1"/>
  <c r="CE51" i="1"/>
  <c r="B49" i="1"/>
  <c r="AS48" i="1"/>
  <c r="AS62" i="1" s="1"/>
  <c r="C204" i="9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D463" i="1"/>
  <c r="B464" i="1"/>
  <c r="B463" i="1"/>
  <c r="C459" i="1"/>
  <c r="B459" i="1"/>
  <c r="B458" i="1"/>
  <c r="B455" i="1"/>
  <c r="B454" i="1"/>
  <c r="B453" i="1"/>
  <c r="C447" i="1"/>
  <c r="C446" i="1"/>
  <c r="C445" i="1"/>
  <c r="C429" i="1"/>
  <c r="C431" i="1"/>
  <c r="B438" i="1"/>
  <c r="B440" i="1" s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/>
  <c r="P48" i="1"/>
  <c r="P62" i="1" s="1"/>
  <c r="L48" i="1"/>
  <c r="L62" i="1" s="1"/>
  <c r="H48" i="1"/>
  <c r="H62" i="1" s="1"/>
  <c r="D48" i="1"/>
  <c r="D62" i="1" s="1"/>
  <c r="C34" i="5"/>
  <c r="C16" i="8"/>
  <c r="F12" i="6"/>
  <c r="C469" i="1"/>
  <c r="F8" i="6"/>
  <c r="I377" i="9"/>
  <c r="C464" i="1"/>
  <c r="C218" i="9"/>
  <c r="D366" i="9"/>
  <c r="CE64" i="1"/>
  <c r="F612" i="1" s="1"/>
  <c r="D368" i="9"/>
  <c r="C276" i="9"/>
  <c r="CE70" i="1"/>
  <c r="C458" i="1" s="1"/>
  <c r="CE76" i="1"/>
  <c r="D612" i="1" s="1"/>
  <c r="CE77" i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BZ48" i="1"/>
  <c r="BZ62" i="1" s="1"/>
  <c r="G48" i="1"/>
  <c r="G62" i="1"/>
  <c r="G12" i="9" s="1"/>
  <c r="AC48" i="1"/>
  <c r="AC62" i="1" s="1"/>
  <c r="H108" i="9" s="1"/>
  <c r="AU48" i="1"/>
  <c r="AU62" i="1" s="1"/>
  <c r="BS48" i="1"/>
  <c r="BS62" i="1" s="1"/>
  <c r="M48" i="1"/>
  <c r="M62" i="1" s="1"/>
  <c r="AE48" i="1"/>
  <c r="AE62" i="1"/>
  <c r="BC48" i="1"/>
  <c r="BC62" i="1" s="1"/>
  <c r="F236" i="9" s="1"/>
  <c r="O48" i="1"/>
  <c r="O62" i="1" s="1"/>
  <c r="AM48" i="1"/>
  <c r="AM62" i="1" s="1"/>
  <c r="BI48" i="1"/>
  <c r="BI62" i="1" s="1"/>
  <c r="E268" i="9" s="1"/>
  <c r="C427" i="1"/>
  <c r="CD71" i="1"/>
  <c r="E373" i="9" s="1"/>
  <c r="BQ48" i="1"/>
  <c r="BQ62" i="1" s="1"/>
  <c r="F300" i="9" s="1"/>
  <c r="BA48" i="1"/>
  <c r="BA62" i="1" s="1"/>
  <c r="AK48" i="1"/>
  <c r="AK62" i="1" s="1"/>
  <c r="U48" i="1"/>
  <c r="U62" i="1" s="1"/>
  <c r="E48" i="1"/>
  <c r="E62" i="1" s="1"/>
  <c r="BU48" i="1"/>
  <c r="BU62" i="1" s="1"/>
  <c r="BM48" i="1"/>
  <c r="BM62" i="1" s="1"/>
  <c r="I268" i="9" s="1"/>
  <c r="BE48" i="1"/>
  <c r="BE62" i="1" s="1"/>
  <c r="H236" i="9" s="1"/>
  <c r="AW48" i="1"/>
  <c r="AW62" i="1" s="1"/>
  <c r="AO48" i="1"/>
  <c r="AO62" i="1" s="1"/>
  <c r="AG48" i="1"/>
  <c r="AG62" i="1"/>
  <c r="E140" i="9" s="1"/>
  <c r="Y48" i="1"/>
  <c r="Y62" i="1" s="1"/>
  <c r="Q48" i="1"/>
  <c r="Q62" i="1" s="1"/>
  <c r="I48" i="1"/>
  <c r="I62" i="1" s="1"/>
  <c r="CC48" i="1"/>
  <c r="CC62" i="1" s="1"/>
  <c r="BW48" i="1"/>
  <c r="BW62" i="1"/>
  <c r="BO48" i="1"/>
  <c r="BO62" i="1" s="1"/>
  <c r="BG48" i="1"/>
  <c r="BG62" i="1" s="1"/>
  <c r="C268" i="9" s="1"/>
  <c r="AY48" i="1"/>
  <c r="AY62" i="1" s="1"/>
  <c r="AQ48" i="1"/>
  <c r="AQ62" i="1" s="1"/>
  <c r="AI48" i="1"/>
  <c r="AI62" i="1" s="1"/>
  <c r="AA48" i="1"/>
  <c r="AA62" i="1" s="1"/>
  <c r="F108" i="9" s="1"/>
  <c r="S48" i="1"/>
  <c r="S62" i="1" s="1"/>
  <c r="K48" i="1"/>
  <c r="K62" i="1" s="1"/>
  <c r="C615" i="1"/>
  <c r="C48" i="1"/>
  <c r="C62" i="1" s="1"/>
  <c r="C12" i="9" s="1"/>
  <c r="CB48" i="1"/>
  <c r="CB62" i="1" s="1"/>
  <c r="C364" i="9" s="1"/>
  <c r="I612" i="1"/>
  <c r="E372" i="9"/>
  <c r="E44" i="9"/>
  <c r="CA48" i="1"/>
  <c r="CA62" i="1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E300" i="9" s="1"/>
  <c r="BN48" i="1"/>
  <c r="BN62" i="1" s="1"/>
  <c r="BL48" i="1"/>
  <c r="BL62" i="1" s="1"/>
  <c r="H268" i="9" s="1"/>
  <c r="BJ48" i="1"/>
  <c r="BJ62" i="1" s="1"/>
  <c r="BH48" i="1"/>
  <c r="BH62" i="1" s="1"/>
  <c r="BF48" i="1"/>
  <c r="BF62" i="1" s="1"/>
  <c r="BD48" i="1"/>
  <c r="BD62" i="1" s="1"/>
  <c r="BB48" i="1"/>
  <c r="BB62" i="1" s="1"/>
  <c r="AZ48" i="1"/>
  <c r="AZ62" i="1" s="1"/>
  <c r="C236" i="9" s="1"/>
  <c r="AX48" i="1"/>
  <c r="AX62" i="1" s="1"/>
  <c r="AV48" i="1"/>
  <c r="AV62" i="1" s="1"/>
  <c r="F204" i="9" s="1"/>
  <c r="AT48" i="1"/>
  <c r="AT62" i="1" s="1"/>
  <c r="AR48" i="1"/>
  <c r="AR62" i="1" s="1"/>
  <c r="I172" i="9" s="1"/>
  <c r="AP48" i="1"/>
  <c r="AP62" i="1" s="1"/>
  <c r="AN48" i="1"/>
  <c r="AN62" i="1" s="1"/>
  <c r="AL48" i="1"/>
  <c r="AL62" i="1" s="1"/>
  <c r="AJ48" i="1"/>
  <c r="AJ62" i="1" s="1"/>
  <c r="AH48" i="1"/>
  <c r="AH62" i="1" s="1"/>
  <c r="AF48" i="1"/>
  <c r="AF62" i="1" s="1"/>
  <c r="D140" i="9" s="1"/>
  <c r="AD48" i="1"/>
  <c r="AD62" i="1" s="1"/>
  <c r="Z48" i="1"/>
  <c r="Z62" i="1" s="1"/>
  <c r="V48" i="1"/>
  <c r="V62" i="1" s="1"/>
  <c r="R48" i="1"/>
  <c r="R62" i="1" s="1"/>
  <c r="N48" i="1"/>
  <c r="N62" i="1" s="1"/>
  <c r="J48" i="1"/>
  <c r="J62" i="1" s="1"/>
  <c r="F48" i="1"/>
  <c r="F62" i="1" s="1"/>
  <c r="C575" i="1"/>
  <c r="B10" i="4"/>
  <c r="I372" i="9"/>
  <c r="C430" i="1"/>
  <c r="W48" i="1" l="1"/>
  <c r="W62" i="1" s="1"/>
  <c r="CE62" i="1" s="1"/>
  <c r="I364" i="9" s="1"/>
  <c r="D330" i="1"/>
  <c r="C86" i="8" s="1"/>
  <c r="C119" i="8"/>
  <c r="C434" i="1"/>
  <c r="E218" i="9"/>
  <c r="G122" i="9"/>
  <c r="I90" i="9"/>
  <c r="G90" i="9"/>
  <c r="H122" i="9"/>
  <c r="G186" i="9"/>
  <c r="D368" i="1"/>
  <c r="C120" i="8" s="1"/>
  <c r="C141" i="8"/>
  <c r="C112" i="8"/>
  <c r="C33" i="8"/>
  <c r="F11" i="6"/>
  <c r="F15" i="6"/>
  <c r="C14" i="5"/>
  <c r="C10" i="4"/>
  <c r="CF77" i="1"/>
  <c r="G612" i="1"/>
  <c r="I381" i="9"/>
  <c r="D186" i="9"/>
  <c r="I366" i="9"/>
  <c r="C432" i="1"/>
  <c r="E108" i="9"/>
  <c r="G236" i="9"/>
  <c r="I44" i="9"/>
  <c r="D76" i="9"/>
  <c r="I332" i="9"/>
  <c r="F332" i="9"/>
  <c r="E76" i="9"/>
  <c r="D172" i="9"/>
  <c r="D44" i="9"/>
  <c r="C140" i="9"/>
  <c r="C44" i="9"/>
  <c r="I140" i="9"/>
  <c r="I12" i="9"/>
  <c r="I300" i="9"/>
  <c r="C76" i="9"/>
  <c r="E172" i="9"/>
  <c r="G76" i="9"/>
  <c r="H612" i="1"/>
  <c r="I362" i="9"/>
  <c r="G108" i="9"/>
  <c r="D300" i="9"/>
  <c r="C332" i="9"/>
  <c r="H332" i="9"/>
  <c r="F76" i="9"/>
  <c r="I371" i="9"/>
  <c r="C440" i="1"/>
  <c r="C26" i="9"/>
  <c r="I365" i="9"/>
  <c r="E26" i="9"/>
  <c r="H140" i="9"/>
  <c r="I380" i="9"/>
  <c r="CF76" i="1"/>
  <c r="AZ52" i="1" s="1"/>
  <c r="AZ67" i="1" s="1"/>
  <c r="AZ71" i="1" s="1"/>
  <c r="C545" i="1" s="1"/>
  <c r="G545" i="1" s="1"/>
  <c r="C28" i="4"/>
  <c r="C421" i="1"/>
  <c r="F13" i="6"/>
  <c r="C473" i="1"/>
  <c r="C470" i="1"/>
  <c r="F9" i="6"/>
  <c r="H26" i="9"/>
  <c r="D154" i="9"/>
  <c r="H186" i="9"/>
  <c r="F172" i="9"/>
  <c r="D268" i="9"/>
  <c r="D236" i="9"/>
  <c r="H300" i="9"/>
  <c r="E154" i="9"/>
  <c r="B444" i="1"/>
  <c r="D5" i="7"/>
  <c r="F10" i="4"/>
  <c r="E734" i="10"/>
  <c r="E815" i="10" s="1"/>
  <c r="CE62" i="10"/>
  <c r="H12" i="9"/>
  <c r="J769" i="10"/>
  <c r="AL71" i="10"/>
  <c r="J790" i="10"/>
  <c r="BG71" i="10"/>
  <c r="J791" i="10"/>
  <c r="BH71" i="10"/>
  <c r="J776" i="10"/>
  <c r="AS71" i="10"/>
  <c r="J810" i="10"/>
  <c r="CA71" i="10"/>
  <c r="J763" i="10"/>
  <c r="AF71" i="10"/>
  <c r="J738" i="10"/>
  <c r="G71" i="10"/>
  <c r="J788" i="10"/>
  <c r="BE71" i="10"/>
  <c r="J749" i="10"/>
  <c r="R71" i="10"/>
  <c r="J761" i="10"/>
  <c r="AD71" i="10"/>
  <c r="J806" i="10"/>
  <c r="BW71" i="10"/>
  <c r="J742" i="10"/>
  <c r="K71" i="10"/>
  <c r="J753" i="10"/>
  <c r="V71" i="10"/>
  <c r="J735" i="10"/>
  <c r="D71" i="10"/>
  <c r="J807" i="10"/>
  <c r="BX71" i="10"/>
  <c r="J792" i="10"/>
  <c r="BI71" i="10"/>
  <c r="J793" i="10"/>
  <c r="BJ71" i="10"/>
  <c r="J779" i="10"/>
  <c r="AV71" i="10"/>
  <c r="J740" i="10"/>
  <c r="I71" i="10"/>
  <c r="J804" i="10"/>
  <c r="BU71" i="10"/>
  <c r="J765" i="10"/>
  <c r="AH71" i="10"/>
  <c r="J774" i="10"/>
  <c r="AQ71" i="10"/>
  <c r="J745" i="10"/>
  <c r="N71" i="10"/>
  <c r="J757" i="10"/>
  <c r="Z71" i="10"/>
  <c r="J737" i="10"/>
  <c r="F71" i="10"/>
  <c r="J743" i="10"/>
  <c r="L71" i="10"/>
  <c r="J736" i="10"/>
  <c r="E71" i="10"/>
  <c r="J800" i="10"/>
  <c r="BQ71" i="10"/>
  <c r="J746" i="10"/>
  <c r="O71" i="10"/>
  <c r="J787" i="10"/>
  <c r="BD71" i="10"/>
  <c r="J748" i="10"/>
  <c r="Q71" i="10"/>
  <c r="J812" i="10"/>
  <c r="CC71" i="10"/>
  <c r="J773" i="10"/>
  <c r="AP71" i="10"/>
  <c r="J785" i="10"/>
  <c r="BB71" i="10"/>
  <c r="J771" i="10"/>
  <c r="AN71" i="10"/>
  <c r="J809" i="10"/>
  <c r="BZ71" i="10"/>
  <c r="J759" i="10"/>
  <c r="AB71" i="10"/>
  <c r="J744" i="10"/>
  <c r="M71" i="10"/>
  <c r="J808" i="10"/>
  <c r="BY71" i="10"/>
  <c r="J770" i="10"/>
  <c r="AM71" i="10"/>
  <c r="J795" i="10"/>
  <c r="BL71" i="10"/>
  <c r="J756" i="10"/>
  <c r="Y71" i="10"/>
  <c r="J801" i="10"/>
  <c r="BR71" i="10"/>
  <c r="J781" i="10"/>
  <c r="AX71" i="10"/>
  <c r="J750" i="10"/>
  <c r="S71" i="10"/>
  <c r="J796" i="10"/>
  <c r="BM71" i="10"/>
  <c r="CE52" i="10"/>
  <c r="C67" i="10"/>
  <c r="J767" i="10"/>
  <c r="AJ71" i="10"/>
  <c r="J752" i="10"/>
  <c r="U71" i="10"/>
  <c r="J762" i="10"/>
  <c r="AE71" i="10"/>
  <c r="J739" i="10"/>
  <c r="H71" i="10"/>
  <c r="J803" i="10"/>
  <c r="BT71" i="10"/>
  <c r="J764" i="10"/>
  <c r="AG71" i="10"/>
  <c r="J754" i="10"/>
  <c r="W71" i="10"/>
  <c r="J789" i="10"/>
  <c r="BF71" i="10"/>
  <c r="J782" i="10"/>
  <c r="AY71" i="10"/>
  <c r="J799" i="10"/>
  <c r="BP71" i="10"/>
  <c r="J778" i="10"/>
  <c r="AU71" i="10"/>
  <c r="J758" i="10"/>
  <c r="AA71" i="10"/>
  <c r="J775" i="10"/>
  <c r="AR71" i="10"/>
  <c r="J760" i="10"/>
  <c r="AC71" i="10"/>
  <c r="J794" i="10"/>
  <c r="BK71" i="10"/>
  <c r="J747" i="10"/>
  <c r="P71" i="10"/>
  <c r="J811" i="10"/>
  <c r="CB71" i="10"/>
  <c r="J772" i="10"/>
  <c r="AO71" i="10"/>
  <c r="J786" i="10"/>
  <c r="BC71" i="10"/>
  <c r="J797" i="10"/>
  <c r="BN71" i="10"/>
  <c r="J798" i="10"/>
  <c r="BO71" i="10"/>
  <c r="J784" i="10"/>
  <c r="BA71" i="10"/>
  <c r="J766" i="10"/>
  <c r="AI71" i="10"/>
  <c r="J783" i="10"/>
  <c r="AZ71" i="10"/>
  <c r="J768" i="10"/>
  <c r="AK71" i="10"/>
  <c r="J802" i="10"/>
  <c r="BS71" i="10"/>
  <c r="J755" i="10"/>
  <c r="X71" i="10"/>
  <c r="J777" i="10"/>
  <c r="AT71" i="10"/>
  <c r="J780" i="10"/>
  <c r="AW71" i="10"/>
  <c r="J741" i="10"/>
  <c r="J71" i="10"/>
  <c r="J805" i="10"/>
  <c r="BV71" i="10"/>
  <c r="J751" i="10"/>
  <c r="T71" i="10"/>
  <c r="F140" i="9"/>
  <c r="D12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G300" i="9"/>
  <c r="F44" i="9"/>
  <c r="H44" i="9"/>
  <c r="B446" i="1"/>
  <c r="D242" i="1"/>
  <c r="F12" i="9"/>
  <c r="G140" i="9"/>
  <c r="E332" i="9"/>
  <c r="E12" i="9"/>
  <c r="C418" i="1"/>
  <c r="D438" i="1"/>
  <c r="C108" i="9"/>
  <c r="F14" i="6"/>
  <c r="C471" i="1"/>
  <c r="F10" i="6"/>
  <c r="D26" i="9"/>
  <c r="CE75" i="1"/>
  <c r="G204" i="9"/>
  <c r="D108" i="9"/>
  <c r="E204" i="9"/>
  <c r="F7" i="6"/>
  <c r="E204" i="1"/>
  <c r="C468" i="1"/>
  <c r="I383" i="9"/>
  <c r="D22" i="7"/>
  <c r="C40" i="5"/>
  <c r="C420" i="1"/>
  <c r="B28" i="4"/>
  <c r="F186" i="9"/>
  <c r="I204" i="9"/>
  <c r="H172" i="9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373" i="1"/>
  <c r="D434" i="1"/>
  <c r="D292" i="1"/>
  <c r="C58" i="9"/>
  <c r="CE48" i="1" l="1"/>
  <c r="I76" i="9"/>
  <c r="AM52" i="1"/>
  <c r="AM67" i="1" s="1"/>
  <c r="AM71" i="1" s="1"/>
  <c r="D339" i="1"/>
  <c r="BE52" i="1"/>
  <c r="BE67" i="1" s="1"/>
  <c r="BE71" i="1" s="1"/>
  <c r="C550" i="1" s="1"/>
  <c r="G550" i="1" s="1"/>
  <c r="AK52" i="1"/>
  <c r="AK67" i="1" s="1"/>
  <c r="AK71" i="1" s="1"/>
  <c r="C530" i="1" s="1"/>
  <c r="G530" i="1" s="1"/>
  <c r="AJ52" i="1"/>
  <c r="AJ67" i="1" s="1"/>
  <c r="AJ71" i="1" s="1"/>
  <c r="C529" i="1" s="1"/>
  <c r="G529" i="1" s="1"/>
  <c r="AW52" i="1"/>
  <c r="AW67" i="1" s="1"/>
  <c r="AW71" i="1" s="1"/>
  <c r="G213" i="9" s="1"/>
  <c r="BC52" i="1"/>
  <c r="BC67" i="1" s="1"/>
  <c r="BC71" i="1" s="1"/>
  <c r="C548" i="1" s="1"/>
  <c r="BY52" i="1"/>
  <c r="BY67" i="1" s="1"/>
  <c r="BY71" i="1" s="1"/>
  <c r="G341" i="9" s="1"/>
  <c r="AO52" i="1"/>
  <c r="AO67" i="1" s="1"/>
  <c r="F177" i="9" s="1"/>
  <c r="C532" i="1"/>
  <c r="G532" i="1" s="1"/>
  <c r="D181" i="9"/>
  <c r="C704" i="1"/>
  <c r="C245" i="9"/>
  <c r="C628" i="1"/>
  <c r="C428" i="1"/>
  <c r="C633" i="1"/>
  <c r="C241" i="9"/>
  <c r="AT52" i="1"/>
  <c r="AT67" i="1" s="1"/>
  <c r="AT71" i="1" s="1"/>
  <c r="C711" i="1" s="1"/>
  <c r="BW52" i="1"/>
  <c r="BW67" i="1" s="1"/>
  <c r="BW71" i="1" s="1"/>
  <c r="E341" i="9" s="1"/>
  <c r="W52" i="1"/>
  <c r="W67" i="1" s="1"/>
  <c r="W71" i="1" s="1"/>
  <c r="C516" i="1" s="1"/>
  <c r="G516" i="1" s="1"/>
  <c r="AV52" i="1"/>
  <c r="AV67" i="1" s="1"/>
  <c r="AV71" i="1" s="1"/>
  <c r="C713" i="1" s="1"/>
  <c r="C542" i="1"/>
  <c r="AI52" i="1"/>
  <c r="AI67" i="1" s="1"/>
  <c r="AI71" i="1" s="1"/>
  <c r="G149" i="9" s="1"/>
  <c r="AX52" i="1"/>
  <c r="AX67" i="1" s="1"/>
  <c r="BV52" i="1"/>
  <c r="BV67" i="1" s="1"/>
  <c r="T52" i="1"/>
  <c r="T67" i="1" s="1"/>
  <c r="T71" i="1" s="1"/>
  <c r="AY52" i="1"/>
  <c r="AY67" i="1" s="1"/>
  <c r="I209" i="9" s="1"/>
  <c r="BF52" i="1"/>
  <c r="BF67" i="1" s="1"/>
  <c r="BZ52" i="1"/>
  <c r="BZ67" i="1" s="1"/>
  <c r="BZ71" i="1" s="1"/>
  <c r="C571" i="1" s="1"/>
  <c r="BX52" i="1"/>
  <c r="BX67" i="1" s="1"/>
  <c r="BX71" i="1" s="1"/>
  <c r="C569" i="1" s="1"/>
  <c r="BO52" i="1"/>
  <c r="BO67" i="1" s="1"/>
  <c r="BO71" i="1" s="1"/>
  <c r="C560" i="1" s="1"/>
  <c r="BT52" i="1"/>
  <c r="BT67" i="1" s="1"/>
  <c r="BT71" i="1" s="1"/>
  <c r="C565" i="1" s="1"/>
  <c r="H52" i="1"/>
  <c r="H67" i="1" s="1"/>
  <c r="H71" i="1" s="1"/>
  <c r="C673" i="1" s="1"/>
  <c r="BU52" i="1"/>
  <c r="BU67" i="1" s="1"/>
  <c r="BU71" i="1" s="1"/>
  <c r="E52" i="1"/>
  <c r="E67" i="1" s="1"/>
  <c r="E71" i="1" s="1"/>
  <c r="E21" i="9" s="1"/>
  <c r="AC52" i="1"/>
  <c r="AC67" i="1" s="1"/>
  <c r="AC71" i="1" s="1"/>
  <c r="H117" i="9" s="1"/>
  <c r="AU52" i="1"/>
  <c r="AU67" i="1" s="1"/>
  <c r="AU71" i="1" s="1"/>
  <c r="AP52" i="1"/>
  <c r="AP67" i="1" s="1"/>
  <c r="AP71" i="1" s="1"/>
  <c r="C707" i="1" s="1"/>
  <c r="BS52" i="1"/>
  <c r="BS67" i="1" s="1"/>
  <c r="BS71" i="1" s="1"/>
  <c r="P52" i="1"/>
  <c r="P67" i="1" s="1"/>
  <c r="P71" i="1" s="1"/>
  <c r="I53" i="9" s="1"/>
  <c r="BG52" i="1"/>
  <c r="BG67" i="1" s="1"/>
  <c r="BG71" i="1" s="1"/>
  <c r="C618" i="1" s="1"/>
  <c r="AD52" i="1"/>
  <c r="AD67" i="1" s="1"/>
  <c r="AD71" i="1" s="1"/>
  <c r="I117" i="9" s="1"/>
  <c r="L52" i="1"/>
  <c r="L67" i="1" s="1"/>
  <c r="L71" i="1" s="1"/>
  <c r="V52" i="1"/>
  <c r="V67" i="1" s="1"/>
  <c r="V71" i="1" s="1"/>
  <c r="C687" i="1" s="1"/>
  <c r="C646" i="1"/>
  <c r="BB52" i="1"/>
  <c r="BB67" i="1" s="1"/>
  <c r="BB71" i="1" s="1"/>
  <c r="E245" i="9" s="1"/>
  <c r="J52" i="1"/>
  <c r="J67" i="1" s="1"/>
  <c r="J71" i="1" s="1"/>
  <c r="C53" i="9" s="1"/>
  <c r="H245" i="9"/>
  <c r="BR52" i="1"/>
  <c r="BR67" i="1" s="1"/>
  <c r="AA52" i="1"/>
  <c r="AA67" i="1" s="1"/>
  <c r="M52" i="1"/>
  <c r="M67" i="1" s="1"/>
  <c r="M71" i="1" s="1"/>
  <c r="C506" i="1" s="1"/>
  <c r="G506" i="1" s="1"/>
  <c r="CB52" i="1"/>
  <c r="CB67" i="1" s="1"/>
  <c r="F52" i="1"/>
  <c r="F67" i="1" s="1"/>
  <c r="BD52" i="1"/>
  <c r="BD67" i="1" s="1"/>
  <c r="O52" i="1"/>
  <c r="O67" i="1" s="1"/>
  <c r="O71" i="1" s="1"/>
  <c r="C508" i="1" s="1"/>
  <c r="G508" i="1" s="1"/>
  <c r="BI52" i="1"/>
  <c r="BI67" i="1" s="1"/>
  <c r="BI71" i="1" s="1"/>
  <c r="E277" i="9" s="1"/>
  <c r="K52" i="1"/>
  <c r="K67" i="1" s="1"/>
  <c r="K71" i="1" s="1"/>
  <c r="D53" i="9" s="1"/>
  <c r="AS52" i="1"/>
  <c r="AS67" i="1" s="1"/>
  <c r="AS71" i="1" s="1"/>
  <c r="Q52" i="1"/>
  <c r="Q67" i="1" s="1"/>
  <c r="Q71" i="1" s="1"/>
  <c r="C682" i="1" s="1"/>
  <c r="N52" i="1"/>
  <c r="N67" i="1" s="1"/>
  <c r="N71" i="1" s="1"/>
  <c r="G53" i="9" s="1"/>
  <c r="AL52" i="1"/>
  <c r="AL67" i="1" s="1"/>
  <c r="AL71" i="1" s="1"/>
  <c r="C181" i="9" s="1"/>
  <c r="BJ52" i="1"/>
  <c r="BJ67" i="1" s="1"/>
  <c r="BJ71" i="1" s="1"/>
  <c r="C617" i="1" s="1"/>
  <c r="BK52" i="1"/>
  <c r="BK67" i="1" s="1"/>
  <c r="BK71" i="1" s="1"/>
  <c r="I52" i="1"/>
  <c r="I67" i="1" s="1"/>
  <c r="I71" i="1" s="1"/>
  <c r="BA52" i="1"/>
  <c r="BA67" i="1" s="1"/>
  <c r="BA71" i="1" s="1"/>
  <c r="C546" i="1" s="1"/>
  <c r="G546" i="1" s="1"/>
  <c r="CA52" i="1"/>
  <c r="CA67" i="1" s="1"/>
  <c r="CA71" i="1" s="1"/>
  <c r="C572" i="1" s="1"/>
  <c r="AG52" i="1"/>
  <c r="AG67" i="1" s="1"/>
  <c r="AG71" i="1" s="1"/>
  <c r="C698" i="1" s="1"/>
  <c r="AQ52" i="1"/>
  <c r="AQ67" i="1" s="1"/>
  <c r="AQ71" i="1" s="1"/>
  <c r="C708" i="1" s="1"/>
  <c r="R52" i="1"/>
  <c r="R67" i="1" s="1"/>
  <c r="R71" i="1" s="1"/>
  <c r="AH52" i="1"/>
  <c r="AH67" i="1" s="1"/>
  <c r="AH71" i="1" s="1"/>
  <c r="F149" i="9" s="1"/>
  <c r="X52" i="1"/>
  <c r="X67" i="1" s="1"/>
  <c r="X71" i="1" s="1"/>
  <c r="U52" i="1"/>
  <c r="U67" i="1" s="1"/>
  <c r="U71" i="1" s="1"/>
  <c r="C514" i="1" s="1"/>
  <c r="G514" i="1" s="1"/>
  <c r="AF52" i="1"/>
  <c r="AF67" i="1" s="1"/>
  <c r="AF71" i="1" s="1"/>
  <c r="D149" i="9" s="1"/>
  <c r="S52" i="1"/>
  <c r="S67" i="1" s="1"/>
  <c r="S71" i="1" s="1"/>
  <c r="C512" i="1" s="1"/>
  <c r="G512" i="1" s="1"/>
  <c r="Y52" i="1"/>
  <c r="Y67" i="1" s="1"/>
  <c r="Y71" i="1" s="1"/>
  <c r="G52" i="1"/>
  <c r="G67" i="1" s="1"/>
  <c r="D52" i="1"/>
  <c r="D67" i="1" s="1"/>
  <c r="BN52" i="1"/>
  <c r="BN67" i="1" s="1"/>
  <c r="BN71" i="1" s="1"/>
  <c r="C619" i="1" s="1"/>
  <c r="BM52" i="1"/>
  <c r="BM67" i="1" s="1"/>
  <c r="I273" i="9" s="1"/>
  <c r="BQ52" i="1"/>
  <c r="BQ67" i="1" s="1"/>
  <c r="E816" i="10"/>
  <c r="C428" i="10"/>
  <c r="E149" i="9"/>
  <c r="C52" i="1"/>
  <c r="AE52" i="1"/>
  <c r="AE67" i="1" s="1"/>
  <c r="AE71" i="1" s="1"/>
  <c r="C524" i="1" s="1"/>
  <c r="G524" i="1" s="1"/>
  <c r="BL52" i="1"/>
  <c r="BL67" i="1" s="1"/>
  <c r="BL71" i="1" s="1"/>
  <c r="C557" i="1" s="1"/>
  <c r="AN52" i="1"/>
  <c r="AN67" i="1" s="1"/>
  <c r="AN71" i="1" s="1"/>
  <c r="C533" i="1" s="1"/>
  <c r="G533" i="1" s="1"/>
  <c r="BH52" i="1"/>
  <c r="BH67" i="1" s="1"/>
  <c r="BH71" i="1" s="1"/>
  <c r="BP52" i="1"/>
  <c r="BP67" i="1" s="1"/>
  <c r="BP71" i="1" s="1"/>
  <c r="C621" i="1" s="1"/>
  <c r="Z52" i="1"/>
  <c r="Z67" i="1" s="1"/>
  <c r="Z71" i="1" s="1"/>
  <c r="E117" i="9" s="1"/>
  <c r="AB52" i="1"/>
  <c r="AB67" i="1" s="1"/>
  <c r="AB71" i="1" s="1"/>
  <c r="C693" i="1" s="1"/>
  <c r="CC52" i="1"/>
  <c r="CC67" i="1" s="1"/>
  <c r="CC71" i="1" s="1"/>
  <c r="C620" i="1" s="1"/>
  <c r="AR52" i="1"/>
  <c r="AR67" i="1" s="1"/>
  <c r="AR71" i="1" s="1"/>
  <c r="C709" i="1" s="1"/>
  <c r="C510" i="1"/>
  <c r="G510" i="1" s="1"/>
  <c r="C711" i="10"/>
  <c r="C539" i="10"/>
  <c r="G539" i="10" s="1"/>
  <c r="B539" i="1"/>
  <c r="C509" i="10"/>
  <c r="C681" i="10"/>
  <c r="B509" i="1"/>
  <c r="C501" i="10"/>
  <c r="G501" i="10" s="1"/>
  <c r="C673" i="10"/>
  <c r="B501" i="1"/>
  <c r="C510" i="10"/>
  <c r="C682" i="10"/>
  <c r="B510" i="1"/>
  <c r="C502" i="10"/>
  <c r="G502" i="10" s="1"/>
  <c r="C674" i="10"/>
  <c r="B502" i="1"/>
  <c r="C702" i="10"/>
  <c r="C530" i="10"/>
  <c r="G530" i="10" s="1"/>
  <c r="B530" i="1"/>
  <c r="C573" i="10"/>
  <c r="C622" i="10"/>
  <c r="B573" i="1"/>
  <c r="C544" i="10"/>
  <c r="C625" i="10"/>
  <c r="B544" i="1"/>
  <c r="C701" i="10"/>
  <c r="C529" i="10"/>
  <c r="G529" i="10" s="1"/>
  <c r="B529" i="1"/>
  <c r="C616" i="10"/>
  <c r="C543" i="10"/>
  <c r="B543" i="1"/>
  <c r="C571" i="10"/>
  <c r="C646" i="10"/>
  <c r="B571" i="1"/>
  <c r="C562" i="10"/>
  <c r="C623" i="10"/>
  <c r="B562" i="1"/>
  <c r="C641" i="10"/>
  <c r="C566" i="10"/>
  <c r="B566" i="1"/>
  <c r="C504" i="10"/>
  <c r="G504" i="10" s="1"/>
  <c r="C676" i="10"/>
  <c r="B504" i="1"/>
  <c r="C679" i="10"/>
  <c r="C507" i="10"/>
  <c r="G507" i="10" s="1"/>
  <c r="B507" i="1"/>
  <c r="C685" i="10"/>
  <c r="C513" i="10"/>
  <c r="G513" i="10" s="1"/>
  <c r="B513" i="1"/>
  <c r="C559" i="10"/>
  <c r="C619" i="10"/>
  <c r="B559" i="1"/>
  <c r="C626" i="10"/>
  <c r="C563" i="10"/>
  <c r="B563" i="1"/>
  <c r="C636" i="10"/>
  <c r="C553" i="10"/>
  <c r="B553" i="1"/>
  <c r="C642" i="10"/>
  <c r="C567" i="10"/>
  <c r="B567" i="1"/>
  <c r="C633" i="10"/>
  <c r="C548" i="10"/>
  <c r="B548" i="1"/>
  <c r="C688" i="10"/>
  <c r="C516" i="10"/>
  <c r="B516" i="1"/>
  <c r="F516" i="1" s="1"/>
  <c r="C690" i="10"/>
  <c r="C518" i="10"/>
  <c r="B518" i="1"/>
  <c r="C624" i="10"/>
  <c r="C549" i="10"/>
  <c r="B549" i="1"/>
  <c r="C708" i="10"/>
  <c r="C536" i="10"/>
  <c r="G536" i="10" s="1"/>
  <c r="B536" i="1"/>
  <c r="C695" i="10"/>
  <c r="C523" i="10"/>
  <c r="G523" i="10" s="1"/>
  <c r="B523" i="1"/>
  <c r="J734" i="10"/>
  <c r="J815" i="10" s="1"/>
  <c r="CE67" i="10"/>
  <c r="C71" i="10"/>
  <c r="C643" i="10"/>
  <c r="C568" i="10"/>
  <c r="B568" i="1"/>
  <c r="C689" i="10"/>
  <c r="C517" i="10"/>
  <c r="B517" i="1"/>
  <c r="C712" i="10"/>
  <c r="C540" i="10"/>
  <c r="G540" i="10" s="1"/>
  <c r="B540" i="1"/>
  <c r="F540" i="1" s="1"/>
  <c r="C678" i="10"/>
  <c r="C506" i="10"/>
  <c r="G506" i="10" s="1"/>
  <c r="B506" i="1"/>
  <c r="C552" i="10"/>
  <c r="C618" i="10"/>
  <c r="B552" i="1"/>
  <c r="C692" i="10"/>
  <c r="C520" i="10"/>
  <c r="B520" i="1"/>
  <c r="C570" i="10"/>
  <c r="C645" i="10"/>
  <c r="B570" i="1"/>
  <c r="C672" i="10"/>
  <c r="C500" i="10"/>
  <c r="G500" i="10" s="1"/>
  <c r="B500" i="1"/>
  <c r="C700" i="10"/>
  <c r="C528" i="10"/>
  <c r="G528" i="10" s="1"/>
  <c r="B528" i="1"/>
  <c r="H528" i="1" s="1"/>
  <c r="C635" i="10"/>
  <c r="C556" i="10"/>
  <c r="B556" i="1"/>
  <c r="C696" i="10"/>
  <c r="C524" i="10"/>
  <c r="G524" i="10" s="1"/>
  <c r="B524" i="1"/>
  <c r="H524" i="1" s="1"/>
  <c r="C638" i="10"/>
  <c r="C558" i="10"/>
  <c r="B558" i="1"/>
  <c r="C632" i="10"/>
  <c r="C547" i="10"/>
  <c r="B547" i="1"/>
  <c r="C677" i="10"/>
  <c r="C505" i="10"/>
  <c r="G505" i="10" s="1"/>
  <c r="B505" i="1"/>
  <c r="C713" i="10"/>
  <c r="C541" i="10"/>
  <c r="B541" i="1"/>
  <c r="C669" i="10"/>
  <c r="C497" i="10"/>
  <c r="G497" i="10" s="1"/>
  <c r="B497" i="1"/>
  <c r="C697" i="10"/>
  <c r="C525" i="10"/>
  <c r="G525" i="10" s="1"/>
  <c r="B525" i="1"/>
  <c r="C675" i="10"/>
  <c r="C503" i="10"/>
  <c r="G503" i="10" s="1"/>
  <c r="B503" i="1"/>
  <c r="C639" i="10"/>
  <c r="C564" i="10"/>
  <c r="B564" i="1"/>
  <c r="C630" i="10"/>
  <c r="C546" i="10"/>
  <c r="G546" i="10" s="1"/>
  <c r="B546" i="1"/>
  <c r="C706" i="10"/>
  <c r="C534" i="10"/>
  <c r="B534" i="1"/>
  <c r="C694" i="10"/>
  <c r="C522" i="10"/>
  <c r="B522" i="1"/>
  <c r="C561" i="10"/>
  <c r="C621" i="10"/>
  <c r="B561" i="1"/>
  <c r="C698" i="10"/>
  <c r="C526" i="10"/>
  <c r="B526" i="1"/>
  <c r="C686" i="10"/>
  <c r="C514" i="10"/>
  <c r="B514" i="1"/>
  <c r="C512" i="10"/>
  <c r="G512" i="10" s="1"/>
  <c r="C684" i="10"/>
  <c r="B512" i="1"/>
  <c r="C637" i="10"/>
  <c r="C557" i="10"/>
  <c r="B557" i="1"/>
  <c r="C693" i="10"/>
  <c r="C521" i="10"/>
  <c r="B521" i="1"/>
  <c r="C535" i="10"/>
  <c r="G535" i="10" s="1"/>
  <c r="C707" i="10"/>
  <c r="B535" i="1"/>
  <c r="C680" i="10"/>
  <c r="C508" i="10"/>
  <c r="G508" i="10" s="1"/>
  <c r="B508" i="1"/>
  <c r="C671" i="10"/>
  <c r="C499" i="10"/>
  <c r="B499" i="1"/>
  <c r="C527" i="10"/>
  <c r="G527" i="10" s="1"/>
  <c r="C699" i="10"/>
  <c r="B527" i="1"/>
  <c r="C617" i="10"/>
  <c r="C555" i="10"/>
  <c r="B555" i="1"/>
  <c r="C515" i="10"/>
  <c r="G515" i="10" s="1"/>
  <c r="C687" i="10"/>
  <c r="B515" i="1"/>
  <c r="C683" i="10"/>
  <c r="C511" i="10"/>
  <c r="B511" i="1"/>
  <c r="C572" i="10"/>
  <c r="C647" i="10"/>
  <c r="B572" i="1"/>
  <c r="C703" i="10"/>
  <c r="C531" i="10"/>
  <c r="G531" i="10" s="1"/>
  <c r="B531" i="1"/>
  <c r="C670" i="10"/>
  <c r="C498" i="10"/>
  <c r="G498" i="10" s="1"/>
  <c r="B498" i="1"/>
  <c r="C545" i="10"/>
  <c r="G545" i="10" s="1"/>
  <c r="C628" i="10"/>
  <c r="B545" i="1"/>
  <c r="C551" i="10"/>
  <c r="C629" i="10"/>
  <c r="B551" i="1"/>
  <c r="C705" i="10"/>
  <c r="C533" i="10"/>
  <c r="G533" i="10" s="1"/>
  <c r="B533" i="1"/>
  <c r="C644" i="10"/>
  <c r="C569" i="10"/>
  <c r="B569" i="1"/>
  <c r="C631" i="10"/>
  <c r="C542" i="10"/>
  <c r="B542" i="1"/>
  <c r="C627" i="10"/>
  <c r="C560" i="10"/>
  <c r="B560" i="1"/>
  <c r="C709" i="10"/>
  <c r="C537" i="10"/>
  <c r="G537" i="10" s="1"/>
  <c r="B537" i="1"/>
  <c r="C640" i="10"/>
  <c r="C565" i="10"/>
  <c r="B565" i="1"/>
  <c r="C704" i="10"/>
  <c r="C532" i="10"/>
  <c r="G532" i="10" s="1"/>
  <c r="B532" i="1"/>
  <c r="F532" i="1" s="1"/>
  <c r="C574" i="10"/>
  <c r="C620" i="10"/>
  <c r="B574" i="1"/>
  <c r="C691" i="10"/>
  <c r="C519" i="10"/>
  <c r="G519" i="10" s="1"/>
  <c r="B519" i="1"/>
  <c r="C634" i="10"/>
  <c r="C554" i="10"/>
  <c r="B554" i="1"/>
  <c r="C550" i="10"/>
  <c r="G550" i="10" s="1"/>
  <c r="C614" i="10"/>
  <c r="B550" i="1"/>
  <c r="F550" i="1" s="1"/>
  <c r="C710" i="10"/>
  <c r="C538" i="10"/>
  <c r="G538" i="10" s="1"/>
  <c r="B538" i="1"/>
  <c r="D27" i="7"/>
  <c r="B448" i="1"/>
  <c r="H536" i="1"/>
  <c r="F536" i="1"/>
  <c r="F520" i="1"/>
  <c r="D341" i="1"/>
  <c r="C481" i="1" s="1"/>
  <c r="C50" i="8"/>
  <c r="C627" i="1"/>
  <c r="C574" i="1"/>
  <c r="I378" i="9"/>
  <c r="K612" i="1"/>
  <c r="C465" i="1"/>
  <c r="C700" i="1"/>
  <c r="C126" i="8"/>
  <c r="D391" i="1"/>
  <c r="F32" i="6"/>
  <c r="C478" i="1"/>
  <c r="C536" i="1"/>
  <c r="G536" i="1" s="1"/>
  <c r="C102" i="8"/>
  <c r="C482" i="1"/>
  <c r="H85" i="9"/>
  <c r="F498" i="1"/>
  <c r="H241" i="9"/>
  <c r="D177" i="9"/>
  <c r="C476" i="1"/>
  <c r="F16" i="6"/>
  <c r="H53" i="9"/>
  <c r="C632" i="1"/>
  <c r="D213" i="9"/>
  <c r="C535" i="1"/>
  <c r="G535" i="1" s="1"/>
  <c r="H540" i="1"/>
  <c r="F524" i="1"/>
  <c r="C678" i="1"/>
  <c r="C523" i="1"/>
  <c r="G523" i="1" s="1"/>
  <c r="C695" i="1" l="1"/>
  <c r="C547" i="1"/>
  <c r="F241" i="9"/>
  <c r="H532" i="1"/>
  <c r="H181" i="9"/>
  <c r="F245" i="9"/>
  <c r="D373" i="9"/>
  <c r="C701" i="1"/>
  <c r="H145" i="9"/>
  <c r="H149" i="9"/>
  <c r="C541" i="1"/>
  <c r="G117" i="9"/>
  <c r="C679" i="1"/>
  <c r="G337" i="9"/>
  <c r="C528" i="1"/>
  <c r="G528" i="1" s="1"/>
  <c r="C614" i="1"/>
  <c r="D615" i="1" s="1"/>
  <c r="C702" i="1"/>
  <c r="C507" i="1"/>
  <c r="G507" i="1" s="1"/>
  <c r="C645" i="1"/>
  <c r="C680" i="1"/>
  <c r="C688" i="1"/>
  <c r="I145" i="9"/>
  <c r="C85" i="9"/>
  <c r="I149" i="9"/>
  <c r="I85" i="9"/>
  <c r="D245" i="9"/>
  <c r="C631" i="1"/>
  <c r="C515" i="1"/>
  <c r="G515" i="1" s="1"/>
  <c r="C694" i="1"/>
  <c r="I309" i="9"/>
  <c r="C527" i="1"/>
  <c r="G527" i="1" s="1"/>
  <c r="G209" i="9"/>
  <c r="C309" i="9"/>
  <c r="C522" i="1"/>
  <c r="G522" i="1" s="1"/>
  <c r="C691" i="1"/>
  <c r="C640" i="1"/>
  <c r="C525" i="1"/>
  <c r="G525" i="1" s="1"/>
  <c r="E181" i="9"/>
  <c r="H21" i="9"/>
  <c r="C521" i="1"/>
  <c r="G521" i="1" s="1"/>
  <c r="C526" i="1"/>
  <c r="G526" i="1" s="1"/>
  <c r="C705" i="1"/>
  <c r="C531" i="1"/>
  <c r="G531" i="1" s="1"/>
  <c r="C570" i="1"/>
  <c r="C501" i="1"/>
  <c r="G501" i="1" s="1"/>
  <c r="C504" i="1"/>
  <c r="G504" i="1" s="1"/>
  <c r="C554" i="1"/>
  <c r="H277" i="9"/>
  <c r="F213" i="9"/>
  <c r="AO71" i="1"/>
  <c r="C555" i="1"/>
  <c r="C643" i="1"/>
  <c r="C539" i="1"/>
  <c r="G539" i="1" s="1"/>
  <c r="C498" i="1"/>
  <c r="G498" i="1" s="1"/>
  <c r="C519" i="1"/>
  <c r="G519" i="1" s="1"/>
  <c r="G85" i="9"/>
  <c r="H341" i="9"/>
  <c r="C676" i="1"/>
  <c r="C634" i="1"/>
  <c r="C681" i="1"/>
  <c r="C637" i="1"/>
  <c r="C710" i="1"/>
  <c r="C538" i="1"/>
  <c r="G538" i="1" s="1"/>
  <c r="C677" i="1"/>
  <c r="E53" i="9"/>
  <c r="C505" i="1"/>
  <c r="G505" i="1" s="1"/>
  <c r="C639" i="1"/>
  <c r="H309" i="9"/>
  <c r="C564" i="1"/>
  <c r="C513" i="1"/>
  <c r="G513" i="1" s="1"/>
  <c r="F85" i="9"/>
  <c r="C685" i="1"/>
  <c r="C647" i="1"/>
  <c r="E85" i="9"/>
  <c r="C149" i="9"/>
  <c r="C213" i="9"/>
  <c r="F53" i="9"/>
  <c r="C568" i="1"/>
  <c r="C699" i="1"/>
  <c r="C559" i="1"/>
  <c r="F81" i="9"/>
  <c r="D309" i="9"/>
  <c r="C553" i="1"/>
  <c r="D277" i="9"/>
  <c r="C636" i="1"/>
  <c r="D17" i="9"/>
  <c r="D71" i="1"/>
  <c r="C511" i="1"/>
  <c r="G511" i="1" s="1"/>
  <c r="D85" i="9"/>
  <c r="G241" i="9"/>
  <c r="BD71" i="1"/>
  <c r="F113" i="9"/>
  <c r="AA71" i="1"/>
  <c r="C641" i="1"/>
  <c r="C566" i="1"/>
  <c r="C341" i="9"/>
  <c r="I181" i="9"/>
  <c r="D337" i="9"/>
  <c r="BV71" i="1"/>
  <c r="I341" i="9"/>
  <c r="F277" i="9"/>
  <c r="G181" i="9"/>
  <c r="C703" i="1"/>
  <c r="C670" i="1"/>
  <c r="BQ71" i="1"/>
  <c r="G17" i="9"/>
  <c r="G71" i="1"/>
  <c r="C674" i="1"/>
  <c r="C502" i="1"/>
  <c r="G502" i="1" s="1"/>
  <c r="I21" i="9"/>
  <c r="C686" i="1"/>
  <c r="F17" i="9"/>
  <c r="F71" i="1"/>
  <c r="G305" i="9"/>
  <c r="BR71" i="1"/>
  <c r="C540" i="1"/>
  <c r="G540" i="1" s="1"/>
  <c r="C712" i="1"/>
  <c r="E213" i="9"/>
  <c r="C537" i="1"/>
  <c r="G537" i="1" s="1"/>
  <c r="C630" i="1"/>
  <c r="I241" i="9"/>
  <c r="BF71" i="1"/>
  <c r="AX71" i="1"/>
  <c r="C675" i="1"/>
  <c r="C697" i="1"/>
  <c r="C683" i="1"/>
  <c r="F341" i="9"/>
  <c r="C552" i="1"/>
  <c r="F49" i="9"/>
  <c r="C305" i="9"/>
  <c r="H209" i="9"/>
  <c r="BM71" i="1"/>
  <c r="C518" i="1"/>
  <c r="G518" i="1" s="1"/>
  <c r="C690" i="1"/>
  <c r="D117" i="9"/>
  <c r="C117" i="9"/>
  <c r="C689" i="1"/>
  <c r="C517" i="1"/>
  <c r="G517" i="1" s="1"/>
  <c r="C556" i="1"/>
  <c r="C635" i="1"/>
  <c r="G277" i="9"/>
  <c r="C369" i="9"/>
  <c r="CB71" i="1"/>
  <c r="AY71" i="1"/>
  <c r="C503" i="1"/>
  <c r="G503" i="1" s="1"/>
  <c r="C561" i="1"/>
  <c r="C684" i="1"/>
  <c r="C696" i="1"/>
  <c r="C509" i="1"/>
  <c r="G509" i="1" s="1"/>
  <c r="C644" i="1"/>
  <c r="E309" i="9"/>
  <c r="C277" i="9"/>
  <c r="H498" i="1"/>
  <c r="F305" i="9"/>
  <c r="H273" i="9"/>
  <c r="D113" i="9"/>
  <c r="G273" i="9"/>
  <c r="C81" i="9"/>
  <c r="E241" i="9"/>
  <c r="H113" i="9"/>
  <c r="F528" i="1"/>
  <c r="D369" i="9"/>
  <c r="G113" i="9"/>
  <c r="E177" i="9"/>
  <c r="G81" i="9"/>
  <c r="H177" i="9"/>
  <c r="I17" i="9"/>
  <c r="G49" i="9"/>
  <c r="E273" i="9"/>
  <c r="C49" i="9"/>
  <c r="C273" i="9"/>
  <c r="E209" i="9"/>
  <c r="H17" i="9"/>
  <c r="G145" i="9"/>
  <c r="F209" i="9"/>
  <c r="C113" i="9"/>
  <c r="H49" i="9"/>
  <c r="H81" i="9"/>
  <c r="I305" i="9"/>
  <c r="I81" i="9"/>
  <c r="E305" i="9"/>
  <c r="C145" i="9"/>
  <c r="E81" i="9"/>
  <c r="F145" i="9"/>
  <c r="I337" i="9"/>
  <c r="C209" i="9"/>
  <c r="E49" i="9"/>
  <c r="H305" i="9"/>
  <c r="E17" i="9"/>
  <c r="D305" i="9"/>
  <c r="F337" i="9"/>
  <c r="E337" i="9"/>
  <c r="E113" i="9"/>
  <c r="E145" i="9"/>
  <c r="I49" i="9"/>
  <c r="F544" i="1"/>
  <c r="I177" i="9"/>
  <c r="D273" i="9"/>
  <c r="C67" i="1"/>
  <c r="C71" i="1" s="1"/>
  <c r="CE52" i="1"/>
  <c r="D145" i="9"/>
  <c r="D81" i="9"/>
  <c r="D241" i="9"/>
  <c r="F273" i="9"/>
  <c r="C177" i="9"/>
  <c r="D49" i="9"/>
  <c r="I113" i="9"/>
  <c r="G177" i="9"/>
  <c r="C337" i="9"/>
  <c r="H337" i="9"/>
  <c r="D209" i="9"/>
  <c r="G526" i="10"/>
  <c r="H526" i="10"/>
  <c r="J816" i="10"/>
  <c r="C433" i="10"/>
  <c r="C441" i="10" s="1"/>
  <c r="CE71" i="10"/>
  <c r="C716" i="10" s="1"/>
  <c r="H515" i="1"/>
  <c r="F515" i="1"/>
  <c r="G534" i="10"/>
  <c r="H534" i="10" s="1"/>
  <c r="F517" i="1"/>
  <c r="G544" i="10"/>
  <c r="H544" i="10" s="1"/>
  <c r="H499" i="1"/>
  <c r="F499" i="1"/>
  <c r="G499" i="10"/>
  <c r="H499" i="10"/>
  <c r="G521" i="10"/>
  <c r="H521" i="10"/>
  <c r="G518" i="10"/>
  <c r="H518" i="10"/>
  <c r="G509" i="10"/>
  <c r="H509" i="10" s="1"/>
  <c r="G517" i="10"/>
  <c r="H517" i="10"/>
  <c r="H550" i="1"/>
  <c r="H516" i="1"/>
  <c r="G514" i="10"/>
  <c r="H514" i="10"/>
  <c r="H505" i="1"/>
  <c r="F505" i="1"/>
  <c r="F511" i="1"/>
  <c r="G522" i="10"/>
  <c r="H522" i="10"/>
  <c r="G520" i="10"/>
  <c r="H520" i="10"/>
  <c r="G510" i="10"/>
  <c r="H510" i="10" s="1"/>
  <c r="D615" i="10"/>
  <c r="C648" i="10"/>
  <c r="M716" i="10" s="1"/>
  <c r="Y816" i="10" s="1"/>
  <c r="G511" i="10"/>
  <c r="H511" i="10" s="1"/>
  <c r="F497" i="1"/>
  <c r="H497" i="1"/>
  <c r="C668" i="10"/>
  <c r="C715" i="10" s="1"/>
  <c r="C496" i="10"/>
  <c r="B496" i="1"/>
  <c r="F496" i="1" s="1"/>
  <c r="H516" i="10"/>
  <c r="G516" i="10"/>
  <c r="H501" i="1"/>
  <c r="F501" i="1"/>
  <c r="F522" i="1"/>
  <c r="F510" i="1"/>
  <c r="H510" i="1" s="1"/>
  <c r="F513" i="1"/>
  <c r="H513" i="1"/>
  <c r="C142" i="8"/>
  <c r="D393" i="1"/>
  <c r="F538" i="1"/>
  <c r="H538" i="1"/>
  <c r="F534" i="1"/>
  <c r="H502" i="1"/>
  <c r="F502" i="1"/>
  <c r="H504" i="1"/>
  <c r="F504" i="1"/>
  <c r="H530" i="1"/>
  <c r="F530" i="1"/>
  <c r="F512" i="1"/>
  <c r="H512" i="1"/>
  <c r="F526" i="1"/>
  <c r="F503" i="1"/>
  <c r="H503" i="1"/>
  <c r="H508" i="1"/>
  <c r="F508" i="1"/>
  <c r="F514" i="1"/>
  <c r="H514" i="1"/>
  <c r="H507" i="1"/>
  <c r="F507" i="1"/>
  <c r="F518" i="1"/>
  <c r="H546" i="1"/>
  <c r="F546" i="1"/>
  <c r="F506" i="1"/>
  <c r="H506" i="1"/>
  <c r="H500" i="1"/>
  <c r="F500" i="1"/>
  <c r="F509" i="1"/>
  <c r="H522" i="1" l="1"/>
  <c r="H509" i="1"/>
  <c r="H526" i="1"/>
  <c r="H517" i="1"/>
  <c r="H518" i="1"/>
  <c r="H511" i="1"/>
  <c r="F181" i="9"/>
  <c r="C706" i="1"/>
  <c r="C534" i="1"/>
  <c r="C638" i="1"/>
  <c r="I277" i="9"/>
  <c r="C558" i="1"/>
  <c r="H213" i="9"/>
  <c r="C616" i="1"/>
  <c r="C543" i="1"/>
  <c r="C692" i="1"/>
  <c r="F117" i="9"/>
  <c r="C520" i="1"/>
  <c r="C622" i="1"/>
  <c r="C373" i="9"/>
  <c r="C573" i="1"/>
  <c r="C626" i="1"/>
  <c r="C563" i="1"/>
  <c r="G309" i="9"/>
  <c r="C672" i="1"/>
  <c r="C500" i="1"/>
  <c r="G500" i="1" s="1"/>
  <c r="G21" i="9"/>
  <c r="C496" i="1"/>
  <c r="G496" i="1" s="1"/>
  <c r="C21" i="9"/>
  <c r="C668" i="1"/>
  <c r="C629" i="1"/>
  <c r="C551" i="1"/>
  <c r="I245" i="9"/>
  <c r="C642" i="1"/>
  <c r="D341" i="9"/>
  <c r="C567" i="1"/>
  <c r="C624" i="1"/>
  <c r="G245" i="9"/>
  <c r="C549" i="1"/>
  <c r="D21" i="9"/>
  <c r="C497" i="1"/>
  <c r="G497" i="1" s="1"/>
  <c r="C669" i="1"/>
  <c r="C625" i="1"/>
  <c r="C544" i="1"/>
  <c r="I213" i="9"/>
  <c r="F21" i="9"/>
  <c r="C671" i="1"/>
  <c r="C499" i="1"/>
  <c r="G499" i="1" s="1"/>
  <c r="C562" i="1"/>
  <c r="F309" i="9"/>
  <c r="C623" i="1"/>
  <c r="CE67" i="1"/>
  <c r="CE71" i="1" s="1"/>
  <c r="C17" i="9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42" i="1"/>
  <c r="D690" i="1"/>
  <c r="D694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17" i="1"/>
  <c r="D697" i="1"/>
  <c r="D685" i="1"/>
  <c r="D636" i="1"/>
  <c r="D702" i="1"/>
  <c r="D698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4" i="1"/>
  <c r="D716" i="1"/>
  <c r="D709" i="1"/>
  <c r="D707" i="1"/>
  <c r="D637" i="1"/>
  <c r="D713" i="1"/>
  <c r="D647" i="1"/>
  <c r="D616" i="1"/>
  <c r="D709" i="10"/>
  <c r="D701" i="10"/>
  <c r="D693" i="10"/>
  <c r="D706" i="10"/>
  <c r="D698" i="10"/>
  <c r="D690" i="10"/>
  <c r="D711" i="10"/>
  <c r="D703" i="10"/>
  <c r="D695" i="10"/>
  <c r="D687" i="10"/>
  <c r="D708" i="10"/>
  <c r="D700" i="10"/>
  <c r="D692" i="10"/>
  <c r="D713" i="10"/>
  <c r="D705" i="10"/>
  <c r="D697" i="10"/>
  <c r="D689" i="10"/>
  <c r="D710" i="10"/>
  <c r="D702" i="10"/>
  <c r="D694" i="10"/>
  <c r="D686" i="10"/>
  <c r="D716" i="10"/>
  <c r="D707" i="10"/>
  <c r="D699" i="10"/>
  <c r="D691" i="10"/>
  <c r="D683" i="10"/>
  <c r="D704" i="10"/>
  <c r="D680" i="10"/>
  <c r="D672" i="10"/>
  <c r="D620" i="10"/>
  <c r="D616" i="10"/>
  <c r="D685" i="10"/>
  <c r="D677" i="10"/>
  <c r="D669" i="10"/>
  <c r="D627" i="10"/>
  <c r="D684" i="10"/>
  <c r="D674" i="10"/>
  <c r="D623" i="10"/>
  <c r="D619" i="10"/>
  <c r="D712" i="10"/>
  <c r="D671" i="10"/>
  <c r="D670" i="10"/>
  <c r="D640" i="10"/>
  <c r="D632" i="10"/>
  <c r="D626" i="10"/>
  <c r="D622" i="10"/>
  <c r="D679" i="10"/>
  <c r="D678" i="10"/>
  <c r="D646" i="10"/>
  <c r="D643" i="10"/>
  <c r="D635" i="10"/>
  <c r="D628" i="10"/>
  <c r="D696" i="10"/>
  <c r="D681" i="10"/>
  <c r="D647" i="10"/>
  <c r="D644" i="10"/>
  <c r="D636" i="10"/>
  <c r="D682" i="10"/>
  <c r="D668" i="10"/>
  <c r="D638" i="10"/>
  <c r="D633" i="10"/>
  <c r="D621" i="10"/>
  <c r="D675" i="10"/>
  <c r="D630" i="10"/>
  <c r="D631" i="10"/>
  <c r="D645" i="10"/>
  <c r="D618" i="10"/>
  <c r="D624" i="10"/>
  <c r="D625" i="10"/>
  <c r="D642" i="10"/>
  <c r="D637" i="10"/>
  <c r="D629" i="10"/>
  <c r="D617" i="10"/>
  <c r="D688" i="10"/>
  <c r="D676" i="10"/>
  <c r="D639" i="10"/>
  <c r="D634" i="10"/>
  <c r="D673" i="10"/>
  <c r="D641" i="10"/>
  <c r="G496" i="10"/>
  <c r="H496" i="10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C715" i="1"/>
  <c r="E623" i="1"/>
  <c r="G534" i="1"/>
  <c r="H534" i="1" s="1"/>
  <c r="H496" i="1"/>
  <c r="E612" i="1"/>
  <c r="E693" i="1" s="1"/>
  <c r="G544" i="1"/>
  <c r="H544" i="1"/>
  <c r="C716" i="1"/>
  <c r="I373" i="9"/>
  <c r="G520" i="1"/>
  <c r="H520" i="1"/>
  <c r="E716" i="1"/>
  <c r="D715" i="1"/>
  <c r="C433" i="1"/>
  <c r="C441" i="1" s="1"/>
  <c r="I369" i="9"/>
  <c r="D715" i="10"/>
  <c r="E623" i="10"/>
  <c r="E612" i="10"/>
  <c r="E697" i="1" l="1"/>
  <c r="E629" i="1"/>
  <c r="E677" i="1"/>
  <c r="E633" i="1"/>
  <c r="E628" i="1"/>
  <c r="E700" i="1"/>
  <c r="E676" i="1"/>
  <c r="E689" i="1"/>
  <c r="E625" i="1"/>
  <c r="E639" i="1"/>
  <c r="E687" i="1"/>
  <c r="E675" i="1"/>
  <c r="E671" i="1"/>
  <c r="E713" i="1"/>
  <c r="E710" i="1"/>
  <c r="E646" i="1"/>
  <c r="E712" i="1"/>
  <c r="E642" i="1"/>
  <c r="E678" i="1"/>
  <c r="E636" i="1"/>
  <c r="E670" i="1"/>
  <c r="E632" i="1"/>
  <c r="E673" i="1"/>
  <c r="E706" i="1"/>
  <c r="E674" i="1"/>
  <c r="E634" i="1"/>
  <c r="E690" i="1"/>
  <c r="E691" i="1"/>
  <c r="E686" i="1"/>
  <c r="E681" i="1"/>
  <c r="E696" i="1"/>
  <c r="E635" i="1"/>
  <c r="E627" i="1"/>
  <c r="E711" i="1"/>
  <c r="E645" i="1"/>
  <c r="E709" i="1"/>
  <c r="E680" i="1"/>
  <c r="E679" i="1"/>
  <c r="E703" i="1"/>
  <c r="E637" i="1"/>
  <c r="E699" i="1"/>
  <c r="E672" i="1"/>
  <c r="E644" i="1"/>
  <c r="E698" i="1"/>
  <c r="E688" i="1"/>
  <c r="E705" i="1"/>
  <c r="E626" i="1"/>
  <c r="E707" i="1"/>
  <c r="E624" i="1"/>
  <c r="F624" i="1" s="1"/>
  <c r="F626" i="1" s="1"/>
  <c r="E701" i="1"/>
  <c r="E631" i="1"/>
  <c r="E692" i="1"/>
  <c r="E695" i="1"/>
  <c r="E668" i="1"/>
  <c r="E694" i="1"/>
  <c r="E704" i="1"/>
  <c r="E638" i="1"/>
  <c r="E685" i="1"/>
  <c r="E682" i="1"/>
  <c r="E708" i="1"/>
  <c r="E702" i="1"/>
  <c r="E669" i="1"/>
  <c r="E683" i="1"/>
  <c r="E647" i="1"/>
  <c r="E641" i="1"/>
  <c r="E684" i="1"/>
  <c r="E640" i="1"/>
  <c r="E643" i="1"/>
  <c r="E630" i="1"/>
  <c r="E706" i="10"/>
  <c r="E698" i="10"/>
  <c r="E690" i="10"/>
  <c r="E711" i="10"/>
  <c r="E703" i="10"/>
  <c r="E695" i="10"/>
  <c r="E708" i="10"/>
  <c r="E700" i="10"/>
  <c r="E692" i="10"/>
  <c r="E713" i="10"/>
  <c r="E705" i="10"/>
  <c r="E697" i="10"/>
  <c r="E689" i="10"/>
  <c r="E710" i="10"/>
  <c r="E702" i="10"/>
  <c r="E694" i="10"/>
  <c r="E716" i="10"/>
  <c r="E707" i="10"/>
  <c r="E699" i="10"/>
  <c r="E691" i="10"/>
  <c r="E683" i="10"/>
  <c r="E712" i="10"/>
  <c r="E704" i="10"/>
  <c r="E696" i="10"/>
  <c r="E688" i="10"/>
  <c r="E685" i="10"/>
  <c r="E677" i="10"/>
  <c r="E669" i="10"/>
  <c r="E627" i="10"/>
  <c r="E709" i="10"/>
  <c r="E686" i="10"/>
  <c r="E684" i="10"/>
  <c r="E674" i="10"/>
  <c r="E687" i="10"/>
  <c r="E682" i="10"/>
  <c r="E679" i="10"/>
  <c r="E671" i="10"/>
  <c r="E625" i="10"/>
  <c r="E678" i="10"/>
  <c r="E646" i="10"/>
  <c r="E643" i="10"/>
  <c r="E635" i="10"/>
  <c r="E628" i="10"/>
  <c r="E638" i="10"/>
  <c r="E630" i="10"/>
  <c r="E673" i="10"/>
  <c r="E672" i="10"/>
  <c r="E668" i="10"/>
  <c r="E639" i="10"/>
  <c r="E631" i="10"/>
  <c r="E701" i="10"/>
  <c r="E675" i="10"/>
  <c r="E636" i="10"/>
  <c r="E645" i="10"/>
  <c r="E670" i="10"/>
  <c r="E640" i="10"/>
  <c r="E626" i="10"/>
  <c r="E693" i="10"/>
  <c r="E681" i="10"/>
  <c r="E647" i="10"/>
  <c r="E642" i="10"/>
  <c r="E637" i="10"/>
  <c r="E632" i="10"/>
  <c r="E629" i="10"/>
  <c r="E676" i="10"/>
  <c r="E634" i="10"/>
  <c r="E644" i="10"/>
  <c r="E624" i="10"/>
  <c r="E680" i="10"/>
  <c r="E633" i="10"/>
  <c r="E641" i="10"/>
  <c r="F694" i="1" l="1"/>
  <c r="F672" i="1"/>
  <c r="F637" i="1"/>
  <c r="F684" i="1"/>
  <c r="F693" i="1"/>
  <c r="F633" i="1"/>
  <c r="F675" i="1"/>
  <c r="F630" i="1"/>
  <c r="F699" i="1"/>
  <c r="F708" i="1"/>
  <c r="F646" i="1"/>
  <c r="F671" i="1"/>
  <c r="F712" i="1"/>
  <c r="F641" i="1"/>
  <c r="F668" i="1"/>
  <c r="F628" i="1"/>
  <c r="F711" i="1"/>
  <c r="F642" i="1"/>
  <c r="F680" i="1"/>
  <c r="F710" i="1"/>
  <c r="F707" i="1"/>
  <c r="F670" i="1"/>
  <c r="F669" i="1"/>
  <c r="F635" i="1"/>
  <c r="F645" i="1"/>
  <c r="F706" i="1"/>
  <c r="F640" i="1"/>
  <c r="F702" i="1"/>
  <c r="F683" i="1"/>
  <c r="F691" i="1"/>
  <c r="F704" i="1"/>
  <c r="F681" i="1"/>
  <c r="F690" i="1"/>
  <c r="F678" i="1"/>
  <c r="F700" i="1"/>
  <c r="F629" i="1"/>
  <c r="F703" i="1"/>
  <c r="F677" i="1"/>
  <c r="F674" i="1"/>
  <c r="F682" i="1"/>
  <c r="F673" i="1"/>
  <c r="F632" i="1"/>
  <c r="F688" i="1"/>
  <c r="F687" i="1"/>
  <c r="F696" i="1"/>
  <c r="F647" i="1"/>
  <c r="F686" i="1"/>
  <c r="F639" i="1"/>
  <c r="F676" i="1"/>
  <c r="F685" i="1"/>
  <c r="F701" i="1"/>
  <c r="F631" i="1"/>
  <c r="F689" i="1"/>
  <c r="F643" i="1"/>
  <c r="F638" i="1"/>
  <c r="F636" i="1"/>
  <c r="F679" i="1"/>
  <c r="F705" i="1"/>
  <c r="F695" i="1"/>
  <c r="F692" i="1"/>
  <c r="F644" i="1"/>
  <c r="F716" i="1"/>
  <c r="F698" i="1"/>
  <c r="F709" i="1"/>
  <c r="F713" i="1"/>
  <c r="F634" i="1"/>
  <c r="F697" i="1"/>
  <c r="F627" i="1"/>
  <c r="F625" i="1"/>
  <c r="E715" i="1"/>
  <c r="E715" i="10"/>
  <c r="F624" i="10"/>
  <c r="F715" i="1" l="1"/>
  <c r="G625" i="1"/>
  <c r="F711" i="10"/>
  <c r="F703" i="10"/>
  <c r="F695" i="10"/>
  <c r="F687" i="10"/>
  <c r="F708" i="10"/>
  <c r="F700" i="10"/>
  <c r="F692" i="10"/>
  <c r="F713" i="10"/>
  <c r="F705" i="10"/>
  <c r="F697" i="10"/>
  <c r="F689" i="10"/>
  <c r="F710" i="10"/>
  <c r="F702" i="10"/>
  <c r="F694" i="10"/>
  <c r="F716" i="10"/>
  <c r="F707" i="10"/>
  <c r="F699" i="10"/>
  <c r="F691" i="10"/>
  <c r="F712" i="10"/>
  <c r="F704" i="10"/>
  <c r="F696" i="10"/>
  <c r="F688" i="10"/>
  <c r="F709" i="10"/>
  <c r="F701" i="10"/>
  <c r="F693" i="10"/>
  <c r="F685" i="10"/>
  <c r="F698" i="10"/>
  <c r="F686" i="10"/>
  <c r="F684" i="10"/>
  <c r="F674" i="10"/>
  <c r="F683" i="10"/>
  <c r="F682" i="10"/>
  <c r="F679" i="10"/>
  <c r="F671" i="10"/>
  <c r="F625" i="10"/>
  <c r="F676" i="10"/>
  <c r="F668" i="10"/>
  <c r="F628" i="10"/>
  <c r="F638" i="10"/>
  <c r="F630" i="10"/>
  <c r="F673" i="10"/>
  <c r="F672" i="10"/>
  <c r="F641" i="10"/>
  <c r="F633" i="10"/>
  <c r="F706" i="10"/>
  <c r="F681" i="10"/>
  <c r="F680" i="10"/>
  <c r="F647" i="10"/>
  <c r="F675" i="10"/>
  <c r="F645" i="10"/>
  <c r="F642" i="10"/>
  <c r="F634" i="10"/>
  <c r="F629" i="10"/>
  <c r="F627" i="10"/>
  <c r="F643" i="10"/>
  <c r="F670" i="10"/>
  <c r="F640" i="10"/>
  <c r="F635" i="10"/>
  <c r="F626" i="10"/>
  <c r="F646" i="10"/>
  <c r="F677" i="10"/>
  <c r="F637" i="10"/>
  <c r="F632" i="10"/>
  <c r="F678" i="10"/>
  <c r="F690" i="10"/>
  <c r="F644" i="10"/>
  <c r="F639" i="10"/>
  <c r="F669" i="10"/>
  <c r="F636" i="10"/>
  <c r="F631" i="10"/>
  <c r="G707" i="1" l="1"/>
  <c r="G709" i="1"/>
  <c r="G687" i="1"/>
  <c r="G682" i="1"/>
  <c r="G672" i="1"/>
  <c r="G680" i="1"/>
  <c r="G698" i="1"/>
  <c r="G703" i="1"/>
  <c r="G627" i="1"/>
  <c r="G684" i="1"/>
  <c r="G678" i="1"/>
  <c r="G716" i="1"/>
  <c r="G644" i="1"/>
  <c r="G689" i="1"/>
  <c r="G697" i="1"/>
  <c r="G640" i="1"/>
  <c r="G690" i="1"/>
  <c r="G674" i="1"/>
  <c r="G632" i="1"/>
  <c r="G686" i="1"/>
  <c r="G629" i="1"/>
  <c r="G712" i="1"/>
  <c r="G693" i="1"/>
  <c r="G691" i="1"/>
  <c r="G692" i="1"/>
  <c r="G683" i="1"/>
  <c r="G675" i="1"/>
  <c r="G635" i="1"/>
  <c r="G643" i="1"/>
  <c r="G702" i="1"/>
  <c r="G711" i="1"/>
  <c r="G699" i="1"/>
  <c r="G634" i="1"/>
  <c r="G710" i="1"/>
  <c r="G676" i="1"/>
  <c r="G639" i="1"/>
  <c r="G700" i="1"/>
  <c r="G694" i="1"/>
  <c r="G679" i="1"/>
  <c r="G670" i="1"/>
  <c r="G631" i="1"/>
  <c r="G701" i="1"/>
  <c r="G647" i="1"/>
  <c r="G637" i="1"/>
  <c r="G685" i="1"/>
  <c r="G633" i="1"/>
  <c r="G645" i="1"/>
  <c r="G695" i="1"/>
  <c r="G638" i="1"/>
  <c r="G706" i="1"/>
  <c r="G636" i="1"/>
  <c r="G696" i="1"/>
  <c r="G642" i="1"/>
  <c r="G668" i="1"/>
  <c r="G626" i="1"/>
  <c r="G708" i="1"/>
  <c r="G628" i="1"/>
  <c r="G681" i="1"/>
  <c r="G677" i="1"/>
  <c r="G688" i="1"/>
  <c r="G705" i="1"/>
  <c r="G630" i="1"/>
  <c r="G704" i="1"/>
  <c r="G646" i="1"/>
  <c r="G641" i="1"/>
  <c r="G671" i="1"/>
  <c r="G673" i="1"/>
  <c r="G713" i="1"/>
  <c r="G669" i="1"/>
  <c r="F715" i="10"/>
  <c r="G625" i="10"/>
  <c r="G715" i="1" l="1"/>
  <c r="H628" i="1"/>
  <c r="G708" i="10"/>
  <c r="G700" i="10"/>
  <c r="G692" i="10"/>
  <c r="G713" i="10"/>
  <c r="G705" i="10"/>
  <c r="G697" i="10"/>
  <c r="G689" i="10"/>
  <c r="G710" i="10"/>
  <c r="G702" i="10"/>
  <c r="G694" i="10"/>
  <c r="G686" i="10"/>
  <c r="G716" i="10"/>
  <c r="G707" i="10"/>
  <c r="G699" i="10"/>
  <c r="G691" i="10"/>
  <c r="G712" i="10"/>
  <c r="G704" i="10"/>
  <c r="G696" i="10"/>
  <c r="G709" i="10"/>
  <c r="G701" i="10"/>
  <c r="G693" i="10"/>
  <c r="G685" i="10"/>
  <c r="G706" i="10"/>
  <c r="G698" i="10"/>
  <c r="G690" i="10"/>
  <c r="G682" i="10"/>
  <c r="G683" i="10"/>
  <c r="G679" i="10"/>
  <c r="G671" i="10"/>
  <c r="G703" i="10"/>
  <c r="G687" i="10"/>
  <c r="G676" i="10"/>
  <c r="G668" i="10"/>
  <c r="G628" i="10"/>
  <c r="G681" i="10"/>
  <c r="G673" i="10"/>
  <c r="G672" i="10"/>
  <c r="G641" i="10"/>
  <c r="G633" i="10"/>
  <c r="G680" i="10"/>
  <c r="G647" i="10"/>
  <c r="G644" i="10"/>
  <c r="G636" i="10"/>
  <c r="G688" i="10"/>
  <c r="G684" i="10"/>
  <c r="G637" i="10"/>
  <c r="G670" i="10"/>
  <c r="G645" i="10"/>
  <c r="G640" i="10"/>
  <c r="G635" i="10"/>
  <c r="G630" i="10"/>
  <c r="G626" i="10"/>
  <c r="G677" i="10"/>
  <c r="G632" i="10"/>
  <c r="G695" i="10"/>
  <c r="G642" i="10"/>
  <c r="G629" i="10"/>
  <c r="G674" i="10"/>
  <c r="G639" i="10"/>
  <c r="G634" i="10"/>
  <c r="G669" i="10"/>
  <c r="G631" i="10"/>
  <c r="G711" i="10"/>
  <c r="G678" i="10"/>
  <c r="G646" i="10"/>
  <c r="G675" i="10"/>
  <c r="G643" i="10"/>
  <c r="G638" i="10"/>
  <c r="G627" i="10"/>
  <c r="H701" i="1" l="1"/>
  <c r="H629" i="1"/>
  <c r="H635" i="1"/>
  <c r="H643" i="1"/>
  <c r="H708" i="1"/>
  <c r="H692" i="1"/>
  <c r="H640" i="1"/>
  <c r="H677" i="1"/>
  <c r="H707" i="1"/>
  <c r="H689" i="1"/>
  <c r="H694" i="1"/>
  <c r="H691" i="1"/>
  <c r="H633" i="1"/>
  <c r="H682" i="1"/>
  <c r="H688" i="1"/>
  <c r="H713" i="1"/>
  <c r="H684" i="1"/>
  <c r="H690" i="1"/>
  <c r="H695" i="1"/>
  <c r="H709" i="1"/>
  <c r="H678" i="1"/>
  <c r="H686" i="1"/>
  <c r="H676" i="1"/>
  <c r="H669" i="1"/>
  <c r="H630" i="1"/>
  <c r="H698" i="1"/>
  <c r="H706" i="1"/>
  <c r="H687" i="1"/>
  <c r="H642" i="1"/>
  <c r="H680" i="1"/>
  <c r="H638" i="1"/>
  <c r="H702" i="1"/>
  <c r="H641" i="1"/>
  <c r="H699" i="1"/>
  <c r="H670" i="1"/>
  <c r="H704" i="1"/>
  <c r="H673" i="1"/>
  <c r="H681" i="1"/>
  <c r="H693" i="1"/>
  <c r="H716" i="1"/>
  <c r="H700" i="1"/>
  <c r="H712" i="1"/>
  <c r="H685" i="1"/>
  <c r="H672" i="1"/>
  <c r="H674" i="1"/>
  <c r="H696" i="1"/>
  <c r="H675" i="1"/>
  <c r="H703" i="1"/>
  <c r="H711" i="1"/>
  <c r="H671" i="1"/>
  <c r="H645" i="1"/>
  <c r="H646" i="1"/>
  <c r="H710" i="1"/>
  <c r="H631" i="1"/>
  <c r="H668" i="1"/>
  <c r="H705" i="1"/>
  <c r="H679" i="1"/>
  <c r="H636" i="1"/>
  <c r="H683" i="1"/>
  <c r="H644" i="1"/>
  <c r="H639" i="1"/>
  <c r="H637" i="1"/>
  <c r="H632" i="1"/>
  <c r="H634" i="1"/>
  <c r="H647" i="1"/>
  <c r="H697" i="1"/>
  <c r="G715" i="10"/>
  <c r="H628" i="10"/>
  <c r="H715" i="1" l="1"/>
  <c r="I629" i="1"/>
  <c r="H713" i="10"/>
  <c r="H705" i="10"/>
  <c r="H697" i="10"/>
  <c r="H689" i="10"/>
  <c r="H710" i="10"/>
  <c r="H702" i="10"/>
  <c r="H694" i="10"/>
  <c r="H716" i="10"/>
  <c r="H707" i="10"/>
  <c r="H699" i="10"/>
  <c r="H691" i="10"/>
  <c r="H712" i="10"/>
  <c r="H704" i="10"/>
  <c r="H696" i="10"/>
  <c r="H688" i="10"/>
  <c r="H709" i="10"/>
  <c r="H701" i="10"/>
  <c r="H693" i="10"/>
  <c r="H706" i="10"/>
  <c r="H698" i="10"/>
  <c r="H690" i="10"/>
  <c r="H711" i="10"/>
  <c r="H703" i="10"/>
  <c r="H695" i="10"/>
  <c r="H687" i="10"/>
  <c r="H692" i="10"/>
  <c r="H682" i="10"/>
  <c r="H676" i="10"/>
  <c r="H668" i="10"/>
  <c r="H681" i="10"/>
  <c r="H673" i="10"/>
  <c r="H708" i="10"/>
  <c r="H678" i="10"/>
  <c r="H670" i="10"/>
  <c r="H647" i="10"/>
  <c r="H646" i="10"/>
  <c r="H645" i="10"/>
  <c r="H629" i="10"/>
  <c r="H685" i="10"/>
  <c r="H686" i="10"/>
  <c r="H680" i="10"/>
  <c r="H679" i="10"/>
  <c r="H644" i="10"/>
  <c r="H636" i="10"/>
  <c r="H684" i="10"/>
  <c r="H639" i="10"/>
  <c r="H631" i="10"/>
  <c r="H675" i="10"/>
  <c r="H674" i="10"/>
  <c r="H669" i="10"/>
  <c r="H640" i="10"/>
  <c r="H632" i="10"/>
  <c r="H677" i="10"/>
  <c r="H700" i="10"/>
  <c r="H642" i="10"/>
  <c r="H637" i="10"/>
  <c r="H672" i="10"/>
  <c r="H634" i="10"/>
  <c r="H638" i="10"/>
  <c r="H683" i="10"/>
  <c r="H643" i="10"/>
  <c r="H641" i="10"/>
  <c r="H671" i="10"/>
  <c r="H633" i="10"/>
  <c r="H635" i="10"/>
  <c r="H630" i="10"/>
  <c r="I636" i="1" l="1"/>
  <c r="I677" i="1"/>
  <c r="I697" i="1"/>
  <c r="I712" i="1"/>
  <c r="I646" i="1"/>
  <c r="I675" i="1"/>
  <c r="I686" i="1"/>
  <c r="I631" i="1"/>
  <c r="I635" i="1"/>
  <c r="I695" i="1"/>
  <c r="I633" i="1"/>
  <c r="I681" i="1"/>
  <c r="I634" i="1"/>
  <c r="I687" i="1"/>
  <c r="I707" i="1"/>
  <c r="I676" i="1"/>
  <c r="I630" i="1"/>
  <c r="I669" i="1"/>
  <c r="I674" i="1"/>
  <c r="I641" i="1"/>
  <c r="I702" i="1"/>
  <c r="I700" i="1"/>
  <c r="I691" i="1"/>
  <c r="I698" i="1"/>
  <c r="I679" i="1"/>
  <c r="I696" i="1"/>
  <c r="I713" i="1"/>
  <c r="I645" i="1"/>
  <c r="I684" i="1"/>
  <c r="I668" i="1"/>
  <c r="I710" i="1"/>
  <c r="I637" i="1"/>
  <c r="I672" i="1"/>
  <c r="I716" i="1"/>
  <c r="I683" i="1"/>
  <c r="I704" i="1"/>
  <c r="I708" i="1"/>
  <c r="I685" i="1"/>
  <c r="I690" i="1"/>
  <c r="I639" i="1"/>
  <c r="I638" i="1"/>
  <c r="I644" i="1"/>
  <c r="I643" i="1"/>
  <c r="I670" i="1"/>
  <c r="I711" i="1"/>
  <c r="I703" i="1"/>
  <c r="I671" i="1"/>
  <c r="I692" i="1"/>
  <c r="I640" i="1"/>
  <c r="I673" i="1"/>
  <c r="I632" i="1"/>
  <c r="I693" i="1"/>
  <c r="I709" i="1"/>
  <c r="I642" i="1"/>
  <c r="I705" i="1"/>
  <c r="I699" i="1"/>
  <c r="I680" i="1"/>
  <c r="I682" i="1"/>
  <c r="I701" i="1"/>
  <c r="I689" i="1"/>
  <c r="I688" i="1"/>
  <c r="I678" i="1"/>
  <c r="I706" i="1"/>
  <c r="I694" i="1"/>
  <c r="I647" i="1"/>
  <c r="H715" i="10"/>
  <c r="I629" i="10"/>
  <c r="I715" i="1" l="1"/>
  <c r="J630" i="1"/>
  <c r="I710" i="10"/>
  <c r="I702" i="10"/>
  <c r="I694" i="10"/>
  <c r="I716" i="10"/>
  <c r="I707" i="10"/>
  <c r="I699" i="10"/>
  <c r="I691" i="10"/>
  <c r="I712" i="10"/>
  <c r="I704" i="10"/>
  <c r="I696" i="10"/>
  <c r="I688" i="10"/>
  <c r="I709" i="10"/>
  <c r="I701" i="10"/>
  <c r="I693" i="10"/>
  <c r="I706" i="10"/>
  <c r="I698" i="10"/>
  <c r="I690" i="10"/>
  <c r="I711" i="10"/>
  <c r="I703" i="10"/>
  <c r="I695" i="10"/>
  <c r="I687" i="10"/>
  <c r="I708" i="10"/>
  <c r="I700" i="10"/>
  <c r="I692" i="10"/>
  <c r="I684" i="10"/>
  <c r="I681" i="10"/>
  <c r="I673" i="10"/>
  <c r="I697" i="10"/>
  <c r="I678" i="10"/>
  <c r="I670" i="10"/>
  <c r="I647" i="10"/>
  <c r="I646" i="10"/>
  <c r="I645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9" i="10"/>
  <c r="I674" i="10"/>
  <c r="I685" i="10"/>
  <c r="I682" i="10"/>
  <c r="I677" i="10"/>
  <c r="I676" i="10"/>
  <c r="I672" i="10"/>
  <c r="I680" i="10"/>
  <c r="I679" i="10"/>
  <c r="I669" i="10"/>
  <c r="I713" i="10"/>
  <c r="I683" i="10"/>
  <c r="I671" i="10"/>
  <c r="I705" i="10"/>
  <c r="I686" i="10"/>
  <c r="I668" i="10"/>
  <c r="J669" i="1" l="1"/>
  <c r="J687" i="1"/>
  <c r="J698" i="1"/>
  <c r="J679" i="1"/>
  <c r="J640" i="1"/>
  <c r="J691" i="1"/>
  <c r="J682" i="1"/>
  <c r="J683" i="1"/>
  <c r="J702" i="1"/>
  <c r="J709" i="1"/>
  <c r="J708" i="1"/>
  <c r="J647" i="1"/>
  <c r="J703" i="1"/>
  <c r="J685" i="1"/>
  <c r="J693" i="1"/>
  <c r="J694" i="1"/>
  <c r="J643" i="1"/>
  <c r="J686" i="1"/>
  <c r="J700" i="1"/>
  <c r="J684" i="1"/>
  <c r="J641" i="1"/>
  <c r="J670" i="1"/>
  <c r="J678" i="1"/>
  <c r="J642" i="1"/>
  <c r="J672" i="1"/>
  <c r="J639" i="1"/>
  <c r="J636" i="1"/>
  <c r="J712" i="1"/>
  <c r="J631" i="1"/>
  <c r="J704" i="1"/>
  <c r="J676" i="1"/>
  <c r="J705" i="1"/>
  <c r="J671" i="1"/>
  <c r="J644" i="1"/>
  <c r="J668" i="1"/>
  <c r="J692" i="1"/>
  <c r="J688" i="1"/>
  <c r="J645" i="1"/>
  <c r="J680" i="1"/>
  <c r="J677" i="1"/>
  <c r="J675" i="1"/>
  <c r="J689" i="1"/>
  <c r="J710" i="1"/>
  <c r="J706" i="1"/>
  <c r="J637" i="1"/>
  <c r="J716" i="1"/>
  <c r="J707" i="1"/>
  <c r="J632" i="1"/>
  <c r="J681" i="1"/>
  <c r="J635" i="1"/>
  <c r="J634" i="1"/>
  <c r="J699" i="1"/>
  <c r="J633" i="1"/>
  <c r="J690" i="1"/>
  <c r="J695" i="1"/>
  <c r="J674" i="1"/>
  <c r="J673" i="1"/>
  <c r="J713" i="1"/>
  <c r="J697" i="1"/>
  <c r="J646" i="1"/>
  <c r="J711" i="1"/>
  <c r="J696" i="1"/>
  <c r="J638" i="1"/>
  <c r="J701" i="1"/>
  <c r="I715" i="10"/>
  <c r="J630" i="10"/>
  <c r="L647" i="1" l="1"/>
  <c r="K644" i="1"/>
  <c r="K707" i="1" s="1"/>
  <c r="L705" i="1"/>
  <c r="L682" i="1"/>
  <c r="L712" i="1"/>
  <c r="L690" i="1"/>
  <c r="L699" i="1"/>
  <c r="L670" i="1"/>
  <c r="M670" i="1" s="1"/>
  <c r="L703" i="1"/>
  <c r="L684" i="1"/>
  <c r="L683" i="1"/>
  <c r="L710" i="1"/>
  <c r="L687" i="1"/>
  <c r="L706" i="1"/>
  <c r="L672" i="1"/>
  <c r="M672" i="1" s="1"/>
  <c r="L692" i="1"/>
  <c r="M692" i="1" s="1"/>
  <c r="L674" i="1"/>
  <c r="L673" i="1"/>
  <c r="L693" i="1"/>
  <c r="L696" i="1"/>
  <c r="L709" i="1"/>
  <c r="L698" i="1"/>
  <c r="L713" i="1"/>
  <c r="M713" i="1" s="1"/>
  <c r="L707" i="1"/>
  <c r="L704" i="1"/>
  <c r="L669" i="1"/>
  <c r="L708" i="1"/>
  <c r="L681" i="1"/>
  <c r="L701" i="1"/>
  <c r="L689" i="1"/>
  <c r="M689" i="1" s="1"/>
  <c r="L688" i="1"/>
  <c r="M688" i="1" s="1"/>
  <c r="L716" i="1"/>
  <c r="L668" i="1"/>
  <c r="L680" i="1"/>
  <c r="L700" i="1"/>
  <c r="L695" i="1"/>
  <c r="L691" i="1"/>
  <c r="L677" i="1"/>
  <c r="L697" i="1"/>
  <c r="M697" i="1" s="1"/>
  <c r="L686" i="1"/>
  <c r="M686" i="1" s="1"/>
  <c r="L676" i="1"/>
  <c r="L711" i="1"/>
  <c r="L679" i="1"/>
  <c r="L675" i="1"/>
  <c r="M675" i="1" s="1"/>
  <c r="L694" i="1"/>
  <c r="L678" i="1"/>
  <c r="M678" i="1" s="1"/>
  <c r="L671" i="1"/>
  <c r="L685" i="1"/>
  <c r="L702" i="1"/>
  <c r="K716" i="1"/>
  <c r="K687" i="1"/>
  <c r="K712" i="1"/>
  <c r="K674" i="1"/>
  <c r="K698" i="1"/>
  <c r="K710" i="1"/>
  <c r="K671" i="1"/>
  <c r="K688" i="1"/>
  <c r="K708" i="1"/>
  <c r="K703" i="1"/>
  <c r="K670" i="1"/>
  <c r="K677" i="1"/>
  <c r="K690" i="1"/>
  <c r="K709" i="1"/>
  <c r="K668" i="1"/>
  <c r="K694" i="1"/>
  <c r="K672" i="1"/>
  <c r="K695" i="1"/>
  <c r="K692" i="1"/>
  <c r="K686" i="1"/>
  <c r="K706" i="1"/>
  <c r="K702" i="1"/>
  <c r="K678" i="1"/>
  <c r="K684" i="1"/>
  <c r="K699" i="1"/>
  <c r="K711" i="1"/>
  <c r="K680" i="1"/>
  <c r="K685" i="1"/>
  <c r="K697" i="1"/>
  <c r="K675" i="1"/>
  <c r="K704" i="1"/>
  <c r="K691" i="1"/>
  <c r="K676" i="1"/>
  <c r="K669" i="1"/>
  <c r="K701" i="1"/>
  <c r="K681" i="1"/>
  <c r="K713" i="1"/>
  <c r="K679" i="1"/>
  <c r="K689" i="1"/>
  <c r="K705" i="1"/>
  <c r="K682" i="1"/>
  <c r="K696" i="1"/>
  <c r="K673" i="1"/>
  <c r="K700" i="1"/>
  <c r="J715" i="1"/>
  <c r="J716" i="10"/>
  <c r="J707" i="10"/>
  <c r="J699" i="10"/>
  <c r="J691" i="10"/>
  <c r="J712" i="10"/>
  <c r="J704" i="10"/>
  <c r="J696" i="10"/>
  <c r="J688" i="10"/>
  <c r="J709" i="10"/>
  <c r="J701" i="10"/>
  <c r="J693" i="10"/>
  <c r="J706" i="10"/>
  <c r="J698" i="10"/>
  <c r="J690" i="10"/>
  <c r="J711" i="10"/>
  <c r="J703" i="10"/>
  <c r="J695" i="10"/>
  <c r="J708" i="10"/>
  <c r="J700" i="10"/>
  <c r="J692" i="10"/>
  <c r="J684" i="10"/>
  <c r="J713" i="10"/>
  <c r="J705" i="10"/>
  <c r="J697" i="10"/>
  <c r="J689" i="10"/>
  <c r="J681" i="10"/>
  <c r="J687" i="10"/>
  <c r="J678" i="10"/>
  <c r="J670" i="10"/>
  <c r="J647" i="10"/>
  <c r="J646" i="10"/>
  <c r="J645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5" i="10" s="1"/>
  <c r="J702" i="10"/>
  <c r="J680" i="10"/>
  <c r="J672" i="10"/>
  <c r="J674" i="10"/>
  <c r="J673" i="10"/>
  <c r="J669" i="10"/>
  <c r="J668" i="10"/>
  <c r="J694" i="10"/>
  <c r="J685" i="10"/>
  <c r="J679" i="10"/>
  <c r="J710" i="10"/>
  <c r="J676" i="10"/>
  <c r="J683" i="10"/>
  <c r="J671" i="10"/>
  <c r="J686" i="10"/>
  <c r="J682" i="10"/>
  <c r="J677" i="10"/>
  <c r="M699" i="1" l="1"/>
  <c r="M695" i="1"/>
  <c r="M682" i="1"/>
  <c r="M707" i="1"/>
  <c r="G183" i="9" s="1"/>
  <c r="K683" i="1"/>
  <c r="K715" i="1" s="1"/>
  <c r="K693" i="1"/>
  <c r="M677" i="1"/>
  <c r="E55" i="9" s="1"/>
  <c r="M698" i="1"/>
  <c r="E151" i="9" s="1"/>
  <c r="M690" i="1"/>
  <c r="M671" i="1"/>
  <c r="M706" i="1"/>
  <c r="F183" i="9" s="1"/>
  <c r="M694" i="1"/>
  <c r="M691" i="1"/>
  <c r="E119" i="9" s="1"/>
  <c r="M701" i="1"/>
  <c r="M709" i="1"/>
  <c r="I183" i="9" s="1"/>
  <c r="M687" i="1"/>
  <c r="H87" i="9" s="1"/>
  <c r="M712" i="1"/>
  <c r="M696" i="1"/>
  <c r="M679" i="1"/>
  <c r="M700" i="1"/>
  <c r="M708" i="1"/>
  <c r="M693" i="1"/>
  <c r="M683" i="1"/>
  <c r="D87" i="9" s="1"/>
  <c r="M705" i="1"/>
  <c r="E183" i="9" s="1"/>
  <c r="M711" i="1"/>
  <c r="D215" i="9" s="1"/>
  <c r="M680" i="1"/>
  <c r="M669" i="1"/>
  <c r="D23" i="9" s="1"/>
  <c r="M673" i="1"/>
  <c r="M684" i="1"/>
  <c r="E87" i="9" s="1"/>
  <c r="M685" i="1"/>
  <c r="F87" i="9" s="1"/>
  <c r="M681" i="1"/>
  <c r="I55" i="9" s="1"/>
  <c r="M710" i="1"/>
  <c r="M702" i="1"/>
  <c r="I151" i="9" s="1"/>
  <c r="M676" i="1"/>
  <c r="D55" i="9" s="1"/>
  <c r="M704" i="1"/>
  <c r="D183" i="9" s="1"/>
  <c r="M674" i="1"/>
  <c r="I23" i="9" s="1"/>
  <c r="M703" i="1"/>
  <c r="C119" i="9"/>
  <c r="H119" i="9"/>
  <c r="L715" i="1"/>
  <c r="M668" i="1"/>
  <c r="E215" i="9"/>
  <c r="F55" i="9"/>
  <c r="D119" i="9"/>
  <c r="C55" i="9"/>
  <c r="G87" i="9"/>
  <c r="I119" i="9"/>
  <c r="C151" i="9"/>
  <c r="F119" i="9"/>
  <c r="C215" i="9"/>
  <c r="E23" i="9"/>
  <c r="C87" i="9"/>
  <c r="H55" i="9"/>
  <c r="F23" i="9"/>
  <c r="G55" i="9"/>
  <c r="D151" i="9"/>
  <c r="G151" i="9"/>
  <c r="I87" i="9"/>
  <c r="H183" i="9"/>
  <c r="F215" i="9"/>
  <c r="G23" i="9"/>
  <c r="F151" i="9"/>
  <c r="L647" i="10"/>
  <c r="K644" i="10"/>
  <c r="C183" i="9" l="1"/>
  <c r="H23" i="9"/>
  <c r="G119" i="9"/>
  <c r="H151" i="9"/>
  <c r="M715" i="1"/>
  <c r="C23" i="9"/>
  <c r="K712" i="10"/>
  <c r="K704" i="10"/>
  <c r="K696" i="10"/>
  <c r="K688" i="10"/>
  <c r="K709" i="10"/>
  <c r="K701" i="10"/>
  <c r="K693" i="10"/>
  <c r="K706" i="10"/>
  <c r="K698" i="10"/>
  <c r="K690" i="10"/>
  <c r="K711" i="10"/>
  <c r="K703" i="10"/>
  <c r="K695" i="10"/>
  <c r="K687" i="10"/>
  <c r="K708" i="10"/>
  <c r="K700" i="10"/>
  <c r="K692" i="10"/>
  <c r="K713" i="10"/>
  <c r="K705" i="10"/>
  <c r="K697" i="10"/>
  <c r="K689" i="10"/>
  <c r="K710" i="10"/>
  <c r="K702" i="10"/>
  <c r="K694" i="10"/>
  <c r="K686" i="10"/>
  <c r="K716" i="10"/>
  <c r="K675" i="10"/>
  <c r="K691" i="10"/>
  <c r="K680" i="10"/>
  <c r="K672" i="10"/>
  <c r="K677" i="10"/>
  <c r="K669" i="10"/>
  <c r="K707" i="10"/>
  <c r="K699" i="10"/>
  <c r="K684" i="10"/>
  <c r="K681" i="10"/>
  <c r="K668" i="10"/>
  <c r="K685" i="10"/>
  <c r="K682" i="10"/>
  <c r="K676" i="10"/>
  <c r="K683" i="10"/>
  <c r="K671" i="10"/>
  <c r="K670" i="10"/>
  <c r="K679" i="10"/>
  <c r="K673" i="10"/>
  <c r="K674" i="10"/>
  <c r="K678" i="10"/>
  <c r="L709" i="10"/>
  <c r="M709" i="10" s="1"/>
  <c r="Y775" i="10" s="1"/>
  <c r="L701" i="10"/>
  <c r="L693" i="10"/>
  <c r="L706" i="10"/>
  <c r="L698" i="10"/>
  <c r="M698" i="10" s="1"/>
  <c r="Y764" i="10" s="1"/>
  <c r="L690" i="10"/>
  <c r="M690" i="10" s="1"/>
  <c r="Y756" i="10" s="1"/>
  <c r="L711" i="10"/>
  <c r="L703" i="10"/>
  <c r="M703" i="10" s="1"/>
  <c r="Y769" i="10" s="1"/>
  <c r="L695" i="10"/>
  <c r="M695" i="10" s="1"/>
  <c r="Y761" i="10" s="1"/>
  <c r="L687" i="10"/>
  <c r="L708" i="10"/>
  <c r="L700" i="10"/>
  <c r="M700" i="10" s="1"/>
  <c r="Y766" i="10" s="1"/>
  <c r="L692" i="10"/>
  <c r="M692" i="10" s="1"/>
  <c r="Y758" i="10" s="1"/>
  <c r="L713" i="10"/>
  <c r="M713" i="10" s="1"/>
  <c r="Y779" i="10" s="1"/>
  <c r="L705" i="10"/>
  <c r="L697" i="10"/>
  <c r="M697" i="10" s="1"/>
  <c r="Y763" i="10" s="1"/>
  <c r="L689" i="10"/>
  <c r="M689" i="10" s="1"/>
  <c r="Y755" i="10" s="1"/>
  <c r="L710" i="10"/>
  <c r="L702" i="10"/>
  <c r="L694" i="10"/>
  <c r="M694" i="10" s="1"/>
  <c r="Y760" i="10" s="1"/>
  <c r="L686" i="10"/>
  <c r="M686" i="10" s="1"/>
  <c r="Y752" i="10" s="1"/>
  <c r="L716" i="10"/>
  <c r="L707" i="10"/>
  <c r="M707" i="10" s="1"/>
  <c r="Y773" i="10" s="1"/>
  <c r="L699" i="10"/>
  <c r="M699" i="10" s="1"/>
  <c r="Y765" i="10" s="1"/>
  <c r="L691" i="10"/>
  <c r="M691" i="10" s="1"/>
  <c r="Y757" i="10" s="1"/>
  <c r="L683" i="10"/>
  <c r="M683" i="10" s="1"/>
  <c r="Y749" i="10" s="1"/>
  <c r="L680" i="10"/>
  <c r="M680" i="10" s="1"/>
  <c r="Y746" i="10" s="1"/>
  <c r="L672" i="10"/>
  <c r="M672" i="10" s="1"/>
  <c r="Y738" i="10" s="1"/>
  <c r="L677" i="10"/>
  <c r="L669" i="10"/>
  <c r="M669" i="10" s="1"/>
  <c r="Y735" i="10" s="1"/>
  <c r="L696" i="10"/>
  <c r="L674" i="10"/>
  <c r="M674" i="10" s="1"/>
  <c r="Y740" i="10" s="1"/>
  <c r="L681" i="10"/>
  <c r="M681" i="10" s="1"/>
  <c r="Y747" i="10" s="1"/>
  <c r="L668" i="10"/>
  <c r="L688" i="10"/>
  <c r="M688" i="10" s="1"/>
  <c r="Y754" i="10" s="1"/>
  <c r="L685" i="10"/>
  <c r="M685" i="10" s="1"/>
  <c r="Y751" i="10" s="1"/>
  <c r="L682" i="10"/>
  <c r="L676" i="10"/>
  <c r="M676" i="10" s="1"/>
  <c r="Y742" i="10" s="1"/>
  <c r="L675" i="10"/>
  <c r="L712" i="10"/>
  <c r="M712" i="10" s="1"/>
  <c r="Y778" i="10" s="1"/>
  <c r="L704" i="10"/>
  <c r="M704" i="10" s="1"/>
  <c r="Y770" i="10" s="1"/>
  <c r="L679" i="10"/>
  <c r="M679" i="10" s="1"/>
  <c r="Y745" i="10" s="1"/>
  <c r="L678" i="10"/>
  <c r="L684" i="10"/>
  <c r="M684" i="10" s="1"/>
  <c r="Y750" i="10" s="1"/>
  <c r="L671" i="10"/>
  <c r="M671" i="10" s="1"/>
  <c r="Y737" i="10" s="1"/>
  <c r="L673" i="10"/>
  <c r="M673" i="10" s="1"/>
  <c r="Y739" i="10" s="1"/>
  <c r="L670" i="10"/>
  <c r="M670" i="10" l="1"/>
  <c r="Y736" i="10" s="1"/>
  <c r="M675" i="10"/>
  <c r="Y741" i="10" s="1"/>
  <c r="M696" i="10"/>
  <c r="Y762" i="10" s="1"/>
  <c r="M705" i="10"/>
  <c r="Y771" i="10" s="1"/>
  <c r="M711" i="10"/>
  <c r="Y777" i="10" s="1"/>
  <c r="K715" i="10"/>
  <c r="M677" i="10"/>
  <c r="Y743" i="10" s="1"/>
  <c r="M706" i="10"/>
  <c r="Y772" i="10" s="1"/>
  <c r="M678" i="10"/>
  <c r="Y744" i="10" s="1"/>
  <c r="M702" i="10"/>
  <c r="Y768" i="10" s="1"/>
  <c r="M708" i="10"/>
  <c r="Y774" i="10" s="1"/>
  <c r="M693" i="10"/>
  <c r="Y759" i="10" s="1"/>
  <c r="M682" i="10"/>
  <c r="Y748" i="10" s="1"/>
  <c r="L715" i="10"/>
  <c r="M668" i="10"/>
  <c r="M710" i="10"/>
  <c r="Y776" i="10" s="1"/>
  <c r="M687" i="10"/>
  <c r="Y753" i="10" s="1"/>
  <c r="M701" i="10"/>
  <c r="Y767" i="10" s="1"/>
  <c r="M715" i="10" l="1"/>
  <c r="Y734" i="10"/>
  <c r="Y815" i="10" s="1"/>
</calcChain>
</file>

<file path=xl/sharedStrings.xml><?xml version="1.0" encoding="utf-8"?>
<sst xmlns="http://schemas.openxmlformats.org/spreadsheetml/2006/main" count="4672" uniqueCount="1283">
  <si>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</si>
  <si>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</si>
  <si>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</si>
  <si>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</si>
  <si>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</si>
  <si>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</si>
  <si>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</si>
  <si>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</si>
  <si>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</si>
  <si>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</si>
  <si>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</si>
  <si>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</si>
  <si>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</si>
  <si>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</si>
  <si>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</si>
  <si>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</si>
  <si>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</si>
  <si>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</si>
  <si>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</si>
  <si>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</si>
  <si>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</si>
  <si>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</si>
  <si>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</si>
  <si>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</si>
  <si>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</si>
  <si>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</si>
  <si>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</si>
  <si>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</si>
  <si>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</si>
  <si>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</si>
  <si>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</si>
  <si>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</si>
  <si>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</si>
  <si>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</si>
  <si>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</si>
  <si>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</si>
  <si>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</si>
  <si>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</si>
  <si>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</si>
  <si>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</si>
  <si>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</si>
  <si>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</si>
  <si>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</si>
  <si>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</si>
  <si>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</si>
  <si>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</si>
  <si>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</si>
  <si>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</si>
  <si>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</si>
  <si>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</si>
  <si>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</si>
  <si>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</si>
  <si>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</si>
  <si>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</si>
  <si>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</si>
  <si>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</si>
  <si>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</si>
  <si>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</si>
  <si>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</si>
  <si>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</si>
  <si>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</si>
  <si>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</si>
  <si>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</si>
  <si>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</si>
  <si>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</si>
  <si>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</si>
  <si>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</si>
  <si>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</si>
  <si>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</si>
  <si>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</si>
  <si>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</si>
  <si>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</si>
  <si>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</si>
  <si>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</si>
  <si>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</si>
  <si>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</si>
  <si>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</si>
  <si>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</si>
  <si>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</si>
  <si>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</si>
  <si>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</si>
  <si>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</si>
  <si>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</si>
  <si>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</si>
  <si>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</si>
  <si>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</si>
  <si>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</si>
  <si>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</si>
  <si>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</si>
  <si>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</si>
  <si>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</si>
  <si>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</si>
  <si>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</si>
  <si>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</si>
  <si>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</si>
  <si>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</si>
  <si>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</si>
  <si>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</si>
  <si>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</si>
  <si>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</si>
  <si>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</si>
  <si>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</si>
  <si>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</si>
  <si>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</si>
  <si>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</si>
  <si>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</si>
  <si>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</si>
  <si>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</si>
  <si>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</si>
  <si>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</si>
  <si>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</si>
  <si>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</si>
  <si>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</si>
  <si>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</si>
  <si>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</si>
  <si>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</si>
  <si>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</si>
  <si>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</si>
  <si>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</si>
  <si>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</si>
  <si>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</si>
  <si>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</si>
  <si>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</si>
  <si>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</si>
  <si>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</si>
  <si>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</si>
  <si>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</si>
  <si>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</si>
  <si>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</si>
  <si>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</si>
  <si>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</si>
  <si>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</si>
  <si>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</si>
  <si>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</si>
  <si>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</si>
  <si>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</si>
  <si>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</si>
  <si>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</si>
  <si>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</si>
  <si>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</si>
  <si>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</si>
  <si>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</si>
  <si>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</si>
  <si>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</si>
  <si>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</si>
  <si>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</si>
  <si>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</si>
  <si>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</si>
  <si>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</si>
  <si>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</si>
  <si>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</si>
  <si>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</si>
  <si>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</si>
  <si>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</si>
  <si>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</si>
  <si>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</si>
  <si>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</si>
  <si>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</si>
  <si>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</si>
  <si>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</si>
  <si>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</si>
  <si>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</si>
  <si>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</si>
  <si>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</si>
  <si>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</si>
  <si>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</si>
  <si>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</si>
  <si>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</si>
  <si>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</si>
  <si>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</si>
  <si>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</si>
  <si>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</si>
  <si>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</si>
  <si>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</si>
  <si>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</si>
  <si>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</si>
  <si>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</si>
  <si>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</si>
  <si>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</si>
  <si>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</si>
  <si>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</si>
  <si>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</si>
  <si>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</si>
  <si>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</si>
  <si>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</si>
  <si>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</si>
  <si>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</si>
  <si>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</si>
  <si>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</si>
  <si>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</si>
  <si>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</si>
  <si>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</si>
  <si>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</si>
  <si>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</si>
  <si>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</si>
  <si>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</si>
  <si>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</si>
  <si>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</si>
  <si>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</si>
  <si>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</si>
  <si>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</si>
  <si>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</si>
  <si>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</si>
  <si>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</si>
  <si>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</si>
  <si>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</si>
  <si>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</si>
  <si>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</si>
  <si>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</si>
  <si>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</si>
  <si>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</si>
  <si>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</si>
  <si>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</si>
  <si>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</si>
  <si>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</si>
  <si>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</si>
  <si>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</si>
  <si>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</si>
  <si>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</si>
  <si>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</si>
  <si>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</si>
  <si>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</si>
  <si>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</si>
  <si>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</si>
  <si>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</si>
  <si>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</si>
  <si>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</si>
  <si>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</si>
  <si>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</si>
  <si>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</si>
  <si>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</si>
  <si>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</si>
  <si>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</si>
  <si>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</si>
  <si>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</si>
  <si>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</si>
  <si>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</si>
  <si>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</si>
  <si>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</si>
  <si>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</si>
  <si>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</si>
  <si>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</si>
  <si>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</si>
  <si>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</si>
  <si>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</si>
  <si>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</si>
  <si>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</si>
  <si>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</si>
  <si>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</si>
  <si>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</si>
  <si>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</si>
  <si>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</si>
  <si>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</si>
  <si>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</si>
  <si>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</si>
  <si>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</si>
  <si>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</si>
  <si>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</si>
  <si>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</si>
  <si>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</si>
  <si>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</si>
  <si>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</si>
  <si>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</si>
  <si>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</si>
  <si>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</si>
  <si>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</si>
  <si>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</si>
  <si>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</si>
  <si>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</si>
  <si>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</si>
  <si>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</si>
  <si>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</si>
  <si>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</si>
  <si>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</si>
  <si>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</si>
  <si>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</si>
  <si>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</si>
  <si>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</si>
  <si>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</si>
  <si>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</si>
  <si>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</si>
  <si>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</si>
  <si>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</si>
  <si>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</si>
  <si>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</si>
  <si>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</si>
  <si>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</si>
  <si>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</si>
  <si>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</si>
  <si>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</si>
  <si>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</si>
  <si>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</si>
  <si>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</si>
  <si>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</si>
  <si>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</si>
  <si>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</si>
  <si>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</si>
  <si>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</si>
  <si>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</si>
  <si>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</si>
  <si>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</si>
  <si>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</si>
  <si>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</si>
  <si>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</si>
  <si>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</si>
  <si>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</si>
  <si>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</si>
  <si>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</si>
  <si>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</si>
  <si>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</si>
  <si>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</si>
  <si>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</si>
  <si>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</si>
  <si>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</si>
  <si>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</si>
  <si>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</si>
  <si>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</si>
  <si>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</si>
  <si>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</si>
  <si>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</si>
  <si>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</si>
  <si>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</si>
  <si>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</si>
  <si>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</si>
  <si>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</si>
  <si>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</si>
  <si>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</si>
  <si>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</si>
  <si>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</si>
  <si>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</si>
  <si>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</si>
  <si>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</si>
  <si>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</si>
  <si>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</si>
  <si>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</si>
  <si>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</si>
  <si>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</si>
  <si>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</si>
  <si>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</si>
  <si>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</si>
  <si>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</si>
  <si>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</si>
  <si>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</si>
  <si>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</si>
  <si>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</si>
  <si>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</si>
  <si>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</si>
  <si>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</si>
  <si>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</si>
  <si>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</si>
  <si>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</si>
  <si>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</si>
  <si>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</si>
  <si>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</si>
  <si>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</si>
  <si>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</si>
  <si>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</si>
  <si>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</si>
  <si>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</si>
  <si>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</si>
  <si>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</si>
  <si>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</si>
  <si>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</si>
  <si>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</si>
  <si>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</si>
  <si>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</si>
  <si>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</si>
  <si>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</si>
  <si>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</si>
  <si>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</si>
  <si>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</si>
  <si>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</si>
  <si>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</si>
  <si>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</si>
  <si>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</si>
  <si>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</si>
  <si>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</si>
  <si>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</si>
  <si>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</si>
  <si>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</si>
  <si>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</si>
  <si>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</si>
  <si>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</si>
  <si>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</si>
  <si>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</si>
  <si>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</si>
  <si>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</si>
  <si>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</si>
  <si>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</si>
  <si>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</si>
  <si>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</si>
  <si>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</si>
  <si>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</si>
  <si>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</si>
  <si>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</si>
  <si>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</si>
  <si>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</si>
  <si>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</si>
  <si>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</si>
  <si>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</si>
  <si>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</si>
  <si>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</si>
  <si>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</si>
  <si>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</si>
  <si>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</si>
  <si>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</si>
  <si>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</si>
  <si>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</si>
  <si>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</si>
  <si>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</si>
  <si>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</si>
  <si>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</si>
  <si>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</si>
  <si>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</si>
  <si>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</si>
  <si>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</si>
  <si>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</si>
  <si>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</si>
  <si>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</si>
  <si>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</si>
  <si>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</si>
  <si>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</si>
  <si>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</si>
  <si>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</si>
  <si>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</si>
  <si>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</si>
  <si>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</si>
  <si>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</si>
  <si>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</si>
  <si>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</si>
  <si>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</si>
  <si>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</si>
  <si>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</si>
  <si>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</si>
  <si>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</si>
  <si>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</si>
  <si>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</si>
  <si>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</si>
  <si>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</si>
  <si>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</si>
  <si>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</si>
  <si>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</si>
  <si>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</si>
  <si>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</si>
  <si>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</si>
  <si>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</si>
  <si>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</si>
  <si>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</si>
  <si>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</si>
  <si>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</si>
  <si>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</si>
  <si>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</si>
  <si>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</si>
  <si>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</si>
  <si>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</si>
  <si>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</si>
  <si>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</si>
  <si>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</si>
  <si>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</si>
  <si>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</si>
  <si>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</si>
  <si>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</si>
  <si>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</si>
  <si>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</si>
  <si>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</si>
  <si>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</si>
  <si>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</si>
  <si>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</si>
  <si>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</si>
  <si>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</si>
  <si>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</si>
  <si>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</si>
  <si>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</si>
  <si>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</si>
  <si>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</si>
  <si>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</si>
  <si>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</si>
  <si>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</si>
  <si>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</si>
  <si>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</si>
  <si>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</si>
  <si>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</si>
  <si>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</si>
  <si>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</si>
  <si>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</si>
  <si>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</si>
  <si>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</si>
  <si>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</si>
  <si>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</si>
  <si>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</si>
  <si>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</si>
  <si>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</si>
  <si>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</si>
  <si>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</si>
  <si>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</si>
  <si>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</si>
  <si>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</si>
  <si>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</si>
  <si>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</si>
  <si>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</si>
  <si>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</si>
  <si>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</si>
  <si>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</si>
  <si>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</si>
  <si>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</si>
  <si>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</si>
  <si>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</si>
  <si>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</si>
  <si>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</si>
  <si>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</si>
  <si>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</si>
  <si>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</si>
  <si>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</si>
  <si>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</si>
  <si>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</si>
  <si>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</si>
  <si>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</si>
  <si>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</si>
  <si>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</si>
  <si>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</si>
  <si>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</si>
  <si>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</si>
  <si>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</si>
  <si>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</si>
  <si>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</si>
  <si>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</si>
  <si>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</si>
  <si>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</si>
  <si>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</si>
  <si>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</si>
  <si>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</si>
  <si>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</si>
  <si>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</si>
  <si>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</si>
  <si>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</si>
  <si>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</si>
  <si>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</si>
  <si>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</si>
  <si>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</si>
  <si>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</si>
  <si>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</si>
  <si>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</si>
  <si>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</si>
  <si>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</si>
  <si>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</si>
  <si>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</si>
  <si>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</si>
  <si>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</si>
  <si>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</si>
  <si>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</si>
  <si>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</si>
  <si>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</si>
  <si>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</si>
  <si>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</si>
  <si>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</si>
  <si>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</si>
  <si>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</si>
  <si>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</si>
  <si>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</si>
  <si>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</si>
  <si>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</si>
  <si>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</si>
  <si>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</si>
  <si>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</si>
  <si>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</si>
  <si>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</si>
  <si>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</si>
  <si>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</si>
  <si>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</si>
  <si>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</si>
  <si>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</si>
  <si>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</si>
  <si>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</si>
  <si>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</si>
  <si>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</si>
  <si>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</si>
  <si>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</si>
  <si>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</si>
  <si>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</si>
  <si>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</si>
  <si>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</si>
  <si>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</si>
  <si>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</si>
  <si>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</si>
  <si>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</si>
  <si>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</si>
  <si>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</si>
  <si>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</si>
  <si>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</si>
  <si>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</si>
  <si>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</si>
  <si>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</si>
  <si>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</si>
  <si>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</si>
  <si>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</si>
  <si>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</si>
  <si>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</si>
  <si>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</si>
  <si>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</si>
  <si>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</si>
  <si>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</si>
  <si>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</si>
  <si>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</si>
  <si>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</si>
  <si>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</si>
  <si>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</si>
  <si>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</si>
  <si>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</si>
  <si>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</si>
  <si>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</si>
  <si>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</si>
  <si>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</si>
  <si>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</si>
  <si>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</si>
  <si>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</si>
  <si>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</si>
  <si>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</si>
  <si>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</si>
  <si>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</si>
  <si>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</si>
  <si>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</si>
  <si>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</si>
  <si>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</si>
  <si>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</si>
  <si>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</si>
  <si>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</si>
  <si>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</si>
  <si>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</si>
  <si>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</si>
  <si>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</si>
  <si>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</si>
  <si>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</si>
  <si>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</si>
  <si>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</si>
  <si>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</si>
  <si>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</si>
  <si>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</si>
  <si>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</si>
  <si>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</si>
  <si>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</si>
  <si>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</si>
  <si>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</si>
  <si>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</si>
  <si>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</si>
  <si>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</si>
  <si>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</si>
  <si>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</si>
  <si>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</si>
  <si>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</si>
  <si>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</si>
  <si>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</si>
  <si>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</si>
  <si>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</si>
  <si>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</si>
  <si>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</si>
  <si>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</si>
  <si>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</si>
  <si>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</si>
  <si>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</si>
  <si>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</si>
  <si>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</si>
  <si>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</si>
  <si>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</si>
  <si>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</si>
  <si>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</si>
  <si>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</si>
  <si>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</si>
  <si>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</si>
  <si>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</si>
  <si>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</si>
  <si>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</si>
  <si>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</si>
  <si>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</si>
  <si>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</si>
  <si>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</si>
  <si>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</si>
  <si>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</si>
  <si>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</si>
  <si>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</si>
  <si>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</si>
  <si>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</si>
  <si>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</si>
  <si>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</si>
  <si>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</si>
  <si>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</si>
  <si>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</si>
  <si>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</si>
  <si>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</si>
  <si>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</si>
  <si>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</si>
  <si>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</si>
  <si>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</si>
  <si>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</si>
  <si>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</si>
  <si>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</si>
  <si>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</si>
  <si>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</si>
  <si>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</si>
  <si>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</si>
  <si>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</si>
  <si>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</si>
  <si>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</si>
  <si>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</si>
  <si>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</si>
  <si>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</si>
  <si>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</si>
  <si>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</si>
  <si>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</si>
  <si>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</si>
  <si>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</si>
  <si>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</si>
  <si>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</si>
  <si>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</si>
  <si>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</si>
  <si>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</si>
  <si>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</si>
  <si>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</si>
  <si>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</si>
  <si>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</si>
  <si>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</si>
  <si>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</si>
  <si>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</si>
  <si>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</si>
  <si>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</si>
  <si>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</si>
  <si>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</si>
  <si>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</si>
  <si>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</si>
  <si>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</si>
  <si>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</si>
  <si>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</si>
  <si>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</si>
  <si>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</si>
  <si>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</si>
  <si>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</si>
  <si>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</si>
  <si>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</si>
  <si>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</si>
  <si>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</si>
  <si>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</si>
  <si>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</si>
  <si>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</si>
  <si>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</si>
  <si>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</si>
  <si>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</si>
  <si>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</si>
  <si>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</si>
  <si>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</si>
  <si>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</si>
  <si>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</si>
  <si>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</si>
  <si>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</si>
  <si>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</si>
  <si>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</si>
  <si>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</si>
  <si>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</si>
  <si>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</si>
  <si>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</si>
  <si>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</si>
  <si>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</si>
  <si>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</si>
  <si>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</si>
  <si>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</si>
  <si>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</si>
  <si>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</si>
  <si>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</si>
  <si>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</si>
  <si>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</si>
  <si>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</si>
  <si>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</si>
  <si>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</si>
  <si>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</si>
  <si>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</si>
  <si>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</si>
  <si>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</si>
  <si>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</si>
  <si>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</si>
  <si>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</si>
  <si>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</si>
  <si>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</si>
  <si>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</si>
  <si>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</si>
  <si>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</si>
  <si>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</si>
  <si>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</si>
  <si>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</si>
  <si>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</si>
  <si>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</si>
  <si>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</si>
  <si>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</si>
  <si>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</si>
  <si>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</si>
  <si>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</si>
  <si>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</si>
  <si>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</si>
  <si>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</si>
  <si>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</si>
  <si>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</si>
  <si>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</si>
  <si>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</si>
  <si>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</si>
  <si>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</si>
  <si>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</si>
  <si>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</si>
  <si>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</si>
  <si>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</si>
  <si>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</si>
  <si>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</si>
  <si>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</si>
  <si>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</si>
  <si>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</si>
  <si>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</si>
  <si>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</si>
  <si>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</si>
  <si>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</si>
  <si>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</si>
  <si>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</si>
  <si>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</si>
  <si>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</si>
  <si>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</si>
  <si>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</si>
  <si>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</si>
  <si>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</si>
  <si>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</si>
  <si>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</si>
  <si>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</si>
  <si>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</si>
  <si>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</si>
  <si>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</si>
  <si>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</si>
  <si>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</si>
  <si>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</si>
  <si>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</si>
  <si>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</si>
  <si>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</si>
  <si>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</si>
  <si>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</si>
  <si>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</si>
  <si>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</si>
  <si>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</si>
  <si>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</si>
  <si>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</si>
  <si>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</si>
  <si>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</si>
  <si>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</si>
  <si>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</si>
  <si>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</si>
  <si>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</si>
  <si>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</si>
  <si>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</si>
  <si>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</si>
  <si>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</si>
  <si>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</si>
  <si>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</si>
  <si>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</si>
  <si>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</si>
  <si>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</si>
  <si>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</si>
  <si>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</si>
  <si>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</si>
  <si>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</si>
  <si>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</si>
  <si>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</si>
  <si>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</si>
  <si>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</si>
  <si>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</si>
  <si>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</si>
  <si>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</si>
  <si>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</si>
  <si>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</si>
  <si>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</si>
  <si>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</si>
  <si>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</si>
  <si>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</si>
  <si>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</si>
  <si>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</si>
  <si>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</si>
  <si>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</si>
  <si>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</si>
  <si>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</si>
  <si>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</si>
  <si>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</si>
  <si>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</si>
  <si>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</si>
  <si>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</si>
  <si>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</si>
  <si>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</si>
  <si>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</si>
  <si>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</si>
  <si>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</si>
  <si>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</si>
  <si>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</si>
  <si>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</si>
  <si>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</si>
  <si>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</si>
  <si>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</si>
  <si>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</si>
  <si>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</si>
  <si>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</si>
  <si>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</si>
  <si>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</si>
  <si>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</si>
  <si>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</si>
  <si>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</si>
  <si>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</si>
  <si>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</si>
  <si>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</si>
  <si>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</si>
  <si>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</si>
  <si>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</si>
  <si>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</si>
  <si>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</si>
  <si>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</si>
  <si>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</si>
  <si>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</si>
  <si>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</si>
  <si>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</si>
  <si>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</si>
  <si>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</si>
  <si>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</si>
  <si>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</si>
  <si>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</si>
  <si>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</si>
  <si>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</si>
  <si>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</si>
  <si>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</si>
  <si>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</si>
  <si>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</si>
  <si>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</si>
  <si>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</si>
  <si>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</si>
  <si>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</si>
  <si>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</si>
  <si>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</si>
  <si>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</si>
  <si>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</si>
  <si>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</si>
  <si>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</si>
  <si>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</si>
  <si>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</si>
  <si>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</si>
  <si>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</si>
  <si>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</si>
  <si>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</si>
  <si>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</si>
  <si>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</si>
  <si>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</si>
  <si>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</si>
  <si>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</si>
  <si>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</si>
  <si>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</si>
  <si>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</si>
  <si>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</si>
  <si>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</si>
  <si>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</si>
  <si>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</si>
  <si>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</si>
  <si>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</si>
  <si>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</si>
  <si>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</si>
  <si>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</si>
  <si>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</si>
  <si>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</si>
  <si>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</si>
  <si>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</si>
  <si>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</si>
  <si>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</si>
  <si>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</si>
  <si>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</si>
  <si>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</si>
  <si>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</si>
  <si>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</si>
  <si>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</si>
  <si>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</si>
  <si>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</si>
  <si>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</si>
  <si>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</si>
  <si>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</si>
  <si>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</si>
  <si>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</si>
  <si>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</si>
  <si>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</si>
  <si>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</si>
  <si>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</si>
  <si>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</si>
  <si>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</si>
  <si>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</si>
  <si>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</si>
  <si>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</si>
  <si>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</si>
  <si>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</si>
  <si>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</si>
  <si>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</si>
  <si>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</si>
  <si>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</si>
  <si>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</si>
  <si>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</si>
  <si>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</si>
  <si>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</si>
  <si>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</si>
  <si>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</si>
  <si>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</si>
  <si>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</si>
  <si>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</si>
  <si>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</si>
  <si>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</si>
  <si>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</si>
  <si>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</si>
  <si>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</si>
  <si>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</si>
  <si>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</si>
  <si>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</si>
  <si>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</si>
  <si>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</si>
  <si>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</si>
  <si>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</si>
  <si>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</si>
  <si>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</si>
  <si>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</si>
  <si>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</si>
  <si>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</si>
  <si>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</si>
  <si>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</si>
  <si>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</si>
  <si>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</si>
  <si>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</si>
  <si>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</si>
  <si>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</si>
  <si>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</si>
  <si>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</si>
  <si>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</si>
  <si>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</si>
  <si>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</si>
  <si>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</si>
  <si>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</si>
  <si>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</si>
  <si>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</si>
  <si>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</si>
  <si>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</si>
  <si>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</si>
  <si>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</si>
  <si>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</si>
  <si>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</si>
  <si>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</si>
  <si>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</si>
  <si>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</si>
  <si>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</si>
  <si>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</si>
  <si>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</si>
  <si>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</si>
  <si>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</si>
  <si>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</si>
  <si>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</si>
  <si>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</si>
  <si>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</si>
  <si>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</si>
  <si>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</si>
  <si>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</si>
  <si>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</si>
  <si>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</si>
  <si>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</si>
  <si>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</si>
  <si>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</si>
  <si>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</si>
  <si>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</si>
  <si>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</si>
  <si>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</si>
  <si>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</si>
  <si>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</si>
  <si>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</si>
  <si>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</si>
  <si>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</si>
  <si>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</si>
  <si>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</si>
  <si>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</si>
  <si>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</si>
  <si>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</si>
  <si>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</si>
  <si>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</si>
  <si>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</si>
  <si>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</si>
  <si>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</si>
  <si>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</si>
  <si>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</si>
  <si>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</si>
  <si>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</si>
  <si>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</si>
  <si>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</si>
  <si>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</si>
  <si>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</si>
  <si>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</si>
  <si>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</si>
  <si>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</si>
  <si>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</si>
  <si>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</si>
  <si>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</si>
  <si>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</si>
  <si>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</si>
  <si>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</si>
  <si>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</si>
  <si>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</si>
  <si>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</si>
  <si>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</si>
  <si>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</si>
  <si>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</si>
  <si>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</si>
  <si>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</si>
  <si>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</si>
  <si>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</si>
  <si>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</si>
  <si>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</si>
  <si>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</si>
  <si>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</si>
  <si>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</si>
  <si>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</si>
  <si>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</si>
  <si>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</si>
  <si>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</si>
  <si>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</si>
  <si>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</si>
  <si>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</si>
  <si>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</si>
  <si>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</si>
  <si>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</si>
  <si>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</si>
  <si>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</si>
  <si>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</si>
  <si>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</si>
  <si>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</si>
  <si>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</si>
  <si>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</si>
  <si>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</si>
  <si>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</si>
  <si>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</si>
  <si>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</si>
  <si>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</si>
  <si>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</si>
  <si>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</si>
  <si>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</si>
  <si>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</si>
  <si>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</si>
  <si>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</si>
  <si>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</si>
  <si>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</si>
  <si>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</si>
  <si>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</si>
  <si>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</si>
  <si>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</si>
  <si>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</si>
  <si>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</si>
  <si>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</si>
  <si>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</si>
  <si>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</si>
  <si>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</si>
  <si>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</si>
  <si>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</si>
  <si>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</si>
  <si>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</si>
  <si>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</si>
  <si>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</si>
  <si>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</si>
  <si>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</si>
  <si>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</si>
  <si>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</si>
  <si>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</si>
  <si>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</si>
  <si>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</si>
  <si>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</si>
  <si>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</si>
  <si>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</si>
  <si>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</si>
  <si>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</si>
  <si>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</si>
  <si>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</si>
  <si>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</si>
  <si>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</si>
  <si>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</si>
  <si>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</si>
  <si>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</si>
  <si>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</si>
  <si>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</si>
  <si>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</si>
  <si>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</si>
  <si>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</si>
  <si>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</si>
  <si>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</si>
  <si>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</si>
  <si>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</si>
  <si>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</si>
  <si>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</si>
  <si>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</si>
  <si>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</si>
  <si>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</si>
  <si>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</si>
  <si>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</si>
  <si>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</si>
  <si>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</si>
  <si>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</si>
  <si>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</si>
  <si>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</si>
  <si>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</si>
  <si>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</si>
  <si>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</si>
  <si>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</si>
  <si>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</si>
  <si>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</si>
  <si>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</si>
  <si>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</si>
  <si>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</si>
  <si>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</si>
  <si>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</si>
  <si>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</si>
  <si>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</si>
  <si>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</si>
  <si>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</si>
  <si>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</si>
  <si>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</si>
  <si>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</si>
  <si>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</si>
  <si>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</si>
  <si>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</si>
  <si>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</si>
  <si>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</si>
  <si>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</si>
  <si>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</si>
  <si>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</si>
  <si>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</si>
  <si>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</si>
  <si>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</si>
  <si>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</si>
  <si>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</si>
  <si>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</si>
  <si>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</si>
  <si>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</si>
  <si>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</si>
  <si>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</si>
  <si>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</si>
  <si>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</si>
  <si>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</si>
  <si>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</si>
  <si>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</si>
  <si>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</si>
  <si>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</si>
  <si>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</si>
  <si>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</si>
  <si>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</si>
  <si>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</si>
  <si>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</si>
  <si>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</si>
  <si>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</si>
  <si>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</si>
  <si>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</si>
  <si>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</si>
  <si>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</si>
  <si>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</si>
  <si>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</si>
  <si>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</si>
  <si>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</si>
  <si>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</si>
  <si>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</si>
  <si>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</si>
  <si>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</si>
  <si>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</si>
  <si>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</si>
  <si>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</si>
  <si>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</si>
  <si>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King</t>
  </si>
  <si>
    <t>2016</t>
  </si>
  <si>
    <t>12/31/2018</t>
  </si>
  <si>
    <t>020</t>
  </si>
  <si>
    <t>Kaiser Permanente - Central Hospital</t>
  </si>
  <si>
    <t>201 16th Ave E</t>
  </si>
  <si>
    <t>Seattle, Wa 98112</t>
  </si>
  <si>
    <t>Susan Mullaney</t>
  </si>
  <si>
    <t>Karen Schartman</t>
  </si>
  <si>
    <t>Gregory Adams</t>
  </si>
  <si>
    <t>(206) 448-6561</t>
  </si>
  <si>
    <t>(206) 877-0658</t>
  </si>
  <si>
    <t>Kaiser Permanente Capitol Hill Campus</t>
  </si>
  <si>
    <t>Seattle, WA 98112</t>
  </si>
  <si>
    <t>Greg Adams</t>
  </si>
  <si>
    <t>206-326-3000</t>
  </si>
  <si>
    <t>206-326-2785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</si>
</sst>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indexed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9" fontId="14" fillId="0" borderId="1" xfId="3" quotePrefix="1" applyNumberFormat="1" applyFont="1" applyBorder="1" applyProtection="1">
      <protection locked="0"/>
    </xf>
    <xf numFmtId="37" fontId="14" fillId="0" borderId="1" xfId="0" quotePrefix="1" applyNumberFormat="1" applyFont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9317275.6868209578</v>
      </c>
      <c r="C47" s="184">
        <v>0</v>
      </c>
      <c r="D47" s="184">
        <v>0</v>
      </c>
      <c r="E47" s="184">
        <v>896765.29999999993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1077983.71</v>
      </c>
      <c r="Q47" s="184">
        <v>877558.85999999987</v>
      </c>
      <c r="R47" s="184">
        <v>1144887.6099999999</v>
      </c>
      <c r="S47" s="184">
        <v>310042.14999999997</v>
      </c>
      <c r="T47" s="184">
        <v>0</v>
      </c>
      <c r="U47" s="184">
        <v>1065526.9500000002</v>
      </c>
      <c r="V47" s="184">
        <v>0</v>
      </c>
      <c r="W47" s="184">
        <v>179823.73</v>
      </c>
      <c r="X47" s="184">
        <v>205874.9</v>
      </c>
      <c r="Y47" s="184">
        <v>1032722.38</v>
      </c>
      <c r="Z47" s="184">
        <v>0</v>
      </c>
      <c r="AA47" s="184">
        <v>98887.819999999992</v>
      </c>
      <c r="AB47" s="184">
        <v>747.8900000000001</v>
      </c>
      <c r="AC47" s="184">
        <v>0</v>
      </c>
      <c r="AD47" s="184">
        <v>0</v>
      </c>
      <c r="AE47" s="184">
        <v>0</v>
      </c>
      <c r="AF47" s="184">
        <v>0</v>
      </c>
      <c r="AG47" s="184">
        <v>1381714.29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96940.21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105885.04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197187.41682095788</v>
      </c>
      <c r="BO47" s="184">
        <v>289579.47000000003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61876.259999999995</v>
      </c>
      <c r="BW47" s="184">
        <v>0</v>
      </c>
      <c r="BX47" s="184">
        <v>0</v>
      </c>
      <c r="BY47" s="184">
        <v>0</v>
      </c>
      <c r="BZ47" s="184">
        <v>0</v>
      </c>
      <c r="CA47" s="184">
        <v>0</v>
      </c>
      <c r="CB47" s="184">
        <v>0</v>
      </c>
      <c r="CC47" s="184">
        <v>293271.69999999995</v>
      </c>
      <c r="CD47" s="195"/>
      <c r="CE47" s="195">
        <f>SUM(C47:CC47)</f>
        <v>9317275.6868209578</v>
      </c>
    </row>
    <row r="48" spans="1:83" ht="12.6" customHeight="1" x14ac:dyDescent="0.25">
      <c r="A48" s="175" t="s">
        <v>205</v>
      </c>
      <c r="B48" s="183">
        <v>0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9317275.6868209578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1584054.8499999999</v>
      </c>
      <c r="C51" s="184">
        <v>0</v>
      </c>
      <c r="D51" s="184">
        <v>0</v>
      </c>
      <c r="E51" s="184">
        <v>0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985903.47</v>
      </c>
      <c r="Q51" s="184">
        <v>35127.839999999997</v>
      </c>
      <c r="R51" s="184">
        <v>48494.649999999994</v>
      </c>
      <c r="S51" s="184">
        <v>28885.279999999999</v>
      </c>
      <c r="T51" s="184">
        <v>0</v>
      </c>
      <c r="U51" s="184">
        <v>155749.76000000001</v>
      </c>
      <c r="V51" s="184">
        <v>0</v>
      </c>
      <c r="W51" s="184">
        <v>7777.16</v>
      </c>
      <c r="X51" s="184">
        <v>0</v>
      </c>
      <c r="Y51" s="184">
        <v>240730.19000000003</v>
      </c>
      <c r="Z51" s="184">
        <v>0</v>
      </c>
      <c r="AA51" s="184">
        <v>2429.3200000000002</v>
      </c>
      <c r="AB51" s="184">
        <v>240</v>
      </c>
      <c r="AC51" s="184">
        <v>3550.0000000000005</v>
      </c>
      <c r="AD51" s="184">
        <v>0</v>
      </c>
      <c r="AE51" s="184">
        <v>0</v>
      </c>
      <c r="AF51" s="184">
        <v>0</v>
      </c>
      <c r="AG51" s="184">
        <v>55833.2</v>
      </c>
      <c r="AH51" s="184">
        <v>0</v>
      </c>
      <c r="AI51" s="184">
        <v>0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7657.4599999999991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0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11566.52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110</v>
      </c>
      <c r="CD51" s="195"/>
      <c r="CE51" s="195">
        <f>SUM(C51:CD51)</f>
        <v>1584054.8499999999</v>
      </c>
    </row>
    <row r="52" spans="1:84" ht="12.6" customHeight="1" x14ac:dyDescent="0.25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1584054.8499999999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0</v>
      </c>
      <c r="E59" s="184">
        <v>1165.5222222222201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280650</v>
      </c>
      <c r="Q59" s="185">
        <v>138112</v>
      </c>
      <c r="R59" s="185">
        <v>455963</v>
      </c>
      <c r="S59" s="248"/>
      <c r="T59" s="248"/>
      <c r="U59" s="224">
        <v>0</v>
      </c>
      <c r="V59" s="185">
        <v>0</v>
      </c>
      <c r="W59" s="185">
        <v>0</v>
      </c>
      <c r="X59" s="185">
        <v>0</v>
      </c>
      <c r="Y59" s="185">
        <v>0</v>
      </c>
      <c r="Z59" s="185">
        <v>0</v>
      </c>
      <c r="AA59" s="185">
        <v>0</v>
      </c>
      <c r="AB59" s="248"/>
      <c r="AC59" s="185">
        <v>0</v>
      </c>
      <c r="AD59" s="185">
        <v>0</v>
      </c>
      <c r="AE59" s="185">
        <v>0</v>
      </c>
      <c r="AF59" s="185">
        <v>0</v>
      </c>
      <c r="AG59" s="185">
        <v>42016</v>
      </c>
      <c r="AH59" s="185">
        <v>0</v>
      </c>
      <c r="AI59" s="185">
        <v>0</v>
      </c>
      <c r="AJ59" s="185">
        <v>0</v>
      </c>
      <c r="AK59" s="185">
        <v>0</v>
      </c>
      <c r="AL59" s="185">
        <v>0</v>
      </c>
      <c r="AM59" s="185">
        <v>0</v>
      </c>
      <c r="AN59" s="185">
        <v>0</v>
      </c>
      <c r="AO59" s="185">
        <v>9151.2000000000007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9061</v>
      </c>
      <c r="AZ59" s="185">
        <v>0</v>
      </c>
      <c r="BA59" s="248"/>
      <c r="BB59" s="248"/>
      <c r="BC59" s="248"/>
      <c r="BD59" s="248"/>
      <c r="BE59" s="185">
        <v>197038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3">
      <c r="A60" s="250" t="s">
        <v>234</v>
      </c>
      <c r="B60" s="175"/>
      <c r="C60" s="186">
        <v>0</v>
      </c>
      <c r="D60" s="187">
        <v>0</v>
      </c>
      <c r="E60" s="187">
        <v>20.149166666666666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22.609166666666667</v>
      </c>
      <c r="Q60" s="221">
        <v>17.148333333333333</v>
      </c>
      <c r="R60" s="221">
        <v>15.136666666666667</v>
      </c>
      <c r="S60" s="221">
        <v>9.8833333333333346</v>
      </c>
      <c r="T60" s="221">
        <v>0</v>
      </c>
      <c r="U60" s="221">
        <v>26.174166666666668</v>
      </c>
      <c r="V60" s="221">
        <v>0</v>
      </c>
      <c r="W60" s="221">
        <v>2.9599999999999995</v>
      </c>
      <c r="X60" s="221">
        <v>3.7691666666666666</v>
      </c>
      <c r="Y60" s="221">
        <v>21.600833333333338</v>
      </c>
      <c r="Z60" s="221">
        <v>0</v>
      </c>
      <c r="AA60" s="221">
        <v>1.4816666666666667</v>
      </c>
      <c r="AB60" s="286">
        <v>0</v>
      </c>
      <c r="AC60" s="221">
        <v>0</v>
      </c>
      <c r="AD60" s="221">
        <v>0</v>
      </c>
      <c r="AE60" s="221">
        <v>0</v>
      </c>
      <c r="AF60" s="221">
        <v>0</v>
      </c>
      <c r="AG60" s="221">
        <v>27.839166666666664</v>
      </c>
      <c r="AH60" s="221">
        <v>0</v>
      </c>
      <c r="AI60" s="221">
        <v>0</v>
      </c>
      <c r="AJ60" s="221">
        <v>0</v>
      </c>
      <c r="AK60" s="221">
        <v>0</v>
      </c>
      <c r="AL60" s="221">
        <v>0</v>
      </c>
      <c r="AM60" s="221">
        <v>0</v>
      </c>
      <c r="AN60" s="221">
        <v>0</v>
      </c>
      <c r="AO60" s="221">
        <v>1.7175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3.2916666666666665</v>
      </c>
      <c r="AZ60" s="221">
        <v>0</v>
      </c>
      <c r="BA60" s="221">
        <v>0</v>
      </c>
      <c r="BB60" s="221">
        <v>0</v>
      </c>
      <c r="BC60" s="221">
        <v>0</v>
      </c>
      <c r="BD60" s="221">
        <v>0</v>
      </c>
      <c r="BE60" s="221">
        <v>0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4.184166666666667</v>
      </c>
      <c r="BO60" s="221">
        <v>5.4074999999999998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2.0858333333333339</v>
      </c>
      <c r="BW60" s="221">
        <v>0</v>
      </c>
      <c r="BX60" s="221">
        <v>0</v>
      </c>
      <c r="BY60" s="221">
        <v>0</v>
      </c>
      <c r="BZ60" s="221">
        <v>0</v>
      </c>
      <c r="CA60" s="221">
        <v>0</v>
      </c>
      <c r="CB60" s="221">
        <v>0</v>
      </c>
      <c r="CC60" s="221">
        <v>6.9899999999999993</v>
      </c>
      <c r="CD60" s="249" t="s">
        <v>221</v>
      </c>
      <c r="CE60" s="251">
        <f t="shared" ref="CE60:CE70" si="0">SUM(C60:CD60)</f>
        <v>192.42833333333334</v>
      </c>
    </row>
    <row r="61" spans="1:84" ht="12.6" customHeight="1" x14ac:dyDescent="0.3">
      <c r="A61" s="171" t="s">
        <v>235</v>
      </c>
      <c r="B61" s="175"/>
      <c r="C61" s="184">
        <v>0</v>
      </c>
      <c r="D61" s="184">
        <v>0</v>
      </c>
      <c r="E61" s="184">
        <v>2154382.23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2520314.36</v>
      </c>
      <c r="Q61" s="185">
        <v>2120097.65</v>
      </c>
      <c r="R61" s="185">
        <v>2856218.1900000004</v>
      </c>
      <c r="S61" s="185">
        <v>659728.97</v>
      </c>
      <c r="T61" s="185">
        <v>0</v>
      </c>
      <c r="U61" s="185">
        <v>2471394.1199999996</v>
      </c>
      <c r="V61" s="185">
        <v>0</v>
      </c>
      <c r="W61" s="185">
        <v>449900.12</v>
      </c>
      <c r="X61" s="185">
        <v>505895.62</v>
      </c>
      <c r="Y61" s="185">
        <v>2423592.0799999996</v>
      </c>
      <c r="Z61" s="185">
        <v>0</v>
      </c>
      <c r="AA61" s="185">
        <v>244135.36</v>
      </c>
      <c r="AB61" s="287">
        <v>5974.4500000000007</v>
      </c>
      <c r="AC61" s="185">
        <v>0</v>
      </c>
      <c r="AD61" s="185">
        <v>0</v>
      </c>
      <c r="AE61" s="185">
        <v>0</v>
      </c>
      <c r="AF61" s="185">
        <v>0</v>
      </c>
      <c r="AG61" s="185">
        <v>3421725.3599999994</v>
      </c>
      <c r="AH61" s="185">
        <v>0</v>
      </c>
      <c r="AI61" s="185">
        <v>0</v>
      </c>
      <c r="AJ61" s="185">
        <v>0</v>
      </c>
      <c r="AK61" s="185">
        <v>0</v>
      </c>
      <c r="AL61" s="185">
        <v>0</v>
      </c>
      <c r="AM61" s="185">
        <v>0</v>
      </c>
      <c r="AN61" s="185">
        <v>0</v>
      </c>
      <c r="AO61" s="185">
        <v>237567.34999999998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226886.03999999998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0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468043.46920177387</v>
      </c>
      <c r="BO61" s="185">
        <v>682716.13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142856.85</v>
      </c>
      <c r="BW61" s="185">
        <v>0</v>
      </c>
      <c r="BX61" s="185">
        <v>0</v>
      </c>
      <c r="BY61" s="185">
        <v>0</v>
      </c>
      <c r="BZ61" s="185">
        <v>0</v>
      </c>
      <c r="CA61" s="185">
        <v>0</v>
      </c>
      <c r="CB61" s="185">
        <v>0</v>
      </c>
      <c r="CC61" s="185">
        <v>674838.79</v>
      </c>
      <c r="CD61" s="249" t="s">
        <v>221</v>
      </c>
      <c r="CE61" s="195">
        <f t="shared" si="0"/>
        <v>22266267.139201771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896765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1077984</v>
      </c>
      <c r="Q62" s="195">
        <f t="shared" si="1"/>
        <v>877559</v>
      </c>
      <c r="R62" s="195">
        <f t="shared" si="1"/>
        <v>1144888</v>
      </c>
      <c r="S62" s="195">
        <f t="shared" si="1"/>
        <v>310042</v>
      </c>
      <c r="T62" s="195">
        <f t="shared" si="1"/>
        <v>0</v>
      </c>
      <c r="U62" s="195">
        <f t="shared" si="1"/>
        <v>1065527</v>
      </c>
      <c r="V62" s="195">
        <f t="shared" si="1"/>
        <v>0</v>
      </c>
      <c r="W62" s="195">
        <f t="shared" si="1"/>
        <v>179824</v>
      </c>
      <c r="X62" s="195">
        <f t="shared" si="1"/>
        <v>205875</v>
      </c>
      <c r="Y62" s="195">
        <f t="shared" si="1"/>
        <v>1032722</v>
      </c>
      <c r="Z62" s="195">
        <f t="shared" si="1"/>
        <v>0</v>
      </c>
      <c r="AA62" s="195">
        <f t="shared" si="1"/>
        <v>98888</v>
      </c>
      <c r="AB62" s="195">
        <f t="shared" si="1"/>
        <v>748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1381714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96940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105885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197187</v>
      </c>
      <c r="BO62" s="195">
        <f t="shared" ref="BO62:CC62" si="2">ROUND(BO47+BO48,0)</f>
        <v>289579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61876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293272</v>
      </c>
      <c r="CD62" s="249" t="s">
        <v>221</v>
      </c>
      <c r="CE62" s="195">
        <f t="shared" si="0"/>
        <v>9317275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0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5">
        <v>101928.75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7466894.410000002</v>
      </c>
      <c r="Q64" s="185">
        <v>161093.4</v>
      </c>
      <c r="R64" s="185">
        <v>227404.74</v>
      </c>
      <c r="S64" s="185">
        <v>245765.29000000004</v>
      </c>
      <c r="T64" s="185">
        <v>0</v>
      </c>
      <c r="U64" s="185">
        <v>1448364.9699999997</v>
      </c>
      <c r="V64" s="185">
        <v>0</v>
      </c>
      <c r="W64" s="185">
        <v>33066.310000000005</v>
      </c>
      <c r="X64" s="185">
        <v>238508.30999999997</v>
      </c>
      <c r="Y64" s="185">
        <v>882322.57000000018</v>
      </c>
      <c r="Z64" s="185">
        <v>0</v>
      </c>
      <c r="AA64" s="185">
        <v>369684.02</v>
      </c>
      <c r="AB64" s="185">
        <v>362081.44000000018</v>
      </c>
      <c r="AC64" s="185">
        <v>28497.989999999998</v>
      </c>
      <c r="AD64" s="185">
        <v>0</v>
      </c>
      <c r="AE64" s="185">
        <v>0</v>
      </c>
      <c r="AF64" s="185">
        <v>0</v>
      </c>
      <c r="AG64" s="185">
        <v>562798.94000000006</v>
      </c>
      <c r="AH64" s="185">
        <v>0</v>
      </c>
      <c r="AI64" s="185">
        <v>0</v>
      </c>
      <c r="AJ64" s="185">
        <v>0</v>
      </c>
      <c r="AK64" s="185">
        <v>0</v>
      </c>
      <c r="AL64" s="185">
        <v>0</v>
      </c>
      <c r="AM64" s="185">
        <v>0</v>
      </c>
      <c r="AN64" s="185">
        <v>0</v>
      </c>
      <c r="AO64" s="185">
        <v>5753.47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77097.489999999991</v>
      </c>
      <c r="AZ64" s="185">
        <v>0</v>
      </c>
      <c r="BA64" s="185">
        <v>0</v>
      </c>
      <c r="BB64" s="185">
        <v>0</v>
      </c>
      <c r="BC64" s="185">
        <v>0</v>
      </c>
      <c r="BD64" s="185">
        <v>0</v>
      </c>
      <c r="BE64" s="185">
        <v>0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25496.510000000002</v>
      </c>
      <c r="BO64" s="185">
        <v>24673.3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5675.3300000000008</v>
      </c>
      <c r="BW64" s="185">
        <v>0</v>
      </c>
      <c r="BX64" s="185">
        <v>0</v>
      </c>
      <c r="BY64" s="185">
        <v>0</v>
      </c>
      <c r="BZ64" s="185">
        <v>0</v>
      </c>
      <c r="CA64" s="185">
        <v>0</v>
      </c>
      <c r="CB64" s="185">
        <v>0</v>
      </c>
      <c r="CC64" s="185">
        <v>37719.61</v>
      </c>
      <c r="CD64" s="249" t="s">
        <v>221</v>
      </c>
      <c r="CE64" s="195">
        <f t="shared" si="0"/>
        <v>12304826.850000003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302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39693.240000000005</v>
      </c>
      <c r="Q65" s="185">
        <v>209.20999999999998</v>
      </c>
      <c r="R65" s="185">
        <v>187.04000000000002</v>
      </c>
      <c r="S65" s="185">
        <v>147.89000000000001</v>
      </c>
      <c r="T65" s="185">
        <v>0</v>
      </c>
      <c r="U65" s="185">
        <v>4804.92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28.74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316.31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1987.6100000000001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0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3222.59</v>
      </c>
      <c r="BO65" s="185">
        <v>151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249" t="s">
        <v>221</v>
      </c>
      <c r="CE65" s="195">
        <f t="shared" si="0"/>
        <v>51050.55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859711.17999999993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502980.39999999991</v>
      </c>
      <c r="Q66" s="185">
        <v>7465.59</v>
      </c>
      <c r="R66" s="185">
        <v>5962.3200000000006</v>
      </c>
      <c r="S66" s="184">
        <v>118652.22999999998</v>
      </c>
      <c r="T66" s="184">
        <v>0</v>
      </c>
      <c r="U66" s="185">
        <v>2550113.1200000006</v>
      </c>
      <c r="V66" s="185">
        <v>0</v>
      </c>
      <c r="W66" s="185">
        <v>8226.86</v>
      </c>
      <c r="X66" s="185">
        <v>144262.19</v>
      </c>
      <c r="Y66" s="185">
        <v>286692.99999999988</v>
      </c>
      <c r="Z66" s="185">
        <v>0</v>
      </c>
      <c r="AA66" s="185">
        <v>3700</v>
      </c>
      <c r="AB66" s="185">
        <v>11380.32</v>
      </c>
      <c r="AC66" s="185">
        <v>43.48</v>
      </c>
      <c r="AD66" s="185">
        <v>0</v>
      </c>
      <c r="AE66" s="185">
        <v>0</v>
      </c>
      <c r="AF66" s="185">
        <v>0</v>
      </c>
      <c r="AG66" s="185">
        <v>626330.72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211040.64000000004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0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266420.15000000002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0</v>
      </c>
      <c r="BY66" s="185">
        <v>0</v>
      </c>
      <c r="BZ66" s="185">
        <v>0</v>
      </c>
      <c r="CA66" s="185">
        <v>0</v>
      </c>
      <c r="CB66" s="185">
        <v>0</v>
      </c>
      <c r="CC66" s="185">
        <v>44326.14</v>
      </c>
      <c r="CD66" s="249" t="s">
        <v>221</v>
      </c>
      <c r="CE66" s="195">
        <f t="shared" si="0"/>
        <v>5647308.3400000008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985903</v>
      </c>
      <c r="Q67" s="195">
        <f t="shared" si="3"/>
        <v>35128</v>
      </c>
      <c r="R67" s="195">
        <f t="shared" si="3"/>
        <v>48495</v>
      </c>
      <c r="S67" s="195">
        <f t="shared" si="3"/>
        <v>28885</v>
      </c>
      <c r="T67" s="195">
        <f t="shared" si="3"/>
        <v>0</v>
      </c>
      <c r="U67" s="195">
        <f t="shared" si="3"/>
        <v>155750</v>
      </c>
      <c r="V67" s="195">
        <f t="shared" si="3"/>
        <v>0</v>
      </c>
      <c r="W67" s="195">
        <f t="shared" si="3"/>
        <v>7777</v>
      </c>
      <c r="X67" s="195">
        <f t="shared" si="3"/>
        <v>0</v>
      </c>
      <c r="Y67" s="195">
        <f t="shared" si="3"/>
        <v>240730</v>
      </c>
      <c r="Z67" s="195">
        <f t="shared" si="3"/>
        <v>0</v>
      </c>
      <c r="AA67" s="195">
        <f t="shared" si="3"/>
        <v>2429</v>
      </c>
      <c r="AB67" s="195">
        <f t="shared" si="3"/>
        <v>240</v>
      </c>
      <c r="AC67" s="195">
        <f t="shared" si="3"/>
        <v>3550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55833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7657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11567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110</v>
      </c>
      <c r="CD67" s="249" t="s">
        <v>221</v>
      </c>
      <c r="CE67" s="195">
        <f t="shared" si="0"/>
        <v>1584054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5236.18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308.94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5545.12</v>
      </c>
      <c r="CF68" s="252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5">
        <v>34590.69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535734.98999999987</v>
      </c>
      <c r="Q69" s="185">
        <v>31278.47</v>
      </c>
      <c r="R69" s="224">
        <v>105026.29000000001</v>
      </c>
      <c r="S69" s="185">
        <v>55250.149999999987</v>
      </c>
      <c r="T69" s="184">
        <v>0</v>
      </c>
      <c r="U69" s="185">
        <v>43190.390000000007</v>
      </c>
      <c r="V69" s="185">
        <v>0</v>
      </c>
      <c r="W69" s="184">
        <v>1560.25</v>
      </c>
      <c r="X69" s="185">
        <v>4847.18</v>
      </c>
      <c r="Y69" s="185">
        <v>124627.36</v>
      </c>
      <c r="Z69" s="185">
        <v>0</v>
      </c>
      <c r="AA69" s="185">
        <v>822.86</v>
      </c>
      <c r="AB69" s="185">
        <v>16948.579999999998</v>
      </c>
      <c r="AC69" s="185">
        <v>0</v>
      </c>
      <c r="AD69" s="185">
        <v>0</v>
      </c>
      <c r="AE69" s="185">
        <v>0</v>
      </c>
      <c r="AF69" s="185">
        <v>0</v>
      </c>
      <c r="AG69" s="185">
        <v>110280.53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185.74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7779.0000000000009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0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55966.119999999995</v>
      </c>
      <c r="BO69" s="185">
        <v>7845.3600000000006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-9729.7200000000012</v>
      </c>
      <c r="BW69" s="185">
        <v>0</v>
      </c>
      <c r="BX69" s="185">
        <v>0</v>
      </c>
      <c r="BY69" s="185">
        <v>0</v>
      </c>
      <c r="BZ69" s="185">
        <v>0</v>
      </c>
      <c r="CA69" s="185">
        <v>0</v>
      </c>
      <c r="CB69" s="185">
        <v>0</v>
      </c>
      <c r="CC69" s="185">
        <v>704.72</v>
      </c>
      <c r="CD69" s="188">
        <v>0</v>
      </c>
      <c r="CE69" s="195">
        <f t="shared" si="0"/>
        <v>1126908.9600000002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0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0</v>
      </c>
      <c r="CD70" s="188">
        <v>0</v>
      </c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4047679.85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13134740.580000002</v>
      </c>
      <c r="Q71" s="195">
        <f t="shared" si="5"/>
        <v>3232831.32</v>
      </c>
      <c r="R71" s="195">
        <f t="shared" si="5"/>
        <v>4388181.580000001</v>
      </c>
      <c r="S71" s="195">
        <f t="shared" si="5"/>
        <v>1418471.5299999998</v>
      </c>
      <c r="T71" s="195">
        <f t="shared" si="5"/>
        <v>0</v>
      </c>
      <c r="U71" s="195">
        <f t="shared" si="5"/>
        <v>7739144.5200000005</v>
      </c>
      <c r="V71" s="195">
        <f t="shared" si="5"/>
        <v>0</v>
      </c>
      <c r="W71" s="195">
        <f t="shared" si="5"/>
        <v>680354.54</v>
      </c>
      <c r="X71" s="195">
        <f t="shared" si="5"/>
        <v>1099388.2999999998</v>
      </c>
      <c r="Y71" s="195">
        <f t="shared" si="5"/>
        <v>4990687.01</v>
      </c>
      <c r="Z71" s="195">
        <f t="shared" si="5"/>
        <v>0</v>
      </c>
      <c r="AA71" s="195">
        <f t="shared" si="5"/>
        <v>719687.98</v>
      </c>
      <c r="AB71" s="195">
        <f t="shared" si="5"/>
        <v>397372.79000000021</v>
      </c>
      <c r="AC71" s="195">
        <f t="shared" si="5"/>
        <v>32091.469999999998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6158998.8599999994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340446.55999999994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638641.72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0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1027902.8392017739</v>
      </c>
      <c r="BO71" s="195">
        <f t="shared" si="6"/>
        <v>1004964.79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200678.46</v>
      </c>
      <c r="BW71" s="195">
        <f t="shared" si="7"/>
        <v>0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1050971.26</v>
      </c>
      <c r="CD71" s="245">
        <f>CD69-CD70</f>
        <v>0</v>
      </c>
      <c r="CE71" s="195">
        <f>SUM(CE61:CE69)-CE70</f>
        <v>52303235.959201775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0</v>
      </c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5">
        <v>7096056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5">
        <v>0</v>
      </c>
      <c r="W73" s="185">
        <v>0</v>
      </c>
      <c r="X73" s="185">
        <v>0</v>
      </c>
      <c r="Y73" s="185">
        <v>0</v>
      </c>
      <c r="Z73" s="185">
        <v>0</v>
      </c>
      <c r="AA73" s="185">
        <v>0</v>
      </c>
      <c r="AB73" s="185">
        <v>0</v>
      </c>
      <c r="AC73" s="185">
        <v>0</v>
      </c>
      <c r="AD73" s="185">
        <v>0</v>
      </c>
      <c r="AE73" s="185">
        <v>0</v>
      </c>
      <c r="AF73" s="185">
        <v>0</v>
      </c>
      <c r="AG73" s="185">
        <v>0</v>
      </c>
      <c r="AH73" s="185">
        <v>0</v>
      </c>
      <c r="AI73" s="185">
        <v>0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7096056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5">
        <v>0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14224752.35</v>
      </c>
      <c r="Q74" s="185">
        <v>7214736.9000000004</v>
      </c>
      <c r="R74" s="185">
        <v>921280.62</v>
      </c>
      <c r="S74" s="185">
        <v>0</v>
      </c>
      <c r="T74" s="185">
        <v>0</v>
      </c>
      <c r="U74" s="185">
        <v>8205992.2199999997</v>
      </c>
      <c r="V74" s="185">
        <v>0</v>
      </c>
      <c r="W74" s="185">
        <v>1696882.68</v>
      </c>
      <c r="X74" s="185">
        <v>1745793</v>
      </c>
      <c r="Y74" s="185">
        <v>5231253.97</v>
      </c>
      <c r="Z74" s="185">
        <v>0</v>
      </c>
      <c r="AA74" s="185">
        <v>419303.26</v>
      </c>
      <c r="AB74" s="185">
        <v>496345.76</v>
      </c>
      <c r="AC74" s="185">
        <v>13791</v>
      </c>
      <c r="AD74" s="185">
        <v>0</v>
      </c>
      <c r="AE74" s="185">
        <v>0</v>
      </c>
      <c r="AF74" s="185">
        <v>0</v>
      </c>
      <c r="AG74" s="185">
        <v>7002605</v>
      </c>
      <c r="AH74" s="185">
        <v>0</v>
      </c>
      <c r="AI74" s="185">
        <v>0</v>
      </c>
      <c r="AJ74" s="185">
        <v>0</v>
      </c>
      <c r="AK74" s="185">
        <v>0</v>
      </c>
      <c r="AL74" s="185">
        <v>0</v>
      </c>
      <c r="AM74" s="185">
        <v>0</v>
      </c>
      <c r="AN74" s="185">
        <v>0</v>
      </c>
      <c r="AO74" s="185">
        <v>38192.769999999997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47210929.529999994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7096056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14224752.35</v>
      </c>
      <c r="Q75" s="195">
        <f t="shared" si="9"/>
        <v>7214736.9000000004</v>
      </c>
      <c r="R75" s="195">
        <f t="shared" si="9"/>
        <v>921280.62</v>
      </c>
      <c r="S75" s="195">
        <f t="shared" si="9"/>
        <v>0</v>
      </c>
      <c r="T75" s="195">
        <f t="shared" si="9"/>
        <v>0</v>
      </c>
      <c r="U75" s="195">
        <f t="shared" si="9"/>
        <v>8205992.2199999997</v>
      </c>
      <c r="V75" s="195">
        <f t="shared" si="9"/>
        <v>0</v>
      </c>
      <c r="W75" s="195">
        <f t="shared" si="9"/>
        <v>1696882.68</v>
      </c>
      <c r="X75" s="195">
        <f t="shared" si="9"/>
        <v>1745793</v>
      </c>
      <c r="Y75" s="195">
        <f t="shared" si="9"/>
        <v>5231253.97</v>
      </c>
      <c r="Z75" s="195">
        <f t="shared" si="9"/>
        <v>0</v>
      </c>
      <c r="AA75" s="195">
        <f t="shared" si="9"/>
        <v>419303.26</v>
      </c>
      <c r="AB75" s="195">
        <f t="shared" si="9"/>
        <v>496345.76</v>
      </c>
      <c r="AC75" s="195">
        <f t="shared" si="9"/>
        <v>13791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7002605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38192.769999999997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54306985.530000001</v>
      </c>
      <c r="CF75" s="252"/>
    </row>
    <row r="76" spans="1:84" ht="12.6" customHeight="1" x14ac:dyDescent="0.25">
      <c r="A76" s="171" t="s">
        <v>248</v>
      </c>
      <c r="B76" s="175"/>
      <c r="C76" s="184">
        <v>0</v>
      </c>
      <c r="D76" s="184">
        <v>0</v>
      </c>
      <c r="E76" s="185">
        <v>7543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19488</v>
      </c>
      <c r="Q76" s="185">
        <v>9402</v>
      </c>
      <c r="R76" s="185">
        <v>6833</v>
      </c>
      <c r="S76" s="185">
        <v>5427</v>
      </c>
      <c r="T76" s="185">
        <v>0</v>
      </c>
      <c r="U76" s="185">
        <v>11654</v>
      </c>
      <c r="V76" s="185">
        <v>0</v>
      </c>
      <c r="W76" s="185">
        <v>0</v>
      </c>
      <c r="X76" s="185">
        <v>0</v>
      </c>
      <c r="Y76" s="185">
        <v>33883</v>
      </c>
      <c r="Z76" s="185">
        <v>0</v>
      </c>
      <c r="AA76" s="185">
        <v>0</v>
      </c>
      <c r="AB76" s="185">
        <v>4623</v>
      </c>
      <c r="AC76" s="185">
        <v>743</v>
      </c>
      <c r="AD76" s="185">
        <v>0</v>
      </c>
      <c r="AE76" s="185">
        <v>0</v>
      </c>
      <c r="AF76" s="185">
        <v>0</v>
      </c>
      <c r="AG76" s="185">
        <v>14792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5958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14784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61218</v>
      </c>
      <c r="BF76" s="185">
        <v>0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0</v>
      </c>
      <c r="BO76" s="185">
        <v>690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49" t="s">
        <v>221</v>
      </c>
      <c r="CE76" s="195">
        <f t="shared" si="8"/>
        <v>197038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5523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2764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704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70</v>
      </c>
      <c r="AW77" s="184">
        <v>0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9061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7543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19488</v>
      </c>
      <c r="Q78" s="184">
        <v>9402</v>
      </c>
      <c r="R78" s="184">
        <v>6833</v>
      </c>
      <c r="S78" s="184">
        <v>5427</v>
      </c>
      <c r="T78" s="184">
        <v>0</v>
      </c>
      <c r="U78" s="184">
        <v>11654</v>
      </c>
      <c r="V78" s="184">
        <v>0</v>
      </c>
      <c r="W78" s="184">
        <v>0</v>
      </c>
      <c r="X78" s="184">
        <v>0</v>
      </c>
      <c r="Y78" s="184">
        <v>33883</v>
      </c>
      <c r="Z78" s="184">
        <v>0</v>
      </c>
      <c r="AA78" s="184">
        <v>0</v>
      </c>
      <c r="AB78" s="184">
        <v>4623</v>
      </c>
      <c r="AC78" s="184">
        <v>743</v>
      </c>
      <c r="AD78" s="184">
        <v>0</v>
      </c>
      <c r="AE78" s="184">
        <v>0</v>
      </c>
      <c r="AF78" s="184">
        <v>0</v>
      </c>
      <c r="AG78" s="184">
        <v>14792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5958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0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0</v>
      </c>
      <c r="BI78" s="184">
        <v>0</v>
      </c>
      <c r="BJ78" s="249" t="s">
        <v>221</v>
      </c>
      <c r="BK78" s="184">
        <v>0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0</v>
      </c>
      <c r="BT78" s="184">
        <v>0</v>
      </c>
      <c r="BU78" s="184">
        <v>0</v>
      </c>
      <c r="BV78" s="184">
        <v>0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120346</v>
      </c>
      <c r="CF78" s="195"/>
    </row>
    <row r="79" spans="1:84" ht="12.6" customHeight="1" x14ac:dyDescent="0.25">
      <c r="A79" s="171" t="s">
        <v>251</v>
      </c>
      <c r="B79" s="175"/>
      <c r="C79" s="225">
        <v>0</v>
      </c>
      <c r="D79" s="225">
        <v>0</v>
      </c>
      <c r="E79" s="184">
        <v>51136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7662</v>
      </c>
      <c r="O79" s="184">
        <v>0</v>
      </c>
      <c r="P79" s="184">
        <v>100776</v>
      </c>
      <c r="Q79" s="184">
        <v>0</v>
      </c>
      <c r="R79" s="184">
        <v>0</v>
      </c>
      <c r="S79" s="184">
        <v>109771</v>
      </c>
      <c r="T79" s="184">
        <v>0</v>
      </c>
      <c r="U79" s="184">
        <v>553.5</v>
      </c>
      <c r="V79" s="184">
        <v>0</v>
      </c>
      <c r="W79" s="184">
        <v>0</v>
      </c>
      <c r="X79" s="184">
        <v>0</v>
      </c>
      <c r="Y79" s="184">
        <v>112999.5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9499</v>
      </c>
      <c r="AF79" s="184">
        <v>0</v>
      </c>
      <c r="AG79" s="184">
        <v>115197.5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507594.5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</v>
      </c>
      <c r="D80" s="187">
        <v>0</v>
      </c>
      <c r="E80" s="187">
        <v>8.3916666666666675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10.307499999999999</v>
      </c>
      <c r="Q80" s="187">
        <v>11.019166666666665</v>
      </c>
      <c r="R80" s="187">
        <v>2.4575</v>
      </c>
      <c r="S80" s="187">
        <v>8.3333333333333339E-4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0.48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16.364166666666669</v>
      </c>
      <c r="AH80" s="187">
        <v>0</v>
      </c>
      <c r="AI80" s="187">
        <v>0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1.7108333333333334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50.731666666666669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1268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1278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1266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1280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1281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1282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402</v>
      </c>
      <c r="D111" s="174">
        <v>1165.5222222222221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18</v>
      </c>
    </row>
    <row r="128" spans="1:5" ht="12.6" customHeight="1" x14ac:dyDescent="0.25">
      <c r="A128" s="173" t="s">
        <v>292</v>
      </c>
      <c r="B128" s="172" t="s">
        <v>256</v>
      </c>
      <c r="C128" s="189">
        <v>50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216</v>
      </c>
      <c r="C138" s="189">
        <v>0</v>
      </c>
      <c r="D138" s="174">
        <v>186</v>
      </c>
      <c r="E138" s="175">
        <f>SUM(B138:D138)</f>
        <v>402</v>
      </c>
    </row>
    <row r="139" spans="1:6" ht="12.6" customHeight="1" x14ac:dyDescent="0.25">
      <c r="A139" s="173" t="s">
        <v>215</v>
      </c>
      <c r="B139" s="174">
        <v>722</v>
      </c>
      <c r="C139" s="189">
        <v>0</v>
      </c>
      <c r="D139" s="174">
        <v>444</v>
      </c>
      <c r="E139" s="175">
        <f>SUM(B139:D139)</f>
        <v>1166</v>
      </c>
    </row>
    <row r="140" spans="1:6" ht="12.6" customHeight="1" x14ac:dyDescent="0.25">
      <c r="A140" s="173" t="s">
        <v>298</v>
      </c>
      <c r="B140" s="174">
        <v>2456</v>
      </c>
      <c r="C140" s="174">
        <v>0</v>
      </c>
      <c r="D140" s="174">
        <v>4088</v>
      </c>
      <c r="E140" s="175">
        <f>SUM(B140:D140)</f>
        <v>6544</v>
      </c>
    </row>
    <row r="141" spans="1:6" ht="12.6" customHeight="1" x14ac:dyDescent="0.25">
      <c r="A141" s="173" t="s">
        <v>245</v>
      </c>
      <c r="B141" s="174">
        <v>3607834</v>
      </c>
      <c r="C141" s="189">
        <v>0</v>
      </c>
      <c r="D141" s="174">
        <v>3488222</v>
      </c>
      <c r="E141" s="175">
        <f>SUM(B141:D141)</f>
        <v>7096056</v>
      </c>
      <c r="F141" s="199"/>
    </row>
    <row r="142" spans="1:6" ht="12.6" customHeight="1" x14ac:dyDescent="0.25">
      <c r="A142" s="173" t="s">
        <v>246</v>
      </c>
      <c r="B142" s="174">
        <v>17766378.889744345</v>
      </c>
      <c r="C142" s="189"/>
      <c r="D142" s="174">
        <v>29572051.580255646</v>
      </c>
      <c r="E142" s="175">
        <f>SUM(B142:D142)</f>
        <v>47338430.469999991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/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/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9317275.6868209578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9317275.6868209578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5545.12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5545.12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6900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6900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5601882</v>
      </c>
      <c r="C200" s="189">
        <v>229367</v>
      </c>
      <c r="D200" s="174">
        <v>833033</v>
      </c>
      <c r="E200" s="175">
        <f t="shared" si="10"/>
        <v>4998216</v>
      </c>
    </row>
    <row r="201" spans="1:8" ht="12.6" customHeight="1" x14ac:dyDescent="0.25">
      <c r="A201" s="173" t="s">
        <v>338</v>
      </c>
      <c r="B201" s="174">
        <v>15500</v>
      </c>
      <c r="C201" s="189">
        <v>0</v>
      </c>
      <c r="D201" s="174">
        <v>0</v>
      </c>
      <c r="E201" s="175">
        <f t="shared" si="10"/>
        <v>15500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5617382</v>
      </c>
      <c r="C204" s="191">
        <f>SUM(C195:C203)</f>
        <v>229367</v>
      </c>
      <c r="D204" s="175">
        <f>SUM(D195:D203)</f>
        <v>833033</v>
      </c>
      <c r="E204" s="175">
        <f>SUM(E195:E203)</f>
        <v>5013716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" customHeight="1" x14ac:dyDescent="0.25">
      <c r="A210" s="173" t="s">
        <v>334</v>
      </c>
      <c r="B210" s="174"/>
      <c r="C210" s="189"/>
      <c r="D210" s="174"/>
      <c r="E210" s="175">
        <f t="shared" si="11"/>
        <v>0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1493741</v>
      </c>
      <c r="C213" s="189">
        <v>1233453</v>
      </c>
      <c r="D213" s="174">
        <v>336299</v>
      </c>
      <c r="E213" s="175">
        <f t="shared" si="11"/>
        <v>2390895</v>
      </c>
      <c r="H213" s="259"/>
    </row>
    <row r="214" spans="1:8" ht="12.6" customHeight="1" x14ac:dyDescent="0.25">
      <c r="A214" s="173" t="s">
        <v>338</v>
      </c>
      <c r="B214" s="174">
        <v>6263</v>
      </c>
      <c r="C214" s="189">
        <v>4105</v>
      </c>
      <c r="D214" s="174">
        <v>6263</v>
      </c>
      <c r="E214" s="175">
        <f t="shared" si="11"/>
        <v>4105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1500004</v>
      </c>
      <c r="C217" s="191">
        <f>SUM(C208:C216)</f>
        <v>1237558</v>
      </c>
      <c r="D217" s="175">
        <f>SUM(D208:D216)</f>
        <v>342562</v>
      </c>
      <c r="E217" s="175">
        <f>SUM(E208:E216)</f>
        <v>2395000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888061.83979310363</v>
      </c>
      <c r="D221" s="172">
        <f>C221</f>
        <v>888061.83979310363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/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/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0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1915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899354.2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899354.2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1787416.0397931035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/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/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/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/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0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2618716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2618716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/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2618716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2618716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/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0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2618716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2618716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2618716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7096056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47210929.529999994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54306985.529999994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888061.83979310363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/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899354.2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1787416.0397931035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52519569.49020689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52519569.49020689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22266267.139201771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9317275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0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12304826.850000003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51050.55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5647308.3400000008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1584054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5545.12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/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/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1126908.9600000002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52303235.959201775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216333.53100511432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216333.53100511432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216333.53100511432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Kaiser Permanente Capitol Hill Campus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402</v>
      </c>
      <c r="C414" s="194">
        <f>E138</f>
        <v>402</v>
      </c>
      <c r="D414" s="179"/>
    </row>
    <row r="415" spans="1:5" ht="12.6" customHeight="1" x14ac:dyDescent="0.25">
      <c r="A415" s="179" t="s">
        <v>464</v>
      </c>
      <c r="B415" s="179">
        <f>D111</f>
        <v>1165.5222222222221</v>
      </c>
      <c r="C415" s="179">
        <f>E139</f>
        <v>1166</v>
      </c>
      <c r="D415" s="194">
        <f>SUM(C59:H59)+N59</f>
        <v>1165.5222222222201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22266267.139201771</v>
      </c>
      <c r="C427" s="179">
        <f t="shared" ref="C427:C434" si="13">CE61</f>
        <v>22266267.139201771</v>
      </c>
      <c r="D427" s="179"/>
    </row>
    <row r="428" spans="1:7" ht="12.6" customHeight="1" x14ac:dyDescent="0.25">
      <c r="A428" s="179" t="s">
        <v>3</v>
      </c>
      <c r="B428" s="179">
        <f t="shared" si="12"/>
        <v>9317275</v>
      </c>
      <c r="C428" s="179">
        <f t="shared" si="13"/>
        <v>9317275</v>
      </c>
      <c r="D428" s="179">
        <f>D173</f>
        <v>9317275.6868209578</v>
      </c>
    </row>
    <row r="429" spans="1:7" ht="12.6" customHeight="1" x14ac:dyDescent="0.25">
      <c r="A429" s="179" t="s">
        <v>236</v>
      </c>
      <c r="B429" s="179">
        <f t="shared" si="12"/>
        <v>0</v>
      </c>
      <c r="C429" s="179">
        <f t="shared" si="13"/>
        <v>0</v>
      </c>
      <c r="D429" s="179"/>
    </row>
    <row r="430" spans="1:7" ht="12.6" customHeight="1" x14ac:dyDescent="0.25">
      <c r="A430" s="179" t="s">
        <v>237</v>
      </c>
      <c r="B430" s="179">
        <f t="shared" si="12"/>
        <v>12304826.850000003</v>
      </c>
      <c r="C430" s="179">
        <f t="shared" si="13"/>
        <v>12304826.850000003</v>
      </c>
      <c r="D430" s="179"/>
    </row>
    <row r="431" spans="1:7" ht="12.6" customHeight="1" x14ac:dyDescent="0.25">
      <c r="A431" s="179" t="s">
        <v>444</v>
      </c>
      <c r="B431" s="179">
        <f t="shared" si="12"/>
        <v>51050.55</v>
      </c>
      <c r="C431" s="179">
        <f t="shared" si="13"/>
        <v>51050.55</v>
      </c>
      <c r="D431" s="179"/>
    </row>
    <row r="432" spans="1:7" ht="12.6" customHeight="1" x14ac:dyDescent="0.25">
      <c r="A432" s="179" t="s">
        <v>445</v>
      </c>
      <c r="B432" s="179">
        <f t="shared" si="12"/>
        <v>5647308.3400000008</v>
      </c>
      <c r="C432" s="179">
        <f t="shared" si="13"/>
        <v>5647308.3400000008</v>
      </c>
      <c r="D432" s="179"/>
    </row>
    <row r="433" spans="1:7" ht="12.6" customHeight="1" x14ac:dyDescent="0.25">
      <c r="A433" s="179" t="s">
        <v>6</v>
      </c>
      <c r="B433" s="179">
        <f t="shared" si="12"/>
        <v>1584054</v>
      </c>
      <c r="C433" s="179">
        <f t="shared" si="13"/>
        <v>1584054</v>
      </c>
      <c r="D433" s="179">
        <f>C217</f>
        <v>1237558</v>
      </c>
    </row>
    <row r="434" spans="1:7" ht="12.6" customHeight="1" x14ac:dyDescent="0.25">
      <c r="A434" s="179" t="s">
        <v>474</v>
      </c>
      <c r="B434" s="179">
        <f t="shared" si="12"/>
        <v>5545.12</v>
      </c>
      <c r="C434" s="179">
        <f t="shared" si="13"/>
        <v>5545.12</v>
      </c>
      <c r="D434" s="179">
        <f>D177</f>
        <v>5545.12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0</v>
      </c>
      <c r="C436" s="179"/>
      <c r="D436" s="179">
        <f>D186</f>
        <v>6900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0</v>
      </c>
      <c r="C438" s="194">
        <f>CD69</f>
        <v>0</v>
      </c>
      <c r="D438" s="194">
        <f>D181+D186+D190</f>
        <v>6900</v>
      </c>
    </row>
    <row r="439" spans="1:7" ht="12.6" customHeight="1" x14ac:dyDescent="0.25">
      <c r="A439" s="179" t="s">
        <v>451</v>
      </c>
      <c r="B439" s="194">
        <f>C389</f>
        <v>1126908.9600000002</v>
      </c>
      <c r="C439" s="194">
        <f>SUM(C69:CC69)</f>
        <v>1126908.9600000002</v>
      </c>
      <c r="D439" s="179"/>
    </row>
    <row r="440" spans="1:7" ht="12.6" customHeight="1" x14ac:dyDescent="0.25">
      <c r="A440" s="179" t="s">
        <v>477</v>
      </c>
      <c r="B440" s="194">
        <f>B438+B439</f>
        <v>1126908.9600000002</v>
      </c>
      <c r="C440" s="194">
        <f>CE69</f>
        <v>1126908.9600000002</v>
      </c>
      <c r="D440" s="179"/>
    </row>
    <row r="441" spans="1:7" ht="12.6" customHeight="1" x14ac:dyDescent="0.25">
      <c r="A441" s="179" t="s">
        <v>478</v>
      </c>
      <c r="B441" s="179">
        <f>D390</f>
        <v>52303235.959201775</v>
      </c>
      <c r="C441" s="179">
        <f>SUM(C427:C437)+C440</f>
        <v>52303235.959201775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888061.83979310363</v>
      </c>
      <c r="C444" s="179">
        <f>C363</f>
        <v>888061.83979310363</v>
      </c>
      <c r="D444" s="179"/>
    </row>
    <row r="445" spans="1:7" ht="12.6" customHeight="1" x14ac:dyDescent="0.25">
      <c r="A445" s="179" t="s">
        <v>343</v>
      </c>
      <c r="B445" s="179">
        <f>D229</f>
        <v>0</v>
      </c>
      <c r="C445" s="179">
        <f>C364</f>
        <v>0</v>
      </c>
      <c r="D445" s="179"/>
    </row>
    <row r="446" spans="1:7" ht="12.6" customHeight="1" x14ac:dyDescent="0.25">
      <c r="A446" s="179" t="s">
        <v>351</v>
      </c>
      <c r="B446" s="179">
        <f>D236</f>
        <v>899354.2</v>
      </c>
      <c r="C446" s="179">
        <f>C365</f>
        <v>899354.2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1787416.0397931035</v>
      </c>
      <c r="C448" s="179">
        <f>D367</f>
        <v>1787416.0397931035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1915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899354.2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7096056</v>
      </c>
      <c r="C463" s="194">
        <f>CE73</f>
        <v>7096056</v>
      </c>
      <c r="D463" s="194">
        <f>E141+E147+E153</f>
        <v>7096056</v>
      </c>
    </row>
    <row r="464" spans="1:7" ht="12.6" customHeight="1" x14ac:dyDescent="0.25">
      <c r="A464" s="179" t="s">
        <v>246</v>
      </c>
      <c r="B464" s="194">
        <f>C360</f>
        <v>47210929.529999994</v>
      </c>
      <c r="C464" s="194">
        <f>CE74</f>
        <v>47210929.529999994</v>
      </c>
      <c r="D464" s="194">
        <f>E142+E148+E154</f>
        <v>47338430.469999991</v>
      </c>
    </row>
    <row r="465" spans="1:7" ht="12.6" customHeight="1" x14ac:dyDescent="0.25">
      <c r="A465" s="179" t="s">
        <v>247</v>
      </c>
      <c r="B465" s="194">
        <f>D361</f>
        <v>54306985.529999994</v>
      </c>
      <c r="C465" s="194">
        <f>CE75</f>
        <v>54306985.530000001</v>
      </c>
      <c r="D465" s="194">
        <f>D463+D464</f>
        <v>54434486.469999991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2618716</v>
      </c>
      <c r="C473" s="179">
        <f>SUM(E200:E201)</f>
        <v>5013716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2618716</v>
      </c>
      <c r="C476" s="179">
        <f>E204</f>
        <v>5013716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0</v>
      </c>
      <c r="C478" s="179">
        <f>E217</f>
        <v>2395000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2618716</v>
      </c>
    </row>
    <row r="482" spans="1:12" ht="12.6" customHeight="1" x14ac:dyDescent="0.25">
      <c r="A482" s="180" t="s">
        <v>499</v>
      </c>
      <c r="C482" s="180">
        <f>D339</f>
        <v>2618716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020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5033.5399999999991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1054255.57</v>
      </c>
      <c r="C498" s="240">
        <f>E71</f>
        <v>4047679.85</v>
      </c>
      <c r="D498" s="240">
        <f>'Prior Year'!E59</f>
        <v>100</v>
      </c>
      <c r="E498" s="180">
        <f>E59</f>
        <v>1165.5222222222201</v>
      </c>
      <c r="F498" s="263">
        <f t="shared" si="15"/>
        <v>10542.555700000001</v>
      </c>
      <c r="G498" s="263">
        <f t="shared" si="15"/>
        <v>3472.8465685386682</v>
      </c>
      <c r="H498" s="265">
        <f t="shared" si="16"/>
        <v>-0.67058779034587712</v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9864718.3299999982</v>
      </c>
      <c r="C509" s="240">
        <f>P71</f>
        <v>13134740.580000002</v>
      </c>
      <c r="D509" s="240">
        <f>'Prior Year'!P59</f>
        <v>227462</v>
      </c>
      <c r="E509" s="180">
        <f>P59</f>
        <v>280650</v>
      </c>
      <c r="F509" s="263">
        <f t="shared" si="15"/>
        <v>43.368643245904799</v>
      </c>
      <c r="G509" s="263">
        <f t="shared" si="15"/>
        <v>46.801142276857306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3060158.8300000005</v>
      </c>
      <c r="C510" s="240">
        <f>Q71</f>
        <v>3232831.32</v>
      </c>
      <c r="D510" s="240">
        <f>'Prior Year'!Q59</f>
        <v>133258</v>
      </c>
      <c r="E510" s="180">
        <f>Q59</f>
        <v>138112</v>
      </c>
      <c r="F510" s="263">
        <f t="shared" si="15"/>
        <v>22.964165978778013</v>
      </c>
      <c r="G510" s="263">
        <f t="shared" si="15"/>
        <v>23.407316670528267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3665176.66</v>
      </c>
      <c r="C511" s="240">
        <f>R71</f>
        <v>4388181.580000001</v>
      </c>
      <c r="D511" s="240">
        <f>'Prior Year'!R59</f>
        <v>367630</v>
      </c>
      <c r="E511" s="180">
        <f>R59</f>
        <v>455963</v>
      </c>
      <c r="F511" s="263">
        <f t="shared" si="15"/>
        <v>9.9697431112803638</v>
      </c>
      <c r="G511" s="263">
        <f t="shared" si="15"/>
        <v>9.6239861129082858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1193480.6599999999</v>
      </c>
      <c r="C512" s="240">
        <f>S71</f>
        <v>1418471.5299999998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6707273.0800000001</v>
      </c>
      <c r="C514" s="240">
        <f>U71</f>
        <v>7739144.5200000005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594565.87</v>
      </c>
      <c r="C516" s="240">
        <f>W71</f>
        <v>680354.54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844401.48</v>
      </c>
      <c r="C517" s="240">
        <f>X71</f>
        <v>1099388.2999999998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4432125.5599999996</v>
      </c>
      <c r="C518" s="240">
        <f>Y71</f>
        <v>4990687.01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692129.84</v>
      </c>
      <c r="C520" s="240">
        <f>AA71</f>
        <v>719687.98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361108.43999999994</v>
      </c>
      <c r="C521" s="240">
        <f>AB71</f>
        <v>397372.79000000021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138833.80000000002</v>
      </c>
      <c r="C522" s="240">
        <f>AC71</f>
        <v>32091.469999999998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0</v>
      </c>
      <c r="C524" s="240">
        <f>AE71</f>
        <v>0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5320022.67</v>
      </c>
      <c r="C526" s="240">
        <f>AG71</f>
        <v>6158998.8599999994</v>
      </c>
      <c r="D526" s="240">
        <f>'Prior Year'!AG59</f>
        <v>36578</v>
      </c>
      <c r="E526" s="180">
        <f>AG59</f>
        <v>42016</v>
      </c>
      <c r="F526" s="263">
        <f t="shared" si="17"/>
        <v>145.44323555142435</v>
      </c>
      <c r="G526" s="263">
        <f t="shared" si="17"/>
        <v>146.58698733815689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305599.69</v>
      </c>
      <c r="C534" s="240">
        <f>AO71</f>
        <v>340446.55999999994</v>
      </c>
      <c r="D534" s="240">
        <f>'Prior Year'!AO59</f>
        <v>9284</v>
      </c>
      <c r="E534" s="180">
        <f>AO59</f>
        <v>9151.2000000000007</v>
      </c>
      <c r="F534" s="263">
        <f t="shared" si="18"/>
        <v>32.916812796208532</v>
      </c>
      <c r="G534" s="263">
        <f t="shared" si="18"/>
        <v>37.202395314275712</v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186150.42</v>
      </c>
      <c r="C544" s="240">
        <f>AY71</f>
        <v>638641.72</v>
      </c>
      <c r="D544" s="240">
        <f>'Prior Year'!AY59</f>
        <v>5275</v>
      </c>
      <c r="E544" s="180">
        <f>AY59</f>
        <v>9061</v>
      </c>
      <c r="F544" s="263">
        <f t="shared" ref="F544:G550" si="19">IF(B544=0,"",IF(D544=0,"",B544/D544))</f>
        <v>35.28917914691943</v>
      </c>
      <c r="G544" s="263">
        <f t="shared" si="19"/>
        <v>70.482476547842396</v>
      </c>
      <c r="H544" s="265">
        <f t="shared" si="16"/>
        <v>0.9972829703519801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0</v>
      </c>
      <c r="C550" s="240">
        <f>BE71</f>
        <v>0</v>
      </c>
      <c r="D550" s="240">
        <f>'Prior Year'!BE59</f>
        <v>197038</v>
      </c>
      <c r="E550" s="180">
        <f>BE59</f>
        <v>197038</v>
      </c>
      <c r="F550" s="263" t="str">
        <f t="shared" si="19"/>
        <v/>
      </c>
      <c r="G550" s="263" t="str">
        <f t="shared" si="19"/>
        <v/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499065.68</v>
      </c>
      <c r="C559" s="240">
        <f>BN71</f>
        <v>1027902.8392017739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718902.53999999992</v>
      </c>
      <c r="C560" s="240">
        <f>BO71</f>
        <v>1004964.79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248460.22</v>
      </c>
      <c r="C567" s="240">
        <f>BV71</f>
        <v>200678.46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0</v>
      </c>
      <c r="C570" s="240">
        <f>BY71</f>
        <v>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790686.67999999993</v>
      </c>
      <c r="C574" s="240">
        <f>CC71</f>
        <v>1050971.26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135820</v>
      </c>
      <c r="E612" s="180">
        <f>SUM(C624:D647)+SUM(C668:D713)</f>
        <v>50224361.859999999</v>
      </c>
      <c r="F612" s="180">
        <f>CE64-(AX64+BD64+BE64+BG64+BJ64+BN64+BP64+BQ64+CB64+CC64+CD64)</f>
        <v>12241610.730000004</v>
      </c>
      <c r="G612" s="180">
        <f>CE77-(AX77+AY77+BD77+BE77+BG77+BJ77+BN77+BP77+BQ77+CB77+CC77+CD77)</f>
        <v>9061</v>
      </c>
      <c r="H612" s="197">
        <f>CE60-(AX60+AY60+AZ60+BD60+BE60+BG60+BJ60+BN60+BO60+BP60+BQ60+BR60+CB60+CC60+CD60)</f>
        <v>172.55500000000001</v>
      </c>
      <c r="I612" s="180">
        <f>CE78-(AX78+AY78+AZ78+BD78+BE78+BF78+BG78+BJ78+BN78+BO78+BP78+BQ78+BR78+CB78+CC78+CD78)</f>
        <v>120346</v>
      </c>
      <c r="J612" s="180">
        <f>CE79-(AX79+AY79+AZ79+BA79+BD79+BE79+BF79+BG79+BJ79+BN79+BO79+BP79+BQ79+BR79+CB79+CC79+CD79)</f>
        <v>507594.5</v>
      </c>
      <c r="K612" s="180">
        <f>CE75-(AW75+AX75+AY75+AZ75+BA75+BB75+BC75+BD75+BE75+BF75+BG75+BH75+BI75+BJ75+BK75+BL75+BM75+BN75+BO75+BP75+BQ75+BR75+BS75+BT75+BU75+BV75+BW75+BX75+CB75+CC75+CD75)</f>
        <v>54306985.530000001</v>
      </c>
      <c r="L612" s="197">
        <f>CE80-(AW80+AX80+AY80+AZ80+BA80+BB80+BC80+BD80+BE80+BF80+BG80+BH80+BI80+BJ80+BK80+BL80+BM80+BN80+BO80+BP80+BQ80+BR80+BS80+BT80+BU80+BV80+BW80+BX80+BY80+BZ80+CA80+CB80+CC80+CD80)</f>
        <v>50.731666666666669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0</v>
      </c>
      <c r="D615" s="266">
        <f>SUM(C614:C615)</f>
        <v>0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1027902.8392017739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1050971.26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2078874.0992017738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638641.72</v>
      </c>
      <c r="D625" s="180">
        <f>(D615/D612)*AY76</f>
        <v>0</v>
      </c>
      <c r="E625" s="180">
        <f>(E623/E612)*SUM(C625:D625)</f>
        <v>26434.49675037188</v>
      </c>
      <c r="F625" s="180">
        <f>(F624/F612)*AY64</f>
        <v>0</v>
      </c>
      <c r="G625" s="180">
        <f>SUM(C625:F625)</f>
        <v>665076.21675037185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1004964.79</v>
      </c>
      <c r="D627" s="180">
        <f>(D615/D612)*BO76</f>
        <v>0</v>
      </c>
      <c r="E627" s="180">
        <f>(E623/E612)*SUM(C627:D627)</f>
        <v>41597.248728901017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1046562.0387289011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200678.46</v>
      </c>
      <c r="D642" s="180">
        <f>(D615/D612)*BV76</f>
        <v>0</v>
      </c>
      <c r="E642" s="180">
        <f>(E623/E612)*SUM(C642:D642)</f>
        <v>8306.4321240078607</v>
      </c>
      <c r="F642" s="180">
        <f>(F624/F612)*BV64</f>
        <v>0</v>
      </c>
      <c r="G642" s="180">
        <f>(G625/G612)*BV77</f>
        <v>0</v>
      </c>
      <c r="H642" s="180">
        <f>(H628/H612)*BV60</f>
        <v>12650.772135157098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221635.66425916497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3923159.069201774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4047679.85</v>
      </c>
      <c r="D670" s="180">
        <f>(D615/D612)*E76</f>
        <v>0</v>
      </c>
      <c r="E670" s="180">
        <f>(E623/E612)*SUM(C670:D670)</f>
        <v>167540.54188844841</v>
      </c>
      <c r="F670" s="180">
        <f>(F624/F612)*E64</f>
        <v>0</v>
      </c>
      <c r="G670" s="180">
        <f>(G625/G612)*E77</f>
        <v>405387.47876749851</v>
      </c>
      <c r="H670" s="180">
        <f>(H628/H612)*E60</f>
        <v>122206.55991049277</v>
      </c>
      <c r="I670" s="180">
        <f>(I629/I612)*E78</f>
        <v>0</v>
      </c>
      <c r="J670" s="180">
        <f>(J630/J612)*E79</f>
        <v>0</v>
      </c>
      <c r="K670" s="180">
        <f>(K644/K612)*E75</f>
        <v>28960.161751409094</v>
      </c>
      <c r="L670" s="180">
        <f>(L647/L612)*E80</f>
        <v>0</v>
      </c>
      <c r="M670" s="180">
        <f t="shared" si="20"/>
        <v>724095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13134740.580000002</v>
      </c>
      <c r="D681" s="180">
        <f>(D615/D612)*P76</f>
        <v>0</v>
      </c>
      <c r="E681" s="180">
        <f>(E623/E612)*SUM(C681:D681)</f>
        <v>543669.86419081374</v>
      </c>
      <c r="F681" s="180">
        <f>(F624/F612)*P64</f>
        <v>0</v>
      </c>
      <c r="G681" s="180">
        <f>(G625/G612)*P77</f>
        <v>0</v>
      </c>
      <c r="H681" s="180">
        <f>(H628/H612)*P60</f>
        <v>137126.68749458538</v>
      </c>
      <c r="I681" s="180">
        <f>(I629/I612)*P78</f>
        <v>0</v>
      </c>
      <c r="J681" s="180">
        <f>(J630/J612)*P79</f>
        <v>0</v>
      </c>
      <c r="K681" s="180">
        <f>(K644/K612)*P75</f>
        <v>58053.534094113209</v>
      </c>
      <c r="L681" s="180">
        <f>(L647/L612)*P80</f>
        <v>0</v>
      </c>
      <c r="M681" s="180">
        <f t="shared" si="20"/>
        <v>738850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3232831.32</v>
      </c>
      <c r="D682" s="180">
        <f>(D615/D612)*Q76</f>
        <v>0</v>
      </c>
      <c r="E682" s="180">
        <f>(E623/E612)*SUM(C682:D682)</f>
        <v>133812.53736921609</v>
      </c>
      <c r="F682" s="180">
        <f>(F624/F612)*Q64</f>
        <v>0</v>
      </c>
      <c r="G682" s="180">
        <f>(G625/G612)*Q77</f>
        <v>0</v>
      </c>
      <c r="H682" s="180">
        <f>(H628/H612)*Q60</f>
        <v>104006.2281251549</v>
      </c>
      <c r="I682" s="180">
        <f>(I629/I612)*Q78</f>
        <v>0</v>
      </c>
      <c r="J682" s="180">
        <f>(J630/J612)*Q79</f>
        <v>0</v>
      </c>
      <c r="K682" s="180">
        <f>(K644/K612)*Q75</f>
        <v>29444.517858632997</v>
      </c>
      <c r="L682" s="180">
        <f>(L647/L612)*Q80</f>
        <v>0</v>
      </c>
      <c r="M682" s="180">
        <f t="shared" si="20"/>
        <v>267263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4388181.580000001</v>
      </c>
      <c r="D683" s="180">
        <f>(D615/D612)*R76</f>
        <v>0</v>
      </c>
      <c r="E683" s="180">
        <f>(E623/E612)*SUM(C683:D683)</f>
        <v>181634.50348428814</v>
      </c>
      <c r="F683" s="180">
        <f>(F624/F612)*R64</f>
        <v>0</v>
      </c>
      <c r="G683" s="180">
        <f>(G625/G612)*R77</f>
        <v>0</v>
      </c>
      <c r="H683" s="180">
        <f>(H628/H612)*R60</f>
        <v>91805.28368477567</v>
      </c>
      <c r="I683" s="180">
        <f>(I629/I612)*R78</f>
        <v>0</v>
      </c>
      <c r="J683" s="180">
        <f>(J630/J612)*R79</f>
        <v>0</v>
      </c>
      <c r="K683" s="180">
        <f>(K644/K612)*R75</f>
        <v>3759.8964514426684</v>
      </c>
      <c r="L683" s="180">
        <f>(L647/L612)*R80</f>
        <v>0</v>
      </c>
      <c r="M683" s="180">
        <f t="shared" si="20"/>
        <v>277200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1418471.5299999998</v>
      </c>
      <c r="D684" s="180">
        <f>(D615/D612)*S76</f>
        <v>0</v>
      </c>
      <c r="E684" s="180">
        <f>(E623/E612)*SUM(C684:D684)</f>
        <v>58713.015257255705</v>
      </c>
      <c r="F684" s="180">
        <f>(F624/F612)*S64</f>
        <v>0</v>
      </c>
      <c r="G684" s="180">
        <f>(G625/G612)*S77</f>
        <v>0</v>
      </c>
      <c r="H684" s="180">
        <f>(H628/H612)*S60</f>
        <v>59943.331011970906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118656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202877.23905728152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202877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7739144.5200000005</v>
      </c>
      <c r="D686" s="180">
        <f>(D615/D612)*U76</f>
        <v>0</v>
      </c>
      <c r="E686" s="180">
        <f>(E623/E612)*SUM(C686:D686)</f>
        <v>320336.71502794768</v>
      </c>
      <c r="F686" s="180">
        <f>(F624/F612)*U64</f>
        <v>0</v>
      </c>
      <c r="G686" s="180">
        <f>(G625/G612)*U77</f>
        <v>0</v>
      </c>
      <c r="H686" s="180">
        <f>(H628/H612)*U60</f>
        <v>158748.74230649191</v>
      </c>
      <c r="I686" s="180">
        <f>(I629/I612)*U78</f>
        <v>0</v>
      </c>
      <c r="J686" s="180">
        <f>(J630/J612)*U79</f>
        <v>0</v>
      </c>
      <c r="K686" s="180">
        <f>(K644/K612)*U75</f>
        <v>33489.992472157013</v>
      </c>
      <c r="L686" s="180">
        <f>(L647/L612)*U80</f>
        <v>0</v>
      </c>
      <c r="M686" s="180">
        <f t="shared" si="20"/>
        <v>512575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680354.54</v>
      </c>
      <c r="D688" s="180">
        <f>(D615/D612)*W76</f>
        <v>0</v>
      </c>
      <c r="E688" s="180">
        <f>(E623/E612)*SUM(C688:D688)</f>
        <v>28161.063258959588</v>
      </c>
      <c r="F688" s="180">
        <f>(F624/F612)*W64</f>
        <v>0</v>
      </c>
      <c r="G688" s="180">
        <f>(G625/G612)*W77</f>
        <v>0</v>
      </c>
      <c r="H688" s="180">
        <f>(H628/H612)*W60</f>
        <v>17952.673841021973</v>
      </c>
      <c r="I688" s="180">
        <f>(I629/I612)*W78</f>
        <v>0</v>
      </c>
      <c r="J688" s="180">
        <f>(J630/J612)*W79</f>
        <v>0</v>
      </c>
      <c r="K688" s="180">
        <f>(K644/K612)*W75</f>
        <v>6925.2549424588187</v>
      </c>
      <c r="L688" s="180">
        <f>(L647/L612)*W80</f>
        <v>0</v>
      </c>
      <c r="M688" s="180">
        <f t="shared" si="20"/>
        <v>53039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1099388.2999999998</v>
      </c>
      <c r="D689" s="180">
        <f>(D615/D612)*X76</f>
        <v>0</v>
      </c>
      <c r="E689" s="180">
        <f>(E623/E612)*SUM(C689:D689)</f>
        <v>45505.602803003319</v>
      </c>
      <c r="F689" s="180">
        <f>(F624/F612)*X64</f>
        <v>0</v>
      </c>
      <c r="G689" s="180">
        <f>(G625/G612)*X77</f>
        <v>0</v>
      </c>
      <c r="H689" s="180">
        <f>(H628/H612)*X60</f>
        <v>22860.344533486033</v>
      </c>
      <c r="I689" s="180">
        <f>(I629/I612)*X78</f>
        <v>0</v>
      </c>
      <c r="J689" s="180">
        <f>(J630/J612)*X79</f>
        <v>0</v>
      </c>
      <c r="K689" s="180">
        <f>(K644/K612)*X75</f>
        <v>7124.8659346089908</v>
      </c>
      <c r="L689" s="180">
        <f>(L647/L612)*X80</f>
        <v>0</v>
      </c>
      <c r="M689" s="180">
        <f t="shared" si="20"/>
        <v>75491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4990687.01</v>
      </c>
      <c r="D690" s="180">
        <f>(D615/D612)*Y76</f>
        <v>0</v>
      </c>
      <c r="E690" s="180">
        <f>(E623/E612)*SUM(C690:D690)</f>
        <v>206573.25604717486</v>
      </c>
      <c r="F690" s="180">
        <f>(F624/F612)*Y64</f>
        <v>0</v>
      </c>
      <c r="G690" s="180">
        <f>(G625/G612)*Y77</f>
        <v>0</v>
      </c>
      <c r="H690" s="180">
        <f>(H628/H612)*Y60</f>
        <v>131011.05254311112</v>
      </c>
      <c r="I690" s="180">
        <f>(I629/I612)*Y78</f>
        <v>0</v>
      </c>
      <c r="J690" s="180">
        <f>(J630/J612)*Y79</f>
        <v>0</v>
      </c>
      <c r="K690" s="180">
        <f>(K644/K612)*Y75</f>
        <v>21349.600557535196</v>
      </c>
      <c r="L690" s="180">
        <f>(L647/L612)*Y80</f>
        <v>0</v>
      </c>
      <c r="M690" s="180">
        <f t="shared" si="20"/>
        <v>358934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719687.98</v>
      </c>
      <c r="D692" s="180">
        <f>(D615/D612)*AA76</f>
        <v>0</v>
      </c>
      <c r="E692" s="180">
        <f>(E623/E612)*SUM(C692:D692)</f>
        <v>29789.143071629744</v>
      </c>
      <c r="F692" s="180">
        <f>(F624/F612)*AA64</f>
        <v>0</v>
      </c>
      <c r="G692" s="180">
        <f>(G625/G612)*AA77</f>
        <v>0</v>
      </c>
      <c r="H692" s="180">
        <f>(H628/H612)*AA60</f>
        <v>8986.4454080340856</v>
      </c>
      <c r="I692" s="180">
        <f>(I629/I612)*AA78</f>
        <v>0</v>
      </c>
      <c r="J692" s="180">
        <f>(J630/J612)*AA79</f>
        <v>0</v>
      </c>
      <c r="K692" s="180">
        <f>(K644/K612)*AA75</f>
        <v>1711.2449834799982</v>
      </c>
      <c r="L692" s="180">
        <f>(L647/L612)*AA80</f>
        <v>0</v>
      </c>
      <c r="M692" s="180">
        <f t="shared" si="20"/>
        <v>40487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397372.79000000021</v>
      </c>
      <c r="D693" s="180">
        <f>(D615/D612)*AB76</f>
        <v>0</v>
      </c>
      <c r="E693" s="180">
        <f>(E623/E612)*SUM(C693:D693)</f>
        <v>16447.954145465494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2025.6679899688049</v>
      </c>
      <c r="L693" s="180">
        <f>(L647/L612)*AB80</f>
        <v>0</v>
      </c>
      <c r="M693" s="180">
        <f t="shared" si="20"/>
        <v>18474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32091.469999999998</v>
      </c>
      <c r="D694" s="180">
        <f>(D615/D612)*AC76</f>
        <v>0</v>
      </c>
      <c r="E694" s="180">
        <f>(E623/E612)*SUM(C694:D694)</f>
        <v>1328.3220197854544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56.283320018004765</v>
      </c>
      <c r="L694" s="180">
        <f>(L647/L612)*AC80</f>
        <v>0</v>
      </c>
      <c r="M694" s="180">
        <f t="shared" si="20"/>
        <v>1385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6158998.8599999994</v>
      </c>
      <c r="D698" s="180">
        <f>(D615/D612)*AG76</f>
        <v>0</v>
      </c>
      <c r="E698" s="180">
        <f>(E623/E612)*SUM(C698:D698)</f>
        <v>254931.72502136894</v>
      </c>
      <c r="F698" s="180">
        <f>(F624/F612)*AG64</f>
        <v>0</v>
      </c>
      <c r="G698" s="180">
        <f>(G625/G612)*AG77</f>
        <v>51673.508066688206</v>
      </c>
      <c r="H698" s="180">
        <f>(H628/H612)*AG60</f>
        <v>168847.12134206673</v>
      </c>
      <c r="I698" s="180">
        <f>(I629/I612)*AG78</f>
        <v>0</v>
      </c>
      <c r="J698" s="180">
        <f>(J630/J612)*AG79</f>
        <v>0</v>
      </c>
      <c r="K698" s="180">
        <f>(K644/K612)*AG75</f>
        <v>28578.77298054385</v>
      </c>
      <c r="L698" s="180">
        <f>(L647/L612)*AG80</f>
        <v>0</v>
      </c>
      <c r="M698" s="180">
        <f t="shared" si="20"/>
        <v>504031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340446.55999999994</v>
      </c>
      <c r="D706" s="180">
        <f>(D615/D612)*AO76</f>
        <v>0</v>
      </c>
      <c r="E706" s="180">
        <f>(E623/E612)*SUM(C706:D706)</f>
        <v>14091.678013135885</v>
      </c>
      <c r="F706" s="180">
        <f>(F624/F612)*AO64</f>
        <v>0</v>
      </c>
      <c r="G706" s="180">
        <f>(G625/G612)*AO77</f>
        <v>0</v>
      </c>
      <c r="H706" s="180">
        <f>(H628/H612)*AO60</f>
        <v>10416.796392552447</v>
      </c>
      <c r="I706" s="180">
        <f>(I629/I612)*AO78</f>
        <v>0</v>
      </c>
      <c r="J706" s="180">
        <f>(J630/J612)*AO79</f>
        <v>0</v>
      </c>
      <c r="K706" s="180">
        <f>(K644/K612)*AO75</f>
        <v>155.87092279632017</v>
      </c>
      <c r="L706" s="180">
        <f>(L647/L612)*AO80</f>
        <v>0</v>
      </c>
      <c r="M706" s="180">
        <f t="shared" si="20"/>
        <v>24664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5137.9908589036568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5138</v>
      </c>
      <c r="N713" s="199" t="s">
        <v>741</v>
      </c>
    </row>
    <row r="715" spans="1:15" ht="12.6" customHeight="1" x14ac:dyDescent="0.25">
      <c r="C715" s="180">
        <f>SUM(C614:C647)+SUM(C668:C713)</f>
        <v>52303235.959201775</v>
      </c>
      <c r="D715" s="180">
        <f>SUM(D616:D647)+SUM(D668:D713)</f>
        <v>0</v>
      </c>
      <c r="E715" s="180">
        <f>SUM(E624:E647)+SUM(E668:E713)</f>
        <v>2078874.0992017738</v>
      </c>
      <c r="F715" s="180">
        <f>SUM(F625:F648)+SUM(F668:F713)</f>
        <v>0</v>
      </c>
      <c r="G715" s="180">
        <f>SUM(G626:G647)+SUM(G668:G713)</f>
        <v>665076.21675037185</v>
      </c>
      <c r="H715" s="180">
        <f>SUM(H629:H647)+SUM(H668:H713)</f>
        <v>1046562.0387289011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221635.66425916494</v>
      </c>
      <c r="L715" s="180">
        <f>SUM(L668:L713)</f>
        <v>0</v>
      </c>
      <c r="M715" s="180">
        <f>SUM(M668:M713)</f>
        <v>3923159</v>
      </c>
      <c r="N715" s="198" t="s">
        <v>742</v>
      </c>
    </row>
    <row r="716" spans="1:15" ht="12.6" customHeight="1" x14ac:dyDescent="0.25">
      <c r="C716" s="180">
        <f>CE71</f>
        <v>52303235.959201775</v>
      </c>
      <c r="D716" s="180">
        <f>D615</f>
        <v>0</v>
      </c>
      <c r="E716" s="180">
        <f>E623</f>
        <v>2078874.0992017738</v>
      </c>
      <c r="F716" s="180">
        <f>F624</f>
        <v>0</v>
      </c>
      <c r="G716" s="180">
        <f>G625</f>
        <v>665076.21675037185</v>
      </c>
      <c r="H716" s="180">
        <f>H628</f>
        <v>1046562.0387289011</v>
      </c>
      <c r="I716" s="180">
        <f>I629</f>
        <v>0</v>
      </c>
      <c r="J716" s="180">
        <f>J630</f>
        <v>0</v>
      </c>
      <c r="K716" s="180">
        <f>K644</f>
        <v>221635.66425916497</v>
      </c>
      <c r="L716" s="180">
        <f>L647</f>
        <v>0</v>
      </c>
      <c r="M716" s="180">
        <f>C648</f>
        <v>3923159.069201774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2" transitionEvaluation="1" transitionEntry="1" codeName="Sheet10">
    <pageSetUpPr autoPageBreaks="0" fitToPage="1"/>
  </sheetPr>
  <dimension ref="A1:CF817"/>
  <sheetViews>
    <sheetView showGridLines="0" topLeftCell="A52" zoomScale="75" workbookViewId="0">
      <selection activeCell="E79" sqref="E7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7222034.2199999997</v>
      </c>
      <c r="C47" s="184">
        <v>11.33</v>
      </c>
      <c r="D47" s="184">
        <v>0</v>
      </c>
      <c r="E47" s="184">
        <v>152726.54999999999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1013564.39</v>
      </c>
      <c r="Q47" s="184">
        <v>758168.58</v>
      </c>
      <c r="R47" s="184">
        <v>765166.04999999993</v>
      </c>
      <c r="S47" s="184">
        <v>371189.19</v>
      </c>
      <c r="T47" s="184">
        <v>0</v>
      </c>
      <c r="U47" s="184">
        <v>1002961.5</v>
      </c>
      <c r="V47" s="184">
        <v>0</v>
      </c>
      <c r="W47" s="184">
        <v>134771.11000000002</v>
      </c>
      <c r="X47" s="184">
        <v>137974.5</v>
      </c>
      <c r="Y47" s="184">
        <v>911715.77000000014</v>
      </c>
      <c r="Z47" s="184">
        <v>0</v>
      </c>
      <c r="AA47" s="184">
        <v>80747.850000000006</v>
      </c>
      <c r="AB47" s="184">
        <v>2088.3300000000004</v>
      </c>
      <c r="AC47" s="184">
        <v>24477.019999999997</v>
      </c>
      <c r="AD47" s="184">
        <v>0</v>
      </c>
      <c r="AE47" s="184">
        <v>0</v>
      </c>
      <c r="AF47" s="184">
        <v>0</v>
      </c>
      <c r="AG47" s="184">
        <v>1126333.74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76878.179999999993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45137.08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114474.06</v>
      </c>
      <c r="BO47" s="184">
        <v>195560.34999999998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79922.44</v>
      </c>
      <c r="BW47" s="184">
        <v>0</v>
      </c>
      <c r="BX47" s="184">
        <v>0</v>
      </c>
      <c r="BY47" s="184">
        <v>0</v>
      </c>
      <c r="BZ47" s="184">
        <v>0</v>
      </c>
      <c r="CA47" s="184">
        <v>0</v>
      </c>
      <c r="CB47" s="184">
        <v>0</v>
      </c>
      <c r="CC47" s="184">
        <v>228166.2</v>
      </c>
      <c r="CD47" s="195"/>
      <c r="CE47" s="195">
        <f>SUM(C47:CC47)</f>
        <v>7222034.2199999997</v>
      </c>
    </row>
    <row r="48" spans="1:83" ht="12.6" customHeight="1" x14ac:dyDescent="0.25">
      <c r="A48" s="175" t="s">
        <v>205</v>
      </c>
      <c r="B48" s="183">
        <v>0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7222034.2199999997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771023.78999999992</v>
      </c>
      <c r="C51" s="184">
        <v>7124.15</v>
      </c>
      <c r="D51" s="184">
        <v>0</v>
      </c>
      <c r="E51" s="184">
        <v>1727.9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314925.69000000006</v>
      </c>
      <c r="Q51" s="184">
        <v>11103.880000000001</v>
      </c>
      <c r="R51" s="184">
        <v>45126.83</v>
      </c>
      <c r="S51" s="184">
        <v>-78581.899999999994</v>
      </c>
      <c r="T51" s="184">
        <v>0</v>
      </c>
      <c r="U51" s="184">
        <v>194536.33999999997</v>
      </c>
      <c r="V51" s="184">
        <v>0</v>
      </c>
      <c r="W51" s="184">
        <v>4862.93</v>
      </c>
      <c r="X51" s="184">
        <v>0</v>
      </c>
      <c r="Y51" s="184">
        <v>202611.29</v>
      </c>
      <c r="Z51" s="184">
        <v>0</v>
      </c>
      <c r="AA51" s="184">
        <v>923.79</v>
      </c>
      <c r="AB51" s="184">
        <v>80</v>
      </c>
      <c r="AC51" s="184">
        <v>2626.7000000000003</v>
      </c>
      <c r="AD51" s="184">
        <v>0</v>
      </c>
      <c r="AE51" s="184">
        <v>0</v>
      </c>
      <c r="AF51" s="184">
        <v>0</v>
      </c>
      <c r="AG51" s="184">
        <v>52036.210000000006</v>
      </c>
      <c r="AH51" s="184">
        <v>0</v>
      </c>
      <c r="AI51" s="184">
        <v>0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7952.6100000000006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0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3927.37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40</v>
      </c>
      <c r="CD51" s="195"/>
      <c r="CE51" s="195">
        <f>SUM(C51:CD51)</f>
        <v>771023.78999999992</v>
      </c>
    </row>
    <row r="52" spans="1:84" ht="12.6" customHeight="1" x14ac:dyDescent="0.25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771023.78999999992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0</v>
      </c>
      <c r="E59" s="184">
        <v>100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227462</v>
      </c>
      <c r="Q59" s="185">
        <v>133258</v>
      </c>
      <c r="R59" s="185">
        <v>367630</v>
      </c>
      <c r="S59" s="248"/>
      <c r="T59" s="248"/>
      <c r="U59" s="224">
        <v>0</v>
      </c>
      <c r="V59" s="185">
        <v>0</v>
      </c>
      <c r="W59" s="185">
        <v>0</v>
      </c>
      <c r="X59" s="185">
        <v>0</v>
      </c>
      <c r="Y59" s="185">
        <v>0</v>
      </c>
      <c r="Z59" s="185">
        <v>0</v>
      </c>
      <c r="AA59" s="185">
        <v>0</v>
      </c>
      <c r="AB59" s="248"/>
      <c r="AC59" s="185">
        <v>0</v>
      </c>
      <c r="AD59" s="185">
        <v>0</v>
      </c>
      <c r="AE59" s="185">
        <v>0</v>
      </c>
      <c r="AF59" s="185">
        <v>0</v>
      </c>
      <c r="AG59" s="185">
        <v>36578</v>
      </c>
      <c r="AH59" s="185">
        <v>0</v>
      </c>
      <c r="AI59" s="185">
        <v>0</v>
      </c>
      <c r="AJ59" s="185">
        <v>0</v>
      </c>
      <c r="AK59" s="185">
        <v>0</v>
      </c>
      <c r="AL59" s="185">
        <v>0</v>
      </c>
      <c r="AM59" s="185">
        <v>0</v>
      </c>
      <c r="AN59" s="185">
        <v>0</v>
      </c>
      <c r="AO59" s="185">
        <v>9284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5275</v>
      </c>
      <c r="AZ59" s="185"/>
      <c r="BA59" s="248"/>
      <c r="BB59" s="248"/>
      <c r="BC59" s="248"/>
      <c r="BD59" s="248"/>
      <c r="BE59" s="185">
        <v>197038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0</v>
      </c>
      <c r="D60" s="187">
        <v>0</v>
      </c>
      <c r="E60" s="187">
        <v>5.4374999999999991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29.997500000000002</v>
      </c>
      <c r="Q60" s="221">
        <v>22.248333333333338</v>
      </c>
      <c r="R60" s="221">
        <v>18.833333333333332</v>
      </c>
      <c r="S60" s="221">
        <v>13.679166666666667</v>
      </c>
      <c r="T60" s="221">
        <v>0</v>
      </c>
      <c r="U60" s="221">
        <v>34.489166666666662</v>
      </c>
      <c r="V60" s="221">
        <v>0</v>
      </c>
      <c r="W60" s="221">
        <v>3.9125000000000001</v>
      </c>
      <c r="X60" s="221">
        <v>4.3341666666666665</v>
      </c>
      <c r="Y60" s="221">
        <v>28.831666666666671</v>
      </c>
      <c r="Z60" s="221">
        <v>0</v>
      </c>
      <c r="AA60" s="221">
        <v>2.0908333333333333</v>
      </c>
      <c r="AB60" s="221">
        <v>4.4166666666666667E-2</v>
      </c>
      <c r="AC60" s="221">
        <v>0.77333333333333343</v>
      </c>
      <c r="AD60" s="221">
        <v>0</v>
      </c>
      <c r="AE60" s="221">
        <v>0</v>
      </c>
      <c r="AF60" s="221">
        <v>0</v>
      </c>
      <c r="AG60" s="221">
        <v>36.588333333333331</v>
      </c>
      <c r="AH60" s="221">
        <v>0</v>
      </c>
      <c r="AI60" s="221">
        <v>0</v>
      </c>
      <c r="AJ60" s="221">
        <v>0</v>
      </c>
      <c r="AK60" s="221">
        <v>0</v>
      </c>
      <c r="AL60" s="221">
        <v>0</v>
      </c>
      <c r="AM60" s="221">
        <v>0</v>
      </c>
      <c r="AN60" s="221">
        <v>0</v>
      </c>
      <c r="AO60" s="221">
        <v>2.1025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1.2683333333333333</v>
      </c>
      <c r="AZ60" s="221">
        <v>0</v>
      </c>
      <c r="BA60" s="221">
        <v>0</v>
      </c>
      <c r="BB60" s="221">
        <v>0</v>
      </c>
      <c r="BC60" s="221">
        <v>0</v>
      </c>
      <c r="BD60" s="221">
        <v>0</v>
      </c>
      <c r="BE60" s="221">
        <v>0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3.5</v>
      </c>
      <c r="BO60" s="221">
        <v>5.456666666666667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2.9841666666666669</v>
      </c>
      <c r="BW60" s="221">
        <v>0</v>
      </c>
      <c r="BX60" s="221">
        <v>0</v>
      </c>
      <c r="BY60" s="221">
        <v>0</v>
      </c>
      <c r="BZ60" s="221">
        <v>0</v>
      </c>
      <c r="CA60" s="221">
        <v>0</v>
      </c>
      <c r="CB60" s="221">
        <v>0</v>
      </c>
      <c r="CC60" s="221">
        <v>7.9024999999999999</v>
      </c>
      <c r="CD60" s="249" t="s">
        <v>221</v>
      </c>
      <c r="CE60" s="251">
        <f t="shared" ref="CE60:CE70" si="0">SUM(C60:CD60)</f>
        <v>224.47416666666672</v>
      </c>
    </row>
    <row r="61" spans="1:84" ht="12.6" customHeight="1" x14ac:dyDescent="0.25">
      <c r="A61" s="171" t="s">
        <v>235</v>
      </c>
      <c r="B61" s="175"/>
      <c r="C61" s="184">
        <v>29.380000000000003</v>
      </c>
      <c r="D61" s="184">
        <v>0</v>
      </c>
      <c r="E61" s="184">
        <v>476990.8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2475206.2600000002</v>
      </c>
      <c r="Q61" s="185">
        <v>2060903.11</v>
      </c>
      <c r="R61" s="185">
        <v>2587783.0299999998</v>
      </c>
      <c r="S61" s="185">
        <v>634954.25999999989</v>
      </c>
      <c r="T61" s="185">
        <v>0</v>
      </c>
      <c r="U61" s="185">
        <v>2398563.8000000003</v>
      </c>
      <c r="V61" s="185">
        <v>0</v>
      </c>
      <c r="W61" s="185">
        <v>426533.37</v>
      </c>
      <c r="X61" s="185">
        <v>434921.78</v>
      </c>
      <c r="Y61" s="185">
        <v>2395589.63</v>
      </c>
      <c r="Z61" s="185">
        <v>0</v>
      </c>
      <c r="AA61" s="185">
        <v>239492.81</v>
      </c>
      <c r="AB61" s="185">
        <v>14363.43</v>
      </c>
      <c r="AC61" s="185">
        <v>66707.55</v>
      </c>
      <c r="AD61" s="185">
        <v>0</v>
      </c>
      <c r="AE61" s="185">
        <v>0</v>
      </c>
      <c r="AF61" s="185">
        <v>0</v>
      </c>
      <c r="AG61" s="185">
        <v>3344801.0199999996</v>
      </c>
      <c r="AH61" s="185">
        <v>0</v>
      </c>
      <c r="AI61" s="185">
        <v>0</v>
      </c>
      <c r="AJ61" s="185">
        <v>0</v>
      </c>
      <c r="AK61" s="185">
        <v>0</v>
      </c>
      <c r="AL61" s="185">
        <v>0</v>
      </c>
      <c r="AM61" s="185">
        <v>0</v>
      </c>
      <c r="AN61" s="185">
        <v>0</v>
      </c>
      <c r="AO61" s="185">
        <v>221641.7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67834.430000000008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0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377683.77</v>
      </c>
      <c r="BO61" s="185">
        <v>507305.22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154912.71</v>
      </c>
      <c r="BW61" s="185">
        <v>0</v>
      </c>
      <c r="BX61" s="185">
        <v>0</v>
      </c>
      <c r="BY61" s="185">
        <v>0</v>
      </c>
      <c r="BZ61" s="185">
        <v>0</v>
      </c>
      <c r="CA61" s="185">
        <v>0</v>
      </c>
      <c r="CB61" s="185">
        <v>0</v>
      </c>
      <c r="CC61" s="185">
        <v>550575.97</v>
      </c>
      <c r="CD61" s="249" t="s">
        <v>221</v>
      </c>
      <c r="CE61" s="195">
        <f t="shared" si="0"/>
        <v>19436794.029999994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11</v>
      </c>
      <c r="D62" s="195">
        <f t="shared" si="1"/>
        <v>0</v>
      </c>
      <c r="E62" s="195">
        <f t="shared" si="1"/>
        <v>152727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1013564</v>
      </c>
      <c r="Q62" s="195">
        <f t="shared" si="1"/>
        <v>758169</v>
      </c>
      <c r="R62" s="195">
        <f t="shared" si="1"/>
        <v>765166</v>
      </c>
      <c r="S62" s="195">
        <f t="shared" si="1"/>
        <v>371189</v>
      </c>
      <c r="T62" s="195">
        <f t="shared" si="1"/>
        <v>0</v>
      </c>
      <c r="U62" s="195">
        <f t="shared" si="1"/>
        <v>1002962</v>
      </c>
      <c r="V62" s="195">
        <f t="shared" si="1"/>
        <v>0</v>
      </c>
      <c r="W62" s="195">
        <f t="shared" si="1"/>
        <v>134771</v>
      </c>
      <c r="X62" s="195">
        <f t="shared" si="1"/>
        <v>137975</v>
      </c>
      <c r="Y62" s="195">
        <f t="shared" si="1"/>
        <v>911716</v>
      </c>
      <c r="Z62" s="195">
        <f t="shared" si="1"/>
        <v>0</v>
      </c>
      <c r="AA62" s="195">
        <f t="shared" si="1"/>
        <v>80748</v>
      </c>
      <c r="AB62" s="195">
        <f t="shared" si="1"/>
        <v>2088</v>
      </c>
      <c r="AC62" s="195">
        <f t="shared" si="1"/>
        <v>24477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1126334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76878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45137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114474</v>
      </c>
      <c r="BO62" s="195">
        <f t="shared" ref="BO62:CC62" si="2">ROUND(BO47+BO48,0)</f>
        <v>195560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79922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228166</v>
      </c>
      <c r="CD62" s="249" t="s">
        <v>221</v>
      </c>
      <c r="CE62" s="195">
        <f t="shared" si="0"/>
        <v>7222034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0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5">
        <v>113451.6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5600034.959999999</v>
      </c>
      <c r="Q64" s="185">
        <v>214404.90999999997</v>
      </c>
      <c r="R64" s="185">
        <v>258924.39</v>
      </c>
      <c r="S64" s="185">
        <v>223713.53999999998</v>
      </c>
      <c r="T64" s="185">
        <v>0</v>
      </c>
      <c r="U64" s="185">
        <v>1295302.2000000002</v>
      </c>
      <c r="V64" s="185">
        <v>0</v>
      </c>
      <c r="W64" s="185">
        <v>26397.209999999992</v>
      </c>
      <c r="X64" s="185">
        <v>206846.41999999995</v>
      </c>
      <c r="Y64" s="185">
        <v>816373.55</v>
      </c>
      <c r="Z64" s="185">
        <v>0</v>
      </c>
      <c r="AA64" s="185">
        <v>370641.62999999989</v>
      </c>
      <c r="AB64" s="185">
        <v>340968.66</v>
      </c>
      <c r="AC64" s="185">
        <v>45758.94000000001</v>
      </c>
      <c r="AD64" s="185">
        <v>0</v>
      </c>
      <c r="AE64" s="185">
        <v>0</v>
      </c>
      <c r="AF64" s="185">
        <v>0</v>
      </c>
      <c r="AG64" s="185">
        <v>530448.32999999996</v>
      </c>
      <c r="AH64" s="185">
        <v>0</v>
      </c>
      <c r="AI64" s="185">
        <v>0</v>
      </c>
      <c r="AJ64" s="185">
        <v>0</v>
      </c>
      <c r="AK64" s="185">
        <v>0</v>
      </c>
      <c r="AL64" s="185">
        <v>0</v>
      </c>
      <c r="AM64" s="185">
        <v>0</v>
      </c>
      <c r="AN64" s="185">
        <v>0</v>
      </c>
      <c r="AO64" s="185">
        <v>7047.92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38297.039999999994</v>
      </c>
      <c r="AZ64" s="185">
        <v>0</v>
      </c>
      <c r="BA64" s="185">
        <v>0</v>
      </c>
      <c r="BB64" s="185">
        <v>0</v>
      </c>
      <c r="BC64" s="185">
        <v>0</v>
      </c>
      <c r="BD64" s="185">
        <v>0</v>
      </c>
      <c r="BE64" s="185">
        <v>0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1935.25</v>
      </c>
      <c r="BO64" s="185">
        <v>16000.95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8313.73</v>
      </c>
      <c r="BW64" s="185">
        <v>0</v>
      </c>
      <c r="BX64" s="185">
        <v>0</v>
      </c>
      <c r="BY64" s="185">
        <v>0</v>
      </c>
      <c r="BZ64" s="185">
        <v>0</v>
      </c>
      <c r="CA64" s="185">
        <v>0</v>
      </c>
      <c r="CB64" s="185">
        <v>0</v>
      </c>
      <c r="CC64" s="185">
        <v>10385.450000000001</v>
      </c>
      <c r="CD64" s="249" t="s">
        <v>221</v>
      </c>
      <c r="CE64" s="195">
        <f t="shared" si="0"/>
        <v>10125246.679999998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86.08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0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0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249" t="s">
        <v>221</v>
      </c>
      <c r="CE65" s="195">
        <f t="shared" si="0"/>
        <v>86.08</v>
      </c>
      <c r="CF65" s="252"/>
    </row>
    <row r="66" spans="1:84" ht="12.6" customHeight="1" x14ac:dyDescent="0.25">
      <c r="A66" s="171" t="s">
        <v>239</v>
      </c>
      <c r="B66" s="175"/>
      <c r="C66" s="184">
        <v>-9435.18</v>
      </c>
      <c r="D66" s="184">
        <v>0</v>
      </c>
      <c r="E66" s="184">
        <v>294225.60000000003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456245.75000000006</v>
      </c>
      <c r="Q66" s="185">
        <v>15577.81</v>
      </c>
      <c r="R66" s="185">
        <v>8176.24</v>
      </c>
      <c r="S66" s="184">
        <v>42205.86</v>
      </c>
      <c r="T66" s="184">
        <v>0</v>
      </c>
      <c r="U66" s="185">
        <v>1815823</v>
      </c>
      <c r="V66" s="185">
        <v>0</v>
      </c>
      <c r="W66" s="185">
        <v>2001.29</v>
      </c>
      <c r="X66" s="185">
        <v>64658.28</v>
      </c>
      <c r="Y66" s="185">
        <v>105835.38</v>
      </c>
      <c r="Z66" s="185">
        <v>0</v>
      </c>
      <c r="AA66" s="185">
        <v>323.40000000000003</v>
      </c>
      <c r="AB66" s="185">
        <v>3608.3499999999995</v>
      </c>
      <c r="AC66" s="185">
        <v>-736.68999999999994</v>
      </c>
      <c r="AD66" s="185">
        <v>0</v>
      </c>
      <c r="AE66" s="185">
        <v>0</v>
      </c>
      <c r="AF66" s="185">
        <v>0</v>
      </c>
      <c r="AG66" s="185">
        <v>266403.32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32.07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26928.95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0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1045.6600000000001</v>
      </c>
      <c r="BO66" s="185">
        <v>36.369999999999997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5311.78</v>
      </c>
      <c r="BW66" s="185">
        <v>0</v>
      </c>
      <c r="BX66" s="185">
        <v>0</v>
      </c>
      <c r="BY66" s="185">
        <v>0</v>
      </c>
      <c r="BZ66" s="185">
        <v>0</v>
      </c>
      <c r="CA66" s="185">
        <v>0</v>
      </c>
      <c r="CB66" s="185">
        <v>0</v>
      </c>
      <c r="CC66" s="185">
        <v>1519.2599999999998</v>
      </c>
      <c r="CD66" s="249" t="s">
        <v>221</v>
      </c>
      <c r="CE66" s="195">
        <f t="shared" si="0"/>
        <v>3099786.4999999995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7124</v>
      </c>
      <c r="D67" s="195">
        <f>ROUND(D51+D52,0)</f>
        <v>0</v>
      </c>
      <c r="E67" s="195">
        <f t="shared" ref="E67:BP67" si="3">ROUND(E51+E52,0)</f>
        <v>1728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314926</v>
      </c>
      <c r="Q67" s="195">
        <f t="shared" si="3"/>
        <v>11104</v>
      </c>
      <c r="R67" s="195">
        <f t="shared" si="3"/>
        <v>45127</v>
      </c>
      <c r="S67" s="195">
        <f t="shared" si="3"/>
        <v>-78582</v>
      </c>
      <c r="T67" s="195">
        <f t="shared" si="3"/>
        <v>0</v>
      </c>
      <c r="U67" s="195">
        <f t="shared" si="3"/>
        <v>194536</v>
      </c>
      <c r="V67" s="195">
        <f t="shared" si="3"/>
        <v>0</v>
      </c>
      <c r="W67" s="195">
        <f t="shared" si="3"/>
        <v>4863</v>
      </c>
      <c r="X67" s="195">
        <f t="shared" si="3"/>
        <v>0</v>
      </c>
      <c r="Y67" s="195">
        <f t="shared" si="3"/>
        <v>202611</v>
      </c>
      <c r="Z67" s="195">
        <f t="shared" si="3"/>
        <v>0</v>
      </c>
      <c r="AA67" s="195">
        <f t="shared" si="3"/>
        <v>924</v>
      </c>
      <c r="AB67" s="195">
        <f t="shared" si="3"/>
        <v>80</v>
      </c>
      <c r="AC67" s="195">
        <f t="shared" si="3"/>
        <v>2627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52036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7953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3927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40</v>
      </c>
      <c r="CD67" s="249" t="s">
        <v>221</v>
      </c>
      <c r="CE67" s="195">
        <f t="shared" si="0"/>
        <v>771024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4741.3599999999997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4741.3599999999997</v>
      </c>
      <c r="CF68" s="252"/>
    </row>
    <row r="69" spans="1:84" ht="12.6" customHeight="1" x14ac:dyDescent="0.25">
      <c r="A69" s="171" t="s">
        <v>241</v>
      </c>
      <c r="B69" s="175"/>
      <c r="C69" s="184">
        <v>7304.34</v>
      </c>
      <c r="D69" s="184">
        <v>0</v>
      </c>
      <c r="E69" s="185">
        <v>15132.57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0</v>
      </c>
      <c r="Q69" s="185">
        <v>0</v>
      </c>
      <c r="R69" s="224">
        <v>0</v>
      </c>
      <c r="S69" s="185">
        <v>0</v>
      </c>
      <c r="T69" s="184">
        <v>0</v>
      </c>
      <c r="U69" s="185">
        <v>0</v>
      </c>
      <c r="V69" s="185">
        <v>0</v>
      </c>
      <c r="W69" s="184">
        <v>0</v>
      </c>
      <c r="X69" s="185">
        <v>0</v>
      </c>
      <c r="Y69" s="185">
        <v>0</v>
      </c>
      <c r="Z69" s="185">
        <v>0</v>
      </c>
      <c r="AA69" s="185">
        <v>0</v>
      </c>
      <c r="AB69" s="185">
        <v>0</v>
      </c>
      <c r="AC69" s="185">
        <v>0</v>
      </c>
      <c r="AD69" s="185">
        <v>0</v>
      </c>
      <c r="AE69" s="185">
        <v>0</v>
      </c>
      <c r="AF69" s="185">
        <v>0</v>
      </c>
      <c r="AG69" s="185">
        <v>0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0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0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0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0</v>
      </c>
      <c r="BY69" s="185">
        <v>0</v>
      </c>
      <c r="BZ69" s="185">
        <v>0</v>
      </c>
      <c r="CA69" s="185">
        <v>0</v>
      </c>
      <c r="CB69" s="185">
        <v>0</v>
      </c>
      <c r="CC69" s="185">
        <v>0</v>
      </c>
      <c r="CD69" s="188">
        <v>0</v>
      </c>
      <c r="CE69" s="195">
        <f t="shared" si="0"/>
        <v>22436.91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0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0</v>
      </c>
      <c r="CD70" s="188">
        <v>0</v>
      </c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5033.5399999999991</v>
      </c>
      <c r="D71" s="195">
        <f t="shared" ref="D71:AI71" si="5">SUM(D61:D69)-D70</f>
        <v>0</v>
      </c>
      <c r="E71" s="195">
        <f t="shared" si="5"/>
        <v>1054255.57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9864718.3299999982</v>
      </c>
      <c r="Q71" s="195">
        <f t="shared" si="5"/>
        <v>3060158.8300000005</v>
      </c>
      <c r="R71" s="195">
        <f t="shared" si="5"/>
        <v>3665176.66</v>
      </c>
      <c r="S71" s="195">
        <f t="shared" si="5"/>
        <v>1193480.6599999999</v>
      </c>
      <c r="T71" s="195">
        <f t="shared" si="5"/>
        <v>0</v>
      </c>
      <c r="U71" s="195">
        <f t="shared" si="5"/>
        <v>6707273.0800000001</v>
      </c>
      <c r="V71" s="195">
        <f t="shared" si="5"/>
        <v>0</v>
      </c>
      <c r="W71" s="195">
        <f t="shared" si="5"/>
        <v>594565.87</v>
      </c>
      <c r="X71" s="195">
        <f t="shared" si="5"/>
        <v>844401.48</v>
      </c>
      <c r="Y71" s="195">
        <f t="shared" si="5"/>
        <v>4432125.5599999996</v>
      </c>
      <c r="Z71" s="195">
        <f t="shared" si="5"/>
        <v>0</v>
      </c>
      <c r="AA71" s="195">
        <f t="shared" si="5"/>
        <v>692129.84</v>
      </c>
      <c r="AB71" s="195">
        <f t="shared" si="5"/>
        <v>361108.43999999994</v>
      </c>
      <c r="AC71" s="195">
        <f t="shared" si="5"/>
        <v>138833.80000000002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5320022.67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305599.69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186150.42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0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499065.68</v>
      </c>
      <c r="BO71" s="195">
        <f t="shared" si="6"/>
        <v>718902.53999999992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248460.22</v>
      </c>
      <c r="BW71" s="195">
        <f t="shared" si="7"/>
        <v>0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790686.67999999993</v>
      </c>
      <c r="CD71" s="245">
        <f>CD69-CD70</f>
        <v>0</v>
      </c>
      <c r="CE71" s="195">
        <f>SUM(CE61:CE69)-CE70</f>
        <v>40682149.559999987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5">
        <v>1813362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5">
        <v>0</v>
      </c>
      <c r="W73" s="185">
        <v>0</v>
      </c>
      <c r="X73" s="185">
        <v>0</v>
      </c>
      <c r="Y73" s="185">
        <v>0</v>
      </c>
      <c r="Z73" s="185">
        <v>0</v>
      </c>
      <c r="AA73" s="185">
        <v>0</v>
      </c>
      <c r="AB73" s="185">
        <v>0</v>
      </c>
      <c r="AC73" s="185">
        <v>0</v>
      </c>
      <c r="AD73" s="185">
        <v>0</v>
      </c>
      <c r="AE73" s="185">
        <v>0</v>
      </c>
      <c r="AF73" s="185">
        <v>0</v>
      </c>
      <c r="AG73" s="185">
        <v>0</v>
      </c>
      <c r="AH73" s="185">
        <v>0</v>
      </c>
      <c r="AI73" s="185">
        <v>0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1813362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5">
        <v>0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12506310</v>
      </c>
      <c r="Q74" s="185">
        <v>3587999</v>
      </c>
      <c r="R74" s="185">
        <v>528820</v>
      </c>
      <c r="S74" s="185">
        <v>0</v>
      </c>
      <c r="T74" s="185">
        <v>0</v>
      </c>
      <c r="U74" s="185">
        <v>7210827</v>
      </c>
      <c r="V74" s="185">
        <v>0</v>
      </c>
      <c r="W74" s="185">
        <v>1420801</v>
      </c>
      <c r="X74" s="185">
        <v>1302129</v>
      </c>
      <c r="Y74" s="185">
        <v>4732126</v>
      </c>
      <c r="Z74" s="185">
        <v>0</v>
      </c>
      <c r="AA74" s="185">
        <v>992130</v>
      </c>
      <c r="AB74" s="185">
        <v>660267</v>
      </c>
      <c r="AC74" s="185">
        <v>178834</v>
      </c>
      <c r="AD74" s="185">
        <v>0</v>
      </c>
      <c r="AE74" s="185">
        <v>0</v>
      </c>
      <c r="AF74" s="185">
        <v>0</v>
      </c>
      <c r="AG74" s="185">
        <v>6072414</v>
      </c>
      <c r="AH74" s="185">
        <v>0</v>
      </c>
      <c r="AI74" s="185">
        <v>0</v>
      </c>
      <c r="AJ74" s="185">
        <v>0</v>
      </c>
      <c r="AK74" s="185">
        <v>0</v>
      </c>
      <c r="AL74" s="185">
        <v>0</v>
      </c>
      <c r="AM74" s="185">
        <v>0</v>
      </c>
      <c r="AN74" s="185">
        <v>0</v>
      </c>
      <c r="AO74" s="185">
        <v>555600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39748257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1813362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12506310</v>
      </c>
      <c r="Q75" s="195">
        <f t="shared" si="9"/>
        <v>3587999</v>
      </c>
      <c r="R75" s="195">
        <f t="shared" si="9"/>
        <v>528820</v>
      </c>
      <c r="S75" s="195">
        <f t="shared" si="9"/>
        <v>0</v>
      </c>
      <c r="T75" s="195">
        <f t="shared" si="9"/>
        <v>0</v>
      </c>
      <c r="U75" s="195">
        <f t="shared" si="9"/>
        <v>7210827</v>
      </c>
      <c r="V75" s="195">
        <f t="shared" si="9"/>
        <v>0</v>
      </c>
      <c r="W75" s="195">
        <f t="shared" si="9"/>
        <v>1420801</v>
      </c>
      <c r="X75" s="195">
        <f t="shared" si="9"/>
        <v>1302129</v>
      </c>
      <c r="Y75" s="195">
        <f t="shared" si="9"/>
        <v>4732126</v>
      </c>
      <c r="Z75" s="195">
        <f t="shared" si="9"/>
        <v>0</v>
      </c>
      <c r="AA75" s="195">
        <f t="shared" si="9"/>
        <v>992130</v>
      </c>
      <c r="AB75" s="195">
        <f t="shared" si="9"/>
        <v>660267</v>
      </c>
      <c r="AC75" s="195">
        <f t="shared" si="9"/>
        <v>178834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6072414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555600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41561619</v>
      </c>
      <c r="CF75" s="252"/>
    </row>
    <row r="76" spans="1:84" ht="12.6" customHeight="1" x14ac:dyDescent="0.25">
      <c r="A76" s="171" t="s">
        <v>248</v>
      </c>
      <c r="B76" s="175"/>
      <c r="C76" s="184">
        <v>0</v>
      </c>
      <c r="D76" s="184">
        <v>0</v>
      </c>
      <c r="E76" s="185">
        <v>7543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19488</v>
      </c>
      <c r="Q76" s="185">
        <v>9402</v>
      </c>
      <c r="R76" s="185">
        <v>6833</v>
      </c>
      <c r="S76" s="185">
        <v>5427</v>
      </c>
      <c r="T76" s="185">
        <v>0</v>
      </c>
      <c r="U76" s="185">
        <v>11654</v>
      </c>
      <c r="V76" s="185">
        <v>0</v>
      </c>
      <c r="W76" s="185">
        <v>0</v>
      </c>
      <c r="X76" s="185">
        <v>0</v>
      </c>
      <c r="Y76" s="185">
        <v>33883</v>
      </c>
      <c r="Z76" s="185">
        <v>0</v>
      </c>
      <c r="AA76" s="185">
        <v>0</v>
      </c>
      <c r="AB76" s="185">
        <v>4623</v>
      </c>
      <c r="AC76" s="185">
        <v>743</v>
      </c>
      <c r="AD76" s="185">
        <v>0</v>
      </c>
      <c r="AE76" s="185">
        <v>0</v>
      </c>
      <c r="AF76" s="185">
        <v>0</v>
      </c>
      <c r="AG76" s="185">
        <v>14792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5958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14784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61218</v>
      </c>
      <c r="BF76" s="185">
        <v>0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0</v>
      </c>
      <c r="BO76" s="185">
        <v>690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49" t="s">
        <v>221</v>
      </c>
      <c r="CE76" s="195">
        <f t="shared" si="8"/>
        <v>197038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714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923</v>
      </c>
      <c r="Q77" s="184">
        <v>1598</v>
      </c>
      <c r="R77" s="184">
        <v>0</v>
      </c>
      <c r="S77" s="184">
        <v>0</v>
      </c>
      <c r="T77" s="184">
        <v>269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1483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288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5275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7543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19488</v>
      </c>
      <c r="Q78" s="184">
        <v>9402</v>
      </c>
      <c r="R78" s="184">
        <v>6833</v>
      </c>
      <c r="S78" s="184">
        <v>5427</v>
      </c>
      <c r="T78" s="184">
        <v>0</v>
      </c>
      <c r="U78" s="184">
        <v>11654</v>
      </c>
      <c r="V78" s="184">
        <v>0</v>
      </c>
      <c r="W78" s="184">
        <v>0</v>
      </c>
      <c r="X78" s="184">
        <v>0</v>
      </c>
      <c r="Y78" s="184">
        <v>33883</v>
      </c>
      <c r="Z78" s="184">
        <v>0</v>
      </c>
      <c r="AA78" s="184">
        <v>0</v>
      </c>
      <c r="AB78" s="184">
        <v>4623</v>
      </c>
      <c r="AC78" s="184">
        <v>743</v>
      </c>
      <c r="AD78" s="184">
        <v>0</v>
      </c>
      <c r="AE78" s="184">
        <v>0</v>
      </c>
      <c r="AF78" s="184">
        <v>0</v>
      </c>
      <c r="AG78" s="184">
        <v>14792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5958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0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0</v>
      </c>
      <c r="BI78" s="184">
        <v>0</v>
      </c>
      <c r="BJ78" s="249" t="s">
        <v>221</v>
      </c>
      <c r="BK78" s="184">
        <v>0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0</v>
      </c>
      <c r="BT78" s="184">
        <v>0</v>
      </c>
      <c r="BU78" s="184">
        <v>0</v>
      </c>
      <c r="BV78" s="184">
        <v>0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>SUM(C78:CD78)</f>
        <v>120346</v>
      </c>
      <c r="CF78" s="195"/>
    </row>
    <row r="79" spans="1:84" ht="12.6" customHeight="1" x14ac:dyDescent="0.25">
      <c r="A79" s="171" t="s">
        <v>251</v>
      </c>
      <c r="B79" s="175"/>
      <c r="C79" s="225">
        <v>0</v>
      </c>
      <c r="D79" s="225">
        <v>0</v>
      </c>
      <c r="E79" s="184">
        <v>28336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5409</v>
      </c>
      <c r="O79" s="184">
        <v>0</v>
      </c>
      <c r="P79" s="184">
        <v>111493</v>
      </c>
      <c r="Q79" s="184">
        <v>0</v>
      </c>
      <c r="R79" s="184">
        <v>0</v>
      </c>
      <c r="S79" s="184">
        <v>109088</v>
      </c>
      <c r="T79" s="184">
        <v>0</v>
      </c>
      <c r="U79" s="184">
        <v>5347</v>
      </c>
      <c r="V79" s="184">
        <v>0</v>
      </c>
      <c r="W79" s="184">
        <v>0</v>
      </c>
      <c r="X79" s="184">
        <v>0</v>
      </c>
      <c r="Y79" s="184">
        <v>104777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9108</v>
      </c>
      <c r="AF79" s="184">
        <v>0</v>
      </c>
      <c r="AG79" s="184">
        <v>102417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475975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</v>
      </c>
      <c r="D80" s="187">
        <v>0</v>
      </c>
      <c r="E80" s="187">
        <v>1.9875000000000003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14.179166666666667</v>
      </c>
      <c r="Q80" s="187">
        <v>16.438333333333333</v>
      </c>
      <c r="R80" s="187">
        <v>3.6166666666666671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0.88416666666666677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21.730833333333333</v>
      </c>
      <c r="AH80" s="187">
        <v>0</v>
      </c>
      <c r="AI80" s="187">
        <v>0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2.1025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60.939166666666672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1266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47</v>
      </c>
      <c r="D111" s="174">
        <v>100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18</v>
      </c>
    </row>
    <row r="128" spans="1:5" ht="12.6" customHeight="1" x14ac:dyDescent="0.25">
      <c r="A128" s="173" t="s">
        <v>292</v>
      </c>
      <c r="B128" s="172" t="s">
        <v>256</v>
      </c>
      <c r="C128" s="189">
        <v>50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13</v>
      </c>
      <c r="C138" s="189">
        <v>0</v>
      </c>
      <c r="D138" s="174">
        <v>34</v>
      </c>
      <c r="E138" s="175">
        <f>SUM(B138:D138)</f>
        <v>47</v>
      </c>
    </row>
    <row r="139" spans="1:6" ht="12.6" customHeight="1" x14ac:dyDescent="0.25">
      <c r="A139" s="173" t="s">
        <v>215</v>
      </c>
      <c r="B139" s="174">
        <v>37</v>
      </c>
      <c r="C139" s="189">
        <v>0</v>
      </c>
      <c r="D139" s="174">
        <v>63</v>
      </c>
      <c r="E139" s="175">
        <f>SUM(B139:D139)</f>
        <v>100</v>
      </c>
    </row>
    <row r="140" spans="1:6" ht="12.6" customHeight="1" x14ac:dyDescent="0.25">
      <c r="A140" s="173" t="s">
        <v>298</v>
      </c>
      <c r="B140" s="174">
        <v>1854</v>
      </c>
      <c r="C140" s="174">
        <v>0</v>
      </c>
      <c r="D140" s="174">
        <v>4138</v>
      </c>
      <c r="E140" s="175">
        <f>SUM(B140:D140)</f>
        <v>5992</v>
      </c>
    </row>
    <row r="141" spans="1:6" ht="12.6" customHeight="1" x14ac:dyDescent="0.25">
      <c r="A141" s="173" t="s">
        <v>245</v>
      </c>
      <c r="B141" s="174">
        <v>548226</v>
      </c>
      <c r="C141" s="189">
        <v>0</v>
      </c>
      <c r="D141" s="174">
        <v>1265136</v>
      </c>
      <c r="E141" s="175">
        <f>SUM(B141:D141)</f>
        <v>1813362</v>
      </c>
      <c r="F141" s="199"/>
    </row>
    <row r="142" spans="1:6" ht="12.6" customHeight="1" x14ac:dyDescent="0.25">
      <c r="A142" s="173" t="s">
        <v>246</v>
      </c>
      <c r="B142" s="174">
        <v>12524349</v>
      </c>
      <c r="C142" s="189">
        <v>0</v>
      </c>
      <c r="D142" s="174">
        <v>27223908</v>
      </c>
      <c r="E142" s="175">
        <f>SUM(B142:D142)</f>
        <v>39748257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/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/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7222034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7222034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4741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4741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6900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6900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20278365</v>
      </c>
      <c r="C200" s="189">
        <v>486782</v>
      </c>
      <c r="D200" s="174">
        <v>15163265</v>
      </c>
      <c r="E200" s="175">
        <f t="shared" si="10"/>
        <v>5601882</v>
      </c>
    </row>
    <row r="201" spans="1:8" ht="12.6" customHeight="1" x14ac:dyDescent="0.25">
      <c r="A201" s="173" t="s">
        <v>338</v>
      </c>
      <c r="B201" s="174">
        <v>95208</v>
      </c>
      <c r="C201" s="189">
        <v>0</v>
      </c>
      <c r="D201" s="174">
        <v>79708</v>
      </c>
      <c r="E201" s="175">
        <f t="shared" si="10"/>
        <v>15500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20373573</v>
      </c>
      <c r="C204" s="191">
        <f>SUM(C195:C203)</f>
        <v>486782</v>
      </c>
      <c r="D204" s="175">
        <f>SUM(D195:D203)</f>
        <v>15242973</v>
      </c>
      <c r="E204" s="175">
        <f>SUM(E195:E203)</f>
        <v>5617382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" customHeight="1" x14ac:dyDescent="0.25">
      <c r="A210" s="173" t="s">
        <v>334</v>
      </c>
      <c r="B210" s="174"/>
      <c r="C210" s="189"/>
      <c r="D210" s="174"/>
      <c r="E210" s="175">
        <f t="shared" si="11"/>
        <v>0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14953919</v>
      </c>
      <c r="C213" s="189">
        <v>22477</v>
      </c>
      <c r="D213" s="174">
        <v>13482655</v>
      </c>
      <c r="E213" s="175">
        <f t="shared" si="11"/>
        <v>1493741</v>
      </c>
      <c r="H213" s="259"/>
    </row>
    <row r="214" spans="1:8" ht="12.6" customHeight="1" x14ac:dyDescent="0.25">
      <c r="A214" s="173" t="s">
        <v>338</v>
      </c>
      <c r="B214" s="174">
        <v>80557</v>
      </c>
      <c r="C214" s="189">
        <v>6263</v>
      </c>
      <c r="D214" s="174">
        <v>80557</v>
      </c>
      <c r="E214" s="175">
        <f t="shared" si="11"/>
        <v>6263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15034476</v>
      </c>
      <c r="C217" s="191">
        <f>SUM(C208:C216)</f>
        <v>28740</v>
      </c>
      <c r="D217" s="175">
        <f>SUM(D208:D216)</f>
        <v>13563212</v>
      </c>
      <c r="E217" s="175">
        <f>SUM(E208:E216)</f>
        <v>1500004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684685</v>
      </c>
      <c r="D221" s="172">
        <f>C221</f>
        <v>684685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/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/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0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497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194784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194784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879469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/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/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/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/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0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4117378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4117378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/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4117378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4117378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/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0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4117378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4117378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4117378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1813362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39748257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41561619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684685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/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194784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879469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40682150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40682150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19436794.029999994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7222034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0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10125246.679999998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86.08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3099786.4999999995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771024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4741.3599999999997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/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/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22436.91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40682149.559999987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0.4400000125169754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0.4400000125169754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0.4400000125169754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Kaiser Permanente - Central Hospital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47</v>
      </c>
      <c r="C414" s="194">
        <f>E138</f>
        <v>47</v>
      </c>
      <c r="D414" s="179"/>
    </row>
    <row r="415" spans="1:5" ht="12.6" customHeight="1" x14ac:dyDescent="0.25">
      <c r="A415" s="179" t="s">
        <v>464</v>
      </c>
      <c r="B415" s="179">
        <f>D111</f>
        <v>100</v>
      </c>
      <c r="C415" s="179">
        <f>E139</f>
        <v>100</v>
      </c>
      <c r="D415" s="194">
        <f>SUM(C59:H59)+N59</f>
        <v>100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19436794.029999994</v>
      </c>
      <c r="C427" s="179">
        <f t="shared" ref="C427:C434" si="13">CE61</f>
        <v>19436794.029999994</v>
      </c>
      <c r="D427" s="179"/>
    </row>
    <row r="428" spans="1:7" ht="12.6" customHeight="1" x14ac:dyDescent="0.25">
      <c r="A428" s="179" t="s">
        <v>3</v>
      </c>
      <c r="B428" s="179">
        <f t="shared" si="12"/>
        <v>7222034</v>
      </c>
      <c r="C428" s="179">
        <f t="shared" si="13"/>
        <v>7222034</v>
      </c>
      <c r="D428" s="179">
        <f>D173</f>
        <v>7222034</v>
      </c>
    </row>
    <row r="429" spans="1:7" ht="12.6" customHeight="1" x14ac:dyDescent="0.25">
      <c r="A429" s="179" t="s">
        <v>236</v>
      </c>
      <c r="B429" s="179">
        <f t="shared" si="12"/>
        <v>0</v>
      </c>
      <c r="C429" s="179">
        <f t="shared" si="13"/>
        <v>0</v>
      </c>
      <c r="D429" s="179"/>
    </row>
    <row r="430" spans="1:7" ht="12.6" customHeight="1" x14ac:dyDescent="0.25">
      <c r="A430" s="179" t="s">
        <v>237</v>
      </c>
      <c r="B430" s="179">
        <f t="shared" si="12"/>
        <v>10125246.679999998</v>
      </c>
      <c r="C430" s="179">
        <f t="shared" si="13"/>
        <v>10125246.679999998</v>
      </c>
      <c r="D430" s="179"/>
    </row>
    <row r="431" spans="1:7" ht="12.6" customHeight="1" x14ac:dyDescent="0.25">
      <c r="A431" s="179" t="s">
        <v>444</v>
      </c>
      <c r="B431" s="179">
        <f t="shared" si="12"/>
        <v>86.08</v>
      </c>
      <c r="C431" s="179">
        <f t="shared" si="13"/>
        <v>86.08</v>
      </c>
      <c r="D431" s="179"/>
    </row>
    <row r="432" spans="1:7" ht="12.6" customHeight="1" x14ac:dyDescent="0.25">
      <c r="A432" s="179" t="s">
        <v>445</v>
      </c>
      <c r="B432" s="179">
        <f t="shared" si="12"/>
        <v>3099786.4999999995</v>
      </c>
      <c r="C432" s="179">
        <f t="shared" si="13"/>
        <v>3099786.4999999995</v>
      </c>
      <c r="D432" s="179"/>
    </row>
    <row r="433" spans="1:7" ht="12.6" customHeight="1" x14ac:dyDescent="0.25">
      <c r="A433" s="179" t="s">
        <v>6</v>
      </c>
      <c r="B433" s="179">
        <f t="shared" si="12"/>
        <v>771024</v>
      </c>
      <c r="C433" s="179">
        <f t="shared" si="13"/>
        <v>771024</v>
      </c>
      <c r="D433" s="179">
        <f>C217</f>
        <v>28740</v>
      </c>
    </row>
    <row r="434" spans="1:7" ht="12.6" customHeight="1" x14ac:dyDescent="0.25">
      <c r="A434" s="179" t="s">
        <v>474</v>
      </c>
      <c r="B434" s="179">
        <f t="shared" si="12"/>
        <v>4741.3599999999997</v>
      </c>
      <c r="C434" s="179">
        <f t="shared" si="13"/>
        <v>4741.3599999999997</v>
      </c>
      <c r="D434" s="179">
        <f>D177</f>
        <v>4741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0</v>
      </c>
      <c r="C436" s="179"/>
      <c r="D436" s="179">
        <f>D186</f>
        <v>6900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0</v>
      </c>
      <c r="C438" s="194">
        <f>CD69</f>
        <v>0</v>
      </c>
      <c r="D438" s="194">
        <f>D181+D186+D190</f>
        <v>6900</v>
      </c>
    </row>
    <row r="439" spans="1:7" ht="12.6" customHeight="1" x14ac:dyDescent="0.25">
      <c r="A439" s="179" t="s">
        <v>451</v>
      </c>
      <c r="B439" s="194">
        <f>C389</f>
        <v>22436.91</v>
      </c>
      <c r="C439" s="194">
        <f>SUM(C69:CC69)</f>
        <v>22436.91</v>
      </c>
      <c r="D439" s="179"/>
    </row>
    <row r="440" spans="1:7" ht="12.6" customHeight="1" x14ac:dyDescent="0.25">
      <c r="A440" s="179" t="s">
        <v>477</v>
      </c>
      <c r="B440" s="194">
        <f>B438+B439</f>
        <v>22436.91</v>
      </c>
      <c r="C440" s="194">
        <f>CE69</f>
        <v>22436.91</v>
      </c>
      <c r="D440" s="179"/>
    </row>
    <row r="441" spans="1:7" ht="12.6" customHeight="1" x14ac:dyDescent="0.25">
      <c r="A441" s="179" t="s">
        <v>478</v>
      </c>
      <c r="B441" s="179">
        <f>D390</f>
        <v>40682149.559999987</v>
      </c>
      <c r="C441" s="179">
        <f>SUM(C427:C437)+C440</f>
        <v>40682149.559999987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684685</v>
      </c>
      <c r="C444" s="179">
        <f>C363</f>
        <v>684685</v>
      </c>
      <c r="D444" s="179"/>
    </row>
    <row r="445" spans="1:7" ht="12.6" customHeight="1" x14ac:dyDescent="0.25">
      <c r="A445" s="179" t="s">
        <v>343</v>
      </c>
      <c r="B445" s="179">
        <f>D229</f>
        <v>0</v>
      </c>
      <c r="C445" s="179">
        <f>C364</f>
        <v>0</v>
      </c>
      <c r="D445" s="179"/>
    </row>
    <row r="446" spans="1:7" ht="12.6" customHeight="1" x14ac:dyDescent="0.25">
      <c r="A446" s="179" t="s">
        <v>351</v>
      </c>
      <c r="B446" s="179">
        <f>D236</f>
        <v>194784</v>
      </c>
      <c r="C446" s="179">
        <f>C365</f>
        <v>194784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879469</v>
      </c>
      <c r="C448" s="179">
        <f>D367</f>
        <v>879469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497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194784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1813362</v>
      </c>
      <c r="C463" s="194">
        <f>CE73</f>
        <v>1813362</v>
      </c>
      <c r="D463" s="194">
        <f>E141+E147+E153</f>
        <v>1813362</v>
      </c>
    </row>
    <row r="464" spans="1:7" ht="12.6" customHeight="1" x14ac:dyDescent="0.25">
      <c r="A464" s="179" t="s">
        <v>246</v>
      </c>
      <c r="B464" s="194">
        <f>C360</f>
        <v>39748257</v>
      </c>
      <c r="C464" s="194">
        <f>CE74</f>
        <v>39748257</v>
      </c>
      <c r="D464" s="194">
        <f>E142+E148+E154</f>
        <v>39748257</v>
      </c>
    </row>
    <row r="465" spans="1:7" ht="12.6" customHeight="1" x14ac:dyDescent="0.25">
      <c r="A465" s="179" t="s">
        <v>247</v>
      </c>
      <c r="B465" s="194">
        <f>D361</f>
        <v>41561619</v>
      </c>
      <c r="C465" s="194">
        <f>CE75</f>
        <v>41561619</v>
      </c>
      <c r="D465" s="194">
        <f>D463+D464</f>
        <v>41561619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4117378</v>
      </c>
      <c r="C473" s="179">
        <f>SUM(E200:E201)</f>
        <v>5617382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4117378</v>
      </c>
      <c r="C476" s="179">
        <f>E204</f>
        <v>5617382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0</v>
      </c>
      <c r="C478" s="179">
        <f>E217</f>
        <v>1500004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4117378</v>
      </c>
    </row>
    <row r="482" spans="1:12" ht="12.6" customHeight="1" x14ac:dyDescent="0.25">
      <c r="A482" s="180" t="s">
        <v>499</v>
      </c>
      <c r="C482" s="180">
        <f>D339</f>
        <v>4117378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Kaiser Permanente - Central Hospital   H-0     FYE 12/31/2017</v>
      </c>
      <c r="B493" s="261" t="s">
        <v>1267</v>
      </c>
      <c r="C493" s="261" t="str">
        <f>RIGHT(C82,4)</f>
        <v>2017</v>
      </c>
      <c r="D493" s="261" t="s">
        <v>1267</v>
      </c>
      <c r="E493" s="261" t="str">
        <f>RIGHT(C82,4)</f>
        <v>2017</v>
      </c>
      <c r="F493" s="261" t="s">
        <v>1267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14067.57</v>
      </c>
      <c r="C496" s="240">
        <f>C71</f>
        <v>5033.5399999999991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0</v>
      </c>
      <c r="C498" s="240">
        <f>E71</f>
        <v>1054255.57</v>
      </c>
      <c r="D498" s="240">
        <v>0</v>
      </c>
      <c r="E498" s="180">
        <f>E59</f>
        <v>100</v>
      </c>
      <c r="F498" s="263" t="str">
        <f t="shared" si="15"/>
        <v/>
      </c>
      <c r="G498" s="263">
        <f t="shared" si="15"/>
        <v>10542.555700000001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88264.849999999991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10779328.279999999</v>
      </c>
      <c r="C509" s="240">
        <f>P71</f>
        <v>9864718.3299999982</v>
      </c>
      <c r="D509" s="240">
        <v>217272</v>
      </c>
      <c r="E509" s="180">
        <f>P59</f>
        <v>227462</v>
      </c>
      <c r="F509" s="263">
        <f t="shared" si="15"/>
        <v>49.612137228911223</v>
      </c>
      <c r="G509" s="263">
        <f t="shared" si="15"/>
        <v>43.368643245904799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3096758.9800000004</v>
      </c>
      <c r="C510" s="240">
        <f>Q71</f>
        <v>3060158.8300000005</v>
      </c>
      <c r="D510" s="240">
        <v>143094</v>
      </c>
      <c r="E510" s="180">
        <f>Q59</f>
        <v>133258</v>
      </c>
      <c r="F510" s="263">
        <f t="shared" si="15"/>
        <v>21.64143136679386</v>
      </c>
      <c r="G510" s="263">
        <f t="shared" si="15"/>
        <v>22.964165978778013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3683658.5600000005</v>
      </c>
      <c r="C511" s="240">
        <f>R71</f>
        <v>3665176.66</v>
      </c>
      <c r="D511" s="240">
        <v>355736</v>
      </c>
      <c r="E511" s="180">
        <f>R59</f>
        <v>367630</v>
      </c>
      <c r="F511" s="263">
        <f t="shared" si="15"/>
        <v>10.35503451998111</v>
      </c>
      <c r="G511" s="263">
        <f t="shared" si="15"/>
        <v>9.9697431112803638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0</v>
      </c>
      <c r="C512" s="240">
        <f>S71</f>
        <v>1193480.6599999999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6362191.5700000003</v>
      </c>
      <c r="C514" s="240">
        <f>U71</f>
        <v>6707273.0800000001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563316.85</v>
      </c>
      <c r="C516" s="240">
        <f>W71</f>
        <v>594565.87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902860.97000000009</v>
      </c>
      <c r="C517" s="240">
        <f>X71</f>
        <v>844401.48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4099571.25</v>
      </c>
      <c r="C518" s="240">
        <f>Y71</f>
        <v>4432125.5599999996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718157.0199999999</v>
      </c>
      <c r="C520" s="240">
        <f>AA71</f>
        <v>692129.84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1894615.4999999998</v>
      </c>
      <c r="C521" s="240">
        <f>AB71</f>
        <v>361108.43999999994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237479.13</v>
      </c>
      <c r="C522" s="240">
        <f>AC71</f>
        <v>138833.80000000002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0</v>
      </c>
      <c r="C524" s="240">
        <f>AE71</f>
        <v>0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4744154.79</v>
      </c>
      <c r="C526" s="240">
        <f>AG71</f>
        <v>5320022.67</v>
      </c>
      <c r="D526" s="240">
        <v>36294</v>
      </c>
      <c r="E526" s="180">
        <f>AG59</f>
        <v>36578</v>
      </c>
      <c r="F526" s="263">
        <f t="shared" si="17"/>
        <v>130.71457513638617</v>
      </c>
      <c r="G526" s="263">
        <f t="shared" si="17"/>
        <v>145.44323555142435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409387.70999999996</v>
      </c>
      <c r="C534" s="240">
        <f>AO71</f>
        <v>305599.69</v>
      </c>
      <c r="D534" s="240">
        <v>9284</v>
      </c>
      <c r="E534" s="180">
        <f>AO59</f>
        <v>9284</v>
      </c>
      <c r="F534" s="263">
        <f t="shared" si="18"/>
        <v>44.096048039638085</v>
      </c>
      <c r="G534" s="263">
        <f t="shared" si="18"/>
        <v>32.916812796208532</v>
      </c>
      <c r="H534" s="265">
        <f t="shared" si="16"/>
        <v>-0.25352011666398089</v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105010.92000000001</v>
      </c>
      <c r="C544" s="240">
        <f>AY71</f>
        <v>186150.42</v>
      </c>
      <c r="D544" s="240">
        <v>1922</v>
      </c>
      <c r="E544" s="180">
        <f>AY59</f>
        <v>5275</v>
      </c>
      <c r="F544" s="263">
        <f t="shared" ref="F544:G550" si="19">IF(B544=0,"",IF(D544=0,"",B544/D544))</f>
        <v>54.636274713839754</v>
      </c>
      <c r="G544" s="263">
        <f t="shared" si="19"/>
        <v>35.28917914691943</v>
      </c>
      <c r="H544" s="265">
        <f t="shared" si="16"/>
        <v>-0.35410715075747223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0</v>
      </c>
      <c r="C550" s="240">
        <f>BE71</f>
        <v>0</v>
      </c>
      <c r="D550" s="240">
        <v>170594</v>
      </c>
      <c r="E550" s="180">
        <f>BE59</f>
        <v>197038</v>
      </c>
      <c r="F550" s="263" t="str">
        <f t="shared" si="19"/>
        <v/>
      </c>
      <c r="G550" s="263" t="str">
        <f t="shared" si="19"/>
        <v/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74658.77</v>
      </c>
      <c r="C559" s="240">
        <f>BN71</f>
        <v>499065.68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718902.53999999992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251614.05000000002</v>
      </c>
      <c r="C567" s="240">
        <f>BV71</f>
        <v>248460.22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0</v>
      </c>
      <c r="C570" s="240">
        <f>BY71</f>
        <v>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-882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522302.18999999994</v>
      </c>
      <c r="C574" s="240">
        <f>CC71</f>
        <v>790686.67999999993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135820</v>
      </c>
      <c r="E612" s="180">
        <f>SUM(C624:D647)+SUM(C668:D713)</f>
        <v>39392397.200000003</v>
      </c>
      <c r="F612" s="180">
        <f>CE64-(AX64+BD64+BE64+BG64+BJ64+BN64+BP64+BQ64+CB64+CC64+CD64)</f>
        <v>10112925.979999999</v>
      </c>
      <c r="G612" s="180">
        <f>CE77-(AX77+AY77+BD77+BE77+BG77+BJ77+BN77+BP77+BQ77+CB77+CC77+CD77)</f>
        <v>5275</v>
      </c>
      <c r="H612" s="197">
        <f>CE60-(AX60+AY60+AZ60+BD60+BE60+BG60+BJ60+BN60+BO60+BP60+BQ60+BR60+CB60+CC60+CD60)</f>
        <v>206.34666666666672</v>
      </c>
      <c r="I612" s="180">
        <f>CE78-(AX78+AY78+AZ78+BD78+BE78+BF78+BG78+BJ78+BN78+BO78+BP78+BQ78+BR78+CB78+CC78+CD78)</f>
        <v>120346</v>
      </c>
      <c r="J612" s="180">
        <f>CE79-(AX79+AY79+AZ79+BA79+BD79+BE79+BF79+BG79+BJ79+BN79+BO79+BP79+BQ79+BR79+CB79+CC79+CD79)</f>
        <v>475975</v>
      </c>
      <c r="K612" s="180">
        <f>CE75-(AW75+AX75+AY75+AZ75+BA75+BB75+BC75+BD75+BE75+BF75+BG75+BH75+BI75+BJ75+BK75+BL75+BM75+BN75+BO75+BP75+BQ75+BR75+BS75+BT75+BU75+BV75+BW75+BX75+CB75+CC75+CD75)</f>
        <v>41561619</v>
      </c>
      <c r="L612" s="197">
        <f>CE80-(AW80+AX80+AY80+AZ80+BA80+BB80+BC80+BD80+BE80+BF80+BG80+BH80+BI80+BJ80+BK80+BL80+BM80+BN80+BO80+BP80+BQ80+BR80+BS80+BT80+BU80+BV80+BW80+BX80+BY80+BZ80+CA80+CB80+CC80+CD80)</f>
        <v>60.939166666666672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0</v>
      </c>
      <c r="D615" s="266">
        <f>SUM(C614:C615)</f>
        <v>0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499065.68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790686.67999999993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1289752.3599999999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186150.42</v>
      </c>
      <c r="D625" s="180">
        <f>(D615/D612)*AY76</f>
        <v>0</v>
      </c>
      <c r="E625" s="180">
        <f>(E623/E612)*SUM(C625:D625)</f>
        <v>6094.7787028810517</v>
      </c>
      <c r="F625" s="180">
        <f>(F624/F612)*AY64</f>
        <v>0</v>
      </c>
      <c r="G625" s="180">
        <f>SUM(C625:F625)</f>
        <v>192245.19870288105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718902.53999999992</v>
      </c>
      <c r="D627" s="180">
        <f>(D615/D612)*BO76</f>
        <v>0</v>
      </c>
      <c r="E627" s="180">
        <f>(E623/E612)*SUM(C627:D627)</f>
        <v>23537.695430604414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742440.23543060431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248460.22</v>
      </c>
      <c r="D642" s="180">
        <f>(D615/D612)*BV76</f>
        <v>0</v>
      </c>
      <c r="E642" s="180">
        <f>(E623/E612)*SUM(C642:D642)</f>
        <v>8134.8731706817562</v>
      </c>
      <c r="F642" s="180">
        <f>(F624/F612)*BV64</f>
        <v>0</v>
      </c>
      <c r="G642" s="180">
        <f>(G625/G612)*BV77</f>
        <v>0</v>
      </c>
      <c r="H642" s="180">
        <f>(H628/H612)*BV60</f>
        <v>10737.10294600104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267332.19611668278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2443265.54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5033.5399999999991</v>
      </c>
      <c r="D668" s="180">
        <f>(D615/D612)*C76</f>
        <v>0</v>
      </c>
      <c r="E668" s="180">
        <f>(E623/E612)*SUM(C668:D668)</f>
        <v>164.80388490179007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165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1054255.57</v>
      </c>
      <c r="D670" s="180">
        <f>(D615/D612)*E76</f>
        <v>0</v>
      </c>
      <c r="E670" s="180">
        <f>(E623/E612)*SUM(C670:D670)</f>
        <v>34517.539070982079</v>
      </c>
      <c r="F670" s="180">
        <f>(F624/F612)*E64</f>
        <v>0</v>
      </c>
      <c r="G670" s="180">
        <f>(G625/G612)*E77</f>
        <v>26021.435426323616</v>
      </c>
      <c r="H670" s="180">
        <f>(H628/H612)*E60</f>
        <v>19564.254879267457</v>
      </c>
      <c r="I670" s="180">
        <f>(I629/I612)*E78</f>
        <v>0</v>
      </c>
      <c r="J670" s="180">
        <f>(J630/J612)*E79</f>
        <v>0</v>
      </c>
      <c r="K670" s="180">
        <f>(K644/K612)*E75</f>
        <v>11663.887439383441</v>
      </c>
      <c r="L670" s="180">
        <f>(L647/L612)*E80</f>
        <v>0</v>
      </c>
      <c r="M670" s="180">
        <f t="shared" si="20"/>
        <v>91767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9864718.3299999982</v>
      </c>
      <c r="D681" s="180">
        <f>(D615/D612)*P76</f>
        <v>0</v>
      </c>
      <c r="E681" s="180">
        <f>(E623/E612)*SUM(C681:D681)</f>
        <v>322982.21614329057</v>
      </c>
      <c r="F681" s="180">
        <f>(F624/F612)*P64</f>
        <v>0</v>
      </c>
      <c r="G681" s="180">
        <f>(G625/G612)*P77</f>
        <v>33638.354199575209</v>
      </c>
      <c r="H681" s="180">
        <f>(H628/H612)*P60</f>
        <v>107931.72151555415</v>
      </c>
      <c r="I681" s="180">
        <f>(I629/I612)*P78</f>
        <v>0</v>
      </c>
      <c r="J681" s="180">
        <f>(J630/J612)*P79</f>
        <v>0</v>
      </c>
      <c r="K681" s="180">
        <f>(K644/K612)*P75</f>
        <v>80442.951888280179</v>
      </c>
      <c r="L681" s="180">
        <f>(L647/L612)*P80</f>
        <v>0</v>
      </c>
      <c r="M681" s="180">
        <f t="shared" si="20"/>
        <v>544995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3060158.8300000005</v>
      </c>
      <c r="D682" s="180">
        <f>(D615/D612)*Q76</f>
        <v>0</v>
      </c>
      <c r="E682" s="180">
        <f>(E623/E612)*SUM(C682:D682)</f>
        <v>100193.11728932655</v>
      </c>
      <c r="F682" s="180">
        <f>(F624/F612)*Q64</f>
        <v>0</v>
      </c>
      <c r="G682" s="180">
        <f>(G625/G612)*Q77</f>
        <v>58238.450716057618</v>
      </c>
      <c r="H682" s="180">
        <f>(H628/H612)*Q60</f>
        <v>80050.034753514599</v>
      </c>
      <c r="I682" s="180">
        <f>(I629/I612)*Q78</f>
        <v>0</v>
      </c>
      <c r="J682" s="180">
        <f>(J630/J612)*Q79</f>
        <v>0</v>
      </c>
      <c r="K682" s="180">
        <f>(K644/K612)*Q75</f>
        <v>23078.68835269535</v>
      </c>
      <c r="L682" s="180">
        <f>(L647/L612)*Q80</f>
        <v>0</v>
      </c>
      <c r="M682" s="180">
        <f t="shared" si="20"/>
        <v>261560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3665176.66</v>
      </c>
      <c r="D683" s="180">
        <f>(D615/D612)*R76</f>
        <v>0</v>
      </c>
      <c r="E683" s="180">
        <f>(E623/E612)*SUM(C683:D683)</f>
        <v>120002.09642108089</v>
      </c>
      <c r="F683" s="180">
        <f>(F624/F612)*R64</f>
        <v>0</v>
      </c>
      <c r="G683" s="180">
        <f>(G625/G612)*R77</f>
        <v>0</v>
      </c>
      <c r="H683" s="180">
        <f>(H628/H612)*R60</f>
        <v>67762.78318336315</v>
      </c>
      <c r="I683" s="180">
        <f>(I629/I612)*R78</f>
        <v>0</v>
      </c>
      <c r="J683" s="180">
        <f>(J630/J612)*R79</f>
        <v>0</v>
      </c>
      <c r="K683" s="180">
        <f>(K644/K612)*R75</f>
        <v>3401.4702832058633</v>
      </c>
      <c r="L683" s="180">
        <f>(L647/L612)*R80</f>
        <v>0</v>
      </c>
      <c r="M683" s="180">
        <f t="shared" si="20"/>
        <v>191166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1193480.6599999999</v>
      </c>
      <c r="D684" s="180">
        <f>(D615/D612)*S76</f>
        <v>0</v>
      </c>
      <c r="E684" s="180">
        <f>(E623/E612)*SUM(C684:D684)</f>
        <v>39075.928536010935</v>
      </c>
      <c r="F684" s="180">
        <f>(F624/F612)*S64</f>
        <v>0</v>
      </c>
      <c r="G684" s="180">
        <f>(G625/G612)*S77</f>
        <v>0</v>
      </c>
      <c r="H684" s="180">
        <f>(H628/H612)*S60</f>
        <v>49217.96840508435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88294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9803.5940191611389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9804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6707273.0800000001</v>
      </c>
      <c r="D686" s="180">
        <f>(D615/D612)*U76</f>
        <v>0</v>
      </c>
      <c r="E686" s="180">
        <f>(E623/E612)*SUM(C686:D686)</f>
        <v>219603.82964696718</v>
      </c>
      <c r="F686" s="180">
        <f>(F624/F612)*U64</f>
        <v>0</v>
      </c>
      <c r="G686" s="180">
        <f>(G625/G612)*U77</f>
        <v>0</v>
      </c>
      <c r="H686" s="180">
        <f>(H628/H612)*U60</f>
        <v>124092.84546946242</v>
      </c>
      <c r="I686" s="180">
        <f>(I629/I612)*U78</f>
        <v>0</v>
      </c>
      <c r="J686" s="180">
        <f>(J630/J612)*U79</f>
        <v>0</v>
      </c>
      <c r="K686" s="180">
        <f>(K644/K612)*U75</f>
        <v>46381.403422409305</v>
      </c>
      <c r="L686" s="180">
        <f>(L647/L612)*U80</f>
        <v>0</v>
      </c>
      <c r="M686" s="180">
        <f t="shared" si="20"/>
        <v>390078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594565.87</v>
      </c>
      <c r="D688" s="180">
        <f>(D615/D612)*W76</f>
        <v>0</v>
      </c>
      <c r="E688" s="180">
        <f>(E623/E612)*SUM(C688:D688)</f>
        <v>19466.769948388748</v>
      </c>
      <c r="F688" s="180">
        <f>(F624/F612)*W64</f>
        <v>0</v>
      </c>
      <c r="G688" s="180">
        <f>(G625/G612)*W77</f>
        <v>0</v>
      </c>
      <c r="H688" s="180">
        <f>(H628/H612)*W60</f>
        <v>14077.268453357967</v>
      </c>
      <c r="I688" s="180">
        <f>(I629/I612)*W78</f>
        <v>0</v>
      </c>
      <c r="J688" s="180">
        <f>(J630/J612)*W79</f>
        <v>0</v>
      </c>
      <c r="K688" s="180">
        <f>(K644/K612)*W75</f>
        <v>9138.8608219227226</v>
      </c>
      <c r="L688" s="180">
        <f>(L647/L612)*W80</f>
        <v>0</v>
      </c>
      <c r="M688" s="180">
        <f t="shared" si="20"/>
        <v>42683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844401.48</v>
      </c>
      <c r="D689" s="180">
        <f>(D615/D612)*X76</f>
        <v>0</v>
      </c>
      <c r="E689" s="180">
        <f>(E623/E612)*SUM(C689:D689)</f>
        <v>27646.674968475709</v>
      </c>
      <c r="F689" s="180">
        <f>(F624/F612)*X64</f>
        <v>0</v>
      </c>
      <c r="G689" s="180">
        <f>(G625/G612)*X77</f>
        <v>0</v>
      </c>
      <c r="H689" s="180">
        <f>(H628/H612)*X60</f>
        <v>15594.435191888133</v>
      </c>
      <c r="I689" s="180">
        <f>(I629/I612)*X78</f>
        <v>0</v>
      </c>
      <c r="J689" s="180">
        <f>(J630/J612)*X79</f>
        <v>0</v>
      </c>
      <c r="K689" s="180">
        <f>(K644/K612)*X75</f>
        <v>8375.540067320766</v>
      </c>
      <c r="L689" s="180">
        <f>(L647/L612)*X80</f>
        <v>0</v>
      </c>
      <c r="M689" s="180">
        <f t="shared" si="20"/>
        <v>51617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4432125.5599999996</v>
      </c>
      <c r="D690" s="180">
        <f>(D615/D612)*Y76</f>
        <v>0</v>
      </c>
      <c r="E690" s="180">
        <f>(E623/E612)*SUM(C690:D690)</f>
        <v>145112.88490019389</v>
      </c>
      <c r="F690" s="180">
        <f>(F624/F612)*Y64</f>
        <v>0</v>
      </c>
      <c r="G690" s="180">
        <f>(G625/G612)*Y77</f>
        <v>0</v>
      </c>
      <c r="H690" s="180">
        <f>(H628/H612)*Y60</f>
        <v>103737.02533530969</v>
      </c>
      <c r="I690" s="180">
        <f>(I629/I612)*Y78</f>
        <v>0</v>
      </c>
      <c r="J690" s="180">
        <f>(J630/J612)*Y79</f>
        <v>0</v>
      </c>
      <c r="K690" s="180">
        <f>(K644/K612)*Y75</f>
        <v>30437.929664887542</v>
      </c>
      <c r="L690" s="180">
        <f>(L647/L612)*Y80</f>
        <v>0</v>
      </c>
      <c r="M690" s="180">
        <f t="shared" si="20"/>
        <v>279288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692129.84</v>
      </c>
      <c r="D692" s="180">
        <f>(D615/D612)*AA76</f>
        <v>0</v>
      </c>
      <c r="E692" s="180">
        <f>(E623/E612)*SUM(C692:D692)</f>
        <v>22661.126461387888</v>
      </c>
      <c r="F692" s="180">
        <f>(F624/F612)*AA64</f>
        <v>0</v>
      </c>
      <c r="G692" s="180">
        <f>(G625/G612)*AA77</f>
        <v>0</v>
      </c>
      <c r="H692" s="180">
        <f>(H628/H612)*AA60</f>
        <v>7522.868274648592</v>
      </c>
      <c r="I692" s="180">
        <f>(I629/I612)*AA78</f>
        <v>0</v>
      </c>
      <c r="J692" s="180">
        <f>(J630/J612)*AA79</f>
        <v>0</v>
      </c>
      <c r="K692" s="180">
        <f>(K644/K612)*AA75</f>
        <v>6381.5678531013073</v>
      </c>
      <c r="L692" s="180">
        <f>(L647/L612)*AA80</f>
        <v>0</v>
      </c>
      <c r="M692" s="180">
        <f t="shared" si="20"/>
        <v>36566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361108.43999999994</v>
      </c>
      <c r="D693" s="180">
        <f>(D615/D612)*AB76</f>
        <v>0</v>
      </c>
      <c r="E693" s="180">
        <f>(E623/E612)*SUM(C693:D693)</f>
        <v>11823.105365771398</v>
      </c>
      <c r="F693" s="180">
        <f>(F624/F612)*AB64</f>
        <v>0</v>
      </c>
      <c r="G693" s="180">
        <f>(G625/G612)*AB77</f>
        <v>0</v>
      </c>
      <c r="H693" s="180">
        <f>(H628/H612)*AB60</f>
        <v>158.91272162470122</v>
      </c>
      <c r="I693" s="180">
        <f>(I629/I612)*AB78</f>
        <v>0</v>
      </c>
      <c r="J693" s="180">
        <f>(J630/J612)*AB79</f>
        <v>0</v>
      </c>
      <c r="K693" s="180">
        <f>(K644/K612)*AB75</f>
        <v>4246.9622546074015</v>
      </c>
      <c r="L693" s="180">
        <f>(L647/L612)*AB80</f>
        <v>0</v>
      </c>
      <c r="M693" s="180">
        <f t="shared" si="20"/>
        <v>16229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138833.80000000002</v>
      </c>
      <c r="D694" s="180">
        <f>(D615/D612)*AC76</f>
        <v>0</v>
      </c>
      <c r="E694" s="180">
        <f>(E623/E612)*SUM(C694:D694)</f>
        <v>4545.5781806994974</v>
      </c>
      <c r="F694" s="180">
        <f>(F624/F612)*AC64</f>
        <v>0</v>
      </c>
      <c r="G694" s="180">
        <f>(G625/G612)*AC77</f>
        <v>0</v>
      </c>
      <c r="H694" s="180">
        <f>(H628/H612)*AC60</f>
        <v>2782.4718050513725</v>
      </c>
      <c r="I694" s="180">
        <f>(I629/I612)*AC78</f>
        <v>0</v>
      </c>
      <c r="J694" s="180">
        <f>(J630/J612)*AC79</f>
        <v>0</v>
      </c>
      <c r="K694" s="180">
        <f>(K644/K612)*AC75</f>
        <v>1150.2941201672354</v>
      </c>
      <c r="L694" s="180">
        <f>(L647/L612)*AC80</f>
        <v>0</v>
      </c>
      <c r="M694" s="180">
        <f t="shared" si="20"/>
        <v>8478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5320022.67</v>
      </c>
      <c r="D698" s="180">
        <f>(D615/D612)*AG76</f>
        <v>0</v>
      </c>
      <c r="E698" s="180">
        <f>(E623/E612)*SUM(C698:D698)</f>
        <v>174183.65678659434</v>
      </c>
      <c r="F698" s="180">
        <f>(F624/F612)*AG64</f>
        <v>0</v>
      </c>
      <c r="G698" s="180">
        <f>(G625/G612)*AG77</f>
        <v>54047.323161397653</v>
      </c>
      <c r="H698" s="180">
        <f>(H628/H612)*AG60</f>
        <v>131645.69727649304</v>
      </c>
      <c r="I698" s="180">
        <f>(I629/I612)*AG78</f>
        <v>0</v>
      </c>
      <c r="J698" s="180">
        <f>(J630/J612)*AG79</f>
        <v>0</v>
      </c>
      <c r="K698" s="180">
        <f>(K644/K612)*AG75</f>
        <v>39058.915639202845</v>
      </c>
      <c r="L698" s="180">
        <f>(L647/L612)*AG80</f>
        <v>0</v>
      </c>
      <c r="M698" s="180">
        <f t="shared" si="20"/>
        <v>398936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305599.69</v>
      </c>
      <c r="D706" s="180">
        <f>(D615/D612)*AO76</f>
        <v>0</v>
      </c>
      <c r="E706" s="180">
        <f>(E623/E612)*SUM(C706:D706)</f>
        <v>10005.685091761014</v>
      </c>
      <c r="F706" s="180">
        <f>(F624/F612)*AO64</f>
        <v>0</v>
      </c>
      <c r="G706" s="180">
        <f>(G625/G612)*AO77</f>
        <v>10496.041180365828</v>
      </c>
      <c r="H706" s="180">
        <f>(H628/H612)*AO60</f>
        <v>7564.8452199834182</v>
      </c>
      <c r="I706" s="180">
        <f>(I629/I612)*AO78</f>
        <v>0</v>
      </c>
      <c r="J706" s="180">
        <f>(J630/J612)*AO79</f>
        <v>0</v>
      </c>
      <c r="K706" s="180">
        <f>(K644/K612)*AO75</f>
        <v>3573.7243094988421</v>
      </c>
      <c r="L706" s="180">
        <f>(L647/L612)*AO80</f>
        <v>0</v>
      </c>
      <c r="M706" s="180">
        <f t="shared" si="20"/>
        <v>31640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40682149.560000002</v>
      </c>
      <c r="D715" s="180">
        <f>SUM(D616:D647)+SUM(D668:D713)</f>
        <v>0</v>
      </c>
      <c r="E715" s="180">
        <f>SUM(E624:E647)+SUM(E668:E713)</f>
        <v>1289752.3599999999</v>
      </c>
      <c r="F715" s="180">
        <f>SUM(F625:F648)+SUM(F668:F713)</f>
        <v>0</v>
      </c>
      <c r="G715" s="180">
        <f>SUM(G626:G647)+SUM(G668:G713)</f>
        <v>192245.19870288105</v>
      </c>
      <c r="H715" s="180">
        <f>SUM(H629:H647)+SUM(H668:H713)</f>
        <v>742440.23543060396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267332.19611668284</v>
      </c>
      <c r="L715" s="180">
        <f>SUM(L668:L713)</f>
        <v>0</v>
      </c>
      <c r="M715" s="180">
        <f>SUM(M668:M713)</f>
        <v>2443266</v>
      </c>
      <c r="N715" s="198" t="s">
        <v>742</v>
      </c>
    </row>
    <row r="716" spans="1:83" ht="12.6" customHeight="1" x14ac:dyDescent="0.25">
      <c r="C716" s="180">
        <f>CE71</f>
        <v>40682149.559999987</v>
      </c>
      <c r="D716" s="180">
        <f>D615</f>
        <v>0</v>
      </c>
      <c r="E716" s="180">
        <f>E623</f>
        <v>1289752.3599999999</v>
      </c>
      <c r="F716" s="180">
        <f>F624</f>
        <v>0</v>
      </c>
      <c r="G716" s="180">
        <f>G625</f>
        <v>192245.19870288105</v>
      </c>
      <c r="H716" s="180">
        <f>H628</f>
        <v>742440.23543060431</v>
      </c>
      <c r="I716" s="180">
        <f>I629</f>
        <v>0</v>
      </c>
      <c r="J716" s="180">
        <f>J630</f>
        <v>0</v>
      </c>
      <c r="K716" s="180">
        <f>K644</f>
        <v>267332.19611668278</v>
      </c>
      <c r="L716" s="180">
        <f>L647</f>
        <v>0</v>
      </c>
      <c r="M716" s="180">
        <f>C648</f>
        <v>2443265.54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020*2017*A</v>
      </c>
      <c r="B722" s="276">
        <f>ROUND(C165,0)</f>
        <v>0</v>
      </c>
      <c r="C722" s="276">
        <f>ROUND(C166,0)</f>
        <v>0</v>
      </c>
      <c r="D722" s="276">
        <f>ROUND(C167,0)</f>
        <v>0</v>
      </c>
      <c r="E722" s="276">
        <f>ROUND(C168,0)</f>
        <v>0</v>
      </c>
      <c r="F722" s="276">
        <f>ROUND(C169,0)</f>
        <v>0</v>
      </c>
      <c r="G722" s="276">
        <f>ROUND(C170,0)</f>
        <v>0</v>
      </c>
      <c r="H722" s="276">
        <f>ROUND(C171+C172,0)</f>
        <v>7222034</v>
      </c>
      <c r="I722" s="276">
        <f>ROUND(C175,0)</f>
        <v>0</v>
      </c>
      <c r="J722" s="276">
        <f>ROUND(C176,0)</f>
        <v>4741</v>
      </c>
      <c r="K722" s="276">
        <f>ROUND(C179,0)</f>
        <v>0</v>
      </c>
      <c r="L722" s="276">
        <f>ROUND(C180,0)</f>
        <v>0</v>
      </c>
      <c r="M722" s="276">
        <f>ROUND(C183,0)</f>
        <v>6900</v>
      </c>
      <c r="N722" s="276">
        <f>ROUND(C184,0)</f>
        <v>0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0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0</v>
      </c>
      <c r="Y722" s="276">
        <f>ROUND(C197,0)</f>
        <v>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20278365</v>
      </c>
      <c r="AH722" s="276">
        <f>ROUND(C200,0)</f>
        <v>486782</v>
      </c>
      <c r="AI722" s="276">
        <f>ROUND(D200,0)</f>
        <v>15163265</v>
      </c>
      <c r="AJ722" s="276">
        <f>ROUND(B201,0)</f>
        <v>95208</v>
      </c>
      <c r="AK722" s="276">
        <f>ROUND(C201,0)</f>
        <v>0</v>
      </c>
      <c r="AL722" s="276">
        <f>ROUND(D201,0)</f>
        <v>79708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0</v>
      </c>
      <c r="AZ722" s="276">
        <f>ROUND(C210,0)</f>
        <v>0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14953919</v>
      </c>
      <c r="BI722" s="276">
        <f>ROUND(C213,0)</f>
        <v>22477</v>
      </c>
      <c r="BJ722" s="276">
        <f>ROUND(D213,0)</f>
        <v>13482655</v>
      </c>
      <c r="BK722" s="276">
        <f>ROUND(B214,0)</f>
        <v>80557</v>
      </c>
      <c r="BL722" s="276">
        <f>ROUND(C214,0)</f>
        <v>6263</v>
      </c>
      <c r="BM722" s="276">
        <f>ROUND(D214,0)</f>
        <v>80557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0</v>
      </c>
      <c r="BU722" s="276">
        <f>ROUND(C224,0)</f>
        <v>0</v>
      </c>
      <c r="BV722" s="276">
        <f>ROUND(C225,0)</f>
        <v>0</v>
      </c>
      <c r="BW722" s="276">
        <f>ROUND(C226,0)</f>
        <v>0</v>
      </c>
      <c r="BX722" s="276">
        <f>ROUND(C227,0)</f>
        <v>0</v>
      </c>
      <c r="BY722" s="276">
        <f>ROUND(C228,0)</f>
        <v>0</v>
      </c>
      <c r="BZ722" s="276">
        <f>ROUND(C231,0)</f>
        <v>497</v>
      </c>
      <c r="CA722" s="276">
        <f>ROUND(C233,0)</f>
        <v>0</v>
      </c>
      <c r="CB722" s="276">
        <f>ROUND(C234,0)</f>
        <v>194784</v>
      </c>
      <c r="CC722" s="276">
        <f>ROUND(C238+C239,0)</f>
        <v>0</v>
      </c>
      <c r="CD722" s="276">
        <f>D221</f>
        <v>684685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020*2017*A</v>
      </c>
      <c r="B726" s="276">
        <f>ROUND(C111,0)</f>
        <v>47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100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18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50</v>
      </c>
      <c r="W726" s="276">
        <f>ROUND(C129,0)</f>
        <v>0</v>
      </c>
      <c r="X726" s="276">
        <f>ROUND(B138,0)</f>
        <v>13</v>
      </c>
      <c r="Y726" s="276">
        <f>ROUND(B139,0)</f>
        <v>37</v>
      </c>
      <c r="Z726" s="276">
        <f>ROUND(B140,0)</f>
        <v>1854</v>
      </c>
      <c r="AA726" s="276">
        <f>ROUND(B141,0)</f>
        <v>548226</v>
      </c>
      <c r="AB726" s="276">
        <f>ROUND(B142,0)</f>
        <v>12524349</v>
      </c>
      <c r="AC726" s="276">
        <f>ROUND(C138,0)</f>
        <v>0</v>
      </c>
      <c r="AD726" s="276">
        <f>ROUND(C139,0)</f>
        <v>0</v>
      </c>
      <c r="AE726" s="276">
        <f>ROUND(C140,0)</f>
        <v>0</v>
      </c>
      <c r="AF726" s="276">
        <f>ROUND(C141,0)</f>
        <v>0</v>
      </c>
      <c r="AG726" s="276">
        <f>ROUND(C142,0)</f>
        <v>0</v>
      </c>
      <c r="AH726" s="276">
        <f>ROUND(D138,0)</f>
        <v>34</v>
      </c>
      <c r="AI726" s="276">
        <f>ROUND(D139,0)</f>
        <v>63</v>
      </c>
      <c r="AJ726" s="276">
        <f>ROUND(D140,0)</f>
        <v>4138</v>
      </c>
      <c r="AK726" s="276">
        <f>ROUND(D141,0)</f>
        <v>1265136</v>
      </c>
      <c r="AL726" s="276">
        <f>ROUND(D142,0)</f>
        <v>27223908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020*2017*A</v>
      </c>
      <c r="B730" s="276">
        <f>ROUND(C250,0)</f>
        <v>0</v>
      </c>
      <c r="C730" s="276">
        <f>ROUND(C251,0)</f>
        <v>0</v>
      </c>
      <c r="D730" s="276">
        <f>ROUND(C252,0)</f>
        <v>0</v>
      </c>
      <c r="E730" s="276">
        <f>ROUND(C253,0)</f>
        <v>0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0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0</v>
      </c>
      <c r="P730" s="276">
        <f>ROUND(C268,0)</f>
        <v>0</v>
      </c>
      <c r="Q730" s="276">
        <f>ROUND(C269,0)</f>
        <v>0</v>
      </c>
      <c r="R730" s="276">
        <f>ROUND(C270,0)</f>
        <v>0</v>
      </c>
      <c r="S730" s="276">
        <f>ROUND(C271,0)</f>
        <v>0</v>
      </c>
      <c r="T730" s="276">
        <f>ROUND(C272,0)</f>
        <v>4117378</v>
      </c>
      <c r="U730" s="276">
        <f>ROUND(C273,0)</f>
        <v>0</v>
      </c>
      <c r="V730" s="276">
        <f>ROUND(C274,0)</f>
        <v>0</v>
      </c>
      <c r="W730" s="276">
        <f>ROUND(C275,0)</f>
        <v>0</v>
      </c>
      <c r="X730" s="276">
        <f>ROUND(C276,0)</f>
        <v>0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0</v>
      </c>
      <c r="AI730" s="276">
        <f>ROUND(C306,0)</f>
        <v>0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0</v>
      </c>
      <c r="BF730" s="276">
        <f>ROUND(C336,0)</f>
        <v>4117378</v>
      </c>
      <c r="BG730" s="276"/>
      <c r="BH730" s="276"/>
      <c r="BI730" s="276">
        <f>ROUND(CE60,2)</f>
        <v>224.47</v>
      </c>
      <c r="BJ730" s="276">
        <f>ROUND(C359,0)</f>
        <v>1813362</v>
      </c>
      <c r="BK730" s="276">
        <f>ROUND(C360,0)</f>
        <v>39748257</v>
      </c>
      <c r="BL730" s="276">
        <f>ROUND(C364,0)</f>
        <v>0</v>
      </c>
      <c r="BM730" s="276">
        <f>ROUND(C365,0)</f>
        <v>194784</v>
      </c>
      <c r="BN730" s="276">
        <f>ROUND(C366,0)</f>
        <v>0</v>
      </c>
      <c r="BO730" s="276">
        <f>ROUND(C370,0)</f>
        <v>0</v>
      </c>
      <c r="BP730" s="276">
        <f>ROUND(C371,0)</f>
        <v>0</v>
      </c>
      <c r="BQ730" s="276">
        <f>ROUND(C378,0)</f>
        <v>19436794</v>
      </c>
      <c r="BR730" s="276">
        <f>ROUND(C379,0)</f>
        <v>7222034</v>
      </c>
      <c r="BS730" s="276">
        <f>ROUND(C380,0)</f>
        <v>0</v>
      </c>
      <c r="BT730" s="276">
        <f>ROUND(C381,0)</f>
        <v>10125247</v>
      </c>
      <c r="BU730" s="276">
        <f>ROUND(C382,0)</f>
        <v>86</v>
      </c>
      <c r="BV730" s="276">
        <f>ROUND(C383,0)</f>
        <v>3099787</v>
      </c>
      <c r="BW730" s="276">
        <f>ROUND(C384,0)</f>
        <v>771024</v>
      </c>
      <c r="BX730" s="276">
        <f>ROUND(C385,0)</f>
        <v>4741</v>
      </c>
      <c r="BY730" s="276">
        <f>ROUND(C386,0)</f>
        <v>0</v>
      </c>
      <c r="BZ730" s="276">
        <f>ROUND(C387,0)</f>
        <v>0</v>
      </c>
      <c r="CA730" s="276">
        <f>ROUND(C388,0)</f>
        <v>0</v>
      </c>
      <c r="CB730" s="276">
        <f>C363</f>
        <v>684685</v>
      </c>
      <c r="CC730" s="276">
        <f>ROUND(C389,0)</f>
        <v>22437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020*2017*6010*A</v>
      </c>
      <c r="B734" s="276">
        <f>ROUND(C59,0)</f>
        <v>0</v>
      </c>
      <c r="C734" s="276">
        <f>ROUND(C60,2)</f>
        <v>0</v>
      </c>
      <c r="D734" s="276">
        <f>ROUND(C61,0)</f>
        <v>29</v>
      </c>
      <c r="E734" s="276">
        <f>ROUND(C62,0)</f>
        <v>11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-9435</v>
      </c>
      <c r="J734" s="276">
        <f>ROUND(C67,0)</f>
        <v>7124</v>
      </c>
      <c r="K734" s="276">
        <f>ROUND(C68,0)</f>
        <v>0</v>
      </c>
      <c r="L734" s="276">
        <f>ROUND(C69,0)</f>
        <v>7304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165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020*2017*6030*A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020*2017*6070*A</v>
      </c>
      <c r="B736" s="276">
        <f>ROUND(E59,0)</f>
        <v>100</v>
      </c>
      <c r="C736" s="278">
        <f>ROUND(E60,2)</f>
        <v>5.44</v>
      </c>
      <c r="D736" s="276">
        <f>ROUND(E61,0)</f>
        <v>476991</v>
      </c>
      <c r="E736" s="276">
        <f>ROUND(E62,0)</f>
        <v>152727</v>
      </c>
      <c r="F736" s="276">
        <f>ROUND(E63,0)</f>
        <v>0</v>
      </c>
      <c r="G736" s="276">
        <f>ROUND(E64,0)</f>
        <v>113452</v>
      </c>
      <c r="H736" s="276">
        <f>ROUND(E65,0)</f>
        <v>0</v>
      </c>
      <c r="I736" s="276">
        <f>ROUND(E66,0)</f>
        <v>294226</v>
      </c>
      <c r="J736" s="276">
        <f>ROUND(E67,0)</f>
        <v>1728</v>
      </c>
      <c r="K736" s="276">
        <f>ROUND(E68,0)</f>
        <v>0</v>
      </c>
      <c r="L736" s="276">
        <f>ROUND(E69,0)</f>
        <v>15133</v>
      </c>
      <c r="M736" s="276">
        <f>ROUND(E70,0)</f>
        <v>0</v>
      </c>
      <c r="N736" s="276">
        <f>ROUND(E75,0)</f>
        <v>1813362</v>
      </c>
      <c r="O736" s="276">
        <f>ROUND(E73,0)</f>
        <v>1813362</v>
      </c>
      <c r="P736" s="276">
        <f>IF(E76&gt;0,ROUND(E76,0),0)</f>
        <v>7543</v>
      </c>
      <c r="Q736" s="276">
        <f>IF(E77&gt;0,ROUND(E77,0),0)</f>
        <v>714</v>
      </c>
      <c r="R736" s="276">
        <f>IF(E78&gt;0,ROUND(E78,0),0)</f>
        <v>7543</v>
      </c>
      <c r="S736" s="276">
        <f>IF(E79&gt;0,ROUND(E79,0),0)</f>
        <v>28336</v>
      </c>
      <c r="T736" s="278">
        <f>IF(E80&gt;0,ROUND(E80,2),0)</f>
        <v>1.99</v>
      </c>
      <c r="U736" s="276"/>
      <c r="V736" s="277"/>
      <c r="W736" s="276"/>
      <c r="X736" s="276"/>
      <c r="Y736" s="276">
        <f t="shared" si="21"/>
        <v>91767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020*2017*6100*A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020*2017*6120*A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020*2017*6140*A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020*2017*6150*A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020*2017*6170*A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020*2017*6200*A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020*2017*6210*A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020*2017*6330*A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020*2017*6400*A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5409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020*2017*7010*A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020*2017*7020*A</v>
      </c>
      <c r="B747" s="276">
        <f>ROUND(P59,0)</f>
        <v>227462</v>
      </c>
      <c r="C747" s="278">
        <f>ROUND(P60,2)</f>
        <v>30</v>
      </c>
      <c r="D747" s="276">
        <f>ROUND(P61,0)</f>
        <v>2475206</v>
      </c>
      <c r="E747" s="276">
        <f>ROUND(P62,0)</f>
        <v>1013564</v>
      </c>
      <c r="F747" s="276">
        <f>ROUND(P63,0)</f>
        <v>0</v>
      </c>
      <c r="G747" s="276">
        <f>ROUND(P64,0)</f>
        <v>5600035</v>
      </c>
      <c r="H747" s="276">
        <f>ROUND(P65,0)</f>
        <v>0</v>
      </c>
      <c r="I747" s="276">
        <f>ROUND(P66,0)</f>
        <v>456246</v>
      </c>
      <c r="J747" s="276">
        <f>ROUND(P67,0)</f>
        <v>314926</v>
      </c>
      <c r="K747" s="276">
        <f>ROUND(P68,0)</f>
        <v>4741</v>
      </c>
      <c r="L747" s="276">
        <f>ROUND(P69,0)</f>
        <v>0</v>
      </c>
      <c r="M747" s="276">
        <f>ROUND(P70,0)</f>
        <v>0</v>
      </c>
      <c r="N747" s="276">
        <f>ROUND(P75,0)</f>
        <v>12506310</v>
      </c>
      <c r="O747" s="276">
        <f>ROUND(P73,0)</f>
        <v>0</v>
      </c>
      <c r="P747" s="276">
        <f>IF(P76&gt;0,ROUND(P76,0),0)</f>
        <v>19488</v>
      </c>
      <c r="Q747" s="276">
        <f>IF(P77&gt;0,ROUND(P77,0),0)</f>
        <v>923</v>
      </c>
      <c r="R747" s="276">
        <f>IF(P78&gt;0,ROUND(P78,0),0)</f>
        <v>19488</v>
      </c>
      <c r="S747" s="276">
        <f>IF(P79&gt;0,ROUND(P79,0),0)</f>
        <v>111493</v>
      </c>
      <c r="T747" s="278">
        <f>IF(P80&gt;0,ROUND(P80,2),0)</f>
        <v>14.18</v>
      </c>
      <c r="U747" s="276"/>
      <c r="V747" s="277"/>
      <c r="W747" s="276"/>
      <c r="X747" s="276"/>
      <c r="Y747" s="276">
        <f t="shared" si="21"/>
        <v>544995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020*2017*7030*A</v>
      </c>
      <c r="B748" s="276">
        <f>ROUND(Q59,0)</f>
        <v>133258</v>
      </c>
      <c r="C748" s="278">
        <f>ROUND(Q60,2)</f>
        <v>22.25</v>
      </c>
      <c r="D748" s="276">
        <f>ROUND(Q61,0)</f>
        <v>2060903</v>
      </c>
      <c r="E748" s="276">
        <f>ROUND(Q62,0)</f>
        <v>758169</v>
      </c>
      <c r="F748" s="276">
        <f>ROUND(Q63,0)</f>
        <v>0</v>
      </c>
      <c r="G748" s="276">
        <f>ROUND(Q64,0)</f>
        <v>214405</v>
      </c>
      <c r="H748" s="276">
        <f>ROUND(Q65,0)</f>
        <v>0</v>
      </c>
      <c r="I748" s="276">
        <f>ROUND(Q66,0)</f>
        <v>15578</v>
      </c>
      <c r="J748" s="276">
        <f>ROUND(Q67,0)</f>
        <v>11104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3587999</v>
      </c>
      <c r="O748" s="276">
        <f>ROUND(Q73,0)</f>
        <v>0</v>
      </c>
      <c r="P748" s="276">
        <f>IF(Q76&gt;0,ROUND(Q76,0),0)</f>
        <v>9402</v>
      </c>
      <c r="Q748" s="276">
        <f>IF(Q77&gt;0,ROUND(Q77,0),0)</f>
        <v>1598</v>
      </c>
      <c r="R748" s="276">
        <f>IF(Q78&gt;0,ROUND(Q78,0),0)</f>
        <v>9402</v>
      </c>
      <c r="S748" s="276">
        <f>IF(Q79&gt;0,ROUND(Q79,0),0)</f>
        <v>0</v>
      </c>
      <c r="T748" s="278">
        <f>IF(Q80&gt;0,ROUND(Q80,2),0)</f>
        <v>16.440000000000001</v>
      </c>
      <c r="U748" s="276"/>
      <c r="V748" s="277"/>
      <c r="W748" s="276"/>
      <c r="X748" s="276"/>
      <c r="Y748" s="276">
        <f t="shared" si="21"/>
        <v>261560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020*2017*7040*A</v>
      </c>
      <c r="B749" s="276">
        <f>ROUND(R59,0)</f>
        <v>367630</v>
      </c>
      <c r="C749" s="278">
        <f>ROUND(R60,2)</f>
        <v>18.829999999999998</v>
      </c>
      <c r="D749" s="276">
        <f>ROUND(R61,0)</f>
        <v>2587783</v>
      </c>
      <c r="E749" s="276">
        <f>ROUND(R62,0)</f>
        <v>765166</v>
      </c>
      <c r="F749" s="276">
        <f>ROUND(R63,0)</f>
        <v>0</v>
      </c>
      <c r="G749" s="276">
        <f>ROUND(R64,0)</f>
        <v>258924</v>
      </c>
      <c r="H749" s="276">
        <f>ROUND(R65,0)</f>
        <v>0</v>
      </c>
      <c r="I749" s="276">
        <f>ROUND(R66,0)</f>
        <v>8176</v>
      </c>
      <c r="J749" s="276">
        <f>ROUND(R67,0)</f>
        <v>45127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528820</v>
      </c>
      <c r="O749" s="276">
        <f>ROUND(R73,0)</f>
        <v>0</v>
      </c>
      <c r="P749" s="276">
        <f>IF(R76&gt;0,ROUND(R76,0),0)</f>
        <v>6833</v>
      </c>
      <c r="Q749" s="276">
        <f>IF(R77&gt;0,ROUND(R77,0),0)</f>
        <v>0</v>
      </c>
      <c r="R749" s="276">
        <f>IF(R78&gt;0,ROUND(R78,0),0)</f>
        <v>6833</v>
      </c>
      <c r="S749" s="276">
        <f>IF(R79&gt;0,ROUND(R79,0),0)</f>
        <v>0</v>
      </c>
      <c r="T749" s="278">
        <f>IF(R80&gt;0,ROUND(R80,2),0)</f>
        <v>3.62</v>
      </c>
      <c r="U749" s="276"/>
      <c r="V749" s="277"/>
      <c r="W749" s="276"/>
      <c r="X749" s="276"/>
      <c r="Y749" s="276">
        <f t="shared" si="21"/>
        <v>191166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020*2017*7050*A</v>
      </c>
      <c r="B750" s="276"/>
      <c r="C750" s="278">
        <f>ROUND(S60,2)</f>
        <v>13.68</v>
      </c>
      <c r="D750" s="276">
        <f>ROUND(S61,0)</f>
        <v>634954</v>
      </c>
      <c r="E750" s="276">
        <f>ROUND(S62,0)</f>
        <v>371189</v>
      </c>
      <c r="F750" s="276">
        <f>ROUND(S63,0)</f>
        <v>0</v>
      </c>
      <c r="G750" s="276">
        <f>ROUND(S64,0)</f>
        <v>223714</v>
      </c>
      <c r="H750" s="276">
        <f>ROUND(S65,0)</f>
        <v>0</v>
      </c>
      <c r="I750" s="276">
        <f>ROUND(S66,0)</f>
        <v>42206</v>
      </c>
      <c r="J750" s="276">
        <f>ROUND(S67,0)</f>
        <v>-78582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5427</v>
      </c>
      <c r="Q750" s="276">
        <f>IF(S77&gt;0,ROUND(S77,0),0)</f>
        <v>0</v>
      </c>
      <c r="R750" s="276">
        <f>IF(S78&gt;0,ROUND(S78,0),0)</f>
        <v>5427</v>
      </c>
      <c r="S750" s="276">
        <f>IF(S79&gt;0,ROUND(S79,0),0)</f>
        <v>109088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88294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020*2017*7060*A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269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9804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020*2017*7070*A</v>
      </c>
      <c r="B752" s="276">
        <f>ROUND(U59,0)</f>
        <v>0</v>
      </c>
      <c r="C752" s="278">
        <f>ROUND(U60,2)</f>
        <v>34.49</v>
      </c>
      <c r="D752" s="276">
        <f>ROUND(U61,0)</f>
        <v>2398564</v>
      </c>
      <c r="E752" s="276">
        <f>ROUND(U62,0)</f>
        <v>1002962</v>
      </c>
      <c r="F752" s="276">
        <f>ROUND(U63,0)</f>
        <v>0</v>
      </c>
      <c r="G752" s="276">
        <f>ROUND(U64,0)</f>
        <v>1295302</v>
      </c>
      <c r="H752" s="276">
        <f>ROUND(U65,0)</f>
        <v>86</v>
      </c>
      <c r="I752" s="276">
        <f>ROUND(U66,0)</f>
        <v>1815823</v>
      </c>
      <c r="J752" s="276">
        <f>ROUND(U67,0)</f>
        <v>194536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7210827</v>
      </c>
      <c r="O752" s="276">
        <f>ROUND(U73,0)</f>
        <v>0</v>
      </c>
      <c r="P752" s="276">
        <f>IF(U76&gt;0,ROUND(U76,0),0)</f>
        <v>11654</v>
      </c>
      <c r="Q752" s="276">
        <f>IF(U77&gt;0,ROUND(U77,0),0)</f>
        <v>0</v>
      </c>
      <c r="R752" s="276">
        <f>IF(U78&gt;0,ROUND(U78,0),0)</f>
        <v>11654</v>
      </c>
      <c r="S752" s="276">
        <f>IF(U79&gt;0,ROUND(U79,0),0)</f>
        <v>5347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390078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020*2017*7110*A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020*2017*7120*A</v>
      </c>
      <c r="B754" s="276">
        <f>ROUND(W59,0)</f>
        <v>0</v>
      </c>
      <c r="C754" s="278">
        <f>ROUND(W60,2)</f>
        <v>3.91</v>
      </c>
      <c r="D754" s="276">
        <f>ROUND(W61,0)</f>
        <v>426533</v>
      </c>
      <c r="E754" s="276">
        <f>ROUND(W62,0)</f>
        <v>134771</v>
      </c>
      <c r="F754" s="276">
        <f>ROUND(W63,0)</f>
        <v>0</v>
      </c>
      <c r="G754" s="276">
        <f>ROUND(W64,0)</f>
        <v>26397</v>
      </c>
      <c r="H754" s="276">
        <f>ROUND(W65,0)</f>
        <v>0</v>
      </c>
      <c r="I754" s="276">
        <f>ROUND(W66,0)</f>
        <v>2001</v>
      </c>
      <c r="J754" s="276">
        <f>ROUND(W67,0)</f>
        <v>4863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1420801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42683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020*2017*7130*A</v>
      </c>
      <c r="B755" s="276">
        <f>ROUND(X59,0)</f>
        <v>0</v>
      </c>
      <c r="C755" s="278">
        <f>ROUND(X60,2)</f>
        <v>4.33</v>
      </c>
      <c r="D755" s="276">
        <f>ROUND(X61,0)</f>
        <v>434922</v>
      </c>
      <c r="E755" s="276">
        <f>ROUND(X62,0)</f>
        <v>137975</v>
      </c>
      <c r="F755" s="276">
        <f>ROUND(X63,0)</f>
        <v>0</v>
      </c>
      <c r="G755" s="276">
        <f>ROUND(X64,0)</f>
        <v>206846</v>
      </c>
      <c r="H755" s="276">
        <f>ROUND(X65,0)</f>
        <v>0</v>
      </c>
      <c r="I755" s="276">
        <f>ROUND(X66,0)</f>
        <v>64658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1302129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51617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020*2017*7140*A</v>
      </c>
      <c r="B756" s="276">
        <f>ROUND(Y59,0)</f>
        <v>0</v>
      </c>
      <c r="C756" s="278">
        <f>ROUND(Y60,2)</f>
        <v>28.83</v>
      </c>
      <c r="D756" s="276">
        <f>ROUND(Y61,0)</f>
        <v>2395590</v>
      </c>
      <c r="E756" s="276">
        <f>ROUND(Y62,0)</f>
        <v>911716</v>
      </c>
      <c r="F756" s="276">
        <f>ROUND(Y63,0)</f>
        <v>0</v>
      </c>
      <c r="G756" s="276">
        <f>ROUND(Y64,0)</f>
        <v>816374</v>
      </c>
      <c r="H756" s="276">
        <f>ROUND(Y65,0)</f>
        <v>0</v>
      </c>
      <c r="I756" s="276">
        <f>ROUND(Y66,0)</f>
        <v>105835</v>
      </c>
      <c r="J756" s="276">
        <f>ROUND(Y67,0)</f>
        <v>202611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4732126</v>
      </c>
      <c r="O756" s="276">
        <f>ROUND(Y73,0)</f>
        <v>0</v>
      </c>
      <c r="P756" s="276">
        <f>IF(Y76&gt;0,ROUND(Y76,0),0)</f>
        <v>33883</v>
      </c>
      <c r="Q756" s="276">
        <f>IF(Y77&gt;0,ROUND(Y77,0),0)</f>
        <v>0</v>
      </c>
      <c r="R756" s="276">
        <f>IF(Y78&gt;0,ROUND(Y78,0),0)</f>
        <v>33883</v>
      </c>
      <c r="S756" s="276">
        <f>IF(Y79&gt;0,ROUND(Y79,0),0)</f>
        <v>104777</v>
      </c>
      <c r="T756" s="278">
        <f>IF(Y80&gt;0,ROUND(Y80,2),0)</f>
        <v>0.88</v>
      </c>
      <c r="U756" s="276"/>
      <c r="V756" s="277"/>
      <c r="W756" s="276"/>
      <c r="X756" s="276"/>
      <c r="Y756" s="276">
        <f t="shared" si="21"/>
        <v>279288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020*2017*7150*A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020*2017*7160*A</v>
      </c>
      <c r="B758" s="276">
        <f>ROUND(AA59,0)</f>
        <v>0</v>
      </c>
      <c r="C758" s="278">
        <f>ROUND(AA60,2)</f>
        <v>2.09</v>
      </c>
      <c r="D758" s="276">
        <f>ROUND(AA61,0)</f>
        <v>239493</v>
      </c>
      <c r="E758" s="276">
        <f>ROUND(AA62,0)</f>
        <v>80748</v>
      </c>
      <c r="F758" s="276">
        <f>ROUND(AA63,0)</f>
        <v>0</v>
      </c>
      <c r="G758" s="276">
        <f>ROUND(AA64,0)</f>
        <v>370642</v>
      </c>
      <c r="H758" s="276">
        <f>ROUND(AA65,0)</f>
        <v>0</v>
      </c>
      <c r="I758" s="276">
        <f>ROUND(AA66,0)</f>
        <v>323</v>
      </c>
      <c r="J758" s="276">
        <f>ROUND(AA67,0)</f>
        <v>924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992130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36566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020*2017*7170*A</v>
      </c>
      <c r="B759" s="276"/>
      <c r="C759" s="278">
        <f>ROUND(AB60,2)</f>
        <v>0.04</v>
      </c>
      <c r="D759" s="276">
        <f>ROUND(AB61,0)</f>
        <v>14363</v>
      </c>
      <c r="E759" s="276">
        <f>ROUND(AB62,0)</f>
        <v>2088</v>
      </c>
      <c r="F759" s="276">
        <f>ROUND(AB63,0)</f>
        <v>0</v>
      </c>
      <c r="G759" s="276">
        <f>ROUND(AB64,0)</f>
        <v>340969</v>
      </c>
      <c r="H759" s="276">
        <f>ROUND(AB65,0)</f>
        <v>0</v>
      </c>
      <c r="I759" s="276">
        <f>ROUND(AB66,0)</f>
        <v>3608</v>
      </c>
      <c r="J759" s="276">
        <f>ROUND(AB67,0)</f>
        <v>80</v>
      </c>
      <c r="K759" s="276">
        <f>ROUND(AB68,0)</f>
        <v>0</v>
      </c>
      <c r="L759" s="276">
        <f>ROUND(AB69,0)</f>
        <v>0</v>
      </c>
      <c r="M759" s="276">
        <f>ROUND(AB70,0)</f>
        <v>0</v>
      </c>
      <c r="N759" s="276">
        <f>ROUND(AB75,0)</f>
        <v>660267</v>
      </c>
      <c r="O759" s="276">
        <f>ROUND(AB73,0)</f>
        <v>0</v>
      </c>
      <c r="P759" s="276">
        <f>IF(AB76&gt;0,ROUND(AB76,0),0)</f>
        <v>4623</v>
      </c>
      <c r="Q759" s="276">
        <f>IF(AB77&gt;0,ROUND(AB77,0),0)</f>
        <v>0</v>
      </c>
      <c r="R759" s="276">
        <f>IF(AB78&gt;0,ROUND(AB78,0),0)</f>
        <v>4623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16229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020*2017*7180*A</v>
      </c>
      <c r="B760" s="276">
        <f>ROUND(AC59,0)</f>
        <v>0</v>
      </c>
      <c r="C760" s="278">
        <f>ROUND(AC60,2)</f>
        <v>0.77</v>
      </c>
      <c r="D760" s="276">
        <f>ROUND(AC61,0)</f>
        <v>66708</v>
      </c>
      <c r="E760" s="276">
        <f>ROUND(AC62,0)</f>
        <v>24477</v>
      </c>
      <c r="F760" s="276">
        <f>ROUND(AC63,0)</f>
        <v>0</v>
      </c>
      <c r="G760" s="276">
        <f>ROUND(AC64,0)</f>
        <v>45759</v>
      </c>
      <c r="H760" s="276">
        <f>ROUND(AC65,0)</f>
        <v>0</v>
      </c>
      <c r="I760" s="276">
        <f>ROUND(AC66,0)</f>
        <v>-737</v>
      </c>
      <c r="J760" s="276">
        <f>ROUND(AC67,0)</f>
        <v>2627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178834</v>
      </c>
      <c r="O760" s="276">
        <f>ROUND(AC73,0)</f>
        <v>0</v>
      </c>
      <c r="P760" s="276">
        <f>IF(AC76&gt;0,ROUND(AC76,0),0)</f>
        <v>743</v>
      </c>
      <c r="Q760" s="276">
        <f>IF(AC77&gt;0,ROUND(AC77,0),0)</f>
        <v>0</v>
      </c>
      <c r="R760" s="276">
        <f>IF(AC78&gt;0,ROUND(AC78,0),0)</f>
        <v>743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8478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020*2017*7190*A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020*2017*7200*A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9108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020*2017*7220*A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020*2017*7230*A</v>
      </c>
      <c r="B764" s="276">
        <f>ROUND(AG59,0)</f>
        <v>36578</v>
      </c>
      <c r="C764" s="278">
        <f>ROUND(AG60,2)</f>
        <v>36.590000000000003</v>
      </c>
      <c r="D764" s="276">
        <f>ROUND(AG61,0)</f>
        <v>3344801</v>
      </c>
      <c r="E764" s="276">
        <f>ROUND(AG62,0)</f>
        <v>1126334</v>
      </c>
      <c r="F764" s="276">
        <f>ROUND(AG63,0)</f>
        <v>0</v>
      </c>
      <c r="G764" s="276">
        <f>ROUND(AG64,0)</f>
        <v>530448</v>
      </c>
      <c r="H764" s="276">
        <f>ROUND(AG65,0)</f>
        <v>0</v>
      </c>
      <c r="I764" s="276">
        <f>ROUND(AG66,0)</f>
        <v>266403</v>
      </c>
      <c r="J764" s="276">
        <f>ROUND(AG67,0)</f>
        <v>52036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6072414</v>
      </c>
      <c r="O764" s="276">
        <f>ROUND(AG73,0)</f>
        <v>0</v>
      </c>
      <c r="P764" s="276">
        <f>IF(AG76&gt;0,ROUND(AG76,0),0)</f>
        <v>14792</v>
      </c>
      <c r="Q764" s="276">
        <f>IF(AG77&gt;0,ROUND(AG77,0),0)</f>
        <v>1483</v>
      </c>
      <c r="R764" s="276">
        <f>IF(AG78&gt;0,ROUND(AG78,0),0)</f>
        <v>14792</v>
      </c>
      <c r="S764" s="276">
        <f>IF(AG79&gt;0,ROUND(AG79,0),0)</f>
        <v>102417</v>
      </c>
      <c r="T764" s="278">
        <f>IF(AG80&gt;0,ROUND(AG80,2),0)</f>
        <v>21.73</v>
      </c>
      <c r="U764" s="276"/>
      <c r="V764" s="277"/>
      <c r="W764" s="276"/>
      <c r="X764" s="276"/>
      <c r="Y764" s="276">
        <f t="shared" si="21"/>
        <v>398936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020*2017*7240*A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020*2017*7250*A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020*2017*7260*A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020*2017*7310*A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020*2017*7320*A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020*2017*7330*A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020*2017*7340*A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020*2017*7350*A</v>
      </c>
      <c r="B772" s="276">
        <f>ROUND(AO59,0)</f>
        <v>9284</v>
      </c>
      <c r="C772" s="278">
        <f>ROUND(AO60,2)</f>
        <v>2.1</v>
      </c>
      <c r="D772" s="276">
        <f>ROUND(AO61,0)</f>
        <v>221642</v>
      </c>
      <c r="E772" s="276">
        <f>ROUND(AO62,0)</f>
        <v>76878</v>
      </c>
      <c r="F772" s="276">
        <f>ROUND(AO63,0)</f>
        <v>0</v>
      </c>
      <c r="G772" s="276">
        <f>ROUND(AO64,0)</f>
        <v>7048</v>
      </c>
      <c r="H772" s="276">
        <f>ROUND(AO65,0)</f>
        <v>0</v>
      </c>
      <c r="I772" s="276">
        <f>ROUND(AO66,0)</f>
        <v>32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555600</v>
      </c>
      <c r="O772" s="276">
        <f>ROUND(AO73,0)</f>
        <v>0</v>
      </c>
      <c r="P772" s="276">
        <f>IF(AO76&gt;0,ROUND(AO76,0),0)</f>
        <v>5958</v>
      </c>
      <c r="Q772" s="276">
        <f>IF(AO77&gt;0,ROUND(AO77,0),0)</f>
        <v>288</v>
      </c>
      <c r="R772" s="276">
        <f>IF(AO78&gt;0,ROUND(AO78,0),0)</f>
        <v>5958</v>
      </c>
      <c r="S772" s="276">
        <f>IF(AO79&gt;0,ROUND(AO79,0),0)</f>
        <v>0</v>
      </c>
      <c r="T772" s="278">
        <f>IF(AO80&gt;0,ROUND(AO80,2),0)</f>
        <v>2.1</v>
      </c>
      <c r="U772" s="276"/>
      <c r="V772" s="277"/>
      <c r="W772" s="276"/>
      <c r="X772" s="276"/>
      <c r="Y772" s="276">
        <f t="shared" si="21"/>
        <v>31640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020*2017*7380*A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020*2017*7390*A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020*2017*7400*A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020*2017*7410*A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020*2017*7420*A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020*2017*7430*A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020*2017*7490*A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020*2017*8200*A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020*2017*8310*A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020*2017*8320*A</v>
      </c>
      <c r="B782" s="276">
        <f>ROUND(AY59,0)</f>
        <v>5275</v>
      </c>
      <c r="C782" s="278">
        <f>ROUND(AY60,2)</f>
        <v>1.27</v>
      </c>
      <c r="D782" s="276">
        <f>ROUND(AY61,0)</f>
        <v>67834</v>
      </c>
      <c r="E782" s="276">
        <f>ROUND(AY62,0)</f>
        <v>45137</v>
      </c>
      <c r="F782" s="276">
        <f>ROUND(AY63,0)</f>
        <v>0</v>
      </c>
      <c r="G782" s="276">
        <f>ROUND(AY64,0)</f>
        <v>38297</v>
      </c>
      <c r="H782" s="276">
        <f>ROUND(AY65,0)</f>
        <v>0</v>
      </c>
      <c r="I782" s="276">
        <f>ROUND(AY66,0)</f>
        <v>26929</v>
      </c>
      <c r="J782" s="276">
        <f>ROUND(AY67,0)</f>
        <v>7953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14784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020*2017*8330*A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020*2017*8350*A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020*2017*8360*A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020*2017*8370*A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020*2017*8420*A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020*2017*8430*A</v>
      </c>
      <c r="B788" s="276">
        <f>ROUND(BE59,0)</f>
        <v>197038</v>
      </c>
      <c r="C788" s="278">
        <f>ROUND(BE60,2)</f>
        <v>0</v>
      </c>
      <c r="D788" s="276">
        <f>ROUND(BE61,0)</f>
        <v>0</v>
      </c>
      <c r="E788" s="276">
        <f>ROUND(BE62,0)</f>
        <v>0</v>
      </c>
      <c r="F788" s="276">
        <f>ROUND(BE63,0)</f>
        <v>0</v>
      </c>
      <c r="G788" s="276">
        <f>ROUND(BE64,0)</f>
        <v>0</v>
      </c>
      <c r="H788" s="276">
        <f>ROUND(BE65,0)</f>
        <v>0</v>
      </c>
      <c r="I788" s="276">
        <f>ROUND(BE66,0)</f>
        <v>0</v>
      </c>
      <c r="J788" s="276">
        <f>ROUND(BE67,0)</f>
        <v>0</v>
      </c>
      <c r="K788" s="276">
        <f>ROUND(BE68,0)</f>
        <v>0</v>
      </c>
      <c r="L788" s="276">
        <f>ROUND(BE69,0)</f>
        <v>0</v>
      </c>
      <c r="M788" s="276">
        <f>ROUND(BE70,0)</f>
        <v>0</v>
      </c>
      <c r="N788" s="276"/>
      <c r="O788" s="276"/>
      <c r="P788" s="276">
        <f>IF(BE76&gt;0,ROUND(BE76,0),0)</f>
        <v>61218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020*2017*8460*A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020*2017*8470*A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020*2017*8480*A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020*2017*8490*A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020*2017*8510*A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020*2017*8530*A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020*2017*8560*A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020*2017*8590*A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020*2017*8610*A</v>
      </c>
      <c r="B797" s="276"/>
      <c r="C797" s="278">
        <f>ROUND(BN60,2)</f>
        <v>3.5</v>
      </c>
      <c r="D797" s="276">
        <f>ROUND(BN61,0)</f>
        <v>377684</v>
      </c>
      <c r="E797" s="276">
        <f>ROUND(BN62,0)</f>
        <v>114474</v>
      </c>
      <c r="F797" s="276">
        <f>ROUND(BN63,0)</f>
        <v>0</v>
      </c>
      <c r="G797" s="276">
        <f>ROUND(BN64,0)</f>
        <v>1935</v>
      </c>
      <c r="H797" s="276">
        <f>ROUND(BN65,0)</f>
        <v>0</v>
      </c>
      <c r="I797" s="276">
        <f>ROUND(BN66,0)</f>
        <v>1046</v>
      </c>
      <c r="J797" s="276">
        <f>ROUND(BN67,0)</f>
        <v>3927</v>
      </c>
      <c r="K797" s="276">
        <f>ROUND(BN68,0)</f>
        <v>0</v>
      </c>
      <c r="L797" s="276">
        <f>ROUND(BN69,0)</f>
        <v>0</v>
      </c>
      <c r="M797" s="276">
        <f>ROUND(BN70,0)</f>
        <v>0</v>
      </c>
      <c r="N797" s="276"/>
      <c r="O797" s="276"/>
      <c r="P797" s="276">
        <f>IF(BN76&gt;0,ROUND(BN76,0),0)</f>
        <v>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020*2017*8620*A</v>
      </c>
      <c r="B798" s="276"/>
      <c r="C798" s="278">
        <f>ROUND(BO60,2)</f>
        <v>5.46</v>
      </c>
      <c r="D798" s="276">
        <f>ROUND(BO61,0)</f>
        <v>507305</v>
      </c>
      <c r="E798" s="276">
        <f>ROUND(BO62,0)</f>
        <v>195560</v>
      </c>
      <c r="F798" s="276">
        <f>ROUND(BO63,0)</f>
        <v>0</v>
      </c>
      <c r="G798" s="276">
        <f>ROUND(BO64,0)</f>
        <v>16001</v>
      </c>
      <c r="H798" s="276">
        <f>ROUND(BO65,0)</f>
        <v>0</v>
      </c>
      <c r="I798" s="276">
        <f>ROUND(BO66,0)</f>
        <v>36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690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020*2017*8630*A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020*2017*8640*A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020*2017*8650*A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020*2017*8660*A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020*2017*8670*A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020*2017*8680*A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020*2017*8690*A</v>
      </c>
      <c r="B805" s="276"/>
      <c r="C805" s="278">
        <f>ROUND(BV60,2)</f>
        <v>2.98</v>
      </c>
      <c r="D805" s="276">
        <f>ROUND(BV61,0)</f>
        <v>154913</v>
      </c>
      <c r="E805" s="276">
        <f>ROUND(BV62,0)</f>
        <v>79922</v>
      </c>
      <c r="F805" s="276">
        <f>ROUND(BV63,0)</f>
        <v>0</v>
      </c>
      <c r="G805" s="276">
        <f>ROUND(BV64,0)</f>
        <v>8314</v>
      </c>
      <c r="H805" s="276">
        <f>ROUND(BV65,0)</f>
        <v>0</v>
      </c>
      <c r="I805" s="276">
        <f>ROUND(BV66,0)</f>
        <v>5312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020*2017*8700*A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020*2017*8710*A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020*2017*8720*A</v>
      </c>
      <c r="B808" s="276"/>
      <c r="C808" s="278">
        <f>ROUND(BY60,2)</f>
        <v>0</v>
      </c>
      <c r="D808" s="276">
        <f>ROUND(BY61,0)</f>
        <v>0</v>
      </c>
      <c r="E808" s="276">
        <f>ROUND(BY62,0)</f>
        <v>0</v>
      </c>
      <c r="F808" s="276">
        <f>ROUND(BY63,0)</f>
        <v>0</v>
      </c>
      <c r="G808" s="276">
        <f>ROUND(BY64,0)</f>
        <v>0</v>
      </c>
      <c r="H808" s="276">
        <f>ROUND(BY65,0)</f>
        <v>0</v>
      </c>
      <c r="I808" s="276">
        <f>ROUND(BY66,0)</f>
        <v>0</v>
      </c>
      <c r="J808" s="276">
        <f>ROUND(BY67,0)</f>
        <v>0</v>
      </c>
      <c r="K808" s="276">
        <f>ROUND(BY68,0)</f>
        <v>0</v>
      </c>
      <c r="L808" s="276">
        <f>ROUND(BY69,0)</f>
        <v>0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020*2017*8730*A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020*2017*8740*A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020*2017*8770*A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020*2017*8790*A</v>
      </c>
      <c r="B812" s="276"/>
      <c r="C812" s="278">
        <f>ROUND(CC60,2)</f>
        <v>7.9</v>
      </c>
      <c r="D812" s="276">
        <f>ROUND(CC61,0)</f>
        <v>550576</v>
      </c>
      <c r="E812" s="276">
        <f>ROUND(CC62,0)</f>
        <v>228166</v>
      </c>
      <c r="F812" s="276">
        <f>ROUND(CC63,0)</f>
        <v>0</v>
      </c>
      <c r="G812" s="276">
        <f>ROUND(CC64,0)</f>
        <v>10385</v>
      </c>
      <c r="H812" s="276">
        <f>ROUND(CC65,0)</f>
        <v>0</v>
      </c>
      <c r="I812" s="276">
        <f>ROUND(CC66,0)</f>
        <v>1519</v>
      </c>
      <c r="J812" s="276">
        <f>ROUND(CC67,0)</f>
        <v>40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020*2017*9000*A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224.46</v>
      </c>
      <c r="D815" s="277">
        <f t="shared" si="22"/>
        <v>19436794</v>
      </c>
      <c r="E815" s="277">
        <f t="shared" si="22"/>
        <v>7222034</v>
      </c>
      <c r="F815" s="277">
        <f t="shared" si="22"/>
        <v>0</v>
      </c>
      <c r="G815" s="277">
        <f t="shared" si="22"/>
        <v>10125247</v>
      </c>
      <c r="H815" s="277">
        <f t="shared" si="22"/>
        <v>86</v>
      </c>
      <c r="I815" s="277">
        <f t="shared" si="22"/>
        <v>3099785</v>
      </c>
      <c r="J815" s="277">
        <f t="shared" si="22"/>
        <v>771024</v>
      </c>
      <c r="K815" s="277">
        <f t="shared" si="22"/>
        <v>4741</v>
      </c>
      <c r="L815" s="277">
        <f>SUM(L734:L813)+SUM(U734:U813)</f>
        <v>22437</v>
      </c>
      <c r="M815" s="277">
        <f>SUM(M734:M813)+SUM(V734:V813)</f>
        <v>0</v>
      </c>
      <c r="N815" s="277">
        <f t="shared" ref="N815:Y815" si="23">SUM(N734:N813)</f>
        <v>41561619</v>
      </c>
      <c r="O815" s="277">
        <f t="shared" si="23"/>
        <v>1813362</v>
      </c>
      <c r="P815" s="277">
        <f t="shared" si="23"/>
        <v>197038</v>
      </c>
      <c r="Q815" s="277">
        <f t="shared" si="23"/>
        <v>5275</v>
      </c>
      <c r="R815" s="277">
        <f t="shared" si="23"/>
        <v>120346</v>
      </c>
      <c r="S815" s="277">
        <f t="shared" si="23"/>
        <v>475975</v>
      </c>
      <c r="T815" s="281">
        <f t="shared" si="23"/>
        <v>60.940000000000005</v>
      </c>
      <c r="U815" s="277">
        <f t="shared" si="23"/>
        <v>0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2443266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224.47416666666672</v>
      </c>
      <c r="D816" s="277">
        <f>CE61</f>
        <v>19436794.029999994</v>
      </c>
      <c r="E816" s="277">
        <f>CE62</f>
        <v>7222034</v>
      </c>
      <c r="F816" s="277">
        <f>CE63</f>
        <v>0</v>
      </c>
      <c r="G816" s="277">
        <f>CE64</f>
        <v>10125246.679999998</v>
      </c>
      <c r="H816" s="280">
        <f>CE65</f>
        <v>86.08</v>
      </c>
      <c r="I816" s="280">
        <f>CE66</f>
        <v>3099786.4999999995</v>
      </c>
      <c r="J816" s="280">
        <f>CE67</f>
        <v>771024</v>
      </c>
      <c r="K816" s="280">
        <f>CE68</f>
        <v>4741.3599999999997</v>
      </c>
      <c r="L816" s="280">
        <f>CE69</f>
        <v>22436.91</v>
      </c>
      <c r="M816" s="280">
        <f>CE70</f>
        <v>0</v>
      </c>
      <c r="N816" s="277">
        <f>CE75</f>
        <v>41561619</v>
      </c>
      <c r="O816" s="277">
        <f>CE73</f>
        <v>1813362</v>
      </c>
      <c r="P816" s="277">
        <f>CE76</f>
        <v>197038</v>
      </c>
      <c r="Q816" s="277">
        <f>CE77</f>
        <v>5275</v>
      </c>
      <c r="R816" s="277">
        <f>CE78</f>
        <v>120346</v>
      </c>
      <c r="S816" s="277">
        <f>CE79</f>
        <v>475975</v>
      </c>
      <c r="T816" s="281">
        <f>CE80</f>
        <v>60.939166666666672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2443265.54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19436794.029999994</v>
      </c>
      <c r="E817" s="180">
        <f>C379</f>
        <v>7222034</v>
      </c>
      <c r="F817" s="180">
        <f>C380</f>
        <v>0</v>
      </c>
      <c r="G817" s="240">
        <f>C381</f>
        <v>10125246.679999998</v>
      </c>
      <c r="H817" s="240">
        <f>C382</f>
        <v>86.08</v>
      </c>
      <c r="I817" s="240">
        <f>C383</f>
        <v>3099786.4999999995</v>
      </c>
      <c r="J817" s="240">
        <f>C384</f>
        <v>771024</v>
      </c>
      <c r="K817" s="240">
        <f>C385</f>
        <v>4741.3599999999997</v>
      </c>
      <c r="L817" s="240">
        <f>C386+C387+C388+C389</f>
        <v>22436.91</v>
      </c>
      <c r="M817" s="240">
        <f>C370</f>
        <v>0</v>
      </c>
      <c r="N817" s="180">
        <f>D361</f>
        <v>41561619</v>
      </c>
      <c r="O817" s="180">
        <f>C359</f>
        <v>1813362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P31" sqref="P31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Kaiser Permanente Capitol Hill Campus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H-020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201 16th Ave 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201 16th Ave 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Seattle, WA 98112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1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H-20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Kaiser Permanente Capitol Hill Campus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Susan Mullaney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Karen Schartman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Greg Adams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206-326-3000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206-326-2785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402</v>
      </c>
      <c r="G23" s="21">
        <f>data!D111</f>
        <v>1165.5222222222221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18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18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topLeftCell="A4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Kaiser Permanente Capitol Hill Campus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216</v>
      </c>
      <c r="C7" s="48">
        <f>data!B139</f>
        <v>722</v>
      </c>
      <c r="D7" s="48">
        <f>data!B140</f>
        <v>2456</v>
      </c>
      <c r="E7" s="48">
        <f>data!B141</f>
        <v>3607834</v>
      </c>
      <c r="F7" s="48">
        <f>data!B142</f>
        <v>17766378.889744345</v>
      </c>
      <c r="G7" s="48">
        <f>data!B141+data!B142</f>
        <v>21374212.889744345</v>
      </c>
    </row>
    <row r="8" spans="1:13" ht="20.100000000000001" customHeight="1" x14ac:dyDescent="0.25">
      <c r="A8" s="23" t="s">
        <v>297</v>
      </c>
      <c r="B8" s="48">
        <f>data!C138</f>
        <v>0</v>
      </c>
      <c r="C8" s="48">
        <f>data!C139</f>
        <v>0</v>
      </c>
      <c r="D8" s="48">
        <f>data!C140</f>
        <v>0</v>
      </c>
      <c r="E8" s="48">
        <f>data!C141</f>
        <v>0</v>
      </c>
      <c r="F8" s="48">
        <f>data!C142</f>
        <v>0</v>
      </c>
      <c r="G8" s="48">
        <f>data!C141+data!C142</f>
        <v>0</v>
      </c>
    </row>
    <row r="9" spans="1:13" ht="20.100000000000001" customHeight="1" x14ac:dyDescent="0.25">
      <c r="A9" s="23" t="s">
        <v>1058</v>
      </c>
      <c r="B9" s="48">
        <f>data!D138</f>
        <v>186</v>
      </c>
      <c r="C9" s="48">
        <f>data!D139</f>
        <v>444</v>
      </c>
      <c r="D9" s="48">
        <f>data!D140</f>
        <v>4088</v>
      </c>
      <c r="E9" s="48">
        <f>data!D141</f>
        <v>3488222</v>
      </c>
      <c r="F9" s="48">
        <f>data!D142</f>
        <v>29572051.580255646</v>
      </c>
      <c r="G9" s="48">
        <f>data!D141+data!D142</f>
        <v>33060273.580255646</v>
      </c>
    </row>
    <row r="10" spans="1:13" ht="20.100000000000001" customHeight="1" x14ac:dyDescent="0.25">
      <c r="A10" s="111" t="s">
        <v>203</v>
      </c>
      <c r="B10" s="48">
        <f>data!E138</f>
        <v>402</v>
      </c>
      <c r="C10" s="48">
        <f>data!E139</f>
        <v>1166</v>
      </c>
      <c r="D10" s="48">
        <f>data!E140</f>
        <v>6544</v>
      </c>
      <c r="E10" s="48">
        <f>data!E141</f>
        <v>7096056</v>
      </c>
      <c r="F10" s="48">
        <f>data!E142</f>
        <v>47338430.469999991</v>
      </c>
      <c r="G10" s="48">
        <f>data!E141+data!E142</f>
        <v>54434486.469999991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4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Kaiser Permanente Capitol Hill Campus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0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9317275.6868209578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9317275.6868209578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5545.12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5545.12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6900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6900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Kaiser Permanente Capitol Hill Campus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0</v>
      </c>
      <c r="D9" s="21">
        <f>data!C197</f>
        <v>0</v>
      </c>
      <c r="E9" s="21">
        <f>data!D197</f>
        <v>0</v>
      </c>
      <c r="F9" s="21">
        <f>data!E197</f>
        <v>0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5601882</v>
      </c>
      <c r="D12" s="21">
        <f>data!C200</f>
        <v>229367</v>
      </c>
      <c r="E12" s="21">
        <f>data!D200</f>
        <v>833033</v>
      </c>
      <c r="F12" s="21">
        <f>data!E200</f>
        <v>4998216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15500</v>
      </c>
      <c r="D13" s="21">
        <f>data!C201</f>
        <v>0</v>
      </c>
      <c r="E13" s="21">
        <f>data!D201</f>
        <v>0</v>
      </c>
      <c r="F13" s="21">
        <f>data!E201</f>
        <v>15500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5617382</v>
      </c>
      <c r="D16" s="21">
        <f>data!C204</f>
        <v>229367</v>
      </c>
      <c r="E16" s="21">
        <f>data!D204</f>
        <v>833033</v>
      </c>
      <c r="F16" s="21">
        <f>data!E204</f>
        <v>5013716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0</v>
      </c>
      <c r="D25" s="21">
        <f>data!C210</f>
        <v>0</v>
      </c>
      <c r="E25" s="21">
        <f>data!D210</f>
        <v>0</v>
      </c>
      <c r="F25" s="21">
        <f>data!E210</f>
        <v>0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1493741</v>
      </c>
      <c r="D28" s="21">
        <f>data!C213</f>
        <v>1233453</v>
      </c>
      <c r="E28" s="21">
        <f>data!D213</f>
        <v>336299</v>
      </c>
      <c r="F28" s="21">
        <f>data!E213</f>
        <v>2390895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6263</v>
      </c>
      <c r="D29" s="21">
        <f>data!C214</f>
        <v>4105</v>
      </c>
      <c r="E29" s="21">
        <f>data!D214</f>
        <v>6263</v>
      </c>
      <c r="F29" s="21">
        <f>data!E214</f>
        <v>4105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1500004</v>
      </c>
      <c r="D32" s="21">
        <f>data!C217</f>
        <v>1237558</v>
      </c>
      <c r="E32" s="21">
        <f>data!D217</f>
        <v>342562</v>
      </c>
      <c r="F32" s="21">
        <f>data!E217</f>
        <v>2395000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topLeftCell="A10" zoomScale="75" workbookViewId="0">
      <selection activeCell="G27" sqref="G27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Kaiser Permanente Capitol Hill Campus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888061.83979310363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0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0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0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1915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899354.2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899354.2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1787416.0397931035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36" zoomScale="75" workbookViewId="0">
      <selection activeCell="E49" sqref="E49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Kaiser Permanente Capitol Hill Campus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0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0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0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0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2618716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2618716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0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2618716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2618716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Kaiser Permanente Capitol Hill Campus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0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0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2618716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2618716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2618716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Kaiser Permanente Capitol Hill Campus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7096056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47210929.529999994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54306985.529999994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888061.83979310363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0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899354.2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1787416.0397931035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52519569.49020689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0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52519569.49020689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22266267.139201771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9317275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0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12304826.850000003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51050.55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5647308.3400000008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1584054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5545.12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0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1126908.9600000002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52303235.959201775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216333.53100511432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216333.53100511432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216333.53100511432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352" zoomScale="65" workbookViewId="0">
      <selection activeCell="Q394" sqref="Q394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Kaiser Permanente Capitol Hill Campus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1165.5222222222201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20.149166666666666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2154382.23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896765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101928.75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302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859711.17999999993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34590.69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4047679.85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724095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7096056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7096056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7543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5523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7543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51136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8.3916666666666675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Kaiser Permanente Capitol Hill Campus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280650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22.609166666666667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2520314.36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1077984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7466894.410000002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39693.240000000005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502980.39999999991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985903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5236.18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535734.98999999987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13134740.580000002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738850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14224752.35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14224752.35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19488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19488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7662</v>
      </c>
      <c r="H63" s="14">
        <f>data!O79</f>
        <v>0</v>
      </c>
      <c r="I63" s="14">
        <f>data!P79</f>
        <v>100776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10.307499999999999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Kaiser Permanente Capitol Hill Campus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138112</v>
      </c>
      <c r="D73" s="48">
        <f>data!R59</f>
        <v>455963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17.148333333333333</v>
      </c>
      <c r="D74" s="26">
        <f>data!R60</f>
        <v>15.136666666666667</v>
      </c>
      <c r="E74" s="26">
        <f>data!S60</f>
        <v>9.8833333333333346</v>
      </c>
      <c r="F74" s="26">
        <f>data!T60</f>
        <v>0</v>
      </c>
      <c r="G74" s="26">
        <f>data!U60</f>
        <v>26.174166666666668</v>
      </c>
      <c r="H74" s="26">
        <f>data!V60</f>
        <v>0</v>
      </c>
      <c r="I74" s="26">
        <f>data!W60</f>
        <v>2.9599999999999995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2120097.65</v>
      </c>
      <c r="D75" s="14">
        <f>data!R61</f>
        <v>2856218.1900000004</v>
      </c>
      <c r="E75" s="14">
        <f>data!S61</f>
        <v>659728.97</v>
      </c>
      <c r="F75" s="14">
        <f>data!T61</f>
        <v>0</v>
      </c>
      <c r="G75" s="14">
        <f>data!U61</f>
        <v>2471394.1199999996</v>
      </c>
      <c r="H75" s="14">
        <f>data!V61</f>
        <v>0</v>
      </c>
      <c r="I75" s="14">
        <f>data!W61</f>
        <v>449900.12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877559</v>
      </c>
      <c r="D76" s="14">
        <f>data!R62</f>
        <v>1144888</v>
      </c>
      <c r="E76" s="14">
        <f>data!S62</f>
        <v>310042</v>
      </c>
      <c r="F76" s="14">
        <f>data!T62</f>
        <v>0</v>
      </c>
      <c r="G76" s="14">
        <f>data!U62</f>
        <v>1065527</v>
      </c>
      <c r="H76" s="14">
        <f>data!V62</f>
        <v>0</v>
      </c>
      <c r="I76" s="14">
        <f>data!W62</f>
        <v>179824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161093.4</v>
      </c>
      <c r="D78" s="14">
        <f>data!R64</f>
        <v>227404.74</v>
      </c>
      <c r="E78" s="14">
        <f>data!S64</f>
        <v>245765.29000000004</v>
      </c>
      <c r="F78" s="14">
        <f>data!T64</f>
        <v>0</v>
      </c>
      <c r="G78" s="14">
        <f>data!U64</f>
        <v>1448364.9699999997</v>
      </c>
      <c r="H78" s="14">
        <f>data!V64</f>
        <v>0</v>
      </c>
      <c r="I78" s="14">
        <f>data!W64</f>
        <v>33066.310000000005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209.20999999999998</v>
      </c>
      <c r="D79" s="14">
        <f>data!R65</f>
        <v>187.04000000000002</v>
      </c>
      <c r="E79" s="14">
        <f>data!S65</f>
        <v>147.89000000000001</v>
      </c>
      <c r="F79" s="14">
        <f>data!T65</f>
        <v>0</v>
      </c>
      <c r="G79" s="14">
        <f>data!U65</f>
        <v>4804.92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7465.59</v>
      </c>
      <c r="D80" s="14">
        <f>data!R66</f>
        <v>5962.3200000000006</v>
      </c>
      <c r="E80" s="14">
        <f>data!S66</f>
        <v>118652.22999999998</v>
      </c>
      <c r="F80" s="14">
        <f>data!T66</f>
        <v>0</v>
      </c>
      <c r="G80" s="14">
        <f>data!U66</f>
        <v>2550113.1200000006</v>
      </c>
      <c r="H80" s="14">
        <f>data!V66</f>
        <v>0</v>
      </c>
      <c r="I80" s="14">
        <f>data!W66</f>
        <v>8226.86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35128</v>
      </c>
      <c r="D81" s="14">
        <f>data!R67</f>
        <v>48495</v>
      </c>
      <c r="E81" s="14">
        <f>data!S67</f>
        <v>28885</v>
      </c>
      <c r="F81" s="14">
        <f>data!T67</f>
        <v>0</v>
      </c>
      <c r="G81" s="14">
        <f>data!U67</f>
        <v>155750</v>
      </c>
      <c r="H81" s="14">
        <f>data!V67</f>
        <v>0</v>
      </c>
      <c r="I81" s="14">
        <f>data!W67</f>
        <v>7777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31278.47</v>
      </c>
      <c r="D83" s="14">
        <f>data!R69</f>
        <v>105026.29000000001</v>
      </c>
      <c r="E83" s="14">
        <f>data!S69</f>
        <v>55250.149999999987</v>
      </c>
      <c r="F83" s="14">
        <f>data!T69</f>
        <v>0</v>
      </c>
      <c r="G83" s="14">
        <f>data!U69</f>
        <v>43190.390000000007</v>
      </c>
      <c r="H83" s="14">
        <f>data!V69</f>
        <v>0</v>
      </c>
      <c r="I83" s="14">
        <f>data!W69</f>
        <v>1560.25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3232831.32</v>
      </c>
      <c r="D85" s="14">
        <f>data!R71</f>
        <v>4388181.580000001</v>
      </c>
      <c r="E85" s="14">
        <f>data!S71</f>
        <v>1418471.5299999998</v>
      </c>
      <c r="F85" s="14">
        <f>data!T71</f>
        <v>0</v>
      </c>
      <c r="G85" s="14">
        <f>data!U71</f>
        <v>7739144.5200000005</v>
      </c>
      <c r="H85" s="14">
        <f>data!V71</f>
        <v>0</v>
      </c>
      <c r="I85" s="14">
        <f>data!W71</f>
        <v>680354.54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267263</v>
      </c>
      <c r="D87" s="48">
        <f>+data!M683</f>
        <v>277200</v>
      </c>
      <c r="E87" s="48">
        <f>+data!M684</f>
        <v>118656</v>
      </c>
      <c r="F87" s="48">
        <f>+data!M685</f>
        <v>202877</v>
      </c>
      <c r="G87" s="48">
        <f>+data!M686</f>
        <v>512575</v>
      </c>
      <c r="H87" s="48">
        <f>+data!M687</f>
        <v>0</v>
      </c>
      <c r="I87" s="48">
        <f>+data!M688</f>
        <v>53039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7214736.9000000004</v>
      </c>
      <c r="D89" s="14">
        <f>data!R74</f>
        <v>921280.62</v>
      </c>
      <c r="E89" s="14">
        <f>data!S74</f>
        <v>0</v>
      </c>
      <c r="F89" s="14">
        <f>data!T74</f>
        <v>0</v>
      </c>
      <c r="G89" s="14">
        <f>data!U74</f>
        <v>8205992.2199999997</v>
      </c>
      <c r="H89" s="14">
        <f>data!V74</f>
        <v>0</v>
      </c>
      <c r="I89" s="14">
        <f>data!W74</f>
        <v>1696882.68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7214736.9000000004</v>
      </c>
      <c r="D90" s="14">
        <f>data!R75</f>
        <v>921280.62</v>
      </c>
      <c r="E90" s="14">
        <f>data!S75</f>
        <v>0</v>
      </c>
      <c r="F90" s="14">
        <f>data!T75</f>
        <v>0</v>
      </c>
      <c r="G90" s="14">
        <f>data!U75</f>
        <v>8205992.2199999997</v>
      </c>
      <c r="H90" s="14">
        <f>data!V75</f>
        <v>0</v>
      </c>
      <c r="I90" s="14">
        <f>data!W75</f>
        <v>1696882.68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9402</v>
      </c>
      <c r="D92" s="14">
        <f>data!R76</f>
        <v>6833</v>
      </c>
      <c r="E92" s="14">
        <f>data!S76</f>
        <v>5427</v>
      </c>
      <c r="F92" s="14">
        <f>data!T76</f>
        <v>0</v>
      </c>
      <c r="G92" s="14">
        <f>data!U76</f>
        <v>11654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2764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9402</v>
      </c>
      <c r="D94" s="14">
        <f>data!R78</f>
        <v>6833</v>
      </c>
      <c r="E94" s="14">
        <f>data!S78</f>
        <v>5427</v>
      </c>
      <c r="F94" s="14">
        <f>data!T78</f>
        <v>0</v>
      </c>
      <c r="G94" s="14">
        <f>data!U78</f>
        <v>11654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109771</v>
      </c>
      <c r="F95" s="14">
        <f>data!T79</f>
        <v>0</v>
      </c>
      <c r="G95" s="14">
        <f>data!U79</f>
        <v>553.5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11.019166666666665</v>
      </c>
      <c r="D96" s="84">
        <f>data!R80</f>
        <v>2.4575</v>
      </c>
      <c r="E96" s="84">
        <f>data!S80</f>
        <v>8.3333333333333339E-4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Kaiser Permanente Capitol Hill Campus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3.7691666666666666</v>
      </c>
      <c r="D106" s="26">
        <f>data!Y60</f>
        <v>21.600833333333338</v>
      </c>
      <c r="E106" s="26">
        <f>data!Z60</f>
        <v>0</v>
      </c>
      <c r="F106" s="26">
        <f>data!AA60</f>
        <v>1.4816666666666667</v>
      </c>
      <c r="G106" s="26">
        <f>data!AB60</f>
        <v>0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505895.62</v>
      </c>
      <c r="D107" s="14">
        <f>data!Y61</f>
        <v>2423592.0799999996</v>
      </c>
      <c r="E107" s="14">
        <f>data!Z61</f>
        <v>0</v>
      </c>
      <c r="F107" s="14">
        <f>data!AA61</f>
        <v>244135.36</v>
      </c>
      <c r="G107" s="14">
        <f>data!AB61</f>
        <v>5974.4500000000007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205875</v>
      </c>
      <c r="D108" s="14">
        <f>data!Y62</f>
        <v>1032722</v>
      </c>
      <c r="E108" s="14">
        <f>data!Z62</f>
        <v>0</v>
      </c>
      <c r="F108" s="14">
        <f>data!AA62</f>
        <v>98888</v>
      </c>
      <c r="G108" s="14">
        <f>data!AB62</f>
        <v>748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238508.30999999997</v>
      </c>
      <c r="D110" s="14">
        <f>data!Y64</f>
        <v>882322.57000000018</v>
      </c>
      <c r="E110" s="14">
        <f>data!Z64</f>
        <v>0</v>
      </c>
      <c r="F110" s="14">
        <f>data!AA64</f>
        <v>369684.02</v>
      </c>
      <c r="G110" s="14">
        <f>data!AB64</f>
        <v>362081.44000000018</v>
      </c>
      <c r="H110" s="14">
        <f>data!AC64</f>
        <v>28497.989999999998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28.74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144262.19</v>
      </c>
      <c r="D112" s="14">
        <f>data!Y66</f>
        <v>286692.99999999988</v>
      </c>
      <c r="E112" s="14">
        <f>data!Z66</f>
        <v>0</v>
      </c>
      <c r="F112" s="14">
        <f>data!AA66</f>
        <v>3700</v>
      </c>
      <c r="G112" s="14">
        <f>data!AB66</f>
        <v>11380.32</v>
      </c>
      <c r="H112" s="14">
        <f>data!AC66</f>
        <v>43.48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240730</v>
      </c>
      <c r="E113" s="14">
        <f>data!Z67</f>
        <v>0</v>
      </c>
      <c r="F113" s="14">
        <f>data!AA67</f>
        <v>2429</v>
      </c>
      <c r="G113" s="14">
        <f>data!AB67</f>
        <v>240</v>
      </c>
      <c r="H113" s="14">
        <f>data!AC67</f>
        <v>3550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4847.18</v>
      </c>
      <c r="D115" s="14">
        <f>data!Y69</f>
        <v>124627.36</v>
      </c>
      <c r="E115" s="14">
        <f>data!Z69</f>
        <v>0</v>
      </c>
      <c r="F115" s="14">
        <f>data!AA69</f>
        <v>822.86</v>
      </c>
      <c r="G115" s="14">
        <f>data!AB69</f>
        <v>16948.579999999998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1099388.2999999998</v>
      </c>
      <c r="D117" s="14">
        <f>data!Y71</f>
        <v>4990687.01</v>
      </c>
      <c r="E117" s="14">
        <f>data!Z71</f>
        <v>0</v>
      </c>
      <c r="F117" s="14">
        <f>data!AA71</f>
        <v>719687.98</v>
      </c>
      <c r="G117" s="14">
        <f>data!AB71</f>
        <v>397372.79000000021</v>
      </c>
      <c r="H117" s="14">
        <f>data!AC71</f>
        <v>32091.469999999998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75491</v>
      </c>
      <c r="D119" s="48">
        <f>+data!M690</f>
        <v>358934</v>
      </c>
      <c r="E119" s="48">
        <f>+data!M691</f>
        <v>0</v>
      </c>
      <c r="F119" s="48">
        <f>+data!M692</f>
        <v>40487</v>
      </c>
      <c r="G119" s="48">
        <f>+data!M693</f>
        <v>18474</v>
      </c>
      <c r="H119" s="48">
        <f>+data!M694</f>
        <v>1385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1745793</v>
      </c>
      <c r="D121" s="14">
        <f>data!Y74</f>
        <v>5231253.97</v>
      </c>
      <c r="E121" s="14">
        <f>data!Z74</f>
        <v>0</v>
      </c>
      <c r="F121" s="14">
        <f>data!AA74</f>
        <v>419303.26</v>
      </c>
      <c r="G121" s="14">
        <f>data!AB74</f>
        <v>496345.76</v>
      </c>
      <c r="H121" s="14">
        <f>data!AC74</f>
        <v>13791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1745793</v>
      </c>
      <c r="D122" s="14">
        <f>data!Y75</f>
        <v>5231253.97</v>
      </c>
      <c r="E122" s="14">
        <f>data!Z75</f>
        <v>0</v>
      </c>
      <c r="F122" s="14">
        <f>data!AA75</f>
        <v>419303.26</v>
      </c>
      <c r="G122" s="14">
        <f>data!AB75</f>
        <v>496345.76</v>
      </c>
      <c r="H122" s="14">
        <f>data!AC75</f>
        <v>13791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33883</v>
      </c>
      <c r="E124" s="14">
        <f>data!Z76</f>
        <v>0</v>
      </c>
      <c r="F124" s="14">
        <f>data!AA76</f>
        <v>0</v>
      </c>
      <c r="G124" s="14">
        <f>data!AB76</f>
        <v>4623</v>
      </c>
      <c r="H124" s="14">
        <f>data!AC76</f>
        <v>743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33883</v>
      </c>
      <c r="E126" s="14">
        <f>data!Z78</f>
        <v>0</v>
      </c>
      <c r="F126" s="14">
        <f>data!AA78</f>
        <v>0</v>
      </c>
      <c r="G126" s="14">
        <f>data!AB78</f>
        <v>4623</v>
      </c>
      <c r="H126" s="14">
        <f>data!AC78</f>
        <v>743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112999.5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0.48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Kaiser Permanente Capitol Hill Campus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42016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27.839166666666664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3421725.3599999994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1381714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562798.94000000006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316.31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626330.72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55833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110280.53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6158998.8599999994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504031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7002605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7002605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14792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704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14792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9499</v>
      </c>
      <c r="D159" s="14">
        <f>data!AF79</f>
        <v>0</v>
      </c>
      <c r="E159" s="14">
        <f>data!AG79</f>
        <v>115197.5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16.364166666666669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Kaiser Permanente Capitol Hill Campus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9151.2000000000007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1.7175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237567.34999999998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96940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5753.47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185.74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340446.55999999994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24664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38192.769999999997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38192.769999999997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5958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5958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1.7108333333333334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Kaiser Permanente Capitol Hill Campus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9061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3.2916666666666665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226886.03999999998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105885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77097.489999999991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1987.6100000000001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211040.64000000004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7657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308.94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7779.0000000000009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638641.72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5138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14784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70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Kaiser Permanente Capitol Hill Campus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197038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0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0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0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0</v>
      </c>
      <c r="I238" s="14">
        <f>data!BF64</f>
        <v>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0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0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0</v>
      </c>
      <c r="F245" s="14">
        <f>data!BC71</f>
        <v>0</v>
      </c>
      <c r="G245" s="14">
        <f>data!BD71</f>
        <v>0</v>
      </c>
      <c r="H245" s="14">
        <f>data!BE71</f>
        <v>0</v>
      </c>
      <c r="I245" s="14">
        <f>data!BF71</f>
        <v>0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61218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Kaiser Permanente Capitol Hill Campus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Kaiser Permanente Capitol Hill Campus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4.184166666666667</v>
      </c>
      <c r="D298" s="26">
        <f>data!BO60</f>
        <v>5.4074999999999998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468043.46920177387</v>
      </c>
      <c r="D299" s="14">
        <f>data!BO61</f>
        <v>682716.13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197187</v>
      </c>
      <c r="D300" s="14">
        <f>data!BO62</f>
        <v>289579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25496.510000000002</v>
      </c>
      <c r="D302" s="14">
        <f>data!BO64</f>
        <v>24673.3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3222.59</v>
      </c>
      <c r="D303" s="14">
        <f>data!BO65</f>
        <v>151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266420.15000000002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11567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55966.119999999995</v>
      </c>
      <c r="D307" s="14">
        <f>data!BO69</f>
        <v>7845.3600000000006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1027902.8392017739</v>
      </c>
      <c r="D309" s="14">
        <f>data!BO71</f>
        <v>1004964.79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0</v>
      </c>
      <c r="D316" s="85">
        <f>data!BO76</f>
        <v>690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Kaiser Permanente Capitol Hill Campus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2.0858333333333339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142856.85</v>
      </c>
      <c r="E331" s="86">
        <f>data!BW61</f>
        <v>0</v>
      </c>
      <c r="F331" s="86">
        <f>data!BX61</f>
        <v>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61876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5675.3300000000008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-9729.7200000000012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200678.46</v>
      </c>
      <c r="E341" s="14">
        <f>data!BW71</f>
        <v>0</v>
      </c>
      <c r="F341" s="14">
        <f>data!BX71</f>
        <v>0</v>
      </c>
      <c r="G341" s="14">
        <f>data!BY71</f>
        <v>0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Kaiser Permanente Capitol Hill Campus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6.9899999999999993</v>
      </c>
      <c r="E362" s="217"/>
      <c r="F362" s="211"/>
      <c r="G362" s="211"/>
      <c r="H362" s="211"/>
      <c r="I362" s="87">
        <f>data!CE60</f>
        <v>192.42833333333334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674838.79</v>
      </c>
      <c r="E363" s="218"/>
      <c r="F363" s="219"/>
      <c r="G363" s="219"/>
      <c r="H363" s="219"/>
      <c r="I363" s="86">
        <f>data!CE61</f>
        <v>22266267.139201771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293272</v>
      </c>
      <c r="E364" s="218"/>
      <c r="F364" s="219"/>
      <c r="G364" s="219"/>
      <c r="H364" s="219"/>
      <c r="I364" s="86">
        <f>data!CE62</f>
        <v>9317275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0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37719.61</v>
      </c>
      <c r="E366" s="218"/>
      <c r="F366" s="219"/>
      <c r="G366" s="219"/>
      <c r="H366" s="219"/>
      <c r="I366" s="86">
        <f>data!CE64</f>
        <v>12304826.850000003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51050.55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44326.14</v>
      </c>
      <c r="E368" s="218"/>
      <c r="F368" s="219"/>
      <c r="G368" s="219"/>
      <c r="H368" s="219"/>
      <c r="I368" s="86">
        <f>data!CE66</f>
        <v>5647308.3400000008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110</v>
      </c>
      <c r="E369" s="218"/>
      <c r="F369" s="219"/>
      <c r="G369" s="219"/>
      <c r="H369" s="219"/>
      <c r="I369" s="86">
        <f>data!CE67</f>
        <v>1584054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5545.12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704.72</v>
      </c>
      <c r="E371" s="86">
        <f>data!CD69</f>
        <v>0</v>
      </c>
      <c r="F371" s="219"/>
      <c r="G371" s="219"/>
      <c r="H371" s="219"/>
      <c r="I371" s="86">
        <f>data!CE69</f>
        <v>1126908.9600000002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1050971.26</v>
      </c>
      <c r="E373" s="86">
        <f>data!CD71</f>
        <v>0</v>
      </c>
      <c r="F373" s="219"/>
      <c r="G373" s="219"/>
      <c r="H373" s="219"/>
      <c r="I373" s="14">
        <f>data!CE71</f>
        <v>52303235.959201775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7096056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47210929.529999994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54306985.530000001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197038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9061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120346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507594.5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50.731666666666669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Kaiser Peramente Hospital Year End Report</dc:title>
  <dc:subject>2018 Kaiser Peramente Hospital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2019-06-28T16:28:41Z</dcterms:modified>
</cp:coreProperties>
</file>