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data!$DR$822:$DR$867</definedName>
    <definedName name="Costcenter" localSheetId="9">'Prior Year'!$A$732:$W$813</definedName>
    <definedName name="Costcenter">data!#REF!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data!#REF!</definedName>
    <definedName name="Hospital" localSheetId="9">'Prior Year'!$A$724:$BR$726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1" l="1"/>
  <c r="M817" i="11"/>
  <c r="L817" i="11"/>
  <c r="K817" i="11"/>
  <c r="J817" i="11"/>
  <c r="I817" i="11"/>
  <c r="H817" i="11"/>
  <c r="G817" i="11"/>
  <c r="F817" i="11"/>
  <c r="E817" i="11"/>
  <c r="D817" i="11"/>
  <c r="X815" i="11"/>
  <c r="U815" i="11"/>
  <c r="X813" i="11"/>
  <c r="W813" i="11"/>
  <c r="W815" i="11" s="1"/>
  <c r="V813" i="11"/>
  <c r="V815" i="11" s="1"/>
  <c r="U813" i="1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S815" i="11" s="1"/>
  <c r="R734" i="11"/>
  <c r="Q734" i="11"/>
  <c r="P734" i="11"/>
  <c r="O734" i="11"/>
  <c r="M734" i="11"/>
  <c r="L734" i="11"/>
  <c r="K734" i="11"/>
  <c r="I734" i="11"/>
  <c r="I815" i="11" s="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E550" i="11"/>
  <c r="F550" i="11"/>
  <c r="E546" i="11"/>
  <c r="F546" i="11"/>
  <c r="H545" i="11"/>
  <c r="E545" i="11"/>
  <c r="F545" i="11"/>
  <c r="F544" i="11"/>
  <c r="E544" i="11"/>
  <c r="H540" i="11"/>
  <c r="F540" i="11"/>
  <c r="E540" i="11"/>
  <c r="E539" i="11"/>
  <c r="F538" i="11"/>
  <c r="E538" i="11"/>
  <c r="H538" i="11"/>
  <c r="E537" i="11"/>
  <c r="F537" i="11"/>
  <c r="E536" i="11"/>
  <c r="F536" i="11"/>
  <c r="H535" i="11"/>
  <c r="F535" i="11"/>
  <c r="E535" i="11"/>
  <c r="E534" i="11"/>
  <c r="F533" i="11"/>
  <c r="E533" i="11"/>
  <c r="H533" i="11"/>
  <c r="H532" i="11"/>
  <c r="F532" i="11"/>
  <c r="E532" i="11"/>
  <c r="E531" i="11"/>
  <c r="F530" i="11"/>
  <c r="E530" i="11"/>
  <c r="H530" i="11"/>
  <c r="E529" i="11"/>
  <c r="F529" i="11"/>
  <c r="E528" i="11"/>
  <c r="H527" i="11"/>
  <c r="F527" i="11"/>
  <c r="E527" i="11"/>
  <c r="E526" i="11"/>
  <c r="F525" i="11"/>
  <c r="E525" i="11"/>
  <c r="H525" i="11"/>
  <c r="E524" i="11"/>
  <c r="F524" i="11"/>
  <c r="E523" i="11"/>
  <c r="F522" i="11"/>
  <c r="E522" i="11"/>
  <c r="F521" i="11"/>
  <c r="E520" i="11"/>
  <c r="F519" i="11"/>
  <c r="E519" i="11"/>
  <c r="H519" i="11"/>
  <c r="E518" i="11"/>
  <c r="F518" i="11"/>
  <c r="E517" i="11"/>
  <c r="F516" i="11"/>
  <c r="E516" i="11"/>
  <c r="H516" i="11"/>
  <c r="H515" i="11"/>
  <c r="E515" i="11"/>
  <c r="F515" i="11"/>
  <c r="E514" i="11"/>
  <c r="H513" i="11"/>
  <c r="F513" i="11"/>
  <c r="F512" i="11"/>
  <c r="E511" i="11"/>
  <c r="F511" i="11"/>
  <c r="E510" i="11"/>
  <c r="F510" i="11"/>
  <c r="F509" i="11"/>
  <c r="E509" i="11"/>
  <c r="E508" i="11"/>
  <c r="H508" i="11"/>
  <c r="F507" i="11"/>
  <c r="E507" i="11"/>
  <c r="H507" i="11"/>
  <c r="H506" i="11"/>
  <c r="F506" i="11"/>
  <c r="E506" i="11"/>
  <c r="E505" i="11"/>
  <c r="E504" i="11"/>
  <c r="E503" i="11"/>
  <c r="F503" i="11"/>
  <c r="H502" i="11"/>
  <c r="E502" i="11"/>
  <c r="F502" i="11"/>
  <c r="H501" i="11"/>
  <c r="F501" i="11"/>
  <c r="E501" i="11"/>
  <c r="E500" i="11"/>
  <c r="H500" i="11"/>
  <c r="F499" i="11"/>
  <c r="E499" i="11"/>
  <c r="H499" i="11"/>
  <c r="F498" i="11"/>
  <c r="E498" i="11"/>
  <c r="H497" i="11"/>
  <c r="E497" i="11"/>
  <c r="F497" i="11"/>
  <c r="E496" i="11"/>
  <c r="G493" i="11"/>
  <c r="E493" i="11"/>
  <c r="C493" i="11"/>
  <c r="A493" i="11"/>
  <c r="B478" i="11"/>
  <c r="B476" i="11"/>
  <c r="B475" i="11"/>
  <c r="B474" i="11"/>
  <c r="B473" i="11"/>
  <c r="B472" i="11"/>
  <c r="B471" i="11"/>
  <c r="B470" i="11"/>
  <c r="B469" i="11"/>
  <c r="B468" i="11"/>
  <c r="B464" i="11"/>
  <c r="B463" i="11"/>
  <c r="C459" i="11"/>
  <c r="B459" i="11"/>
  <c r="B458" i="11"/>
  <c r="B455" i="11"/>
  <c r="B454" i="11"/>
  <c r="B453" i="11"/>
  <c r="C447" i="11"/>
  <c r="C446" i="11"/>
  <c r="C445" i="11"/>
  <c r="C444" i="11"/>
  <c r="C439" i="11"/>
  <c r="B439" i="11"/>
  <c r="C438" i="11"/>
  <c r="B438" i="11"/>
  <c r="B440" i="11" s="1"/>
  <c r="B437" i="11"/>
  <c r="B436" i="11"/>
  <c r="B435" i="11"/>
  <c r="C434" i="11"/>
  <c r="B434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C420" i="11"/>
  <c r="B420" i="11"/>
  <c r="D418" i="11"/>
  <c r="B418" i="11"/>
  <c r="B417" i="11"/>
  <c r="D415" i="11"/>
  <c r="B415" i="11"/>
  <c r="B414" i="11"/>
  <c r="A412" i="11"/>
  <c r="D390" i="11"/>
  <c r="B441" i="11" s="1"/>
  <c r="D372" i="11"/>
  <c r="D367" i="11"/>
  <c r="C448" i="11" s="1"/>
  <c r="D361" i="11"/>
  <c r="D329" i="11"/>
  <c r="D328" i="11"/>
  <c r="D330" i="11" s="1"/>
  <c r="D319" i="11"/>
  <c r="D314" i="11"/>
  <c r="D290" i="11"/>
  <c r="D283" i="11"/>
  <c r="D275" i="11"/>
  <c r="D277" i="11" s="1"/>
  <c r="D292" i="11" s="1"/>
  <c r="D341" i="11" s="1"/>
  <c r="C481" i="11" s="1"/>
  <c r="D265" i="11"/>
  <c r="D260" i="11"/>
  <c r="D240" i="11"/>
  <c r="B447" i="11" s="1"/>
  <c r="D236" i="11"/>
  <c r="B446" i="11" s="1"/>
  <c r="D229" i="11"/>
  <c r="B445" i="11" s="1"/>
  <c r="D221" i="1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C473" i="11" s="1"/>
  <c r="E199" i="11"/>
  <c r="C472" i="11" s="1"/>
  <c r="E198" i="11"/>
  <c r="C471" i="11" s="1"/>
  <c r="E197" i="11"/>
  <c r="C470" i="11" s="1"/>
  <c r="E196" i="11"/>
  <c r="C469" i="11" s="1"/>
  <c r="E195" i="11"/>
  <c r="C468" i="11" s="1"/>
  <c r="D190" i="11"/>
  <c r="D437" i="11" s="1"/>
  <c r="D186" i="11"/>
  <c r="D436" i="11" s="1"/>
  <c r="D181" i="11"/>
  <c r="D177" i="11"/>
  <c r="D434" i="11" s="1"/>
  <c r="D173" i="11"/>
  <c r="D428" i="11" s="1"/>
  <c r="E154" i="11"/>
  <c r="E153" i="11"/>
  <c r="E152" i="11"/>
  <c r="E151" i="11"/>
  <c r="C421" i="11" s="1"/>
  <c r="E150" i="11"/>
  <c r="E148" i="11"/>
  <c r="E147" i="11"/>
  <c r="E146" i="11"/>
  <c r="E145" i="11"/>
  <c r="C418" i="11" s="1"/>
  <c r="E144" i="11"/>
  <c r="C417" i="11" s="1"/>
  <c r="E142" i="11"/>
  <c r="E141" i="11"/>
  <c r="E140" i="11"/>
  <c r="E139" i="11"/>
  <c r="C415" i="11" s="1"/>
  <c r="E138" i="11"/>
  <c r="C414" i="11" s="1"/>
  <c r="E127" i="11"/>
  <c r="CE80" i="11"/>
  <c r="T816" i="11" s="1"/>
  <c r="CF79" i="11"/>
  <c r="CE79" i="11"/>
  <c r="CE78" i="11"/>
  <c r="R816" i="11" s="1"/>
  <c r="CE77" i="11"/>
  <c r="CE76" i="11"/>
  <c r="P816" i="11" s="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CE74" i="11"/>
  <c r="C464" i="11" s="1"/>
  <c r="CE73" i="11"/>
  <c r="O816" i="11" s="1"/>
  <c r="CD71" i="11"/>
  <c r="C575" i="11" s="1"/>
  <c r="CE70" i="11"/>
  <c r="M816" i="11" s="1"/>
  <c r="CE69" i="11"/>
  <c r="L816" i="11" s="1"/>
  <c r="CE68" i="11"/>
  <c r="K816" i="11" s="1"/>
  <c r="CE66" i="11"/>
  <c r="I816" i="11" s="1"/>
  <c r="CE65" i="11"/>
  <c r="CE64" i="11"/>
  <c r="C430" i="11" s="1"/>
  <c r="CE63" i="11"/>
  <c r="F816" i="11" s="1"/>
  <c r="CE61" i="11"/>
  <c r="AE48" i="11" s="1"/>
  <c r="AE62" i="11" s="1"/>
  <c r="CE60" i="11"/>
  <c r="B53" i="11"/>
  <c r="CE51" i="11"/>
  <c r="B49" i="11"/>
  <c r="CE47" i="11"/>
  <c r="AP48" i="11" l="1"/>
  <c r="AP62" i="11" s="1"/>
  <c r="K815" i="11"/>
  <c r="CF76" i="11"/>
  <c r="BA52" i="11" s="1"/>
  <c r="BA67" i="11" s="1"/>
  <c r="J784" i="11" s="1"/>
  <c r="D438" i="11"/>
  <c r="D435" i="11"/>
  <c r="L815" i="11"/>
  <c r="T815" i="11"/>
  <c r="C815" i="11"/>
  <c r="M815" i="11"/>
  <c r="E217" i="11"/>
  <c r="C478" i="11" s="1"/>
  <c r="BD52" i="11"/>
  <c r="BD67" i="11" s="1"/>
  <c r="J787" i="11" s="1"/>
  <c r="D464" i="11"/>
  <c r="C432" i="11"/>
  <c r="C463" i="11"/>
  <c r="L612" i="11"/>
  <c r="F815" i="11"/>
  <c r="P815" i="11"/>
  <c r="D463" i="11"/>
  <c r="D815" i="11"/>
  <c r="J48" i="11"/>
  <c r="J62" i="11" s="1"/>
  <c r="G815" i="11"/>
  <c r="Q815" i="11"/>
  <c r="AX48" i="11"/>
  <c r="AX62" i="11" s="1"/>
  <c r="X52" i="11"/>
  <c r="X67" i="11" s="1"/>
  <c r="J755" i="11" s="1"/>
  <c r="O815" i="11"/>
  <c r="R48" i="11"/>
  <c r="R62" i="11" s="1"/>
  <c r="H815" i="11"/>
  <c r="R815" i="11"/>
  <c r="E773" i="11"/>
  <c r="E762" i="11"/>
  <c r="E741" i="11"/>
  <c r="E781" i="11"/>
  <c r="E749" i="11"/>
  <c r="AV52" i="11"/>
  <c r="AV67" i="11" s="1"/>
  <c r="J779" i="11" s="1"/>
  <c r="O48" i="11"/>
  <c r="O62" i="11" s="1"/>
  <c r="AU48" i="11"/>
  <c r="AU62" i="11" s="1"/>
  <c r="CA48" i="11"/>
  <c r="CA62" i="11" s="1"/>
  <c r="U52" i="11"/>
  <c r="U67" i="11" s="1"/>
  <c r="J752" i="11" s="1"/>
  <c r="E204" i="11"/>
  <c r="C476" i="11" s="1"/>
  <c r="H504" i="11"/>
  <c r="F504" i="11"/>
  <c r="H816" i="11"/>
  <c r="C431" i="11"/>
  <c r="CA52" i="11"/>
  <c r="CA67" i="11" s="1"/>
  <c r="J810" i="11" s="1"/>
  <c r="BS52" i="11"/>
  <c r="BS67" i="11" s="1"/>
  <c r="J802" i="11" s="1"/>
  <c r="BK52" i="11"/>
  <c r="BK67" i="11" s="1"/>
  <c r="J794" i="11" s="1"/>
  <c r="BC52" i="11"/>
  <c r="BC67" i="11" s="1"/>
  <c r="J786" i="11" s="1"/>
  <c r="AU52" i="11"/>
  <c r="AU67" i="11" s="1"/>
  <c r="J778" i="11" s="1"/>
  <c r="AM52" i="11"/>
  <c r="AM67" i="11" s="1"/>
  <c r="J770" i="11" s="1"/>
  <c r="AE52" i="11"/>
  <c r="AE67" i="11" s="1"/>
  <c r="J762" i="11" s="1"/>
  <c r="W52" i="11"/>
  <c r="W67" i="11" s="1"/>
  <c r="J754" i="11" s="1"/>
  <c r="O52" i="11"/>
  <c r="O67" i="11" s="1"/>
  <c r="J746" i="11" s="1"/>
  <c r="G52" i="11"/>
  <c r="G67" i="11" s="1"/>
  <c r="J738" i="11" s="1"/>
  <c r="BZ52" i="11"/>
  <c r="BZ67" i="11" s="1"/>
  <c r="J809" i="11" s="1"/>
  <c r="BR52" i="11"/>
  <c r="BR67" i="11" s="1"/>
  <c r="J801" i="11" s="1"/>
  <c r="BJ52" i="11"/>
  <c r="BJ67" i="11" s="1"/>
  <c r="J793" i="11" s="1"/>
  <c r="BB52" i="11"/>
  <c r="BB67" i="11" s="1"/>
  <c r="J785" i="11" s="1"/>
  <c r="AT52" i="11"/>
  <c r="AT67" i="11" s="1"/>
  <c r="J777" i="11" s="1"/>
  <c r="AL52" i="11"/>
  <c r="AL67" i="11" s="1"/>
  <c r="J769" i="11" s="1"/>
  <c r="AD52" i="11"/>
  <c r="AD67" i="11" s="1"/>
  <c r="J761" i="11" s="1"/>
  <c r="V52" i="11"/>
  <c r="V67" i="11" s="1"/>
  <c r="J753" i="11" s="1"/>
  <c r="N52" i="11"/>
  <c r="N67" i="11" s="1"/>
  <c r="J745" i="11" s="1"/>
  <c r="F52" i="11"/>
  <c r="F67" i="11" s="1"/>
  <c r="J737" i="11" s="1"/>
  <c r="BX52" i="11"/>
  <c r="BX67" i="11" s="1"/>
  <c r="J807" i="11" s="1"/>
  <c r="BP52" i="11"/>
  <c r="BP67" i="11" s="1"/>
  <c r="J799" i="11" s="1"/>
  <c r="BH52" i="11"/>
  <c r="BH67" i="11" s="1"/>
  <c r="J791" i="11" s="1"/>
  <c r="AZ52" i="11"/>
  <c r="AZ67" i="11" s="1"/>
  <c r="J783" i="11" s="1"/>
  <c r="AR52" i="11"/>
  <c r="AR67" i="11" s="1"/>
  <c r="J775" i="11" s="1"/>
  <c r="AJ52" i="11"/>
  <c r="AJ67" i="11" s="1"/>
  <c r="J767" i="11" s="1"/>
  <c r="AB52" i="11"/>
  <c r="AB67" i="11" s="1"/>
  <c r="J759" i="11" s="1"/>
  <c r="T52" i="11"/>
  <c r="T67" i="11" s="1"/>
  <c r="J751" i="11" s="1"/>
  <c r="L52" i="11"/>
  <c r="L67" i="11" s="1"/>
  <c r="J743" i="11" s="1"/>
  <c r="D52" i="11"/>
  <c r="D67" i="11" s="1"/>
  <c r="J735" i="11" s="1"/>
  <c r="Q52" i="11"/>
  <c r="Q67" i="11" s="1"/>
  <c r="J748" i="11" s="1"/>
  <c r="BW52" i="11"/>
  <c r="BW67" i="11" s="1"/>
  <c r="J806" i="11" s="1"/>
  <c r="BO52" i="11"/>
  <c r="BO67" i="11" s="1"/>
  <c r="J798" i="11" s="1"/>
  <c r="BG52" i="11"/>
  <c r="BG67" i="11" s="1"/>
  <c r="J790" i="11" s="1"/>
  <c r="AY52" i="11"/>
  <c r="AY67" i="11" s="1"/>
  <c r="J782" i="11" s="1"/>
  <c r="AQ52" i="11"/>
  <c r="AQ67" i="11" s="1"/>
  <c r="J774" i="11" s="1"/>
  <c r="AI52" i="11"/>
  <c r="AI67" i="11" s="1"/>
  <c r="J766" i="11" s="1"/>
  <c r="AA52" i="11"/>
  <c r="AA67" i="11" s="1"/>
  <c r="J758" i="11" s="1"/>
  <c r="S52" i="11"/>
  <c r="S67" i="11" s="1"/>
  <c r="J750" i="11" s="1"/>
  <c r="K52" i="11"/>
  <c r="K67" i="11" s="1"/>
  <c r="J742" i="11" s="1"/>
  <c r="C52" i="11"/>
  <c r="AO52" i="11"/>
  <c r="AO67" i="11" s="1"/>
  <c r="J772" i="11" s="1"/>
  <c r="BV52" i="11"/>
  <c r="BV67" i="11" s="1"/>
  <c r="J805" i="11" s="1"/>
  <c r="BN52" i="11"/>
  <c r="BN67" i="11" s="1"/>
  <c r="J797" i="11" s="1"/>
  <c r="BF52" i="11"/>
  <c r="BF67" i="11" s="1"/>
  <c r="J789" i="11" s="1"/>
  <c r="AX52" i="11"/>
  <c r="AX67" i="11" s="1"/>
  <c r="J781" i="11" s="1"/>
  <c r="AP52" i="11"/>
  <c r="AP67" i="11" s="1"/>
  <c r="J773" i="11" s="1"/>
  <c r="AH52" i="11"/>
  <c r="AH67" i="11" s="1"/>
  <c r="J765" i="11" s="1"/>
  <c r="Z52" i="11"/>
  <c r="Z67" i="11" s="1"/>
  <c r="J757" i="11" s="1"/>
  <c r="R52" i="11"/>
  <c r="R67" i="11" s="1"/>
  <c r="J749" i="11" s="1"/>
  <c r="J52" i="11"/>
  <c r="J67" i="11" s="1"/>
  <c r="J741" i="11" s="1"/>
  <c r="BU52" i="11"/>
  <c r="BU67" i="11" s="1"/>
  <c r="J804" i="11" s="1"/>
  <c r="BE52" i="11"/>
  <c r="BE67" i="11" s="1"/>
  <c r="J788" i="11" s="1"/>
  <c r="AG52" i="11"/>
  <c r="AG67" i="11" s="1"/>
  <c r="J764" i="11" s="1"/>
  <c r="I52" i="11"/>
  <c r="I67" i="11" s="1"/>
  <c r="J740" i="11" s="1"/>
  <c r="CC52" i="11"/>
  <c r="CC67" i="11" s="1"/>
  <c r="J812" i="11" s="1"/>
  <c r="BM52" i="11"/>
  <c r="BM67" i="11" s="1"/>
  <c r="J796" i="11" s="1"/>
  <c r="AW52" i="11"/>
  <c r="AW67" i="11" s="1"/>
  <c r="J780" i="11" s="1"/>
  <c r="Y52" i="11"/>
  <c r="Y67" i="11" s="1"/>
  <c r="J756" i="11" s="1"/>
  <c r="AC52" i="11"/>
  <c r="AC67" i="11" s="1"/>
  <c r="J760" i="11" s="1"/>
  <c r="N734" i="11"/>
  <c r="N815" i="11" s="1"/>
  <c r="CE75" i="11"/>
  <c r="C427" i="11"/>
  <c r="BC48" i="11"/>
  <c r="BC62" i="11" s="1"/>
  <c r="BF48" i="11"/>
  <c r="BF62" i="11" s="1"/>
  <c r="BL52" i="11"/>
  <c r="BL67" i="11" s="1"/>
  <c r="J795" i="11" s="1"/>
  <c r="H505" i="11"/>
  <c r="F505" i="11"/>
  <c r="AK52" i="11"/>
  <c r="AK67" i="11" s="1"/>
  <c r="J768" i="11" s="1"/>
  <c r="CD722" i="11"/>
  <c r="B444" i="11"/>
  <c r="D242" i="11"/>
  <c r="B448" i="11" s="1"/>
  <c r="N817" i="11"/>
  <c r="D368" i="11"/>
  <c r="D373" i="11" s="1"/>
  <c r="D391" i="11" s="1"/>
  <c r="D393" i="11" s="1"/>
  <c r="D396" i="11" s="1"/>
  <c r="B465" i="11"/>
  <c r="W48" i="11"/>
  <c r="W62" i="11" s="1"/>
  <c r="BI52" i="11"/>
  <c r="BI67" i="11" s="1"/>
  <c r="J792" i="11" s="1"/>
  <c r="Z48" i="11"/>
  <c r="Z62" i="11" s="1"/>
  <c r="E52" i="11"/>
  <c r="E67" i="11" s="1"/>
  <c r="J736" i="11" s="1"/>
  <c r="AN52" i="11"/>
  <c r="AN67" i="11" s="1"/>
  <c r="J771" i="11" s="1"/>
  <c r="F496" i="11"/>
  <c r="D816" i="11"/>
  <c r="CC48" i="11"/>
  <c r="CC62" i="11" s="1"/>
  <c r="BU48" i="11"/>
  <c r="BU62" i="11" s="1"/>
  <c r="BM48" i="11"/>
  <c r="BM62" i="11" s="1"/>
  <c r="BE48" i="11"/>
  <c r="BE62" i="11" s="1"/>
  <c r="AW48" i="11"/>
  <c r="AW62" i="11" s="1"/>
  <c r="AO48" i="11"/>
  <c r="AO62" i="11" s="1"/>
  <c r="AG48" i="11"/>
  <c r="AG62" i="11" s="1"/>
  <c r="Y48" i="11"/>
  <c r="Y62" i="11" s="1"/>
  <c r="Q48" i="11"/>
  <c r="Q62" i="11" s="1"/>
  <c r="I48" i="11"/>
  <c r="I62" i="11" s="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H48" i="11"/>
  <c r="H62" i="11" s="1"/>
  <c r="BZ48" i="11"/>
  <c r="BZ62" i="11" s="1"/>
  <c r="BR48" i="11"/>
  <c r="BR62" i="11" s="1"/>
  <c r="BJ48" i="11"/>
  <c r="BJ62" i="11" s="1"/>
  <c r="BB48" i="11"/>
  <c r="BB62" i="11" s="1"/>
  <c r="AT48" i="11"/>
  <c r="AT62" i="11" s="1"/>
  <c r="AL48" i="11"/>
  <c r="AL62" i="11" s="1"/>
  <c r="AD48" i="11"/>
  <c r="AD62" i="11" s="1"/>
  <c r="V48" i="11"/>
  <c r="V62" i="11" s="1"/>
  <c r="N48" i="11"/>
  <c r="N62" i="11" s="1"/>
  <c r="F48" i="11"/>
  <c r="F62" i="11" s="1"/>
  <c r="BG48" i="11"/>
  <c r="BG62" i="11" s="1"/>
  <c r="AI48" i="11"/>
  <c r="AI62" i="11" s="1"/>
  <c r="C48" i="11"/>
  <c r="BY48" i="11"/>
  <c r="BY62" i="11" s="1"/>
  <c r="BQ48" i="11"/>
  <c r="BQ62" i="11" s="1"/>
  <c r="BI48" i="11"/>
  <c r="BI62" i="11" s="1"/>
  <c r="BA48" i="11"/>
  <c r="BA62" i="11" s="1"/>
  <c r="AS48" i="11"/>
  <c r="AS62" i="11" s="1"/>
  <c r="AK48" i="11"/>
  <c r="AK62" i="11" s="1"/>
  <c r="AC48" i="11"/>
  <c r="AC62" i="11" s="1"/>
  <c r="U48" i="11"/>
  <c r="U62" i="11" s="1"/>
  <c r="M48" i="11"/>
  <c r="M62" i="11" s="1"/>
  <c r="E48" i="11"/>
  <c r="E62" i="11" s="1"/>
  <c r="BW48" i="11"/>
  <c r="BW62" i="11" s="1"/>
  <c r="AY48" i="11"/>
  <c r="AY62" i="11" s="1"/>
  <c r="AA48" i="11"/>
  <c r="AA62" i="11" s="1"/>
  <c r="BX48" i="11"/>
  <c r="BX62" i="11" s="1"/>
  <c r="BP48" i="11"/>
  <c r="BP62" i="11" s="1"/>
  <c r="BH48" i="11"/>
  <c r="BH62" i="11" s="1"/>
  <c r="AZ48" i="11"/>
  <c r="AZ62" i="11" s="1"/>
  <c r="AR48" i="11"/>
  <c r="AR62" i="11" s="1"/>
  <c r="AJ48" i="11"/>
  <c r="AJ62" i="11" s="1"/>
  <c r="AB48" i="11"/>
  <c r="AB62" i="11" s="1"/>
  <c r="T48" i="11"/>
  <c r="T62" i="11" s="1"/>
  <c r="L48" i="11"/>
  <c r="L62" i="11" s="1"/>
  <c r="D48" i="11"/>
  <c r="D62" i="11" s="1"/>
  <c r="BO48" i="11"/>
  <c r="BO62" i="11" s="1"/>
  <c r="AQ48" i="11"/>
  <c r="AQ62" i="11" s="1"/>
  <c r="K48" i="11"/>
  <c r="K62" i="11" s="1"/>
  <c r="S48" i="11"/>
  <c r="S62" i="11" s="1"/>
  <c r="AF52" i="11"/>
  <c r="AF67" i="11" s="1"/>
  <c r="J763" i="11" s="1"/>
  <c r="BK48" i="11"/>
  <c r="BK62" i="11" s="1"/>
  <c r="BQ52" i="11"/>
  <c r="BQ67" i="11" s="1"/>
  <c r="J800" i="11" s="1"/>
  <c r="AH48" i="11"/>
  <c r="AH62" i="11" s="1"/>
  <c r="BN48" i="11"/>
  <c r="BN62" i="11" s="1"/>
  <c r="H52" i="11"/>
  <c r="H67" i="11" s="1"/>
  <c r="J739" i="11" s="1"/>
  <c r="BT52" i="11"/>
  <c r="BT67" i="11" s="1"/>
  <c r="J803" i="11" s="1"/>
  <c r="G48" i="11"/>
  <c r="G62" i="11" s="1"/>
  <c r="AM48" i="11"/>
  <c r="AM62" i="11" s="1"/>
  <c r="BS48" i="11"/>
  <c r="BS62" i="11" s="1"/>
  <c r="M52" i="11"/>
  <c r="M67" i="11" s="1"/>
  <c r="J744" i="11" s="1"/>
  <c r="AS52" i="11"/>
  <c r="AS67" i="11" s="1"/>
  <c r="J776" i="11" s="1"/>
  <c r="BY52" i="11"/>
  <c r="BY67" i="11" s="1"/>
  <c r="J808" i="11" s="1"/>
  <c r="BV48" i="11"/>
  <c r="BV62" i="11" s="1"/>
  <c r="P52" i="11"/>
  <c r="P67" i="11" s="1"/>
  <c r="J747" i="11" s="1"/>
  <c r="CB52" i="11"/>
  <c r="CB67" i="11" s="1"/>
  <c r="J811" i="11" s="1"/>
  <c r="D339" i="11"/>
  <c r="C482" i="11" s="1"/>
  <c r="Q816" i="11"/>
  <c r="G612" i="11"/>
  <c r="F526" i="11"/>
  <c r="H539" i="11"/>
  <c r="F539" i="11"/>
  <c r="CF77" i="11"/>
  <c r="C429" i="11"/>
  <c r="F528" i="11"/>
  <c r="C440" i="11"/>
  <c r="H517" i="11"/>
  <c r="F517" i="11"/>
  <c r="D612" i="11"/>
  <c r="H520" i="11"/>
  <c r="F520" i="11"/>
  <c r="BI730" i="11"/>
  <c r="C816" i="11"/>
  <c r="H612" i="11"/>
  <c r="S816" i="11"/>
  <c r="J612" i="11"/>
  <c r="C458" i="11"/>
  <c r="F523" i="11"/>
  <c r="H534" i="11"/>
  <c r="F534" i="11"/>
  <c r="I612" i="11"/>
  <c r="F500" i="11"/>
  <c r="F514" i="11"/>
  <c r="F531" i="11"/>
  <c r="G816" i="11"/>
  <c r="F612" i="11"/>
  <c r="H503" i="11"/>
  <c r="F508" i="11"/>
  <c r="D465" i="11" l="1"/>
  <c r="E765" i="11"/>
  <c r="AH71" i="11"/>
  <c r="E785" i="11"/>
  <c r="BB71" i="11"/>
  <c r="E797" i="11"/>
  <c r="BN71" i="11"/>
  <c r="E798" i="11"/>
  <c r="BO71" i="11"/>
  <c r="E791" i="11"/>
  <c r="BH71" i="11"/>
  <c r="E752" i="11"/>
  <c r="U71" i="11"/>
  <c r="C62" i="11"/>
  <c r="CE48" i="11"/>
  <c r="E777" i="11"/>
  <c r="AT71" i="11"/>
  <c r="E763" i="11"/>
  <c r="AF71" i="11"/>
  <c r="E748" i="11"/>
  <c r="Q71" i="11"/>
  <c r="E812" i="11"/>
  <c r="CC71" i="11"/>
  <c r="E754" i="11"/>
  <c r="W71" i="11"/>
  <c r="AX71" i="11"/>
  <c r="E766" i="11"/>
  <c r="AI71" i="11"/>
  <c r="E743" i="11"/>
  <c r="L71" i="11"/>
  <c r="E807" i="11"/>
  <c r="BX71" i="11"/>
  <c r="E768" i="11"/>
  <c r="AK71" i="11"/>
  <c r="E790" i="11"/>
  <c r="BG71" i="11"/>
  <c r="E793" i="11"/>
  <c r="BJ71" i="11"/>
  <c r="E779" i="11"/>
  <c r="AV71" i="11"/>
  <c r="E764" i="11"/>
  <c r="AG71" i="11"/>
  <c r="E810" i="11"/>
  <c r="CA71" i="11"/>
  <c r="J71" i="11"/>
  <c r="E760" i="11"/>
  <c r="AC71" i="11"/>
  <c r="E802" i="11"/>
  <c r="BS71" i="11"/>
  <c r="E794" i="11"/>
  <c r="BK71" i="11"/>
  <c r="E751" i="11"/>
  <c r="T71" i="11"/>
  <c r="E758" i="11"/>
  <c r="AA71" i="11"/>
  <c r="E776" i="11"/>
  <c r="AS71" i="11"/>
  <c r="E737" i="11"/>
  <c r="F71" i="11"/>
  <c r="E801" i="11"/>
  <c r="BR71" i="11"/>
  <c r="E787" i="11"/>
  <c r="BD71" i="11"/>
  <c r="E772" i="11"/>
  <c r="AO71" i="11"/>
  <c r="E789" i="11"/>
  <c r="BF71" i="11"/>
  <c r="C67" i="11"/>
  <c r="CE52" i="11"/>
  <c r="E778" i="11"/>
  <c r="AU71" i="11"/>
  <c r="E756" i="11"/>
  <c r="Y71" i="11"/>
  <c r="E770" i="11"/>
  <c r="AM71" i="11"/>
  <c r="E759" i="11"/>
  <c r="AB71" i="11"/>
  <c r="E782" i="11"/>
  <c r="AY71" i="11"/>
  <c r="E784" i="11"/>
  <c r="BA71" i="11"/>
  <c r="E745" i="11"/>
  <c r="N71" i="11"/>
  <c r="E809" i="11"/>
  <c r="BZ71" i="11"/>
  <c r="E795" i="11"/>
  <c r="BL71" i="11"/>
  <c r="E780" i="11"/>
  <c r="AW71" i="11"/>
  <c r="E786" i="11"/>
  <c r="BC71" i="11"/>
  <c r="E746" i="11"/>
  <c r="O71" i="11"/>
  <c r="AE71" i="11"/>
  <c r="E799" i="11"/>
  <c r="BP71" i="11"/>
  <c r="E771" i="11"/>
  <c r="AN71" i="11"/>
  <c r="E738" i="11"/>
  <c r="G71" i="11"/>
  <c r="E750" i="11"/>
  <c r="S71" i="11"/>
  <c r="E767" i="11"/>
  <c r="AJ71" i="11"/>
  <c r="E806" i="11"/>
  <c r="BW71" i="11"/>
  <c r="E792" i="11"/>
  <c r="BI71" i="11"/>
  <c r="E753" i="11"/>
  <c r="V71" i="11"/>
  <c r="E739" i="11"/>
  <c r="H71" i="11"/>
  <c r="E803" i="11"/>
  <c r="BT71" i="11"/>
  <c r="E788" i="11"/>
  <c r="BE71" i="11"/>
  <c r="E735" i="11"/>
  <c r="D71" i="11"/>
  <c r="E742" i="11"/>
  <c r="K71" i="11"/>
  <c r="E775" i="11"/>
  <c r="AR71" i="11"/>
  <c r="E736" i="11"/>
  <c r="E71" i="11"/>
  <c r="E800" i="11"/>
  <c r="BQ71" i="11"/>
  <c r="E761" i="11"/>
  <c r="AD71" i="11"/>
  <c r="E747" i="11"/>
  <c r="P71" i="11"/>
  <c r="E811" i="11"/>
  <c r="CB71" i="11"/>
  <c r="E796" i="11"/>
  <c r="BM71" i="11"/>
  <c r="E757" i="11"/>
  <c r="Z71" i="11"/>
  <c r="N816" i="11"/>
  <c r="K612" i="11"/>
  <c r="C465" i="11"/>
  <c r="R71" i="11"/>
  <c r="AP71" i="11"/>
  <c r="E805" i="11"/>
  <c r="BV71" i="11"/>
  <c r="E774" i="11"/>
  <c r="AQ71" i="11"/>
  <c r="E783" i="11"/>
  <c r="AZ71" i="11"/>
  <c r="E744" i="11"/>
  <c r="M71" i="11"/>
  <c r="E808" i="11"/>
  <c r="BY71" i="11"/>
  <c r="E769" i="11"/>
  <c r="AL71" i="11"/>
  <c r="E755" i="11"/>
  <c r="X71" i="11"/>
  <c r="E740" i="11"/>
  <c r="I71" i="11"/>
  <c r="E804" i="11"/>
  <c r="BU71" i="11"/>
  <c r="C567" i="11" l="1"/>
  <c r="C642" i="11"/>
  <c r="C712" i="11"/>
  <c r="C540" i="11"/>
  <c r="G540" i="11" s="1"/>
  <c r="C519" i="11"/>
  <c r="G519" i="11" s="1"/>
  <c r="C691" i="11"/>
  <c r="C695" i="11"/>
  <c r="C523" i="11"/>
  <c r="C676" i="11"/>
  <c r="C504" i="11"/>
  <c r="G504" i="11" s="1"/>
  <c r="C673" i="11"/>
  <c r="C501" i="11"/>
  <c r="G501" i="11" s="1"/>
  <c r="C701" i="11"/>
  <c r="C529" i="11"/>
  <c r="C621" i="11"/>
  <c r="C561" i="11"/>
  <c r="C713" i="11"/>
  <c r="C541" i="11"/>
  <c r="C569" i="11"/>
  <c r="C644" i="11"/>
  <c r="C625" i="11"/>
  <c r="C544" i="11"/>
  <c r="C694" i="11"/>
  <c r="C522" i="11"/>
  <c r="C558" i="11"/>
  <c r="C638" i="11"/>
  <c r="C623" i="11"/>
  <c r="C562" i="11"/>
  <c r="C669" i="11"/>
  <c r="C497" i="11"/>
  <c r="G497" i="11" s="1"/>
  <c r="C687" i="11"/>
  <c r="C515" i="11"/>
  <c r="G515" i="11" s="1"/>
  <c r="C684" i="11"/>
  <c r="C512" i="11"/>
  <c r="C696" i="11"/>
  <c r="C524" i="11"/>
  <c r="C555" i="11"/>
  <c r="C617" i="11"/>
  <c r="C677" i="11"/>
  <c r="C505" i="11"/>
  <c r="G505" i="11" s="1"/>
  <c r="E734" i="11"/>
  <c r="E815" i="11" s="1"/>
  <c r="CE62" i="11"/>
  <c r="C71" i="11"/>
  <c r="C645" i="11"/>
  <c r="C570" i="11"/>
  <c r="C549" i="11"/>
  <c r="C624" i="11"/>
  <c r="C502" i="11"/>
  <c r="G502" i="11" s="1"/>
  <c r="C674" i="11"/>
  <c r="C678" i="11"/>
  <c r="C506" i="11"/>
  <c r="G506" i="11" s="1"/>
  <c r="C707" i="11"/>
  <c r="C535" i="11"/>
  <c r="G535" i="11" s="1"/>
  <c r="C508" i="11"/>
  <c r="G508" i="11" s="1"/>
  <c r="C680" i="11"/>
  <c r="C571" i="11"/>
  <c r="C646" i="11"/>
  <c r="C693" i="11"/>
  <c r="C521" i="11"/>
  <c r="C563" i="11"/>
  <c r="C626" i="11"/>
  <c r="C685" i="11"/>
  <c r="C513" i="11"/>
  <c r="G513" i="11" s="1"/>
  <c r="C503" i="11"/>
  <c r="G503" i="11" s="1"/>
  <c r="C675" i="11"/>
  <c r="C510" i="11"/>
  <c r="C682" i="11"/>
  <c r="C686" i="11"/>
  <c r="C514" i="11"/>
  <c r="C557" i="11"/>
  <c r="C637" i="11"/>
  <c r="C692" i="11"/>
  <c r="C520" i="11"/>
  <c r="G520" i="11" s="1"/>
  <c r="C683" i="11"/>
  <c r="C511" i="11"/>
  <c r="C670" i="11"/>
  <c r="C498" i="11"/>
  <c r="C554" i="11"/>
  <c r="C634" i="11"/>
  <c r="C500" i="11"/>
  <c r="G500" i="11" s="1"/>
  <c r="C672" i="11"/>
  <c r="J734" i="11"/>
  <c r="J815" i="11" s="1"/>
  <c r="CE67" i="11"/>
  <c r="C647" i="11"/>
  <c r="C572" i="11"/>
  <c r="C552" i="11"/>
  <c r="C618" i="11"/>
  <c r="C700" i="11"/>
  <c r="C528" i="11"/>
  <c r="C547" i="11"/>
  <c r="C632" i="11"/>
  <c r="C566" i="11"/>
  <c r="C641" i="11"/>
  <c r="C620" i="11"/>
  <c r="C574" i="11"/>
  <c r="C573" i="11"/>
  <c r="C622" i="11"/>
  <c r="C614" i="11"/>
  <c r="C550" i="11"/>
  <c r="C689" i="11"/>
  <c r="C517" i="11"/>
  <c r="G517" i="11" s="1"/>
  <c r="C545" i="11"/>
  <c r="G545" i="11" s="1"/>
  <c r="C628" i="11"/>
  <c r="C548" i="11"/>
  <c r="C633" i="11"/>
  <c r="C507" i="11"/>
  <c r="G507" i="11" s="1"/>
  <c r="C679" i="11"/>
  <c r="C704" i="11"/>
  <c r="C532" i="11"/>
  <c r="G532" i="11" s="1"/>
  <c r="C551" i="11"/>
  <c r="C629" i="11"/>
  <c r="C499" i="11"/>
  <c r="G499" i="11" s="1"/>
  <c r="C671" i="11"/>
  <c r="C556" i="11"/>
  <c r="C635" i="11"/>
  <c r="C697" i="11"/>
  <c r="C525" i="11"/>
  <c r="G525" i="11" s="1"/>
  <c r="C553" i="11"/>
  <c r="C636" i="11"/>
  <c r="C559" i="11"/>
  <c r="C619" i="11"/>
  <c r="C681" i="11"/>
  <c r="C509" i="11"/>
  <c r="C709" i="11"/>
  <c r="C537" i="11"/>
  <c r="C565" i="11"/>
  <c r="C640" i="11"/>
  <c r="C568" i="11"/>
  <c r="C643" i="11"/>
  <c r="C705" i="11"/>
  <c r="C533" i="11"/>
  <c r="G533" i="11" s="1"/>
  <c r="C526" i="11"/>
  <c r="C698" i="11"/>
  <c r="C702" i="11"/>
  <c r="C530" i="11"/>
  <c r="G530" i="11" s="1"/>
  <c r="C616" i="11"/>
  <c r="C543" i="11"/>
  <c r="C699" i="11"/>
  <c r="C527" i="11"/>
  <c r="G527" i="11" s="1"/>
  <c r="C703" i="11"/>
  <c r="C531" i="11"/>
  <c r="C708" i="11"/>
  <c r="C536" i="11"/>
  <c r="C542" i="11"/>
  <c r="C631" i="11"/>
  <c r="C546" i="11"/>
  <c r="C630" i="11"/>
  <c r="C690" i="11"/>
  <c r="C518" i="11"/>
  <c r="C706" i="11"/>
  <c r="C534" i="11"/>
  <c r="G534" i="11" s="1"/>
  <c r="C710" i="11"/>
  <c r="C538" i="11"/>
  <c r="G538" i="11" s="1"/>
  <c r="C564" i="11"/>
  <c r="C639" i="11"/>
  <c r="C688" i="11"/>
  <c r="C516" i="11"/>
  <c r="G516" i="11" s="1"/>
  <c r="C711" i="11"/>
  <c r="C539" i="11"/>
  <c r="G539" i="11" s="1"/>
  <c r="C627" i="11"/>
  <c r="C560" i="11"/>
  <c r="G522" i="11" l="1"/>
  <c r="H522" i="11"/>
  <c r="G523" i="11"/>
  <c r="H523" i="11"/>
  <c r="G536" i="11"/>
  <c r="H536" i="11" s="1"/>
  <c r="G544" i="11"/>
  <c r="H544" i="11" s="1"/>
  <c r="G529" i="11"/>
  <c r="H529" i="11" s="1"/>
  <c r="G518" i="11"/>
  <c r="H518" i="11" s="1"/>
  <c r="G531" i="11"/>
  <c r="H531" i="11" s="1"/>
  <c r="G537" i="11"/>
  <c r="H537" i="11"/>
  <c r="G498" i="11"/>
  <c r="H498" i="11"/>
  <c r="G514" i="11"/>
  <c r="H514" i="11" s="1"/>
  <c r="G526" i="11"/>
  <c r="H526" i="11" s="1"/>
  <c r="G524" i="11"/>
  <c r="H524" i="11" s="1"/>
  <c r="G509" i="11"/>
  <c r="H509" i="11" s="1"/>
  <c r="G550" i="11"/>
  <c r="H550" i="11"/>
  <c r="J816" i="11"/>
  <c r="C433" i="11"/>
  <c r="G511" i="11"/>
  <c r="H511" i="11"/>
  <c r="G521" i="11"/>
  <c r="H521" i="11"/>
  <c r="C668" i="11"/>
  <c r="C715" i="11" s="1"/>
  <c r="C496" i="11"/>
  <c r="G546" i="11"/>
  <c r="H546" i="11"/>
  <c r="C648" i="11"/>
  <c r="M716" i="11" s="1"/>
  <c r="Y816" i="11" s="1"/>
  <c r="D615" i="11"/>
  <c r="G510" i="11"/>
  <c r="H510" i="11" s="1"/>
  <c r="E816" i="11"/>
  <c r="C428" i="11"/>
  <c r="C441" i="11" s="1"/>
  <c r="CE71" i="11"/>
  <c r="C716" i="11" s="1"/>
  <c r="G512" i="11"/>
  <c r="H512" i="11"/>
  <c r="H528" i="11"/>
  <c r="G528" i="11"/>
  <c r="G496" i="11" l="1"/>
  <c r="H496" i="11"/>
  <c r="D709" i="11"/>
  <c r="D701" i="11"/>
  <c r="D693" i="11"/>
  <c r="D685" i="11"/>
  <c r="D706" i="11"/>
  <c r="D698" i="11"/>
  <c r="D690" i="11"/>
  <c r="D682" i="11"/>
  <c r="D708" i="11"/>
  <c r="D700" i="11"/>
  <c r="D692" i="11"/>
  <c r="D684" i="11"/>
  <c r="D713" i="11"/>
  <c r="D705" i="11"/>
  <c r="D697" i="11"/>
  <c r="D710" i="11"/>
  <c r="D702" i="11"/>
  <c r="D694" i="11"/>
  <c r="D686" i="11"/>
  <c r="D716" i="11"/>
  <c r="D707" i="11"/>
  <c r="D699" i="11"/>
  <c r="D691" i="11"/>
  <c r="D683" i="11"/>
  <c r="D712" i="11"/>
  <c r="D689" i="11"/>
  <c r="D687" i="11"/>
  <c r="D678" i="11"/>
  <c r="D670" i="11"/>
  <c r="D647" i="11"/>
  <c r="D646" i="11"/>
  <c r="D645" i="11"/>
  <c r="D629" i="11"/>
  <c r="D626" i="11"/>
  <c r="D621" i="11"/>
  <c r="D617" i="11"/>
  <c r="D703" i="11"/>
  <c r="D675" i="11"/>
  <c r="D644" i="11"/>
  <c r="D643" i="11"/>
  <c r="D642" i="11"/>
  <c r="D641" i="11"/>
  <c r="D640" i="11"/>
  <c r="D639" i="11"/>
  <c r="D638" i="11"/>
  <c r="D637" i="11"/>
  <c r="D636" i="11"/>
  <c r="D635" i="11"/>
  <c r="D634" i="11"/>
  <c r="D633" i="11"/>
  <c r="D632" i="11"/>
  <c r="D631" i="11"/>
  <c r="D630" i="11"/>
  <c r="D624" i="11"/>
  <c r="D711" i="11"/>
  <c r="D677" i="11"/>
  <c r="D669" i="11"/>
  <c r="D627" i="11"/>
  <c r="D696" i="11"/>
  <c r="D688" i="11"/>
  <c r="D674" i="11"/>
  <c r="D623" i="11"/>
  <c r="D619" i="11"/>
  <c r="D679" i="11"/>
  <c r="D671" i="11"/>
  <c r="D625" i="11"/>
  <c r="D704" i="11"/>
  <c r="D676" i="11"/>
  <c r="D668" i="11"/>
  <c r="D628" i="11"/>
  <c r="D622" i="11"/>
  <c r="D618" i="11"/>
  <c r="D616" i="11"/>
  <c r="D673" i="11"/>
  <c r="D681" i="11"/>
  <c r="D672" i="11"/>
  <c r="D695" i="11"/>
  <c r="D680" i="11"/>
  <c r="D620" i="11"/>
  <c r="E612" i="11" l="1"/>
  <c r="D715" i="11"/>
  <c r="E623" i="11"/>
  <c r="E706" i="11" l="1"/>
  <c r="E698" i="11"/>
  <c r="E690" i="11"/>
  <c r="E682" i="11"/>
  <c r="E711" i="11"/>
  <c r="E703" i="11"/>
  <c r="E695" i="11"/>
  <c r="E687" i="11"/>
  <c r="E713" i="11"/>
  <c r="E705" i="11"/>
  <c r="E697" i="11"/>
  <c r="E689" i="11"/>
  <c r="E710" i="11"/>
  <c r="E702" i="11"/>
  <c r="E694" i="11"/>
  <c r="E716" i="11"/>
  <c r="E707" i="11"/>
  <c r="E699" i="11"/>
  <c r="E691" i="11"/>
  <c r="E683" i="11"/>
  <c r="E712" i="11"/>
  <c r="E704" i="11"/>
  <c r="E696" i="11"/>
  <c r="E688" i="11"/>
  <c r="E709" i="11"/>
  <c r="E685" i="11"/>
  <c r="E67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4" i="11"/>
  <c r="E700" i="11"/>
  <c r="E680" i="11"/>
  <c r="E672" i="11"/>
  <c r="E708" i="11"/>
  <c r="E674" i="11"/>
  <c r="E693" i="11"/>
  <c r="E686" i="11"/>
  <c r="E684" i="11"/>
  <c r="E679" i="11"/>
  <c r="E671" i="11"/>
  <c r="E625" i="11"/>
  <c r="E676" i="11"/>
  <c r="E668" i="11"/>
  <c r="E628" i="11"/>
  <c r="E701" i="11"/>
  <c r="E681" i="11"/>
  <c r="E673" i="11"/>
  <c r="E692" i="11"/>
  <c r="E627" i="11"/>
  <c r="E670" i="11"/>
  <c r="E647" i="11"/>
  <c r="E626" i="11"/>
  <c r="E678" i="11"/>
  <c r="E646" i="11"/>
  <c r="E669" i="11"/>
  <c r="E645" i="11"/>
  <c r="E629" i="11"/>
  <c r="E677" i="11"/>
  <c r="E715" i="11" l="1"/>
  <c r="F624" i="11"/>
  <c r="F711" i="11" l="1"/>
  <c r="F703" i="11"/>
  <c r="F695" i="11"/>
  <c r="F687" i="11"/>
  <c r="F708" i="11"/>
  <c r="F700" i="11"/>
  <c r="F692" i="11"/>
  <c r="F684" i="11"/>
  <c r="F710" i="11"/>
  <c r="F702" i="11"/>
  <c r="F694" i="11"/>
  <c r="F686" i="11"/>
  <c r="F716" i="11"/>
  <c r="F707" i="11"/>
  <c r="F699" i="11"/>
  <c r="F691" i="11"/>
  <c r="F712" i="11"/>
  <c r="F704" i="11"/>
  <c r="F696" i="11"/>
  <c r="F688" i="11"/>
  <c r="F709" i="11"/>
  <c r="F701" i="11"/>
  <c r="F693" i="11"/>
  <c r="F685" i="11"/>
  <c r="F706" i="11"/>
  <c r="F683" i="11"/>
  <c r="F680" i="11"/>
  <c r="F672" i="11"/>
  <c r="F697" i="11"/>
  <c r="F677" i="11"/>
  <c r="F669" i="11"/>
  <c r="F627" i="11"/>
  <c r="F705" i="11"/>
  <c r="F679" i="11"/>
  <c r="F671" i="11"/>
  <c r="F625" i="11"/>
  <c r="F690" i="11"/>
  <c r="F676" i="11"/>
  <c r="F668" i="11"/>
  <c r="F628" i="11"/>
  <c r="F713" i="11"/>
  <c r="F682" i="11"/>
  <c r="F681" i="11"/>
  <c r="F673" i="11"/>
  <c r="F698" i="11"/>
  <c r="F678" i="11"/>
  <c r="F670" i="11"/>
  <c r="F647" i="11"/>
  <c r="F646" i="11"/>
  <c r="F645" i="11"/>
  <c r="F629" i="11"/>
  <c r="F626" i="11"/>
  <c r="F644" i="11"/>
  <c r="F640" i="11"/>
  <c r="F636" i="11"/>
  <c r="F632" i="11"/>
  <c r="F689" i="11"/>
  <c r="F643" i="11"/>
  <c r="F639" i="11"/>
  <c r="F635" i="11"/>
  <c r="F631" i="11"/>
  <c r="F675" i="11"/>
  <c r="F642" i="11"/>
  <c r="F638" i="11"/>
  <c r="F634" i="11"/>
  <c r="F630" i="11"/>
  <c r="F641" i="11"/>
  <c r="F637" i="11"/>
  <c r="F633" i="11"/>
  <c r="F674" i="11"/>
  <c r="F715" i="11" l="1"/>
  <c r="G625" i="11"/>
  <c r="G708" i="11" l="1"/>
  <c r="G700" i="11"/>
  <c r="G692" i="11"/>
  <c r="G684" i="11"/>
  <c r="G713" i="11"/>
  <c r="G705" i="11"/>
  <c r="G697" i="11"/>
  <c r="G689" i="11"/>
  <c r="G716" i="11"/>
  <c r="G707" i="11"/>
  <c r="G699" i="11"/>
  <c r="G691" i="11"/>
  <c r="G683" i="11"/>
  <c r="G712" i="11"/>
  <c r="G704" i="11"/>
  <c r="G696" i="11"/>
  <c r="G709" i="11"/>
  <c r="G701" i="11"/>
  <c r="G693" i="11"/>
  <c r="G685" i="11"/>
  <c r="G706" i="11"/>
  <c r="G698" i="11"/>
  <c r="G690" i="11"/>
  <c r="G703" i="11"/>
  <c r="G677" i="11"/>
  <c r="G669" i="11"/>
  <c r="G627" i="11"/>
  <c r="G694" i="11"/>
  <c r="G674" i="11"/>
  <c r="G702" i="11"/>
  <c r="G688" i="11"/>
  <c r="G686" i="11"/>
  <c r="G676" i="11"/>
  <c r="G668" i="11"/>
  <c r="G628" i="11"/>
  <c r="G682" i="11"/>
  <c r="G681" i="11"/>
  <c r="G673" i="11"/>
  <c r="G710" i="11"/>
  <c r="G678" i="11"/>
  <c r="G670" i="11"/>
  <c r="G647" i="11"/>
  <c r="G646" i="11"/>
  <c r="G645" i="11"/>
  <c r="G629" i="11"/>
  <c r="G626" i="11"/>
  <c r="G695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79" i="11"/>
  <c r="G711" i="11"/>
  <c r="G687" i="11"/>
  <c r="G672" i="11"/>
  <c r="G680" i="11"/>
  <c r="G671" i="11"/>
  <c r="G715" i="11" l="1"/>
  <c r="H628" i="11"/>
  <c r="H713" i="11" l="1"/>
  <c r="H705" i="11"/>
  <c r="H697" i="11"/>
  <c r="H689" i="11"/>
  <c r="H710" i="11"/>
  <c r="H702" i="11"/>
  <c r="H694" i="11"/>
  <c r="H686" i="11"/>
  <c r="H712" i="11"/>
  <c r="H704" i="11"/>
  <c r="H696" i="11"/>
  <c r="H688" i="11"/>
  <c r="H709" i="11"/>
  <c r="H701" i="11"/>
  <c r="H693" i="11"/>
  <c r="H706" i="11"/>
  <c r="H698" i="11"/>
  <c r="H690" i="11"/>
  <c r="H682" i="11"/>
  <c r="H711" i="11"/>
  <c r="H703" i="11"/>
  <c r="H695" i="11"/>
  <c r="H687" i="11"/>
  <c r="H716" i="11"/>
  <c r="H700" i="11"/>
  <c r="H674" i="11"/>
  <c r="H691" i="11"/>
  <c r="H679" i="11"/>
  <c r="H671" i="11"/>
  <c r="H699" i="11"/>
  <c r="H684" i="11"/>
  <c r="H681" i="11"/>
  <c r="H673" i="11"/>
  <c r="H678" i="11"/>
  <c r="H670" i="11"/>
  <c r="H647" i="11"/>
  <c r="H646" i="11"/>
  <c r="H645" i="11"/>
  <c r="H629" i="11"/>
  <c r="H707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92" i="11"/>
  <c r="H680" i="11"/>
  <c r="H672" i="11"/>
  <c r="H683" i="11"/>
  <c r="H676" i="11"/>
  <c r="H669" i="11"/>
  <c r="H708" i="11"/>
  <c r="H685" i="11"/>
  <c r="H677" i="11"/>
  <c r="H668" i="11"/>
  <c r="H715" i="11" l="1"/>
  <c r="I629" i="11"/>
  <c r="I710" i="11" l="1"/>
  <c r="I702" i="11"/>
  <c r="I694" i="11"/>
  <c r="I686" i="11"/>
  <c r="I716" i="11"/>
  <c r="I707" i="11"/>
  <c r="I699" i="11"/>
  <c r="I691" i="11"/>
  <c r="I683" i="11"/>
  <c r="I709" i="11"/>
  <c r="I701" i="11"/>
  <c r="I693" i="11"/>
  <c r="I685" i="11"/>
  <c r="I706" i="11"/>
  <c r="I698" i="11"/>
  <c r="I690" i="11"/>
  <c r="I711" i="11"/>
  <c r="I703" i="11"/>
  <c r="I695" i="11"/>
  <c r="I687" i="11"/>
  <c r="I708" i="11"/>
  <c r="I700" i="11"/>
  <c r="I692" i="11"/>
  <c r="I684" i="11"/>
  <c r="I697" i="11"/>
  <c r="I679" i="11"/>
  <c r="I671" i="11"/>
  <c r="I676" i="11"/>
  <c r="I668" i="11"/>
  <c r="I696" i="11"/>
  <c r="I682" i="11"/>
  <c r="I678" i="11"/>
  <c r="I670" i="11"/>
  <c r="I647" i="11"/>
  <c r="I646" i="11"/>
  <c r="I645" i="11"/>
  <c r="I713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704" i="11"/>
  <c r="I680" i="11"/>
  <c r="I672" i="11"/>
  <c r="I689" i="11"/>
  <c r="I677" i="11"/>
  <c r="I669" i="11"/>
  <c r="I673" i="11"/>
  <c r="I712" i="11"/>
  <c r="I688" i="11"/>
  <c r="I681" i="11"/>
  <c r="I674" i="11"/>
  <c r="I705" i="11"/>
  <c r="I715" i="11" l="1"/>
  <c r="J630" i="11"/>
  <c r="J716" i="11" l="1"/>
  <c r="J707" i="11"/>
  <c r="J699" i="11"/>
  <c r="J691" i="11"/>
  <c r="J683" i="11"/>
  <c r="J712" i="11"/>
  <c r="J704" i="11"/>
  <c r="J696" i="11"/>
  <c r="J688" i="11"/>
  <c r="J706" i="11"/>
  <c r="J698" i="11"/>
  <c r="J690" i="11"/>
  <c r="J682" i="11"/>
  <c r="J711" i="11"/>
  <c r="J703" i="11"/>
  <c r="J695" i="11"/>
  <c r="J708" i="11"/>
  <c r="J700" i="11"/>
  <c r="J692" i="11"/>
  <c r="J684" i="11"/>
  <c r="J713" i="11"/>
  <c r="J705" i="11"/>
  <c r="J697" i="11"/>
  <c r="J689" i="11"/>
  <c r="J694" i="11"/>
  <c r="J676" i="11"/>
  <c r="J668" i="11"/>
  <c r="J681" i="11"/>
  <c r="J673" i="11"/>
  <c r="J693" i="11"/>
  <c r="J675" i="11"/>
  <c r="J644" i="1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710" i="11"/>
  <c r="J680" i="11"/>
  <c r="J672" i="11"/>
  <c r="J701" i="11"/>
  <c r="J677" i="11"/>
  <c r="J669" i="11"/>
  <c r="J687" i="11"/>
  <c r="J685" i="11"/>
  <c r="J674" i="11"/>
  <c r="J679" i="11"/>
  <c r="J702" i="11"/>
  <c r="J670" i="11"/>
  <c r="J647" i="11"/>
  <c r="J678" i="11"/>
  <c r="J646" i="11"/>
  <c r="J709" i="11"/>
  <c r="J686" i="11"/>
  <c r="J645" i="11"/>
  <c r="J671" i="11"/>
  <c r="K644" i="11" l="1"/>
  <c r="J715" i="11"/>
  <c r="L647" i="11"/>
  <c r="L709" i="11" l="1"/>
  <c r="L701" i="11"/>
  <c r="L693" i="11"/>
  <c r="L685" i="11"/>
  <c r="L706" i="11"/>
  <c r="L698" i="11"/>
  <c r="L690" i="11"/>
  <c r="M690" i="11" s="1"/>
  <c r="Y756" i="11" s="1"/>
  <c r="L682" i="11"/>
  <c r="L708" i="11"/>
  <c r="L700" i="11"/>
  <c r="L692" i="11"/>
  <c r="L684" i="11"/>
  <c r="L713" i="11"/>
  <c r="L705" i="11"/>
  <c r="M705" i="11" s="1"/>
  <c r="Y771" i="11" s="1"/>
  <c r="L697" i="11"/>
  <c r="M697" i="11" s="1"/>
  <c r="Y763" i="11" s="1"/>
  <c r="L689" i="11"/>
  <c r="L710" i="11"/>
  <c r="L702" i="11"/>
  <c r="L694" i="11"/>
  <c r="L686" i="11"/>
  <c r="L716" i="11"/>
  <c r="L707" i="11"/>
  <c r="L699" i="11"/>
  <c r="M699" i="11" s="1"/>
  <c r="Y765" i="11" s="1"/>
  <c r="L691" i="11"/>
  <c r="L683" i="11"/>
  <c r="L678" i="11"/>
  <c r="L670" i="11"/>
  <c r="L711" i="11"/>
  <c r="M711" i="11" s="1"/>
  <c r="Y777" i="11" s="1"/>
  <c r="L688" i="11"/>
  <c r="L675" i="11"/>
  <c r="L677" i="11"/>
  <c r="M677" i="11" s="1"/>
  <c r="Y743" i="11" s="1"/>
  <c r="L669" i="11"/>
  <c r="M669" i="11" s="1"/>
  <c r="Y735" i="11" s="1"/>
  <c r="L704" i="11"/>
  <c r="L674" i="11"/>
  <c r="L695" i="11"/>
  <c r="L687" i="11"/>
  <c r="L679" i="11"/>
  <c r="L671" i="11"/>
  <c r="L712" i="11"/>
  <c r="M712" i="11" s="1"/>
  <c r="Y778" i="11" s="1"/>
  <c r="L676" i="11"/>
  <c r="L668" i="11"/>
  <c r="L703" i="11"/>
  <c r="L673" i="11"/>
  <c r="L681" i="11"/>
  <c r="M681" i="11" s="1"/>
  <c r="Y747" i="11" s="1"/>
  <c r="L672" i="11"/>
  <c r="L696" i="11"/>
  <c r="M696" i="11" s="1"/>
  <c r="Y762" i="11" s="1"/>
  <c r="L680" i="11"/>
  <c r="M680" i="11" s="1"/>
  <c r="Y746" i="11" s="1"/>
  <c r="K716" i="11"/>
  <c r="K712" i="11"/>
  <c r="K704" i="11"/>
  <c r="K696" i="11"/>
  <c r="K688" i="11"/>
  <c r="K709" i="11"/>
  <c r="K701" i="11"/>
  <c r="K693" i="11"/>
  <c r="K685" i="11"/>
  <c r="K711" i="11"/>
  <c r="K703" i="11"/>
  <c r="K695" i="11"/>
  <c r="K687" i="11"/>
  <c r="K708" i="11"/>
  <c r="K700" i="11"/>
  <c r="K692" i="11"/>
  <c r="K713" i="11"/>
  <c r="K705" i="11"/>
  <c r="K697" i="11"/>
  <c r="K689" i="11"/>
  <c r="K710" i="11"/>
  <c r="K702" i="11"/>
  <c r="K694" i="11"/>
  <c r="K686" i="11"/>
  <c r="K691" i="11"/>
  <c r="K681" i="11"/>
  <c r="K673" i="11"/>
  <c r="K678" i="11"/>
  <c r="K670" i="11"/>
  <c r="K690" i="11"/>
  <c r="K680" i="11"/>
  <c r="K672" i="11"/>
  <c r="K707" i="11"/>
  <c r="K677" i="11"/>
  <c r="K669" i="11"/>
  <c r="K698" i="11"/>
  <c r="K674" i="11"/>
  <c r="K683" i="11"/>
  <c r="K679" i="11"/>
  <c r="K671" i="11"/>
  <c r="K676" i="11"/>
  <c r="K682" i="11"/>
  <c r="K699" i="11"/>
  <c r="K675" i="11"/>
  <c r="K706" i="11"/>
  <c r="K668" i="11"/>
  <c r="K684" i="11"/>
  <c r="M676" i="11" l="1"/>
  <c r="Y742" i="11" s="1"/>
  <c r="M691" i="11"/>
  <c r="Y757" i="11" s="1"/>
  <c r="M689" i="11"/>
  <c r="Y755" i="11" s="1"/>
  <c r="M682" i="11"/>
  <c r="Y748" i="11" s="1"/>
  <c r="M671" i="11"/>
  <c r="Y737" i="11" s="1"/>
  <c r="M675" i="11"/>
  <c r="Y741" i="11" s="1"/>
  <c r="M707" i="11"/>
  <c r="Y773" i="11" s="1"/>
  <c r="M698" i="11"/>
  <c r="Y764" i="11" s="1"/>
  <c r="K715" i="11"/>
  <c r="M672" i="11"/>
  <c r="Y738" i="11" s="1"/>
  <c r="M679" i="11"/>
  <c r="Y745" i="11" s="1"/>
  <c r="M688" i="11"/>
  <c r="Y754" i="11" s="1"/>
  <c r="M713" i="11"/>
  <c r="Y779" i="11" s="1"/>
  <c r="M706" i="11"/>
  <c r="Y772" i="11" s="1"/>
  <c r="M687" i="11"/>
  <c r="Y753" i="11" s="1"/>
  <c r="M686" i="11"/>
  <c r="Y752" i="11" s="1"/>
  <c r="M684" i="11"/>
  <c r="Y750" i="11" s="1"/>
  <c r="M685" i="11"/>
  <c r="Y751" i="11" s="1"/>
  <c r="M673" i="11"/>
  <c r="Y739" i="11" s="1"/>
  <c r="M695" i="11"/>
  <c r="Y761" i="11" s="1"/>
  <c r="M670" i="11"/>
  <c r="Y736" i="11" s="1"/>
  <c r="M694" i="11"/>
  <c r="Y760" i="11" s="1"/>
  <c r="M692" i="11"/>
  <c r="Y758" i="11" s="1"/>
  <c r="M693" i="11"/>
  <c r="Y759" i="11" s="1"/>
  <c r="M703" i="11"/>
  <c r="Y769" i="11" s="1"/>
  <c r="M674" i="11"/>
  <c r="Y740" i="11" s="1"/>
  <c r="M678" i="11"/>
  <c r="Y744" i="11" s="1"/>
  <c r="M702" i="11"/>
  <c r="Y768" i="11" s="1"/>
  <c r="M700" i="11"/>
  <c r="Y766" i="11" s="1"/>
  <c r="M701" i="11"/>
  <c r="Y767" i="11" s="1"/>
  <c r="L715" i="11"/>
  <c r="M668" i="11"/>
  <c r="M704" i="11"/>
  <c r="Y770" i="11" s="1"/>
  <c r="M683" i="11"/>
  <c r="Y749" i="11" s="1"/>
  <c r="M710" i="11"/>
  <c r="Y776" i="11" s="1"/>
  <c r="M708" i="11"/>
  <c r="Y774" i="11" s="1"/>
  <c r="M709" i="11"/>
  <c r="Y775" i="11" s="1"/>
  <c r="M715" i="11" l="1"/>
  <c r="Y734" i="11"/>
  <c r="Y815" i="11" s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D550" i="1"/>
  <c r="B550" i="1"/>
  <c r="B549" i="1"/>
  <c r="B548" i="1"/>
  <c r="B547" i="1"/>
  <c r="D546" i="1"/>
  <c r="B546" i="1"/>
  <c r="D545" i="1"/>
  <c r="B545" i="1"/>
  <c r="D544" i="1"/>
  <c r="B544" i="1"/>
  <c r="B543" i="1"/>
  <c r="B542" i="1"/>
  <c r="B541" i="1"/>
  <c r="D540" i="1"/>
  <c r="B540" i="1"/>
  <c r="D539" i="1"/>
  <c r="B539" i="1"/>
  <c r="D538" i="1"/>
  <c r="B538" i="1"/>
  <c r="D537" i="1"/>
  <c r="B537" i="1"/>
  <c r="D536" i="1"/>
  <c r="B536" i="1"/>
  <c r="D535" i="1"/>
  <c r="B535" i="1"/>
  <c r="D534" i="1"/>
  <c r="B534" i="1"/>
  <c r="D533" i="1"/>
  <c r="B533" i="1"/>
  <c r="D532" i="1"/>
  <c r="B532" i="1"/>
  <c r="D531" i="1"/>
  <c r="B531" i="1"/>
  <c r="D530" i="1"/>
  <c r="B530" i="1"/>
  <c r="D529" i="1"/>
  <c r="B529" i="1"/>
  <c r="D528" i="1"/>
  <c r="B528" i="1"/>
  <c r="D527" i="1"/>
  <c r="B527" i="1"/>
  <c r="D526" i="1"/>
  <c r="B526" i="1"/>
  <c r="D525" i="1"/>
  <c r="B525" i="1"/>
  <c r="D524" i="1"/>
  <c r="B524" i="1"/>
  <c r="D523" i="1"/>
  <c r="B523" i="1"/>
  <c r="D522" i="1"/>
  <c r="B522" i="1"/>
  <c r="B521" i="1"/>
  <c r="D520" i="1"/>
  <c r="B520" i="1"/>
  <c r="D519" i="1"/>
  <c r="B519" i="1"/>
  <c r="D518" i="1"/>
  <c r="B518" i="1"/>
  <c r="D517" i="1"/>
  <c r="B517" i="1"/>
  <c r="D516" i="1"/>
  <c r="B516" i="1"/>
  <c r="D515" i="1"/>
  <c r="B515" i="1"/>
  <c r="D514" i="1"/>
  <c r="B514" i="1"/>
  <c r="B513" i="1"/>
  <c r="B512" i="1"/>
  <c r="D511" i="1"/>
  <c r="B511" i="1"/>
  <c r="D510" i="1"/>
  <c r="B510" i="1"/>
  <c r="D509" i="1"/>
  <c r="B509" i="1"/>
  <c r="D508" i="1"/>
  <c r="B508" i="1"/>
  <c r="D507" i="1"/>
  <c r="B507" i="1"/>
  <c r="D506" i="1"/>
  <c r="B506" i="1"/>
  <c r="D505" i="1"/>
  <c r="B505" i="1"/>
  <c r="D504" i="1"/>
  <c r="B504" i="1"/>
  <c r="D503" i="1"/>
  <c r="B503" i="1"/>
  <c r="D502" i="1"/>
  <c r="B502" i="1"/>
  <c r="D501" i="1"/>
  <c r="B501" i="1"/>
  <c r="D500" i="1"/>
  <c r="B500" i="1"/>
  <c r="D499" i="1"/>
  <c r="B499" i="1"/>
  <c r="D497" i="1"/>
  <c r="D496" i="1"/>
  <c r="F493" i="1"/>
  <c r="D493" i="1"/>
  <c r="D498" i="1"/>
  <c r="B498" i="1"/>
  <c r="B497" i="1"/>
  <c r="B496" i="1"/>
  <c r="B493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B476" i="1" s="1"/>
  <c r="D290" i="1"/>
  <c r="C49" i="8" s="1"/>
  <c r="D314" i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E198" i="1"/>
  <c r="E199" i="1"/>
  <c r="E200" i="1"/>
  <c r="F12" i="6" s="1"/>
  <c r="E201" i="1"/>
  <c r="F13" i="6" s="1"/>
  <c r="E202" i="1"/>
  <c r="C474" i="1" s="1"/>
  <c r="E203" i="1"/>
  <c r="D204" i="1"/>
  <c r="E16" i="6" s="1"/>
  <c r="B204" i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469" i="1"/>
  <c r="F8" i="6"/>
  <c r="G122" i="9"/>
  <c r="I26" i="9"/>
  <c r="F90" i="9"/>
  <c r="D366" i="9"/>
  <c r="CE64" i="1"/>
  <c r="F612" i="1" s="1"/>
  <c r="D368" i="9"/>
  <c r="C276" i="9"/>
  <c r="CE70" i="1"/>
  <c r="C458" i="1" s="1"/>
  <c r="CE76" i="1"/>
  <c r="CE77" i="1"/>
  <c r="G612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I48" i="1"/>
  <c r="I62" i="1" s="1"/>
  <c r="C615" i="1"/>
  <c r="E372" i="9"/>
  <c r="C473" i="1" l="1"/>
  <c r="B445" i="1"/>
  <c r="G28" i="4"/>
  <c r="C34" i="5"/>
  <c r="D463" i="1"/>
  <c r="D186" i="9"/>
  <c r="BG48" i="1"/>
  <c r="BG62" i="1" s="1"/>
  <c r="C268" i="9" s="1"/>
  <c r="AB48" i="1"/>
  <c r="AB62" i="1" s="1"/>
  <c r="G108" i="9" s="1"/>
  <c r="I372" i="9"/>
  <c r="I380" i="9"/>
  <c r="CF76" i="1"/>
  <c r="E52" i="1" s="1"/>
  <c r="D330" i="1"/>
  <c r="C86" i="8" s="1"/>
  <c r="D277" i="1"/>
  <c r="C35" i="8" s="1"/>
  <c r="C575" i="1"/>
  <c r="B440" i="1"/>
  <c r="C141" i="8"/>
  <c r="D368" i="1"/>
  <c r="C120" i="8" s="1"/>
  <c r="C448" i="1"/>
  <c r="AK48" i="1"/>
  <c r="AK62" i="1" s="1"/>
  <c r="AD48" i="1"/>
  <c r="AD62" i="1" s="1"/>
  <c r="AL48" i="1"/>
  <c r="AL62" i="1" s="1"/>
  <c r="C172" i="9" s="1"/>
  <c r="BS48" i="1"/>
  <c r="BS62" i="1" s="1"/>
  <c r="C218" i="9"/>
  <c r="W48" i="1"/>
  <c r="W62" i="1" s="1"/>
  <c r="I76" i="9" s="1"/>
  <c r="E26" i="9"/>
  <c r="C119" i="8"/>
  <c r="BJ48" i="1"/>
  <c r="BJ62" i="1" s="1"/>
  <c r="F268" i="9" s="1"/>
  <c r="BZ48" i="1"/>
  <c r="BZ62" i="1" s="1"/>
  <c r="F10" i="4"/>
  <c r="C33" i="8"/>
  <c r="I90" i="9"/>
  <c r="BR48" i="1"/>
  <c r="BR62" i="1" s="1"/>
  <c r="G300" i="9" s="1"/>
  <c r="CF77" i="1"/>
  <c r="I381" i="9"/>
  <c r="AT48" i="1"/>
  <c r="AT62" i="1" s="1"/>
  <c r="D204" i="9" s="1"/>
  <c r="BY48" i="1"/>
  <c r="BY62" i="1" s="1"/>
  <c r="G332" i="9" s="1"/>
  <c r="AO48" i="1"/>
  <c r="AO62" i="1" s="1"/>
  <c r="N48" i="1"/>
  <c r="N62" i="1" s="1"/>
  <c r="BB48" i="1"/>
  <c r="BB62" i="1" s="1"/>
  <c r="E236" i="9" s="1"/>
  <c r="AA48" i="1"/>
  <c r="AA62" i="1" s="1"/>
  <c r="F108" i="9" s="1"/>
  <c r="BU48" i="1"/>
  <c r="BU62" i="1" s="1"/>
  <c r="C332" i="9" s="1"/>
  <c r="O48" i="1"/>
  <c r="O62" i="1" s="1"/>
  <c r="L48" i="1"/>
  <c r="L62" i="1" s="1"/>
  <c r="E44" i="9" s="1"/>
  <c r="J48" i="1"/>
  <c r="J62" i="1" s="1"/>
  <c r="C44" i="9" s="1"/>
  <c r="Z48" i="1"/>
  <c r="Z62" i="1" s="1"/>
  <c r="AJ48" i="1"/>
  <c r="AJ62" i="1" s="1"/>
  <c r="AR48" i="1"/>
  <c r="AR62" i="1" s="1"/>
  <c r="I172" i="9" s="1"/>
  <c r="AZ48" i="1"/>
  <c r="AZ62" i="1" s="1"/>
  <c r="BH48" i="1"/>
  <c r="BH62" i="1" s="1"/>
  <c r="BP48" i="1"/>
  <c r="BP62" i="1" s="1"/>
  <c r="BX48" i="1"/>
  <c r="BX62" i="1" s="1"/>
  <c r="C48" i="1"/>
  <c r="C62" i="1" s="1"/>
  <c r="C12" i="9" s="1"/>
  <c r="S48" i="1"/>
  <c r="S62" i="1" s="1"/>
  <c r="AY48" i="1"/>
  <c r="AY62" i="1" s="1"/>
  <c r="CC48" i="1"/>
  <c r="CC62" i="1" s="1"/>
  <c r="AG48" i="1"/>
  <c r="AG62" i="1" s="1"/>
  <c r="BM48" i="1"/>
  <c r="BM62" i="1" s="1"/>
  <c r="I268" i="9" s="1"/>
  <c r="U48" i="1"/>
  <c r="U62" i="1" s="1"/>
  <c r="G76" i="9" s="1"/>
  <c r="AM48" i="1"/>
  <c r="AM62" i="1" s="1"/>
  <c r="M48" i="1"/>
  <c r="M62" i="1" s="1"/>
  <c r="G48" i="1"/>
  <c r="G62" i="1" s="1"/>
  <c r="G12" i="9" s="1"/>
  <c r="H48" i="1"/>
  <c r="H62" i="1" s="1"/>
  <c r="X48" i="1"/>
  <c r="X62" i="1" s="1"/>
  <c r="AS48" i="1"/>
  <c r="AS62" i="1" s="1"/>
  <c r="C204" i="9" s="1"/>
  <c r="R48" i="1"/>
  <c r="R62" i="1" s="1"/>
  <c r="D76" i="9" s="1"/>
  <c r="AF48" i="1"/>
  <c r="AF62" i="1" s="1"/>
  <c r="AN48" i="1"/>
  <c r="AN62" i="1" s="1"/>
  <c r="AV48" i="1"/>
  <c r="AV62" i="1" s="1"/>
  <c r="F204" i="9" s="1"/>
  <c r="BD48" i="1"/>
  <c r="BD62" i="1" s="1"/>
  <c r="BL48" i="1"/>
  <c r="BL62" i="1" s="1"/>
  <c r="BT48" i="1"/>
  <c r="BT62" i="1" s="1"/>
  <c r="I300" i="9" s="1"/>
  <c r="CA48" i="1"/>
  <c r="CA62" i="1" s="1"/>
  <c r="I332" i="9" s="1"/>
  <c r="AI48" i="1"/>
  <c r="AI62" i="1" s="1"/>
  <c r="BO48" i="1"/>
  <c r="BO62" i="1" s="1"/>
  <c r="D300" i="9" s="1"/>
  <c r="Q48" i="1"/>
  <c r="Q62" i="1" s="1"/>
  <c r="AW48" i="1"/>
  <c r="AW62" i="1" s="1"/>
  <c r="BA48" i="1"/>
  <c r="BA62" i="1" s="1"/>
  <c r="C427" i="1"/>
  <c r="BC48" i="1"/>
  <c r="BC62" i="1" s="1"/>
  <c r="F236" i="9" s="1"/>
  <c r="AU48" i="1"/>
  <c r="AU62" i="1" s="1"/>
  <c r="P48" i="1"/>
  <c r="P62" i="1" s="1"/>
  <c r="I363" i="9"/>
  <c r="F48" i="1"/>
  <c r="F62" i="1" s="1"/>
  <c r="V48" i="1"/>
  <c r="V62" i="1" s="1"/>
  <c r="AH48" i="1"/>
  <c r="AH62" i="1" s="1"/>
  <c r="AP48" i="1"/>
  <c r="AP62" i="1" s="1"/>
  <c r="G172" i="9" s="1"/>
  <c r="AX48" i="1"/>
  <c r="AX62" i="1" s="1"/>
  <c r="BF48" i="1"/>
  <c r="BF62" i="1" s="1"/>
  <c r="BN48" i="1"/>
  <c r="BN62" i="1" s="1"/>
  <c r="BV48" i="1"/>
  <c r="BV62" i="1" s="1"/>
  <c r="D332" i="9" s="1"/>
  <c r="CB48" i="1"/>
  <c r="CB62" i="1" s="1"/>
  <c r="C364" i="9" s="1"/>
  <c r="K48" i="1"/>
  <c r="K62" i="1" s="1"/>
  <c r="AQ48" i="1"/>
  <c r="AQ62" i="1" s="1"/>
  <c r="BW48" i="1"/>
  <c r="BW62" i="1" s="1"/>
  <c r="Y48" i="1"/>
  <c r="Y62" i="1" s="1"/>
  <c r="BE48" i="1"/>
  <c r="BE62" i="1" s="1"/>
  <c r="E48" i="1"/>
  <c r="E62" i="1" s="1"/>
  <c r="E12" i="9" s="1"/>
  <c r="BQ48" i="1"/>
  <c r="BQ62" i="1" s="1"/>
  <c r="F300" i="9" s="1"/>
  <c r="BI48" i="1"/>
  <c r="BI62" i="1" s="1"/>
  <c r="E268" i="9" s="1"/>
  <c r="AE48" i="1"/>
  <c r="AE62" i="1" s="1"/>
  <c r="AC48" i="1"/>
  <c r="AC62" i="1" s="1"/>
  <c r="H108" i="9" s="1"/>
  <c r="D48" i="1"/>
  <c r="D62" i="1" s="1"/>
  <c r="T48" i="1"/>
  <c r="T62" i="1" s="1"/>
  <c r="F76" i="9" s="1"/>
  <c r="I12" i="9"/>
  <c r="I612" i="1"/>
  <c r="I362" i="9"/>
  <c r="D32" i="6"/>
  <c r="D428" i="1"/>
  <c r="G10" i="4"/>
  <c r="B10" i="4"/>
  <c r="D5" i="7"/>
  <c r="D612" i="1"/>
  <c r="BU52" i="1"/>
  <c r="BU67" i="1" s="1"/>
  <c r="I365" i="9"/>
  <c r="C434" i="1"/>
  <c r="C440" i="1"/>
  <c r="C432" i="1"/>
  <c r="C430" i="1"/>
  <c r="I366" i="9"/>
  <c r="C464" i="1"/>
  <c r="I108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D52" i="1"/>
  <c r="D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434" i="1"/>
  <c r="C58" i="9"/>
  <c r="D339" i="1" l="1"/>
  <c r="G52" i="1"/>
  <c r="G67" i="1" s="1"/>
  <c r="BN52" i="1"/>
  <c r="BN67" i="1" s="1"/>
  <c r="BQ52" i="1"/>
  <c r="BQ67" i="1" s="1"/>
  <c r="H332" i="9"/>
  <c r="H300" i="9"/>
  <c r="I140" i="9"/>
  <c r="H12" i="9"/>
  <c r="I204" i="9"/>
  <c r="F332" i="9"/>
  <c r="D292" i="1"/>
  <c r="C50" i="8" s="1"/>
  <c r="D373" i="1"/>
  <c r="C126" i="8" s="1"/>
  <c r="D7" i="4"/>
  <c r="E140" i="1"/>
  <c r="D10" i="4" s="1"/>
  <c r="D8" i="4"/>
  <c r="F44" i="9"/>
  <c r="D71" i="1"/>
  <c r="C497" i="1" s="1"/>
  <c r="G497" i="1" s="1"/>
  <c r="BN71" i="1"/>
  <c r="C559" i="1" s="1"/>
  <c r="F12" i="9"/>
  <c r="D172" i="9"/>
  <c r="G236" i="9"/>
  <c r="E332" i="9"/>
  <c r="D236" i="9"/>
  <c r="H172" i="9"/>
  <c r="E204" i="9"/>
  <c r="G204" i="9"/>
  <c r="C236" i="9"/>
  <c r="BU71" i="1"/>
  <c r="C641" i="1" s="1"/>
  <c r="H76" i="9"/>
  <c r="H268" i="9"/>
  <c r="D364" i="9"/>
  <c r="C108" i="9"/>
  <c r="H44" i="9"/>
  <c r="G44" i="9"/>
  <c r="BQ71" i="1"/>
  <c r="C623" i="1" s="1"/>
  <c r="G140" i="9"/>
  <c r="H204" i="9"/>
  <c r="F172" i="9"/>
  <c r="D268" i="9"/>
  <c r="D108" i="9"/>
  <c r="D140" i="9"/>
  <c r="E108" i="9"/>
  <c r="I236" i="9"/>
  <c r="E140" i="9"/>
  <c r="D12" i="9"/>
  <c r="G71" i="1"/>
  <c r="C672" i="1" s="1"/>
  <c r="F140" i="9"/>
  <c r="E300" i="9"/>
  <c r="C140" i="9"/>
  <c r="E172" i="9"/>
  <c r="C76" i="9"/>
  <c r="H236" i="9"/>
  <c r="CE62" i="1"/>
  <c r="C300" i="9"/>
  <c r="D44" i="9"/>
  <c r="E76" i="9"/>
  <c r="I44" i="9"/>
  <c r="H140" i="9"/>
  <c r="CE48" i="1"/>
  <c r="BM52" i="1"/>
  <c r="BM67" i="1" s="1"/>
  <c r="BM71" i="1" s="1"/>
  <c r="C638" i="1" s="1"/>
  <c r="AO52" i="1"/>
  <c r="AO67" i="1" s="1"/>
  <c r="F177" i="9" s="1"/>
  <c r="AX52" i="1"/>
  <c r="AX67" i="1" s="1"/>
  <c r="H209" i="9" s="1"/>
  <c r="T52" i="1"/>
  <c r="T67" i="1" s="1"/>
  <c r="BF52" i="1"/>
  <c r="BF67" i="1" s="1"/>
  <c r="I241" i="9" s="1"/>
  <c r="AP52" i="1"/>
  <c r="AP67" i="1" s="1"/>
  <c r="C52" i="1"/>
  <c r="C67" i="1" s="1"/>
  <c r="BE52" i="1"/>
  <c r="BE67" i="1" s="1"/>
  <c r="AK52" i="1"/>
  <c r="AK67" i="1" s="1"/>
  <c r="AW52" i="1"/>
  <c r="AW67" i="1" s="1"/>
  <c r="BY52" i="1"/>
  <c r="BY67" i="1" s="1"/>
  <c r="AM52" i="1"/>
  <c r="AM67" i="1" s="1"/>
  <c r="D177" i="9" s="1"/>
  <c r="BK52" i="1"/>
  <c r="BK67" i="1" s="1"/>
  <c r="BK71" i="1" s="1"/>
  <c r="BV52" i="1"/>
  <c r="BV67" i="1" s="1"/>
  <c r="AY52" i="1"/>
  <c r="AY67" i="1" s="1"/>
  <c r="BR52" i="1"/>
  <c r="BR67" i="1" s="1"/>
  <c r="AA52" i="1"/>
  <c r="AA67" i="1" s="1"/>
  <c r="M52" i="1"/>
  <c r="M67" i="1" s="1"/>
  <c r="CB52" i="1"/>
  <c r="CB67" i="1" s="1"/>
  <c r="F52" i="1"/>
  <c r="F67" i="1" s="1"/>
  <c r="F17" i="9" s="1"/>
  <c r="BD52" i="1"/>
  <c r="BD67" i="1" s="1"/>
  <c r="L52" i="1"/>
  <c r="L67" i="1" s="1"/>
  <c r="L71" i="1" s="1"/>
  <c r="AU52" i="1"/>
  <c r="AU67" i="1" s="1"/>
  <c r="E209" i="9" s="1"/>
  <c r="J52" i="1"/>
  <c r="J67" i="1" s="1"/>
  <c r="BI52" i="1"/>
  <c r="BI67" i="1" s="1"/>
  <c r="BI71" i="1" s="1"/>
  <c r="E277" i="9" s="1"/>
  <c r="C337" i="9"/>
  <c r="K52" i="1"/>
  <c r="K67" i="1" s="1"/>
  <c r="K71" i="1" s="1"/>
  <c r="D53" i="9" s="1"/>
  <c r="N52" i="1"/>
  <c r="N67" i="1" s="1"/>
  <c r="N71" i="1" s="1"/>
  <c r="E67" i="1"/>
  <c r="E71" i="1" s="1"/>
  <c r="S52" i="1"/>
  <c r="S67" i="1" s="1"/>
  <c r="S71" i="1" s="1"/>
  <c r="U52" i="1"/>
  <c r="U67" i="1" s="1"/>
  <c r="U71" i="1" s="1"/>
  <c r="G85" i="9" s="1"/>
  <c r="AZ52" i="1"/>
  <c r="AZ67" i="1" s="1"/>
  <c r="AZ71" i="1" s="1"/>
  <c r="C545" i="1" s="1"/>
  <c r="G545" i="1" s="1"/>
  <c r="CA52" i="1"/>
  <c r="CA67" i="1" s="1"/>
  <c r="CA71" i="1" s="1"/>
  <c r="P52" i="1"/>
  <c r="P67" i="1" s="1"/>
  <c r="P71" i="1" s="1"/>
  <c r="AJ52" i="1"/>
  <c r="AJ67" i="1" s="1"/>
  <c r="AJ71" i="1" s="1"/>
  <c r="H149" i="9" s="1"/>
  <c r="BC52" i="1"/>
  <c r="BC67" i="1" s="1"/>
  <c r="BC71" i="1" s="1"/>
  <c r="C633" i="1" s="1"/>
  <c r="AT52" i="1"/>
  <c r="AT67" i="1" s="1"/>
  <c r="AT71" i="1" s="1"/>
  <c r="D213" i="9" s="1"/>
  <c r="W52" i="1"/>
  <c r="W67" i="1" s="1"/>
  <c r="W71" i="1" s="1"/>
  <c r="I85" i="9" s="1"/>
  <c r="AH52" i="1"/>
  <c r="AH67" i="1" s="1"/>
  <c r="AH71" i="1" s="1"/>
  <c r="C699" i="1" s="1"/>
  <c r="AB52" i="1"/>
  <c r="AB67" i="1" s="1"/>
  <c r="AB71" i="1" s="1"/>
  <c r="C693" i="1" s="1"/>
  <c r="BL52" i="1"/>
  <c r="BL67" i="1" s="1"/>
  <c r="BL71" i="1" s="1"/>
  <c r="R52" i="1"/>
  <c r="R67" i="1" s="1"/>
  <c r="R71" i="1" s="1"/>
  <c r="D85" i="9" s="1"/>
  <c r="Z52" i="1"/>
  <c r="Z67" i="1" s="1"/>
  <c r="Z71" i="1" s="1"/>
  <c r="BX52" i="1"/>
  <c r="BX67" i="1" s="1"/>
  <c r="BX71" i="1" s="1"/>
  <c r="I52" i="1"/>
  <c r="I67" i="1" s="1"/>
  <c r="I71" i="1" s="1"/>
  <c r="BO52" i="1"/>
  <c r="BO67" i="1" s="1"/>
  <c r="BO71" i="1" s="1"/>
  <c r="D309" i="9" s="1"/>
  <c r="BA52" i="1"/>
  <c r="BA67" i="1" s="1"/>
  <c r="BA71" i="1" s="1"/>
  <c r="C546" i="1" s="1"/>
  <c r="G546" i="1" s="1"/>
  <c r="BW52" i="1"/>
  <c r="BW67" i="1" s="1"/>
  <c r="BW71" i="1" s="1"/>
  <c r="AV52" i="1"/>
  <c r="AV67" i="1" s="1"/>
  <c r="AV71" i="1" s="1"/>
  <c r="F213" i="9" s="1"/>
  <c r="H52" i="1"/>
  <c r="H67" i="1" s="1"/>
  <c r="H71" i="1" s="1"/>
  <c r="C501" i="1" s="1"/>
  <c r="G501" i="1" s="1"/>
  <c r="AI52" i="1"/>
  <c r="AI67" i="1" s="1"/>
  <c r="AI71" i="1" s="1"/>
  <c r="C528" i="1" s="1"/>
  <c r="G528" i="1" s="1"/>
  <c r="Y52" i="1"/>
  <c r="Y67" i="1" s="1"/>
  <c r="Y71" i="1" s="1"/>
  <c r="AS52" i="1"/>
  <c r="AS67" i="1" s="1"/>
  <c r="AS71" i="1" s="1"/>
  <c r="C538" i="1" s="1"/>
  <c r="G538" i="1" s="1"/>
  <c r="AQ52" i="1"/>
  <c r="AQ67" i="1" s="1"/>
  <c r="AQ71" i="1" s="1"/>
  <c r="C536" i="1" s="1"/>
  <c r="G536" i="1" s="1"/>
  <c r="BS52" i="1"/>
  <c r="BS67" i="1" s="1"/>
  <c r="BS71" i="1" s="1"/>
  <c r="C639" i="1" s="1"/>
  <c r="O52" i="1"/>
  <c r="O67" i="1" s="1"/>
  <c r="O71" i="1" s="1"/>
  <c r="X52" i="1"/>
  <c r="X67" i="1" s="1"/>
  <c r="X71" i="1" s="1"/>
  <c r="BT52" i="1"/>
  <c r="BT67" i="1" s="1"/>
  <c r="BT71" i="1" s="1"/>
  <c r="C640" i="1" s="1"/>
  <c r="AG52" i="1"/>
  <c r="AG67" i="1" s="1"/>
  <c r="AG71" i="1" s="1"/>
  <c r="C698" i="1" s="1"/>
  <c r="Q52" i="1"/>
  <c r="Q67" i="1" s="1"/>
  <c r="Q71" i="1" s="1"/>
  <c r="AR52" i="1"/>
  <c r="AR67" i="1" s="1"/>
  <c r="AR71" i="1" s="1"/>
  <c r="I181" i="9" s="1"/>
  <c r="AF52" i="1"/>
  <c r="AF67" i="1" s="1"/>
  <c r="AF71" i="1" s="1"/>
  <c r="D149" i="9" s="1"/>
  <c r="AN52" i="1"/>
  <c r="AN67" i="1" s="1"/>
  <c r="AN71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BP52" i="1"/>
  <c r="BP67" i="1" s="1"/>
  <c r="BP71" i="1" s="1"/>
  <c r="C561" i="1" s="1"/>
  <c r="AD52" i="1"/>
  <c r="AD67" i="1" s="1"/>
  <c r="AD71" i="1" s="1"/>
  <c r="C523" i="1" s="1"/>
  <c r="G523" i="1" s="1"/>
  <c r="BJ52" i="1"/>
  <c r="BJ67" i="1" s="1"/>
  <c r="BJ71" i="1" s="1"/>
  <c r="C617" i="1" s="1"/>
  <c r="BB52" i="1"/>
  <c r="BB67" i="1" s="1"/>
  <c r="BB71" i="1" s="1"/>
  <c r="C632" i="1" s="1"/>
  <c r="BG52" i="1"/>
  <c r="BG67" i="1" s="1"/>
  <c r="BG71" i="1" s="1"/>
  <c r="C618" i="1" s="1"/>
  <c r="BZ52" i="1"/>
  <c r="BZ67" i="1" s="1"/>
  <c r="BZ71" i="1" s="1"/>
  <c r="C571" i="1" s="1"/>
  <c r="V52" i="1"/>
  <c r="V67" i="1" s="1"/>
  <c r="V71" i="1" s="1"/>
  <c r="C687" i="1" s="1"/>
  <c r="AE52" i="1"/>
  <c r="AE67" i="1" s="1"/>
  <c r="AE71" i="1" s="1"/>
  <c r="C524" i="1" s="1"/>
  <c r="G524" i="1" s="1"/>
  <c r="BH52" i="1"/>
  <c r="BH67" i="1" s="1"/>
  <c r="BH71" i="1" s="1"/>
  <c r="H501" i="1"/>
  <c r="F501" i="1"/>
  <c r="F517" i="1"/>
  <c r="H517" i="1"/>
  <c r="F499" i="1"/>
  <c r="H499" i="1"/>
  <c r="H505" i="1"/>
  <c r="F505" i="1"/>
  <c r="H497" i="1"/>
  <c r="F497" i="1"/>
  <c r="F515" i="1"/>
  <c r="H515" i="1"/>
  <c r="G17" i="9"/>
  <c r="D27" i="7"/>
  <c r="B448" i="1"/>
  <c r="F544" i="1"/>
  <c r="F536" i="1"/>
  <c r="F528" i="1"/>
  <c r="H528" i="1"/>
  <c r="F520" i="1"/>
  <c r="H520" i="1"/>
  <c r="I378" i="9"/>
  <c r="K612" i="1"/>
  <c r="C465" i="1"/>
  <c r="F32" i="6"/>
  <c r="C478" i="1"/>
  <c r="C305" i="9"/>
  <c r="C102" i="8"/>
  <c r="C482" i="1"/>
  <c r="F498" i="1"/>
  <c r="C476" i="1"/>
  <c r="F16" i="6"/>
  <c r="F516" i="1"/>
  <c r="H516" i="1"/>
  <c r="D17" i="9"/>
  <c r="F305" i="9"/>
  <c r="F540" i="1"/>
  <c r="H540" i="1"/>
  <c r="F532" i="1"/>
  <c r="H532" i="1"/>
  <c r="F524" i="1"/>
  <c r="F550" i="1"/>
  <c r="D21" i="9" l="1"/>
  <c r="C669" i="1"/>
  <c r="C547" i="1"/>
  <c r="D391" i="1"/>
  <c r="C516" i="1"/>
  <c r="G516" i="1" s="1"/>
  <c r="C619" i="1"/>
  <c r="C711" i="1"/>
  <c r="C555" i="1"/>
  <c r="C620" i="1"/>
  <c r="C713" i="1"/>
  <c r="C541" i="1"/>
  <c r="C531" i="1"/>
  <c r="G531" i="1" s="1"/>
  <c r="D373" i="9"/>
  <c r="C566" i="1"/>
  <c r="C673" i="1"/>
  <c r="C646" i="1"/>
  <c r="H21" i="9"/>
  <c r="D341" i="1"/>
  <c r="C481" i="1" s="1"/>
  <c r="C705" i="1"/>
  <c r="C533" i="1"/>
  <c r="G533" i="1" s="1"/>
  <c r="C562" i="1"/>
  <c r="E245" i="9"/>
  <c r="H309" i="9"/>
  <c r="C552" i="1"/>
  <c r="AX71" i="1"/>
  <c r="F277" i="9"/>
  <c r="C539" i="1"/>
  <c r="G539" i="1" s="1"/>
  <c r="C688" i="1"/>
  <c r="C309" i="9"/>
  <c r="C708" i="1"/>
  <c r="C628" i="1"/>
  <c r="C682" i="1"/>
  <c r="C85" i="9"/>
  <c r="C510" i="1"/>
  <c r="G510" i="1" s="1"/>
  <c r="C508" i="1"/>
  <c r="G508" i="1" s="1"/>
  <c r="H53" i="9"/>
  <c r="C680" i="1"/>
  <c r="C568" i="1"/>
  <c r="C643" i="1"/>
  <c r="E341" i="9"/>
  <c r="C644" i="1"/>
  <c r="F341" i="9"/>
  <c r="C569" i="1"/>
  <c r="C507" i="1"/>
  <c r="G507" i="1" s="1"/>
  <c r="C679" i="1"/>
  <c r="G53" i="9"/>
  <c r="D277" i="9"/>
  <c r="C636" i="1"/>
  <c r="C553" i="1"/>
  <c r="C519" i="1"/>
  <c r="G519" i="1" s="1"/>
  <c r="E117" i="9"/>
  <c r="C691" i="1"/>
  <c r="H117" i="9"/>
  <c r="C522" i="1"/>
  <c r="G522" i="1" s="1"/>
  <c r="C694" i="1"/>
  <c r="E85" i="9"/>
  <c r="C684" i="1"/>
  <c r="C512" i="1"/>
  <c r="G512" i="1" s="1"/>
  <c r="C117" i="9"/>
  <c r="C689" i="1"/>
  <c r="C517" i="1"/>
  <c r="G517" i="1" s="1"/>
  <c r="C637" i="1"/>
  <c r="C557" i="1"/>
  <c r="H277" i="9"/>
  <c r="I341" i="9"/>
  <c r="C647" i="1"/>
  <c r="C572" i="1"/>
  <c r="C670" i="1"/>
  <c r="E21" i="9"/>
  <c r="C498" i="1"/>
  <c r="G498" i="1" s="1"/>
  <c r="D117" i="9"/>
  <c r="C518" i="1"/>
  <c r="G518" i="1" s="1"/>
  <c r="C690" i="1"/>
  <c r="F113" i="9"/>
  <c r="AA71" i="1"/>
  <c r="I273" i="9"/>
  <c r="H341" i="9"/>
  <c r="C521" i="1"/>
  <c r="G521" i="1" s="1"/>
  <c r="J71" i="1"/>
  <c r="BR71" i="1"/>
  <c r="C245" i="9"/>
  <c r="BD71" i="1"/>
  <c r="C624" i="1" s="1"/>
  <c r="T71" i="1"/>
  <c r="C685" i="1" s="1"/>
  <c r="C277" i="9"/>
  <c r="AM71" i="1"/>
  <c r="C635" i="1"/>
  <c r="G277" i="9"/>
  <c r="I145" i="9"/>
  <c r="AK71" i="1"/>
  <c r="I117" i="9"/>
  <c r="C703" i="1"/>
  <c r="C695" i="1"/>
  <c r="G117" i="9"/>
  <c r="BY71" i="1"/>
  <c r="C709" i="1"/>
  <c r="C564" i="1"/>
  <c r="C537" i="1"/>
  <c r="G537" i="1" s="1"/>
  <c r="AO71" i="1"/>
  <c r="AY71" i="1"/>
  <c r="AP71" i="1"/>
  <c r="AU71" i="1"/>
  <c r="C556" i="1"/>
  <c r="E181" i="9"/>
  <c r="I21" i="9"/>
  <c r="C502" i="1"/>
  <c r="G502" i="1" s="1"/>
  <c r="C674" i="1"/>
  <c r="BV71" i="1"/>
  <c r="G209" i="9"/>
  <c r="AW71" i="1"/>
  <c r="CB71" i="1"/>
  <c r="M71" i="1"/>
  <c r="C678" i="1" s="1"/>
  <c r="C71" i="1"/>
  <c r="C496" i="1" s="1"/>
  <c r="G496" i="1" s="1"/>
  <c r="BE71" i="1"/>
  <c r="BF71" i="1"/>
  <c r="F71" i="1"/>
  <c r="H181" i="9"/>
  <c r="C686" i="1"/>
  <c r="C514" i="1"/>
  <c r="F309" i="9"/>
  <c r="F149" i="9"/>
  <c r="C341" i="9"/>
  <c r="G149" i="9"/>
  <c r="D245" i="9"/>
  <c r="C500" i="1"/>
  <c r="G500" i="1" s="1"/>
  <c r="C525" i="1"/>
  <c r="G525" i="1" s="1"/>
  <c r="C697" i="1"/>
  <c r="G21" i="9"/>
  <c r="C526" i="1"/>
  <c r="G526" i="1" s="1"/>
  <c r="C630" i="1"/>
  <c r="C634" i="1"/>
  <c r="C700" i="1"/>
  <c r="E149" i="9"/>
  <c r="C683" i="1"/>
  <c r="C511" i="1"/>
  <c r="G511" i="1" s="1"/>
  <c r="C554" i="1"/>
  <c r="C677" i="1"/>
  <c r="E53" i="9"/>
  <c r="C505" i="1"/>
  <c r="G505" i="1" s="1"/>
  <c r="H85" i="9"/>
  <c r="C515" i="1"/>
  <c r="G515" i="1" s="1"/>
  <c r="C627" i="1"/>
  <c r="C527" i="1"/>
  <c r="G527" i="1" s="1"/>
  <c r="C560" i="1"/>
  <c r="H524" i="1"/>
  <c r="C149" i="9"/>
  <c r="C696" i="1"/>
  <c r="C428" i="1"/>
  <c r="I364" i="9"/>
  <c r="E309" i="9"/>
  <c r="C558" i="1"/>
  <c r="F245" i="9"/>
  <c r="C621" i="1"/>
  <c r="C504" i="1"/>
  <c r="G504" i="1" s="1"/>
  <c r="C565" i="1"/>
  <c r="C676" i="1"/>
  <c r="C213" i="9"/>
  <c r="I309" i="9"/>
  <c r="C701" i="1"/>
  <c r="I277" i="9"/>
  <c r="C710" i="1"/>
  <c r="C548" i="1"/>
  <c r="C529" i="1"/>
  <c r="G529" i="1" s="1"/>
  <c r="I53" i="9"/>
  <c r="C681" i="1"/>
  <c r="C509" i="1"/>
  <c r="G509" i="1" s="1"/>
  <c r="F49" i="9"/>
  <c r="D337" i="9"/>
  <c r="G177" i="9"/>
  <c r="G241" i="9"/>
  <c r="C369" i="9"/>
  <c r="G337" i="9"/>
  <c r="CE52" i="1"/>
  <c r="F81" i="9"/>
  <c r="C17" i="9"/>
  <c r="CE67" i="1"/>
  <c r="CE71" i="1" s="1"/>
  <c r="I373" i="9" s="1"/>
  <c r="G305" i="9"/>
  <c r="H241" i="9"/>
  <c r="I209" i="9"/>
  <c r="C49" i="9"/>
  <c r="G273" i="9"/>
  <c r="E273" i="9"/>
  <c r="E49" i="9"/>
  <c r="D273" i="9"/>
  <c r="C273" i="9"/>
  <c r="E305" i="9"/>
  <c r="E177" i="9"/>
  <c r="E145" i="9"/>
  <c r="H305" i="9"/>
  <c r="G145" i="9"/>
  <c r="D241" i="9"/>
  <c r="E113" i="9"/>
  <c r="F145" i="9"/>
  <c r="H145" i="9"/>
  <c r="C241" i="9"/>
  <c r="G49" i="9"/>
  <c r="C145" i="9"/>
  <c r="E241" i="9"/>
  <c r="H113" i="9"/>
  <c r="D145" i="9"/>
  <c r="I305" i="9"/>
  <c r="H177" i="9"/>
  <c r="H17" i="9"/>
  <c r="D305" i="9"/>
  <c r="D81" i="9"/>
  <c r="I81" i="9"/>
  <c r="I49" i="9"/>
  <c r="G81" i="9"/>
  <c r="D49" i="9"/>
  <c r="H81" i="9"/>
  <c r="F273" i="9"/>
  <c r="D369" i="9"/>
  <c r="I177" i="9"/>
  <c r="C113" i="9"/>
  <c r="C209" i="9"/>
  <c r="F209" i="9"/>
  <c r="I17" i="9"/>
  <c r="H273" i="9"/>
  <c r="D209" i="9"/>
  <c r="I337" i="9"/>
  <c r="E81" i="9"/>
  <c r="H337" i="9"/>
  <c r="I113" i="9"/>
  <c r="C177" i="9"/>
  <c r="C81" i="9"/>
  <c r="H49" i="9"/>
  <c r="D113" i="9"/>
  <c r="E337" i="9"/>
  <c r="F337" i="9"/>
  <c r="G113" i="9"/>
  <c r="F241" i="9"/>
  <c r="E17" i="9"/>
  <c r="H536" i="1"/>
  <c r="F511" i="1"/>
  <c r="H496" i="1"/>
  <c r="F522" i="1"/>
  <c r="F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G245" i="9" l="1"/>
  <c r="C549" i="1"/>
  <c r="H518" i="1"/>
  <c r="H509" i="1"/>
  <c r="C543" i="1"/>
  <c r="C616" i="1"/>
  <c r="C668" i="1"/>
  <c r="H213" i="9"/>
  <c r="H522" i="1"/>
  <c r="C506" i="1"/>
  <c r="G506" i="1" s="1"/>
  <c r="F85" i="9"/>
  <c r="H498" i="1"/>
  <c r="C21" i="9"/>
  <c r="H512" i="1"/>
  <c r="H510" i="1"/>
  <c r="C513" i="1"/>
  <c r="G513" i="1" s="1"/>
  <c r="C520" i="1"/>
  <c r="G520" i="1" s="1"/>
  <c r="C692" i="1"/>
  <c r="F117" i="9"/>
  <c r="C716" i="1"/>
  <c r="G514" i="1"/>
  <c r="H514" i="1" s="1"/>
  <c r="C551" i="1"/>
  <c r="I245" i="9"/>
  <c r="C629" i="1"/>
  <c r="C622" i="1"/>
  <c r="C573" i="1"/>
  <c r="C373" i="9"/>
  <c r="C535" i="1"/>
  <c r="G535" i="1" s="1"/>
  <c r="C707" i="1"/>
  <c r="G181" i="9"/>
  <c r="F53" i="9"/>
  <c r="H245" i="9"/>
  <c r="C550" i="1"/>
  <c r="C614" i="1"/>
  <c r="G213" i="9"/>
  <c r="C542" i="1"/>
  <c r="C631" i="1"/>
  <c r="C625" i="1"/>
  <c r="I213" i="9"/>
  <c r="C544" i="1"/>
  <c r="C563" i="1"/>
  <c r="C626" i="1"/>
  <c r="G309" i="9"/>
  <c r="F181" i="9"/>
  <c r="C534" i="1"/>
  <c r="G534" i="1" s="1"/>
  <c r="C530" i="1"/>
  <c r="G530" i="1" s="1"/>
  <c r="C702" i="1"/>
  <c r="I149" i="9"/>
  <c r="C706" i="1"/>
  <c r="F21" i="9"/>
  <c r="C671" i="1"/>
  <c r="C499" i="1"/>
  <c r="G499" i="1" s="1"/>
  <c r="D341" i="9"/>
  <c r="C642" i="1"/>
  <c r="C567" i="1"/>
  <c r="C540" i="1"/>
  <c r="G540" i="1" s="1"/>
  <c r="E213" i="9"/>
  <c r="C712" i="1"/>
  <c r="C570" i="1"/>
  <c r="C645" i="1"/>
  <c r="G341" i="9"/>
  <c r="D181" i="9"/>
  <c r="C532" i="1"/>
  <c r="G532" i="1" s="1"/>
  <c r="C704" i="1"/>
  <c r="C53" i="9"/>
  <c r="C675" i="1"/>
  <c r="C503" i="1"/>
  <c r="G503" i="1" s="1"/>
  <c r="H511" i="1"/>
  <c r="H526" i="1"/>
  <c r="I369" i="9"/>
  <c r="C433" i="1"/>
  <c r="C441" i="1" s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C715" i="1" l="1"/>
  <c r="G544" i="1"/>
  <c r="H544" i="1" s="1"/>
  <c r="D615" i="1"/>
  <c r="C648" i="1"/>
  <c r="M716" i="1" s="1"/>
  <c r="G550" i="1"/>
  <c r="H550" i="1" s="1"/>
  <c r="D629" i="1" l="1"/>
  <c r="D646" i="1"/>
  <c r="D640" i="1"/>
  <c r="D689" i="1"/>
  <c r="D627" i="1"/>
  <c r="D698" i="1"/>
  <c r="D702" i="1"/>
  <c r="D685" i="1"/>
  <c r="D692" i="1"/>
  <c r="D682" i="1"/>
  <c r="D675" i="1"/>
  <c r="D708" i="1"/>
  <c r="D674" i="1"/>
  <c r="D681" i="1"/>
  <c r="D624" i="1"/>
  <c r="D695" i="1"/>
  <c r="D697" i="1"/>
  <c r="D687" i="1"/>
  <c r="D703" i="1"/>
  <c r="D634" i="1"/>
  <c r="D672" i="1"/>
  <c r="D678" i="1"/>
  <c r="D621" i="1"/>
  <c r="D641" i="1"/>
  <c r="D628" i="1"/>
  <c r="D716" i="1"/>
  <c r="D635" i="1"/>
  <c r="D694" i="1"/>
  <c r="D707" i="1"/>
  <c r="D700" i="1"/>
  <c r="D710" i="1"/>
  <c r="D706" i="1"/>
  <c r="D711" i="1"/>
  <c r="D709" i="1"/>
  <c r="D645" i="1"/>
  <c r="D618" i="1"/>
  <c r="D679" i="1"/>
  <c r="D690" i="1"/>
  <c r="D622" i="1"/>
  <c r="D677" i="1"/>
  <c r="D691" i="1"/>
  <c r="D620" i="1"/>
  <c r="D636" i="1"/>
  <c r="D704" i="1"/>
  <c r="D642" i="1"/>
  <c r="D644" i="1"/>
  <c r="D616" i="1"/>
  <c r="D713" i="1"/>
  <c r="D686" i="1"/>
  <c r="D680" i="1"/>
  <c r="D630" i="1"/>
  <c r="D699" i="1"/>
  <c r="D639" i="1"/>
  <c r="D626" i="1"/>
  <c r="D625" i="1"/>
  <c r="D683" i="1"/>
  <c r="D623" i="1"/>
  <c r="D668" i="1"/>
  <c r="D670" i="1"/>
  <c r="D638" i="1"/>
  <c r="D671" i="1"/>
  <c r="D696" i="1"/>
  <c r="D619" i="1"/>
  <c r="D631" i="1"/>
  <c r="D693" i="1"/>
  <c r="D673" i="1"/>
  <c r="D617" i="1"/>
  <c r="D705" i="1"/>
  <c r="D688" i="1"/>
  <c r="D669" i="1"/>
  <c r="D647" i="1"/>
  <c r="D633" i="1"/>
  <c r="D643" i="1"/>
  <c r="D701" i="1"/>
  <c r="D712" i="1"/>
  <c r="D637" i="1"/>
  <c r="D676" i="1"/>
  <c r="D684" i="1"/>
  <c r="D632" i="1"/>
  <c r="E623" i="1" l="1"/>
  <c r="D715" i="1"/>
  <c r="E612" i="1"/>
  <c r="E716" i="1" l="1"/>
  <c r="E685" i="1"/>
  <c r="E687" i="1"/>
  <c r="E627" i="1"/>
  <c r="E705" i="1"/>
  <c r="E629" i="1"/>
  <c r="E630" i="1"/>
  <c r="E676" i="1"/>
  <c r="E702" i="1"/>
  <c r="E640" i="1"/>
  <c r="E694" i="1"/>
  <c r="E680" i="1"/>
  <c r="E669" i="1"/>
  <c r="E688" i="1"/>
  <c r="E711" i="1"/>
  <c r="E692" i="1"/>
  <c r="E707" i="1"/>
  <c r="E696" i="1"/>
  <c r="E626" i="1"/>
  <c r="E635" i="1"/>
  <c r="E631" i="1"/>
  <c r="E672" i="1"/>
  <c r="E712" i="1"/>
  <c r="E686" i="1"/>
  <c r="E709" i="1"/>
  <c r="E638" i="1"/>
  <c r="E706" i="1"/>
  <c r="E645" i="1"/>
  <c r="E639" i="1"/>
  <c r="E704" i="1"/>
  <c r="E708" i="1"/>
  <c r="E628" i="1"/>
  <c r="E632" i="1"/>
  <c r="E678" i="1"/>
  <c r="E633" i="1"/>
  <c r="E634" i="1"/>
  <c r="E646" i="1"/>
  <c r="E691" i="1"/>
  <c r="E703" i="1"/>
  <c r="E637" i="1"/>
  <c r="E710" i="1"/>
  <c r="E682" i="1"/>
  <c r="E668" i="1"/>
  <c r="E675" i="1"/>
  <c r="E673" i="1"/>
  <c r="E671" i="1"/>
  <c r="E695" i="1"/>
  <c r="E625" i="1"/>
  <c r="E683" i="1"/>
  <c r="E636" i="1"/>
  <c r="E690" i="1"/>
  <c r="E644" i="1"/>
  <c r="E697" i="1"/>
  <c r="E641" i="1"/>
  <c r="E693" i="1"/>
  <c r="E674" i="1"/>
  <c r="E684" i="1"/>
  <c r="E699" i="1"/>
  <c r="E713" i="1"/>
  <c r="E643" i="1"/>
  <c r="E670" i="1"/>
  <c r="E624" i="1"/>
  <c r="E698" i="1"/>
  <c r="E677" i="1"/>
  <c r="E642" i="1"/>
  <c r="E681" i="1"/>
  <c r="E647" i="1"/>
  <c r="E700" i="1"/>
  <c r="E679" i="1"/>
  <c r="E689" i="1"/>
  <c r="E701" i="1"/>
  <c r="E715" i="1" l="1"/>
  <c r="F624" i="1"/>
  <c r="F689" i="1" l="1"/>
  <c r="F634" i="1"/>
  <c r="F626" i="1"/>
  <c r="F676" i="1"/>
  <c r="F639" i="1"/>
  <c r="F636" i="1"/>
  <c r="F647" i="1"/>
  <c r="F633" i="1"/>
  <c r="F713" i="1"/>
  <c r="F686" i="1"/>
  <c r="F684" i="1"/>
  <c r="F644" i="1"/>
  <c r="F683" i="1"/>
  <c r="F712" i="1"/>
  <c r="F694" i="1"/>
  <c r="F695" i="1"/>
  <c r="F699" i="1"/>
  <c r="F716" i="1"/>
  <c r="F711" i="1"/>
  <c r="F635" i="1"/>
  <c r="F632" i="1"/>
  <c r="F693" i="1"/>
  <c r="F700" i="1"/>
  <c r="F645" i="1"/>
  <c r="F646" i="1"/>
  <c r="F674" i="1"/>
  <c r="F670" i="1"/>
  <c r="F701" i="1"/>
  <c r="F704" i="1"/>
  <c r="F690" i="1"/>
  <c r="F637" i="1"/>
  <c r="F697" i="1"/>
  <c r="F675" i="1"/>
  <c r="F672" i="1"/>
  <c r="F628" i="1"/>
  <c r="F681" i="1"/>
  <c r="F640" i="1"/>
  <c r="F692" i="1"/>
  <c r="F671" i="1"/>
  <c r="F669" i="1"/>
  <c r="F679" i="1"/>
  <c r="F685" i="1"/>
  <c r="F630" i="1"/>
  <c r="F688" i="1"/>
  <c r="F709" i="1"/>
  <c r="F710" i="1"/>
  <c r="F642" i="1"/>
  <c r="F641" i="1"/>
  <c r="F627" i="1"/>
  <c r="F673" i="1"/>
  <c r="F708" i="1"/>
  <c r="F680" i="1"/>
  <c r="F702" i="1"/>
  <c r="F668" i="1"/>
  <c r="F691" i="1"/>
  <c r="F678" i="1"/>
  <c r="F677" i="1"/>
  <c r="F705" i="1"/>
  <c r="F703" i="1"/>
  <c r="F707" i="1"/>
  <c r="F631" i="1"/>
  <c r="F696" i="1"/>
  <c r="F643" i="1"/>
  <c r="F682" i="1"/>
  <c r="F706" i="1"/>
  <c r="F638" i="1"/>
  <c r="F698" i="1"/>
  <c r="F687" i="1"/>
  <c r="F625" i="1"/>
  <c r="F629" i="1"/>
  <c r="F715" i="1" l="1"/>
  <c r="G625" i="1"/>
  <c r="G688" i="1" l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28" i="1"/>
  <c r="G674" i="1"/>
  <c r="G696" i="1"/>
  <c r="G632" i="1"/>
  <c r="G705" i="1"/>
  <c r="G686" i="1"/>
  <c r="G671" i="1"/>
  <c r="G629" i="1"/>
  <c r="G681" i="1"/>
  <c r="G684" i="1"/>
  <c r="G637" i="1"/>
  <c r="G678" i="1"/>
  <c r="G716" i="1"/>
  <c r="G633" i="1"/>
  <c r="G697" i="1"/>
  <c r="G713" i="1"/>
  <c r="G641" i="1"/>
  <c r="G647" i="1"/>
  <c r="G685" i="1"/>
  <c r="G699" i="1"/>
  <c r="G704" i="1"/>
  <c r="G707" i="1"/>
  <c r="G676" i="1"/>
  <c r="G709" i="1"/>
  <c r="G639" i="1"/>
  <c r="G687" i="1"/>
  <c r="G700" i="1"/>
  <c r="G682" i="1"/>
  <c r="G694" i="1"/>
  <c r="G672" i="1"/>
  <c r="G668" i="1"/>
  <c r="G675" i="1"/>
  <c r="G635" i="1"/>
  <c r="G643" i="1"/>
  <c r="G708" i="1"/>
  <c r="H628" i="1" l="1"/>
  <c r="H712" i="1" s="1"/>
  <c r="G715" i="1"/>
  <c r="H632" i="1" l="1"/>
  <c r="H710" i="1"/>
  <c r="H679" i="1"/>
  <c r="H705" i="1"/>
  <c r="H643" i="1"/>
  <c r="H681" i="1"/>
  <c r="H673" i="1"/>
  <c r="H642" i="1"/>
  <c r="H688" i="1"/>
  <c r="H675" i="1"/>
  <c r="H644" i="1"/>
  <c r="H670" i="1"/>
  <c r="H716" i="1"/>
  <c r="H687" i="1"/>
  <c r="H693" i="1"/>
  <c r="H699" i="1"/>
  <c r="H676" i="1"/>
  <c r="H713" i="1"/>
  <c r="H638" i="1"/>
  <c r="H674" i="1"/>
  <c r="H708" i="1"/>
  <c r="H704" i="1"/>
  <c r="H696" i="1"/>
  <c r="H647" i="1"/>
  <c r="H694" i="1"/>
  <c r="H635" i="1"/>
  <c r="H692" i="1"/>
  <c r="H682" i="1"/>
  <c r="H646" i="1"/>
  <c r="H629" i="1"/>
  <c r="I629" i="1" s="1"/>
  <c r="H691" i="1"/>
  <c r="H698" i="1"/>
  <c r="H669" i="1"/>
  <c r="H686" i="1"/>
  <c r="H637" i="1"/>
  <c r="H697" i="1"/>
  <c r="H672" i="1"/>
  <c r="H680" i="1"/>
  <c r="H706" i="1"/>
  <c r="H636" i="1"/>
  <c r="H677" i="1"/>
  <c r="H645" i="1"/>
  <c r="H701" i="1"/>
  <c r="H671" i="1"/>
  <c r="H703" i="1"/>
  <c r="H633" i="1"/>
  <c r="H631" i="1"/>
  <c r="H634" i="1"/>
  <c r="H683" i="1"/>
  <c r="H700" i="1"/>
  <c r="H630" i="1"/>
  <c r="H640" i="1"/>
  <c r="H668" i="1"/>
  <c r="H678" i="1"/>
  <c r="H709" i="1"/>
  <c r="H695" i="1"/>
  <c r="H690" i="1"/>
  <c r="H684" i="1"/>
  <c r="H702" i="1"/>
  <c r="H641" i="1"/>
  <c r="H711" i="1"/>
  <c r="H639" i="1"/>
  <c r="H689" i="1"/>
  <c r="H685" i="1"/>
  <c r="H707" i="1"/>
  <c r="H715" i="1" l="1"/>
  <c r="I636" i="1"/>
  <c r="I635" i="1"/>
  <c r="I668" i="1"/>
  <c r="I646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37" i="1"/>
  <c r="I692" i="1"/>
  <c r="I642" i="1"/>
  <c r="I647" i="1"/>
  <c r="I676" i="1"/>
  <c r="I684" i="1"/>
  <c r="I672" i="1"/>
  <c r="I640" i="1"/>
  <c r="I693" i="1"/>
  <c r="I709" i="1"/>
  <c r="I630" i="1"/>
  <c r="I670" i="1"/>
  <c r="I681" i="1"/>
  <c r="I711" i="1"/>
  <c r="I634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00" i="1"/>
  <c r="I691" i="1"/>
  <c r="I698" i="1"/>
  <c r="I679" i="1"/>
  <c r="I685" i="1"/>
  <c r="I690" i="1"/>
  <c r="I639" i="1"/>
  <c r="I638" i="1"/>
  <c r="I699" i="1"/>
  <c r="I688" i="1"/>
  <c r="I701" i="1"/>
  <c r="I632" i="1"/>
  <c r="I645" i="1"/>
  <c r="I675" i="1"/>
  <c r="I686" i="1"/>
  <c r="I631" i="1"/>
  <c r="I715" i="1" l="1"/>
  <c r="J630" i="1"/>
  <c r="J693" i="1" l="1"/>
  <c r="J646" i="1"/>
  <c r="J706" i="1"/>
  <c r="J640" i="1"/>
  <c r="J711" i="1"/>
  <c r="J686" i="1"/>
  <c r="J633" i="1"/>
  <c r="J638" i="1"/>
  <c r="J708" i="1"/>
  <c r="J688" i="1"/>
  <c r="J634" i="1"/>
  <c r="J672" i="1"/>
  <c r="J642" i="1"/>
  <c r="J687" i="1"/>
  <c r="J683" i="1"/>
  <c r="J696" i="1"/>
  <c r="J674" i="1"/>
  <c r="J632" i="1"/>
  <c r="J689" i="1"/>
  <c r="J709" i="1"/>
  <c r="J636" i="1"/>
  <c r="J704" i="1"/>
  <c r="J692" i="1"/>
  <c r="J699" i="1"/>
  <c r="J702" i="1"/>
  <c r="J668" i="1"/>
  <c r="J684" i="1"/>
  <c r="J670" i="1"/>
  <c r="J641" i="1"/>
  <c r="J713" i="1"/>
  <c r="J691" i="1"/>
  <c r="J694" i="1"/>
  <c r="J685" i="1"/>
  <c r="J675" i="1"/>
  <c r="J701" i="1"/>
  <c r="J697" i="1"/>
  <c r="J637" i="1"/>
  <c r="J703" i="1"/>
  <c r="J712" i="1"/>
  <c r="J678" i="1"/>
  <c r="J705" i="1"/>
  <c r="J707" i="1"/>
  <c r="J690" i="1"/>
  <c r="J673" i="1"/>
  <c r="J710" i="1"/>
  <c r="J681" i="1"/>
  <c r="J700" i="1"/>
  <c r="J680" i="1"/>
  <c r="J643" i="1"/>
  <c r="J695" i="1"/>
  <c r="J644" i="1"/>
  <c r="J677" i="1"/>
  <c r="J647" i="1"/>
  <c r="J645" i="1"/>
  <c r="J676" i="1"/>
  <c r="J698" i="1"/>
  <c r="J679" i="1"/>
  <c r="J631" i="1"/>
  <c r="J635" i="1"/>
  <c r="J639" i="1"/>
  <c r="J669" i="1"/>
  <c r="J682" i="1"/>
  <c r="J716" i="1"/>
  <c r="J671" i="1"/>
  <c r="L647" i="1" l="1"/>
  <c r="L672" i="1" s="1"/>
  <c r="K644" i="1"/>
  <c r="K687" i="1" s="1"/>
  <c r="J715" i="1"/>
  <c r="K703" i="1" l="1"/>
  <c r="K694" i="1"/>
  <c r="K692" i="1"/>
  <c r="K710" i="1"/>
  <c r="K697" i="1"/>
  <c r="K678" i="1"/>
  <c r="K695" i="1"/>
  <c r="K683" i="1"/>
  <c r="K684" i="1"/>
  <c r="K702" i="1"/>
  <c r="K668" i="1"/>
  <c r="K709" i="1"/>
  <c r="K690" i="1"/>
  <c r="K673" i="1"/>
  <c r="K708" i="1"/>
  <c r="K672" i="1"/>
  <c r="M672" i="1" s="1"/>
  <c r="K706" i="1"/>
  <c r="K670" i="1"/>
  <c r="K669" i="1"/>
  <c r="K693" i="1"/>
  <c r="K712" i="1"/>
  <c r="L695" i="1"/>
  <c r="L683" i="1"/>
  <c r="L710" i="1"/>
  <c r="M710" i="1" s="1"/>
  <c r="L696" i="1"/>
  <c r="L704" i="1"/>
  <c r="L712" i="1"/>
  <c r="L673" i="1"/>
  <c r="L676" i="1"/>
  <c r="L670" i="1"/>
  <c r="M670" i="1" s="1"/>
  <c r="L706" i="1"/>
  <c r="M706" i="1" s="1"/>
  <c r="F183" i="9" s="1"/>
  <c r="L699" i="1"/>
  <c r="L679" i="1"/>
  <c r="L707" i="1"/>
  <c r="L669" i="1"/>
  <c r="M669" i="1" s="1"/>
  <c r="L708" i="1"/>
  <c r="L701" i="1"/>
  <c r="K701" i="1"/>
  <c r="L680" i="1"/>
  <c r="L716" i="1"/>
  <c r="L703" i="1"/>
  <c r="L675" i="1"/>
  <c r="L682" i="1"/>
  <c r="L709" i="1"/>
  <c r="M709" i="1" s="1"/>
  <c r="L700" i="1"/>
  <c r="L713" i="1"/>
  <c r="L677" i="1"/>
  <c r="L686" i="1"/>
  <c r="K716" i="1"/>
  <c r="L674" i="1"/>
  <c r="L678" i="1"/>
  <c r="L681" i="1"/>
  <c r="L689" i="1"/>
  <c r="L688" i="1"/>
  <c r="L705" i="1"/>
  <c r="L694" i="1"/>
  <c r="M694" i="1" s="1"/>
  <c r="H119" i="9" s="1"/>
  <c r="L691" i="1"/>
  <c r="L671" i="1"/>
  <c r="L685" i="1"/>
  <c r="L698" i="1"/>
  <c r="L711" i="1"/>
  <c r="L697" i="1"/>
  <c r="M697" i="1" s="1"/>
  <c r="D151" i="9" s="1"/>
  <c r="L702" i="1"/>
  <c r="M702" i="1" s="1"/>
  <c r="I151" i="9" s="1"/>
  <c r="L690" i="1"/>
  <c r="L668" i="1"/>
  <c r="L692" i="1"/>
  <c r="L684" i="1"/>
  <c r="M684" i="1" s="1"/>
  <c r="E87" i="9" s="1"/>
  <c r="L693" i="1"/>
  <c r="M693" i="1" s="1"/>
  <c r="L687" i="1"/>
  <c r="M687" i="1" s="1"/>
  <c r="H87" i="9" s="1"/>
  <c r="K681" i="1"/>
  <c r="K680" i="1"/>
  <c r="M680" i="1" s="1"/>
  <c r="K688" i="1"/>
  <c r="K679" i="1"/>
  <c r="M679" i="1" s="1"/>
  <c r="G55" i="9" s="1"/>
  <c r="K700" i="1"/>
  <c r="K671" i="1"/>
  <c r="M671" i="1" s="1"/>
  <c r="M692" i="1"/>
  <c r="F119" i="9" s="1"/>
  <c r="K711" i="1"/>
  <c r="K691" i="1"/>
  <c r="M691" i="1" s="1"/>
  <c r="K686" i="1"/>
  <c r="K677" i="1"/>
  <c r="K685" i="1"/>
  <c r="K705" i="1"/>
  <c r="K713" i="1"/>
  <c r="K707" i="1"/>
  <c r="M707" i="1" s="1"/>
  <c r="G183" i="9" s="1"/>
  <c r="K674" i="1"/>
  <c r="M674" i="1" s="1"/>
  <c r="K699" i="1"/>
  <c r="K682" i="1"/>
  <c r="K675" i="1"/>
  <c r="M675" i="1" s="1"/>
  <c r="K704" i="1"/>
  <c r="M704" i="1" s="1"/>
  <c r="D183" i="9" s="1"/>
  <c r="K698" i="1"/>
  <c r="K696" i="1"/>
  <c r="M696" i="1" s="1"/>
  <c r="K676" i="1"/>
  <c r="K689" i="1"/>
  <c r="M668" i="1"/>
  <c r="M703" i="1" l="1"/>
  <c r="M683" i="1"/>
  <c r="D87" i="9" s="1"/>
  <c r="H55" i="9"/>
  <c r="G23" i="9"/>
  <c r="M695" i="1"/>
  <c r="I119" i="9" s="1"/>
  <c r="M701" i="1"/>
  <c r="H151" i="9" s="1"/>
  <c r="M690" i="1"/>
  <c r="M688" i="1"/>
  <c r="I87" i="9" s="1"/>
  <c r="M699" i="1"/>
  <c r="F151" i="9" s="1"/>
  <c r="M678" i="1"/>
  <c r="F55" i="9" s="1"/>
  <c r="M677" i="1"/>
  <c r="M686" i="1"/>
  <c r="G87" i="9" s="1"/>
  <c r="M705" i="1"/>
  <c r="E183" i="9" s="1"/>
  <c r="M713" i="1"/>
  <c r="F215" i="9" s="1"/>
  <c r="M681" i="1"/>
  <c r="M708" i="1"/>
  <c r="H183" i="9" s="1"/>
  <c r="M673" i="1"/>
  <c r="M700" i="1"/>
  <c r="G151" i="9" s="1"/>
  <c r="M711" i="1"/>
  <c r="M682" i="1"/>
  <c r="C87" i="9" s="1"/>
  <c r="M712" i="1"/>
  <c r="I183" i="9"/>
  <c r="D23" i="9"/>
  <c r="M676" i="1"/>
  <c r="D55" i="9" s="1"/>
  <c r="M685" i="1"/>
  <c r="F87" i="9" s="1"/>
  <c r="M689" i="1"/>
  <c r="L715" i="1"/>
  <c r="M698" i="1"/>
  <c r="E151" i="9" s="1"/>
  <c r="F23" i="9"/>
  <c r="C183" i="9"/>
  <c r="C215" i="9"/>
  <c r="E23" i="9"/>
  <c r="I23" i="9"/>
  <c r="E119" i="9"/>
  <c r="C55" i="9"/>
  <c r="C151" i="9"/>
  <c r="G119" i="9"/>
  <c r="K715" i="1"/>
  <c r="C23" i="9"/>
  <c r="E55" i="9" l="1"/>
  <c r="D215" i="9"/>
  <c r="H23" i="9"/>
  <c r="E215" i="9"/>
  <c r="D119" i="9"/>
  <c r="I55" i="9"/>
  <c r="C119" i="9"/>
  <c r="M715" i="1"/>
</calcChain>
</file>

<file path=xl/sharedStrings.xml><?xml version="1.0" encoding="utf-8"?>
<sst xmlns="http://schemas.openxmlformats.org/spreadsheetml/2006/main" count="4670" uniqueCount="1279">
  <si>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</si>
  <si>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</si>
  <si>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</si>
  <si>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</si>
  <si>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</si>
  <si>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</si>
  <si>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</si>
  <si>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</si>
  <si>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</si>
  <si>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</si>
  <si>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</si>
  <si>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</si>
  <si>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</si>
  <si>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</si>
  <si>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</si>
  <si>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</si>
  <si>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</si>
  <si>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</si>
  <si>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</si>
  <si>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</si>
  <si>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</si>
  <si>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</si>
  <si>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</si>
  <si>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</si>
  <si>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</si>
  <si>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</si>
  <si>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</si>
  <si>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</si>
  <si>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</si>
  <si>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</si>
  <si>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</si>
  <si>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</si>
  <si>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</si>
  <si>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</si>
  <si>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</si>
  <si>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</si>
  <si>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</si>
  <si>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</si>
  <si>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</si>
  <si>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</si>
  <si>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</si>
  <si>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</si>
  <si>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</si>
  <si>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</si>
  <si>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</si>
  <si>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</si>
  <si>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</si>
  <si>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</si>
  <si>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</si>
  <si>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</si>
  <si>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</si>
  <si>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</si>
  <si>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</si>
  <si>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</si>
  <si>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</si>
  <si>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</si>
  <si>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</si>
  <si>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</si>
  <si>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</si>
  <si>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</si>
  <si>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</si>
  <si>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</si>
  <si>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</si>
  <si>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</si>
  <si>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</si>
  <si>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</si>
  <si>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</si>
  <si>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</si>
  <si>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</si>
  <si>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</si>
  <si>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</si>
  <si>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</si>
  <si>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</si>
  <si>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</si>
  <si>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</si>
  <si>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</si>
  <si>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</si>
  <si>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</si>
  <si>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</si>
  <si>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</si>
  <si>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</si>
  <si>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</si>
  <si>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</si>
  <si>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</si>
  <si>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</si>
  <si>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</si>
  <si>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</si>
  <si>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</si>
  <si>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</si>
  <si>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</si>
  <si>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</si>
  <si>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</si>
  <si>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</si>
  <si>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</si>
  <si>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</si>
  <si>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</si>
  <si>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</si>
  <si>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</si>
  <si>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</si>
  <si>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</si>
  <si>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</si>
  <si>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</si>
  <si>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</si>
  <si>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</si>
  <si>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</si>
  <si>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</si>
  <si>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</si>
  <si>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</si>
  <si>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</si>
  <si>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</si>
  <si>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</si>
  <si>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</si>
  <si>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</si>
  <si>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</si>
  <si>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</si>
  <si>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</si>
  <si>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</si>
  <si>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</si>
  <si>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</si>
  <si>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</si>
  <si>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</si>
  <si>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</si>
  <si>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</si>
  <si>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</si>
  <si>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</si>
  <si>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</si>
  <si>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</si>
  <si>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</si>
  <si>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</si>
  <si>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</si>
  <si>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</si>
  <si>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</si>
  <si>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</si>
  <si>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</si>
  <si>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</si>
  <si>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</si>
  <si>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</si>
  <si>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</si>
  <si>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</si>
  <si>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</si>
  <si>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</si>
  <si>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</si>
  <si>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</si>
  <si>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</si>
  <si>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</si>
  <si>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</si>
  <si>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</si>
  <si>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</si>
  <si>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</si>
  <si>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</si>
  <si>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</si>
  <si>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</si>
  <si>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</si>
  <si>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</si>
  <si>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</si>
  <si>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</si>
  <si>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</si>
  <si>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</si>
  <si>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</si>
  <si>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</si>
  <si>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</si>
  <si>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</si>
  <si>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</si>
  <si>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</si>
  <si>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</si>
  <si>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</si>
  <si>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</si>
  <si>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</si>
  <si>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</si>
  <si>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</si>
  <si>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</si>
  <si>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</si>
  <si>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</si>
  <si>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</si>
  <si>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</si>
  <si>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</si>
  <si>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</si>
  <si>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</si>
  <si>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</si>
  <si>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</si>
  <si>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</si>
  <si>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</si>
  <si>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</si>
  <si>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</si>
  <si>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</si>
  <si>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</si>
  <si>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</si>
  <si>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</si>
  <si>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</si>
  <si>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</si>
  <si>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</si>
  <si>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</si>
  <si>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</si>
  <si>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</si>
  <si>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</si>
  <si>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</si>
  <si>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</si>
  <si>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</si>
  <si>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</si>
  <si>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</si>
  <si>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</si>
  <si>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</si>
  <si>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</si>
  <si>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</si>
  <si>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</si>
  <si>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</si>
  <si>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</si>
  <si>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</si>
  <si>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</si>
  <si>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</si>
  <si>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</si>
  <si>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</si>
  <si>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</si>
  <si>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</si>
  <si>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</si>
  <si>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</si>
  <si>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</si>
  <si>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</si>
  <si>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</si>
  <si>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</si>
  <si>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</si>
  <si>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</si>
  <si>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</si>
  <si>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</si>
  <si>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</si>
  <si>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</si>
  <si>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</si>
  <si>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</si>
  <si>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</si>
  <si>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</si>
  <si>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</si>
  <si>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</si>
  <si>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</si>
  <si>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</si>
  <si>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</si>
  <si>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</si>
  <si>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</si>
  <si>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</si>
  <si>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</si>
  <si>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</si>
  <si>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</si>
  <si>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</si>
  <si>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</si>
  <si>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</si>
  <si>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</si>
  <si>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</si>
  <si>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</si>
  <si>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</si>
  <si>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</si>
  <si>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</si>
  <si>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</si>
  <si>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</si>
  <si>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</si>
  <si>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</si>
  <si>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</si>
  <si>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</si>
  <si>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</si>
  <si>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</si>
  <si>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</si>
  <si>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</si>
  <si>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</si>
  <si>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</si>
  <si>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</si>
  <si>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</si>
  <si>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</si>
  <si>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</si>
  <si>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</si>
  <si>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</si>
  <si>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</si>
  <si>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</si>
  <si>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</si>
  <si>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</si>
  <si>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</si>
  <si>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</si>
  <si>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</si>
  <si>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</si>
  <si>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</si>
  <si>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</si>
  <si>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</si>
  <si>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</si>
  <si>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</si>
  <si>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</si>
  <si>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</si>
  <si>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</si>
  <si>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</si>
  <si>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</si>
  <si>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</si>
  <si>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</si>
  <si>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</si>
  <si>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</si>
  <si>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</si>
  <si>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</si>
  <si>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</si>
  <si>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</si>
  <si>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</si>
  <si>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</si>
  <si>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</si>
  <si>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</si>
  <si>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</si>
  <si>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</si>
  <si>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</si>
  <si>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</si>
  <si>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</si>
  <si>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</si>
  <si>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</si>
  <si>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</si>
  <si>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</si>
  <si>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</si>
  <si>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</si>
  <si>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</si>
  <si>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</si>
  <si>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</si>
  <si>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</si>
  <si>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</si>
  <si>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</si>
  <si>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</si>
  <si>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</si>
  <si>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</si>
  <si>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</si>
  <si>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</si>
  <si>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</si>
  <si>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</si>
  <si>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</si>
  <si>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</si>
  <si>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</si>
  <si>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</si>
  <si>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</si>
  <si>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</si>
  <si>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</si>
  <si>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</si>
  <si>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</si>
  <si>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</si>
  <si>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</si>
  <si>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</si>
  <si>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</si>
  <si>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</si>
  <si>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</si>
  <si>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</si>
  <si>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</si>
  <si>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</si>
  <si>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</si>
  <si>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</si>
  <si>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</si>
  <si>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</si>
  <si>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</si>
  <si>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</si>
  <si>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</si>
  <si>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</si>
  <si>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</si>
  <si>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</si>
  <si>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</si>
  <si>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</si>
  <si>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</si>
  <si>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</si>
  <si>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</si>
  <si>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</si>
  <si>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</si>
  <si>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</si>
  <si>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</si>
  <si>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</si>
  <si>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</si>
  <si>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</si>
  <si>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</si>
  <si>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</si>
  <si>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</si>
  <si>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</si>
  <si>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</si>
  <si>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</si>
  <si>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</si>
  <si>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</si>
  <si>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</si>
  <si>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</si>
  <si>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</si>
  <si>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</si>
  <si>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</si>
  <si>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</si>
  <si>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</si>
  <si>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</si>
  <si>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</si>
  <si>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</si>
  <si>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</si>
  <si>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</si>
  <si>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</si>
  <si>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</si>
  <si>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</si>
  <si>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</si>
  <si>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</si>
  <si>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</si>
  <si>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</si>
  <si>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</si>
  <si>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</si>
  <si>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</si>
  <si>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</si>
  <si>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</si>
  <si>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</si>
  <si>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</si>
  <si>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</si>
  <si>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</si>
  <si>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</si>
  <si>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</si>
  <si>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</si>
  <si>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</si>
  <si>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</si>
  <si>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</si>
  <si>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</si>
  <si>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</si>
  <si>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</si>
  <si>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</si>
  <si>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</si>
  <si>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</si>
  <si>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</si>
  <si>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</si>
  <si>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</si>
  <si>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</si>
  <si>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</si>
  <si>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</si>
  <si>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</si>
  <si>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</si>
  <si>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</si>
  <si>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</si>
  <si>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</si>
  <si>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</si>
  <si>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</si>
  <si>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</si>
  <si>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</si>
  <si>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</si>
  <si>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</si>
  <si>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</si>
  <si>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</si>
  <si>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</si>
  <si>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</si>
  <si>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</si>
  <si>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</si>
  <si>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</si>
  <si>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</si>
  <si>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</si>
  <si>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</si>
  <si>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</si>
  <si>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</si>
  <si>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</si>
  <si>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</si>
  <si>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</si>
  <si>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</si>
  <si>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</si>
  <si>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</si>
  <si>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</si>
  <si>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</si>
  <si>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</si>
  <si>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</si>
  <si>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</si>
  <si>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</si>
  <si>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</si>
  <si>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</si>
  <si>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</si>
  <si>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</si>
  <si>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</si>
  <si>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</si>
  <si>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</si>
  <si>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</si>
  <si>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</si>
  <si>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</si>
  <si>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</si>
  <si>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</si>
  <si>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</si>
  <si>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</si>
  <si>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</si>
  <si>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</si>
  <si>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</si>
  <si>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</si>
  <si>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</si>
  <si>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</si>
  <si>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</si>
  <si>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</si>
  <si>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</si>
  <si>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</si>
  <si>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</si>
  <si>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</si>
  <si>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</si>
  <si>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</si>
  <si>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</si>
  <si>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</si>
  <si>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</si>
  <si>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</si>
  <si>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</si>
  <si>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</si>
  <si>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</si>
  <si>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</si>
  <si>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</si>
  <si>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</si>
  <si>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</si>
  <si>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</si>
  <si>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</si>
  <si>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</si>
  <si>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</si>
  <si>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</si>
  <si>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</si>
  <si>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</si>
  <si>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</si>
  <si>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</si>
  <si>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</si>
  <si>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</si>
  <si>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</si>
  <si>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</si>
  <si>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</si>
  <si>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</si>
  <si>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</si>
  <si>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</si>
  <si>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</si>
  <si>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</si>
  <si>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</si>
  <si>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</si>
  <si>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</si>
  <si>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</si>
  <si>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</si>
  <si>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</si>
  <si>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</si>
  <si>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</si>
  <si>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</si>
  <si>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</si>
  <si>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</si>
  <si>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</si>
  <si>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</si>
  <si>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</si>
  <si>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</si>
  <si>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</si>
  <si>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</si>
  <si>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</si>
  <si>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</si>
  <si>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</si>
  <si>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</si>
  <si>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</si>
  <si>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</si>
  <si>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</si>
  <si>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</si>
  <si>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</si>
  <si>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</si>
  <si>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</si>
  <si>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</si>
  <si>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</si>
  <si>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</si>
  <si>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</si>
  <si>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</si>
  <si>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</si>
  <si>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</si>
  <si>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</si>
  <si>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</si>
  <si>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</si>
  <si>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</si>
  <si>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</si>
  <si>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</si>
  <si>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</si>
  <si>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</si>
  <si>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</si>
  <si>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</si>
  <si>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</si>
  <si>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</si>
  <si>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</si>
  <si>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</si>
  <si>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</si>
  <si>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</si>
  <si>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</si>
  <si>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</si>
  <si>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</si>
  <si>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</si>
  <si>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</si>
  <si>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</si>
  <si>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</si>
  <si>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</si>
  <si>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</si>
  <si>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</si>
  <si>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</si>
  <si>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</si>
  <si>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</si>
  <si>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</si>
  <si>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</si>
  <si>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</si>
  <si>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</si>
  <si>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</si>
  <si>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</si>
  <si>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</si>
  <si>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</si>
  <si>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</si>
  <si>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</si>
  <si>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</si>
  <si>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</si>
  <si>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</si>
  <si>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</si>
  <si>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</si>
  <si>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</si>
  <si>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</si>
  <si>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</si>
  <si>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</si>
  <si>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</si>
  <si>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</si>
  <si>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</si>
  <si>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</si>
  <si>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</si>
  <si>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</si>
  <si>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</si>
  <si>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</si>
  <si>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</si>
  <si>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</si>
  <si>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</si>
  <si>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</si>
  <si>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</si>
  <si>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</si>
  <si>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</si>
  <si>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</si>
  <si>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</si>
  <si>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</si>
  <si>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</si>
  <si>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</si>
  <si>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</si>
  <si>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</si>
  <si>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</si>
  <si>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</si>
  <si>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</si>
  <si>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</si>
  <si>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</si>
  <si>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</si>
  <si>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</si>
  <si>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</si>
  <si>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</si>
  <si>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</si>
  <si>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</si>
  <si>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</si>
  <si>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</si>
  <si>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</si>
  <si>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</si>
  <si>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</si>
  <si>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</si>
  <si>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</si>
  <si>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</si>
  <si>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</si>
  <si>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</si>
  <si>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</si>
  <si>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</si>
  <si>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</si>
  <si>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</si>
  <si>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</si>
  <si>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</si>
  <si>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</si>
  <si>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</si>
  <si>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</si>
  <si>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</si>
  <si>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</si>
  <si>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</si>
  <si>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</si>
  <si>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</si>
  <si>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</si>
  <si>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</si>
  <si>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</si>
  <si>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</si>
  <si>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</si>
  <si>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</si>
  <si>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</si>
  <si>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</si>
  <si>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</si>
  <si>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</si>
  <si>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</si>
  <si>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</si>
  <si>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</si>
  <si>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</si>
  <si>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</si>
  <si>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</si>
  <si>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</si>
  <si>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</si>
  <si>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</si>
  <si>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</si>
  <si>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</si>
  <si>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</si>
  <si>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</si>
  <si>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</si>
  <si>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</si>
  <si>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</si>
  <si>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</si>
  <si>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</si>
  <si>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</si>
  <si>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</si>
  <si>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</si>
  <si>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</si>
  <si>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</si>
  <si>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</si>
  <si>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</si>
  <si>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</si>
  <si>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</si>
  <si>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</si>
  <si>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</si>
  <si>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</si>
  <si>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</si>
  <si>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</si>
  <si>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</si>
  <si>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</si>
  <si>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</si>
  <si>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</si>
  <si>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</si>
  <si>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</si>
  <si>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</si>
  <si>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</si>
  <si>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</si>
  <si>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</si>
  <si>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</si>
  <si>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</si>
  <si>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</si>
  <si>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</si>
  <si>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</si>
  <si>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</si>
  <si>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</si>
  <si>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</si>
  <si>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</si>
  <si>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</si>
  <si>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</si>
  <si>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</si>
  <si>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</si>
  <si>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</si>
  <si>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</si>
  <si>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</si>
  <si>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</si>
  <si>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</si>
  <si>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</si>
  <si>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</si>
  <si>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</si>
  <si>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</si>
  <si>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</si>
  <si>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</si>
  <si>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</si>
  <si>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</si>
  <si>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</si>
  <si>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</si>
  <si>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</si>
  <si>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</si>
  <si>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</si>
  <si>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</si>
  <si>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</si>
  <si>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</si>
  <si>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</si>
  <si>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</si>
  <si>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</si>
  <si>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</si>
  <si>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</si>
  <si>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</si>
  <si>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</si>
  <si>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</si>
  <si>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</si>
  <si>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</si>
  <si>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</si>
  <si>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</si>
  <si>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</si>
  <si>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</si>
  <si>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</si>
  <si>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</si>
  <si>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</si>
  <si>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</si>
  <si>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</si>
  <si>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</si>
  <si>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</si>
  <si>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</si>
  <si>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</si>
  <si>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</si>
  <si>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</si>
  <si>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</si>
  <si>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</si>
  <si>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</si>
  <si>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</si>
  <si>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</si>
  <si>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</si>
  <si>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</si>
  <si>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</si>
  <si>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</si>
  <si>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</si>
  <si>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</si>
  <si>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</si>
  <si>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</si>
  <si>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</si>
  <si>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</si>
  <si>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</si>
  <si>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</si>
  <si>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</si>
  <si>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</si>
  <si>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</si>
  <si>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</si>
  <si>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</si>
  <si>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</si>
  <si>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</si>
  <si>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</si>
  <si>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</si>
  <si>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</si>
  <si>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</si>
  <si>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</si>
  <si>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</si>
  <si>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</si>
  <si>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</si>
  <si>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</si>
  <si>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</si>
  <si>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</si>
  <si>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</si>
  <si>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</si>
  <si>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</si>
  <si>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</si>
  <si>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</si>
  <si>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</si>
  <si>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</si>
  <si>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</si>
  <si>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</si>
  <si>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</si>
  <si>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</si>
  <si>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</si>
  <si>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</si>
  <si>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</si>
  <si>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</si>
  <si>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</si>
  <si>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</si>
  <si>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</si>
  <si>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</si>
  <si>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</si>
  <si>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</si>
  <si>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</si>
  <si>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</si>
  <si>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</si>
  <si>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</si>
  <si>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</si>
  <si>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</si>
  <si>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</si>
  <si>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</si>
  <si>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</si>
  <si>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</si>
  <si>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</si>
  <si>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</si>
  <si>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</si>
  <si>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</si>
  <si>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</si>
  <si>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</si>
  <si>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</si>
  <si>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</si>
  <si>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</si>
  <si>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</si>
  <si>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</si>
  <si>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</si>
  <si>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</si>
  <si>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</si>
  <si>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</si>
  <si>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</si>
  <si>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</si>
  <si>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</si>
  <si>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</si>
  <si>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</si>
  <si>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</si>
  <si>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</si>
  <si>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</si>
  <si>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</si>
  <si>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</si>
  <si>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</si>
  <si>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</si>
  <si>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</si>
  <si>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</si>
  <si>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</si>
  <si>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</si>
  <si>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</si>
  <si>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</si>
  <si>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</si>
  <si>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</si>
  <si>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</si>
  <si>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</si>
  <si>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</si>
  <si>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</si>
  <si>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</si>
  <si>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</si>
  <si>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</si>
  <si>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</si>
  <si>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</si>
  <si>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</si>
  <si>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</si>
  <si>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</si>
  <si>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</si>
  <si>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</si>
  <si>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</si>
  <si>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</si>
  <si>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</si>
  <si>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</si>
  <si>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</si>
  <si>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</si>
  <si>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</si>
  <si>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</si>
  <si>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</si>
  <si>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</si>
  <si>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</si>
  <si>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</si>
  <si>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</si>
  <si>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</si>
  <si>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</si>
  <si>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</si>
  <si>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</si>
  <si>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</si>
  <si>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</si>
  <si>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</si>
  <si>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</si>
  <si>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</si>
  <si>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</si>
  <si>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</si>
  <si>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</si>
  <si>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</si>
  <si>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</si>
  <si>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</si>
  <si>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</si>
  <si>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</si>
  <si>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</si>
  <si>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</si>
  <si>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</si>
  <si>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</si>
  <si>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</si>
  <si>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</si>
  <si>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</si>
  <si>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</si>
  <si>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</si>
  <si>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</si>
  <si>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</si>
  <si>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</si>
  <si>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</si>
  <si>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</si>
  <si>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</si>
  <si>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</si>
  <si>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</si>
  <si>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</si>
  <si>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</si>
  <si>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</si>
  <si>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</si>
  <si>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</si>
  <si>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</si>
  <si>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</si>
  <si>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</si>
  <si>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</si>
  <si>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</si>
  <si>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</si>
  <si>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</si>
  <si>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</si>
  <si>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</si>
  <si>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</si>
  <si>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</si>
  <si>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</si>
  <si>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</si>
  <si>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</si>
  <si>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</si>
  <si>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</si>
  <si>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</si>
  <si>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</si>
  <si>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</si>
  <si>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</si>
  <si>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</si>
  <si>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</si>
  <si>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</si>
  <si>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</si>
  <si>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</si>
  <si>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</si>
  <si>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</si>
  <si>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</si>
  <si>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</si>
  <si>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</si>
  <si>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</si>
  <si>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</si>
  <si>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</si>
  <si>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</si>
  <si>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</si>
  <si>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</si>
  <si>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</si>
  <si>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</si>
  <si>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</si>
  <si>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</si>
  <si>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</si>
  <si>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</si>
  <si>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</si>
  <si>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</si>
  <si>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</si>
  <si>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</si>
  <si>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</si>
  <si>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</si>
  <si>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</si>
  <si>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</si>
  <si>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</si>
  <si>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</si>
  <si>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</si>
  <si>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</si>
  <si>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</si>
  <si>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</si>
  <si>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</si>
  <si>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</si>
  <si>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</si>
  <si>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</si>
  <si>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</si>
  <si>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</si>
  <si>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</si>
  <si>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</si>
  <si>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</si>
  <si>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</si>
  <si>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</si>
  <si>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</si>
  <si>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</si>
  <si>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</si>
  <si>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</si>
  <si>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</si>
  <si>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</si>
  <si>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</si>
  <si>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</si>
  <si>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</si>
  <si>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</si>
  <si>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</si>
  <si>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</si>
  <si>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</si>
  <si>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</si>
  <si>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</si>
  <si>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</si>
  <si>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</si>
  <si>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</si>
  <si>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</si>
  <si>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</si>
  <si>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</si>
  <si>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</si>
  <si>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</si>
  <si>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</si>
  <si>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</si>
  <si>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</si>
  <si>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</si>
  <si>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</si>
  <si>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</si>
  <si>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</si>
  <si>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</si>
  <si>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</si>
  <si>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</si>
  <si>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</si>
  <si>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</si>
  <si>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</si>
  <si>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</si>
  <si>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</si>
  <si>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</si>
  <si>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</si>
  <si>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</si>
  <si>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</si>
  <si>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</si>
  <si>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</si>
  <si>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</si>
  <si>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</si>
  <si>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</si>
  <si>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</si>
  <si>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</si>
  <si>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</si>
  <si>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</si>
  <si>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</si>
  <si>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</si>
  <si>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</si>
  <si>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</si>
  <si>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</si>
  <si>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</si>
  <si>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</si>
  <si>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</si>
  <si>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</si>
  <si>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</si>
  <si>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</si>
  <si>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</si>
  <si>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</si>
  <si>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</si>
  <si>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</si>
  <si>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</si>
  <si>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</si>
  <si>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</si>
  <si>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</si>
  <si>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</si>
  <si>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</si>
  <si>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</si>
  <si>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</si>
  <si>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</si>
  <si>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</si>
  <si>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</si>
  <si>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</si>
  <si>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</si>
  <si>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</si>
  <si>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</si>
  <si>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</si>
  <si>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</si>
  <si>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</si>
  <si>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</si>
  <si>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</si>
  <si>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</si>
  <si>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</si>
  <si>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</si>
  <si>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</si>
  <si>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</si>
  <si>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</si>
  <si>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</si>
  <si>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</si>
  <si>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</si>
  <si>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</si>
  <si>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</si>
  <si>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</si>
  <si>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</si>
  <si>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</si>
  <si>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</si>
  <si>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</si>
  <si>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</si>
  <si>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</si>
  <si>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</si>
  <si>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</si>
  <si>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</si>
  <si>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</si>
  <si>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</si>
  <si>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</si>
  <si>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</si>
  <si>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</si>
  <si>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</si>
  <si>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</si>
  <si>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</si>
  <si>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</si>
  <si>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</si>
  <si>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</si>
  <si>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</si>
  <si>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</si>
  <si>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</si>
  <si>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</si>
  <si>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</si>
  <si>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</si>
  <si>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</si>
  <si>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</si>
  <si>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</si>
  <si>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</si>
  <si>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</si>
  <si>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</si>
  <si>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</si>
  <si>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</si>
  <si>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</si>
  <si>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</si>
  <si>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</si>
  <si>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</si>
  <si>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</si>
  <si>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</si>
  <si>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</si>
  <si>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</si>
  <si>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</si>
  <si>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</si>
  <si>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</si>
  <si>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</si>
  <si>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</si>
  <si>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</si>
  <si>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</si>
  <si>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</si>
  <si>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</si>
  <si>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</si>
  <si>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</si>
  <si>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</si>
  <si>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</si>
  <si>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</si>
  <si>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</si>
  <si>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</si>
  <si>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</si>
  <si>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</si>
  <si>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</si>
  <si>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</si>
  <si>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</si>
  <si>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</si>
  <si>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</si>
  <si>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</si>
  <si>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</si>
  <si>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</si>
  <si>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</si>
  <si>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</si>
  <si>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</si>
  <si>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</si>
  <si>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</si>
  <si>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</si>
  <si>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</si>
  <si>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</si>
  <si>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</si>
  <si>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</si>
  <si>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</si>
  <si>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</si>
  <si>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</si>
  <si>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</si>
  <si>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</si>
  <si>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</si>
  <si>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</si>
  <si>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</si>
  <si>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</si>
  <si>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</si>
  <si>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</si>
  <si>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</si>
  <si>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</si>
  <si>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</si>
  <si>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</si>
  <si>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</si>
  <si>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</si>
  <si>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</si>
  <si>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</si>
  <si>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</si>
  <si>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</si>
  <si>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</si>
  <si>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</si>
  <si>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</si>
  <si>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</si>
  <si>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</si>
  <si>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</si>
  <si>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</si>
  <si>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</si>
  <si>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</si>
  <si>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</si>
  <si>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</si>
  <si>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</si>
  <si>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</si>
  <si>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</si>
  <si>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</si>
  <si>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</si>
  <si>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</si>
  <si>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</si>
  <si>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</si>
  <si>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</si>
  <si>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</si>
  <si>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</si>
  <si>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</si>
  <si>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</si>
  <si>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</si>
  <si>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</si>
  <si>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</si>
  <si>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</si>
  <si>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</si>
  <si>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</si>
  <si>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</si>
  <si>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</si>
  <si>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</si>
  <si>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</si>
  <si>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</si>
  <si>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</si>
  <si>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</si>
  <si>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</si>
  <si>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</si>
  <si>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</si>
  <si>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</si>
  <si>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</si>
  <si>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</si>
  <si>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</si>
  <si>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</si>
  <si>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</si>
  <si>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</si>
  <si>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</si>
  <si>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</si>
  <si>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</si>
  <si>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</si>
  <si>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</si>
  <si>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</si>
  <si>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</si>
  <si>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</si>
  <si>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</si>
  <si>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</si>
  <si>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</si>
  <si>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</si>
  <si>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</si>
  <si>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</si>
  <si>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</si>
  <si>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</si>
  <si>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</si>
  <si>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</si>
  <si>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</si>
  <si>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</si>
  <si>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</si>
  <si>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</si>
  <si>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</si>
  <si>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</si>
  <si>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</si>
  <si>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</si>
  <si>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</si>
  <si>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</si>
  <si>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</si>
  <si>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</si>
  <si>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108</t>
  </si>
  <si>
    <t>Tri-State Memorial Hospital</t>
  </si>
  <si>
    <t>PO Box 189</t>
  </si>
  <si>
    <t>Clarkston, WA 99403</t>
  </si>
  <si>
    <t>Asotin</t>
  </si>
  <si>
    <t>Donald Wee</t>
  </si>
  <si>
    <t>Julie Leonard</t>
  </si>
  <si>
    <t>E. Wayne Day</t>
  </si>
  <si>
    <t>509-758-5511</t>
  </si>
  <si>
    <t>509-758-3566</t>
  </si>
  <si>
    <t>Steve Claassen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</si>
</sst>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89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5" fillId="0" borderId="0" xfId="0" applyNumberFormat="1" applyFont="1" applyFill="1" applyAlignment="1" applyProtection="1"/>
    <xf numFmtId="37" fontId="5" fillId="0" borderId="0" xfId="0" applyNumberFormat="1" applyFont="1" applyAlignment="1" applyProtection="1"/>
    <xf numFmtId="37" fontId="11" fillId="3" borderId="0" xfId="0" applyFont="1" applyFill="1" applyAlignment="1" applyProtection="1">
      <alignment horizontal="center" vertical="center"/>
    </xf>
  </cellXfs>
  <cellStyles count="43">
    <cellStyle name="Comma" xfId="1" builtinId="3"/>
    <cellStyle name="Comma 10 10" xfId="9"/>
    <cellStyle name="Comma 2" xfId="14"/>
    <cellStyle name="Comma 96" xfId="40"/>
    <cellStyle name="Comma 97" xfId="41"/>
    <cellStyle name="Hyperlink" xfId="2" builtinId="8"/>
    <cellStyle name="Normal" xfId="0" builtinId="0"/>
    <cellStyle name="Normal 10 2 3" xfId="34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2" xfId="32"/>
    <cellStyle name="Normal 94" xfId="31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hidden="1" customHeight="1" x14ac:dyDescent="0.25">
      <c r="A43" s="199"/>
      <c r="C43" s="236"/>
      <c r="F43" s="181"/>
    </row>
    <row r="44" spans="1:83" ht="12" hidden="1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8818417.160000002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709365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533692</v>
      </c>
      <c r="Q48" s="195">
        <f>ROUND(((B48/CE61)*Q61),0)</f>
        <v>34665</v>
      </c>
      <c r="R48" s="195">
        <f>ROUND(((B48/CE61)*R61),0)</f>
        <v>272921</v>
      </c>
      <c r="S48" s="195">
        <f>ROUND(((B48/CE61)*S61),0)</f>
        <v>42100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439218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146374</v>
      </c>
      <c r="AC48" s="195">
        <f>ROUND(((B48/CE61)*AC61),0)</f>
        <v>117964</v>
      </c>
      <c r="AD48" s="195">
        <f>ROUND(((B48/CE61)*AD61),0)</f>
        <v>269228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412651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3497459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226762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103331</v>
      </c>
      <c r="BE48" s="195">
        <f>ROUND(((B48/CE61)*BE61),0)</f>
        <v>115707</v>
      </c>
      <c r="BF48" s="195">
        <f>ROUND(((B48/CE61)*BF61),0)</f>
        <v>193471</v>
      </c>
      <c r="BG48" s="195">
        <f>ROUND(((B48/CE61)*BG61),0)</f>
        <v>0</v>
      </c>
      <c r="BH48" s="195">
        <f>ROUND(((B48/CE61)*BH61),0)</f>
        <v>159093</v>
      </c>
      <c r="BI48" s="195">
        <f>ROUND(((B48/CE61)*BI61),0)</f>
        <v>0</v>
      </c>
      <c r="BJ48" s="195">
        <f>ROUND(((B48/CE61)*BJ61),0)</f>
        <v>124469</v>
      </c>
      <c r="BK48" s="195">
        <f>ROUND(((B48/CE61)*BK61),0)</f>
        <v>0</v>
      </c>
      <c r="BL48" s="195">
        <f>ROUND(((B48/CE61)*BL61),0)</f>
        <v>169589</v>
      </c>
      <c r="BM48" s="195">
        <f>ROUND(((B48/CE61)*BM61),0)</f>
        <v>222722</v>
      </c>
      <c r="BN48" s="195">
        <f>ROUND(((B48/CE61)*BN61),0)</f>
        <v>103946</v>
      </c>
      <c r="BO48" s="195">
        <f>ROUND(((B48/CE61)*BO61),0)</f>
        <v>0</v>
      </c>
      <c r="BP48" s="195">
        <f>ROUND(((B48/CE61)*BP61),0)</f>
        <v>57577</v>
      </c>
      <c r="BQ48" s="195">
        <f>ROUND(((B48/CE61)*BQ61),0)</f>
        <v>0</v>
      </c>
      <c r="BR48" s="195">
        <f>ROUND(((B48/CE61)*BR61),0)</f>
        <v>99602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235404</v>
      </c>
      <c r="BW48" s="195">
        <f>ROUND(((B48/CE61)*BW61),0)</f>
        <v>16506</v>
      </c>
      <c r="BX48" s="195">
        <f>ROUND(((B48/CE61)*BX61),0)</f>
        <v>107843</v>
      </c>
      <c r="BY48" s="195">
        <f>ROUND(((B48/CE61)*BY61),0)</f>
        <v>406759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8818418</v>
      </c>
    </row>
    <row r="49" spans="1:84" ht="12.6" customHeight="1" x14ac:dyDescent="0.25">
      <c r="A49" s="175" t="s">
        <v>206</v>
      </c>
      <c r="B49" s="195">
        <f>B47+B48</f>
        <v>8818417.160000002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4555767.46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229990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337188</v>
      </c>
      <c r="Q52" s="195">
        <f>ROUND((B52/(CE76+CF76)*Q76),0)</f>
        <v>26550</v>
      </c>
      <c r="R52" s="195">
        <f>ROUND((B52/(CE76+CF76)*R76),0)</f>
        <v>0</v>
      </c>
      <c r="S52" s="195">
        <f>ROUND((B52/(CE76+CF76)*S76),0)</f>
        <v>21484</v>
      </c>
      <c r="T52" s="195">
        <f>ROUND((B52/(CE76+CF76)*T76),0)</f>
        <v>0</v>
      </c>
      <c r="U52" s="195">
        <f>ROUND((B52/(CE76+CF76)*U76),0)</f>
        <v>15471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262903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20811</v>
      </c>
      <c r="AC52" s="195">
        <f>ROUND((B52/(CE76+CF76)*AC76),0)</f>
        <v>18914</v>
      </c>
      <c r="AD52" s="195">
        <f>ROUND((B52/(CE76+CF76)*AD76),0)</f>
        <v>108645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161670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1872337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114459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81945</v>
      </c>
      <c r="BE52" s="195">
        <f>ROUND((B52/(CE76+CF76)*BE76),0)</f>
        <v>124989</v>
      </c>
      <c r="BF52" s="195">
        <f>ROUND((B52/(CE76+CF76)*BF76),0)</f>
        <v>36207</v>
      </c>
      <c r="BG52" s="195">
        <f>ROUND((B52/(CE76+CF76)*BG76),0)</f>
        <v>0</v>
      </c>
      <c r="BH52" s="195">
        <f>ROUND((B52/(CE76+CF76)*BH76),0)</f>
        <v>56868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51939</v>
      </c>
      <c r="BM52" s="195">
        <f>ROUND((B52/(CE76+CF76)*BM76),0)</f>
        <v>111390</v>
      </c>
      <c r="BN52" s="195">
        <f>ROUND((B52/(CE76+CF76)*BN76),0)</f>
        <v>146523</v>
      </c>
      <c r="BO52" s="195">
        <f>ROUND((B52/(CE76+CF76)*BO76),0)</f>
        <v>0</v>
      </c>
      <c r="BP52" s="195">
        <f>ROUND((B52/(CE76+CF76)*BP76),0)</f>
        <v>67947</v>
      </c>
      <c r="BQ52" s="195">
        <f>ROUND((B52/(CE76+CF76)*BQ76),0)</f>
        <v>0</v>
      </c>
      <c r="BR52" s="195">
        <f>ROUND((B52/(CE76+CF76)*BR76),0)</f>
        <v>48109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71502</v>
      </c>
      <c r="BW52" s="195">
        <f>ROUND((B52/(CE76+CF76)*BW76),0)</f>
        <v>0</v>
      </c>
      <c r="BX52" s="195">
        <f>ROUND((B52/(CE76+CF76)*BX76),0)</f>
        <v>10380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557547</v>
      </c>
      <c r="CD52" s="195"/>
      <c r="CE52" s="195">
        <f>SUM(C52:CD52)</f>
        <v>4555768</v>
      </c>
    </row>
    <row r="53" spans="1:84" ht="12.6" customHeight="1" x14ac:dyDescent="0.25">
      <c r="A53" s="175" t="s">
        <v>206</v>
      </c>
      <c r="B53" s="195">
        <f>B51+B52</f>
        <v>4555767.46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4246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153214</v>
      </c>
      <c r="Q59" s="185">
        <v>100620</v>
      </c>
      <c r="R59" s="185">
        <v>153214</v>
      </c>
      <c r="S59" s="248"/>
      <c r="T59" s="248"/>
      <c r="U59" s="224">
        <v>237577</v>
      </c>
      <c r="V59" s="185"/>
      <c r="W59" s="185"/>
      <c r="X59" s="185"/>
      <c r="Y59" s="185">
        <v>22444.79</v>
      </c>
      <c r="Z59" s="185"/>
      <c r="AA59" s="185"/>
      <c r="AB59" s="248"/>
      <c r="AC59" s="185">
        <v>7153</v>
      </c>
      <c r="AD59" s="185"/>
      <c r="AE59" s="185">
        <v>3540</v>
      </c>
      <c r="AF59" s="185"/>
      <c r="AG59" s="185">
        <v>14578</v>
      </c>
      <c r="AH59" s="185"/>
      <c r="AI59" s="185"/>
      <c r="AJ59" s="185">
        <v>100382</v>
      </c>
      <c r="AK59" s="185"/>
      <c r="AL59" s="185">
        <v>1151</v>
      </c>
      <c r="AM59" s="185"/>
      <c r="AN59" s="185"/>
      <c r="AO59" s="185"/>
      <c r="AP59" s="185"/>
      <c r="AQ59" s="185">
        <v>53</v>
      </c>
      <c r="AR59" s="185"/>
      <c r="AS59" s="185"/>
      <c r="AT59" s="185"/>
      <c r="AU59" s="185"/>
      <c r="AV59" s="248"/>
      <c r="AW59" s="248"/>
      <c r="AX59" s="248"/>
      <c r="AY59" s="185">
        <v>34685</v>
      </c>
      <c r="AZ59" s="185">
        <v>145471</v>
      </c>
      <c r="BA59" s="248"/>
      <c r="BB59" s="248"/>
      <c r="BC59" s="248"/>
      <c r="BD59" s="248"/>
      <c r="BE59" s="185">
        <v>182575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45.82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30.810000000000002</v>
      </c>
      <c r="Q60" s="221">
        <v>1</v>
      </c>
      <c r="R60" s="221">
        <v>4.0199999999999996</v>
      </c>
      <c r="S60" s="221">
        <v>4.03</v>
      </c>
      <c r="T60" s="221"/>
      <c r="U60" s="221"/>
      <c r="V60" s="221"/>
      <c r="W60" s="221"/>
      <c r="X60" s="221"/>
      <c r="Y60" s="221">
        <v>28.99</v>
      </c>
      <c r="Z60" s="221"/>
      <c r="AA60" s="221"/>
      <c r="AB60" s="221">
        <v>5.9</v>
      </c>
      <c r="AC60" s="221">
        <v>6.4</v>
      </c>
      <c r="AD60" s="221">
        <v>18.05</v>
      </c>
      <c r="AE60" s="221"/>
      <c r="AF60" s="221"/>
      <c r="AG60" s="221">
        <v>27.09</v>
      </c>
      <c r="AH60" s="221"/>
      <c r="AI60" s="221"/>
      <c r="AJ60" s="221">
        <v>167.27999999999997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23.25</v>
      </c>
      <c r="AZ60" s="221"/>
      <c r="BA60" s="221"/>
      <c r="BB60" s="221"/>
      <c r="BC60" s="221"/>
      <c r="BD60" s="221">
        <v>8.74</v>
      </c>
      <c r="BE60" s="221">
        <v>6.98</v>
      </c>
      <c r="BF60" s="221">
        <v>23.83</v>
      </c>
      <c r="BG60" s="221"/>
      <c r="BH60" s="221">
        <v>9.8000000000000007</v>
      </c>
      <c r="BI60" s="221"/>
      <c r="BJ60" s="221">
        <v>7.37</v>
      </c>
      <c r="BK60" s="221"/>
      <c r="BL60" s="221">
        <v>17.21</v>
      </c>
      <c r="BM60" s="221">
        <v>20.7</v>
      </c>
      <c r="BN60" s="221">
        <v>2.38</v>
      </c>
      <c r="BO60" s="221"/>
      <c r="BP60" s="221">
        <v>4.6900000000000004</v>
      </c>
      <c r="BQ60" s="221"/>
      <c r="BR60" s="221">
        <v>6.04</v>
      </c>
      <c r="BS60" s="221"/>
      <c r="BT60" s="221"/>
      <c r="BU60" s="221"/>
      <c r="BV60" s="221">
        <v>21.84</v>
      </c>
      <c r="BW60" s="221">
        <v>1.49</v>
      </c>
      <c r="BX60" s="221">
        <v>5.66</v>
      </c>
      <c r="BY60" s="221">
        <v>8.1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507.47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2977617.55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2240212.9900000002</v>
      </c>
      <c r="Q61" s="185">
        <v>145507.38</v>
      </c>
      <c r="R61" s="185">
        <v>1145609.6499999999</v>
      </c>
      <c r="S61" s="185">
        <v>176718.95</v>
      </c>
      <c r="T61" s="185"/>
      <c r="U61" s="185"/>
      <c r="V61" s="185"/>
      <c r="W61" s="185"/>
      <c r="X61" s="185"/>
      <c r="Y61" s="185">
        <v>1843650.68</v>
      </c>
      <c r="Z61" s="185"/>
      <c r="AA61" s="185"/>
      <c r="AB61" s="185">
        <v>614416.34</v>
      </c>
      <c r="AC61" s="185">
        <v>495161.4</v>
      </c>
      <c r="AD61" s="185">
        <v>1130108.0699999998</v>
      </c>
      <c r="AE61" s="185"/>
      <c r="AF61" s="185"/>
      <c r="AG61" s="185">
        <v>1732136.29</v>
      </c>
      <c r="AH61" s="185"/>
      <c r="AI61" s="185"/>
      <c r="AJ61" s="185">
        <v>14680861.949999999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951851.3899999999</v>
      </c>
      <c r="AZ61" s="185"/>
      <c r="BA61" s="185"/>
      <c r="BB61" s="185"/>
      <c r="BC61" s="185"/>
      <c r="BD61" s="185">
        <v>433740.38</v>
      </c>
      <c r="BE61" s="185">
        <v>485687.48</v>
      </c>
      <c r="BF61" s="185">
        <v>812111.91</v>
      </c>
      <c r="BG61" s="185"/>
      <c r="BH61" s="185">
        <v>667805.86</v>
      </c>
      <c r="BI61" s="185"/>
      <c r="BJ61" s="185">
        <v>522467.81</v>
      </c>
      <c r="BK61" s="185"/>
      <c r="BL61" s="185">
        <v>711864.16</v>
      </c>
      <c r="BM61" s="185">
        <v>934891.37</v>
      </c>
      <c r="BN61" s="185">
        <v>436323.46</v>
      </c>
      <c r="BO61" s="185"/>
      <c r="BP61" s="185">
        <v>241682.05</v>
      </c>
      <c r="BQ61" s="185"/>
      <c r="BR61" s="185">
        <v>418085.51</v>
      </c>
      <c r="BS61" s="185"/>
      <c r="BT61" s="185"/>
      <c r="BU61" s="185"/>
      <c r="BV61" s="185">
        <v>988125.2</v>
      </c>
      <c r="BW61" s="185">
        <v>69286.58</v>
      </c>
      <c r="BX61" s="185">
        <v>452681.07</v>
      </c>
      <c r="BY61" s="185">
        <v>1707403.15</v>
      </c>
      <c r="BZ61" s="185"/>
      <c r="CA61" s="185"/>
      <c r="CB61" s="185"/>
      <c r="CC61" s="185"/>
      <c r="CD61" s="249" t="s">
        <v>221</v>
      </c>
      <c r="CE61" s="195">
        <f t="shared" si="0"/>
        <v>37016008.630000003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709365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533692</v>
      </c>
      <c r="Q62" s="195">
        <f t="shared" si="1"/>
        <v>34665</v>
      </c>
      <c r="R62" s="195">
        <f t="shared" si="1"/>
        <v>272921</v>
      </c>
      <c r="S62" s="195">
        <f t="shared" si="1"/>
        <v>42100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439218</v>
      </c>
      <c r="Z62" s="195">
        <f t="shared" si="1"/>
        <v>0</v>
      </c>
      <c r="AA62" s="195">
        <f t="shared" si="1"/>
        <v>0</v>
      </c>
      <c r="AB62" s="195">
        <f t="shared" si="1"/>
        <v>146374</v>
      </c>
      <c r="AC62" s="195">
        <f t="shared" si="1"/>
        <v>117964</v>
      </c>
      <c r="AD62" s="195">
        <f t="shared" si="1"/>
        <v>269228</v>
      </c>
      <c r="AE62" s="195">
        <f t="shared" si="1"/>
        <v>0</v>
      </c>
      <c r="AF62" s="195">
        <f t="shared" si="1"/>
        <v>0</v>
      </c>
      <c r="AG62" s="195">
        <f t="shared" si="1"/>
        <v>412651</v>
      </c>
      <c r="AH62" s="195">
        <f t="shared" si="1"/>
        <v>0</v>
      </c>
      <c r="AI62" s="195">
        <f t="shared" si="1"/>
        <v>0</v>
      </c>
      <c r="AJ62" s="195">
        <f t="shared" si="1"/>
        <v>3497459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226762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103331</v>
      </c>
      <c r="BE62" s="195">
        <f t="shared" si="1"/>
        <v>115707</v>
      </c>
      <c r="BF62" s="195">
        <f t="shared" si="1"/>
        <v>193471</v>
      </c>
      <c r="BG62" s="195">
        <f t="shared" si="1"/>
        <v>0</v>
      </c>
      <c r="BH62" s="195">
        <f t="shared" si="1"/>
        <v>159093</v>
      </c>
      <c r="BI62" s="195">
        <f t="shared" si="1"/>
        <v>0</v>
      </c>
      <c r="BJ62" s="195">
        <f t="shared" si="1"/>
        <v>124469</v>
      </c>
      <c r="BK62" s="195">
        <f t="shared" si="1"/>
        <v>0</v>
      </c>
      <c r="BL62" s="195">
        <f t="shared" si="1"/>
        <v>169589</v>
      </c>
      <c r="BM62" s="195">
        <f t="shared" si="1"/>
        <v>222722</v>
      </c>
      <c r="BN62" s="195">
        <f t="shared" si="1"/>
        <v>103946</v>
      </c>
      <c r="BO62" s="195">
        <f t="shared" ref="BO62:CC62" si="2">ROUND(BO47+BO48,0)</f>
        <v>0</v>
      </c>
      <c r="BP62" s="195">
        <f t="shared" si="2"/>
        <v>57577</v>
      </c>
      <c r="BQ62" s="195">
        <f t="shared" si="2"/>
        <v>0</v>
      </c>
      <c r="BR62" s="195">
        <f t="shared" si="2"/>
        <v>99602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235404</v>
      </c>
      <c r="BW62" s="195">
        <f t="shared" si="2"/>
        <v>16506</v>
      </c>
      <c r="BX62" s="195">
        <f t="shared" si="2"/>
        <v>107843</v>
      </c>
      <c r="BY62" s="195">
        <f t="shared" si="2"/>
        <v>406759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8818418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306500</v>
      </c>
      <c r="Q63" s="185"/>
      <c r="R63" s="185"/>
      <c r="S63" s="185"/>
      <c r="T63" s="185"/>
      <c r="U63" s="185"/>
      <c r="V63" s="185"/>
      <c r="W63" s="185"/>
      <c r="X63" s="185"/>
      <c r="Y63" s="185">
        <v>1449879.5</v>
      </c>
      <c r="Z63" s="185"/>
      <c r="AA63" s="185"/>
      <c r="AB63" s="185"/>
      <c r="AC63" s="185">
        <v>69855</v>
      </c>
      <c r="AD63" s="185"/>
      <c r="AE63" s="185">
        <v>217664</v>
      </c>
      <c r="AF63" s="185"/>
      <c r="AG63" s="185">
        <v>2236255.2000000002</v>
      </c>
      <c r="AH63" s="185"/>
      <c r="AI63" s="185"/>
      <c r="AJ63" s="185">
        <v>1875007.05</v>
      </c>
      <c r="AK63" s="185"/>
      <c r="AL63" s="185">
        <v>85793.57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127406.68</v>
      </c>
      <c r="BK63" s="185"/>
      <c r="BL63" s="185"/>
      <c r="BM63" s="185">
        <v>106219.95</v>
      </c>
      <c r="BN63" s="185">
        <v>166554.88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6641135.8300000001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305561.75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816873.14</v>
      </c>
      <c r="Q64" s="185">
        <v>22938.77</v>
      </c>
      <c r="R64" s="185">
        <v>97238.26</v>
      </c>
      <c r="S64" s="185">
        <v>6978710.4699999997</v>
      </c>
      <c r="T64" s="185"/>
      <c r="U64" s="185"/>
      <c r="V64" s="185"/>
      <c r="W64" s="185"/>
      <c r="X64" s="185"/>
      <c r="Y64" s="185">
        <v>145984.75</v>
      </c>
      <c r="Z64" s="185"/>
      <c r="AA64" s="185"/>
      <c r="AB64" s="185">
        <v>5639810.5800000001</v>
      </c>
      <c r="AC64" s="185">
        <v>99265.12</v>
      </c>
      <c r="AD64" s="185">
        <v>1091504.5899999999</v>
      </c>
      <c r="AE64" s="185"/>
      <c r="AF64" s="185"/>
      <c r="AG64" s="185">
        <v>213843.65</v>
      </c>
      <c r="AH64" s="185"/>
      <c r="AI64" s="185"/>
      <c r="AJ64" s="185">
        <v>3015056.35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833555.04</v>
      </c>
      <c r="AZ64" s="185"/>
      <c r="BA64" s="185"/>
      <c r="BB64" s="185"/>
      <c r="BC64" s="185"/>
      <c r="BD64" s="185">
        <v>4035.14</v>
      </c>
      <c r="BE64" s="185">
        <v>157679.85</v>
      </c>
      <c r="BF64" s="185">
        <v>104093.52</v>
      </c>
      <c r="BG64" s="185">
        <v>72069.02</v>
      </c>
      <c r="BH64" s="185">
        <v>15260.68</v>
      </c>
      <c r="BI64" s="185"/>
      <c r="BJ64" s="185">
        <v>8183.65</v>
      </c>
      <c r="BK64" s="185"/>
      <c r="BL64" s="185">
        <v>12803.7</v>
      </c>
      <c r="BM64" s="185">
        <v>5174.5</v>
      </c>
      <c r="BN64" s="185">
        <v>54612.56</v>
      </c>
      <c r="BO64" s="185"/>
      <c r="BP64" s="185">
        <v>3681.7</v>
      </c>
      <c r="BQ64" s="185"/>
      <c r="BR64" s="185">
        <v>12177.58</v>
      </c>
      <c r="BS64" s="185"/>
      <c r="BT64" s="185"/>
      <c r="BU64" s="185"/>
      <c r="BV64" s="185">
        <v>8257.6299999999992</v>
      </c>
      <c r="BW64" s="185">
        <v>199.71</v>
      </c>
      <c r="BX64" s="185">
        <v>31580.47</v>
      </c>
      <c r="BY64" s="185">
        <v>43221.49</v>
      </c>
      <c r="BZ64" s="185"/>
      <c r="CA64" s="185"/>
      <c r="CB64" s="185"/>
      <c r="CC64" s="185">
        <v>-453.72</v>
      </c>
      <c r="CD64" s="249" t="s">
        <v>221</v>
      </c>
      <c r="CE64" s="195">
        <f t="shared" si="0"/>
        <v>19792919.949999992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>
        <v>1398.3</v>
      </c>
      <c r="AH65" s="185"/>
      <c r="AI65" s="185"/>
      <c r="AJ65" s="185">
        <v>219910.24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1087.82</v>
      </c>
      <c r="AZ65" s="185"/>
      <c r="BA65" s="185"/>
      <c r="BB65" s="185"/>
      <c r="BC65" s="185"/>
      <c r="BD65" s="185"/>
      <c r="BE65" s="185">
        <v>527337.87</v>
      </c>
      <c r="BF65" s="185">
        <v>1451.37</v>
      </c>
      <c r="BG65" s="185">
        <v>121825.93</v>
      </c>
      <c r="BH65" s="185">
        <v>5119.0200000000004</v>
      </c>
      <c r="BI65" s="185"/>
      <c r="BJ65" s="185">
        <v>727.7</v>
      </c>
      <c r="BK65" s="185"/>
      <c r="BL65" s="185">
        <v>887.04</v>
      </c>
      <c r="BM65" s="185">
        <v>7575.9</v>
      </c>
      <c r="BN65" s="185">
        <v>1353.25</v>
      </c>
      <c r="BO65" s="185"/>
      <c r="BP65" s="185">
        <v>8987.2000000000007</v>
      </c>
      <c r="BQ65" s="185"/>
      <c r="BR65" s="185">
        <v>1299.5</v>
      </c>
      <c r="BS65" s="185"/>
      <c r="BT65" s="185"/>
      <c r="BU65" s="185"/>
      <c r="BV65" s="185"/>
      <c r="BW65" s="185"/>
      <c r="BX65" s="185">
        <v>1156.9000000000001</v>
      </c>
      <c r="BY65" s="185">
        <v>6740.4500000000007</v>
      </c>
      <c r="BZ65" s="185"/>
      <c r="CA65" s="185"/>
      <c r="CB65" s="185"/>
      <c r="CC65" s="185"/>
      <c r="CD65" s="249" t="s">
        <v>221</v>
      </c>
      <c r="CE65" s="195">
        <f t="shared" si="0"/>
        <v>906858.49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306627.74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253461.56</v>
      </c>
      <c r="Q66" s="185"/>
      <c r="R66" s="185">
        <v>4578.7700000000004</v>
      </c>
      <c r="S66" s="184">
        <v>34015.089999999997</v>
      </c>
      <c r="T66" s="184"/>
      <c r="U66" s="185">
        <v>4177434.96</v>
      </c>
      <c r="V66" s="185"/>
      <c r="W66" s="185"/>
      <c r="X66" s="185"/>
      <c r="Y66" s="185">
        <v>943386.08</v>
      </c>
      <c r="Z66" s="185"/>
      <c r="AA66" s="185"/>
      <c r="AB66" s="185">
        <v>33556.089999999997</v>
      </c>
      <c r="AC66" s="185">
        <v>9875.7800000000007</v>
      </c>
      <c r="AD66" s="185">
        <v>82821.23000000001</v>
      </c>
      <c r="AE66" s="185"/>
      <c r="AF66" s="185"/>
      <c r="AG66" s="185">
        <v>202039.49</v>
      </c>
      <c r="AH66" s="185"/>
      <c r="AI66" s="185"/>
      <c r="AJ66" s="185">
        <v>463520.72</v>
      </c>
      <c r="AK66" s="185"/>
      <c r="AL66" s="185"/>
      <c r="AM66" s="185"/>
      <c r="AN66" s="185"/>
      <c r="AO66" s="185"/>
      <c r="AP66" s="185"/>
      <c r="AQ66" s="185">
        <v>16120.59</v>
      </c>
      <c r="AR66" s="185"/>
      <c r="AS66" s="185"/>
      <c r="AT66" s="185"/>
      <c r="AU66" s="185"/>
      <c r="AV66" s="185"/>
      <c r="AW66" s="185"/>
      <c r="AX66" s="185"/>
      <c r="AY66" s="185">
        <v>33849.370000000003</v>
      </c>
      <c r="AZ66" s="185"/>
      <c r="BA66" s="185">
        <v>263289.58</v>
      </c>
      <c r="BB66" s="185"/>
      <c r="BC66" s="185"/>
      <c r="BD66" s="185">
        <v>1439.07</v>
      </c>
      <c r="BE66" s="185">
        <v>473812.62</v>
      </c>
      <c r="BF66" s="185">
        <v>15636.47</v>
      </c>
      <c r="BG66" s="185"/>
      <c r="BH66" s="185">
        <v>579751.31999999995</v>
      </c>
      <c r="BI66" s="185"/>
      <c r="BJ66" s="185">
        <v>214436.09</v>
      </c>
      <c r="BK66" s="185"/>
      <c r="BL66" s="185">
        <v>50157.120000000003</v>
      </c>
      <c r="BM66" s="185">
        <v>182050.27</v>
      </c>
      <c r="BN66" s="185">
        <v>7428.6</v>
      </c>
      <c r="BO66" s="185"/>
      <c r="BP66" s="185">
        <v>436954.72</v>
      </c>
      <c r="BQ66" s="185"/>
      <c r="BR66" s="185">
        <v>353312.14</v>
      </c>
      <c r="BS66" s="185"/>
      <c r="BT66" s="185"/>
      <c r="BU66" s="185"/>
      <c r="BV66" s="185">
        <v>42521.91</v>
      </c>
      <c r="BW66" s="185">
        <v>6457.21</v>
      </c>
      <c r="BX66" s="185">
        <v>223976.33000000002</v>
      </c>
      <c r="BY66" s="185">
        <v>51968.53</v>
      </c>
      <c r="BZ66" s="185"/>
      <c r="CA66" s="185"/>
      <c r="CB66" s="185"/>
      <c r="CC66" s="185"/>
      <c r="CD66" s="249" t="s">
        <v>221</v>
      </c>
      <c r="CE66" s="195">
        <f t="shared" si="0"/>
        <v>9464479.4500000011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229990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337188</v>
      </c>
      <c r="Q67" s="195">
        <f t="shared" si="3"/>
        <v>26550</v>
      </c>
      <c r="R67" s="195">
        <f t="shared" si="3"/>
        <v>0</v>
      </c>
      <c r="S67" s="195">
        <f t="shared" si="3"/>
        <v>21484</v>
      </c>
      <c r="T67" s="195">
        <f t="shared" si="3"/>
        <v>0</v>
      </c>
      <c r="U67" s="195">
        <f t="shared" si="3"/>
        <v>15471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262903</v>
      </c>
      <c r="Z67" s="195">
        <f t="shared" si="3"/>
        <v>0</v>
      </c>
      <c r="AA67" s="195">
        <f t="shared" si="3"/>
        <v>0</v>
      </c>
      <c r="AB67" s="195">
        <f t="shared" si="3"/>
        <v>20811</v>
      </c>
      <c r="AC67" s="195">
        <f t="shared" si="3"/>
        <v>18914</v>
      </c>
      <c r="AD67" s="195">
        <f t="shared" si="3"/>
        <v>108645</v>
      </c>
      <c r="AE67" s="195">
        <f t="shared" si="3"/>
        <v>0</v>
      </c>
      <c r="AF67" s="195">
        <f t="shared" si="3"/>
        <v>0</v>
      </c>
      <c r="AG67" s="195">
        <f t="shared" si="3"/>
        <v>161670</v>
      </c>
      <c r="AH67" s="195">
        <f t="shared" si="3"/>
        <v>0</v>
      </c>
      <c r="AI67" s="195">
        <f t="shared" si="3"/>
        <v>0</v>
      </c>
      <c r="AJ67" s="195">
        <f t="shared" si="3"/>
        <v>1872337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114459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81945</v>
      </c>
      <c r="BE67" s="195">
        <f t="shared" si="3"/>
        <v>124989</v>
      </c>
      <c r="BF67" s="195">
        <f t="shared" si="3"/>
        <v>36207</v>
      </c>
      <c r="BG67" s="195">
        <f t="shared" si="3"/>
        <v>0</v>
      </c>
      <c r="BH67" s="195">
        <f t="shared" si="3"/>
        <v>56868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51939</v>
      </c>
      <c r="BM67" s="195">
        <f t="shared" si="3"/>
        <v>111390</v>
      </c>
      <c r="BN67" s="195">
        <f t="shared" si="3"/>
        <v>146523</v>
      </c>
      <c r="BO67" s="195">
        <f t="shared" si="3"/>
        <v>0</v>
      </c>
      <c r="BP67" s="195">
        <f t="shared" si="3"/>
        <v>67947</v>
      </c>
      <c r="BQ67" s="195">
        <f t="shared" ref="BQ67:CC67" si="4">ROUND(BQ51+BQ52,0)</f>
        <v>0</v>
      </c>
      <c r="BR67" s="195">
        <f t="shared" si="4"/>
        <v>48109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71502</v>
      </c>
      <c r="BW67" s="195">
        <f t="shared" si="4"/>
        <v>0</v>
      </c>
      <c r="BX67" s="195">
        <f t="shared" si="4"/>
        <v>10380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557547</v>
      </c>
      <c r="CD67" s="249" t="s">
        <v>221</v>
      </c>
      <c r="CE67" s="195">
        <f t="shared" si="0"/>
        <v>4555768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16492.830000000002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31294.81</v>
      </c>
      <c r="Q68" s="185"/>
      <c r="R68" s="185"/>
      <c r="S68" s="185">
        <v>5092</v>
      </c>
      <c r="T68" s="185"/>
      <c r="U68" s="185"/>
      <c r="V68" s="185"/>
      <c r="W68" s="185"/>
      <c r="X68" s="185"/>
      <c r="Y68" s="185">
        <v>4808.46</v>
      </c>
      <c r="Z68" s="185"/>
      <c r="AA68" s="185"/>
      <c r="AB68" s="185">
        <v>96944.57</v>
      </c>
      <c r="AC68" s="185">
        <v>21991.79</v>
      </c>
      <c r="AD68" s="185">
        <v>110299.5</v>
      </c>
      <c r="AE68" s="185"/>
      <c r="AF68" s="185"/>
      <c r="AG68" s="185">
        <v>6307.14</v>
      </c>
      <c r="AH68" s="185"/>
      <c r="AI68" s="185"/>
      <c r="AJ68" s="185">
        <v>353566.05</v>
      </c>
      <c r="AK68" s="185"/>
      <c r="AL68" s="185"/>
      <c r="AM68" s="185"/>
      <c r="AN68" s="185"/>
      <c r="AO68" s="185"/>
      <c r="AP68" s="185"/>
      <c r="AQ68" s="185"/>
      <c r="AR68" s="185">
        <v>10682.16</v>
      </c>
      <c r="AS68" s="185"/>
      <c r="AT68" s="185"/>
      <c r="AU68" s="185"/>
      <c r="AV68" s="185"/>
      <c r="AW68" s="185"/>
      <c r="AX68" s="185"/>
      <c r="AY68" s="185">
        <v>5700</v>
      </c>
      <c r="AZ68" s="185"/>
      <c r="BA68" s="185"/>
      <c r="BB68" s="185"/>
      <c r="BC68" s="185"/>
      <c r="BD68" s="185">
        <v>44.38</v>
      </c>
      <c r="BE68" s="185"/>
      <c r="BF68" s="185"/>
      <c r="BG68" s="185">
        <v>10847.76</v>
      </c>
      <c r="BH68" s="185"/>
      <c r="BI68" s="185"/>
      <c r="BJ68" s="185">
        <v>4961.26</v>
      </c>
      <c r="BK68" s="185"/>
      <c r="BL68" s="185">
        <v>10809.35</v>
      </c>
      <c r="BM68" s="185">
        <v>76314.44</v>
      </c>
      <c r="BN68" s="185">
        <v>27575.37</v>
      </c>
      <c r="BO68" s="185"/>
      <c r="BP68" s="185">
        <v>4420.12</v>
      </c>
      <c r="BQ68" s="185"/>
      <c r="BR68" s="185"/>
      <c r="BS68" s="185"/>
      <c r="BT68" s="185"/>
      <c r="BU68" s="185"/>
      <c r="BV68" s="185">
        <v>79095.64</v>
      </c>
      <c r="BW68" s="185">
        <v>3831.01</v>
      </c>
      <c r="BX68" s="185"/>
      <c r="BY68" s="185">
        <v>7639.7800000000007</v>
      </c>
      <c r="BZ68" s="185"/>
      <c r="CA68" s="185"/>
      <c r="CB68" s="185"/>
      <c r="CC68" s="185">
        <v>7098.71</v>
      </c>
      <c r="CD68" s="249" t="s">
        <v>221</v>
      </c>
      <c r="CE68" s="195">
        <f t="shared" si="0"/>
        <v>895817.13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36099.9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41977.52</v>
      </c>
      <c r="Q69" s="185">
        <v>9889.0499999999993</v>
      </c>
      <c r="R69" s="224">
        <v>22485.59</v>
      </c>
      <c r="S69" s="185">
        <v>6730.2599999999993</v>
      </c>
      <c r="T69" s="184"/>
      <c r="U69" s="185"/>
      <c r="V69" s="185"/>
      <c r="W69" s="184"/>
      <c r="X69" s="185"/>
      <c r="Y69" s="185">
        <v>14624.25</v>
      </c>
      <c r="Z69" s="185"/>
      <c r="AA69" s="185"/>
      <c r="AB69" s="185">
        <v>2535.2399999999998</v>
      </c>
      <c r="AC69" s="185">
        <v>2428.4299999999998</v>
      </c>
      <c r="AD69" s="185">
        <v>9312.5500000000011</v>
      </c>
      <c r="AE69" s="185"/>
      <c r="AF69" s="185"/>
      <c r="AG69" s="185">
        <v>19433.400000000001</v>
      </c>
      <c r="AH69" s="185"/>
      <c r="AI69" s="185"/>
      <c r="AJ69" s="185">
        <v>367319.3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7210.15</v>
      </c>
      <c r="AZ69" s="185"/>
      <c r="BA69" s="185"/>
      <c r="BB69" s="185"/>
      <c r="BC69" s="185"/>
      <c r="BD69" s="185">
        <v>8652.5400000000009</v>
      </c>
      <c r="BE69" s="185">
        <v>10482.049999999999</v>
      </c>
      <c r="BF69" s="185">
        <v>1728.28</v>
      </c>
      <c r="BG69" s="185">
        <v>87832.56</v>
      </c>
      <c r="BH69" s="224">
        <v>4866.1499999999996</v>
      </c>
      <c r="BI69" s="185"/>
      <c r="BJ69" s="185">
        <v>8408.1299999999992</v>
      </c>
      <c r="BK69" s="185"/>
      <c r="BL69" s="185">
        <v>9492.6299999999992</v>
      </c>
      <c r="BM69" s="185">
        <v>6881.54</v>
      </c>
      <c r="BN69" s="185">
        <v>285122.3</v>
      </c>
      <c r="BO69" s="185"/>
      <c r="BP69" s="185">
        <v>20151.45</v>
      </c>
      <c r="BQ69" s="185"/>
      <c r="BR69" s="185">
        <v>18614.650000000001</v>
      </c>
      <c r="BS69" s="185"/>
      <c r="BT69" s="185"/>
      <c r="BU69" s="185"/>
      <c r="BV69" s="185">
        <v>13553.46</v>
      </c>
      <c r="BW69" s="185">
        <v>4723.2299999999996</v>
      </c>
      <c r="BX69" s="185">
        <v>18414.78</v>
      </c>
      <c r="BY69" s="185">
        <v>311964.86</v>
      </c>
      <c r="BZ69" s="185"/>
      <c r="CA69" s="185"/>
      <c r="CB69" s="185"/>
      <c r="CC69" s="185">
        <v>97548.29</v>
      </c>
      <c r="CD69" s="188">
        <v>1969286.32</v>
      </c>
      <c r="CE69" s="195">
        <f t="shared" si="0"/>
        <v>3417768.8600000003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3079985</v>
      </c>
      <c r="CE70" s="195">
        <f t="shared" si="0"/>
        <v>3079985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4581754.7700000005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4561200.0199999996</v>
      </c>
      <c r="Q71" s="195">
        <f t="shared" si="5"/>
        <v>239550.19999999998</v>
      </c>
      <c r="R71" s="195">
        <f t="shared" si="5"/>
        <v>1542833.27</v>
      </c>
      <c r="S71" s="195">
        <f t="shared" si="5"/>
        <v>7264850.7699999996</v>
      </c>
      <c r="T71" s="195">
        <f t="shared" si="5"/>
        <v>0</v>
      </c>
      <c r="U71" s="195">
        <f t="shared" si="5"/>
        <v>4192905.96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5104454.72</v>
      </c>
      <c r="Z71" s="195">
        <f t="shared" si="5"/>
        <v>0</v>
      </c>
      <c r="AA71" s="195">
        <f t="shared" si="5"/>
        <v>0</v>
      </c>
      <c r="AB71" s="195">
        <f t="shared" si="5"/>
        <v>6554447.8200000003</v>
      </c>
      <c r="AC71" s="195">
        <f t="shared" si="5"/>
        <v>835455.52000000014</v>
      </c>
      <c r="AD71" s="195">
        <f t="shared" si="5"/>
        <v>2801918.9399999995</v>
      </c>
      <c r="AE71" s="195">
        <f t="shared" si="5"/>
        <v>217664</v>
      </c>
      <c r="AF71" s="195">
        <f t="shared" si="5"/>
        <v>0</v>
      </c>
      <c r="AG71" s="195">
        <f t="shared" si="5"/>
        <v>4985734.4700000007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26345037.66</v>
      </c>
      <c r="AK71" s="195">
        <f t="shared" si="6"/>
        <v>0</v>
      </c>
      <c r="AL71" s="195">
        <f t="shared" si="6"/>
        <v>85793.57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16120.59</v>
      </c>
      <c r="AR71" s="195">
        <f t="shared" si="6"/>
        <v>10682.16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2174474.77</v>
      </c>
      <c r="AZ71" s="195">
        <f t="shared" si="6"/>
        <v>0</v>
      </c>
      <c r="BA71" s="195">
        <f t="shared" si="6"/>
        <v>263289.58</v>
      </c>
      <c r="BB71" s="195">
        <f t="shared" si="6"/>
        <v>0</v>
      </c>
      <c r="BC71" s="195">
        <f t="shared" si="6"/>
        <v>0</v>
      </c>
      <c r="BD71" s="195">
        <f t="shared" si="6"/>
        <v>633187.51</v>
      </c>
      <c r="BE71" s="195">
        <f t="shared" si="6"/>
        <v>1895695.8699999999</v>
      </c>
      <c r="BF71" s="195">
        <f t="shared" si="6"/>
        <v>1164699.55</v>
      </c>
      <c r="BG71" s="195">
        <f t="shared" si="6"/>
        <v>292575.27</v>
      </c>
      <c r="BH71" s="195">
        <f t="shared" si="6"/>
        <v>1488764.0299999998</v>
      </c>
      <c r="BI71" s="195">
        <f t="shared" si="6"/>
        <v>0</v>
      </c>
      <c r="BJ71" s="195">
        <f t="shared" si="6"/>
        <v>1011060.32</v>
      </c>
      <c r="BK71" s="195">
        <f t="shared" si="6"/>
        <v>0</v>
      </c>
      <c r="BL71" s="195">
        <f t="shared" si="6"/>
        <v>1017542</v>
      </c>
      <c r="BM71" s="195">
        <f t="shared" si="6"/>
        <v>1653219.97</v>
      </c>
      <c r="BN71" s="195">
        <f t="shared" si="6"/>
        <v>1229439.42</v>
      </c>
      <c r="BO71" s="195">
        <f t="shared" si="6"/>
        <v>0</v>
      </c>
      <c r="BP71" s="195">
        <f t="shared" ref="BP71:CC71" si="7">SUM(BP61:BP69)-BP70</f>
        <v>841401.23999999987</v>
      </c>
      <c r="BQ71" s="195">
        <f t="shared" si="7"/>
        <v>0</v>
      </c>
      <c r="BR71" s="195">
        <f t="shared" si="7"/>
        <v>951200.38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1438459.8399999996</v>
      </c>
      <c r="BW71" s="195">
        <f t="shared" si="7"/>
        <v>101003.74</v>
      </c>
      <c r="BX71" s="195">
        <f t="shared" si="7"/>
        <v>846032.55</v>
      </c>
      <c r="BY71" s="195">
        <f t="shared" si="7"/>
        <v>2535697.2599999998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661740.28</v>
      </c>
      <c r="CD71" s="245">
        <f>CD69-CD70</f>
        <v>-1110698.68</v>
      </c>
      <c r="CE71" s="195">
        <f>SUM(CE61:CE69)-CE70</f>
        <v>88429189.339999989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9703816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3746139.98</v>
      </c>
      <c r="Q73" s="185">
        <v>355170</v>
      </c>
      <c r="R73" s="185">
        <v>2444062.4</v>
      </c>
      <c r="S73" s="185">
        <v>14667530.220000001</v>
      </c>
      <c r="T73" s="185"/>
      <c r="U73" s="185">
        <v>2094732.52</v>
      </c>
      <c r="V73" s="185"/>
      <c r="W73" s="185"/>
      <c r="X73" s="185"/>
      <c r="Y73" s="185">
        <v>1474499.95</v>
      </c>
      <c r="Z73" s="185"/>
      <c r="AA73" s="185"/>
      <c r="AB73" s="185">
        <v>1726547.91</v>
      </c>
      <c r="AC73" s="185">
        <v>481237</v>
      </c>
      <c r="AD73" s="185">
        <v>202524</v>
      </c>
      <c r="AE73" s="185">
        <v>554884.98</v>
      </c>
      <c r="AF73" s="185"/>
      <c r="AG73" s="185">
        <v>325408</v>
      </c>
      <c r="AH73" s="185"/>
      <c r="AI73" s="185"/>
      <c r="AJ73" s="185">
        <v>884456</v>
      </c>
      <c r="AK73" s="185"/>
      <c r="AL73" s="185">
        <v>169387.97</v>
      </c>
      <c r="AM73" s="185"/>
      <c r="AN73" s="185"/>
      <c r="AO73" s="185"/>
      <c r="AP73" s="185"/>
      <c r="AQ73" s="185">
        <v>17396.560000000001</v>
      </c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38847793.489999995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1374311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12775535</v>
      </c>
      <c r="Q74" s="185">
        <v>616177</v>
      </c>
      <c r="R74" s="185">
        <v>3327722.3</v>
      </c>
      <c r="S74" s="185">
        <v>7105889.7300000004</v>
      </c>
      <c r="T74" s="185"/>
      <c r="U74" s="185">
        <v>10489829.630000001</v>
      </c>
      <c r="V74" s="185"/>
      <c r="W74" s="185"/>
      <c r="X74" s="185"/>
      <c r="Y74" s="185">
        <v>22837117</v>
      </c>
      <c r="Z74" s="185"/>
      <c r="AA74" s="185"/>
      <c r="AB74" s="185">
        <v>14541804.75</v>
      </c>
      <c r="AC74" s="185">
        <v>946404</v>
      </c>
      <c r="AD74" s="185">
        <v>14313164.469999999</v>
      </c>
      <c r="AE74" s="185">
        <v>37363.019999999997</v>
      </c>
      <c r="AF74" s="185"/>
      <c r="AG74" s="185">
        <v>14439967.48</v>
      </c>
      <c r="AH74" s="185"/>
      <c r="AI74" s="185"/>
      <c r="AJ74" s="185">
        <v>40921845.719999999</v>
      </c>
      <c r="AK74" s="185"/>
      <c r="AL74" s="185">
        <v>10529.03</v>
      </c>
      <c r="AM74" s="185"/>
      <c r="AN74" s="185"/>
      <c r="AO74" s="185"/>
      <c r="AP74" s="185"/>
      <c r="AQ74" s="185">
        <v>2065.56</v>
      </c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143739725.69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11078127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16521674.98</v>
      </c>
      <c r="Q75" s="195">
        <f t="shared" si="9"/>
        <v>971347</v>
      </c>
      <c r="R75" s="195">
        <f t="shared" si="9"/>
        <v>5771784.6999999993</v>
      </c>
      <c r="S75" s="195">
        <f t="shared" si="9"/>
        <v>21773419.950000003</v>
      </c>
      <c r="T75" s="195">
        <f t="shared" si="9"/>
        <v>0</v>
      </c>
      <c r="U75" s="195">
        <f t="shared" si="9"/>
        <v>12584562.15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24311616.949999999</v>
      </c>
      <c r="Z75" s="195">
        <f t="shared" si="9"/>
        <v>0</v>
      </c>
      <c r="AA75" s="195">
        <f t="shared" si="9"/>
        <v>0</v>
      </c>
      <c r="AB75" s="195">
        <f t="shared" si="9"/>
        <v>16268352.66</v>
      </c>
      <c r="AC75" s="195">
        <f t="shared" si="9"/>
        <v>1427641</v>
      </c>
      <c r="AD75" s="195">
        <f t="shared" si="9"/>
        <v>14515688.469999999</v>
      </c>
      <c r="AE75" s="195">
        <f t="shared" si="9"/>
        <v>592248</v>
      </c>
      <c r="AF75" s="195">
        <f t="shared" si="9"/>
        <v>0</v>
      </c>
      <c r="AG75" s="195">
        <f t="shared" si="9"/>
        <v>14765375.48</v>
      </c>
      <c r="AH75" s="195">
        <f t="shared" si="9"/>
        <v>0</v>
      </c>
      <c r="AI75" s="195">
        <f t="shared" si="9"/>
        <v>0</v>
      </c>
      <c r="AJ75" s="195">
        <f t="shared" si="9"/>
        <v>41806301.719999999</v>
      </c>
      <c r="AK75" s="195">
        <f t="shared" si="9"/>
        <v>0</v>
      </c>
      <c r="AL75" s="195">
        <f t="shared" si="9"/>
        <v>179917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19462.120000000003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182587519.18000001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9217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13513</v>
      </c>
      <c r="Q76" s="185">
        <v>1064</v>
      </c>
      <c r="R76" s="185"/>
      <c r="S76" s="185">
        <v>861</v>
      </c>
      <c r="T76" s="185"/>
      <c r="U76" s="185">
        <v>620</v>
      </c>
      <c r="V76" s="185"/>
      <c r="W76" s="185"/>
      <c r="X76" s="185"/>
      <c r="Y76" s="185">
        <v>10536</v>
      </c>
      <c r="Z76" s="185"/>
      <c r="AA76" s="185"/>
      <c r="AB76" s="185">
        <v>834</v>
      </c>
      <c r="AC76" s="185">
        <v>758</v>
      </c>
      <c r="AD76" s="185">
        <v>4354</v>
      </c>
      <c r="AE76" s="185"/>
      <c r="AF76" s="185"/>
      <c r="AG76" s="185">
        <v>6479</v>
      </c>
      <c r="AH76" s="185"/>
      <c r="AI76" s="185"/>
      <c r="AJ76" s="185">
        <v>75035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4587</v>
      </c>
      <c r="AZ76" s="185"/>
      <c r="BA76" s="185"/>
      <c r="BB76" s="185"/>
      <c r="BC76" s="185"/>
      <c r="BD76" s="185">
        <v>3284</v>
      </c>
      <c r="BE76" s="185">
        <v>5009</v>
      </c>
      <c r="BF76" s="185">
        <v>1451</v>
      </c>
      <c r="BG76" s="185"/>
      <c r="BH76" s="185">
        <v>2279</v>
      </c>
      <c r="BI76" s="185"/>
      <c r="BJ76" s="185"/>
      <c r="BK76" s="185"/>
      <c r="BL76" s="185">
        <v>2081.5</v>
      </c>
      <c r="BM76" s="185">
        <v>4464</v>
      </c>
      <c r="BN76" s="185">
        <v>5872</v>
      </c>
      <c r="BO76" s="185"/>
      <c r="BP76" s="185">
        <v>2723</v>
      </c>
      <c r="BQ76" s="185"/>
      <c r="BR76" s="185">
        <v>1928</v>
      </c>
      <c r="BS76" s="185"/>
      <c r="BT76" s="185"/>
      <c r="BU76" s="185"/>
      <c r="BV76" s="185">
        <v>2865.5</v>
      </c>
      <c r="BW76" s="185"/>
      <c r="BX76" s="185">
        <v>416</v>
      </c>
      <c r="BY76" s="185"/>
      <c r="BZ76" s="185"/>
      <c r="CA76" s="185"/>
      <c r="CB76" s="185"/>
      <c r="CC76" s="185">
        <v>22344</v>
      </c>
      <c r="CD76" s="249" t="s">
        <v>221</v>
      </c>
      <c r="CE76" s="195">
        <f t="shared" si="8"/>
        <v>182575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29512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3099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2074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34685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7698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4668</v>
      </c>
      <c r="Q78" s="184"/>
      <c r="R78" s="184"/>
      <c r="S78" s="184">
        <v>149</v>
      </c>
      <c r="T78" s="184"/>
      <c r="U78" s="184">
        <v>364</v>
      </c>
      <c r="V78" s="184"/>
      <c r="W78" s="184"/>
      <c r="X78" s="184"/>
      <c r="Y78" s="184">
        <v>2379</v>
      </c>
      <c r="Z78" s="184"/>
      <c r="AA78" s="184"/>
      <c r="AB78" s="184">
        <v>364</v>
      </c>
      <c r="AC78" s="184">
        <v>260</v>
      </c>
      <c r="AD78" s="184">
        <v>2855</v>
      </c>
      <c r="AE78" s="184"/>
      <c r="AF78" s="184"/>
      <c r="AG78" s="184">
        <v>3849</v>
      </c>
      <c r="AH78" s="184"/>
      <c r="AI78" s="184"/>
      <c r="AJ78" s="184">
        <v>13940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7136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43662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60203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64223</v>
      </c>
      <c r="Q79" s="184"/>
      <c r="R79" s="184"/>
      <c r="S79" s="184">
        <v>212</v>
      </c>
      <c r="T79" s="184"/>
      <c r="U79" s="184"/>
      <c r="V79" s="184"/>
      <c r="W79" s="184"/>
      <c r="X79" s="184"/>
      <c r="Y79" s="184">
        <v>38271</v>
      </c>
      <c r="Z79" s="184"/>
      <c r="AA79" s="184"/>
      <c r="AB79" s="184"/>
      <c r="AC79" s="184"/>
      <c r="AD79" s="184">
        <v>24773</v>
      </c>
      <c r="AE79" s="184"/>
      <c r="AF79" s="184"/>
      <c r="AG79" s="184">
        <v>71860</v>
      </c>
      <c r="AH79" s="184"/>
      <c r="AI79" s="184"/>
      <c r="AJ79" s="184">
        <v>49730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7797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317069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31.7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17.86</v>
      </c>
      <c r="Q80" s="187">
        <v>0.96</v>
      </c>
      <c r="R80" s="187"/>
      <c r="S80" s="187"/>
      <c r="T80" s="187"/>
      <c r="U80" s="187"/>
      <c r="V80" s="187"/>
      <c r="W80" s="187"/>
      <c r="X80" s="187"/>
      <c r="Y80" s="187">
        <v>0.45</v>
      </c>
      <c r="Z80" s="187"/>
      <c r="AA80" s="187"/>
      <c r="AB80" s="187"/>
      <c r="AC80" s="187"/>
      <c r="AD80" s="187">
        <v>6.1</v>
      </c>
      <c r="AE80" s="187"/>
      <c r="AF80" s="187"/>
      <c r="AG80" s="187">
        <v>15.670000000000002</v>
      </c>
      <c r="AH80" s="187"/>
      <c r="AI80" s="187"/>
      <c r="AJ80" s="187">
        <v>28.65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101.39000000000001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/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1369</v>
      </c>
      <c r="D111" s="174">
        <v>4246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20</v>
      </c>
      <c r="D112" s="174">
        <v>99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62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225884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1006</v>
      </c>
      <c r="C138" s="189">
        <v>120</v>
      </c>
      <c r="D138" s="174">
        <v>243</v>
      </c>
      <c r="E138" s="175">
        <f>SUM(B138:D138)</f>
        <v>1369</v>
      </c>
    </row>
    <row r="139" spans="1:6" ht="12.6" customHeight="1" x14ac:dyDescent="0.25">
      <c r="A139" s="173" t="s">
        <v>215</v>
      </c>
      <c r="B139" s="174">
        <v>1302</v>
      </c>
      <c r="C139" s="189">
        <v>384</v>
      </c>
      <c r="D139" s="174">
        <v>2560</v>
      </c>
      <c r="E139" s="175">
        <f>SUM(B139:D139)</f>
        <v>4246</v>
      </c>
    </row>
    <row r="140" spans="1:6" ht="12.6" customHeight="1" x14ac:dyDescent="0.25">
      <c r="A140" s="173" t="s">
        <v>298</v>
      </c>
      <c r="B140" s="174">
        <v>203118.68960134362</v>
      </c>
      <c r="C140" s="174">
        <v>38585.149914706693</v>
      </c>
      <c r="D140" s="174">
        <v>120174</v>
      </c>
      <c r="E140" s="175">
        <f>SUM(B140:D140)</f>
        <v>361877.8395160503</v>
      </c>
    </row>
    <row r="141" spans="1:6" ht="12.6" customHeight="1" x14ac:dyDescent="0.25">
      <c r="A141" s="173" t="s">
        <v>245</v>
      </c>
      <c r="B141" s="174">
        <v>27728524.640000001</v>
      </c>
      <c r="C141" s="189">
        <v>3180738.7800000003</v>
      </c>
      <c r="D141" s="174">
        <v>7712646</v>
      </c>
      <c r="E141" s="175">
        <f>SUM(B141:D141)</f>
        <v>38621909.420000002</v>
      </c>
      <c r="F141" s="199"/>
    </row>
    <row r="142" spans="1:6" ht="12.6" customHeight="1" x14ac:dyDescent="0.25">
      <c r="A142" s="173" t="s">
        <v>246</v>
      </c>
      <c r="B142" s="174">
        <v>80679744.879999995</v>
      </c>
      <c r="C142" s="189">
        <v>15326211.77</v>
      </c>
      <c r="D142" s="174">
        <v>47733769</v>
      </c>
      <c r="E142" s="175">
        <f>SUM(B142:D142)</f>
        <v>143739725.64999998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20</v>
      </c>
      <c r="C144" s="189">
        <v>0</v>
      </c>
      <c r="D144" s="174">
        <v>0</v>
      </c>
      <c r="E144" s="175">
        <f>SUM(B144:D144)</f>
        <v>20</v>
      </c>
    </row>
    <row r="145" spans="1:5" ht="12.6" customHeight="1" x14ac:dyDescent="0.25">
      <c r="A145" s="173" t="s">
        <v>215</v>
      </c>
      <c r="B145" s="174">
        <v>99</v>
      </c>
      <c r="C145" s="189">
        <v>0</v>
      </c>
      <c r="D145" s="174">
        <v>0</v>
      </c>
      <c r="E145" s="175">
        <f>SUM(B145:D145)</f>
        <v>99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225884</v>
      </c>
      <c r="C147" s="189">
        <v>0</v>
      </c>
      <c r="D147" s="174">
        <v>0</v>
      </c>
      <c r="E147" s="175">
        <f>SUM(B147:D147)</f>
        <v>225884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2461228.5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394954.18000000005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4520869.63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352936.93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1042418.38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46010.040000000008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8818417.6600000001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332298.63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563518.71000000008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895817.34000000008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484343.66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107484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591827.65999999992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73957.649999999994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793805.7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867763.35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509695.31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509695.31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643366.36</v>
      </c>
      <c r="C195" s="189">
        <v>0</v>
      </c>
      <c r="D195" s="174">
        <v>0</v>
      </c>
      <c r="E195" s="175">
        <f t="shared" ref="E195:E203" si="10">SUM(B195:C195)-D195</f>
        <v>643366.36</v>
      </c>
    </row>
    <row r="196" spans="1:8" ht="12.6" customHeight="1" x14ac:dyDescent="0.25">
      <c r="A196" s="173" t="s">
        <v>333</v>
      </c>
      <c r="B196" s="174">
        <v>1079343.57</v>
      </c>
      <c r="C196" s="189">
        <v>0</v>
      </c>
      <c r="D196" s="174">
        <v>0</v>
      </c>
      <c r="E196" s="175">
        <f t="shared" si="10"/>
        <v>1079343.57</v>
      </c>
    </row>
    <row r="197" spans="1:8" ht="12.6" customHeight="1" x14ac:dyDescent="0.25">
      <c r="A197" s="173" t="s">
        <v>334</v>
      </c>
      <c r="B197" s="174">
        <v>39028881.400000006</v>
      </c>
      <c r="C197" s="189">
        <v>65199.4</v>
      </c>
      <c r="D197" s="174">
        <v>0</v>
      </c>
      <c r="E197" s="175">
        <f t="shared" si="10"/>
        <v>39094080.800000004</v>
      </c>
    </row>
    <row r="198" spans="1:8" ht="12.6" customHeight="1" x14ac:dyDescent="0.25">
      <c r="A198" s="173" t="s">
        <v>335</v>
      </c>
      <c r="B198" s="174">
        <v>608311.18999999994</v>
      </c>
      <c r="C198" s="189">
        <v>0</v>
      </c>
      <c r="D198" s="174">
        <v>0</v>
      </c>
      <c r="E198" s="175">
        <f t="shared" si="10"/>
        <v>608311.18999999994</v>
      </c>
    </row>
    <row r="199" spans="1:8" ht="12.6" customHeight="1" x14ac:dyDescent="0.25">
      <c r="A199" s="173" t="s">
        <v>336</v>
      </c>
      <c r="B199" s="174">
        <v>2407750.5699999998</v>
      </c>
      <c r="C199" s="189">
        <v>0</v>
      </c>
      <c r="D199" s="174">
        <v>0</v>
      </c>
      <c r="E199" s="175">
        <f t="shared" si="10"/>
        <v>2407750.5699999998</v>
      </c>
    </row>
    <row r="200" spans="1:8" ht="12.6" customHeight="1" x14ac:dyDescent="0.25">
      <c r="A200" s="173" t="s">
        <v>337</v>
      </c>
      <c r="B200" s="174">
        <v>36101389.120000005</v>
      </c>
      <c r="C200" s="189">
        <v>1450368.32</v>
      </c>
      <c r="D200" s="174">
        <v>0</v>
      </c>
      <c r="E200" s="175">
        <f t="shared" si="10"/>
        <v>37551757.440000005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248299.91</v>
      </c>
      <c r="C202" s="189">
        <v>0</v>
      </c>
      <c r="D202" s="174">
        <v>0</v>
      </c>
      <c r="E202" s="175">
        <f t="shared" si="10"/>
        <v>248299.91</v>
      </c>
    </row>
    <row r="203" spans="1:8" ht="12.6" customHeight="1" x14ac:dyDescent="0.25">
      <c r="A203" s="173" t="s">
        <v>340</v>
      </c>
      <c r="B203" s="174">
        <v>481140.91</v>
      </c>
      <c r="C203" s="189">
        <v>717399.24</v>
      </c>
      <c r="D203" s="174">
        <v>0</v>
      </c>
      <c r="E203" s="175">
        <f t="shared" si="10"/>
        <v>1198540.1499999999</v>
      </c>
    </row>
    <row r="204" spans="1:8" ht="12.6" customHeight="1" x14ac:dyDescent="0.25">
      <c r="A204" s="173" t="s">
        <v>203</v>
      </c>
      <c r="B204" s="175">
        <f>SUM(B195:B203)</f>
        <v>80598483.030000001</v>
      </c>
      <c r="C204" s="191">
        <f>SUM(C195:C203)</f>
        <v>2232966.96</v>
      </c>
      <c r="D204" s="175">
        <f>SUM(D195:D203)</f>
        <v>0</v>
      </c>
      <c r="E204" s="175">
        <f>SUM(E195:E203)</f>
        <v>82831449.99000001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480859.54</v>
      </c>
      <c r="C209" s="189">
        <v>57348.01</v>
      </c>
      <c r="D209" s="174">
        <v>0</v>
      </c>
      <c r="E209" s="175">
        <f t="shared" ref="E209:E216" si="11">SUM(B209:C209)-D209</f>
        <v>538207.54999999993</v>
      </c>
      <c r="H209" s="259"/>
    </row>
    <row r="210" spans="1:8" ht="12.6" customHeight="1" x14ac:dyDescent="0.25">
      <c r="A210" s="173" t="s">
        <v>334</v>
      </c>
      <c r="B210" s="174">
        <v>17734614.629999999</v>
      </c>
      <c r="C210" s="189">
        <v>1424393.69</v>
      </c>
      <c r="D210" s="174">
        <v>0</v>
      </c>
      <c r="E210" s="175">
        <f t="shared" si="11"/>
        <v>19159008.32</v>
      </c>
      <c r="H210" s="259"/>
    </row>
    <row r="211" spans="1:8" ht="12.6" customHeight="1" x14ac:dyDescent="0.25">
      <c r="A211" s="173" t="s">
        <v>335</v>
      </c>
      <c r="B211" s="174">
        <v>600844.6</v>
      </c>
      <c r="C211" s="189">
        <v>4747.6400000000003</v>
      </c>
      <c r="D211" s="174">
        <v>0</v>
      </c>
      <c r="E211" s="175">
        <f t="shared" si="11"/>
        <v>605592.24</v>
      </c>
      <c r="H211" s="259"/>
    </row>
    <row r="212" spans="1:8" ht="12.6" customHeight="1" x14ac:dyDescent="0.25">
      <c r="A212" s="173" t="s">
        <v>336</v>
      </c>
      <c r="B212" s="174">
        <v>2178338.1300000004</v>
      </c>
      <c r="C212" s="189">
        <v>275.22000000000003</v>
      </c>
      <c r="D212" s="174">
        <v>0</v>
      </c>
      <c r="E212" s="175">
        <f t="shared" si="11"/>
        <v>2178613.3500000006</v>
      </c>
      <c r="H212" s="259"/>
    </row>
    <row r="213" spans="1:8" ht="12.6" customHeight="1" x14ac:dyDescent="0.25">
      <c r="A213" s="173" t="s">
        <v>337</v>
      </c>
      <c r="B213" s="174">
        <v>26150384.98</v>
      </c>
      <c r="C213" s="189">
        <v>3069003.3</v>
      </c>
      <c r="D213" s="174">
        <v>0</v>
      </c>
      <c r="E213" s="175">
        <f t="shared" si="11"/>
        <v>29219388.280000001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248299.91</v>
      </c>
      <c r="C215" s="189">
        <v>0</v>
      </c>
      <c r="D215" s="174">
        <v>0</v>
      </c>
      <c r="E215" s="175">
        <f t="shared" si="11"/>
        <v>248299.91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47393341.789999992</v>
      </c>
      <c r="C217" s="191">
        <f>SUM(C208:C216)</f>
        <v>4555767.8599999994</v>
      </c>
      <c r="D217" s="175">
        <f>SUM(D208:D216)</f>
        <v>0</v>
      </c>
      <c r="E217" s="175">
        <f>SUM(E208:E216)</f>
        <v>51949109.649999999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1700993</v>
      </c>
      <c r="D221" s="172">
        <f>C221</f>
        <v>1700993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63316084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11145825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970835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4720323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9106733.1999999993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89259800.200000003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6438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359704.43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1771320.24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2131024.67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190890.80000000002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190890.80000000002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93282708.670000002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4137004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16903824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20419457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10475551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274225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306297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2343444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701778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34610478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109801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109801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643366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1079344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39094081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608311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2407751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37551757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248300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1198540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82831450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51949110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30882340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1055021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5793218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6848239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3384400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3384400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75835258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2842965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1661259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1858273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979027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343479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1244335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8929338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12371846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12371846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1244335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11127511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50325057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5453352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75835258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75835258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38847793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143739726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182587519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1700993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89259799.5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2131025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190891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93282708.5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89304810.5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3079985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3079985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92384795.5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37016009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8818418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6641136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19792920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906858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9464479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4555768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895817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591828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867763.35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509695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1448482.65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91509174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875621.5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817362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1692983.5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1692983.5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Tri-State Memorial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1369</v>
      </c>
      <c r="C414" s="194">
        <f>E138</f>
        <v>1369</v>
      </c>
      <c r="D414" s="179"/>
    </row>
    <row r="415" spans="1:5" ht="12.6" customHeight="1" x14ac:dyDescent="0.25">
      <c r="A415" s="179" t="s">
        <v>464</v>
      </c>
      <c r="B415" s="179">
        <f>D111</f>
        <v>4246</v>
      </c>
      <c r="C415" s="179">
        <f>E139</f>
        <v>4246</v>
      </c>
      <c r="D415" s="194">
        <f>SUM(C59:H59)+N59</f>
        <v>4246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20</v>
      </c>
      <c r="C417" s="194">
        <f>E144</f>
        <v>20</v>
      </c>
      <c r="D417" s="179"/>
    </row>
    <row r="418" spans="1:7" ht="12.6" customHeight="1" x14ac:dyDescent="0.25">
      <c r="A418" s="179" t="s">
        <v>466</v>
      </c>
      <c r="B418" s="179">
        <f>D112</f>
        <v>99</v>
      </c>
      <c r="C418" s="179">
        <f>E145</f>
        <v>99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37016009</v>
      </c>
      <c r="C427" s="179">
        <f t="shared" ref="C427:C434" si="13">CE61</f>
        <v>37016008.630000003</v>
      </c>
      <c r="D427" s="179"/>
    </row>
    <row r="428" spans="1:7" ht="12.6" customHeight="1" x14ac:dyDescent="0.25">
      <c r="A428" s="179" t="s">
        <v>3</v>
      </c>
      <c r="B428" s="179">
        <f t="shared" si="12"/>
        <v>8818418</v>
      </c>
      <c r="C428" s="179">
        <f t="shared" si="13"/>
        <v>8818418</v>
      </c>
      <c r="D428" s="179">
        <f>D173</f>
        <v>8818417.6600000001</v>
      </c>
    </row>
    <row r="429" spans="1:7" ht="12.6" customHeight="1" x14ac:dyDescent="0.25">
      <c r="A429" s="179" t="s">
        <v>236</v>
      </c>
      <c r="B429" s="179">
        <f t="shared" si="12"/>
        <v>6641136</v>
      </c>
      <c r="C429" s="179">
        <f t="shared" si="13"/>
        <v>6641135.8300000001</v>
      </c>
      <c r="D429" s="179"/>
    </row>
    <row r="430" spans="1:7" ht="12.6" customHeight="1" x14ac:dyDescent="0.25">
      <c r="A430" s="179" t="s">
        <v>237</v>
      </c>
      <c r="B430" s="179">
        <f t="shared" si="12"/>
        <v>19792920</v>
      </c>
      <c r="C430" s="179">
        <f t="shared" si="13"/>
        <v>19792919.949999992</v>
      </c>
      <c r="D430" s="179"/>
    </row>
    <row r="431" spans="1:7" ht="12.6" customHeight="1" x14ac:dyDescent="0.25">
      <c r="A431" s="179" t="s">
        <v>444</v>
      </c>
      <c r="B431" s="179">
        <f t="shared" si="12"/>
        <v>906858</v>
      </c>
      <c r="C431" s="179">
        <f t="shared" si="13"/>
        <v>906858.49</v>
      </c>
      <c r="D431" s="179"/>
    </row>
    <row r="432" spans="1:7" ht="12.6" customHeight="1" x14ac:dyDescent="0.25">
      <c r="A432" s="179" t="s">
        <v>445</v>
      </c>
      <c r="B432" s="179">
        <f t="shared" si="12"/>
        <v>9464479</v>
      </c>
      <c r="C432" s="179">
        <f t="shared" si="13"/>
        <v>9464479.4500000011</v>
      </c>
      <c r="D432" s="179"/>
    </row>
    <row r="433" spans="1:7" ht="12.6" customHeight="1" x14ac:dyDescent="0.25">
      <c r="A433" s="179" t="s">
        <v>6</v>
      </c>
      <c r="B433" s="179">
        <f t="shared" si="12"/>
        <v>4555768</v>
      </c>
      <c r="C433" s="179">
        <f t="shared" si="13"/>
        <v>4555768</v>
      </c>
      <c r="D433" s="179">
        <f>C217</f>
        <v>4555767.8599999994</v>
      </c>
    </row>
    <row r="434" spans="1:7" ht="12.6" customHeight="1" x14ac:dyDescent="0.25">
      <c r="A434" s="179" t="s">
        <v>474</v>
      </c>
      <c r="B434" s="179">
        <f t="shared" si="12"/>
        <v>895817</v>
      </c>
      <c r="C434" s="179">
        <f t="shared" si="13"/>
        <v>895817.13</v>
      </c>
      <c r="D434" s="179">
        <f>D177</f>
        <v>895817.34000000008</v>
      </c>
    </row>
    <row r="435" spans="1:7" ht="12.6" customHeight="1" x14ac:dyDescent="0.25">
      <c r="A435" s="179" t="s">
        <v>447</v>
      </c>
      <c r="B435" s="179">
        <f t="shared" si="12"/>
        <v>591828</v>
      </c>
      <c r="C435" s="179"/>
      <c r="D435" s="179">
        <f>D181</f>
        <v>591827.65999999992</v>
      </c>
    </row>
    <row r="436" spans="1:7" ht="12.6" customHeight="1" x14ac:dyDescent="0.25">
      <c r="A436" s="179" t="s">
        <v>475</v>
      </c>
      <c r="B436" s="179">
        <f t="shared" si="12"/>
        <v>867763.35</v>
      </c>
      <c r="C436" s="179"/>
      <c r="D436" s="179">
        <f>D186</f>
        <v>867763.35</v>
      </c>
    </row>
    <row r="437" spans="1:7" ht="12.6" customHeight="1" x14ac:dyDescent="0.25">
      <c r="A437" s="194" t="s">
        <v>449</v>
      </c>
      <c r="B437" s="194">
        <f t="shared" si="12"/>
        <v>509695</v>
      </c>
      <c r="C437" s="194"/>
      <c r="D437" s="194">
        <f>D190</f>
        <v>509695.31</v>
      </c>
    </row>
    <row r="438" spans="1:7" ht="12.6" customHeight="1" x14ac:dyDescent="0.25">
      <c r="A438" s="194" t="s">
        <v>476</v>
      </c>
      <c r="B438" s="194">
        <f>C386+C387+C388</f>
        <v>1969286.35</v>
      </c>
      <c r="C438" s="194">
        <f>CD69</f>
        <v>1969286.32</v>
      </c>
      <c r="D438" s="194">
        <f>D181+D186+D190</f>
        <v>1969286.3199999998</v>
      </c>
    </row>
    <row r="439" spans="1:7" ht="12.6" customHeight="1" x14ac:dyDescent="0.25">
      <c r="A439" s="179" t="s">
        <v>451</v>
      </c>
      <c r="B439" s="194">
        <f>C389</f>
        <v>1448482.65</v>
      </c>
      <c r="C439" s="286">
        <f>SUM(C69:CC69)</f>
        <v>1448482.54</v>
      </c>
      <c r="D439" s="179"/>
    </row>
    <row r="440" spans="1:7" ht="12.6" customHeight="1" x14ac:dyDescent="0.25">
      <c r="A440" s="179" t="s">
        <v>477</v>
      </c>
      <c r="B440" s="194">
        <f>B438+B439</f>
        <v>3417769</v>
      </c>
      <c r="C440" s="194">
        <f>CE69</f>
        <v>3417768.8600000003</v>
      </c>
      <c r="D440" s="179"/>
    </row>
    <row r="441" spans="1:7" ht="12.6" customHeight="1" x14ac:dyDescent="0.25">
      <c r="A441" s="179" t="s">
        <v>478</v>
      </c>
      <c r="B441" s="179">
        <f>D390</f>
        <v>91509174</v>
      </c>
      <c r="C441" s="287">
        <f>SUM(C427:C437)+C440</f>
        <v>91509174.339999989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1700993</v>
      </c>
      <c r="C444" s="179">
        <f>C363</f>
        <v>1700993</v>
      </c>
      <c r="D444" s="179"/>
    </row>
    <row r="445" spans="1:7" ht="12.6" customHeight="1" x14ac:dyDescent="0.25">
      <c r="A445" s="179" t="s">
        <v>343</v>
      </c>
      <c r="B445" s="179">
        <f>D229</f>
        <v>89259800.200000003</v>
      </c>
      <c r="C445" s="179">
        <f>C364</f>
        <v>89259799.5</v>
      </c>
      <c r="D445" s="179"/>
    </row>
    <row r="446" spans="1:7" ht="12.6" customHeight="1" x14ac:dyDescent="0.25">
      <c r="A446" s="179" t="s">
        <v>351</v>
      </c>
      <c r="B446" s="179">
        <f>D236</f>
        <v>2131024.67</v>
      </c>
      <c r="C446" s="179">
        <f>C365</f>
        <v>2131025</v>
      </c>
      <c r="D446" s="179"/>
    </row>
    <row r="447" spans="1:7" ht="12.6" customHeight="1" x14ac:dyDescent="0.25">
      <c r="A447" s="179" t="s">
        <v>356</v>
      </c>
      <c r="B447" s="179">
        <f>D240</f>
        <v>190890.80000000002</v>
      </c>
      <c r="C447" s="179">
        <f>C366</f>
        <v>190891</v>
      </c>
      <c r="D447" s="179"/>
    </row>
    <row r="448" spans="1:7" ht="12.6" customHeight="1" x14ac:dyDescent="0.25">
      <c r="A448" s="179" t="s">
        <v>358</v>
      </c>
      <c r="B448" s="179">
        <f>D242</f>
        <v>93282708.670000002</v>
      </c>
      <c r="C448" s="179">
        <f>D367</f>
        <v>93282708.5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6438</v>
      </c>
    </row>
    <row r="454" spans="1:7" ht="12.6" customHeight="1" x14ac:dyDescent="0.25">
      <c r="A454" s="179" t="s">
        <v>168</v>
      </c>
      <c r="B454" s="179">
        <f>C233</f>
        <v>359704.43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1771320.24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3079985</v>
      </c>
      <c r="C458" s="194">
        <f>CE70</f>
        <v>3079985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38847793</v>
      </c>
      <c r="C463" s="194">
        <f>CE73</f>
        <v>38847793.489999995</v>
      </c>
      <c r="D463" s="194">
        <f>E141+E147+E153</f>
        <v>38847793.420000002</v>
      </c>
    </row>
    <row r="464" spans="1:7" ht="12.6" customHeight="1" x14ac:dyDescent="0.25">
      <c r="A464" s="179" t="s">
        <v>246</v>
      </c>
      <c r="B464" s="194">
        <f>C360</f>
        <v>143739726</v>
      </c>
      <c r="C464" s="194">
        <f>CE74</f>
        <v>143739725.69</v>
      </c>
      <c r="D464" s="194">
        <f>E142+E148+E154</f>
        <v>143739725.64999998</v>
      </c>
    </row>
    <row r="465" spans="1:7" ht="12.6" customHeight="1" x14ac:dyDescent="0.25">
      <c r="A465" s="179" t="s">
        <v>247</v>
      </c>
      <c r="B465" s="194">
        <f>D361</f>
        <v>182587519</v>
      </c>
      <c r="C465" s="194">
        <f>CE75</f>
        <v>182587519.18000001</v>
      </c>
      <c r="D465" s="194">
        <f>D463+D464</f>
        <v>182587519.06999999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643366</v>
      </c>
      <c r="C468" s="179">
        <f>E195</f>
        <v>643366.36</v>
      </c>
      <c r="D468" s="179"/>
    </row>
    <row r="469" spans="1:7" ht="12.6" customHeight="1" x14ac:dyDescent="0.25">
      <c r="A469" s="179" t="s">
        <v>333</v>
      </c>
      <c r="B469" s="179">
        <f t="shared" si="14"/>
        <v>1079344</v>
      </c>
      <c r="C469" s="179">
        <f>E196</f>
        <v>1079343.57</v>
      </c>
      <c r="D469" s="179"/>
    </row>
    <row r="470" spans="1:7" ht="12.6" customHeight="1" x14ac:dyDescent="0.25">
      <c r="A470" s="179" t="s">
        <v>334</v>
      </c>
      <c r="B470" s="179">
        <f t="shared" si="14"/>
        <v>39094081</v>
      </c>
      <c r="C470" s="179">
        <f>E197</f>
        <v>39094080.800000004</v>
      </c>
      <c r="D470" s="179"/>
    </row>
    <row r="471" spans="1:7" ht="12.6" customHeight="1" x14ac:dyDescent="0.25">
      <c r="A471" s="179" t="s">
        <v>494</v>
      </c>
      <c r="B471" s="179">
        <f t="shared" si="14"/>
        <v>608311</v>
      </c>
      <c r="C471" s="179">
        <f>E198</f>
        <v>608311.18999999994</v>
      </c>
      <c r="D471" s="179"/>
    </row>
    <row r="472" spans="1:7" ht="12.6" customHeight="1" x14ac:dyDescent="0.25">
      <c r="A472" s="179" t="s">
        <v>377</v>
      </c>
      <c r="B472" s="179">
        <f t="shared" si="14"/>
        <v>2407751</v>
      </c>
      <c r="C472" s="179">
        <f>E199</f>
        <v>2407750.5699999998</v>
      </c>
      <c r="D472" s="179"/>
    </row>
    <row r="473" spans="1:7" ht="12.6" customHeight="1" x14ac:dyDescent="0.25">
      <c r="A473" s="179" t="s">
        <v>495</v>
      </c>
      <c r="B473" s="179">
        <f t="shared" si="14"/>
        <v>37551757</v>
      </c>
      <c r="C473" s="179">
        <f>SUM(E200:E201)</f>
        <v>37551757.440000005</v>
      </c>
      <c r="D473" s="179"/>
    </row>
    <row r="474" spans="1:7" ht="12.6" customHeight="1" x14ac:dyDescent="0.25">
      <c r="A474" s="179" t="s">
        <v>339</v>
      </c>
      <c r="B474" s="179">
        <f t="shared" si="14"/>
        <v>248300</v>
      </c>
      <c r="C474" s="179">
        <f>E202</f>
        <v>248299.91</v>
      </c>
      <c r="D474" s="179"/>
    </row>
    <row r="475" spans="1:7" ht="12.6" customHeight="1" x14ac:dyDescent="0.25">
      <c r="A475" s="179" t="s">
        <v>340</v>
      </c>
      <c r="B475" s="179">
        <f t="shared" si="14"/>
        <v>1198540</v>
      </c>
      <c r="C475" s="179">
        <f>E203</f>
        <v>1198540.1499999999</v>
      </c>
      <c r="D475" s="179"/>
    </row>
    <row r="476" spans="1:7" ht="12.6" customHeight="1" x14ac:dyDescent="0.25">
      <c r="A476" s="179" t="s">
        <v>203</v>
      </c>
      <c r="B476" s="179">
        <f>D275</f>
        <v>82831450</v>
      </c>
      <c r="C476" s="179">
        <f>E204</f>
        <v>82831449.99000001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51949110</v>
      </c>
      <c r="C478" s="179">
        <f>E217</f>
        <v>51949109.649999999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75835258</v>
      </c>
    </row>
    <row r="482" spans="1:12" ht="12.6" customHeight="1" x14ac:dyDescent="0.25">
      <c r="A482" s="180" t="s">
        <v>499</v>
      </c>
      <c r="C482" s="180">
        <f>D339</f>
        <v>75835258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108</v>
      </c>
      <c r="B493" s="261" t="str">
        <f>RIGHT('Prior Year'!C83,4)</f>
        <v>108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Year'!C59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4498886.09</v>
      </c>
      <c r="C498" s="240">
        <f>E71</f>
        <v>4581754.7700000005</v>
      </c>
      <c r="D498" s="240">
        <f>'Prior Year'!E59</f>
        <v>4323</v>
      </c>
      <c r="E498" s="180">
        <f>E59</f>
        <v>4246</v>
      </c>
      <c r="F498" s="263">
        <f t="shared" si="15"/>
        <v>1040.686118436271</v>
      </c>
      <c r="G498" s="263">
        <f t="shared" si="15"/>
        <v>1079.0755463966086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4340031.84</v>
      </c>
      <c r="C509" s="240">
        <f>P71</f>
        <v>4561200.0199999996</v>
      </c>
      <c r="D509" s="240">
        <f>'Prior Year'!P59</f>
        <v>149772</v>
      </c>
      <c r="E509" s="180">
        <f>P59</f>
        <v>153214</v>
      </c>
      <c r="F509" s="263">
        <f t="shared" si="15"/>
        <v>28.977591539139492</v>
      </c>
      <c r="G509" s="263">
        <f t="shared" si="15"/>
        <v>29.770125575991749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302160.49</v>
      </c>
      <c r="C510" s="240">
        <f>Q71</f>
        <v>239550.19999999998</v>
      </c>
      <c r="D510" s="240">
        <f>'Prior Year'!Q59</f>
        <v>102090</v>
      </c>
      <c r="E510" s="180">
        <f>Q59</f>
        <v>100620</v>
      </c>
      <c r="F510" s="263">
        <f t="shared" si="15"/>
        <v>2.9597462043295133</v>
      </c>
      <c r="G510" s="263">
        <f t="shared" si="15"/>
        <v>2.3807414032995426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1495611.7200000002</v>
      </c>
      <c r="C511" s="240">
        <f>R71</f>
        <v>1542833.27</v>
      </c>
      <c r="D511" s="240">
        <f>'Prior Year'!R59</f>
        <v>149772</v>
      </c>
      <c r="E511" s="180">
        <f>R59</f>
        <v>153214</v>
      </c>
      <c r="F511" s="263">
        <f t="shared" si="15"/>
        <v>9.9859234035734321</v>
      </c>
      <c r="G511" s="263">
        <f t="shared" si="15"/>
        <v>10.069793034579085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7787427.8800000008</v>
      </c>
      <c r="C512" s="240">
        <f>S71</f>
        <v>7264850.7699999996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4230202.5199999996</v>
      </c>
      <c r="C514" s="240">
        <f>U71</f>
        <v>4192905.96</v>
      </c>
      <c r="D514" s="240">
        <f>'Prior Year'!U59</f>
        <v>248932</v>
      </c>
      <c r="E514" s="180">
        <f>U59</f>
        <v>237577</v>
      </c>
      <c r="F514" s="263">
        <f t="shared" si="17"/>
        <v>16.993405910047723</v>
      </c>
      <c r="G514" s="263">
        <f t="shared" si="17"/>
        <v>17.648619016150555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4871906.42</v>
      </c>
      <c r="C518" s="240">
        <f>Y71</f>
        <v>5104454.72</v>
      </c>
      <c r="D518" s="240">
        <f>'Prior Year'!Y59</f>
        <v>21391.18</v>
      </c>
      <c r="E518" s="180">
        <f>Y59</f>
        <v>22444.79</v>
      </c>
      <c r="F518" s="263">
        <f t="shared" si="17"/>
        <v>227.75304681649166</v>
      </c>
      <c r="G518" s="263">
        <f t="shared" si="17"/>
        <v>227.42269898715915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5951460.3700000001</v>
      </c>
      <c r="C521" s="240">
        <f>AB71</f>
        <v>6554447.8200000003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829120.04999999993</v>
      </c>
      <c r="C522" s="240">
        <f>AC71</f>
        <v>835455.52000000014</v>
      </c>
      <c r="D522" s="240">
        <f>'Prior Year'!AC59</f>
        <v>6350</v>
      </c>
      <c r="E522" s="180">
        <f>AC59</f>
        <v>7153</v>
      </c>
      <c r="F522" s="263">
        <f t="shared" si="17"/>
        <v>130.57008661417322</v>
      </c>
      <c r="G522" s="263">
        <f t="shared" si="17"/>
        <v>116.79791975394942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2736721.52</v>
      </c>
      <c r="C523" s="240">
        <f>AD71</f>
        <v>2801918.9399999995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174064</v>
      </c>
      <c r="C524" s="240">
        <f>AE71</f>
        <v>217664</v>
      </c>
      <c r="D524" s="240">
        <f>'Prior Year'!AE59</f>
        <v>2907</v>
      </c>
      <c r="E524" s="180">
        <f>AE59</f>
        <v>3540</v>
      </c>
      <c r="F524" s="263">
        <f t="shared" si="17"/>
        <v>59.877536979704161</v>
      </c>
      <c r="G524" s="263">
        <f t="shared" si="17"/>
        <v>61.487005649717517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4554269.67</v>
      </c>
      <c r="C526" s="240">
        <f>AG71</f>
        <v>4985734.4700000007</v>
      </c>
      <c r="D526" s="240">
        <f>'Prior Year'!AG59</f>
        <v>14853</v>
      </c>
      <c r="E526" s="180">
        <f>AG59</f>
        <v>14578</v>
      </c>
      <c r="F526" s="263">
        <f t="shared" si="17"/>
        <v>306.62288224601087</v>
      </c>
      <c r="G526" s="263">
        <f t="shared" si="17"/>
        <v>342.00401083824949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22543893.030000001</v>
      </c>
      <c r="C529" s="240">
        <f>AJ71</f>
        <v>26345037.66</v>
      </c>
      <c r="D529" s="240">
        <f>'Prior Year'!AJ59</f>
        <v>74640</v>
      </c>
      <c r="E529" s="180">
        <f>AJ59</f>
        <v>100382</v>
      </c>
      <c r="F529" s="263">
        <f t="shared" si="18"/>
        <v>302.0350084405145</v>
      </c>
      <c r="G529" s="263">
        <f t="shared" si="18"/>
        <v>262.44782590504275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94681.08</v>
      </c>
      <c r="C531" s="240">
        <f>AL71</f>
        <v>85793.57</v>
      </c>
      <c r="D531" s="240">
        <f>'Prior Year'!AL59</f>
        <v>1244</v>
      </c>
      <c r="E531" s="180">
        <f>AL59</f>
        <v>1151</v>
      </c>
      <c r="F531" s="263">
        <f t="shared" si="18"/>
        <v>76.110192926045016</v>
      </c>
      <c r="G531" s="263">
        <f t="shared" si="18"/>
        <v>74.538288444830584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31280.74</v>
      </c>
      <c r="C536" s="240">
        <f>AQ71</f>
        <v>16120.59</v>
      </c>
      <c r="D536" s="240">
        <f>'Prior Year'!AQ59</f>
        <v>57</v>
      </c>
      <c r="E536" s="180">
        <f>AQ59</f>
        <v>53</v>
      </c>
      <c r="F536" s="263">
        <f t="shared" si="18"/>
        <v>548.78491228070175</v>
      </c>
      <c r="G536" s="263">
        <f t="shared" si="18"/>
        <v>304.16207547169813</v>
      </c>
      <c r="H536" s="265">
        <f t="shared" si="16"/>
        <v>-0.4457535754625116</v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9270.5400000000009</v>
      </c>
      <c r="C537" s="240">
        <f>AR71</f>
        <v>10682.16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1804543.2100000002</v>
      </c>
      <c r="C544" s="240">
        <f>AY71</f>
        <v>2174474.77</v>
      </c>
      <c r="D544" s="240">
        <f>'Prior Year'!AY59</f>
        <v>34846</v>
      </c>
      <c r="E544" s="180">
        <f>AY59</f>
        <v>34685</v>
      </c>
      <c r="F544" s="263">
        <f t="shared" ref="F544:G550" si="19">IF(B544=0,"",IF(D544=0,"",B544/D544))</f>
        <v>51.786236870802966</v>
      </c>
      <c r="G544" s="263">
        <f t="shared" si="19"/>
        <v>62.692079284993511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143242</v>
      </c>
      <c r="E545" s="180">
        <f>AZ59</f>
        <v>145471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246683.35</v>
      </c>
      <c r="C546" s="240">
        <f>BA71</f>
        <v>263289.58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566878.6399999999</v>
      </c>
      <c r="C549" s="240">
        <f>BD71</f>
        <v>633187.51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1867595.34</v>
      </c>
      <c r="C550" s="240">
        <f>BE71</f>
        <v>1895695.8699999999</v>
      </c>
      <c r="D550" s="240">
        <f>'Prior Year'!BE59</f>
        <v>171278</v>
      </c>
      <c r="E550" s="180">
        <f>BE59</f>
        <v>182575</v>
      </c>
      <c r="F550" s="263">
        <f t="shared" si="19"/>
        <v>10.903883394247949</v>
      </c>
      <c r="G550" s="263">
        <f t="shared" si="19"/>
        <v>10.383107599616595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1066621.92</v>
      </c>
      <c r="C551" s="240">
        <f>BF71</f>
        <v>1164699.55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274434.51999999996</v>
      </c>
      <c r="C552" s="240">
        <f>BG71</f>
        <v>292575.27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1813574.33</v>
      </c>
      <c r="C553" s="240">
        <f>BH71</f>
        <v>1488764.0299999998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410600.45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968424.44</v>
      </c>
      <c r="C555" s="240">
        <f>BJ71</f>
        <v>1011060.32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904914.62000000011</v>
      </c>
      <c r="C557" s="240">
        <f>BL71</f>
        <v>1017542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1537707.9899999998</v>
      </c>
      <c r="C558" s="240">
        <f>BM71</f>
        <v>1653219.97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1553682.43</v>
      </c>
      <c r="C559" s="240">
        <f>BN71</f>
        <v>1229439.42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726750.08</v>
      </c>
      <c r="C561" s="240">
        <f>BP71</f>
        <v>841401.23999999987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855088.65</v>
      </c>
      <c r="C563" s="240">
        <f>BR71</f>
        <v>951200.38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1245646.9099999999</v>
      </c>
      <c r="C567" s="240">
        <f>BV71</f>
        <v>1438459.8399999996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96846.049999999988</v>
      </c>
      <c r="C568" s="240">
        <f>BW71</f>
        <v>101003.74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744435.26</v>
      </c>
      <c r="C569" s="240">
        <f>BX71</f>
        <v>846032.55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2147104.39</v>
      </c>
      <c r="C570" s="240">
        <f>BY71</f>
        <v>2535697.2599999998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30850.39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603706.28</v>
      </c>
      <c r="C574" s="240">
        <f>CC71</f>
        <v>661740.28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-1251371.5500000003</v>
      </c>
      <c r="C575" s="240">
        <f>CD71</f>
        <v>-1110698.68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177566</v>
      </c>
      <c r="E612" s="180">
        <f>SUM(C624:D647)+SUM(C668:D713)</f>
        <v>84256195.340994611</v>
      </c>
      <c r="F612" s="180">
        <f>CE64-(AX64+BD64+BE64+BG64+BJ64+BN64+BP64+BQ64+CB64+CC64+CD64)</f>
        <v>19493111.749999993</v>
      </c>
      <c r="G612" s="180">
        <f>CE77-(AX77+AY77+BD77+BE77+BG77+BJ77+BN77+BP77+BQ77+CB77+CC77+CD77)</f>
        <v>34685</v>
      </c>
      <c r="H612" s="197">
        <f>CE60-(AX60+AY60+AZ60+BD60+BE60+BG60+BJ60+BN60+BO60+BP60+BQ60+BR60+CB60+CC60+CD60)</f>
        <v>448.02000000000004</v>
      </c>
      <c r="I612" s="180">
        <f>CE78-(AX78+AY78+AZ78+BD78+BE78+BF78+BG78+BJ78+BN78+BO78+BP78+BQ78+BR78+CB78+CC78+CD78)</f>
        <v>43662</v>
      </c>
      <c r="J612" s="180">
        <f>CE79-(AX79+AY79+AZ79+BA79+BD79+BE79+BF79+BG79+BJ79+BN79+BO79+BP79+BQ79+BR79+CB79+CC79+CD79)</f>
        <v>317069</v>
      </c>
      <c r="K612" s="180">
        <f>CE75-(AW75+AX75+AY75+AZ75+BA75+BB75+BC75+BD75+BE75+BF75+BG75+BH75+BI75+BJ75+BK75+BL75+BM75+BN75+BO75+BP75+BQ75+BR75+BS75+BT75+BU75+BV75+BW75+BX75+CB75+CC75+CD75)</f>
        <v>182587519.18000001</v>
      </c>
      <c r="L612" s="197">
        <f>CE80-(AW80+AX80+AY80+AZ80+BA80+BB80+BC80+BD80+BE80+BF80+BG80+BH80+BI80+BJ80+BK80+BL80+BM80+BN80+BO80+BP80+BQ80+BR80+BS80+BT80+BU80+BV80+BW80+BX80+BY80+BZ80+CA80+CB80+CC80+CD80)</f>
        <v>101.39000000000001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1895695.8699999999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-1110698.68</v>
      </c>
      <c r="D615" s="266">
        <f>SUM(C614:C615)</f>
        <v>784997.19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1011060.32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292575.27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1229439.42</v>
      </c>
      <c r="D619" s="180">
        <f>(D615/D612)*BN76</f>
        <v>25959.38129867204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661740.28</v>
      </c>
      <c r="D620" s="180">
        <f>(D615/D612)*CC76</f>
        <v>98780.043552031348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841401.23999999987</v>
      </c>
      <c r="D621" s="180">
        <f>(D615/D612)*BP76</f>
        <v>12038.044154680512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4172993.9990053829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633187.51</v>
      </c>
      <c r="D624" s="180">
        <f>(D615/D612)*BD76</f>
        <v>14518.155344829527</v>
      </c>
      <c r="E624" s="180">
        <f>(E623/E612)*SUM(C624:D624)</f>
        <v>32079.206088845171</v>
      </c>
      <c r="F624" s="180">
        <f>SUM(C624:E624)</f>
        <v>679784.87143367471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2174474.77</v>
      </c>
      <c r="D625" s="180">
        <f>(D615/D612)*AY76</f>
        <v>20278.556201806648</v>
      </c>
      <c r="E625" s="180">
        <f>(E623/E612)*SUM(C625:D625)</f>
        <v>108700.52252503156</v>
      </c>
      <c r="F625" s="180">
        <f>(F624/F612)*AY64</f>
        <v>29068.632703000425</v>
      </c>
      <c r="G625" s="180">
        <f>SUM(C625:F625)</f>
        <v>2332522.4814298386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951200.38</v>
      </c>
      <c r="D626" s="180">
        <f>(D615/D612)*BR76</f>
        <v>8523.4480830789671</v>
      </c>
      <c r="E626" s="180">
        <f>(E623/E612)*SUM(C626:D626)</f>
        <v>47532.66818047953</v>
      </c>
      <c r="F626" s="180">
        <f>(F624/F612)*BR64</f>
        <v>424.6697377432975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1007681.1660013018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1164699.55</v>
      </c>
      <c r="D629" s="180">
        <f>(D615/D612)*BF76</f>
        <v>6414.69044011804</v>
      </c>
      <c r="E629" s="180">
        <f>(E623/E612)*SUM(C629:D629)</f>
        <v>58002.294997155877</v>
      </c>
      <c r="F629" s="180">
        <f>(F624/F612)*BF64</f>
        <v>3630.0617888921033</v>
      </c>
      <c r="G629" s="180">
        <f>(G625/G612)*BF77</f>
        <v>0</v>
      </c>
      <c r="H629" s="180">
        <f>(H628/H612)*BF60</f>
        <v>53598.14781887197</v>
      </c>
      <c r="I629" s="180">
        <f>SUM(C629:H629)</f>
        <v>1286344.7450450382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263289.58</v>
      </c>
      <c r="D630" s="180">
        <f>(D615/D612)*BA76</f>
        <v>0</v>
      </c>
      <c r="E630" s="180">
        <f>(E623/E612)*SUM(C630:D630)</f>
        <v>13040.059937361966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276329.63993736199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210236.72989421905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1488764.0299999998</v>
      </c>
      <c r="D636" s="180">
        <f>(D615/D612)*BH76</f>
        <v>10075.175405257762</v>
      </c>
      <c r="E636" s="180">
        <f>(E623/E612)*SUM(C636:D636)</f>
        <v>74233.674856986516</v>
      </c>
      <c r="F636" s="180">
        <f>(F624/F612)*BH64</f>
        <v>532.18693479200181</v>
      </c>
      <c r="G636" s="180">
        <f>(G625/G612)*BH77</f>
        <v>0</v>
      </c>
      <c r="H636" s="180">
        <f>(H628/H612)*BH60</f>
        <v>22042.041486569258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1017542</v>
      </c>
      <c r="D637" s="180">
        <f>(D615/D612)*BL76</f>
        <v>9202.0524818095801</v>
      </c>
      <c r="E637" s="180">
        <f>(E623/E612)*SUM(C637:D637)</f>
        <v>50852.008593324186</v>
      </c>
      <c r="F637" s="180">
        <f>(F624/F612)*BL64</f>
        <v>446.50447142567396</v>
      </c>
      <c r="G637" s="180">
        <f>(G625/G612)*BL77</f>
        <v>0</v>
      </c>
      <c r="H637" s="180">
        <f>(H628/H612)*BL60</f>
        <v>38708.523875903767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1653219.97</v>
      </c>
      <c r="D638" s="180">
        <f>(D615/D612)*BM76</f>
        <v>19734.788507709807</v>
      </c>
      <c r="E638" s="180">
        <f>(E623/E612)*SUM(C638:D638)</f>
        <v>82857.173168172652</v>
      </c>
      <c r="F638" s="180">
        <f>(F624/F612)*BM64</f>
        <v>180.45075934238929</v>
      </c>
      <c r="G638" s="180">
        <f>(G625/G612)*BM77</f>
        <v>0</v>
      </c>
      <c r="H638" s="180">
        <f>(H628/H612)*BM60</f>
        <v>46558.189670610569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1438459.8399999996</v>
      </c>
      <c r="D642" s="180">
        <f>(D615/D612)*BV76</f>
        <v>12668.018922231731</v>
      </c>
      <c r="E642" s="180">
        <f>(E623/E612)*SUM(C642:D642)</f>
        <v>71870.653814410864</v>
      </c>
      <c r="F642" s="180">
        <f>(F624/F612)*BV64</f>
        <v>287.96900258353349</v>
      </c>
      <c r="G642" s="180">
        <f>(G625/G612)*BV77</f>
        <v>0</v>
      </c>
      <c r="H642" s="180">
        <f>(H628/H612)*BV60</f>
        <v>49122.263884354339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101003.74</v>
      </c>
      <c r="D643" s="180">
        <f>(D615/D612)*BW76</f>
        <v>0</v>
      </c>
      <c r="E643" s="180">
        <f>(E623/E612)*SUM(C643:D643)</f>
        <v>5002.4570797588121</v>
      </c>
      <c r="F643" s="180">
        <f>(F624/F612)*BW64</f>
        <v>6.9645030724260444</v>
      </c>
      <c r="G643" s="180">
        <f>(G625/G612)*BW77</f>
        <v>0</v>
      </c>
      <c r="H643" s="180">
        <f>(H628/H612)*BW60</f>
        <v>3351.2899811212437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846032.55</v>
      </c>
      <c r="D644" s="180">
        <f>(D615/D612)*BX76</f>
        <v>1839.084233693387</v>
      </c>
      <c r="E644" s="180">
        <f>(E623/E612)*SUM(C644:D644)</f>
        <v>41992.914909873776</v>
      </c>
      <c r="F644" s="180">
        <f>(F624/F612)*BX64</f>
        <v>1101.3082987514822</v>
      </c>
      <c r="G644" s="180">
        <f>(G625/G612)*BX77</f>
        <v>0</v>
      </c>
      <c r="H644" s="180">
        <f>(H628/H612)*BX60</f>
        <v>12730.403552447142</v>
      </c>
      <c r="I644" s="180">
        <f>(I629/I612)*BX78</f>
        <v>0</v>
      </c>
      <c r="J644" s="180">
        <f>(J630/J612)*BX79</f>
        <v>0</v>
      </c>
      <c r="K644" s="180">
        <f>SUM(C631:J644)</f>
        <v>7310654.9582884237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2535697.2599999998</v>
      </c>
      <c r="D645" s="180">
        <f>(D615/D612)*BY76</f>
        <v>0</v>
      </c>
      <c r="E645" s="180">
        <f>(E623/E612)*SUM(C645:D645)</f>
        <v>125586.6041238871</v>
      </c>
      <c r="F645" s="180">
        <f>(F624/F612)*BY64</f>
        <v>1507.2665359763234</v>
      </c>
      <c r="G645" s="180">
        <f>(G625/G612)*BY77</f>
        <v>0</v>
      </c>
      <c r="H645" s="180">
        <f>(H628/H612)*BY60</f>
        <v>18218.422045021525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2681009.5527048847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19088784.900000002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4581754.7700000005</v>
      </c>
      <c r="D670" s="180">
        <f>(D615/D612)*E76</f>
        <v>40747.210052769107</v>
      </c>
      <c r="E670" s="180">
        <f>(E623/E612)*SUM(C670:D670)</f>
        <v>228940.70809966148</v>
      </c>
      <c r="F670" s="180">
        <f>(F624/F612)*E64</f>
        <v>10655.879759105097</v>
      </c>
      <c r="G670" s="180">
        <f>(G625/G612)*E77</f>
        <v>1984644.7591742079</v>
      </c>
      <c r="H670" s="180">
        <f>(H628/H612)*E60</f>
        <v>103057.78988924524</v>
      </c>
      <c r="I670" s="180">
        <f>(I629/I612)*E78</f>
        <v>226794.05083039493</v>
      </c>
      <c r="J670" s="180">
        <f>(J630/J612)*E79</f>
        <v>52467.6752162747</v>
      </c>
      <c r="K670" s="180">
        <f>(K644/K612)*E75</f>
        <v>443559.1460183991</v>
      </c>
      <c r="L670" s="180">
        <f>(L647/L612)*E80</f>
        <v>838228.64997282601</v>
      </c>
      <c r="M670" s="180">
        <f t="shared" si="20"/>
        <v>3929096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4561200.0199999996</v>
      </c>
      <c r="D681" s="180">
        <f>(D615/D612)*P76</f>
        <v>59739.291466102739</v>
      </c>
      <c r="E681" s="180">
        <f>(E623/E612)*SUM(C681:D681)</f>
        <v>228863.31311869656</v>
      </c>
      <c r="F681" s="180">
        <f>(F624/F612)*P64</f>
        <v>28486.883447560514</v>
      </c>
      <c r="G681" s="180">
        <f>(G625/G612)*P77</f>
        <v>208403.83941043881</v>
      </c>
      <c r="H681" s="180">
        <f>(H628/H612)*P60</f>
        <v>69297.479408285595</v>
      </c>
      <c r="I681" s="180">
        <f>(I629/I612)*P78</f>
        <v>137525.93261578117</v>
      </c>
      <c r="J681" s="180">
        <f>(J630/J612)*P79</f>
        <v>55971.156012404863</v>
      </c>
      <c r="K681" s="180">
        <f>(K644/K612)*P75</f>
        <v>661514.35571395338</v>
      </c>
      <c r="L681" s="180">
        <f>(L647/L612)*P80</f>
        <v>472263.83875440608</v>
      </c>
      <c r="M681" s="180">
        <f t="shared" si="20"/>
        <v>1922066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239550.19999999998</v>
      </c>
      <c r="D682" s="180">
        <f>(D615/D612)*Q76</f>
        <v>4703.8115977157786</v>
      </c>
      <c r="E682" s="180">
        <f>(E623/E612)*SUM(C682:D682)</f>
        <v>12097.276888721985</v>
      </c>
      <c r="F682" s="180">
        <f>(F624/F612)*Q64</f>
        <v>799.94559182151306</v>
      </c>
      <c r="G682" s="180">
        <f>(G625/G612)*Q77</f>
        <v>0</v>
      </c>
      <c r="H682" s="180">
        <f>(H628/H612)*Q60</f>
        <v>2249.1879067927812</v>
      </c>
      <c r="I682" s="180">
        <f>(I629/I612)*Q78</f>
        <v>0</v>
      </c>
      <c r="J682" s="180">
        <f>(J630/J612)*Q79</f>
        <v>0</v>
      </c>
      <c r="K682" s="180">
        <f>(K644/K612)*Q75</f>
        <v>38891.939567720598</v>
      </c>
      <c r="L682" s="180">
        <f>(L647/L612)*Q80</f>
        <v>25384.842396653406</v>
      </c>
      <c r="M682" s="180">
        <f t="shared" si="20"/>
        <v>84127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1542833.27</v>
      </c>
      <c r="D683" s="180">
        <f>(D615/D612)*R76</f>
        <v>0</v>
      </c>
      <c r="E683" s="180">
        <f>(E623/E612)*SUM(C683:D683)</f>
        <v>76412.588428893214</v>
      </c>
      <c r="F683" s="180">
        <f>(F624/F612)*R64</f>
        <v>3390.9977493734041</v>
      </c>
      <c r="G683" s="180">
        <f>(G625/G612)*R77</f>
        <v>0</v>
      </c>
      <c r="H683" s="180">
        <f>(H628/H612)*R60</f>
        <v>9041.7353853069799</v>
      </c>
      <c r="I683" s="180">
        <f>(I629/I612)*R78</f>
        <v>0</v>
      </c>
      <c r="J683" s="180">
        <f>(J630/J612)*R79</f>
        <v>0</v>
      </c>
      <c r="K683" s="180">
        <f>(K644/K612)*R75</f>
        <v>231097.53955105058</v>
      </c>
      <c r="L683" s="180">
        <f>(L647/L612)*R80</f>
        <v>0</v>
      </c>
      <c r="M683" s="180">
        <f t="shared" si="20"/>
        <v>319943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7264850.7699999996</v>
      </c>
      <c r="D684" s="180">
        <f>(D615/D612)*S76</f>
        <v>3806.3738586778995</v>
      </c>
      <c r="E684" s="180">
        <f>(E623/E612)*SUM(C684:D684)</f>
        <v>359998.00987206324</v>
      </c>
      <c r="F684" s="180">
        <f>(F624/F612)*S64</f>
        <v>243369.13779924292</v>
      </c>
      <c r="G684" s="180">
        <f>(G625/G612)*S77</f>
        <v>0</v>
      </c>
      <c r="H684" s="180">
        <f>(H628/H612)*S60</f>
        <v>9064.2272643749093</v>
      </c>
      <c r="I684" s="180">
        <f>(I629/I612)*S78</f>
        <v>4389.7523478473431</v>
      </c>
      <c r="J684" s="180">
        <f>(J630/J612)*S79</f>
        <v>184.76067880089425</v>
      </c>
      <c r="K684" s="180">
        <f>(K644/K612)*S75</f>
        <v>871789.92973469023</v>
      </c>
      <c r="L684" s="180">
        <f>(L647/L612)*S80</f>
        <v>0</v>
      </c>
      <c r="M684" s="180">
        <f t="shared" si="20"/>
        <v>1492602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4192905.96</v>
      </c>
      <c r="D686" s="180">
        <f>(D615/D612)*U76</f>
        <v>2740.9428482930289</v>
      </c>
      <c r="E686" s="180">
        <f>(E623/E612)*SUM(C686:D686)</f>
        <v>207799.66715412299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10723.958755814985</v>
      </c>
      <c r="J686" s="180">
        <f>(J630/J612)*U79</f>
        <v>0</v>
      </c>
      <c r="K686" s="180">
        <f>(K644/K612)*U75</f>
        <v>503875.57754749234</v>
      </c>
      <c r="L686" s="180">
        <f>(L647/L612)*U80</f>
        <v>0</v>
      </c>
      <c r="M686" s="180">
        <f t="shared" si="20"/>
        <v>725140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5104454.72</v>
      </c>
      <c r="D690" s="180">
        <f>(D615/D612)*Y76</f>
        <v>46578.344918734438</v>
      </c>
      <c r="E690" s="180">
        <f>(E623/E612)*SUM(C690:D690)</f>
        <v>255117.50182393697</v>
      </c>
      <c r="F690" s="180">
        <f>(F624/F612)*Y64</f>
        <v>5090.9380596983028</v>
      </c>
      <c r="G690" s="180">
        <f>(G625/G612)*Y77</f>
        <v>0</v>
      </c>
      <c r="H690" s="180">
        <f>(H628/H612)*Y60</f>
        <v>65203.95741792272</v>
      </c>
      <c r="I690" s="180">
        <f>(I629/I612)*Y78</f>
        <v>70088.730439790801</v>
      </c>
      <c r="J690" s="180">
        <f>(J630/J612)*Y79</f>
        <v>33353.660086740681</v>
      </c>
      <c r="K690" s="180">
        <f>(K644/K612)*Y75</f>
        <v>973417.26202167897</v>
      </c>
      <c r="L690" s="180">
        <f>(L647/L612)*Y80</f>
        <v>11899.144873431285</v>
      </c>
      <c r="M690" s="180">
        <f t="shared" si="20"/>
        <v>1460750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6554447.8200000003</v>
      </c>
      <c r="D693" s="180">
        <f>(D615/D612)*AB76</f>
        <v>3687.0102185103001</v>
      </c>
      <c r="E693" s="180">
        <f>(E623/E612)*SUM(C693:D693)</f>
        <v>324807.65575056372</v>
      </c>
      <c r="F693" s="180">
        <f>(F624/F612)*AB64</f>
        <v>196677.57304246613</v>
      </c>
      <c r="G693" s="180">
        <f>(G625/G612)*AB77</f>
        <v>0</v>
      </c>
      <c r="H693" s="180">
        <f>(H628/H612)*AB60</f>
        <v>13270.208650077409</v>
      </c>
      <c r="I693" s="180">
        <f>(I629/I612)*AB78</f>
        <v>10723.958755814985</v>
      </c>
      <c r="J693" s="180">
        <f>(J630/J612)*AB79</f>
        <v>0</v>
      </c>
      <c r="K693" s="180">
        <f>(K644/K612)*AB75</f>
        <v>651371.53717372543</v>
      </c>
      <c r="L693" s="180">
        <f>(L647/L612)*AB80</f>
        <v>0</v>
      </c>
      <c r="M693" s="180">
        <f t="shared" si="20"/>
        <v>1200538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835455.52000000014</v>
      </c>
      <c r="D694" s="180">
        <f>(D615/D612)*AC76</f>
        <v>3351.023675816316</v>
      </c>
      <c r="E694" s="180">
        <f>(E623/E612)*SUM(C694:D694)</f>
        <v>41543.94414463373</v>
      </c>
      <c r="F694" s="180">
        <f>(F624/F612)*AC64</f>
        <v>3461.6806029980471</v>
      </c>
      <c r="G694" s="180">
        <f>(G625/G612)*AC77</f>
        <v>0</v>
      </c>
      <c r="H694" s="180">
        <f>(H628/H612)*AC60</f>
        <v>14394.8026034738</v>
      </c>
      <c r="I694" s="180">
        <f>(I629/I612)*AC78</f>
        <v>7659.9705398678461</v>
      </c>
      <c r="J694" s="180">
        <f>(J630/J612)*AC79</f>
        <v>0</v>
      </c>
      <c r="K694" s="180">
        <f>(K644/K612)*AC75</f>
        <v>57161.578196463473</v>
      </c>
      <c r="L694" s="180">
        <f>(L647/L612)*AC80</f>
        <v>0</v>
      </c>
      <c r="M694" s="180">
        <f t="shared" si="20"/>
        <v>127573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2801918.9399999995</v>
      </c>
      <c r="D695" s="180">
        <f>(D615/D612)*AD76</f>
        <v>19248.492195915882</v>
      </c>
      <c r="E695" s="180">
        <f>(E623/E612)*SUM(C695:D695)</f>
        <v>139725.21209980387</v>
      </c>
      <c r="F695" s="180">
        <f>(F624/F612)*AD64</f>
        <v>38064.128339202485</v>
      </c>
      <c r="G695" s="180">
        <f>(G625/G612)*AD77</f>
        <v>0</v>
      </c>
      <c r="H695" s="180">
        <f>(H628/H612)*AD60</f>
        <v>40597.841717609699</v>
      </c>
      <c r="I695" s="180">
        <f>(I629/I612)*AD78</f>
        <v>84112.368812779619</v>
      </c>
      <c r="J695" s="180">
        <f>(J630/J612)*AD79</f>
        <v>21589.982527993176</v>
      </c>
      <c r="K695" s="180">
        <f>(K644/K612)*AD75</f>
        <v>581196.29623512365</v>
      </c>
      <c r="L695" s="180">
        <f>(L647/L612)*AD80</f>
        <v>161299.51939540185</v>
      </c>
      <c r="M695" s="180">
        <f t="shared" si="20"/>
        <v>1085834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217664</v>
      </c>
      <c r="D696" s="180">
        <f>(D615/D612)*AE76</f>
        <v>0</v>
      </c>
      <c r="E696" s="180">
        <f>(E623/E612)*SUM(C696:D696)</f>
        <v>10780.341577535863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23713.125613301312</v>
      </c>
      <c r="L696" s="180">
        <f>(L647/L612)*AE80</f>
        <v>0</v>
      </c>
      <c r="M696" s="180">
        <f t="shared" si="20"/>
        <v>34493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4985734.4700000007</v>
      </c>
      <c r="D698" s="180">
        <f>(D615/D612)*AG76</f>
        <v>28642.852764662151</v>
      </c>
      <c r="E698" s="180">
        <f>(E623/E612)*SUM(C698:D698)</f>
        <v>248349.29220290386</v>
      </c>
      <c r="F698" s="180">
        <f>(F624/F612)*AG64</f>
        <v>7457.38699836663</v>
      </c>
      <c r="G698" s="180">
        <f>(G625/G612)*AG77</f>
        <v>139473.88284519204</v>
      </c>
      <c r="H698" s="180">
        <f>(H628/H612)*AG60</f>
        <v>60930.500395016439</v>
      </c>
      <c r="I698" s="180">
        <f>(I629/I612)*AG78</f>
        <v>113397.02541519747</v>
      </c>
      <c r="J698" s="180">
        <f>(J630/J612)*AG79</f>
        <v>62626.898012416328</v>
      </c>
      <c r="K698" s="180">
        <f>(K644/K612)*AG75</f>
        <v>591193.5599357012</v>
      </c>
      <c r="L698" s="180">
        <f>(L647/L612)*AG80</f>
        <v>414354.66703704052</v>
      </c>
      <c r="M698" s="180">
        <f t="shared" si="20"/>
        <v>1666426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26345037.66</v>
      </c>
      <c r="D701" s="180">
        <f>(D615/D612)*AJ76</f>
        <v>331720.39777688292</v>
      </c>
      <c r="E701" s="180">
        <f>(E623/E612)*SUM(C701:D701)</f>
        <v>1321231.6416316754</v>
      </c>
      <c r="F701" s="180">
        <f>(F624/F612)*AJ64</f>
        <v>105144.30530826026</v>
      </c>
      <c r="G701" s="180">
        <f>(G625/G612)*AJ77</f>
        <v>0</v>
      </c>
      <c r="H701" s="180">
        <f>(H628/H612)*AJ60</f>
        <v>376244.1530482964</v>
      </c>
      <c r="I701" s="180">
        <f>(I629/I612)*AJ78</f>
        <v>410692.26663752995</v>
      </c>
      <c r="J701" s="180">
        <f>(J630/J612)*AJ79</f>
        <v>43340.323380983355</v>
      </c>
      <c r="K701" s="180">
        <f>(K644/K612)*AJ75</f>
        <v>1673890.1340552177</v>
      </c>
      <c r="L701" s="180">
        <f>(L647/L612)*AJ80</f>
        <v>757578.89027512504</v>
      </c>
      <c r="M701" s="180">
        <f t="shared" si="20"/>
        <v>5019842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85793.57</v>
      </c>
      <c r="D703" s="180">
        <f>(D615/D612)*AL76</f>
        <v>0</v>
      </c>
      <c r="E703" s="180">
        <f>(E623/E612)*SUM(C703:D703)</f>
        <v>4249.1362363837543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7203.7295541197809</v>
      </c>
      <c r="L703" s="180">
        <f>(L647/L612)*AL80</f>
        <v>0</v>
      </c>
      <c r="M703" s="180">
        <f t="shared" si="20"/>
        <v>11453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16120.59</v>
      </c>
      <c r="D708" s="180">
        <f>(D615/D612)*AQ76</f>
        <v>0</v>
      </c>
      <c r="E708" s="180">
        <f>(E623/E612)*SUM(C708:D708)</f>
        <v>798.41161896964525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779.24736978621081</v>
      </c>
      <c r="L708" s="180">
        <f>(L647/L612)*AQ80</f>
        <v>0</v>
      </c>
      <c r="M708" s="180">
        <f t="shared" si="20"/>
        <v>1578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10682.16</v>
      </c>
      <c r="D709" s="180">
        <f>(D615/D612)*AR76</f>
        <v>0</v>
      </c>
      <c r="E709" s="180">
        <f>(E623/E612)*SUM(C709:D709)</f>
        <v>529.06008152882646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529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6795.184021747983</v>
      </c>
      <c r="K713" s="180">
        <f>(K644/K612)*AV75</f>
        <v>0</v>
      </c>
      <c r="L713" s="180">
        <f>(L647/L612)*AV80</f>
        <v>0</v>
      </c>
      <c r="M713" s="180">
        <f t="shared" si="20"/>
        <v>6795</v>
      </c>
      <c r="N713" s="199" t="s">
        <v>741</v>
      </c>
    </row>
    <row r="715" spans="1:15" ht="12.6" customHeight="1" x14ac:dyDescent="0.25">
      <c r="C715" s="180">
        <f>SUM(C614:C647)+SUM(C668:C713)</f>
        <v>88429189.340000004</v>
      </c>
      <c r="D715" s="180">
        <f>SUM(D616:D647)+SUM(D668:D713)</f>
        <v>784997.19</v>
      </c>
      <c r="E715" s="180">
        <f>SUM(E624:E647)+SUM(E668:E713)</f>
        <v>4172993.9990053838</v>
      </c>
      <c r="F715" s="180">
        <f>SUM(F625:F648)+SUM(F668:F713)</f>
        <v>679784.87143367494</v>
      </c>
      <c r="G715" s="180">
        <f>SUM(G626:G647)+SUM(G668:G713)</f>
        <v>2332522.481429839</v>
      </c>
      <c r="H715" s="180">
        <f>SUM(H629:H647)+SUM(H668:H713)</f>
        <v>1007681.1660013018</v>
      </c>
      <c r="I715" s="180">
        <f>SUM(I630:I647)+SUM(I668:I713)</f>
        <v>1286344.7450450379</v>
      </c>
      <c r="J715" s="180">
        <f>SUM(J631:J647)+SUM(J668:J713)</f>
        <v>276329.63993736199</v>
      </c>
      <c r="K715" s="180">
        <f>SUM(K668:K713)</f>
        <v>7310654.9582884228</v>
      </c>
      <c r="L715" s="180">
        <f>SUM(L668:L713)</f>
        <v>2681009.5527048842</v>
      </c>
      <c r="M715" s="180">
        <f>SUM(M668:M713)</f>
        <v>19088785</v>
      </c>
      <c r="N715" s="198" t="s">
        <v>742</v>
      </c>
    </row>
    <row r="716" spans="1:15" ht="12.6" customHeight="1" x14ac:dyDescent="0.25">
      <c r="C716" s="180">
        <f>CE71</f>
        <v>88429189.339999989</v>
      </c>
      <c r="D716" s="180">
        <f>D615</f>
        <v>784997.19</v>
      </c>
      <c r="E716" s="180">
        <f>E623</f>
        <v>4172993.9990053829</v>
      </c>
      <c r="F716" s="180">
        <f>F624</f>
        <v>679784.87143367471</v>
      </c>
      <c r="G716" s="180">
        <f>G625</f>
        <v>2332522.4814298386</v>
      </c>
      <c r="H716" s="180">
        <f>H628</f>
        <v>1007681.1660013018</v>
      </c>
      <c r="I716" s="180">
        <f>I629</f>
        <v>1286344.7450450382</v>
      </c>
      <c r="J716" s="180">
        <f>J630</f>
        <v>276329.63993736199</v>
      </c>
      <c r="K716" s="180">
        <f>K644</f>
        <v>7310654.9582884237</v>
      </c>
      <c r="L716" s="180">
        <f>L647</f>
        <v>2681009.5527048847</v>
      </c>
      <c r="M716" s="180">
        <f>C648</f>
        <v>19088784.900000002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0" transitionEvaluation="1" transitionEntry="1">
    <pageSetUpPr autoPageBreaks="0" fitToPage="1"/>
  </sheetPr>
  <dimension ref="A1:CF817"/>
  <sheetViews>
    <sheetView showGridLines="0" topLeftCell="A430" zoomScaleNormal="100" workbookViewId="0">
      <selection activeCell="B139" sqref="B139:D13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8253649.9899999993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749821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554609</v>
      </c>
      <c r="Q48" s="195">
        <f>ROUND(((B48/CE61)*Q61),0)</f>
        <v>47835</v>
      </c>
      <c r="R48" s="195">
        <f>ROUND(((B48/CE61)*R61),0)</f>
        <v>269559</v>
      </c>
      <c r="S48" s="195">
        <f>ROUND(((B48/CE61)*S61),0)</f>
        <v>42571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416843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145859</v>
      </c>
      <c r="AC48" s="195">
        <f>ROUND(((B48/CE61)*AC61),0)</f>
        <v>122157</v>
      </c>
      <c r="AD48" s="195">
        <f>ROUND(((B48/CE61)*AD61),0)</f>
        <v>278354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397491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2943055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220694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93138</v>
      </c>
      <c r="BE48" s="195">
        <f>ROUND(((B48/CE61)*BE61),0)</f>
        <v>114414</v>
      </c>
      <c r="BF48" s="195">
        <f>ROUND(((B48/CE61)*BF61),0)</f>
        <v>180491</v>
      </c>
      <c r="BG48" s="195">
        <f>ROUND(((B48/CE61)*BG61),0)</f>
        <v>0</v>
      </c>
      <c r="BH48" s="195">
        <f>ROUND(((B48/CE61)*BH61),0)</f>
        <v>155714</v>
      </c>
      <c r="BI48" s="195">
        <f>ROUND(((B48/CE61)*BI61),0)</f>
        <v>52284</v>
      </c>
      <c r="BJ48" s="195">
        <f>ROUND(((B48/CE61)*BJ61),0)</f>
        <v>105867</v>
      </c>
      <c r="BK48" s="195">
        <f>ROUND(((B48/CE61)*BK61),0)</f>
        <v>0</v>
      </c>
      <c r="BL48" s="195">
        <f>ROUND(((B48/CE61)*BL61),0)</f>
        <v>163491</v>
      </c>
      <c r="BM48" s="195">
        <f>ROUND(((B48/CE61)*BM61),0)</f>
        <v>216357</v>
      </c>
      <c r="BN48" s="195">
        <f>ROUND(((B48/CE61)*BN61),0)</f>
        <v>150116</v>
      </c>
      <c r="BO48" s="195">
        <f>ROUND(((B48/CE61)*BO61),0)</f>
        <v>0</v>
      </c>
      <c r="BP48" s="195">
        <f>ROUND(((B48/CE61)*BP61),0)</f>
        <v>37744</v>
      </c>
      <c r="BQ48" s="195">
        <f>ROUND(((B48/CE61)*BQ61),0)</f>
        <v>0</v>
      </c>
      <c r="BR48" s="195">
        <f>ROUND(((B48/CE61)*BR61),0)</f>
        <v>85609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211843</v>
      </c>
      <c r="BW48" s="195">
        <f>ROUND(((B48/CE61)*BW61),0)</f>
        <v>15971</v>
      </c>
      <c r="BX48" s="195">
        <f>ROUND(((B48/CE61)*BX61),0)</f>
        <v>123323</v>
      </c>
      <c r="BY48" s="195">
        <f>ROUND(((B48/CE61)*BY61),0)</f>
        <v>357600</v>
      </c>
      <c r="BZ48" s="195">
        <f>ROUND(((B48/CE61)*BZ61),0)</f>
        <v>0</v>
      </c>
      <c r="CA48" s="195">
        <f>ROUND(((B48/CE61)*CA61),0)</f>
        <v>840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8253650</v>
      </c>
    </row>
    <row r="49" spans="1:84" ht="12.6" customHeight="1" x14ac:dyDescent="0.25">
      <c r="A49" s="175" t="s">
        <v>206</v>
      </c>
      <c r="B49" s="195">
        <f>B47+B48</f>
        <v>8253649.9899999993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4391343.78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236312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346456</v>
      </c>
      <c r="Q52" s="195">
        <f>ROUND((B52/(CE76+CF76)*Q76),0)</f>
        <v>27280</v>
      </c>
      <c r="R52" s="195">
        <f>ROUND((B52/(CE76+CF76)*R76),0)</f>
        <v>0</v>
      </c>
      <c r="S52" s="195">
        <f>ROUND((B52/(CE76+CF76)*S76),0)</f>
        <v>22075</v>
      </c>
      <c r="T52" s="195">
        <f>ROUND((B52/(CE76+CF76)*T76),0)</f>
        <v>0</v>
      </c>
      <c r="U52" s="195">
        <f>ROUND((B52/(CE76+CF76)*U76),0)</f>
        <v>15896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270129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21383</v>
      </c>
      <c r="AC52" s="195">
        <f>ROUND((B52/(CE76+CF76)*AC76),0)</f>
        <v>19434</v>
      </c>
      <c r="AD52" s="195">
        <f>ROUND((B52/(CE76+CF76)*AD76),0)</f>
        <v>111631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166113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1895161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86325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84197</v>
      </c>
      <c r="BE52" s="195">
        <f>ROUND((B52/(CE76+CF76)*BE76),0)</f>
        <v>128424</v>
      </c>
      <c r="BF52" s="195">
        <f>ROUND((B52/(CE76+CF76)*BF76),0)</f>
        <v>37202</v>
      </c>
      <c r="BG52" s="195">
        <f>ROUND((B52/(CE76+CF76)*BG76),0)</f>
        <v>0</v>
      </c>
      <c r="BH52" s="195">
        <f>ROUND((B52/(CE76+CF76)*BH76),0)</f>
        <v>58431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13871</v>
      </c>
      <c r="BM52" s="195">
        <f>ROUND((B52/(CE76+CF76)*BM76),0)</f>
        <v>114451</v>
      </c>
      <c r="BN52" s="195">
        <f>ROUND((B52/(CE76+CF76)*BN76),0)</f>
        <v>150550</v>
      </c>
      <c r="BO52" s="195">
        <f>ROUND((B52/(CE76+CF76)*BO76),0)</f>
        <v>0</v>
      </c>
      <c r="BP52" s="195">
        <f>ROUND((B52/(CE76+CF76)*BP76),0)</f>
        <v>31279</v>
      </c>
      <c r="BQ52" s="195">
        <f>ROUND((B52/(CE76+CF76)*BQ76),0)</f>
        <v>0</v>
      </c>
      <c r="BR52" s="195">
        <f>ROUND((B52/(CE76+CF76)*BR76),0)</f>
        <v>49431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33971</v>
      </c>
      <c r="BW52" s="195">
        <f>ROUND((B52/(CE76+CF76)*BW76),0)</f>
        <v>0</v>
      </c>
      <c r="BX52" s="195">
        <f>ROUND((B52/(CE76+CF76)*BX76),0)</f>
        <v>10666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460676</v>
      </c>
      <c r="CD52" s="195"/>
      <c r="CE52" s="195">
        <f>SUM(C52:CD52)</f>
        <v>4391344</v>
      </c>
    </row>
    <row r="53" spans="1:84" ht="12.6" customHeight="1" x14ac:dyDescent="0.25">
      <c r="A53" s="175" t="s">
        <v>206</v>
      </c>
      <c r="B53" s="195">
        <f>B51+B52</f>
        <v>4391343.78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4323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149772</v>
      </c>
      <c r="Q59" s="185">
        <v>102090</v>
      </c>
      <c r="R59" s="185">
        <v>149772</v>
      </c>
      <c r="S59" s="248"/>
      <c r="T59" s="248"/>
      <c r="U59" s="224">
        <v>248932</v>
      </c>
      <c r="V59" s="185"/>
      <c r="W59" s="185"/>
      <c r="X59" s="185"/>
      <c r="Y59" s="185">
        <v>21391.18</v>
      </c>
      <c r="Z59" s="185"/>
      <c r="AA59" s="185"/>
      <c r="AB59" s="248"/>
      <c r="AC59" s="185">
        <v>6350</v>
      </c>
      <c r="AD59" s="185"/>
      <c r="AE59" s="185">
        <v>2907</v>
      </c>
      <c r="AF59" s="185"/>
      <c r="AG59" s="185">
        <v>14853</v>
      </c>
      <c r="AH59" s="185"/>
      <c r="AI59" s="185"/>
      <c r="AJ59" s="185">
        <v>74640</v>
      </c>
      <c r="AK59" s="185"/>
      <c r="AL59" s="185">
        <v>1244</v>
      </c>
      <c r="AM59" s="185"/>
      <c r="AN59" s="185"/>
      <c r="AO59" s="185"/>
      <c r="AP59" s="185"/>
      <c r="AQ59" s="185">
        <v>57</v>
      </c>
      <c r="AR59" s="185"/>
      <c r="AS59" s="185"/>
      <c r="AT59" s="185"/>
      <c r="AU59" s="185"/>
      <c r="AV59" s="248"/>
      <c r="AW59" s="248"/>
      <c r="AX59" s="248"/>
      <c r="AY59" s="185">
        <v>34846</v>
      </c>
      <c r="AZ59" s="185">
        <v>143242</v>
      </c>
      <c r="BA59" s="248"/>
      <c r="BB59" s="248"/>
      <c r="BC59" s="248"/>
      <c r="BD59" s="248"/>
      <c r="BE59" s="185">
        <v>171278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45.86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30.979999999999997</v>
      </c>
      <c r="Q60" s="221">
        <v>1.52</v>
      </c>
      <c r="R60" s="221">
        <v>4.09</v>
      </c>
      <c r="S60" s="221">
        <v>4.0599999999999996</v>
      </c>
      <c r="T60" s="221"/>
      <c r="U60" s="221"/>
      <c r="V60" s="221"/>
      <c r="W60" s="221"/>
      <c r="X60" s="221"/>
      <c r="Y60" s="221">
        <v>26.55</v>
      </c>
      <c r="Z60" s="221"/>
      <c r="AA60" s="221"/>
      <c r="AB60" s="221">
        <v>6.04</v>
      </c>
      <c r="AC60" s="221">
        <v>6.44</v>
      </c>
      <c r="AD60" s="221">
        <v>18.700000000000003</v>
      </c>
      <c r="AE60" s="221"/>
      <c r="AF60" s="221"/>
      <c r="AG60" s="221">
        <v>26.81</v>
      </c>
      <c r="AH60" s="221"/>
      <c r="AI60" s="221"/>
      <c r="AJ60" s="221">
        <v>134.01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21.66</v>
      </c>
      <c r="AZ60" s="221"/>
      <c r="BA60" s="221"/>
      <c r="BB60" s="221"/>
      <c r="BC60" s="221"/>
      <c r="BD60" s="221">
        <v>7.37</v>
      </c>
      <c r="BE60" s="221">
        <v>6.69</v>
      </c>
      <c r="BF60" s="221">
        <v>21.27</v>
      </c>
      <c r="BG60" s="221"/>
      <c r="BH60" s="221">
        <v>9.4700000000000006</v>
      </c>
      <c r="BI60" s="221">
        <v>2.27</v>
      </c>
      <c r="BJ60" s="221">
        <v>5.46</v>
      </c>
      <c r="BK60" s="221"/>
      <c r="BL60" s="221">
        <v>15.95</v>
      </c>
      <c r="BM60" s="221">
        <v>20.059999999999999</v>
      </c>
      <c r="BN60" s="221">
        <v>3.17</v>
      </c>
      <c r="BO60" s="221"/>
      <c r="BP60" s="221">
        <v>2.8200000000000003</v>
      </c>
      <c r="BQ60" s="221"/>
      <c r="BR60" s="221">
        <v>5.08</v>
      </c>
      <c r="BS60" s="221"/>
      <c r="BT60" s="221"/>
      <c r="BU60" s="221"/>
      <c r="BV60" s="221">
        <v>18.98</v>
      </c>
      <c r="BW60" s="221">
        <v>1.42</v>
      </c>
      <c r="BX60" s="221">
        <v>6.6999999999999993</v>
      </c>
      <c r="BY60" s="221">
        <v>6.61</v>
      </c>
      <c r="BZ60" s="221"/>
      <c r="CA60" s="221">
        <v>0.16</v>
      </c>
      <c r="CB60" s="221"/>
      <c r="CC60" s="221"/>
      <c r="CD60" s="249" t="s">
        <v>221</v>
      </c>
      <c r="CE60" s="251">
        <f t="shared" ref="CE60:CE70" si="0">SUM(C60:CD60)</f>
        <v>460.20000000000005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3064939.54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2266996.52</v>
      </c>
      <c r="Q61" s="185">
        <v>195527.48</v>
      </c>
      <c r="R61" s="185">
        <v>1101838.06</v>
      </c>
      <c r="S61" s="185">
        <v>174010.12</v>
      </c>
      <c r="T61" s="185"/>
      <c r="U61" s="185"/>
      <c r="V61" s="185"/>
      <c r="W61" s="185"/>
      <c r="X61" s="185"/>
      <c r="Y61" s="185">
        <v>1703869.6</v>
      </c>
      <c r="Z61" s="185"/>
      <c r="AA61" s="185"/>
      <c r="AB61" s="185">
        <v>596207.37</v>
      </c>
      <c r="AC61" s="185">
        <v>499324.77</v>
      </c>
      <c r="AD61" s="185">
        <v>1137788.4500000002</v>
      </c>
      <c r="AE61" s="185"/>
      <c r="AF61" s="185"/>
      <c r="AG61" s="185">
        <v>1624770.14</v>
      </c>
      <c r="AH61" s="185"/>
      <c r="AI61" s="185"/>
      <c r="AJ61" s="185">
        <v>12029911.18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902098.15999999992</v>
      </c>
      <c r="AZ61" s="185"/>
      <c r="BA61" s="185"/>
      <c r="BB61" s="185"/>
      <c r="BC61" s="185"/>
      <c r="BD61" s="185">
        <v>380709.18</v>
      </c>
      <c r="BE61" s="185">
        <v>467674.48</v>
      </c>
      <c r="BF61" s="185">
        <v>737769.26</v>
      </c>
      <c r="BG61" s="185"/>
      <c r="BH61" s="185">
        <v>636491.04</v>
      </c>
      <c r="BI61" s="185">
        <v>213715.90000000002</v>
      </c>
      <c r="BJ61" s="185">
        <v>432738.14</v>
      </c>
      <c r="BK61" s="185"/>
      <c r="BL61" s="185">
        <v>668278.15</v>
      </c>
      <c r="BM61" s="185">
        <v>884370.5</v>
      </c>
      <c r="BN61" s="185">
        <v>613608.24</v>
      </c>
      <c r="BO61" s="185"/>
      <c r="BP61" s="185">
        <v>154279.4</v>
      </c>
      <c r="BQ61" s="185"/>
      <c r="BR61" s="185">
        <v>349931.85</v>
      </c>
      <c r="BS61" s="185"/>
      <c r="BT61" s="185"/>
      <c r="BU61" s="185"/>
      <c r="BV61" s="185">
        <v>865921.06</v>
      </c>
      <c r="BW61" s="185">
        <v>65283.28</v>
      </c>
      <c r="BX61" s="185">
        <v>504090.38</v>
      </c>
      <c r="BY61" s="185">
        <v>1461712.48</v>
      </c>
      <c r="BZ61" s="185"/>
      <c r="CA61" s="185">
        <v>3432.72</v>
      </c>
      <c r="CB61" s="185"/>
      <c r="CC61" s="185"/>
      <c r="CD61" s="249" t="s">
        <v>221</v>
      </c>
      <c r="CE61" s="195">
        <f t="shared" si="0"/>
        <v>33737287.449999996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749821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554609</v>
      </c>
      <c r="Q62" s="195">
        <f t="shared" si="1"/>
        <v>47835</v>
      </c>
      <c r="R62" s="195">
        <f t="shared" si="1"/>
        <v>269559</v>
      </c>
      <c r="S62" s="195">
        <f t="shared" si="1"/>
        <v>42571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416843</v>
      </c>
      <c r="Z62" s="195">
        <f t="shared" si="1"/>
        <v>0</v>
      </c>
      <c r="AA62" s="195">
        <f t="shared" si="1"/>
        <v>0</v>
      </c>
      <c r="AB62" s="195">
        <f t="shared" si="1"/>
        <v>145859</v>
      </c>
      <c r="AC62" s="195">
        <f t="shared" si="1"/>
        <v>122157</v>
      </c>
      <c r="AD62" s="195">
        <f t="shared" si="1"/>
        <v>278354</v>
      </c>
      <c r="AE62" s="195">
        <f t="shared" si="1"/>
        <v>0</v>
      </c>
      <c r="AF62" s="195">
        <f t="shared" si="1"/>
        <v>0</v>
      </c>
      <c r="AG62" s="195">
        <f t="shared" si="1"/>
        <v>397491</v>
      </c>
      <c r="AH62" s="195">
        <f t="shared" si="1"/>
        <v>0</v>
      </c>
      <c r="AI62" s="195">
        <f t="shared" si="1"/>
        <v>0</v>
      </c>
      <c r="AJ62" s="195">
        <f t="shared" si="1"/>
        <v>2943055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220694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93138</v>
      </c>
      <c r="BE62" s="195">
        <f t="shared" si="1"/>
        <v>114414</v>
      </c>
      <c r="BF62" s="195">
        <f t="shared" si="1"/>
        <v>180491</v>
      </c>
      <c r="BG62" s="195">
        <f t="shared" si="1"/>
        <v>0</v>
      </c>
      <c r="BH62" s="195">
        <f t="shared" si="1"/>
        <v>155714</v>
      </c>
      <c r="BI62" s="195">
        <f t="shared" si="1"/>
        <v>52284</v>
      </c>
      <c r="BJ62" s="195">
        <f t="shared" si="1"/>
        <v>105867</v>
      </c>
      <c r="BK62" s="195">
        <f t="shared" si="1"/>
        <v>0</v>
      </c>
      <c r="BL62" s="195">
        <f t="shared" si="1"/>
        <v>163491</v>
      </c>
      <c r="BM62" s="195">
        <f t="shared" si="1"/>
        <v>216357</v>
      </c>
      <c r="BN62" s="195">
        <f t="shared" si="1"/>
        <v>150116</v>
      </c>
      <c r="BO62" s="195">
        <f t="shared" ref="BO62:CC62" si="2">ROUND(BO47+BO48,0)</f>
        <v>0</v>
      </c>
      <c r="BP62" s="195">
        <f t="shared" si="2"/>
        <v>37744</v>
      </c>
      <c r="BQ62" s="195">
        <f t="shared" si="2"/>
        <v>0</v>
      </c>
      <c r="BR62" s="195">
        <f t="shared" si="2"/>
        <v>85609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211843</v>
      </c>
      <c r="BW62" s="195">
        <f t="shared" si="2"/>
        <v>15971</v>
      </c>
      <c r="BX62" s="195">
        <f t="shared" si="2"/>
        <v>123323</v>
      </c>
      <c r="BY62" s="195">
        <f t="shared" si="2"/>
        <v>357600</v>
      </c>
      <c r="BZ62" s="195">
        <f t="shared" si="2"/>
        <v>0</v>
      </c>
      <c r="CA62" s="195">
        <f t="shared" si="2"/>
        <v>840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8253650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191100</v>
      </c>
      <c r="Q63" s="185"/>
      <c r="R63" s="185"/>
      <c r="S63" s="185"/>
      <c r="T63" s="185"/>
      <c r="U63" s="185"/>
      <c r="V63" s="185"/>
      <c r="W63" s="185"/>
      <c r="X63" s="185"/>
      <c r="Y63" s="185">
        <v>1383649.52</v>
      </c>
      <c r="Z63" s="185"/>
      <c r="AA63" s="185"/>
      <c r="AB63" s="185"/>
      <c r="AC63" s="185">
        <v>68070</v>
      </c>
      <c r="AD63" s="185"/>
      <c r="AE63" s="185">
        <v>174064</v>
      </c>
      <c r="AF63" s="185"/>
      <c r="AG63" s="185">
        <v>2142039.6</v>
      </c>
      <c r="AH63" s="185"/>
      <c r="AI63" s="185"/>
      <c r="AJ63" s="185">
        <v>1801272.89</v>
      </c>
      <c r="AK63" s="185"/>
      <c r="AL63" s="185">
        <v>94681.08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186384.96</v>
      </c>
      <c r="BK63" s="185"/>
      <c r="BL63" s="185"/>
      <c r="BM63" s="185">
        <v>89107.53</v>
      </c>
      <c r="BN63" s="185">
        <v>319115.78000000003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6449485.3600000003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4">
        <v>277288.28999999998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519426.97</v>
      </c>
      <c r="Q64" s="185">
        <v>31484.07</v>
      </c>
      <c r="R64" s="185">
        <v>101121.81</v>
      </c>
      <c r="S64" s="185">
        <v>7499878.1500000004</v>
      </c>
      <c r="T64" s="185"/>
      <c r="U64" s="185">
        <v>1.6</v>
      </c>
      <c r="V64" s="185"/>
      <c r="W64" s="185"/>
      <c r="X64" s="185"/>
      <c r="Y64" s="185">
        <v>121996.78</v>
      </c>
      <c r="Z64" s="185"/>
      <c r="AA64" s="185"/>
      <c r="AB64" s="185">
        <v>5062041.92</v>
      </c>
      <c r="AC64" s="185">
        <v>93915.85</v>
      </c>
      <c r="AD64" s="185">
        <v>1015234.9299999999</v>
      </c>
      <c r="AE64" s="185"/>
      <c r="AF64" s="185"/>
      <c r="AG64" s="185">
        <v>195055.91</v>
      </c>
      <c r="AH64" s="185"/>
      <c r="AI64" s="185"/>
      <c r="AJ64" s="185">
        <v>2930985.09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564169.8600000001</v>
      </c>
      <c r="AZ64" s="185"/>
      <c r="BA64" s="185"/>
      <c r="BB64" s="185"/>
      <c r="BC64" s="185"/>
      <c r="BD64" s="185">
        <v>7020.68</v>
      </c>
      <c r="BE64" s="185">
        <v>146559.5</v>
      </c>
      <c r="BF64" s="185">
        <v>94286.78</v>
      </c>
      <c r="BG64" s="185">
        <v>64433.95</v>
      </c>
      <c r="BH64" s="185">
        <v>19624.759999999998</v>
      </c>
      <c r="BI64" s="185">
        <v>7600.81</v>
      </c>
      <c r="BJ64" s="185">
        <v>11899.24</v>
      </c>
      <c r="BK64" s="185"/>
      <c r="BL64" s="185">
        <v>11525.79</v>
      </c>
      <c r="BM64" s="185">
        <v>6023.52</v>
      </c>
      <c r="BN64" s="185">
        <v>7779.19</v>
      </c>
      <c r="BO64" s="185"/>
      <c r="BP64" s="185">
        <v>18647.59</v>
      </c>
      <c r="BQ64" s="185"/>
      <c r="BR64" s="185">
        <v>19246.599999999999</v>
      </c>
      <c r="BS64" s="185"/>
      <c r="BT64" s="185"/>
      <c r="BU64" s="185"/>
      <c r="BV64" s="185">
        <v>16115.63</v>
      </c>
      <c r="BW64" s="185">
        <v>290.7</v>
      </c>
      <c r="BX64" s="185">
        <v>20851.32</v>
      </c>
      <c r="BY64" s="185">
        <v>20609.98</v>
      </c>
      <c r="BZ64" s="185"/>
      <c r="CA64" s="185">
        <v>26057.24</v>
      </c>
      <c r="CB64" s="185"/>
      <c r="CC64" s="185">
        <v>2953.09</v>
      </c>
      <c r="CD64" s="249" t="s">
        <v>221</v>
      </c>
      <c r="CE64" s="195">
        <f t="shared" si="0"/>
        <v>18914127.599999994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>
        <v>847.7</v>
      </c>
      <c r="AH65" s="185"/>
      <c r="AI65" s="185"/>
      <c r="AJ65" s="185">
        <v>197742.37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523967.5</v>
      </c>
      <c r="BF65" s="185">
        <v>1504.92</v>
      </c>
      <c r="BG65" s="185">
        <v>132485.46</v>
      </c>
      <c r="BH65" s="185">
        <v>703251.16</v>
      </c>
      <c r="BI65" s="185">
        <v>3463.69</v>
      </c>
      <c r="BJ65" s="185">
        <v>720</v>
      </c>
      <c r="BK65" s="185"/>
      <c r="BL65" s="185">
        <v>767.64</v>
      </c>
      <c r="BM65" s="185">
        <v>16757.68</v>
      </c>
      <c r="BN65" s="185">
        <v>1752.99</v>
      </c>
      <c r="BO65" s="185"/>
      <c r="BP65" s="185">
        <v>180</v>
      </c>
      <c r="BQ65" s="185"/>
      <c r="BR65" s="185">
        <v>704.43</v>
      </c>
      <c r="BS65" s="185"/>
      <c r="BT65" s="185"/>
      <c r="BU65" s="185"/>
      <c r="BV65" s="185"/>
      <c r="BW65" s="185"/>
      <c r="BX65" s="185">
        <v>1338.35</v>
      </c>
      <c r="BY65" s="185">
        <v>4635.59</v>
      </c>
      <c r="BZ65" s="185"/>
      <c r="CA65" s="185"/>
      <c r="CB65" s="185"/>
      <c r="CC65" s="185"/>
      <c r="CD65" s="249" t="s">
        <v>221</v>
      </c>
      <c r="CE65" s="195">
        <f t="shared" si="0"/>
        <v>1590119.48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131981.79999999999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386477.79</v>
      </c>
      <c r="Q66" s="185"/>
      <c r="R66" s="185">
        <v>6119.8</v>
      </c>
      <c r="S66" s="184">
        <v>38569.53</v>
      </c>
      <c r="T66" s="184"/>
      <c r="U66" s="185">
        <v>4214304.92</v>
      </c>
      <c r="V66" s="185"/>
      <c r="W66" s="185"/>
      <c r="X66" s="185"/>
      <c r="Y66" s="185">
        <v>955933.72</v>
      </c>
      <c r="Z66" s="185"/>
      <c r="AA66" s="185"/>
      <c r="AB66" s="185">
        <v>27442.02</v>
      </c>
      <c r="AC66" s="185">
        <v>15214.85</v>
      </c>
      <c r="AD66" s="185">
        <v>83596.74000000002</v>
      </c>
      <c r="AE66" s="185"/>
      <c r="AF66" s="185"/>
      <c r="AG66" s="185">
        <v>5467.22</v>
      </c>
      <c r="AH66" s="185"/>
      <c r="AI66" s="185"/>
      <c r="AJ66" s="185">
        <v>267494.15999999997</v>
      </c>
      <c r="AK66" s="185"/>
      <c r="AL66" s="185"/>
      <c r="AM66" s="185"/>
      <c r="AN66" s="185"/>
      <c r="AO66" s="185"/>
      <c r="AP66" s="185"/>
      <c r="AQ66" s="185">
        <v>31280.74</v>
      </c>
      <c r="AR66" s="185"/>
      <c r="AS66" s="185"/>
      <c r="AT66" s="185"/>
      <c r="AU66" s="185"/>
      <c r="AV66" s="185"/>
      <c r="AW66" s="185"/>
      <c r="AX66" s="185"/>
      <c r="AY66" s="185">
        <v>20963.57</v>
      </c>
      <c r="AZ66" s="185"/>
      <c r="BA66" s="185">
        <v>246683.35</v>
      </c>
      <c r="BB66" s="185"/>
      <c r="BC66" s="185"/>
      <c r="BD66" s="185">
        <v>621.12</v>
      </c>
      <c r="BE66" s="185">
        <v>477922.26</v>
      </c>
      <c r="BF66" s="185">
        <v>13414.98</v>
      </c>
      <c r="BG66" s="185"/>
      <c r="BH66" s="185">
        <v>230870.59</v>
      </c>
      <c r="BI66" s="185">
        <v>99519.63</v>
      </c>
      <c r="BJ66" s="185">
        <v>190225.98</v>
      </c>
      <c r="BK66" s="185"/>
      <c r="BL66" s="185">
        <v>35825.31</v>
      </c>
      <c r="BM66" s="185">
        <v>130764.65</v>
      </c>
      <c r="BN66" s="185">
        <v>6504</v>
      </c>
      <c r="BO66" s="185"/>
      <c r="BP66" s="185">
        <v>412830.12</v>
      </c>
      <c r="BQ66" s="185"/>
      <c r="BR66" s="185">
        <v>329036.37</v>
      </c>
      <c r="BS66" s="185"/>
      <c r="BT66" s="185"/>
      <c r="BU66" s="185"/>
      <c r="BV66" s="185">
        <v>43464.84</v>
      </c>
      <c r="BW66" s="185">
        <v>5019.7</v>
      </c>
      <c r="BX66" s="185">
        <v>58128.66</v>
      </c>
      <c r="BY66" s="185">
        <v>92916.92</v>
      </c>
      <c r="BZ66" s="185"/>
      <c r="CA66" s="185">
        <v>495.61</v>
      </c>
      <c r="CB66" s="185"/>
      <c r="CC66" s="185"/>
      <c r="CD66" s="249" t="s">
        <v>221</v>
      </c>
      <c r="CE66" s="195">
        <f t="shared" si="0"/>
        <v>8559090.9499999993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236312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346456</v>
      </c>
      <c r="Q67" s="195">
        <f t="shared" si="3"/>
        <v>27280</v>
      </c>
      <c r="R67" s="195">
        <f t="shared" si="3"/>
        <v>0</v>
      </c>
      <c r="S67" s="195">
        <f t="shared" si="3"/>
        <v>22075</v>
      </c>
      <c r="T67" s="195">
        <f t="shared" si="3"/>
        <v>0</v>
      </c>
      <c r="U67" s="195">
        <f t="shared" si="3"/>
        <v>15896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270129</v>
      </c>
      <c r="Z67" s="195">
        <f t="shared" si="3"/>
        <v>0</v>
      </c>
      <c r="AA67" s="195">
        <f t="shared" si="3"/>
        <v>0</v>
      </c>
      <c r="AB67" s="195">
        <f t="shared" si="3"/>
        <v>21383</v>
      </c>
      <c r="AC67" s="195">
        <f t="shared" si="3"/>
        <v>19434</v>
      </c>
      <c r="AD67" s="195">
        <f t="shared" si="3"/>
        <v>111631</v>
      </c>
      <c r="AE67" s="195">
        <f t="shared" si="3"/>
        <v>0</v>
      </c>
      <c r="AF67" s="195">
        <f t="shared" si="3"/>
        <v>0</v>
      </c>
      <c r="AG67" s="195">
        <f t="shared" si="3"/>
        <v>166113</v>
      </c>
      <c r="AH67" s="195">
        <f t="shared" si="3"/>
        <v>0</v>
      </c>
      <c r="AI67" s="195">
        <f t="shared" si="3"/>
        <v>0</v>
      </c>
      <c r="AJ67" s="195">
        <f t="shared" si="3"/>
        <v>1895161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86325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84197</v>
      </c>
      <c r="BE67" s="195">
        <f t="shared" si="3"/>
        <v>128424</v>
      </c>
      <c r="BF67" s="195">
        <f t="shared" si="3"/>
        <v>37202</v>
      </c>
      <c r="BG67" s="195">
        <f t="shared" si="3"/>
        <v>0</v>
      </c>
      <c r="BH67" s="195">
        <f t="shared" si="3"/>
        <v>58431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13871</v>
      </c>
      <c r="BM67" s="195">
        <f t="shared" si="3"/>
        <v>114451</v>
      </c>
      <c r="BN67" s="195">
        <f t="shared" si="3"/>
        <v>150550</v>
      </c>
      <c r="BO67" s="195">
        <f t="shared" si="3"/>
        <v>0</v>
      </c>
      <c r="BP67" s="195">
        <f t="shared" si="3"/>
        <v>31279</v>
      </c>
      <c r="BQ67" s="195">
        <f t="shared" ref="BQ67:CC67" si="4">ROUND(BQ51+BQ52,0)</f>
        <v>0</v>
      </c>
      <c r="BR67" s="195">
        <f t="shared" si="4"/>
        <v>49431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33971</v>
      </c>
      <c r="BW67" s="195">
        <f t="shared" si="4"/>
        <v>0</v>
      </c>
      <c r="BX67" s="195">
        <f t="shared" si="4"/>
        <v>10666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460676</v>
      </c>
      <c r="CD67" s="249" t="s">
        <v>221</v>
      </c>
      <c r="CE67" s="195">
        <f t="shared" si="0"/>
        <v>4391344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17686.509999999998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30640.93</v>
      </c>
      <c r="Q68" s="185"/>
      <c r="R68" s="185"/>
      <c r="S68" s="185">
        <v>3859.2</v>
      </c>
      <c r="T68" s="185"/>
      <c r="U68" s="185"/>
      <c r="V68" s="185"/>
      <c r="W68" s="185"/>
      <c r="X68" s="185"/>
      <c r="Y68" s="185">
        <v>6899.79</v>
      </c>
      <c r="Z68" s="185"/>
      <c r="AA68" s="185"/>
      <c r="AB68" s="185">
        <v>96146.87</v>
      </c>
      <c r="AC68" s="185">
        <v>8302.6200000000008</v>
      </c>
      <c r="AD68" s="185">
        <v>91931.92</v>
      </c>
      <c r="AE68" s="185"/>
      <c r="AF68" s="185"/>
      <c r="AG68" s="185">
        <v>7859.27</v>
      </c>
      <c r="AH68" s="185"/>
      <c r="AI68" s="185"/>
      <c r="AJ68" s="185">
        <v>151947.43</v>
      </c>
      <c r="AK68" s="185"/>
      <c r="AL68" s="185"/>
      <c r="AM68" s="185"/>
      <c r="AN68" s="185"/>
      <c r="AO68" s="185"/>
      <c r="AP68" s="185"/>
      <c r="AQ68" s="185"/>
      <c r="AR68" s="185">
        <v>9270.5400000000009</v>
      </c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47.08</v>
      </c>
      <c r="BE68" s="185"/>
      <c r="BF68" s="185"/>
      <c r="BG68" s="185">
        <v>9574.24</v>
      </c>
      <c r="BH68" s="185"/>
      <c r="BI68" s="185">
        <v>23829.37</v>
      </c>
      <c r="BJ68" s="185">
        <v>5334.66</v>
      </c>
      <c r="BK68" s="185"/>
      <c r="BL68" s="185">
        <v>5310.47</v>
      </c>
      <c r="BM68" s="185">
        <v>74621.73</v>
      </c>
      <c r="BN68" s="185">
        <v>6329.66</v>
      </c>
      <c r="BO68" s="185"/>
      <c r="BP68" s="185">
        <v>3835.07</v>
      </c>
      <c r="BQ68" s="185"/>
      <c r="BR68" s="185"/>
      <c r="BS68" s="185"/>
      <c r="BT68" s="185"/>
      <c r="BU68" s="185"/>
      <c r="BV68" s="185">
        <v>70088.7</v>
      </c>
      <c r="BW68" s="185">
        <v>3821.55</v>
      </c>
      <c r="BX68" s="185"/>
      <c r="BY68" s="185">
        <v>4976.5600000000004</v>
      </c>
      <c r="BZ68" s="185"/>
      <c r="CA68" s="185"/>
      <c r="CB68" s="185"/>
      <c r="CC68" s="185">
        <v>8776.69</v>
      </c>
      <c r="CD68" s="249" t="s">
        <v>221</v>
      </c>
      <c r="CE68" s="195">
        <f t="shared" si="0"/>
        <v>641090.85999999987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4">
        <v>20856.95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44324.630000000005</v>
      </c>
      <c r="Q69" s="185">
        <v>33.94</v>
      </c>
      <c r="R69" s="224">
        <v>16973.05</v>
      </c>
      <c r="S69" s="185">
        <v>6464.88</v>
      </c>
      <c r="T69" s="184"/>
      <c r="U69" s="185"/>
      <c r="V69" s="185"/>
      <c r="W69" s="184"/>
      <c r="X69" s="185"/>
      <c r="Y69" s="185">
        <v>12585.01</v>
      </c>
      <c r="Z69" s="185"/>
      <c r="AA69" s="185"/>
      <c r="AB69" s="185">
        <v>2380.19</v>
      </c>
      <c r="AC69" s="185">
        <v>2700.96</v>
      </c>
      <c r="AD69" s="185">
        <v>18184.48</v>
      </c>
      <c r="AE69" s="185"/>
      <c r="AF69" s="185"/>
      <c r="AG69" s="185">
        <v>14625.83</v>
      </c>
      <c r="AH69" s="185"/>
      <c r="AI69" s="185"/>
      <c r="AJ69" s="185">
        <v>326323.90999999997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10292.620000000001</v>
      </c>
      <c r="AZ69" s="185"/>
      <c r="BA69" s="185"/>
      <c r="BB69" s="185"/>
      <c r="BC69" s="185"/>
      <c r="BD69" s="185">
        <v>1145.58</v>
      </c>
      <c r="BE69" s="185">
        <v>8633.6</v>
      </c>
      <c r="BF69" s="185">
        <v>1952.98</v>
      </c>
      <c r="BG69" s="185">
        <v>67940.87</v>
      </c>
      <c r="BH69" s="224">
        <v>9191.7800000000007</v>
      </c>
      <c r="BI69" s="185">
        <v>10187.049999999999</v>
      </c>
      <c r="BJ69" s="185">
        <v>35254.46</v>
      </c>
      <c r="BK69" s="185"/>
      <c r="BL69" s="185">
        <v>5845.26</v>
      </c>
      <c r="BM69" s="185">
        <v>5254.38</v>
      </c>
      <c r="BN69" s="185">
        <v>297926.57</v>
      </c>
      <c r="BO69" s="185"/>
      <c r="BP69" s="185">
        <v>67954.900000000009</v>
      </c>
      <c r="BQ69" s="185"/>
      <c r="BR69" s="185">
        <v>21129.4</v>
      </c>
      <c r="BS69" s="185"/>
      <c r="BT69" s="185"/>
      <c r="BU69" s="185"/>
      <c r="BV69" s="185">
        <v>4242.68</v>
      </c>
      <c r="BW69" s="185">
        <v>6459.82</v>
      </c>
      <c r="BX69" s="185">
        <v>26037.55</v>
      </c>
      <c r="BY69" s="185">
        <v>204652.86</v>
      </c>
      <c r="BZ69" s="185"/>
      <c r="CA69" s="185">
        <v>24.82</v>
      </c>
      <c r="CB69" s="185"/>
      <c r="CC69" s="185">
        <v>131300.5</v>
      </c>
      <c r="CD69" s="188">
        <v>2018317.1099999999</v>
      </c>
      <c r="CE69" s="195">
        <f t="shared" si="0"/>
        <v>3399198.62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3269688.66</v>
      </c>
      <c r="CE70" s="195">
        <f t="shared" si="0"/>
        <v>3269688.66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4498886.09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4340031.84</v>
      </c>
      <c r="Q71" s="195">
        <f t="shared" si="5"/>
        <v>302160.49</v>
      </c>
      <c r="R71" s="195">
        <f t="shared" si="5"/>
        <v>1495611.7200000002</v>
      </c>
      <c r="S71" s="195">
        <f t="shared" si="5"/>
        <v>7787427.8800000008</v>
      </c>
      <c r="T71" s="195">
        <f t="shared" si="5"/>
        <v>0</v>
      </c>
      <c r="U71" s="195">
        <f t="shared" si="5"/>
        <v>4230202.5199999996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4871906.42</v>
      </c>
      <c r="Z71" s="195">
        <f t="shared" si="5"/>
        <v>0</v>
      </c>
      <c r="AA71" s="195">
        <f t="shared" si="5"/>
        <v>0</v>
      </c>
      <c r="AB71" s="195">
        <f t="shared" si="5"/>
        <v>5951460.3700000001</v>
      </c>
      <c r="AC71" s="195">
        <f t="shared" si="5"/>
        <v>829120.04999999993</v>
      </c>
      <c r="AD71" s="195">
        <f t="shared" si="5"/>
        <v>2736721.52</v>
      </c>
      <c r="AE71" s="195">
        <f t="shared" si="5"/>
        <v>174064</v>
      </c>
      <c r="AF71" s="195">
        <f t="shared" si="5"/>
        <v>0</v>
      </c>
      <c r="AG71" s="195">
        <f t="shared" si="5"/>
        <v>4554269.67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22543893.030000001</v>
      </c>
      <c r="AK71" s="195">
        <f t="shared" si="6"/>
        <v>0</v>
      </c>
      <c r="AL71" s="195">
        <f t="shared" si="6"/>
        <v>94681.08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31280.74</v>
      </c>
      <c r="AR71" s="195">
        <f t="shared" si="6"/>
        <v>9270.5400000000009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1804543.2100000002</v>
      </c>
      <c r="AZ71" s="195">
        <f t="shared" si="6"/>
        <v>0</v>
      </c>
      <c r="BA71" s="195">
        <f t="shared" si="6"/>
        <v>246683.35</v>
      </c>
      <c r="BB71" s="195">
        <f t="shared" si="6"/>
        <v>0</v>
      </c>
      <c r="BC71" s="195">
        <f t="shared" si="6"/>
        <v>0</v>
      </c>
      <c r="BD71" s="195">
        <f t="shared" si="6"/>
        <v>566878.6399999999</v>
      </c>
      <c r="BE71" s="195">
        <f t="shared" si="6"/>
        <v>1867595.34</v>
      </c>
      <c r="BF71" s="195">
        <f t="shared" si="6"/>
        <v>1066621.92</v>
      </c>
      <c r="BG71" s="195">
        <f t="shared" si="6"/>
        <v>274434.51999999996</v>
      </c>
      <c r="BH71" s="195">
        <f t="shared" si="6"/>
        <v>1813574.33</v>
      </c>
      <c r="BI71" s="195">
        <f t="shared" si="6"/>
        <v>410600.45</v>
      </c>
      <c r="BJ71" s="195">
        <f t="shared" si="6"/>
        <v>968424.44</v>
      </c>
      <c r="BK71" s="195">
        <f t="shared" si="6"/>
        <v>0</v>
      </c>
      <c r="BL71" s="195">
        <f t="shared" si="6"/>
        <v>904914.62000000011</v>
      </c>
      <c r="BM71" s="195">
        <f t="shared" si="6"/>
        <v>1537707.9899999998</v>
      </c>
      <c r="BN71" s="195">
        <f t="shared" si="6"/>
        <v>1553682.43</v>
      </c>
      <c r="BO71" s="195">
        <f t="shared" si="6"/>
        <v>0</v>
      </c>
      <c r="BP71" s="195">
        <f t="shared" ref="BP71:CC71" si="7">SUM(BP61:BP69)-BP70</f>
        <v>726750.08</v>
      </c>
      <c r="BQ71" s="195">
        <f t="shared" si="7"/>
        <v>0</v>
      </c>
      <c r="BR71" s="195">
        <f t="shared" si="7"/>
        <v>855088.65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1245646.9099999999</v>
      </c>
      <c r="BW71" s="195">
        <f t="shared" si="7"/>
        <v>96846.049999999988</v>
      </c>
      <c r="BX71" s="195">
        <f t="shared" si="7"/>
        <v>744435.26</v>
      </c>
      <c r="BY71" s="195">
        <f t="shared" si="7"/>
        <v>2147104.39</v>
      </c>
      <c r="BZ71" s="195">
        <f t="shared" si="7"/>
        <v>0</v>
      </c>
      <c r="CA71" s="195">
        <f t="shared" si="7"/>
        <v>30850.39</v>
      </c>
      <c r="CB71" s="195">
        <f t="shared" si="7"/>
        <v>0</v>
      </c>
      <c r="CC71" s="195">
        <f t="shared" si="7"/>
        <v>603706.28</v>
      </c>
      <c r="CD71" s="245">
        <f>CD69-CD70</f>
        <v>-1251371.5500000003</v>
      </c>
      <c r="CE71" s="195">
        <f>SUM(CE61:CE69)-CE70</f>
        <v>82665705.660000011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4">
        <v>9440840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3835241.25</v>
      </c>
      <c r="Q73" s="185">
        <v>336196</v>
      </c>
      <c r="R73" s="185">
        <v>2345487.85</v>
      </c>
      <c r="S73" s="185">
        <v>13724955.27</v>
      </c>
      <c r="T73" s="185"/>
      <c r="U73" s="185">
        <v>1944183.52</v>
      </c>
      <c r="V73" s="185"/>
      <c r="W73" s="185"/>
      <c r="X73" s="185"/>
      <c r="Y73" s="185">
        <v>1473040.72</v>
      </c>
      <c r="Z73" s="185"/>
      <c r="AA73" s="185"/>
      <c r="AB73" s="185">
        <v>1884725.27</v>
      </c>
      <c r="AC73" s="185">
        <v>505478</v>
      </c>
      <c r="AD73" s="185">
        <v>215040</v>
      </c>
      <c r="AE73" s="185">
        <v>401712.13</v>
      </c>
      <c r="AF73" s="185"/>
      <c r="AG73" s="185">
        <v>355721</v>
      </c>
      <c r="AH73" s="185"/>
      <c r="AI73" s="185"/>
      <c r="AJ73" s="185">
        <v>932779</v>
      </c>
      <c r="AK73" s="185"/>
      <c r="AL73" s="185">
        <v>209389.9</v>
      </c>
      <c r="AM73" s="185"/>
      <c r="AN73" s="185"/>
      <c r="AO73" s="185"/>
      <c r="AP73" s="185"/>
      <c r="AQ73" s="185">
        <v>19698.89</v>
      </c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37624488.799999997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4">
        <v>1369550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11949368</v>
      </c>
      <c r="Q74" s="185">
        <v>601263</v>
      </c>
      <c r="R74" s="185">
        <v>3310193.21</v>
      </c>
      <c r="S74" s="185">
        <v>8022568.9400000004</v>
      </c>
      <c r="T74" s="185"/>
      <c r="U74" s="185">
        <v>10441168.34</v>
      </c>
      <c r="V74" s="185"/>
      <c r="W74" s="185"/>
      <c r="X74" s="185"/>
      <c r="Y74" s="185">
        <v>20850962</v>
      </c>
      <c r="Z74" s="185"/>
      <c r="AA74" s="185"/>
      <c r="AB74" s="185">
        <v>13034435.439999999</v>
      </c>
      <c r="AC74" s="185">
        <v>798019</v>
      </c>
      <c r="AD74" s="185">
        <v>10203542.18</v>
      </c>
      <c r="AE74" s="185">
        <v>34207.51</v>
      </c>
      <c r="AF74" s="185"/>
      <c r="AG74" s="185">
        <v>13775979.76</v>
      </c>
      <c r="AH74" s="185"/>
      <c r="AI74" s="185"/>
      <c r="AJ74" s="185">
        <v>36124031.590000004</v>
      </c>
      <c r="AK74" s="185"/>
      <c r="AL74" s="185">
        <v>17186.79</v>
      </c>
      <c r="AM74" s="185"/>
      <c r="AN74" s="185"/>
      <c r="AO74" s="185"/>
      <c r="AP74" s="185"/>
      <c r="AQ74" s="185">
        <v>556.94000000000005</v>
      </c>
      <c r="AR74" s="185"/>
      <c r="AS74" s="185"/>
      <c r="AT74" s="185"/>
      <c r="AU74" s="185"/>
      <c r="AV74" s="185">
        <v>114404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130647436.70000003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10810390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15784609.25</v>
      </c>
      <c r="Q75" s="195">
        <f t="shared" si="9"/>
        <v>937459</v>
      </c>
      <c r="R75" s="195">
        <f t="shared" si="9"/>
        <v>5655681.0600000005</v>
      </c>
      <c r="S75" s="195">
        <f t="shared" si="9"/>
        <v>21747524.210000001</v>
      </c>
      <c r="T75" s="195">
        <f t="shared" si="9"/>
        <v>0</v>
      </c>
      <c r="U75" s="195">
        <f t="shared" si="9"/>
        <v>12385351.859999999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22324002.719999999</v>
      </c>
      <c r="Z75" s="195">
        <f t="shared" si="9"/>
        <v>0</v>
      </c>
      <c r="AA75" s="195">
        <f t="shared" si="9"/>
        <v>0</v>
      </c>
      <c r="AB75" s="195">
        <f t="shared" si="9"/>
        <v>14919160.709999999</v>
      </c>
      <c r="AC75" s="195">
        <f t="shared" si="9"/>
        <v>1303497</v>
      </c>
      <c r="AD75" s="195">
        <f t="shared" si="9"/>
        <v>10418582.18</v>
      </c>
      <c r="AE75" s="195">
        <f t="shared" si="9"/>
        <v>435919.64</v>
      </c>
      <c r="AF75" s="195">
        <f t="shared" si="9"/>
        <v>0</v>
      </c>
      <c r="AG75" s="195">
        <f t="shared" si="9"/>
        <v>14131700.76</v>
      </c>
      <c r="AH75" s="195">
        <f t="shared" si="9"/>
        <v>0</v>
      </c>
      <c r="AI75" s="195">
        <f t="shared" si="9"/>
        <v>0</v>
      </c>
      <c r="AJ75" s="195">
        <f t="shared" si="9"/>
        <v>37056810.590000004</v>
      </c>
      <c r="AK75" s="195">
        <f t="shared" si="9"/>
        <v>0</v>
      </c>
      <c r="AL75" s="195">
        <f t="shared" si="9"/>
        <v>226576.69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20255.829999999998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114404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168271925.5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9217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13513</v>
      </c>
      <c r="Q76" s="185">
        <v>1064</v>
      </c>
      <c r="R76" s="185"/>
      <c r="S76" s="185">
        <v>861</v>
      </c>
      <c r="T76" s="185"/>
      <c r="U76" s="185">
        <v>620</v>
      </c>
      <c r="V76" s="185"/>
      <c r="W76" s="185"/>
      <c r="X76" s="185"/>
      <c r="Y76" s="185">
        <v>10536</v>
      </c>
      <c r="Z76" s="185"/>
      <c r="AA76" s="185"/>
      <c r="AB76" s="185">
        <v>834</v>
      </c>
      <c r="AC76" s="185">
        <v>758</v>
      </c>
      <c r="AD76" s="185">
        <v>4354</v>
      </c>
      <c r="AE76" s="185"/>
      <c r="AF76" s="185"/>
      <c r="AG76" s="185">
        <v>6479</v>
      </c>
      <c r="AH76" s="185"/>
      <c r="AI76" s="185"/>
      <c r="AJ76" s="185">
        <v>73918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3367</v>
      </c>
      <c r="AZ76" s="185"/>
      <c r="BA76" s="185"/>
      <c r="BB76" s="185"/>
      <c r="BC76" s="185"/>
      <c r="BD76" s="185">
        <v>3284</v>
      </c>
      <c r="BE76" s="185">
        <v>5009</v>
      </c>
      <c r="BF76" s="185">
        <v>1451</v>
      </c>
      <c r="BG76" s="185"/>
      <c r="BH76" s="185">
        <v>2279</v>
      </c>
      <c r="BI76" s="185"/>
      <c r="BJ76" s="185"/>
      <c r="BK76" s="185"/>
      <c r="BL76" s="185">
        <v>541</v>
      </c>
      <c r="BM76" s="185">
        <v>4464</v>
      </c>
      <c r="BN76" s="185">
        <v>5872</v>
      </c>
      <c r="BO76" s="185"/>
      <c r="BP76" s="185">
        <v>1220</v>
      </c>
      <c r="BQ76" s="185"/>
      <c r="BR76" s="185">
        <v>1928</v>
      </c>
      <c r="BS76" s="185"/>
      <c r="BT76" s="185"/>
      <c r="BU76" s="185"/>
      <c r="BV76" s="185">
        <v>1325</v>
      </c>
      <c r="BW76" s="185"/>
      <c r="BX76" s="185">
        <v>416</v>
      </c>
      <c r="BY76" s="185"/>
      <c r="BZ76" s="185"/>
      <c r="CA76" s="185"/>
      <c r="CB76" s="185"/>
      <c r="CC76" s="185">
        <v>17968</v>
      </c>
      <c r="CD76" s="249" t="s">
        <v>221</v>
      </c>
      <c r="CE76" s="195">
        <f t="shared" si="8"/>
        <v>171278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29374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3367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2105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34846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7694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4665</v>
      </c>
      <c r="Q78" s="184"/>
      <c r="R78" s="184"/>
      <c r="S78" s="184">
        <v>149</v>
      </c>
      <c r="T78" s="184"/>
      <c r="U78" s="184">
        <v>364</v>
      </c>
      <c r="V78" s="184"/>
      <c r="W78" s="184"/>
      <c r="X78" s="184"/>
      <c r="Y78" s="184">
        <v>2378</v>
      </c>
      <c r="Z78" s="184"/>
      <c r="AA78" s="184"/>
      <c r="AB78" s="184">
        <v>364</v>
      </c>
      <c r="AC78" s="184">
        <v>260</v>
      </c>
      <c r="AD78" s="184">
        <v>2853</v>
      </c>
      <c r="AE78" s="184"/>
      <c r="AF78" s="184"/>
      <c r="AG78" s="184">
        <v>3847</v>
      </c>
      <c r="AH78" s="184"/>
      <c r="AI78" s="184"/>
      <c r="AJ78" s="184">
        <v>13151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4269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39994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55395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58433</v>
      </c>
      <c r="Q79" s="184"/>
      <c r="R79" s="184"/>
      <c r="S79" s="184"/>
      <c r="T79" s="184"/>
      <c r="U79" s="184"/>
      <c r="V79" s="184"/>
      <c r="W79" s="184"/>
      <c r="X79" s="184"/>
      <c r="Y79" s="184">
        <v>64923</v>
      </c>
      <c r="Z79" s="184"/>
      <c r="AA79" s="184"/>
      <c r="AB79" s="184"/>
      <c r="AC79" s="184"/>
      <c r="AD79" s="184">
        <v>24737</v>
      </c>
      <c r="AE79" s="184"/>
      <c r="AF79" s="184"/>
      <c r="AG79" s="184">
        <v>47903</v>
      </c>
      <c r="AH79" s="184"/>
      <c r="AI79" s="184"/>
      <c r="AJ79" s="184">
        <v>45400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17814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314605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33.97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21.39</v>
      </c>
      <c r="Q80" s="187">
        <v>0.87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>
        <v>5.96</v>
      </c>
      <c r="AE80" s="187"/>
      <c r="AF80" s="187"/>
      <c r="AG80" s="187">
        <v>16.91</v>
      </c>
      <c r="AH80" s="187"/>
      <c r="AI80" s="187"/>
      <c r="AJ80" s="187">
        <v>28.45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107.55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/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1275</v>
      </c>
      <c r="D111" s="174">
        <v>4323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27</v>
      </c>
      <c r="D112" s="174">
        <v>168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62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388355.39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941</v>
      </c>
      <c r="C138" s="189">
        <v>101</v>
      </c>
      <c r="D138" s="174">
        <v>233</v>
      </c>
      <c r="E138" s="175">
        <f>SUM(B138:D138)</f>
        <v>1275</v>
      </c>
    </row>
    <row r="139" spans="1:6" ht="12.6" customHeight="1" x14ac:dyDescent="0.25">
      <c r="A139" s="173" t="s">
        <v>215</v>
      </c>
      <c r="B139" s="174">
        <v>3437</v>
      </c>
      <c r="C139" s="189">
        <v>383</v>
      </c>
      <c r="D139" s="174">
        <v>503</v>
      </c>
      <c r="E139" s="175">
        <f>SUM(B139:D139)</f>
        <v>4323</v>
      </c>
    </row>
    <row r="140" spans="1:6" ht="12.6" customHeight="1" x14ac:dyDescent="0.25">
      <c r="A140" s="173" t="s">
        <v>298</v>
      </c>
      <c r="B140" s="174">
        <v>189342.22047576724</v>
      </c>
      <c r="C140" s="174">
        <v>44975.504087353234</v>
      </c>
      <c r="D140" s="174">
        <v>109520.27543687953</v>
      </c>
      <c r="E140" s="175">
        <f>SUM(B140:D140)</f>
        <v>343838</v>
      </c>
    </row>
    <row r="141" spans="1:6" ht="12.6" customHeight="1" x14ac:dyDescent="0.25">
      <c r="A141" s="173" t="s">
        <v>245</v>
      </c>
      <c r="B141" s="174">
        <v>26253726.640000001</v>
      </c>
      <c r="C141" s="189">
        <v>2872025.04</v>
      </c>
      <c r="D141" s="174">
        <v>8110382</v>
      </c>
      <c r="E141" s="175">
        <f>SUM(B141:D141)</f>
        <v>37236133.68</v>
      </c>
      <c r="F141" s="199"/>
    </row>
    <row r="142" spans="1:6" ht="12.6" customHeight="1" x14ac:dyDescent="0.25">
      <c r="A142" s="173" t="s">
        <v>246</v>
      </c>
      <c r="B142" s="174">
        <v>71943984.799999997</v>
      </c>
      <c r="C142" s="189">
        <v>17089252.329999998</v>
      </c>
      <c r="D142" s="174">
        <v>41614200</v>
      </c>
      <c r="E142" s="175">
        <f>SUM(B142:D142)</f>
        <v>130647437.13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27</v>
      </c>
      <c r="C144" s="189">
        <v>0</v>
      </c>
      <c r="D144" s="174">
        <v>0</v>
      </c>
      <c r="E144" s="175">
        <f>SUM(B144:D144)</f>
        <v>27</v>
      </c>
    </row>
    <row r="145" spans="1:5" ht="12.6" customHeight="1" x14ac:dyDescent="0.25">
      <c r="A145" s="173" t="s">
        <v>215</v>
      </c>
      <c r="B145" s="174">
        <v>168</v>
      </c>
      <c r="C145" s="189">
        <v>0</v>
      </c>
      <c r="D145" s="174">
        <v>0</v>
      </c>
      <c r="E145" s="175">
        <f>SUM(B145:D145)</f>
        <v>168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388355.39</v>
      </c>
      <c r="C147" s="189">
        <v>0</v>
      </c>
      <c r="D147" s="174">
        <v>0</v>
      </c>
      <c r="E147" s="175">
        <f>SUM(B147:D147)</f>
        <v>388355.39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2239812.7099999995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429004.19999999995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4263926.49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316201.65999999997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1003078.98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1625.6200000000001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8253649.6599999992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99636.93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541453.93000000005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641090.8600000001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451415.63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99428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550843.63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55298.34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806355.35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861653.69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605819.37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605819.37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643366.36</v>
      </c>
      <c r="C195" s="189">
        <v>0</v>
      </c>
      <c r="D195" s="174">
        <v>0</v>
      </c>
      <c r="E195" s="175">
        <f t="shared" ref="E195:E203" si="10">SUM(B195:C195)-D195</f>
        <v>643366.36</v>
      </c>
    </row>
    <row r="196" spans="1:8" ht="12.6" customHeight="1" x14ac:dyDescent="0.25">
      <c r="A196" s="173" t="s">
        <v>333</v>
      </c>
      <c r="B196" s="174">
        <v>1079343.57</v>
      </c>
      <c r="C196" s="189">
        <v>0</v>
      </c>
      <c r="D196" s="174">
        <v>0</v>
      </c>
      <c r="E196" s="175">
        <f t="shared" si="10"/>
        <v>1079343.57</v>
      </c>
    </row>
    <row r="197" spans="1:8" ht="12.6" customHeight="1" x14ac:dyDescent="0.25">
      <c r="A197" s="173" t="s">
        <v>334</v>
      </c>
      <c r="B197" s="174">
        <v>38925446.700000003</v>
      </c>
      <c r="C197" s="189">
        <v>103434.75</v>
      </c>
      <c r="D197" s="174">
        <v>0</v>
      </c>
      <c r="E197" s="175">
        <f t="shared" si="10"/>
        <v>39028881.450000003</v>
      </c>
    </row>
    <row r="198" spans="1:8" ht="12.6" customHeight="1" x14ac:dyDescent="0.25">
      <c r="A198" s="173" t="s">
        <v>335</v>
      </c>
      <c r="B198" s="174">
        <v>608311.18999999994</v>
      </c>
      <c r="C198" s="189">
        <v>0</v>
      </c>
      <c r="D198" s="174">
        <v>0</v>
      </c>
      <c r="E198" s="175">
        <f t="shared" si="10"/>
        <v>608311.18999999994</v>
      </c>
    </row>
    <row r="199" spans="1:8" ht="12.6" customHeight="1" x14ac:dyDescent="0.25">
      <c r="A199" s="173" t="s">
        <v>336</v>
      </c>
      <c r="B199" s="174">
        <v>2407750.5699999998</v>
      </c>
      <c r="C199" s="189">
        <v>0</v>
      </c>
      <c r="D199" s="174">
        <v>0</v>
      </c>
      <c r="E199" s="175">
        <f t="shared" si="10"/>
        <v>2407750.5699999998</v>
      </c>
    </row>
    <row r="200" spans="1:8" ht="12.6" customHeight="1" x14ac:dyDescent="0.25">
      <c r="A200" s="173" t="s">
        <v>337</v>
      </c>
      <c r="B200" s="174">
        <v>33196769</v>
      </c>
      <c r="C200" s="189">
        <v>2904620.12</v>
      </c>
      <c r="D200" s="174">
        <v>0</v>
      </c>
      <c r="E200" s="175">
        <f t="shared" si="10"/>
        <v>36101389.119999997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248299.91</v>
      </c>
      <c r="C202" s="189">
        <v>0</v>
      </c>
      <c r="D202" s="174">
        <v>0</v>
      </c>
      <c r="E202" s="175">
        <f t="shared" si="10"/>
        <v>248299.91</v>
      </c>
    </row>
    <row r="203" spans="1:8" ht="12.6" customHeight="1" x14ac:dyDescent="0.25">
      <c r="A203" s="173" t="s">
        <v>340</v>
      </c>
      <c r="B203" s="174">
        <v>503032.32999999996</v>
      </c>
      <c r="C203" s="189">
        <v>-21891.42</v>
      </c>
      <c r="D203" s="174">
        <v>0</v>
      </c>
      <c r="E203" s="175">
        <f t="shared" si="10"/>
        <v>481140.91</v>
      </c>
    </row>
    <row r="204" spans="1:8" ht="12.6" customHeight="1" x14ac:dyDescent="0.25">
      <c r="A204" s="173" t="s">
        <v>203</v>
      </c>
      <c r="B204" s="175">
        <f>SUM(B195:B203)</f>
        <v>77612319.629999995</v>
      </c>
      <c r="C204" s="191">
        <f>SUM(C195:C203)</f>
        <v>2986163.45</v>
      </c>
      <c r="D204" s="175">
        <f>SUM(D195:D203)</f>
        <v>0</v>
      </c>
      <c r="E204" s="175">
        <f>SUM(E195:E203)</f>
        <v>80598483.079999983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419961.88</v>
      </c>
      <c r="C209" s="189">
        <v>60897.86</v>
      </c>
      <c r="D209" s="174">
        <v>0</v>
      </c>
      <c r="E209" s="175">
        <f t="shared" ref="E209:E216" si="11">SUM(B209:C209)-D209</f>
        <v>480859.74</v>
      </c>
      <c r="H209" s="259"/>
    </row>
    <row r="210" spans="1:8" ht="12.6" customHeight="1" x14ac:dyDescent="0.25">
      <c r="A210" s="173" t="s">
        <v>334</v>
      </c>
      <c r="B210" s="174">
        <v>16300795.610000001</v>
      </c>
      <c r="C210" s="189">
        <v>1433819.02</v>
      </c>
      <c r="D210" s="174">
        <v>0</v>
      </c>
      <c r="E210" s="175">
        <f t="shared" si="11"/>
        <v>17734614.630000003</v>
      </c>
      <c r="H210" s="259"/>
    </row>
    <row r="211" spans="1:8" ht="12.6" customHeight="1" x14ac:dyDescent="0.25">
      <c r="A211" s="173" t="s">
        <v>335</v>
      </c>
      <c r="B211" s="174">
        <v>596096.77</v>
      </c>
      <c r="C211" s="189">
        <v>4747.63</v>
      </c>
      <c r="D211" s="174">
        <v>0</v>
      </c>
      <c r="E211" s="175">
        <f t="shared" si="11"/>
        <v>600844.4</v>
      </c>
      <c r="H211" s="259"/>
    </row>
    <row r="212" spans="1:8" ht="12.6" customHeight="1" x14ac:dyDescent="0.25">
      <c r="A212" s="173" t="s">
        <v>336</v>
      </c>
      <c r="B212" s="174">
        <v>2178062.71</v>
      </c>
      <c r="C212" s="189">
        <v>275.22000000000003</v>
      </c>
      <c r="D212" s="174">
        <v>0</v>
      </c>
      <c r="E212" s="175">
        <f t="shared" si="11"/>
        <v>2178337.9300000002</v>
      </c>
      <c r="H212" s="259"/>
    </row>
    <row r="213" spans="1:8" ht="12.6" customHeight="1" x14ac:dyDescent="0.25">
      <c r="A213" s="173" t="s">
        <v>337</v>
      </c>
      <c r="B213" s="174">
        <v>23258780.629999999</v>
      </c>
      <c r="C213" s="189">
        <v>2891604.05</v>
      </c>
      <c r="D213" s="174">
        <v>0</v>
      </c>
      <c r="E213" s="175">
        <f t="shared" si="11"/>
        <v>26150384.68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248299.91</v>
      </c>
      <c r="C215" s="189">
        <v>0</v>
      </c>
      <c r="D215" s="174">
        <v>0</v>
      </c>
      <c r="E215" s="175">
        <f t="shared" si="11"/>
        <v>248299.91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43001997.509999998</v>
      </c>
      <c r="C217" s="191">
        <f>SUM(C208:C216)</f>
        <v>4391343.7799999993</v>
      </c>
      <c r="D217" s="175">
        <f>SUM(D208:D216)</f>
        <v>0</v>
      </c>
      <c r="E217" s="175">
        <f>SUM(E208:E216)</f>
        <v>47393341.289999992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1931769</v>
      </c>
      <c r="D221" s="172">
        <f>C221</f>
        <v>1931769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54417998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10610205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991530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3598354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8200833.9699999997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77818920.969999999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4924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395032.07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1802529.16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2197561.23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177741.03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177741.03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82125992.230000004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2289630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16221536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19636438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9847233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196111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267032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2163439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684919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31611872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97350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97350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643366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1079344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39028881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608311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2407751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36101389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248300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481141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80598483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47393341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33205142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2024124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5199560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7223684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3384400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3384400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75522448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3051979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1674868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1939020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810861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665859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1077204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9219791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13181374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13181374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1077204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12104170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49589455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4609032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75522448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75522448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37624489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130647437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168271926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1931769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77818920.969999999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2197561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177741.03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82125992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86145934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3269689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3269689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89415623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33737287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8253650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6449485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18914128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1590119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8559091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4391344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641091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550844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861653.69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605819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1380882.31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85935394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3480229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639324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4119553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4119553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Tri-State Memorial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1275</v>
      </c>
      <c r="C414" s="194">
        <f>E138</f>
        <v>1275</v>
      </c>
      <c r="D414" s="179"/>
    </row>
    <row r="415" spans="1:5" ht="12.6" customHeight="1" x14ac:dyDescent="0.25">
      <c r="A415" s="179" t="s">
        <v>464</v>
      </c>
      <c r="B415" s="179">
        <f>D111</f>
        <v>4323</v>
      </c>
      <c r="C415" s="179">
        <f>E139</f>
        <v>4323</v>
      </c>
      <c r="D415" s="194">
        <f>SUM(C59:H59)+N59</f>
        <v>4323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27</v>
      </c>
      <c r="C417" s="194">
        <f>E144</f>
        <v>27</v>
      </c>
      <c r="D417" s="179"/>
    </row>
    <row r="418" spans="1:7" ht="12.6" customHeight="1" x14ac:dyDescent="0.25">
      <c r="A418" s="179" t="s">
        <v>466</v>
      </c>
      <c r="B418" s="179">
        <f>D112</f>
        <v>168</v>
      </c>
      <c r="C418" s="179">
        <f>E145</f>
        <v>168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33737287</v>
      </c>
      <c r="C427" s="179">
        <f t="shared" ref="C427:C434" si="13">CE61</f>
        <v>33737287.449999996</v>
      </c>
      <c r="D427" s="179"/>
    </row>
    <row r="428" spans="1:7" ht="12.6" customHeight="1" x14ac:dyDescent="0.25">
      <c r="A428" s="179" t="s">
        <v>3</v>
      </c>
      <c r="B428" s="179">
        <f t="shared" si="12"/>
        <v>8253650</v>
      </c>
      <c r="C428" s="179">
        <f t="shared" si="13"/>
        <v>8253650</v>
      </c>
      <c r="D428" s="179">
        <f>D173</f>
        <v>8253649.6599999992</v>
      </c>
    </row>
    <row r="429" spans="1:7" ht="12.6" customHeight="1" x14ac:dyDescent="0.25">
      <c r="A429" s="179" t="s">
        <v>236</v>
      </c>
      <c r="B429" s="179">
        <f t="shared" si="12"/>
        <v>6449485</v>
      </c>
      <c r="C429" s="179">
        <f t="shared" si="13"/>
        <v>6449485.3600000003</v>
      </c>
      <c r="D429" s="179"/>
    </row>
    <row r="430" spans="1:7" ht="12.6" customHeight="1" x14ac:dyDescent="0.25">
      <c r="A430" s="179" t="s">
        <v>237</v>
      </c>
      <c r="B430" s="179">
        <f t="shared" si="12"/>
        <v>18914128</v>
      </c>
      <c r="C430" s="179">
        <f t="shared" si="13"/>
        <v>18914127.599999994</v>
      </c>
      <c r="D430" s="179"/>
    </row>
    <row r="431" spans="1:7" ht="12.6" customHeight="1" x14ac:dyDescent="0.25">
      <c r="A431" s="179" t="s">
        <v>444</v>
      </c>
      <c r="B431" s="179">
        <f t="shared" si="12"/>
        <v>1590119</v>
      </c>
      <c r="C431" s="179">
        <f t="shared" si="13"/>
        <v>1590119.48</v>
      </c>
      <c r="D431" s="179"/>
    </row>
    <row r="432" spans="1:7" ht="12.6" customHeight="1" x14ac:dyDescent="0.25">
      <c r="A432" s="179" t="s">
        <v>445</v>
      </c>
      <c r="B432" s="179">
        <f t="shared" si="12"/>
        <v>8559091</v>
      </c>
      <c r="C432" s="179">
        <f t="shared" si="13"/>
        <v>8559090.9499999993</v>
      </c>
      <c r="D432" s="179"/>
    </row>
    <row r="433" spans="1:7" ht="12.6" customHeight="1" x14ac:dyDescent="0.25">
      <c r="A433" s="179" t="s">
        <v>6</v>
      </c>
      <c r="B433" s="179">
        <f t="shared" si="12"/>
        <v>4391344</v>
      </c>
      <c r="C433" s="179">
        <f t="shared" si="13"/>
        <v>4391344</v>
      </c>
      <c r="D433" s="179">
        <f>C217</f>
        <v>4391343.7799999993</v>
      </c>
    </row>
    <row r="434" spans="1:7" ht="12.6" customHeight="1" x14ac:dyDescent="0.25">
      <c r="A434" s="179" t="s">
        <v>474</v>
      </c>
      <c r="B434" s="179">
        <f t="shared" si="12"/>
        <v>641091</v>
      </c>
      <c r="C434" s="179">
        <f t="shared" si="13"/>
        <v>641090.85999999987</v>
      </c>
      <c r="D434" s="179">
        <f>D177</f>
        <v>641090.8600000001</v>
      </c>
    </row>
    <row r="435" spans="1:7" ht="12.6" customHeight="1" x14ac:dyDescent="0.25">
      <c r="A435" s="179" t="s">
        <v>447</v>
      </c>
      <c r="B435" s="179">
        <f t="shared" si="12"/>
        <v>550844</v>
      </c>
      <c r="C435" s="179"/>
      <c r="D435" s="179">
        <f>D181</f>
        <v>550843.63</v>
      </c>
    </row>
    <row r="436" spans="1:7" ht="12.6" customHeight="1" x14ac:dyDescent="0.25">
      <c r="A436" s="179" t="s">
        <v>475</v>
      </c>
      <c r="B436" s="179">
        <f t="shared" si="12"/>
        <v>861653.69</v>
      </c>
      <c r="C436" s="179"/>
      <c r="D436" s="179">
        <f>D186</f>
        <v>861653.69</v>
      </c>
    </row>
    <row r="437" spans="1:7" ht="12.6" customHeight="1" x14ac:dyDescent="0.25">
      <c r="A437" s="194" t="s">
        <v>449</v>
      </c>
      <c r="B437" s="194">
        <f t="shared" si="12"/>
        <v>605819</v>
      </c>
      <c r="C437" s="194"/>
      <c r="D437" s="194">
        <f>D190</f>
        <v>605819.37</v>
      </c>
    </row>
    <row r="438" spans="1:7" ht="12.6" customHeight="1" x14ac:dyDescent="0.25">
      <c r="A438" s="194" t="s">
        <v>476</v>
      </c>
      <c r="B438" s="194">
        <f>C386+C387+C388</f>
        <v>2018316.69</v>
      </c>
      <c r="C438" s="194">
        <f>CD69</f>
        <v>2018317.1099999999</v>
      </c>
      <c r="D438" s="194">
        <f>D181+D186+D190</f>
        <v>2018316.69</v>
      </c>
    </row>
    <row r="439" spans="1:7" ht="12.6" customHeight="1" x14ac:dyDescent="0.25">
      <c r="A439" s="179" t="s">
        <v>451</v>
      </c>
      <c r="B439" s="194">
        <f>C389</f>
        <v>1380882.31</v>
      </c>
      <c r="C439" s="194">
        <f>SUM(C69:CC69)</f>
        <v>1380881.51</v>
      </c>
      <c r="D439" s="179"/>
    </row>
    <row r="440" spans="1:7" ht="12.6" customHeight="1" x14ac:dyDescent="0.25">
      <c r="A440" s="179" t="s">
        <v>477</v>
      </c>
      <c r="B440" s="194">
        <f>B438+B439</f>
        <v>3399199</v>
      </c>
      <c r="C440" s="194">
        <f>CE69</f>
        <v>3399198.62</v>
      </c>
      <c r="D440" s="179"/>
    </row>
    <row r="441" spans="1:7" ht="12.6" customHeight="1" x14ac:dyDescent="0.25">
      <c r="A441" s="179" t="s">
        <v>478</v>
      </c>
      <c r="B441" s="179">
        <f>D390</f>
        <v>85935394</v>
      </c>
      <c r="C441" s="179">
        <f>SUM(C427:C437)+C440</f>
        <v>85935394.320000008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1931769</v>
      </c>
      <c r="C444" s="179">
        <f>C363</f>
        <v>1931769</v>
      </c>
      <c r="D444" s="179"/>
    </row>
    <row r="445" spans="1:7" ht="12.6" customHeight="1" x14ac:dyDescent="0.25">
      <c r="A445" s="179" t="s">
        <v>343</v>
      </c>
      <c r="B445" s="179">
        <f>D229</f>
        <v>77818920.969999999</v>
      </c>
      <c r="C445" s="179">
        <f>C364</f>
        <v>77818920.969999999</v>
      </c>
      <c r="D445" s="179"/>
    </row>
    <row r="446" spans="1:7" ht="12.6" customHeight="1" x14ac:dyDescent="0.25">
      <c r="A446" s="179" t="s">
        <v>351</v>
      </c>
      <c r="B446" s="179">
        <f>D236</f>
        <v>2197561.23</v>
      </c>
      <c r="C446" s="179">
        <f>C365</f>
        <v>2197561</v>
      </c>
      <c r="D446" s="179"/>
    </row>
    <row r="447" spans="1:7" ht="12.6" customHeight="1" x14ac:dyDescent="0.25">
      <c r="A447" s="179" t="s">
        <v>356</v>
      </c>
      <c r="B447" s="179">
        <f>D240</f>
        <v>177741.03</v>
      </c>
      <c r="C447" s="179">
        <f>C366</f>
        <v>177741.03</v>
      </c>
      <c r="D447" s="179"/>
    </row>
    <row r="448" spans="1:7" ht="12.6" customHeight="1" x14ac:dyDescent="0.25">
      <c r="A448" s="179" t="s">
        <v>358</v>
      </c>
      <c r="B448" s="179">
        <f>D242</f>
        <v>82125992.230000004</v>
      </c>
      <c r="C448" s="179">
        <f>D367</f>
        <v>82125992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4924</v>
      </c>
    </row>
    <row r="454" spans="1:7" ht="12.6" customHeight="1" x14ac:dyDescent="0.25">
      <c r="A454" s="179" t="s">
        <v>168</v>
      </c>
      <c r="B454" s="179">
        <f>C233</f>
        <v>395032.07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1802529.16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3269689</v>
      </c>
      <c r="C458" s="194">
        <f>CE70</f>
        <v>3269688.66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37624489</v>
      </c>
      <c r="C463" s="194">
        <f>CE73</f>
        <v>37624488.799999997</v>
      </c>
      <c r="D463" s="194">
        <f>E141+E147+E153</f>
        <v>37624489.07</v>
      </c>
    </row>
    <row r="464" spans="1:7" ht="12.6" customHeight="1" x14ac:dyDescent="0.25">
      <c r="A464" s="179" t="s">
        <v>246</v>
      </c>
      <c r="B464" s="194">
        <f>C360</f>
        <v>130647437</v>
      </c>
      <c r="C464" s="194">
        <f>CE74</f>
        <v>130647436.70000003</v>
      </c>
      <c r="D464" s="194">
        <f>E142+E148+E154</f>
        <v>130647437.13</v>
      </c>
    </row>
    <row r="465" spans="1:7" ht="12.6" customHeight="1" x14ac:dyDescent="0.25">
      <c r="A465" s="179" t="s">
        <v>247</v>
      </c>
      <c r="B465" s="194">
        <f>D361</f>
        <v>168271926</v>
      </c>
      <c r="C465" s="194">
        <f>CE75</f>
        <v>168271925.5</v>
      </c>
      <c r="D465" s="194">
        <f>D463+D464</f>
        <v>168271926.19999999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643366</v>
      </c>
      <c r="C468" s="179">
        <f>E195</f>
        <v>643366.36</v>
      </c>
      <c r="D468" s="179"/>
    </row>
    <row r="469" spans="1:7" ht="12.6" customHeight="1" x14ac:dyDescent="0.25">
      <c r="A469" s="179" t="s">
        <v>333</v>
      </c>
      <c r="B469" s="179">
        <f t="shared" si="14"/>
        <v>1079344</v>
      </c>
      <c r="C469" s="179">
        <f>E196</f>
        <v>1079343.57</v>
      </c>
      <c r="D469" s="179"/>
    </row>
    <row r="470" spans="1:7" ht="12.6" customHeight="1" x14ac:dyDescent="0.25">
      <c r="A470" s="179" t="s">
        <v>334</v>
      </c>
      <c r="B470" s="179">
        <f t="shared" si="14"/>
        <v>39028881</v>
      </c>
      <c r="C470" s="179">
        <f>E197</f>
        <v>39028881.450000003</v>
      </c>
      <c r="D470" s="179"/>
    </row>
    <row r="471" spans="1:7" ht="12.6" customHeight="1" x14ac:dyDescent="0.25">
      <c r="A471" s="179" t="s">
        <v>494</v>
      </c>
      <c r="B471" s="179">
        <f t="shared" si="14"/>
        <v>608311</v>
      </c>
      <c r="C471" s="179">
        <f>E198</f>
        <v>608311.18999999994</v>
      </c>
      <c r="D471" s="179"/>
    </row>
    <row r="472" spans="1:7" ht="12.6" customHeight="1" x14ac:dyDescent="0.25">
      <c r="A472" s="179" t="s">
        <v>377</v>
      </c>
      <c r="B472" s="179">
        <f t="shared" si="14"/>
        <v>2407751</v>
      </c>
      <c r="C472" s="179">
        <f>E199</f>
        <v>2407750.5699999998</v>
      </c>
      <c r="D472" s="179"/>
    </row>
    <row r="473" spans="1:7" ht="12.6" customHeight="1" x14ac:dyDescent="0.25">
      <c r="A473" s="179" t="s">
        <v>495</v>
      </c>
      <c r="B473" s="179">
        <f t="shared" si="14"/>
        <v>36101389</v>
      </c>
      <c r="C473" s="179">
        <f>SUM(E200:E201)</f>
        <v>36101389.119999997</v>
      </c>
      <c r="D473" s="179"/>
    </row>
    <row r="474" spans="1:7" ht="12.6" customHeight="1" x14ac:dyDescent="0.25">
      <c r="A474" s="179" t="s">
        <v>339</v>
      </c>
      <c r="B474" s="179">
        <f t="shared" si="14"/>
        <v>248300</v>
      </c>
      <c r="C474" s="179">
        <f>E202</f>
        <v>248299.91</v>
      </c>
      <c r="D474" s="179"/>
    </row>
    <row r="475" spans="1:7" ht="12.6" customHeight="1" x14ac:dyDescent="0.25">
      <c r="A475" s="179" t="s">
        <v>340</v>
      </c>
      <c r="B475" s="179">
        <f t="shared" si="14"/>
        <v>481141</v>
      </c>
      <c r="C475" s="179">
        <f>E203</f>
        <v>481140.91</v>
      </c>
      <c r="D475" s="179"/>
    </row>
    <row r="476" spans="1:7" ht="12.6" customHeight="1" x14ac:dyDescent="0.25">
      <c r="A476" s="179" t="s">
        <v>203</v>
      </c>
      <c r="B476" s="179">
        <f>D275</f>
        <v>80598483</v>
      </c>
      <c r="C476" s="179">
        <f>E204</f>
        <v>80598483.079999983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47393341</v>
      </c>
      <c r="C478" s="179">
        <f>E217</f>
        <v>47393341.289999992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75522448</v>
      </c>
    </row>
    <row r="482" spans="1:12" ht="12.6" customHeight="1" x14ac:dyDescent="0.25">
      <c r="A482" s="180" t="s">
        <v>499</v>
      </c>
      <c r="C482" s="180">
        <f>D339</f>
        <v>75522448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108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1730810</v>
      </c>
      <c r="C496" s="240">
        <f>C71</f>
        <v>0</v>
      </c>
      <c r="D496" s="240">
        <v>1578</v>
      </c>
      <c r="E496" s="180">
        <f>C59</f>
        <v>0</v>
      </c>
      <c r="F496" s="263">
        <f t="shared" ref="F496:G511" si="15">IF(B496=0,"",IF(D496=0,"",B496/D496))</f>
        <v>1096.8377693282637</v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2522640</v>
      </c>
      <c r="C498" s="240">
        <f>E71</f>
        <v>4498886.09</v>
      </c>
      <c r="D498" s="240">
        <v>2394</v>
      </c>
      <c r="E498" s="180">
        <f>E59</f>
        <v>4323</v>
      </c>
      <c r="F498" s="263">
        <f t="shared" si="15"/>
        <v>1053.734335839599</v>
      </c>
      <c r="G498" s="263">
        <f t="shared" si="15"/>
        <v>1040.686118436271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4328965</v>
      </c>
      <c r="C509" s="240">
        <f>P71</f>
        <v>4340031.84</v>
      </c>
      <c r="D509" s="240">
        <v>148988</v>
      </c>
      <c r="E509" s="180">
        <f>P59</f>
        <v>149772</v>
      </c>
      <c r="F509" s="263">
        <f t="shared" si="15"/>
        <v>29.055796439981744</v>
      </c>
      <c r="G509" s="263">
        <f t="shared" si="15"/>
        <v>28.977591539139492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284983</v>
      </c>
      <c r="C510" s="240">
        <f>Q71</f>
        <v>302160.49</v>
      </c>
      <c r="D510" s="240">
        <v>102000</v>
      </c>
      <c r="E510" s="180">
        <f>Q59</f>
        <v>102090</v>
      </c>
      <c r="F510" s="263">
        <f t="shared" si="15"/>
        <v>2.7939509803921569</v>
      </c>
      <c r="G510" s="263">
        <f t="shared" si="15"/>
        <v>2.9597462043295133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1465431</v>
      </c>
      <c r="C511" s="240">
        <f>R71</f>
        <v>1495611.7200000002</v>
      </c>
      <c r="D511" s="240">
        <v>148988</v>
      </c>
      <c r="E511" s="180">
        <f>R59</f>
        <v>149772</v>
      </c>
      <c r="F511" s="263">
        <f t="shared" si="15"/>
        <v>9.8358995355330627</v>
      </c>
      <c r="G511" s="263">
        <f t="shared" si="15"/>
        <v>9.9859234035734321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7154092</v>
      </c>
      <c r="C512" s="240">
        <f>S71</f>
        <v>7787427.8800000008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4039697</v>
      </c>
      <c r="C514" s="240">
        <f>U71</f>
        <v>4230202.5199999996</v>
      </c>
      <c r="D514" s="240">
        <v>234180</v>
      </c>
      <c r="E514" s="180">
        <f>U59</f>
        <v>248932</v>
      </c>
      <c r="F514" s="263">
        <f t="shared" si="17"/>
        <v>17.250392860193013</v>
      </c>
      <c r="G514" s="263">
        <f t="shared" si="17"/>
        <v>16.993405910047723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4456585</v>
      </c>
      <c r="C518" s="240">
        <f>Y71</f>
        <v>4871906.42</v>
      </c>
      <c r="D518" s="240">
        <v>19074</v>
      </c>
      <c r="E518" s="180">
        <f>Y59</f>
        <v>21391.18</v>
      </c>
      <c r="F518" s="263">
        <f t="shared" si="17"/>
        <v>233.64711125091748</v>
      </c>
      <c r="G518" s="263">
        <f t="shared" si="17"/>
        <v>227.75304681649166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4187686</v>
      </c>
      <c r="C521" s="240">
        <f>AB71</f>
        <v>5951460.3700000001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833216</v>
      </c>
      <c r="C522" s="240">
        <f>AC71</f>
        <v>829120.04999999993</v>
      </c>
      <c r="D522" s="240">
        <v>11415</v>
      </c>
      <c r="E522" s="180">
        <f>AC59</f>
        <v>6350</v>
      </c>
      <c r="F522" s="263">
        <f t="shared" si="17"/>
        <v>72.993079281646956</v>
      </c>
      <c r="G522" s="263">
        <f t="shared" si="17"/>
        <v>130.57008661417322</v>
      </c>
      <c r="H522" s="265">
        <f t="shared" si="16"/>
        <v>0.78880090960901761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2361221</v>
      </c>
      <c r="C523" s="240">
        <f>AD71</f>
        <v>2736721.52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186864</v>
      </c>
      <c r="C524" s="240">
        <f>AE71</f>
        <v>174064</v>
      </c>
      <c r="D524" s="240">
        <v>3384</v>
      </c>
      <c r="E524" s="180">
        <f>AE59</f>
        <v>2907</v>
      </c>
      <c r="F524" s="263">
        <f t="shared" si="17"/>
        <v>55.219858156028366</v>
      </c>
      <c r="G524" s="263">
        <f t="shared" si="17"/>
        <v>59.877536979704161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4359842</v>
      </c>
      <c r="C526" s="240">
        <f>AG71</f>
        <v>4554269.67</v>
      </c>
      <c r="D526" s="240">
        <v>16974</v>
      </c>
      <c r="E526" s="180">
        <f>AG59</f>
        <v>14853</v>
      </c>
      <c r="F526" s="263">
        <f t="shared" si="17"/>
        <v>256.8541298456463</v>
      </c>
      <c r="G526" s="263">
        <f t="shared" si="17"/>
        <v>306.62288224601087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141013</v>
      </c>
      <c r="C528" s="240">
        <f>AI71</f>
        <v>0</v>
      </c>
      <c r="D528" s="240">
        <v>1</v>
      </c>
      <c r="E528" s="180">
        <f>AI59</f>
        <v>0</v>
      </c>
      <c r="F528" s="263">
        <f t="shared" ref="F528:G540" si="18">IF(B528=0,"",IF(D528=0,"",B528/D528))</f>
        <v>141013</v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18284012</v>
      </c>
      <c r="C529" s="240">
        <f>AJ71</f>
        <v>22543893.030000001</v>
      </c>
      <c r="D529" s="240">
        <v>60579</v>
      </c>
      <c r="E529" s="180">
        <f>AJ59</f>
        <v>74640</v>
      </c>
      <c r="F529" s="263">
        <f t="shared" si="18"/>
        <v>301.8209610591129</v>
      </c>
      <c r="G529" s="263">
        <f t="shared" si="18"/>
        <v>302.0350084405145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67651</v>
      </c>
      <c r="C531" s="240">
        <f>AL71</f>
        <v>94681.08</v>
      </c>
      <c r="D531" s="240">
        <v>927</v>
      </c>
      <c r="E531" s="180">
        <f>AL59</f>
        <v>1244</v>
      </c>
      <c r="F531" s="263">
        <f t="shared" si="18"/>
        <v>72.978425026968722</v>
      </c>
      <c r="G531" s="263">
        <f t="shared" si="18"/>
        <v>76.110192926045016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8613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19676</v>
      </c>
      <c r="C536" s="240">
        <f>AQ71</f>
        <v>31280.74</v>
      </c>
      <c r="D536" s="240">
        <v>47</v>
      </c>
      <c r="E536" s="180">
        <f>AQ59</f>
        <v>57</v>
      </c>
      <c r="F536" s="263">
        <f t="shared" si="18"/>
        <v>418.63829787234044</v>
      </c>
      <c r="G536" s="263">
        <f t="shared" si="18"/>
        <v>548.78491228070175</v>
      </c>
      <c r="H536" s="265">
        <f t="shared" si="16"/>
        <v>0.31088081303074722</v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9900</v>
      </c>
      <c r="C537" s="240">
        <f>AR71</f>
        <v>9270.5400000000009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1546067</v>
      </c>
      <c r="C544" s="240">
        <f>AY71</f>
        <v>1804543.2100000002</v>
      </c>
      <c r="D544" s="240">
        <v>31143</v>
      </c>
      <c r="E544" s="180">
        <f>AY59</f>
        <v>34846</v>
      </c>
      <c r="F544" s="263">
        <f t="shared" ref="F544:G550" si="19">IF(B544=0,"",IF(D544=0,"",B544/D544))</f>
        <v>49.644125485662912</v>
      </c>
      <c r="G544" s="263">
        <f t="shared" si="19"/>
        <v>51.786236870802966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141601</v>
      </c>
      <c r="E545" s="180">
        <f>AZ59</f>
        <v>143242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219805</v>
      </c>
      <c r="C546" s="240">
        <f>BA71</f>
        <v>246683.35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549903</v>
      </c>
      <c r="C549" s="240">
        <f>BD71</f>
        <v>566878.6399999999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1707618</v>
      </c>
      <c r="C550" s="240">
        <f>BE71</f>
        <v>1867595.34</v>
      </c>
      <c r="D550" s="240">
        <v>153717</v>
      </c>
      <c r="E550" s="180">
        <f>BE59</f>
        <v>171278</v>
      </c>
      <c r="F550" s="263">
        <f t="shared" si="19"/>
        <v>11.108842873592382</v>
      </c>
      <c r="G550" s="263">
        <f t="shared" si="19"/>
        <v>10.903883394247949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998086</v>
      </c>
      <c r="C551" s="240">
        <f>BF71</f>
        <v>1066621.92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214787</v>
      </c>
      <c r="C552" s="240">
        <f>BG71</f>
        <v>274434.51999999996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1579975</v>
      </c>
      <c r="C553" s="240">
        <f>BH71</f>
        <v>1813574.33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244286</v>
      </c>
      <c r="C554" s="240">
        <f>BI71</f>
        <v>410600.45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950816</v>
      </c>
      <c r="C555" s="240">
        <f>BJ71</f>
        <v>968424.44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772609</v>
      </c>
      <c r="C557" s="240">
        <f>BL71</f>
        <v>904914.62000000011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1448431</v>
      </c>
      <c r="C558" s="240">
        <f>BM71</f>
        <v>1537707.9899999998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1471395</v>
      </c>
      <c r="C559" s="240">
        <f>BN71</f>
        <v>1553682.43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633948</v>
      </c>
      <c r="C561" s="240">
        <f>BP71</f>
        <v>726750.08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757896</v>
      </c>
      <c r="C563" s="240">
        <f>BR71</f>
        <v>855088.65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1197883</v>
      </c>
      <c r="C567" s="240">
        <f>BV71</f>
        <v>1245646.9099999999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100151</v>
      </c>
      <c r="C568" s="240">
        <f>BW71</f>
        <v>96846.049999999988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811809</v>
      </c>
      <c r="C569" s="240">
        <f>BX71</f>
        <v>744435.26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1878714</v>
      </c>
      <c r="C570" s="240">
        <f>BY71</f>
        <v>2147104.39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77421</v>
      </c>
      <c r="C572" s="240">
        <f>CA71</f>
        <v>30850.39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637951</v>
      </c>
      <c r="C574" s="240">
        <f>CC71</f>
        <v>603706.28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-1439776</v>
      </c>
      <c r="C575" s="240">
        <f>CD71</f>
        <v>-1251371.5500000003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166269</v>
      </c>
      <c r="E612" s="180">
        <f>SUM(C624:D647)+SUM(C668:D713)</f>
        <v>78445830.89638111</v>
      </c>
      <c r="F612" s="180">
        <f>CE64-(AX64+BD64+BE64+BG64+BJ64+BN64+BP64+BQ64+CB64+CC64+CD64)</f>
        <v>18654834.359999996</v>
      </c>
      <c r="G612" s="180">
        <f>CE77-(AX77+AY77+BD77+BE77+BG77+BJ77+BN77+BP77+BQ77+CB77+CC77+CD77)</f>
        <v>34846</v>
      </c>
      <c r="H612" s="197">
        <f>CE60-(AX60+AY60+AZ60+BD60+BE60+BG60+BJ60+BN60+BO60+BP60+BQ60+BR60+CB60+CC60+CD60)</f>
        <v>407.95000000000005</v>
      </c>
      <c r="I612" s="180">
        <f>CE78-(AX78+AY78+AZ78+BD78+BE78+BF78+BG78+BJ78+BN78+BO78+BP78+BQ78+BR78+CB78+CC78+CD78)</f>
        <v>39994</v>
      </c>
      <c r="J612" s="180">
        <f>CE79-(AX79+AY79+AZ79+BA79+BD79+BE79+BF79+BG79+BJ79+BN79+BO79+BP79+BQ79+BR79+CB79+CC79+CD79)</f>
        <v>314605</v>
      </c>
      <c r="K612" s="180">
        <f>CE75-(AW75+AX75+AY75+AZ75+BA75+BB75+BC75+BD75+BE75+BF75+BG75+BH75+BI75+BJ75+BK75+BL75+BM75+BN75+BO75+BP75+BQ75+BR75+BS75+BT75+BU75+BV75+BW75+BX75+CB75+CC75+CD75)</f>
        <v>168271925.5</v>
      </c>
      <c r="L612" s="197">
        <f>CE80-(AW80+AX80+AY80+AZ80+BA80+BB80+BC80+BD80+BE80+BF80+BG80+BH80+BI80+BJ80+BK80+BL80+BM80+BN80+BO80+BP80+BQ80+BR80+BS80+BT80+BU80+BV80+BW80+BX80+BY80+BZ80+CA80+CB80+CC80+CD80)</f>
        <v>107.55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1867595.34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-1251371.5500000003</v>
      </c>
      <c r="D615" s="266">
        <f>SUM(C614:C615)</f>
        <v>616223.7899999998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968424.44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274434.51999999996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1553682.43</v>
      </c>
      <c r="D619" s="180">
        <f>(D615/D612)*BN76</f>
        <v>21762.722424986012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603706.28</v>
      </c>
      <c r="D620" s="180">
        <f>(D615/D612)*CC76</f>
        <v>66592.744641033481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726750.08</v>
      </c>
      <c r="D621" s="180">
        <f>(D615/D612)*BP76</f>
        <v>4521.5465528751593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4219874.7636188939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566878.6399999999</v>
      </c>
      <c r="D624" s="180">
        <f>(D615/D612)*BD76</f>
        <v>12171.113835772148</v>
      </c>
      <c r="E624" s="180">
        <f>(E623/E612)*SUM(C624:D624)</f>
        <v>31149.105250971756</v>
      </c>
      <c r="F624" s="180">
        <f>SUM(C624:E624)</f>
        <v>610198.85908674379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1804543.2100000002</v>
      </c>
      <c r="D625" s="180">
        <f>(D615/D612)*AY76</f>
        <v>12478.727248795623</v>
      </c>
      <c r="E625" s="180">
        <f>(E623/E612)*SUM(C625:D625)</f>
        <v>97743.945475779663</v>
      </c>
      <c r="F625" s="180">
        <f>(F624/F612)*AY64</f>
        <v>18453.972748280576</v>
      </c>
      <c r="G625" s="180">
        <f>SUM(C625:F625)</f>
        <v>1933219.855472856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855088.65</v>
      </c>
      <c r="D626" s="180">
        <f>(D615/D612)*BR76</f>
        <v>7145.5260278223823</v>
      </c>
      <c r="E626" s="180">
        <f>(E623/E612)*SUM(C626:D626)</f>
        <v>46382.582709279355</v>
      </c>
      <c r="F626" s="180">
        <f>(F624/F612)*BR64</f>
        <v>629.55548865559194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909246.31422575738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1066621.92</v>
      </c>
      <c r="D629" s="180">
        <f>(D615/D612)*BF76</f>
        <v>5377.6754493621766</v>
      </c>
      <c r="E629" s="180">
        <f>(E623/E612)*SUM(C629:D629)</f>
        <v>57666.596016068412</v>
      </c>
      <c r="F629" s="180">
        <f>(F624/F612)*BF64</f>
        <v>3084.116667705584</v>
      </c>
      <c r="G629" s="180">
        <f>(G625/G612)*BF77</f>
        <v>0</v>
      </c>
      <c r="H629" s="180">
        <f>(H628/H612)*BF60</f>
        <v>47406.959440082996</v>
      </c>
      <c r="I629" s="180">
        <f>SUM(C629:H629)</f>
        <v>1180157.2675732193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246683.35</v>
      </c>
      <c r="D630" s="180">
        <f>(D615/D612)*BA76</f>
        <v>0</v>
      </c>
      <c r="E630" s="180">
        <f>(E623/E612)*SUM(C630:D630)</f>
        <v>13269.957515587861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259953.30751558786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410600.45</v>
      </c>
      <c r="D634" s="180">
        <f>(D615/D612)*BI76</f>
        <v>0</v>
      </c>
      <c r="E634" s="180">
        <f>(E623/E612)*SUM(C634:D634)</f>
        <v>22087.629859823362</v>
      </c>
      <c r="F634" s="180">
        <f>(F624/F612)*BI64</f>
        <v>248.62218021511904</v>
      </c>
      <c r="G634" s="180">
        <f>(G625/G612)*BI77</f>
        <v>0</v>
      </c>
      <c r="H634" s="180">
        <f>(H628/H612)*BI60</f>
        <v>5059.4169219082469</v>
      </c>
      <c r="I634" s="180">
        <f>(I629/I612)*BI78</f>
        <v>125971.18005876064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1813574.33</v>
      </c>
      <c r="D636" s="180">
        <f>(D615/D612)*BH76</f>
        <v>8446.3972081987595</v>
      </c>
      <c r="E636" s="180">
        <f>(E623/E612)*SUM(C636:D636)</f>
        <v>98012.847817144109</v>
      </c>
      <c r="F636" s="180">
        <f>(F624/F612)*BH64</f>
        <v>641.92508658925283</v>
      </c>
      <c r="G636" s="180">
        <f>(G625/G612)*BH77</f>
        <v>0</v>
      </c>
      <c r="H636" s="180">
        <f>(H628/H612)*BH60</f>
        <v>21106.906718269205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904914.62000000011</v>
      </c>
      <c r="D637" s="180">
        <f>(D615/D612)*BL76</f>
        <v>2005.0464632011974</v>
      </c>
      <c r="E637" s="180">
        <f>(E623/E612)*SUM(C637:D637)</f>
        <v>48786.371046192595</v>
      </c>
      <c r="F637" s="180">
        <f>(F624/F612)*BL64</f>
        <v>377.00811341180963</v>
      </c>
      <c r="G637" s="180">
        <f>(G625/G612)*BL77</f>
        <v>0</v>
      </c>
      <c r="H637" s="180">
        <f>(H628/H612)*BL60</f>
        <v>35549.647534994067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1537707.9899999998</v>
      </c>
      <c r="D638" s="180">
        <f>(D615/D612)*BM76</f>
        <v>16544.412960684189</v>
      </c>
      <c r="E638" s="180">
        <f>(E623/E612)*SUM(C638:D638)</f>
        <v>83608.656019097427</v>
      </c>
      <c r="F638" s="180">
        <f>(F624/F612)*BM64</f>
        <v>197.02908965878294</v>
      </c>
      <c r="G638" s="180">
        <f>(G625/G612)*BM77</f>
        <v>0</v>
      </c>
      <c r="H638" s="180">
        <f>(H628/H612)*BM60</f>
        <v>44710.089627083442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1245646.9099999999</v>
      </c>
      <c r="D642" s="180">
        <f>(D615/D612)*BV76</f>
        <v>4910.6960512783489</v>
      </c>
      <c r="E642" s="180">
        <f>(E623/E612)*SUM(C642:D642)</f>
        <v>67271.853990533709</v>
      </c>
      <c r="F642" s="180">
        <f>(F624/F612)*BV64</f>
        <v>527.1415896648092</v>
      </c>
      <c r="G642" s="180">
        <f>(G625/G612)*BV77</f>
        <v>0</v>
      </c>
      <c r="H642" s="180">
        <f>(H628/H612)*BV60</f>
        <v>42302.966157629307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96846.049999999988</v>
      </c>
      <c r="D643" s="180">
        <f>(D615/D612)*BW76</f>
        <v>0</v>
      </c>
      <c r="E643" s="180">
        <f>(E623/E612)*SUM(C643:D643)</f>
        <v>5209.6867058619782</v>
      </c>
      <c r="F643" s="180">
        <f>(F624/F612)*BW64</f>
        <v>9.5087849569368394</v>
      </c>
      <c r="G643" s="180">
        <f>(G625/G612)*BW77</f>
        <v>0</v>
      </c>
      <c r="H643" s="180">
        <f>(H628/H612)*BW60</f>
        <v>3164.9215987267444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744435.26</v>
      </c>
      <c r="D644" s="180">
        <f>(D615/D612)*BX76</f>
        <v>1541.7732508164477</v>
      </c>
      <c r="E644" s="180">
        <f>(E623/E612)*SUM(C644:D644)</f>
        <v>40128.705641635752</v>
      </c>
      <c r="F644" s="180">
        <f>(F624/F612)*BX64</f>
        <v>682.04581337556328</v>
      </c>
      <c r="G644" s="180">
        <f>(G625/G612)*BX77</f>
        <v>0</v>
      </c>
      <c r="H644" s="180">
        <f>(H628/H612)*BX60</f>
        <v>14933.080782724779</v>
      </c>
      <c r="I644" s="180">
        <f>(I629/I612)*BX78</f>
        <v>0</v>
      </c>
      <c r="J644" s="180">
        <f>(J630/J612)*BX79</f>
        <v>0</v>
      </c>
      <c r="K644" s="180">
        <f>SUM(C631:J644)</f>
        <v>7447761.1770724347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2147104.39</v>
      </c>
      <c r="D645" s="180">
        <f>(D615/D612)*BY76</f>
        <v>0</v>
      </c>
      <c r="E645" s="180">
        <f>(E623/E612)*SUM(C645:D645)</f>
        <v>115500.23151879602</v>
      </c>
      <c r="F645" s="180">
        <f>(F624/F612)*BY64</f>
        <v>674.15159197374999</v>
      </c>
      <c r="G645" s="180">
        <f>(G625/G612)*BY77</f>
        <v>0</v>
      </c>
      <c r="H645" s="180">
        <f>(H628/H612)*BY60</f>
        <v>14732.48716027027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30850.39</v>
      </c>
      <c r="D647" s="180">
        <f>(D615/D612)*CA76</f>
        <v>0</v>
      </c>
      <c r="E647" s="180">
        <f>(E623/E612)*SUM(C647:D647)</f>
        <v>1659.5500451867406</v>
      </c>
      <c r="F647" s="180">
        <f>(F624/F612)*CA64</f>
        <v>852.33124090572039</v>
      </c>
      <c r="G647" s="180">
        <f>(G625/G612)*CA77</f>
        <v>0</v>
      </c>
      <c r="H647" s="180">
        <f>(H628/H612)*CA60</f>
        <v>356.61088436357687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2311730.1424414967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18214717.700000003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4498886.09</v>
      </c>
      <c r="D670" s="180">
        <f>(D615/D612)*E76</f>
        <v>34159.91358840192</v>
      </c>
      <c r="E670" s="180">
        <f>(E623/E612)*SUM(C670:D670)</f>
        <v>243848.3500561486</v>
      </c>
      <c r="F670" s="180">
        <f>(F624/F612)*E64</f>
        <v>9070.088478454556</v>
      </c>
      <c r="G670" s="180">
        <f>(G625/G612)*E77</f>
        <v>1629638.98394822</v>
      </c>
      <c r="H670" s="180">
        <f>(H628/H612)*E60</f>
        <v>102213.59473071022</v>
      </c>
      <c r="I670" s="180">
        <f>(I629/I612)*E78</f>
        <v>227037.30601361077</v>
      </c>
      <c r="J670" s="180">
        <f>(J630/J612)*E79</f>
        <v>45772.04262432571</v>
      </c>
      <c r="K670" s="180">
        <f>(K644/K612)*E75</f>
        <v>478470.8008289361</v>
      </c>
      <c r="L670" s="180">
        <f>(L647/L612)*E80</f>
        <v>730167.11240109394</v>
      </c>
      <c r="M670" s="180">
        <f t="shared" si="20"/>
        <v>3500378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4340031.84</v>
      </c>
      <c r="D681" s="180">
        <f>(D615/D612)*P76</f>
        <v>50081.687351641005</v>
      </c>
      <c r="E681" s="180">
        <f>(E623/E612)*SUM(C681:D681)</f>
        <v>236159.51379192734</v>
      </c>
      <c r="F681" s="180">
        <f>(F624/F612)*P64</f>
        <v>16990.434669980332</v>
      </c>
      <c r="G681" s="180">
        <f>(G625/G612)*P77</f>
        <v>186797.65979960703</v>
      </c>
      <c r="H681" s="180">
        <f>(H628/H612)*P60</f>
        <v>69048.782484897558</v>
      </c>
      <c r="I681" s="180">
        <f>(I629/I612)*P78</f>
        <v>137656.48980419734</v>
      </c>
      <c r="J681" s="180">
        <f>(J630/J612)*P79</f>
        <v>48282.295634393435</v>
      </c>
      <c r="K681" s="180">
        <f>(K644/K612)*P75</f>
        <v>698631.09736275312</v>
      </c>
      <c r="L681" s="180">
        <f>(L647/L612)*P80</f>
        <v>459766.69220663526</v>
      </c>
      <c r="M681" s="180">
        <f t="shared" si="20"/>
        <v>1903415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302160.49</v>
      </c>
      <c r="D682" s="180">
        <f>(D615/D612)*Q76</f>
        <v>3943.3815838189912</v>
      </c>
      <c r="E682" s="180">
        <f>(E623/E612)*SUM(C682:D682)</f>
        <v>16466.394555101673</v>
      </c>
      <c r="F682" s="180">
        <f>(F624/F612)*Q64</f>
        <v>1029.8426253840607</v>
      </c>
      <c r="G682" s="180">
        <f>(G625/G612)*Q77</f>
        <v>0</v>
      </c>
      <c r="H682" s="180">
        <f>(H628/H612)*Q60</f>
        <v>3387.8034014539799</v>
      </c>
      <c r="I682" s="180">
        <f>(I629/I612)*Q78</f>
        <v>0</v>
      </c>
      <c r="J682" s="180">
        <f>(J630/J612)*Q79</f>
        <v>0</v>
      </c>
      <c r="K682" s="180">
        <f>(K644/K612)*Q75</f>
        <v>41492.190242377343</v>
      </c>
      <c r="L682" s="180">
        <f>(L647/L612)*Q80</f>
        <v>18700.188042065107</v>
      </c>
      <c r="M682" s="180">
        <f t="shared" si="20"/>
        <v>85020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1495611.7200000002</v>
      </c>
      <c r="D683" s="180">
        <f>(D615/D612)*R76</f>
        <v>0</v>
      </c>
      <c r="E683" s="180">
        <f>(E623/E612)*SUM(C683:D683)</f>
        <v>80454.169218211478</v>
      </c>
      <c r="F683" s="180">
        <f>(F624/F612)*R64</f>
        <v>3307.6902158452881</v>
      </c>
      <c r="G683" s="180">
        <f>(G625/G612)*R77</f>
        <v>0</v>
      </c>
      <c r="H683" s="180">
        <f>(H628/H612)*R60</f>
        <v>9115.8657315439323</v>
      </c>
      <c r="I683" s="180">
        <f>(I629/I612)*R78</f>
        <v>0</v>
      </c>
      <c r="J683" s="180">
        <f>(J630/J612)*R79</f>
        <v>0</v>
      </c>
      <c r="K683" s="180">
        <f>(K644/K612)*R75</f>
        <v>250321.98153917171</v>
      </c>
      <c r="L683" s="180">
        <f>(L647/L612)*R80</f>
        <v>0</v>
      </c>
      <c r="M683" s="180">
        <f t="shared" si="20"/>
        <v>343200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7787427.8800000008</v>
      </c>
      <c r="D684" s="180">
        <f>(D615/D612)*S76</f>
        <v>3191.0258869061572</v>
      </c>
      <c r="E684" s="180">
        <f>(E623/E612)*SUM(C684:D684)</f>
        <v>419084.55475918757</v>
      </c>
      <c r="F684" s="180">
        <f>(F624/F612)*S64</f>
        <v>245320.70358300413</v>
      </c>
      <c r="G684" s="180">
        <f>(G625/G612)*S77</f>
        <v>0</v>
      </c>
      <c r="H684" s="180">
        <f>(H628/H612)*S60</f>
        <v>9049.0011907257613</v>
      </c>
      <c r="I684" s="180">
        <f>(I629/I612)*S78</f>
        <v>4396.7453335102682</v>
      </c>
      <c r="J684" s="180">
        <f>(J630/J612)*S79</f>
        <v>0</v>
      </c>
      <c r="K684" s="180">
        <f>(K644/K612)*S75</f>
        <v>962551.33485520654</v>
      </c>
      <c r="L684" s="180">
        <f>(L647/L612)*S80</f>
        <v>0</v>
      </c>
      <c r="M684" s="180">
        <f t="shared" si="20"/>
        <v>1643593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4230202.5199999996</v>
      </c>
      <c r="D686" s="180">
        <f>(D615/D612)*U76</f>
        <v>2297.8351334283593</v>
      </c>
      <c r="E686" s="180">
        <f>(E623/E612)*SUM(C686:D686)</f>
        <v>227680.95170319005</v>
      </c>
      <c r="F686" s="180">
        <f>(F624/F612)*U64</f>
        <v>5.2335933715510645E-2</v>
      </c>
      <c r="G686" s="180">
        <f>(G625/G612)*U77</f>
        <v>0</v>
      </c>
      <c r="H686" s="180">
        <f>(H628/H612)*U60</f>
        <v>0</v>
      </c>
      <c r="I686" s="180">
        <f>(I629/I612)*U78</f>
        <v>10741.042291259984</v>
      </c>
      <c r="J686" s="180">
        <f>(J630/J612)*U79</f>
        <v>0</v>
      </c>
      <c r="K686" s="180">
        <f>(K644/K612)*U75</f>
        <v>548179.04099688842</v>
      </c>
      <c r="L686" s="180">
        <f>(L647/L612)*U80</f>
        <v>0</v>
      </c>
      <c r="M686" s="180">
        <f t="shared" si="20"/>
        <v>788899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4871906.42</v>
      </c>
      <c r="D690" s="180">
        <f>(D615/D612)*Y76</f>
        <v>39048.3725254858</v>
      </c>
      <c r="E690" s="180">
        <f>(E623/E612)*SUM(C690:D690)</f>
        <v>264177.38148028956</v>
      </c>
      <c r="F690" s="180">
        <f>(F624/F612)*Y64</f>
        <v>3990.509619741084</v>
      </c>
      <c r="G690" s="180">
        <f>(G625/G612)*Y77</f>
        <v>0</v>
      </c>
      <c r="H690" s="180">
        <f>(H628/H612)*Y60</f>
        <v>59175.118624081035</v>
      </c>
      <c r="I690" s="180">
        <f>(I629/I612)*Y78</f>
        <v>70170.875188506165</v>
      </c>
      <c r="J690" s="180">
        <f>(J630/J612)*Y79</f>
        <v>53644.883532793538</v>
      </c>
      <c r="K690" s="180">
        <f>(K644/K612)*Y75</f>
        <v>988066.43045678711</v>
      </c>
      <c r="L690" s="180">
        <f>(L647/L612)*Y80</f>
        <v>0</v>
      </c>
      <c r="M690" s="180">
        <f t="shared" si="20"/>
        <v>1478274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5951460.3700000001</v>
      </c>
      <c r="D693" s="180">
        <f>(D615/D612)*AB76</f>
        <v>3090.9588730310511</v>
      </c>
      <c r="E693" s="180">
        <f>(E623/E612)*SUM(C693:D693)</f>
        <v>320316.07791337499</v>
      </c>
      <c r="F693" s="180">
        <f>(F624/F612)*AB64</f>
        <v>165579.18149391015</v>
      </c>
      <c r="G693" s="180">
        <f>(G625/G612)*AB77</f>
        <v>0</v>
      </c>
      <c r="H693" s="180">
        <f>(H628/H612)*AB60</f>
        <v>13462.060884725026</v>
      </c>
      <c r="I693" s="180">
        <f>(I629/I612)*AB78</f>
        <v>10741.042291259984</v>
      </c>
      <c r="J693" s="180">
        <f>(J630/J612)*AB79</f>
        <v>0</v>
      </c>
      <c r="K693" s="180">
        <f>(K644/K612)*AB75</f>
        <v>660326.10966017866</v>
      </c>
      <c r="L693" s="180">
        <f>(L647/L612)*AB80</f>
        <v>0</v>
      </c>
      <c r="M693" s="180">
        <f t="shared" si="20"/>
        <v>1173515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829120.04999999993</v>
      </c>
      <c r="D694" s="180">
        <f>(D615/D612)*AC76</f>
        <v>2809.2887599011233</v>
      </c>
      <c r="E694" s="180">
        <f>(E623/E612)*SUM(C694:D694)</f>
        <v>44752.379847748081</v>
      </c>
      <c r="F694" s="180">
        <f>(F624/F612)*AC64</f>
        <v>3071.9835627724001</v>
      </c>
      <c r="G694" s="180">
        <f>(G625/G612)*AC77</f>
        <v>0</v>
      </c>
      <c r="H694" s="180">
        <f>(H628/H612)*AC60</f>
        <v>14353.588095633968</v>
      </c>
      <c r="I694" s="180">
        <f>(I629/I612)*AC78</f>
        <v>7672.1730651857033</v>
      </c>
      <c r="J694" s="180">
        <f>(J630/J612)*AC79</f>
        <v>0</v>
      </c>
      <c r="K694" s="180">
        <f>(K644/K612)*AC75</f>
        <v>57693.131650950221</v>
      </c>
      <c r="L694" s="180">
        <f>(L647/L612)*AC80</f>
        <v>0</v>
      </c>
      <c r="M694" s="180">
        <f t="shared" si="20"/>
        <v>130353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2736721.52</v>
      </c>
      <c r="D695" s="180">
        <f>(D615/D612)*AD76</f>
        <v>16136.732533785607</v>
      </c>
      <c r="E695" s="180">
        <f>(E623/E612)*SUM(C695:D695)</f>
        <v>148085.84388674295</v>
      </c>
      <c r="F695" s="180">
        <f>(F624/F612)*AD64</f>
        <v>33208.292501344426</v>
      </c>
      <c r="G695" s="180">
        <f>(G625/G612)*AD77</f>
        <v>0</v>
      </c>
      <c r="H695" s="180">
        <f>(H628/H612)*AD60</f>
        <v>41678.89710999305</v>
      </c>
      <c r="I695" s="180">
        <f>(I629/I612)*AD78</f>
        <v>84187.345211441585</v>
      </c>
      <c r="J695" s="180">
        <f>(J630/J612)*AD79</f>
        <v>20439.805368678492</v>
      </c>
      <c r="K695" s="180">
        <f>(K644/K612)*AD75</f>
        <v>461129.28018014919</v>
      </c>
      <c r="L695" s="180">
        <f>(L647/L612)*AD80</f>
        <v>128107.03532265293</v>
      </c>
      <c r="M695" s="180">
        <f t="shared" si="20"/>
        <v>932973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174064</v>
      </c>
      <c r="D696" s="180">
        <f>(D615/D612)*AE76</f>
        <v>0</v>
      </c>
      <c r="E696" s="180">
        <f>(E623/E612)*SUM(C696:D696)</f>
        <v>9363.5094747711391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19293.921796333114</v>
      </c>
      <c r="L696" s="180">
        <f>(L647/L612)*AE80</f>
        <v>0</v>
      </c>
      <c r="M696" s="180">
        <f t="shared" si="20"/>
        <v>28657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4554269.67</v>
      </c>
      <c r="D698" s="180">
        <f>(D615/D612)*AG76</f>
        <v>24012.377144326358</v>
      </c>
      <c r="E698" s="180">
        <f>(E623/E612)*SUM(C698:D698)</f>
        <v>246281.75456504797</v>
      </c>
      <c r="F698" s="180">
        <f>(F624/F612)*AG64</f>
        <v>6380.2707353616306</v>
      </c>
      <c r="G698" s="180">
        <f>(G625/G612)*AG77</f>
        <v>116783.21172502905</v>
      </c>
      <c r="H698" s="180">
        <f>(H628/H612)*AG60</f>
        <v>59754.611311171844</v>
      </c>
      <c r="I698" s="180">
        <f>(I629/I612)*AG78</f>
        <v>113518.65300680538</v>
      </c>
      <c r="J698" s="180">
        <f>(J630/J612)*AG79</f>
        <v>39581.51742635751</v>
      </c>
      <c r="K698" s="180">
        <f>(K644/K612)*AG75</f>
        <v>625472.91815670708</v>
      </c>
      <c r="L698" s="180">
        <f>(L647/L612)*AG80</f>
        <v>363471.47102450684</v>
      </c>
      <c r="M698" s="180">
        <f t="shared" si="20"/>
        <v>1595257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22543893.030000001</v>
      </c>
      <c r="D701" s="180">
        <f>(D615/D612)*AJ76</f>
        <v>273953.83450444753</v>
      </c>
      <c r="E701" s="180">
        <f>(E623/E612)*SUM(C701:D701)</f>
        <v>1227451.5425916004</v>
      </c>
      <c r="F701" s="180">
        <f>(F624/F612)*AJ64</f>
        <v>95872.400869618737</v>
      </c>
      <c r="G701" s="180">
        <f>(G625/G612)*AJ77</f>
        <v>0</v>
      </c>
      <c r="H701" s="180">
        <f>(H628/H612)*AJ60</f>
        <v>298683.90383476828</v>
      </c>
      <c r="I701" s="180">
        <f>(I629/I612)*AJ78</f>
        <v>388064.41530868143</v>
      </c>
      <c r="J701" s="180">
        <f>(J630/J612)*AJ79</f>
        <v>37513.326746897503</v>
      </c>
      <c r="K701" s="180">
        <f>(K644/K612)*AJ75</f>
        <v>1640144.5127477827</v>
      </c>
      <c r="L701" s="180">
        <f>(L647/L612)*AJ80</f>
        <v>611517.64344454289</v>
      </c>
      <c r="M701" s="180">
        <f t="shared" si="20"/>
        <v>4573202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94681.08</v>
      </c>
      <c r="D703" s="180">
        <f>(D615/D612)*AL76</f>
        <v>0</v>
      </c>
      <c r="E703" s="180">
        <f>(E623/E612)*SUM(C703:D703)</f>
        <v>5093.2254208886634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10028.345907360383</v>
      </c>
      <c r="L703" s="180">
        <f>(L647/L612)*AL80</f>
        <v>0</v>
      </c>
      <c r="M703" s="180">
        <f t="shared" si="20"/>
        <v>15122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31280.74</v>
      </c>
      <c r="D708" s="180">
        <f>(D615/D612)*AQ76</f>
        <v>0</v>
      </c>
      <c r="E708" s="180">
        <f>(E623/E612)*SUM(C708:D708)</f>
        <v>1682.7000722024807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896.52854351737426</v>
      </c>
      <c r="L708" s="180">
        <f>(L647/L612)*AQ80</f>
        <v>0</v>
      </c>
      <c r="M708" s="180">
        <f t="shared" si="20"/>
        <v>2579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9270.5400000000009</v>
      </c>
      <c r="D709" s="180">
        <f>(D615/D612)*AR76</f>
        <v>0</v>
      </c>
      <c r="E709" s="180">
        <f>(E623/E612)*SUM(C709:D709)</f>
        <v>498.69467050191224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499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14719.436182141677</v>
      </c>
      <c r="K713" s="180">
        <f>(K644/K612)*AV75</f>
        <v>5063.5521473354438</v>
      </c>
      <c r="L713" s="180">
        <f>(L647/L612)*AV80</f>
        <v>0</v>
      </c>
      <c r="M713" s="180">
        <f t="shared" si="20"/>
        <v>19783</v>
      </c>
      <c r="N713" s="199" t="s">
        <v>741</v>
      </c>
    </row>
    <row r="715" spans="1:83" ht="12.6" customHeight="1" x14ac:dyDescent="0.25">
      <c r="C715" s="180">
        <f>SUM(C614:C647)+SUM(C668:C713)</f>
        <v>82665705.660000011</v>
      </c>
      <c r="D715" s="180">
        <f>SUM(D616:D647)+SUM(D668:D713)</f>
        <v>616223.7899999998</v>
      </c>
      <c r="E715" s="180">
        <f>SUM(E624:E647)+SUM(E668:E713)</f>
        <v>4219874.7636188939</v>
      </c>
      <c r="F715" s="180">
        <f>SUM(F625:F648)+SUM(F668:F713)</f>
        <v>610198.85908674391</v>
      </c>
      <c r="G715" s="180">
        <f>SUM(G626:G647)+SUM(G668:G713)</f>
        <v>1933219.8554728562</v>
      </c>
      <c r="H715" s="180">
        <f>SUM(H629:H647)+SUM(H668:H713)</f>
        <v>909246.31422575726</v>
      </c>
      <c r="I715" s="180">
        <f>SUM(I630:I647)+SUM(I668:I713)</f>
        <v>1180157.2675732193</v>
      </c>
      <c r="J715" s="180">
        <f>SUM(J631:J647)+SUM(J668:J713)</f>
        <v>259953.30751558789</v>
      </c>
      <c r="K715" s="180">
        <f>SUM(K668:K713)</f>
        <v>7447761.1770724328</v>
      </c>
      <c r="L715" s="180">
        <f>SUM(L668:L713)</f>
        <v>2311730.1424414967</v>
      </c>
      <c r="M715" s="180">
        <f>SUM(M668:M713)</f>
        <v>18214719</v>
      </c>
      <c r="N715" s="198" t="s">
        <v>742</v>
      </c>
    </row>
    <row r="716" spans="1:83" ht="12.6" customHeight="1" x14ac:dyDescent="0.25">
      <c r="C716" s="180">
        <f>CE71</f>
        <v>82665705.660000011</v>
      </c>
      <c r="D716" s="180">
        <f>D615</f>
        <v>616223.7899999998</v>
      </c>
      <c r="E716" s="180">
        <f>E623</f>
        <v>4219874.7636188939</v>
      </c>
      <c r="F716" s="180">
        <f>F624</f>
        <v>610198.85908674379</v>
      </c>
      <c r="G716" s="180">
        <f>G625</f>
        <v>1933219.855472856</v>
      </c>
      <c r="H716" s="180">
        <f>H628</f>
        <v>909246.31422575738</v>
      </c>
      <c r="I716" s="180">
        <f>I629</f>
        <v>1180157.2675732193</v>
      </c>
      <c r="J716" s="180">
        <f>J630</f>
        <v>259953.30751558786</v>
      </c>
      <c r="K716" s="180">
        <f>K644</f>
        <v>7447761.1770724347</v>
      </c>
      <c r="L716" s="180">
        <f>L647</f>
        <v>2311730.1424414967</v>
      </c>
      <c r="M716" s="180">
        <f>C648</f>
        <v>18214717.700000003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108*2018*A</v>
      </c>
      <c r="B722" s="275">
        <f>ROUND(C165,0)</f>
        <v>2239813</v>
      </c>
      <c r="C722" s="275">
        <f>ROUND(C166,0)</f>
        <v>0</v>
      </c>
      <c r="D722" s="275">
        <f>ROUND(C167,0)</f>
        <v>429004</v>
      </c>
      <c r="E722" s="275">
        <f>ROUND(C168,0)</f>
        <v>4263926</v>
      </c>
      <c r="F722" s="275">
        <f>ROUND(C169,0)</f>
        <v>316202</v>
      </c>
      <c r="G722" s="275">
        <f>ROUND(C170,0)</f>
        <v>1003079</v>
      </c>
      <c r="H722" s="275">
        <f>ROUND(C171+C172,0)</f>
        <v>1626</v>
      </c>
      <c r="I722" s="275">
        <f>ROUND(C175,0)</f>
        <v>99637</v>
      </c>
      <c r="J722" s="275">
        <f>ROUND(C176,0)</f>
        <v>541454</v>
      </c>
      <c r="K722" s="275">
        <f>ROUND(C179,0)</f>
        <v>451416</v>
      </c>
      <c r="L722" s="275">
        <f>ROUND(C180,0)</f>
        <v>99428</v>
      </c>
      <c r="M722" s="275">
        <f>ROUND(C183,0)</f>
        <v>55298</v>
      </c>
      <c r="N722" s="275">
        <f>ROUND(C184,0)</f>
        <v>806355</v>
      </c>
      <c r="O722" s="275">
        <f>ROUND(C185,0)</f>
        <v>0</v>
      </c>
      <c r="P722" s="275">
        <f>ROUND(C188,0)</f>
        <v>605819</v>
      </c>
      <c r="Q722" s="275">
        <f>ROUND(C189,0)</f>
        <v>0</v>
      </c>
      <c r="R722" s="275">
        <f>ROUND(B195,0)</f>
        <v>643366</v>
      </c>
      <c r="S722" s="275">
        <f>ROUND(C195,0)</f>
        <v>0</v>
      </c>
      <c r="T722" s="275">
        <f>ROUND(D195,0)</f>
        <v>0</v>
      </c>
      <c r="U722" s="275">
        <f>ROUND(B196,0)</f>
        <v>1079344</v>
      </c>
      <c r="V722" s="275">
        <f>ROUND(C196,0)</f>
        <v>0</v>
      </c>
      <c r="W722" s="275">
        <f>ROUND(D196,0)</f>
        <v>0</v>
      </c>
      <c r="X722" s="275">
        <f>ROUND(B197,0)</f>
        <v>38925447</v>
      </c>
      <c r="Y722" s="275">
        <f>ROUND(C197,0)</f>
        <v>103435</v>
      </c>
      <c r="Z722" s="275">
        <f>ROUND(D197,0)</f>
        <v>0</v>
      </c>
      <c r="AA722" s="275">
        <f>ROUND(B198,0)</f>
        <v>608311</v>
      </c>
      <c r="AB722" s="275">
        <f>ROUND(C198,0)</f>
        <v>0</v>
      </c>
      <c r="AC722" s="275">
        <f>ROUND(D198,0)</f>
        <v>0</v>
      </c>
      <c r="AD722" s="275">
        <f>ROUND(B199,0)</f>
        <v>2407751</v>
      </c>
      <c r="AE722" s="275">
        <f>ROUND(C199,0)</f>
        <v>0</v>
      </c>
      <c r="AF722" s="275">
        <f>ROUND(D199,0)</f>
        <v>0</v>
      </c>
      <c r="AG722" s="275">
        <f>ROUND(B200,0)</f>
        <v>33196769</v>
      </c>
      <c r="AH722" s="275">
        <f>ROUND(C200,0)</f>
        <v>2904620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248300</v>
      </c>
      <c r="AN722" s="275">
        <f>ROUND(C202,0)</f>
        <v>0</v>
      </c>
      <c r="AO722" s="275">
        <f>ROUND(D202,0)</f>
        <v>0</v>
      </c>
      <c r="AP722" s="275">
        <f>ROUND(B203,0)</f>
        <v>503032</v>
      </c>
      <c r="AQ722" s="275">
        <f>ROUND(C203,0)</f>
        <v>-21891</v>
      </c>
      <c r="AR722" s="275">
        <f>ROUND(D203,0)</f>
        <v>0</v>
      </c>
      <c r="AS722" s="275"/>
      <c r="AT722" s="275"/>
      <c r="AU722" s="275"/>
      <c r="AV722" s="275">
        <f>ROUND(B209,0)</f>
        <v>419962</v>
      </c>
      <c r="AW722" s="275">
        <f>ROUND(C209,0)</f>
        <v>60898</v>
      </c>
      <c r="AX722" s="275">
        <f>ROUND(D209,0)</f>
        <v>0</v>
      </c>
      <c r="AY722" s="275">
        <f>ROUND(B210,0)</f>
        <v>16300796</v>
      </c>
      <c r="AZ722" s="275">
        <f>ROUND(C210,0)</f>
        <v>1433819</v>
      </c>
      <c r="BA722" s="275">
        <f>ROUND(D210,0)</f>
        <v>0</v>
      </c>
      <c r="BB722" s="275">
        <f>ROUND(B211,0)</f>
        <v>596097</v>
      </c>
      <c r="BC722" s="275">
        <f>ROUND(C211,0)</f>
        <v>4748</v>
      </c>
      <c r="BD722" s="275">
        <f>ROUND(D211,0)</f>
        <v>0</v>
      </c>
      <c r="BE722" s="275">
        <f>ROUND(B212,0)</f>
        <v>2178063</v>
      </c>
      <c r="BF722" s="275">
        <f>ROUND(C212,0)</f>
        <v>275</v>
      </c>
      <c r="BG722" s="275">
        <f>ROUND(D212,0)</f>
        <v>0</v>
      </c>
      <c r="BH722" s="275">
        <f>ROUND(B213,0)</f>
        <v>23258781</v>
      </c>
      <c r="BI722" s="275">
        <f>ROUND(C213,0)</f>
        <v>2891604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248300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54417998</v>
      </c>
      <c r="BU722" s="275">
        <f>ROUND(C224,0)</f>
        <v>10610205</v>
      </c>
      <c r="BV722" s="275">
        <f>ROUND(C225,0)</f>
        <v>991530</v>
      </c>
      <c r="BW722" s="275">
        <f>ROUND(C226,0)</f>
        <v>3598354</v>
      </c>
      <c r="BX722" s="275">
        <f>ROUND(C227,0)</f>
        <v>0</v>
      </c>
      <c r="BY722" s="275">
        <f>ROUND(C228,0)</f>
        <v>8200834</v>
      </c>
      <c r="BZ722" s="275">
        <f>ROUND(C231,0)</f>
        <v>4924</v>
      </c>
      <c r="CA722" s="275">
        <f>ROUND(C233,0)</f>
        <v>395032</v>
      </c>
      <c r="CB722" s="275">
        <f>ROUND(C234,0)</f>
        <v>1802529</v>
      </c>
      <c r="CC722" s="275">
        <f>ROUND(C238+C239,0)</f>
        <v>177741</v>
      </c>
      <c r="CD722" s="275">
        <f>D221</f>
        <v>1931769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108*2018*A</v>
      </c>
      <c r="B726" s="275">
        <f>ROUND(C111,0)</f>
        <v>1275</v>
      </c>
      <c r="C726" s="275">
        <f>ROUND(C112,0)</f>
        <v>27</v>
      </c>
      <c r="D726" s="275">
        <f>ROUND(C113,0)</f>
        <v>0</v>
      </c>
      <c r="E726" s="275">
        <f>ROUND(C114,0)</f>
        <v>0</v>
      </c>
      <c r="F726" s="275">
        <f>ROUND(D111,0)</f>
        <v>4323</v>
      </c>
      <c r="G726" s="275">
        <f>ROUND(D112,0)</f>
        <v>168</v>
      </c>
      <c r="H726" s="275">
        <f>ROUND(D113,0)</f>
        <v>0</v>
      </c>
      <c r="I726" s="275">
        <f>ROUND(D114,0)</f>
        <v>0</v>
      </c>
      <c r="J726" s="275">
        <f>ROUND(C116,0)</f>
        <v>4</v>
      </c>
      <c r="K726" s="275">
        <f>ROUND(C117,0)</f>
        <v>0</v>
      </c>
      <c r="L726" s="275">
        <f>ROUND(C118,0)</f>
        <v>21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62</v>
      </c>
      <c r="W726" s="275">
        <f>ROUND(C129,0)</f>
        <v>0</v>
      </c>
      <c r="X726" s="275">
        <f>ROUND(B138,0)</f>
        <v>941</v>
      </c>
      <c r="Y726" s="275">
        <f>ROUND(B139,0)</f>
        <v>3437</v>
      </c>
      <c r="Z726" s="275">
        <f>ROUND(B140,0)</f>
        <v>189342</v>
      </c>
      <c r="AA726" s="275">
        <f>ROUND(B141,0)</f>
        <v>26253727</v>
      </c>
      <c r="AB726" s="275">
        <f>ROUND(B142,0)</f>
        <v>71943985</v>
      </c>
      <c r="AC726" s="275">
        <f>ROUND(C138,0)</f>
        <v>101</v>
      </c>
      <c r="AD726" s="275">
        <f>ROUND(C139,0)</f>
        <v>383</v>
      </c>
      <c r="AE726" s="275">
        <f>ROUND(C140,0)</f>
        <v>44976</v>
      </c>
      <c r="AF726" s="275">
        <f>ROUND(C141,0)</f>
        <v>2872025</v>
      </c>
      <c r="AG726" s="275">
        <f>ROUND(C142,0)</f>
        <v>17089252</v>
      </c>
      <c r="AH726" s="275">
        <f>ROUND(D138,0)</f>
        <v>233</v>
      </c>
      <c r="AI726" s="275">
        <f>ROUND(D139,0)</f>
        <v>503</v>
      </c>
      <c r="AJ726" s="275">
        <f>ROUND(D140,0)</f>
        <v>109520</v>
      </c>
      <c r="AK726" s="275">
        <f>ROUND(D141,0)</f>
        <v>8110382</v>
      </c>
      <c r="AL726" s="275">
        <f>ROUND(D142,0)</f>
        <v>41614200</v>
      </c>
      <c r="AM726" s="275">
        <f>ROUND(B144,0)</f>
        <v>27</v>
      </c>
      <c r="AN726" s="275">
        <f>ROUND(B145,0)</f>
        <v>168</v>
      </c>
      <c r="AO726" s="275">
        <f>ROUND(B146,0)</f>
        <v>0</v>
      </c>
      <c r="AP726" s="275">
        <f>ROUND(B147,0)</f>
        <v>388355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108*2018*A</v>
      </c>
      <c r="B730" s="275">
        <f>ROUND(C250,0)</f>
        <v>2289630</v>
      </c>
      <c r="C730" s="275">
        <f>ROUND(C251,0)</f>
        <v>16221536</v>
      </c>
      <c r="D730" s="275">
        <f>ROUND(C252,0)</f>
        <v>19636438</v>
      </c>
      <c r="E730" s="275">
        <f>ROUND(C253,0)</f>
        <v>9847233</v>
      </c>
      <c r="F730" s="275">
        <f>ROUND(C254,0)</f>
        <v>196111</v>
      </c>
      <c r="G730" s="275">
        <f>ROUND(C255,0)</f>
        <v>267032</v>
      </c>
      <c r="H730" s="275">
        <f>ROUND(C256,0)</f>
        <v>0</v>
      </c>
      <c r="I730" s="275">
        <f>ROUND(C257,0)</f>
        <v>2163439</v>
      </c>
      <c r="J730" s="275">
        <f>ROUND(C258,0)</f>
        <v>684919</v>
      </c>
      <c r="K730" s="275">
        <f>ROUND(C259,0)</f>
        <v>0</v>
      </c>
      <c r="L730" s="275">
        <f>ROUND(C262,0)</f>
        <v>97350</v>
      </c>
      <c r="M730" s="275">
        <f>ROUND(C263,0)</f>
        <v>0</v>
      </c>
      <c r="N730" s="275">
        <f>ROUND(C264,0)</f>
        <v>0</v>
      </c>
      <c r="O730" s="275">
        <f>ROUND(C267,0)</f>
        <v>643366</v>
      </c>
      <c r="P730" s="275">
        <f>ROUND(C268,0)</f>
        <v>1079344</v>
      </c>
      <c r="Q730" s="275">
        <f>ROUND(C269,0)</f>
        <v>39028881</v>
      </c>
      <c r="R730" s="275">
        <f>ROUND(C270,0)</f>
        <v>608311</v>
      </c>
      <c r="S730" s="275">
        <f>ROUND(C271,0)</f>
        <v>2407751</v>
      </c>
      <c r="T730" s="275">
        <f>ROUND(C272,0)</f>
        <v>36101389</v>
      </c>
      <c r="U730" s="275">
        <f>ROUND(C273,0)</f>
        <v>248300</v>
      </c>
      <c r="V730" s="275">
        <f>ROUND(C274,0)</f>
        <v>481141</v>
      </c>
      <c r="W730" s="275">
        <f>ROUND(C275,0)</f>
        <v>0</v>
      </c>
      <c r="X730" s="275">
        <f>ROUND(C276,0)</f>
        <v>47393341</v>
      </c>
      <c r="Y730" s="275">
        <f>ROUND(C279,0)</f>
        <v>2024124</v>
      </c>
      <c r="Z730" s="275">
        <f>ROUND(C280,0)</f>
        <v>0</v>
      </c>
      <c r="AA730" s="275">
        <f>ROUND(C281,0)</f>
        <v>0</v>
      </c>
      <c r="AB730" s="275">
        <f>ROUND(C282,0)</f>
        <v>5199560</v>
      </c>
      <c r="AC730" s="275">
        <f>ROUND(C286,0)</f>
        <v>3384400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3051979</v>
      </c>
      <c r="AI730" s="275">
        <f>ROUND(C306,0)</f>
        <v>1674868</v>
      </c>
      <c r="AJ730" s="275">
        <f>ROUND(C307,0)</f>
        <v>1939020</v>
      </c>
      <c r="AK730" s="275">
        <f>ROUND(C308,0)</f>
        <v>0</v>
      </c>
      <c r="AL730" s="275">
        <f>ROUND(C309,0)</f>
        <v>810861</v>
      </c>
      <c r="AM730" s="275">
        <f>ROUND(C310,0)</f>
        <v>0</v>
      </c>
      <c r="AN730" s="275">
        <f>ROUND(C311,0)</f>
        <v>0</v>
      </c>
      <c r="AO730" s="275">
        <f>ROUND(C312,0)</f>
        <v>665859</v>
      </c>
      <c r="AP730" s="275">
        <f>ROUND(C313,0)</f>
        <v>1077204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13181374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49589455</v>
      </c>
      <c r="BC730" s="275"/>
      <c r="BD730" s="275"/>
      <c r="BE730" s="275">
        <f>ROUND(C337,0)</f>
        <v>4609032</v>
      </c>
      <c r="BF730" s="275">
        <f>ROUND(C336,0)</f>
        <v>0</v>
      </c>
      <c r="BG730" s="275"/>
      <c r="BH730" s="275"/>
      <c r="BI730" s="275">
        <f>ROUND(CE60,2)</f>
        <v>460.2</v>
      </c>
      <c r="BJ730" s="275">
        <f>ROUND(C359,0)</f>
        <v>37624489</v>
      </c>
      <c r="BK730" s="275">
        <f>ROUND(C360,0)</f>
        <v>130647437</v>
      </c>
      <c r="BL730" s="275">
        <f>ROUND(C364,0)</f>
        <v>77818921</v>
      </c>
      <c r="BM730" s="275">
        <f>ROUND(C365,0)</f>
        <v>2197561</v>
      </c>
      <c r="BN730" s="275">
        <f>ROUND(C366,0)</f>
        <v>177741</v>
      </c>
      <c r="BO730" s="275">
        <f>ROUND(C370,0)</f>
        <v>3269689</v>
      </c>
      <c r="BP730" s="275">
        <f>ROUND(C371,0)</f>
        <v>0</v>
      </c>
      <c r="BQ730" s="275">
        <f>ROUND(C378,0)</f>
        <v>33737287</v>
      </c>
      <c r="BR730" s="275">
        <f>ROUND(C379,0)</f>
        <v>8253650</v>
      </c>
      <c r="BS730" s="275">
        <f>ROUND(C380,0)</f>
        <v>6449485</v>
      </c>
      <c r="BT730" s="275">
        <f>ROUND(C381,0)</f>
        <v>18914128</v>
      </c>
      <c r="BU730" s="275">
        <f>ROUND(C382,0)</f>
        <v>1590119</v>
      </c>
      <c r="BV730" s="275">
        <f>ROUND(C383,0)</f>
        <v>8559091</v>
      </c>
      <c r="BW730" s="275">
        <f>ROUND(C384,0)</f>
        <v>4391344</v>
      </c>
      <c r="BX730" s="275">
        <f>ROUND(C385,0)</f>
        <v>641091</v>
      </c>
      <c r="BY730" s="275">
        <f>ROUND(C386,0)</f>
        <v>550844</v>
      </c>
      <c r="BZ730" s="275">
        <f>ROUND(C387,0)</f>
        <v>861654</v>
      </c>
      <c r="CA730" s="275">
        <f>ROUND(C388,0)</f>
        <v>605819</v>
      </c>
      <c r="CB730" s="275">
        <f>C363</f>
        <v>1931769</v>
      </c>
      <c r="CC730" s="275">
        <f>ROUND(C389,0)</f>
        <v>1380882</v>
      </c>
      <c r="CD730" s="275">
        <f>ROUND(C392,0)</f>
        <v>639324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108*2018*6010*A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108*2018*6030*A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108*2018*6070*A</v>
      </c>
      <c r="B736" s="275">
        <f>ROUND(E59,0)</f>
        <v>4323</v>
      </c>
      <c r="C736" s="277">
        <f>ROUND(E60,2)</f>
        <v>45.86</v>
      </c>
      <c r="D736" s="275">
        <f>ROUND(E61,0)</f>
        <v>3064940</v>
      </c>
      <c r="E736" s="275">
        <f>ROUND(E62,0)</f>
        <v>749821</v>
      </c>
      <c r="F736" s="275">
        <f>ROUND(E63,0)</f>
        <v>0</v>
      </c>
      <c r="G736" s="275">
        <f>ROUND(E64,0)</f>
        <v>277288</v>
      </c>
      <c r="H736" s="275">
        <f>ROUND(E65,0)</f>
        <v>0</v>
      </c>
      <c r="I736" s="275">
        <f>ROUND(E66,0)</f>
        <v>131982</v>
      </c>
      <c r="J736" s="275">
        <f>ROUND(E67,0)</f>
        <v>236312</v>
      </c>
      <c r="K736" s="275">
        <f>ROUND(E68,0)</f>
        <v>17687</v>
      </c>
      <c r="L736" s="275">
        <f>ROUND(E69,0)</f>
        <v>20857</v>
      </c>
      <c r="M736" s="275">
        <f>ROUND(E70,0)</f>
        <v>0</v>
      </c>
      <c r="N736" s="275">
        <f>ROUND(E75,0)</f>
        <v>10810390</v>
      </c>
      <c r="O736" s="275">
        <f>ROUND(E73,0)</f>
        <v>9440840</v>
      </c>
      <c r="P736" s="275">
        <f>IF(E76&gt;0,ROUND(E76,0),0)</f>
        <v>9217</v>
      </c>
      <c r="Q736" s="275">
        <f>IF(E77&gt;0,ROUND(E77,0),0)</f>
        <v>29374</v>
      </c>
      <c r="R736" s="275">
        <f>IF(E78&gt;0,ROUND(E78,0),0)</f>
        <v>7694</v>
      </c>
      <c r="S736" s="275">
        <f>IF(E79&gt;0,ROUND(E79,0),0)</f>
        <v>55395</v>
      </c>
      <c r="T736" s="277">
        <f>IF(E80&gt;0,ROUND(E80,2),0)</f>
        <v>33.97</v>
      </c>
      <c r="U736" s="275"/>
      <c r="V736" s="276"/>
      <c r="W736" s="275"/>
      <c r="X736" s="275"/>
      <c r="Y736" s="275">
        <f t="shared" si="21"/>
        <v>3500378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108*2018*6100*A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108*2018*6120*A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108*2018*6140*A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108*2018*6150*A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108*2018*6170*A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108*2018*6200*A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108*2018*6210*A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108*2018*6330*A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108*2018*6400*A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108*2018*7010*A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108*2018*7020*A</v>
      </c>
      <c r="B747" s="275">
        <f>ROUND(P59,0)</f>
        <v>149772</v>
      </c>
      <c r="C747" s="277">
        <f>ROUND(P60,2)</f>
        <v>30.98</v>
      </c>
      <c r="D747" s="275">
        <f>ROUND(P61,0)</f>
        <v>2266997</v>
      </c>
      <c r="E747" s="275">
        <f>ROUND(P62,0)</f>
        <v>554609</v>
      </c>
      <c r="F747" s="275">
        <f>ROUND(P63,0)</f>
        <v>191100</v>
      </c>
      <c r="G747" s="275">
        <f>ROUND(P64,0)</f>
        <v>519427</v>
      </c>
      <c r="H747" s="275">
        <f>ROUND(P65,0)</f>
        <v>0</v>
      </c>
      <c r="I747" s="275">
        <f>ROUND(P66,0)</f>
        <v>386478</v>
      </c>
      <c r="J747" s="275">
        <f>ROUND(P67,0)</f>
        <v>346456</v>
      </c>
      <c r="K747" s="275">
        <f>ROUND(P68,0)</f>
        <v>30641</v>
      </c>
      <c r="L747" s="275">
        <f>ROUND(P69,0)</f>
        <v>44325</v>
      </c>
      <c r="M747" s="275">
        <f>ROUND(P70,0)</f>
        <v>0</v>
      </c>
      <c r="N747" s="275">
        <f>ROUND(P75,0)</f>
        <v>15784609</v>
      </c>
      <c r="O747" s="275">
        <f>ROUND(P73,0)</f>
        <v>3835241</v>
      </c>
      <c r="P747" s="275">
        <f>IF(P76&gt;0,ROUND(P76,0),0)</f>
        <v>13513</v>
      </c>
      <c r="Q747" s="275">
        <f>IF(P77&gt;0,ROUND(P77,0),0)</f>
        <v>3367</v>
      </c>
      <c r="R747" s="275">
        <f>IF(P78&gt;0,ROUND(P78,0),0)</f>
        <v>4665</v>
      </c>
      <c r="S747" s="275">
        <f>IF(P79&gt;0,ROUND(P79,0),0)</f>
        <v>58433</v>
      </c>
      <c r="T747" s="277">
        <f>IF(P80&gt;0,ROUND(P80,2),0)</f>
        <v>21.39</v>
      </c>
      <c r="U747" s="275"/>
      <c r="V747" s="276"/>
      <c r="W747" s="275"/>
      <c r="X747" s="275"/>
      <c r="Y747" s="275">
        <f t="shared" si="21"/>
        <v>1903415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108*2018*7030*A</v>
      </c>
      <c r="B748" s="275">
        <f>ROUND(Q59,0)</f>
        <v>102090</v>
      </c>
      <c r="C748" s="277">
        <f>ROUND(Q60,2)</f>
        <v>1.52</v>
      </c>
      <c r="D748" s="275">
        <f>ROUND(Q61,0)</f>
        <v>195527</v>
      </c>
      <c r="E748" s="275">
        <f>ROUND(Q62,0)</f>
        <v>47835</v>
      </c>
      <c r="F748" s="275">
        <f>ROUND(Q63,0)</f>
        <v>0</v>
      </c>
      <c r="G748" s="275">
        <f>ROUND(Q64,0)</f>
        <v>31484</v>
      </c>
      <c r="H748" s="275">
        <f>ROUND(Q65,0)</f>
        <v>0</v>
      </c>
      <c r="I748" s="275">
        <f>ROUND(Q66,0)</f>
        <v>0</v>
      </c>
      <c r="J748" s="275">
        <f>ROUND(Q67,0)</f>
        <v>27280</v>
      </c>
      <c r="K748" s="275">
        <f>ROUND(Q68,0)</f>
        <v>0</v>
      </c>
      <c r="L748" s="275">
        <f>ROUND(Q69,0)</f>
        <v>34</v>
      </c>
      <c r="M748" s="275">
        <f>ROUND(Q70,0)</f>
        <v>0</v>
      </c>
      <c r="N748" s="275">
        <f>ROUND(Q75,0)</f>
        <v>937459</v>
      </c>
      <c r="O748" s="275">
        <f>ROUND(Q73,0)</f>
        <v>336196</v>
      </c>
      <c r="P748" s="275">
        <f>IF(Q76&gt;0,ROUND(Q76,0),0)</f>
        <v>1064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0.87</v>
      </c>
      <c r="U748" s="275"/>
      <c r="V748" s="276"/>
      <c r="W748" s="275"/>
      <c r="X748" s="275"/>
      <c r="Y748" s="275">
        <f t="shared" si="21"/>
        <v>85020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108*2018*7040*A</v>
      </c>
      <c r="B749" s="275">
        <f>ROUND(R59,0)</f>
        <v>149772</v>
      </c>
      <c r="C749" s="277">
        <f>ROUND(R60,2)</f>
        <v>4.09</v>
      </c>
      <c r="D749" s="275">
        <f>ROUND(R61,0)</f>
        <v>1101838</v>
      </c>
      <c r="E749" s="275">
        <f>ROUND(R62,0)</f>
        <v>269559</v>
      </c>
      <c r="F749" s="275">
        <f>ROUND(R63,0)</f>
        <v>0</v>
      </c>
      <c r="G749" s="275">
        <f>ROUND(R64,0)</f>
        <v>101122</v>
      </c>
      <c r="H749" s="275">
        <f>ROUND(R65,0)</f>
        <v>0</v>
      </c>
      <c r="I749" s="275">
        <f>ROUND(R66,0)</f>
        <v>6120</v>
      </c>
      <c r="J749" s="275">
        <f>ROUND(R67,0)</f>
        <v>0</v>
      </c>
      <c r="K749" s="275">
        <f>ROUND(R68,0)</f>
        <v>0</v>
      </c>
      <c r="L749" s="275">
        <f>ROUND(R69,0)</f>
        <v>16973</v>
      </c>
      <c r="M749" s="275">
        <f>ROUND(R70,0)</f>
        <v>0</v>
      </c>
      <c r="N749" s="275">
        <f>ROUND(R75,0)</f>
        <v>5655681</v>
      </c>
      <c r="O749" s="275">
        <f>ROUND(R73,0)</f>
        <v>2345488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343200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108*2018*7050*A</v>
      </c>
      <c r="B750" s="275"/>
      <c r="C750" s="277">
        <f>ROUND(S60,2)</f>
        <v>4.0599999999999996</v>
      </c>
      <c r="D750" s="275">
        <f>ROUND(S61,0)</f>
        <v>174010</v>
      </c>
      <c r="E750" s="275">
        <f>ROUND(S62,0)</f>
        <v>42571</v>
      </c>
      <c r="F750" s="275">
        <f>ROUND(S63,0)</f>
        <v>0</v>
      </c>
      <c r="G750" s="275">
        <f>ROUND(S64,0)</f>
        <v>7499878</v>
      </c>
      <c r="H750" s="275">
        <f>ROUND(S65,0)</f>
        <v>0</v>
      </c>
      <c r="I750" s="275">
        <f>ROUND(S66,0)</f>
        <v>38570</v>
      </c>
      <c r="J750" s="275">
        <f>ROUND(S67,0)</f>
        <v>22075</v>
      </c>
      <c r="K750" s="275">
        <f>ROUND(S68,0)</f>
        <v>3859</v>
      </c>
      <c r="L750" s="275">
        <f>ROUND(S69,0)</f>
        <v>6465</v>
      </c>
      <c r="M750" s="275">
        <f>ROUND(S70,0)</f>
        <v>0</v>
      </c>
      <c r="N750" s="275">
        <f>ROUND(S75,0)</f>
        <v>21747524</v>
      </c>
      <c r="O750" s="275">
        <f>ROUND(S73,0)</f>
        <v>13724955</v>
      </c>
      <c r="P750" s="275">
        <f>IF(S76&gt;0,ROUND(S76,0),0)</f>
        <v>861</v>
      </c>
      <c r="Q750" s="275">
        <f>IF(S77&gt;0,ROUND(S77,0),0)</f>
        <v>0</v>
      </c>
      <c r="R750" s="275">
        <f>IF(S78&gt;0,ROUND(S78,0),0)</f>
        <v>149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1643593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108*2018*7060*A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108*2018*7070*A</v>
      </c>
      <c r="B752" s="275">
        <f>ROUND(U59,0)</f>
        <v>248932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2</v>
      </c>
      <c r="H752" s="275">
        <f>ROUND(U65,0)</f>
        <v>0</v>
      </c>
      <c r="I752" s="275">
        <f>ROUND(U66,0)</f>
        <v>4214305</v>
      </c>
      <c r="J752" s="275">
        <f>ROUND(U67,0)</f>
        <v>15896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12385352</v>
      </c>
      <c r="O752" s="275">
        <f>ROUND(U73,0)</f>
        <v>1944184</v>
      </c>
      <c r="P752" s="275">
        <f>IF(U76&gt;0,ROUND(U76,0),0)</f>
        <v>620</v>
      </c>
      <c r="Q752" s="275">
        <f>IF(U77&gt;0,ROUND(U77,0),0)</f>
        <v>0</v>
      </c>
      <c r="R752" s="275">
        <f>IF(U78&gt;0,ROUND(U78,0),0)</f>
        <v>364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788899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108*2018*7110*A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108*2018*7120*A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108*2018*7130*A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108*2018*7140*A</v>
      </c>
      <c r="B756" s="275">
        <f>ROUND(Y59,0)</f>
        <v>21391</v>
      </c>
      <c r="C756" s="277">
        <f>ROUND(Y60,2)</f>
        <v>26.55</v>
      </c>
      <c r="D756" s="275">
        <f>ROUND(Y61,0)</f>
        <v>1703870</v>
      </c>
      <c r="E756" s="275">
        <f>ROUND(Y62,0)</f>
        <v>416843</v>
      </c>
      <c r="F756" s="275">
        <f>ROUND(Y63,0)</f>
        <v>1383650</v>
      </c>
      <c r="G756" s="275">
        <f>ROUND(Y64,0)</f>
        <v>121997</v>
      </c>
      <c r="H756" s="275">
        <f>ROUND(Y65,0)</f>
        <v>0</v>
      </c>
      <c r="I756" s="275">
        <f>ROUND(Y66,0)</f>
        <v>955934</v>
      </c>
      <c r="J756" s="275">
        <f>ROUND(Y67,0)</f>
        <v>270129</v>
      </c>
      <c r="K756" s="275">
        <f>ROUND(Y68,0)</f>
        <v>6900</v>
      </c>
      <c r="L756" s="275">
        <f>ROUND(Y69,0)</f>
        <v>12585</v>
      </c>
      <c r="M756" s="275">
        <f>ROUND(Y70,0)</f>
        <v>0</v>
      </c>
      <c r="N756" s="275">
        <f>ROUND(Y75,0)</f>
        <v>22324003</v>
      </c>
      <c r="O756" s="275">
        <f>ROUND(Y73,0)</f>
        <v>1473041</v>
      </c>
      <c r="P756" s="275">
        <f>IF(Y76&gt;0,ROUND(Y76,0),0)</f>
        <v>10536</v>
      </c>
      <c r="Q756" s="275">
        <f>IF(Y77&gt;0,ROUND(Y77,0),0)</f>
        <v>0</v>
      </c>
      <c r="R756" s="275">
        <f>IF(Y78&gt;0,ROUND(Y78,0),0)</f>
        <v>2378</v>
      </c>
      <c r="S756" s="275">
        <f>IF(Y79&gt;0,ROUND(Y79,0),0)</f>
        <v>64923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1478274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108*2018*7150*A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108*2018*7160*A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108*2018*7170*A</v>
      </c>
      <c r="B759" s="275"/>
      <c r="C759" s="277">
        <f>ROUND(AB60,2)</f>
        <v>6.04</v>
      </c>
      <c r="D759" s="275">
        <f>ROUND(AB61,0)</f>
        <v>596207</v>
      </c>
      <c r="E759" s="275">
        <f>ROUND(AB62,0)</f>
        <v>145859</v>
      </c>
      <c r="F759" s="275">
        <f>ROUND(AB63,0)</f>
        <v>0</v>
      </c>
      <c r="G759" s="275">
        <f>ROUND(AB64,0)</f>
        <v>5062042</v>
      </c>
      <c r="H759" s="275">
        <f>ROUND(AB65,0)</f>
        <v>0</v>
      </c>
      <c r="I759" s="275">
        <f>ROUND(AB66,0)</f>
        <v>27442</v>
      </c>
      <c r="J759" s="275">
        <f>ROUND(AB67,0)</f>
        <v>21383</v>
      </c>
      <c r="K759" s="275">
        <f>ROUND(AB68,0)</f>
        <v>96147</v>
      </c>
      <c r="L759" s="275">
        <f>ROUND(AB69,0)</f>
        <v>2380</v>
      </c>
      <c r="M759" s="275">
        <f>ROUND(AB70,0)</f>
        <v>0</v>
      </c>
      <c r="N759" s="275">
        <f>ROUND(AB75,0)</f>
        <v>14919161</v>
      </c>
      <c r="O759" s="275">
        <f>ROUND(AB73,0)</f>
        <v>1884725</v>
      </c>
      <c r="P759" s="275">
        <f>IF(AB76&gt;0,ROUND(AB76,0),0)</f>
        <v>834</v>
      </c>
      <c r="Q759" s="275">
        <f>IF(AB77&gt;0,ROUND(AB77,0),0)</f>
        <v>0</v>
      </c>
      <c r="R759" s="275">
        <f>IF(AB78&gt;0,ROUND(AB78,0),0)</f>
        <v>364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1173515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108*2018*7180*A</v>
      </c>
      <c r="B760" s="275">
        <f>ROUND(AC59,0)</f>
        <v>6350</v>
      </c>
      <c r="C760" s="277">
        <f>ROUND(AC60,2)</f>
        <v>6.44</v>
      </c>
      <c r="D760" s="275">
        <f>ROUND(AC61,0)</f>
        <v>499325</v>
      </c>
      <c r="E760" s="275">
        <f>ROUND(AC62,0)</f>
        <v>122157</v>
      </c>
      <c r="F760" s="275">
        <f>ROUND(AC63,0)</f>
        <v>68070</v>
      </c>
      <c r="G760" s="275">
        <f>ROUND(AC64,0)</f>
        <v>93916</v>
      </c>
      <c r="H760" s="275">
        <f>ROUND(AC65,0)</f>
        <v>0</v>
      </c>
      <c r="I760" s="275">
        <f>ROUND(AC66,0)</f>
        <v>15215</v>
      </c>
      <c r="J760" s="275">
        <f>ROUND(AC67,0)</f>
        <v>19434</v>
      </c>
      <c r="K760" s="275">
        <f>ROUND(AC68,0)</f>
        <v>8303</v>
      </c>
      <c r="L760" s="275">
        <f>ROUND(AC69,0)</f>
        <v>2701</v>
      </c>
      <c r="M760" s="275">
        <f>ROUND(AC70,0)</f>
        <v>0</v>
      </c>
      <c r="N760" s="275">
        <f>ROUND(AC75,0)</f>
        <v>1303497</v>
      </c>
      <c r="O760" s="275">
        <f>ROUND(AC73,0)</f>
        <v>505478</v>
      </c>
      <c r="P760" s="275">
        <f>IF(AC76&gt;0,ROUND(AC76,0),0)</f>
        <v>758</v>
      </c>
      <c r="Q760" s="275">
        <f>IF(AC77&gt;0,ROUND(AC77,0),0)</f>
        <v>0</v>
      </c>
      <c r="R760" s="275">
        <f>IF(AC78&gt;0,ROUND(AC78,0),0)</f>
        <v>260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130353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108*2018*7190*A</v>
      </c>
      <c r="B761" s="275">
        <f>ROUND(AD59,0)</f>
        <v>0</v>
      </c>
      <c r="C761" s="277">
        <f>ROUND(AD60,2)</f>
        <v>18.7</v>
      </c>
      <c r="D761" s="275">
        <f>ROUND(AD61,0)</f>
        <v>1137788</v>
      </c>
      <c r="E761" s="275">
        <f>ROUND(AD62,0)</f>
        <v>278354</v>
      </c>
      <c r="F761" s="275">
        <f>ROUND(AD63,0)</f>
        <v>0</v>
      </c>
      <c r="G761" s="275">
        <f>ROUND(AD64,0)</f>
        <v>1015235</v>
      </c>
      <c r="H761" s="275">
        <f>ROUND(AD65,0)</f>
        <v>0</v>
      </c>
      <c r="I761" s="275">
        <f>ROUND(AD66,0)</f>
        <v>83597</v>
      </c>
      <c r="J761" s="275">
        <f>ROUND(AD67,0)</f>
        <v>111631</v>
      </c>
      <c r="K761" s="275">
        <f>ROUND(AD68,0)</f>
        <v>91932</v>
      </c>
      <c r="L761" s="275">
        <f>ROUND(AD69,0)</f>
        <v>18184</v>
      </c>
      <c r="M761" s="275">
        <f>ROUND(AD70,0)</f>
        <v>0</v>
      </c>
      <c r="N761" s="275">
        <f>ROUND(AD75,0)</f>
        <v>10418582</v>
      </c>
      <c r="O761" s="275">
        <f>ROUND(AD73,0)</f>
        <v>215040</v>
      </c>
      <c r="P761" s="275">
        <f>IF(AD76&gt;0,ROUND(AD76,0),0)</f>
        <v>4354</v>
      </c>
      <c r="Q761" s="275">
        <f>IF(AD77&gt;0,ROUND(AD77,0),0)</f>
        <v>0</v>
      </c>
      <c r="R761" s="275">
        <f>IF(AD78&gt;0,ROUND(AD78,0),0)</f>
        <v>2853</v>
      </c>
      <c r="S761" s="275">
        <f>IF(AD79&gt;0,ROUND(AD79,0),0)</f>
        <v>24737</v>
      </c>
      <c r="T761" s="277">
        <f>IF(AD80&gt;0,ROUND(AD80,2),0)</f>
        <v>5.96</v>
      </c>
      <c r="U761" s="275"/>
      <c r="V761" s="276"/>
      <c r="W761" s="275"/>
      <c r="X761" s="275"/>
      <c r="Y761" s="275">
        <f t="shared" si="21"/>
        <v>932973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108*2018*7200*A</v>
      </c>
      <c r="B762" s="275">
        <f>ROUND(AE59,0)</f>
        <v>2907</v>
      </c>
      <c r="C762" s="277">
        <f>ROUND(AE60,2)</f>
        <v>0</v>
      </c>
      <c r="D762" s="275">
        <f>ROUND(AE61,0)</f>
        <v>0</v>
      </c>
      <c r="E762" s="275">
        <f>ROUND(AE62,0)</f>
        <v>0</v>
      </c>
      <c r="F762" s="275">
        <f>ROUND(AE63,0)</f>
        <v>174064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0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435920</v>
      </c>
      <c r="O762" s="275">
        <f>ROUND(AE73,0)</f>
        <v>401712</v>
      </c>
      <c r="P762" s="275">
        <f>IF(AE76&gt;0,ROUND(AE76,0),0)</f>
        <v>0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28657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108*2018*7220*A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108*2018*7230*A</v>
      </c>
      <c r="B764" s="275">
        <f>ROUND(AG59,0)</f>
        <v>14853</v>
      </c>
      <c r="C764" s="277">
        <f>ROUND(AG60,2)</f>
        <v>26.81</v>
      </c>
      <c r="D764" s="275">
        <f>ROUND(AG61,0)</f>
        <v>1624770</v>
      </c>
      <c r="E764" s="275">
        <f>ROUND(AG62,0)</f>
        <v>397491</v>
      </c>
      <c r="F764" s="275">
        <f>ROUND(AG63,0)</f>
        <v>2142040</v>
      </c>
      <c r="G764" s="275">
        <f>ROUND(AG64,0)</f>
        <v>195056</v>
      </c>
      <c r="H764" s="275">
        <f>ROUND(AG65,0)</f>
        <v>848</v>
      </c>
      <c r="I764" s="275">
        <f>ROUND(AG66,0)</f>
        <v>5467</v>
      </c>
      <c r="J764" s="275">
        <f>ROUND(AG67,0)</f>
        <v>166113</v>
      </c>
      <c r="K764" s="275">
        <f>ROUND(AG68,0)</f>
        <v>7859</v>
      </c>
      <c r="L764" s="275">
        <f>ROUND(AG69,0)</f>
        <v>14626</v>
      </c>
      <c r="M764" s="275">
        <f>ROUND(AG70,0)</f>
        <v>0</v>
      </c>
      <c r="N764" s="275">
        <f>ROUND(AG75,0)</f>
        <v>14131701</v>
      </c>
      <c r="O764" s="275">
        <f>ROUND(AG73,0)</f>
        <v>355721</v>
      </c>
      <c r="P764" s="275">
        <f>IF(AG76&gt;0,ROUND(AG76,0),0)</f>
        <v>6479</v>
      </c>
      <c r="Q764" s="275">
        <f>IF(AG77&gt;0,ROUND(AG77,0),0)</f>
        <v>2105</v>
      </c>
      <c r="R764" s="275">
        <f>IF(AG78&gt;0,ROUND(AG78,0),0)</f>
        <v>3847</v>
      </c>
      <c r="S764" s="275">
        <f>IF(AG79&gt;0,ROUND(AG79,0),0)</f>
        <v>47903</v>
      </c>
      <c r="T764" s="277">
        <f>IF(AG80&gt;0,ROUND(AG80,2),0)</f>
        <v>16.91</v>
      </c>
      <c r="U764" s="275"/>
      <c r="V764" s="276"/>
      <c r="W764" s="275"/>
      <c r="X764" s="275"/>
      <c r="Y764" s="275">
        <f t="shared" si="21"/>
        <v>1595257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108*2018*7240*A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108*2018*7250*A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108*2018*7260*A</v>
      </c>
      <c r="B767" s="275">
        <f>ROUND(AJ59,0)</f>
        <v>74640</v>
      </c>
      <c r="C767" s="277">
        <f>ROUND(AJ60,2)</f>
        <v>134.01</v>
      </c>
      <c r="D767" s="275">
        <f>ROUND(AJ61,0)</f>
        <v>12029911</v>
      </c>
      <c r="E767" s="275">
        <f>ROUND(AJ62,0)</f>
        <v>2943055</v>
      </c>
      <c r="F767" s="275">
        <f>ROUND(AJ63,0)</f>
        <v>1801273</v>
      </c>
      <c r="G767" s="275">
        <f>ROUND(AJ64,0)</f>
        <v>2930985</v>
      </c>
      <c r="H767" s="275">
        <f>ROUND(AJ65,0)</f>
        <v>197742</v>
      </c>
      <c r="I767" s="275">
        <f>ROUND(AJ66,0)</f>
        <v>267494</v>
      </c>
      <c r="J767" s="275">
        <f>ROUND(AJ67,0)</f>
        <v>1895161</v>
      </c>
      <c r="K767" s="275">
        <f>ROUND(AJ68,0)</f>
        <v>151947</v>
      </c>
      <c r="L767" s="275">
        <f>ROUND(AJ69,0)</f>
        <v>326324</v>
      </c>
      <c r="M767" s="275">
        <f>ROUND(AJ70,0)</f>
        <v>0</v>
      </c>
      <c r="N767" s="275">
        <f>ROUND(AJ75,0)</f>
        <v>37056811</v>
      </c>
      <c r="O767" s="275">
        <f>ROUND(AJ73,0)</f>
        <v>932779</v>
      </c>
      <c r="P767" s="275">
        <f>IF(AJ76&gt;0,ROUND(AJ76,0),0)</f>
        <v>73918</v>
      </c>
      <c r="Q767" s="275">
        <f>IF(AJ77&gt;0,ROUND(AJ77,0),0)</f>
        <v>0</v>
      </c>
      <c r="R767" s="275">
        <f>IF(AJ78&gt;0,ROUND(AJ78,0),0)</f>
        <v>13151</v>
      </c>
      <c r="S767" s="275">
        <f>IF(AJ79&gt;0,ROUND(AJ79,0),0)</f>
        <v>45400</v>
      </c>
      <c r="T767" s="277">
        <f>IF(AJ80&gt;0,ROUND(AJ80,2),0)</f>
        <v>28.45</v>
      </c>
      <c r="U767" s="275"/>
      <c r="V767" s="276"/>
      <c r="W767" s="275"/>
      <c r="X767" s="275"/>
      <c r="Y767" s="275">
        <f t="shared" si="21"/>
        <v>4573202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108*2018*7310*A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108*2018*7320*A</v>
      </c>
      <c r="B769" s="275">
        <f>ROUND(AL59,0)</f>
        <v>1244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94681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226577</v>
      </c>
      <c r="O769" s="275">
        <f>ROUND(AL73,0)</f>
        <v>209390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15122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108*2018*7330*A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108*2018*7340*A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108*2018*7350*A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108*2018*7380*A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108*2018*7390*A</v>
      </c>
      <c r="B774" s="275">
        <f>ROUND(AQ59,0)</f>
        <v>57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31281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20256</v>
      </c>
      <c r="O774" s="275">
        <f>ROUND(AQ73,0)</f>
        <v>19699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2579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108*2018*7400*A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9271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499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108*2018*7410*A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108*2018*7420*A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108*2018*7430*A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108*2018*7490*A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114404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17814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19783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108*2018*8200*A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108*2018*8310*A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108*2018*8320*A</v>
      </c>
      <c r="B782" s="275">
        <f>ROUND(AY59,0)</f>
        <v>34846</v>
      </c>
      <c r="C782" s="277">
        <f>ROUND(AY60,2)</f>
        <v>21.66</v>
      </c>
      <c r="D782" s="275">
        <f>ROUND(AY61,0)</f>
        <v>902098</v>
      </c>
      <c r="E782" s="275">
        <f>ROUND(AY62,0)</f>
        <v>220694</v>
      </c>
      <c r="F782" s="275">
        <f>ROUND(AY63,0)</f>
        <v>0</v>
      </c>
      <c r="G782" s="275">
        <f>ROUND(AY64,0)</f>
        <v>564170</v>
      </c>
      <c r="H782" s="275">
        <f>ROUND(AY65,0)</f>
        <v>0</v>
      </c>
      <c r="I782" s="275">
        <f>ROUND(AY66,0)</f>
        <v>20964</v>
      </c>
      <c r="J782" s="275">
        <f>ROUND(AY67,0)</f>
        <v>86325</v>
      </c>
      <c r="K782" s="275">
        <f>ROUND(AY68,0)</f>
        <v>0</v>
      </c>
      <c r="L782" s="275">
        <f>ROUND(AY69,0)</f>
        <v>10293</v>
      </c>
      <c r="M782" s="275">
        <f>ROUND(AY70,0)</f>
        <v>0</v>
      </c>
      <c r="N782" s="275"/>
      <c r="O782" s="275"/>
      <c r="P782" s="275">
        <f>IF(AY76&gt;0,ROUND(AY76,0),0)</f>
        <v>3367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108*2018*8330*A</v>
      </c>
      <c r="B783" s="275">
        <f>ROUND(AZ59,0)</f>
        <v>143242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108*2018*8350*A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246683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108*2018*8360*A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108*2018*8370*A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108*2018*8420*A</v>
      </c>
      <c r="B787" s="275"/>
      <c r="C787" s="277">
        <f>ROUND(BD60,2)</f>
        <v>7.37</v>
      </c>
      <c r="D787" s="275">
        <f>ROUND(BD61,0)</f>
        <v>380709</v>
      </c>
      <c r="E787" s="275">
        <f>ROUND(BD62,0)</f>
        <v>93138</v>
      </c>
      <c r="F787" s="275">
        <f>ROUND(BD63,0)</f>
        <v>0</v>
      </c>
      <c r="G787" s="275">
        <f>ROUND(BD64,0)</f>
        <v>7021</v>
      </c>
      <c r="H787" s="275">
        <f>ROUND(BD65,0)</f>
        <v>0</v>
      </c>
      <c r="I787" s="275">
        <f>ROUND(BD66,0)</f>
        <v>621</v>
      </c>
      <c r="J787" s="275">
        <f>ROUND(BD67,0)</f>
        <v>84197</v>
      </c>
      <c r="K787" s="275">
        <f>ROUND(BD68,0)</f>
        <v>47</v>
      </c>
      <c r="L787" s="275">
        <f>ROUND(BD69,0)</f>
        <v>1146</v>
      </c>
      <c r="M787" s="275">
        <f>ROUND(BD70,0)</f>
        <v>0</v>
      </c>
      <c r="N787" s="275"/>
      <c r="O787" s="275"/>
      <c r="P787" s="275">
        <f>IF(BD76&gt;0,ROUND(BD76,0),0)</f>
        <v>3284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108*2018*8430*A</v>
      </c>
      <c r="B788" s="275">
        <f>ROUND(BE59,0)</f>
        <v>171278</v>
      </c>
      <c r="C788" s="277">
        <f>ROUND(BE60,2)</f>
        <v>6.69</v>
      </c>
      <c r="D788" s="275">
        <f>ROUND(BE61,0)</f>
        <v>467674</v>
      </c>
      <c r="E788" s="275">
        <f>ROUND(BE62,0)</f>
        <v>114414</v>
      </c>
      <c r="F788" s="275">
        <f>ROUND(BE63,0)</f>
        <v>0</v>
      </c>
      <c r="G788" s="275">
        <f>ROUND(BE64,0)</f>
        <v>146560</v>
      </c>
      <c r="H788" s="275">
        <f>ROUND(BE65,0)</f>
        <v>523968</v>
      </c>
      <c r="I788" s="275">
        <f>ROUND(BE66,0)</f>
        <v>477922</v>
      </c>
      <c r="J788" s="275">
        <f>ROUND(BE67,0)</f>
        <v>128424</v>
      </c>
      <c r="K788" s="275">
        <f>ROUND(BE68,0)</f>
        <v>0</v>
      </c>
      <c r="L788" s="275">
        <f>ROUND(BE69,0)</f>
        <v>8634</v>
      </c>
      <c r="M788" s="275">
        <f>ROUND(BE70,0)</f>
        <v>0</v>
      </c>
      <c r="N788" s="275"/>
      <c r="O788" s="275"/>
      <c r="P788" s="275">
        <f>IF(BE76&gt;0,ROUND(BE76,0),0)</f>
        <v>5009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108*2018*8460*A</v>
      </c>
      <c r="B789" s="275"/>
      <c r="C789" s="277">
        <f>ROUND(BF60,2)</f>
        <v>21.27</v>
      </c>
      <c r="D789" s="275">
        <f>ROUND(BF61,0)</f>
        <v>737769</v>
      </c>
      <c r="E789" s="275">
        <f>ROUND(BF62,0)</f>
        <v>180491</v>
      </c>
      <c r="F789" s="275">
        <f>ROUND(BF63,0)</f>
        <v>0</v>
      </c>
      <c r="G789" s="275">
        <f>ROUND(BF64,0)</f>
        <v>94287</v>
      </c>
      <c r="H789" s="275">
        <f>ROUND(BF65,0)</f>
        <v>1505</v>
      </c>
      <c r="I789" s="275">
        <f>ROUND(BF66,0)</f>
        <v>13415</v>
      </c>
      <c r="J789" s="275">
        <f>ROUND(BF67,0)</f>
        <v>37202</v>
      </c>
      <c r="K789" s="275">
        <f>ROUND(BF68,0)</f>
        <v>0</v>
      </c>
      <c r="L789" s="275">
        <f>ROUND(BF69,0)</f>
        <v>1953</v>
      </c>
      <c r="M789" s="275">
        <f>ROUND(BF70,0)</f>
        <v>0</v>
      </c>
      <c r="N789" s="275"/>
      <c r="O789" s="275"/>
      <c r="P789" s="275">
        <f>IF(BF76&gt;0,ROUND(BF76,0),0)</f>
        <v>1451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108*2018*8470*A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64434</v>
      </c>
      <c r="H790" s="275">
        <f>ROUND(BG65,0)</f>
        <v>132485</v>
      </c>
      <c r="I790" s="275">
        <f>ROUND(BG66,0)</f>
        <v>0</v>
      </c>
      <c r="J790" s="275">
        <f>ROUND(BG67,0)</f>
        <v>0</v>
      </c>
      <c r="K790" s="275">
        <f>ROUND(BG68,0)</f>
        <v>9574</v>
      </c>
      <c r="L790" s="275">
        <f>ROUND(BG69,0)</f>
        <v>67941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108*2018*8480*A</v>
      </c>
      <c r="B791" s="275"/>
      <c r="C791" s="277">
        <f>ROUND(BH60,2)</f>
        <v>9.4700000000000006</v>
      </c>
      <c r="D791" s="275">
        <f>ROUND(BH61,0)</f>
        <v>636491</v>
      </c>
      <c r="E791" s="275">
        <f>ROUND(BH62,0)</f>
        <v>155714</v>
      </c>
      <c r="F791" s="275">
        <f>ROUND(BH63,0)</f>
        <v>0</v>
      </c>
      <c r="G791" s="275">
        <f>ROUND(BH64,0)</f>
        <v>19625</v>
      </c>
      <c r="H791" s="275">
        <f>ROUND(BH65,0)</f>
        <v>703251</v>
      </c>
      <c r="I791" s="275">
        <f>ROUND(BH66,0)</f>
        <v>230871</v>
      </c>
      <c r="J791" s="275">
        <f>ROUND(BH67,0)</f>
        <v>58431</v>
      </c>
      <c r="K791" s="275">
        <f>ROUND(BH68,0)</f>
        <v>0</v>
      </c>
      <c r="L791" s="275">
        <f>ROUND(BH69,0)</f>
        <v>9192</v>
      </c>
      <c r="M791" s="275">
        <f>ROUND(BH70,0)</f>
        <v>0</v>
      </c>
      <c r="N791" s="275"/>
      <c r="O791" s="275"/>
      <c r="P791" s="275">
        <f>IF(BH76&gt;0,ROUND(BH76,0),0)</f>
        <v>2279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108*2018*8490*A</v>
      </c>
      <c r="B792" s="275"/>
      <c r="C792" s="277">
        <f>ROUND(BI60,2)</f>
        <v>2.27</v>
      </c>
      <c r="D792" s="275">
        <f>ROUND(BI61,0)</f>
        <v>213716</v>
      </c>
      <c r="E792" s="275">
        <f>ROUND(BI62,0)</f>
        <v>52284</v>
      </c>
      <c r="F792" s="275">
        <f>ROUND(BI63,0)</f>
        <v>0</v>
      </c>
      <c r="G792" s="275">
        <f>ROUND(BI64,0)</f>
        <v>7601</v>
      </c>
      <c r="H792" s="275">
        <f>ROUND(BI65,0)</f>
        <v>3464</v>
      </c>
      <c r="I792" s="275">
        <f>ROUND(BI66,0)</f>
        <v>99520</v>
      </c>
      <c r="J792" s="275">
        <f>ROUND(BI67,0)</f>
        <v>0</v>
      </c>
      <c r="K792" s="275">
        <f>ROUND(BI68,0)</f>
        <v>23829</v>
      </c>
      <c r="L792" s="275">
        <f>ROUND(BI69,0)</f>
        <v>10187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4269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108*2018*8510*A</v>
      </c>
      <c r="B793" s="275"/>
      <c r="C793" s="277">
        <f>ROUND(BJ60,2)</f>
        <v>5.46</v>
      </c>
      <c r="D793" s="275">
        <f>ROUND(BJ61,0)</f>
        <v>432738</v>
      </c>
      <c r="E793" s="275">
        <f>ROUND(BJ62,0)</f>
        <v>105867</v>
      </c>
      <c r="F793" s="275">
        <f>ROUND(BJ63,0)</f>
        <v>186385</v>
      </c>
      <c r="G793" s="275">
        <f>ROUND(BJ64,0)</f>
        <v>11899</v>
      </c>
      <c r="H793" s="275">
        <f>ROUND(BJ65,0)</f>
        <v>720</v>
      </c>
      <c r="I793" s="275">
        <f>ROUND(BJ66,0)</f>
        <v>190226</v>
      </c>
      <c r="J793" s="275">
        <f>ROUND(BJ67,0)</f>
        <v>0</v>
      </c>
      <c r="K793" s="275">
        <f>ROUND(BJ68,0)</f>
        <v>5335</v>
      </c>
      <c r="L793" s="275">
        <f>ROUND(BJ69,0)</f>
        <v>35254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108*2018*8530*A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108*2018*8560*A</v>
      </c>
      <c r="B795" s="275"/>
      <c r="C795" s="277">
        <f>ROUND(BL60,2)</f>
        <v>15.95</v>
      </c>
      <c r="D795" s="275">
        <f>ROUND(BL61,0)</f>
        <v>668278</v>
      </c>
      <c r="E795" s="275">
        <f>ROUND(BL62,0)</f>
        <v>163491</v>
      </c>
      <c r="F795" s="275">
        <f>ROUND(BL63,0)</f>
        <v>0</v>
      </c>
      <c r="G795" s="275">
        <f>ROUND(BL64,0)</f>
        <v>11526</v>
      </c>
      <c r="H795" s="275">
        <f>ROUND(BL65,0)</f>
        <v>768</v>
      </c>
      <c r="I795" s="275">
        <f>ROUND(BL66,0)</f>
        <v>35825</v>
      </c>
      <c r="J795" s="275">
        <f>ROUND(BL67,0)</f>
        <v>13871</v>
      </c>
      <c r="K795" s="275">
        <f>ROUND(BL68,0)</f>
        <v>5310</v>
      </c>
      <c r="L795" s="275">
        <f>ROUND(BL69,0)</f>
        <v>5845</v>
      </c>
      <c r="M795" s="275">
        <f>ROUND(BL70,0)</f>
        <v>0</v>
      </c>
      <c r="N795" s="275"/>
      <c r="O795" s="275"/>
      <c r="P795" s="275">
        <f>IF(BL76&gt;0,ROUND(BL76,0),0)</f>
        <v>541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108*2018*8590*A</v>
      </c>
      <c r="B796" s="275"/>
      <c r="C796" s="277">
        <f>ROUND(BM60,2)</f>
        <v>20.059999999999999</v>
      </c>
      <c r="D796" s="275">
        <f>ROUND(BM61,0)</f>
        <v>884371</v>
      </c>
      <c r="E796" s="275">
        <f>ROUND(BM62,0)</f>
        <v>216357</v>
      </c>
      <c r="F796" s="275">
        <f>ROUND(BM63,0)</f>
        <v>89108</v>
      </c>
      <c r="G796" s="275">
        <f>ROUND(BM64,0)</f>
        <v>6024</v>
      </c>
      <c r="H796" s="275">
        <f>ROUND(BM65,0)</f>
        <v>16758</v>
      </c>
      <c r="I796" s="275">
        <f>ROUND(BM66,0)</f>
        <v>130765</v>
      </c>
      <c r="J796" s="275">
        <f>ROUND(BM67,0)</f>
        <v>114451</v>
      </c>
      <c r="K796" s="275">
        <f>ROUND(BM68,0)</f>
        <v>74622</v>
      </c>
      <c r="L796" s="275">
        <f>ROUND(BM69,0)</f>
        <v>5254</v>
      </c>
      <c r="M796" s="275">
        <f>ROUND(BM70,0)</f>
        <v>0</v>
      </c>
      <c r="N796" s="275"/>
      <c r="O796" s="275"/>
      <c r="P796" s="275">
        <f>IF(BM76&gt;0,ROUND(BM76,0),0)</f>
        <v>4464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108*2018*8610*A</v>
      </c>
      <c r="B797" s="275"/>
      <c r="C797" s="277">
        <f>ROUND(BN60,2)</f>
        <v>3.17</v>
      </c>
      <c r="D797" s="275">
        <f>ROUND(BN61,0)</f>
        <v>613608</v>
      </c>
      <c r="E797" s="275">
        <f>ROUND(BN62,0)</f>
        <v>150116</v>
      </c>
      <c r="F797" s="275">
        <f>ROUND(BN63,0)</f>
        <v>319116</v>
      </c>
      <c r="G797" s="275">
        <f>ROUND(BN64,0)</f>
        <v>7779</v>
      </c>
      <c r="H797" s="275">
        <f>ROUND(BN65,0)</f>
        <v>1753</v>
      </c>
      <c r="I797" s="275">
        <f>ROUND(BN66,0)</f>
        <v>6504</v>
      </c>
      <c r="J797" s="275">
        <f>ROUND(BN67,0)</f>
        <v>150550</v>
      </c>
      <c r="K797" s="275">
        <f>ROUND(BN68,0)</f>
        <v>6330</v>
      </c>
      <c r="L797" s="275">
        <f>ROUND(BN69,0)</f>
        <v>297927</v>
      </c>
      <c r="M797" s="275">
        <f>ROUND(BN70,0)</f>
        <v>0</v>
      </c>
      <c r="N797" s="275"/>
      <c r="O797" s="275"/>
      <c r="P797" s="275">
        <f>IF(BN76&gt;0,ROUND(BN76,0),0)</f>
        <v>5872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108*2018*8620*A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108*2018*8630*A</v>
      </c>
      <c r="B799" s="275"/>
      <c r="C799" s="277">
        <f>ROUND(BP60,2)</f>
        <v>2.82</v>
      </c>
      <c r="D799" s="275">
        <f>ROUND(BP61,0)</f>
        <v>154279</v>
      </c>
      <c r="E799" s="275">
        <f>ROUND(BP62,0)</f>
        <v>37744</v>
      </c>
      <c r="F799" s="275">
        <f>ROUND(BP63,0)</f>
        <v>0</v>
      </c>
      <c r="G799" s="275">
        <f>ROUND(BP64,0)</f>
        <v>18648</v>
      </c>
      <c r="H799" s="275">
        <f>ROUND(BP65,0)</f>
        <v>180</v>
      </c>
      <c r="I799" s="275">
        <f>ROUND(BP66,0)</f>
        <v>412830</v>
      </c>
      <c r="J799" s="275">
        <f>ROUND(BP67,0)</f>
        <v>31279</v>
      </c>
      <c r="K799" s="275">
        <f>ROUND(BP68,0)</f>
        <v>3835</v>
      </c>
      <c r="L799" s="275">
        <f>ROUND(BP69,0)</f>
        <v>67955</v>
      </c>
      <c r="M799" s="275">
        <f>ROUND(BP70,0)</f>
        <v>0</v>
      </c>
      <c r="N799" s="275"/>
      <c r="O799" s="275"/>
      <c r="P799" s="275">
        <f>IF(BP76&gt;0,ROUND(BP76,0),0)</f>
        <v>1220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108*2018*8640*A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108*2018*8650*A</v>
      </c>
      <c r="B801" s="275"/>
      <c r="C801" s="277">
        <f>ROUND(BR60,2)</f>
        <v>5.08</v>
      </c>
      <c r="D801" s="275">
        <f>ROUND(BR61,0)</f>
        <v>349932</v>
      </c>
      <c r="E801" s="275">
        <f>ROUND(BR62,0)</f>
        <v>85609</v>
      </c>
      <c r="F801" s="275">
        <f>ROUND(BR63,0)</f>
        <v>0</v>
      </c>
      <c r="G801" s="275">
        <f>ROUND(BR64,0)</f>
        <v>19247</v>
      </c>
      <c r="H801" s="275">
        <f>ROUND(BR65,0)</f>
        <v>704</v>
      </c>
      <c r="I801" s="275">
        <f>ROUND(BR66,0)</f>
        <v>329036</v>
      </c>
      <c r="J801" s="275">
        <f>ROUND(BR67,0)</f>
        <v>49431</v>
      </c>
      <c r="K801" s="275">
        <f>ROUND(BR68,0)</f>
        <v>0</v>
      </c>
      <c r="L801" s="275">
        <f>ROUND(BR69,0)</f>
        <v>21129</v>
      </c>
      <c r="M801" s="275">
        <f>ROUND(BR70,0)</f>
        <v>0</v>
      </c>
      <c r="N801" s="275"/>
      <c r="O801" s="275"/>
      <c r="P801" s="275">
        <f>IF(BR76&gt;0,ROUND(BR76,0),0)</f>
        <v>1928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108*2018*8660*A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108*2018*8670*A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108*2018*8680*A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108*2018*8690*A</v>
      </c>
      <c r="B805" s="275"/>
      <c r="C805" s="277">
        <f>ROUND(BV60,2)</f>
        <v>18.98</v>
      </c>
      <c r="D805" s="275">
        <f>ROUND(BV61,0)</f>
        <v>865921</v>
      </c>
      <c r="E805" s="275">
        <f>ROUND(BV62,0)</f>
        <v>211843</v>
      </c>
      <c r="F805" s="275">
        <f>ROUND(BV63,0)</f>
        <v>0</v>
      </c>
      <c r="G805" s="275">
        <f>ROUND(BV64,0)</f>
        <v>16116</v>
      </c>
      <c r="H805" s="275">
        <f>ROUND(BV65,0)</f>
        <v>0</v>
      </c>
      <c r="I805" s="275">
        <f>ROUND(BV66,0)</f>
        <v>43465</v>
      </c>
      <c r="J805" s="275">
        <f>ROUND(BV67,0)</f>
        <v>33971</v>
      </c>
      <c r="K805" s="275">
        <f>ROUND(BV68,0)</f>
        <v>70089</v>
      </c>
      <c r="L805" s="275">
        <f>ROUND(BV69,0)</f>
        <v>4243</v>
      </c>
      <c r="M805" s="275">
        <f>ROUND(BV70,0)</f>
        <v>0</v>
      </c>
      <c r="N805" s="275"/>
      <c r="O805" s="275"/>
      <c r="P805" s="275">
        <f>IF(BV76&gt;0,ROUND(BV76,0),0)</f>
        <v>1325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108*2018*8700*A</v>
      </c>
      <c r="B806" s="275"/>
      <c r="C806" s="277">
        <f>ROUND(BW60,2)</f>
        <v>1.42</v>
      </c>
      <c r="D806" s="275">
        <f>ROUND(BW61,0)</f>
        <v>65283</v>
      </c>
      <c r="E806" s="275">
        <f>ROUND(BW62,0)</f>
        <v>15971</v>
      </c>
      <c r="F806" s="275">
        <f>ROUND(BW63,0)</f>
        <v>0</v>
      </c>
      <c r="G806" s="275">
        <f>ROUND(BW64,0)</f>
        <v>291</v>
      </c>
      <c r="H806" s="275">
        <f>ROUND(BW65,0)</f>
        <v>0</v>
      </c>
      <c r="I806" s="275">
        <f>ROUND(BW66,0)</f>
        <v>5020</v>
      </c>
      <c r="J806" s="275">
        <f>ROUND(BW67,0)</f>
        <v>0</v>
      </c>
      <c r="K806" s="275">
        <f>ROUND(BW68,0)</f>
        <v>3822</v>
      </c>
      <c r="L806" s="275">
        <f>ROUND(BW69,0)</f>
        <v>6460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108*2018*8710*A</v>
      </c>
      <c r="B807" s="275"/>
      <c r="C807" s="277">
        <f>ROUND(BX60,2)</f>
        <v>6.7</v>
      </c>
      <c r="D807" s="275">
        <f>ROUND(BX61,0)</f>
        <v>504090</v>
      </c>
      <c r="E807" s="275">
        <f>ROUND(BX62,0)</f>
        <v>123323</v>
      </c>
      <c r="F807" s="275">
        <f>ROUND(BX63,0)</f>
        <v>0</v>
      </c>
      <c r="G807" s="275">
        <f>ROUND(BX64,0)</f>
        <v>20851</v>
      </c>
      <c r="H807" s="275">
        <f>ROUND(BX65,0)</f>
        <v>1338</v>
      </c>
      <c r="I807" s="275">
        <f>ROUND(BX66,0)</f>
        <v>58129</v>
      </c>
      <c r="J807" s="275">
        <f>ROUND(BX67,0)</f>
        <v>10666</v>
      </c>
      <c r="K807" s="275">
        <f>ROUND(BX68,0)</f>
        <v>0</v>
      </c>
      <c r="L807" s="275">
        <f>ROUND(BX69,0)</f>
        <v>26038</v>
      </c>
      <c r="M807" s="275">
        <f>ROUND(BX70,0)</f>
        <v>0</v>
      </c>
      <c r="N807" s="275"/>
      <c r="O807" s="275"/>
      <c r="P807" s="275">
        <f>IF(BX76&gt;0,ROUND(BX76,0),0)</f>
        <v>416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108*2018*8720*A</v>
      </c>
      <c r="B808" s="275"/>
      <c r="C808" s="277">
        <f>ROUND(BY60,2)</f>
        <v>6.61</v>
      </c>
      <c r="D808" s="275">
        <f>ROUND(BY61,0)</f>
        <v>1461712</v>
      </c>
      <c r="E808" s="275">
        <f>ROUND(BY62,0)</f>
        <v>357600</v>
      </c>
      <c r="F808" s="275">
        <f>ROUND(BY63,0)</f>
        <v>0</v>
      </c>
      <c r="G808" s="275">
        <f>ROUND(BY64,0)</f>
        <v>20610</v>
      </c>
      <c r="H808" s="275">
        <f>ROUND(BY65,0)</f>
        <v>4636</v>
      </c>
      <c r="I808" s="275">
        <f>ROUND(BY66,0)</f>
        <v>92917</v>
      </c>
      <c r="J808" s="275">
        <f>ROUND(BY67,0)</f>
        <v>0</v>
      </c>
      <c r="K808" s="275">
        <f>ROUND(BY68,0)</f>
        <v>4977</v>
      </c>
      <c r="L808" s="275">
        <f>ROUND(BY69,0)</f>
        <v>204653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108*2018*8730*A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108*2018*8740*A</v>
      </c>
      <c r="B810" s="275"/>
      <c r="C810" s="277">
        <f>ROUND(CA60,2)</f>
        <v>0.16</v>
      </c>
      <c r="D810" s="275">
        <f>ROUND(CA61,0)</f>
        <v>3433</v>
      </c>
      <c r="E810" s="275">
        <f>ROUND(CA62,0)</f>
        <v>840</v>
      </c>
      <c r="F810" s="275">
        <f>ROUND(CA63,0)</f>
        <v>0</v>
      </c>
      <c r="G810" s="275">
        <f>ROUND(CA64,0)</f>
        <v>26057</v>
      </c>
      <c r="H810" s="275">
        <f>ROUND(CA65,0)</f>
        <v>0</v>
      </c>
      <c r="I810" s="275">
        <f>ROUND(CA66,0)</f>
        <v>496</v>
      </c>
      <c r="J810" s="275">
        <f>ROUND(CA67,0)</f>
        <v>0</v>
      </c>
      <c r="K810" s="275">
        <f>ROUND(CA68,0)</f>
        <v>0</v>
      </c>
      <c r="L810" s="275">
        <f>ROUND(CA69,0)</f>
        <v>25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108*2018*8770*A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108*2018*8790*A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2953</v>
      </c>
      <c r="H812" s="275">
        <f>ROUND(CC65,0)</f>
        <v>0</v>
      </c>
      <c r="I812" s="275">
        <f>ROUND(CC66,0)</f>
        <v>0</v>
      </c>
      <c r="J812" s="275">
        <f>ROUND(CC67,0)</f>
        <v>460676</v>
      </c>
      <c r="K812" s="275">
        <f>ROUND(CC68,0)</f>
        <v>8777</v>
      </c>
      <c r="L812" s="275">
        <f>ROUND(CC69,0)</f>
        <v>131301</v>
      </c>
      <c r="M812" s="275">
        <f>ROUND(CC70,0)</f>
        <v>0</v>
      </c>
      <c r="N812" s="275"/>
      <c r="O812" s="275"/>
      <c r="P812" s="275">
        <f>IF(CC76&gt;0,ROUND(CC76,0),0)</f>
        <v>17968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108*2018*9000*A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2018317</v>
      </c>
      <c r="V813" s="276">
        <f>ROUND(CD70,0)</f>
        <v>3269689</v>
      </c>
      <c r="W813" s="275">
        <f>ROUND(CE72,0)</f>
        <v>0</v>
      </c>
      <c r="X813" s="275">
        <f>ROUND(C131,0)</f>
        <v>388355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460.20000000000005</v>
      </c>
      <c r="D815" s="276">
        <f t="shared" si="22"/>
        <v>33737285</v>
      </c>
      <c r="E815" s="276">
        <f t="shared" si="22"/>
        <v>8253650</v>
      </c>
      <c r="F815" s="276">
        <f t="shared" si="22"/>
        <v>6449487</v>
      </c>
      <c r="G815" s="276">
        <f t="shared" si="22"/>
        <v>18914131</v>
      </c>
      <c r="H815" s="276">
        <f t="shared" si="22"/>
        <v>1590120</v>
      </c>
      <c r="I815" s="276">
        <f t="shared" si="22"/>
        <v>8559094</v>
      </c>
      <c r="J815" s="276">
        <f t="shared" si="22"/>
        <v>4391344</v>
      </c>
      <c r="K815" s="276">
        <f t="shared" si="22"/>
        <v>641093</v>
      </c>
      <c r="L815" s="276">
        <f>SUM(L734:L813)+SUM(U734:U813)</f>
        <v>3399201</v>
      </c>
      <c r="M815" s="276">
        <f>SUM(M734:M813)+SUM(V734:V813)</f>
        <v>3269689</v>
      </c>
      <c r="N815" s="276">
        <f t="shared" ref="N815:Y815" si="23">SUM(N734:N813)</f>
        <v>168271927</v>
      </c>
      <c r="O815" s="276">
        <f t="shared" si="23"/>
        <v>37624489</v>
      </c>
      <c r="P815" s="276">
        <f t="shared" si="23"/>
        <v>171278</v>
      </c>
      <c r="Q815" s="276">
        <f t="shared" si="23"/>
        <v>34846</v>
      </c>
      <c r="R815" s="276">
        <f t="shared" si="23"/>
        <v>39994</v>
      </c>
      <c r="S815" s="276">
        <f t="shared" si="23"/>
        <v>314605</v>
      </c>
      <c r="T815" s="280">
        <f t="shared" si="23"/>
        <v>107.55</v>
      </c>
      <c r="U815" s="276">
        <f t="shared" si="23"/>
        <v>2018317</v>
      </c>
      <c r="V815" s="276">
        <f t="shared" si="23"/>
        <v>3269689</v>
      </c>
      <c r="W815" s="276">
        <f t="shared" si="23"/>
        <v>0</v>
      </c>
      <c r="X815" s="276">
        <f t="shared" si="23"/>
        <v>388355</v>
      </c>
      <c r="Y815" s="276">
        <f t="shared" si="23"/>
        <v>18214719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460.20000000000005</v>
      </c>
      <c r="D816" s="276">
        <f>CE61</f>
        <v>33737287.449999996</v>
      </c>
      <c r="E816" s="276">
        <f>CE62</f>
        <v>8253650</v>
      </c>
      <c r="F816" s="276">
        <f>CE63</f>
        <v>6449485.3600000003</v>
      </c>
      <c r="G816" s="276">
        <f>CE64</f>
        <v>18914127.599999994</v>
      </c>
      <c r="H816" s="279">
        <f>CE65</f>
        <v>1590119.48</v>
      </c>
      <c r="I816" s="279">
        <f>CE66</f>
        <v>8559090.9499999993</v>
      </c>
      <c r="J816" s="279">
        <f>CE67</f>
        <v>4391344</v>
      </c>
      <c r="K816" s="279">
        <f>CE68</f>
        <v>641090.85999999987</v>
      </c>
      <c r="L816" s="279">
        <f>CE69</f>
        <v>3399198.62</v>
      </c>
      <c r="M816" s="279">
        <f>CE70</f>
        <v>3269688.66</v>
      </c>
      <c r="N816" s="276">
        <f>CE75</f>
        <v>168271925.5</v>
      </c>
      <c r="O816" s="276">
        <f>CE73</f>
        <v>37624488.799999997</v>
      </c>
      <c r="P816" s="276">
        <f>CE76</f>
        <v>171278</v>
      </c>
      <c r="Q816" s="276">
        <f>CE77</f>
        <v>34846</v>
      </c>
      <c r="R816" s="276">
        <f>CE78</f>
        <v>39994</v>
      </c>
      <c r="S816" s="276">
        <f>CE79</f>
        <v>314605</v>
      </c>
      <c r="T816" s="280">
        <f>CE80</f>
        <v>107.55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18214717.700000003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33737287</v>
      </c>
      <c r="E817" s="180">
        <f>C379</f>
        <v>8253650</v>
      </c>
      <c r="F817" s="180">
        <f>C380</f>
        <v>6449485</v>
      </c>
      <c r="G817" s="240">
        <f>C381</f>
        <v>18914128</v>
      </c>
      <c r="H817" s="240">
        <f>C382</f>
        <v>1590119</v>
      </c>
      <c r="I817" s="240">
        <f>C383</f>
        <v>8559091</v>
      </c>
      <c r="J817" s="240">
        <f>C384</f>
        <v>4391344</v>
      </c>
      <c r="K817" s="240">
        <f>C385</f>
        <v>641091</v>
      </c>
      <c r="L817" s="240">
        <f>C386+C387+C388+C389</f>
        <v>3399199</v>
      </c>
      <c r="M817" s="240">
        <f>C370</f>
        <v>3269689</v>
      </c>
      <c r="N817" s="180">
        <f>D361</f>
        <v>168271926</v>
      </c>
      <c r="O817" s="180">
        <f>C359</f>
        <v>37624489</v>
      </c>
    </row>
  </sheetData>
  <mergeCells count="1">
    <mergeCell ref="B220:C220"/>
  </mergeCells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Tri-State Memorial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H-108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>
        <f>+data!C85</f>
        <v>0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189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Clarkston, WA 99403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H-108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Tri-State Memorial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Asotin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Donald Wee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Julie Leonard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Steve Claassen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509-758-5511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509-758-3566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1369</v>
      </c>
      <c r="G23" s="21">
        <f>data!D111</f>
        <v>4246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20</v>
      </c>
      <c r="G24" s="21">
        <f>data!D112</f>
        <v>99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225884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Tri-State Memorial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1006</v>
      </c>
      <c r="C7" s="48">
        <f>data!B139</f>
        <v>1302</v>
      </c>
      <c r="D7" s="48">
        <f>data!B140</f>
        <v>203118.68960134362</v>
      </c>
      <c r="E7" s="48">
        <f>data!B141</f>
        <v>27728524.640000001</v>
      </c>
      <c r="F7" s="48">
        <f>data!B142</f>
        <v>80679744.879999995</v>
      </c>
      <c r="G7" s="48">
        <f>data!B141+data!B142</f>
        <v>108408269.52</v>
      </c>
    </row>
    <row r="8" spans="1:13" ht="20.100000000000001" customHeight="1" x14ac:dyDescent="0.25">
      <c r="A8" s="23" t="s">
        <v>297</v>
      </c>
      <c r="B8" s="48">
        <f>data!C138</f>
        <v>120</v>
      </c>
      <c r="C8" s="48">
        <f>data!C139</f>
        <v>384</v>
      </c>
      <c r="D8" s="48">
        <f>data!C140</f>
        <v>38585.149914706693</v>
      </c>
      <c r="E8" s="48">
        <f>data!C141</f>
        <v>3180738.7800000003</v>
      </c>
      <c r="F8" s="48">
        <f>data!C142</f>
        <v>15326211.77</v>
      </c>
      <c r="G8" s="48">
        <f>data!C141+data!C142</f>
        <v>18506950.550000001</v>
      </c>
    </row>
    <row r="9" spans="1:13" ht="20.100000000000001" customHeight="1" x14ac:dyDescent="0.25">
      <c r="A9" s="23" t="s">
        <v>1058</v>
      </c>
      <c r="B9" s="48">
        <f>data!D138</f>
        <v>243</v>
      </c>
      <c r="C9" s="48">
        <f>data!D139</f>
        <v>2560</v>
      </c>
      <c r="D9" s="48">
        <f>data!D140</f>
        <v>120174</v>
      </c>
      <c r="E9" s="48">
        <f>data!D141</f>
        <v>7712646</v>
      </c>
      <c r="F9" s="48">
        <f>data!D142</f>
        <v>47733769</v>
      </c>
      <c r="G9" s="48">
        <f>data!D141+data!D142</f>
        <v>55446415</v>
      </c>
    </row>
    <row r="10" spans="1:13" ht="20.100000000000001" customHeight="1" x14ac:dyDescent="0.25">
      <c r="A10" s="111" t="s">
        <v>203</v>
      </c>
      <c r="B10" s="48">
        <f>data!E138</f>
        <v>1369</v>
      </c>
      <c r="C10" s="48">
        <f>data!E139</f>
        <v>4246</v>
      </c>
      <c r="D10" s="48">
        <f>data!E140</f>
        <v>361877.8395160503</v>
      </c>
      <c r="E10" s="48">
        <f>data!E141</f>
        <v>38621909.420000002</v>
      </c>
      <c r="F10" s="48">
        <f>data!E142</f>
        <v>143739725.64999998</v>
      </c>
      <c r="G10" s="48">
        <f>data!E141+data!E142</f>
        <v>182361635.06999999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20</v>
      </c>
      <c r="C16" s="48">
        <f>data!B145</f>
        <v>99</v>
      </c>
      <c r="D16" s="48">
        <f>data!B146</f>
        <v>0</v>
      </c>
      <c r="E16" s="48">
        <f>data!B147</f>
        <v>225884</v>
      </c>
      <c r="F16" s="48">
        <f>data!B148</f>
        <v>0</v>
      </c>
      <c r="G16" s="48">
        <f>data!B147+data!B148</f>
        <v>225884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20</v>
      </c>
      <c r="C19" s="48">
        <f>data!E145</f>
        <v>99</v>
      </c>
      <c r="D19" s="48">
        <f>data!E146</f>
        <v>0</v>
      </c>
      <c r="E19" s="48">
        <f>data!E147</f>
        <v>225884</v>
      </c>
      <c r="F19" s="48">
        <f>data!E148</f>
        <v>0</v>
      </c>
      <c r="G19" s="48">
        <f>data!E147+data!E148</f>
        <v>225884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Tri-State Memorial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2461228.5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394954.18000000005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4520869.63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352936.93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1042418.38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46010.040000000008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8818417.6600000001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332298.63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563518.71000000008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895817.34000000008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484343.66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107484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591827.65999999992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73957.649999999994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793805.7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867763.35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509695.31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509695.31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Tri-State Memorial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643366.36</v>
      </c>
      <c r="D7" s="21">
        <f>data!C195</f>
        <v>0</v>
      </c>
      <c r="E7" s="21">
        <f>data!D195</f>
        <v>0</v>
      </c>
      <c r="F7" s="21">
        <f>data!E195</f>
        <v>643366.36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1079343.57</v>
      </c>
      <c r="D8" s="21">
        <f>data!C196</f>
        <v>0</v>
      </c>
      <c r="E8" s="21">
        <f>data!D196</f>
        <v>0</v>
      </c>
      <c r="F8" s="21">
        <f>data!E196</f>
        <v>1079343.57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39028881.400000006</v>
      </c>
      <c r="D9" s="21">
        <f>data!C197</f>
        <v>65199.4</v>
      </c>
      <c r="E9" s="21">
        <f>data!D197</f>
        <v>0</v>
      </c>
      <c r="F9" s="21">
        <f>data!E197</f>
        <v>39094080.800000004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608311.18999999994</v>
      </c>
      <c r="D10" s="21">
        <f>data!C198</f>
        <v>0</v>
      </c>
      <c r="E10" s="21">
        <f>data!D198</f>
        <v>0</v>
      </c>
      <c r="F10" s="21">
        <f>data!E198</f>
        <v>608311.18999999994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2407750.5699999998</v>
      </c>
      <c r="D11" s="21">
        <f>data!C199</f>
        <v>0</v>
      </c>
      <c r="E11" s="21">
        <f>data!D199</f>
        <v>0</v>
      </c>
      <c r="F11" s="21">
        <f>data!E199</f>
        <v>2407750.5699999998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36101389.120000005</v>
      </c>
      <c r="D12" s="21">
        <f>data!C200</f>
        <v>1450368.32</v>
      </c>
      <c r="E12" s="21">
        <f>data!D200</f>
        <v>0</v>
      </c>
      <c r="F12" s="21">
        <f>data!E200</f>
        <v>37551757.440000005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248299.91</v>
      </c>
      <c r="D14" s="21">
        <f>data!C202</f>
        <v>0</v>
      </c>
      <c r="E14" s="21">
        <f>data!D202</f>
        <v>0</v>
      </c>
      <c r="F14" s="21">
        <f>data!E202</f>
        <v>248299.91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481140.91</v>
      </c>
      <c r="D15" s="21">
        <f>data!C203</f>
        <v>717399.24</v>
      </c>
      <c r="E15" s="21">
        <f>data!D203</f>
        <v>0</v>
      </c>
      <c r="F15" s="21">
        <f>data!E203</f>
        <v>1198540.1499999999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80598483.030000001</v>
      </c>
      <c r="D16" s="21">
        <f>data!C204</f>
        <v>2232966.96</v>
      </c>
      <c r="E16" s="21">
        <f>data!D204</f>
        <v>0</v>
      </c>
      <c r="F16" s="21">
        <f>data!E204</f>
        <v>82831449.99000001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480859.54</v>
      </c>
      <c r="D24" s="21">
        <f>data!C209</f>
        <v>57348.01</v>
      </c>
      <c r="E24" s="21">
        <f>data!D209</f>
        <v>0</v>
      </c>
      <c r="F24" s="21">
        <f>data!E209</f>
        <v>538207.54999999993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17734614.629999999</v>
      </c>
      <c r="D25" s="21">
        <f>data!C210</f>
        <v>1424393.69</v>
      </c>
      <c r="E25" s="21">
        <f>data!D210</f>
        <v>0</v>
      </c>
      <c r="F25" s="21">
        <f>data!E210</f>
        <v>19159008.32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600844.6</v>
      </c>
      <c r="D26" s="21">
        <f>data!C211</f>
        <v>4747.6400000000003</v>
      </c>
      <c r="E26" s="21">
        <f>data!D211</f>
        <v>0</v>
      </c>
      <c r="F26" s="21">
        <f>data!E211</f>
        <v>605592.24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2178338.1300000004</v>
      </c>
      <c r="D27" s="21">
        <f>data!C212</f>
        <v>275.22000000000003</v>
      </c>
      <c r="E27" s="21">
        <f>data!D212</f>
        <v>0</v>
      </c>
      <c r="F27" s="21">
        <f>data!E212</f>
        <v>2178613.3500000006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26150384.98</v>
      </c>
      <c r="D28" s="21">
        <f>data!C213</f>
        <v>3069003.3</v>
      </c>
      <c r="E28" s="21">
        <f>data!D213</f>
        <v>0</v>
      </c>
      <c r="F28" s="21">
        <f>data!E213</f>
        <v>29219388.280000001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248299.91</v>
      </c>
      <c r="D30" s="21">
        <f>data!C215</f>
        <v>0</v>
      </c>
      <c r="E30" s="21">
        <f>data!D215</f>
        <v>0</v>
      </c>
      <c r="F30" s="21">
        <f>data!E215</f>
        <v>248299.91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47393341.789999992</v>
      </c>
      <c r="D32" s="21">
        <f>data!C217</f>
        <v>4555767.8599999994</v>
      </c>
      <c r="E32" s="21">
        <f>data!D217</f>
        <v>0</v>
      </c>
      <c r="F32" s="21">
        <f>data!E217</f>
        <v>51949109.649999999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Tri-State Memorial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1700993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63316084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11145825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970835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4720323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9106733.1999999993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89259800.200000003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6438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359704.43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1771320.24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2131024.67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190890.80000000002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93282708.670000002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Tri-State Memorial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4137004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16903824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20419457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10475551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274225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306297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2343444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701778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34610478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109801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109801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643366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1079344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39094081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608311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2407751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37551757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248300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1198540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82831450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51949110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30882340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1055021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5793218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6848239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3384400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3384400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75835258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Tri-State Memorial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2842965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1661259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1858273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979027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343479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1244335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8929338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12371846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12371846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1244335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11127511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50325057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5453352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55778409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75835258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Tri-State Memorial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38847793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143739726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182587519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1700993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89259799.5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2131025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190891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93282708.5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89304810.5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3079985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3079985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92384795.5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37016009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8818418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6641136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19792920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906858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9464479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4555768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895817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591828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867763.35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509695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1448482.65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91509174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875621.5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817362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1692983.5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1692983.5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Tri-State Memorial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4246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45.82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2977617.55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709365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305561.75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306627.74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229990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16492.830000000002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36099.9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4581754.7700000005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3929096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9703816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1374311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11078127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9217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29512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7698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60203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31.7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Tri-State Memorial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153214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30.810000000000002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2240212.9900000002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533692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306500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816873.14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253461.56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337188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31294.81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41977.52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4561200.0199999996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1922066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3746139.98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12775535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16521674.98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13513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3099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4668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64223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17.86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Tri-State Memorial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100620</v>
      </c>
      <c r="D73" s="48">
        <f>data!R59</f>
        <v>153214</v>
      </c>
      <c r="E73" s="212"/>
      <c r="F73" s="212"/>
      <c r="G73" s="14">
        <f>data!U59</f>
        <v>237577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</v>
      </c>
      <c r="D74" s="26">
        <f>data!R60</f>
        <v>4.0199999999999996</v>
      </c>
      <c r="E74" s="26">
        <f>data!S60</f>
        <v>4.03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145507.38</v>
      </c>
      <c r="D75" s="14">
        <f>data!R61</f>
        <v>1145609.6499999999</v>
      </c>
      <c r="E75" s="14">
        <f>data!S61</f>
        <v>176718.95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34665</v>
      </c>
      <c r="D76" s="14">
        <f>data!R62</f>
        <v>272921</v>
      </c>
      <c r="E76" s="14">
        <f>data!S62</f>
        <v>42100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22938.77</v>
      </c>
      <c r="D78" s="14">
        <f>data!R64</f>
        <v>97238.26</v>
      </c>
      <c r="E78" s="14">
        <f>data!S64</f>
        <v>6978710.4699999997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4578.7700000000004</v>
      </c>
      <c r="E80" s="14">
        <f>data!S66</f>
        <v>34015.089999999997</v>
      </c>
      <c r="F80" s="14">
        <f>data!T66</f>
        <v>0</v>
      </c>
      <c r="G80" s="14">
        <f>data!U66</f>
        <v>4177434.96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26550</v>
      </c>
      <c r="D81" s="14">
        <f>data!R67</f>
        <v>0</v>
      </c>
      <c r="E81" s="14">
        <f>data!S67</f>
        <v>21484</v>
      </c>
      <c r="F81" s="14">
        <f>data!T67</f>
        <v>0</v>
      </c>
      <c r="G81" s="14">
        <f>data!U67</f>
        <v>15471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5092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9889.0499999999993</v>
      </c>
      <c r="D83" s="14">
        <f>data!R69</f>
        <v>22485.59</v>
      </c>
      <c r="E83" s="14">
        <f>data!S69</f>
        <v>6730.2599999999993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239550.19999999998</v>
      </c>
      <c r="D85" s="14">
        <f>data!R71</f>
        <v>1542833.27</v>
      </c>
      <c r="E85" s="14">
        <f>data!S71</f>
        <v>7264850.7699999996</v>
      </c>
      <c r="F85" s="14">
        <f>data!T71</f>
        <v>0</v>
      </c>
      <c r="G85" s="14">
        <f>data!U71</f>
        <v>4192905.96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84127</v>
      </c>
      <c r="D87" s="48">
        <f>+data!M683</f>
        <v>319943</v>
      </c>
      <c r="E87" s="48">
        <f>+data!M684</f>
        <v>1492602</v>
      </c>
      <c r="F87" s="48">
        <f>+data!M685</f>
        <v>0</v>
      </c>
      <c r="G87" s="48">
        <f>+data!M686</f>
        <v>725140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355170</v>
      </c>
      <c r="D88" s="14">
        <f>data!R73</f>
        <v>2444062.4</v>
      </c>
      <c r="E88" s="14">
        <f>data!S73</f>
        <v>14667530.220000001</v>
      </c>
      <c r="F88" s="14">
        <f>data!T73</f>
        <v>0</v>
      </c>
      <c r="G88" s="14">
        <f>data!U73</f>
        <v>2094732.52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616177</v>
      </c>
      <c r="D89" s="14">
        <f>data!R74</f>
        <v>3327722.3</v>
      </c>
      <c r="E89" s="14">
        <f>data!S74</f>
        <v>7105889.7300000004</v>
      </c>
      <c r="F89" s="14">
        <f>data!T74</f>
        <v>0</v>
      </c>
      <c r="G89" s="14">
        <f>data!U74</f>
        <v>10489829.630000001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971347</v>
      </c>
      <c r="D90" s="14">
        <f>data!R75</f>
        <v>5771784.6999999993</v>
      </c>
      <c r="E90" s="14">
        <f>data!S75</f>
        <v>21773419.950000003</v>
      </c>
      <c r="F90" s="14">
        <f>data!T75</f>
        <v>0</v>
      </c>
      <c r="G90" s="14">
        <f>data!U75</f>
        <v>12584562.15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1064</v>
      </c>
      <c r="D92" s="14">
        <f>data!R76</f>
        <v>0</v>
      </c>
      <c r="E92" s="14">
        <f>data!S76</f>
        <v>861</v>
      </c>
      <c r="F92" s="14">
        <f>data!T76</f>
        <v>0</v>
      </c>
      <c r="G92" s="14">
        <f>data!U76</f>
        <v>620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149</v>
      </c>
      <c r="F94" s="14">
        <f>data!T78</f>
        <v>0</v>
      </c>
      <c r="G94" s="14">
        <f>data!U78</f>
        <v>364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212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0.96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Tri-State Memorial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22444.79</v>
      </c>
      <c r="E105" s="14">
        <f>data!Z59</f>
        <v>0</v>
      </c>
      <c r="F105" s="14">
        <f>data!AA59</f>
        <v>0</v>
      </c>
      <c r="G105" s="212"/>
      <c r="H105" s="14">
        <f>data!AC59</f>
        <v>7153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28.99</v>
      </c>
      <c r="E106" s="26">
        <f>data!Z60</f>
        <v>0</v>
      </c>
      <c r="F106" s="26">
        <f>data!AA60</f>
        <v>0</v>
      </c>
      <c r="G106" s="26">
        <f>data!AB60</f>
        <v>5.9</v>
      </c>
      <c r="H106" s="26">
        <f>data!AC60</f>
        <v>6.4</v>
      </c>
      <c r="I106" s="26">
        <f>data!AD60</f>
        <v>18.05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1843650.68</v>
      </c>
      <c r="E107" s="14">
        <f>data!Z61</f>
        <v>0</v>
      </c>
      <c r="F107" s="14">
        <f>data!AA61</f>
        <v>0</v>
      </c>
      <c r="G107" s="14">
        <f>data!AB61</f>
        <v>614416.34</v>
      </c>
      <c r="H107" s="14">
        <f>data!AC61</f>
        <v>495161.4</v>
      </c>
      <c r="I107" s="14">
        <f>data!AD61</f>
        <v>1130108.0699999998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439218</v>
      </c>
      <c r="E108" s="14">
        <f>data!Z62</f>
        <v>0</v>
      </c>
      <c r="F108" s="14">
        <f>data!AA62</f>
        <v>0</v>
      </c>
      <c r="G108" s="14">
        <f>data!AB62</f>
        <v>146374</v>
      </c>
      <c r="H108" s="14">
        <f>data!AC62</f>
        <v>117964</v>
      </c>
      <c r="I108" s="14">
        <f>data!AD62</f>
        <v>269228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1449879.5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69855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145984.75</v>
      </c>
      <c r="E110" s="14">
        <f>data!Z64</f>
        <v>0</v>
      </c>
      <c r="F110" s="14">
        <f>data!AA64</f>
        <v>0</v>
      </c>
      <c r="G110" s="14">
        <f>data!AB64</f>
        <v>5639810.5800000001</v>
      </c>
      <c r="H110" s="14">
        <f>data!AC64</f>
        <v>99265.12</v>
      </c>
      <c r="I110" s="14">
        <f>data!AD64</f>
        <v>1091504.5899999999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943386.08</v>
      </c>
      <c r="E112" s="14">
        <f>data!Z66</f>
        <v>0</v>
      </c>
      <c r="F112" s="14">
        <f>data!AA66</f>
        <v>0</v>
      </c>
      <c r="G112" s="14">
        <f>data!AB66</f>
        <v>33556.089999999997</v>
      </c>
      <c r="H112" s="14">
        <f>data!AC66</f>
        <v>9875.7800000000007</v>
      </c>
      <c r="I112" s="14">
        <f>data!AD66</f>
        <v>82821.23000000001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262903</v>
      </c>
      <c r="E113" s="14">
        <f>data!Z67</f>
        <v>0</v>
      </c>
      <c r="F113" s="14">
        <f>data!AA67</f>
        <v>0</v>
      </c>
      <c r="G113" s="14">
        <f>data!AB67</f>
        <v>20811</v>
      </c>
      <c r="H113" s="14">
        <f>data!AC67</f>
        <v>18914</v>
      </c>
      <c r="I113" s="14">
        <f>data!AD67</f>
        <v>108645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4808.46</v>
      </c>
      <c r="E114" s="14">
        <f>data!Z68</f>
        <v>0</v>
      </c>
      <c r="F114" s="14">
        <f>data!AA68</f>
        <v>0</v>
      </c>
      <c r="G114" s="14">
        <f>data!AB68</f>
        <v>96944.57</v>
      </c>
      <c r="H114" s="14">
        <f>data!AC68</f>
        <v>21991.79</v>
      </c>
      <c r="I114" s="14">
        <f>data!AD68</f>
        <v>110299.5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14624.25</v>
      </c>
      <c r="E115" s="14">
        <f>data!Z69</f>
        <v>0</v>
      </c>
      <c r="F115" s="14">
        <f>data!AA69</f>
        <v>0</v>
      </c>
      <c r="G115" s="14">
        <f>data!AB69</f>
        <v>2535.2399999999998</v>
      </c>
      <c r="H115" s="14">
        <f>data!AC69</f>
        <v>2428.4299999999998</v>
      </c>
      <c r="I115" s="14">
        <f>data!AD69</f>
        <v>9312.5500000000011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5104454.72</v>
      </c>
      <c r="E117" s="14">
        <f>data!Z71</f>
        <v>0</v>
      </c>
      <c r="F117" s="14">
        <f>data!AA71</f>
        <v>0</v>
      </c>
      <c r="G117" s="14">
        <f>data!AB71</f>
        <v>6554447.8200000003</v>
      </c>
      <c r="H117" s="14">
        <f>data!AC71</f>
        <v>835455.52000000014</v>
      </c>
      <c r="I117" s="14">
        <f>data!AD71</f>
        <v>2801918.9399999995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1460750</v>
      </c>
      <c r="E119" s="48">
        <f>+data!M691</f>
        <v>0</v>
      </c>
      <c r="F119" s="48">
        <f>+data!M692</f>
        <v>0</v>
      </c>
      <c r="G119" s="48">
        <f>+data!M693</f>
        <v>1200538</v>
      </c>
      <c r="H119" s="48">
        <f>+data!M694</f>
        <v>127573</v>
      </c>
      <c r="I119" s="48">
        <f>+data!M695</f>
        <v>1085834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1474499.95</v>
      </c>
      <c r="E120" s="14">
        <f>data!Z73</f>
        <v>0</v>
      </c>
      <c r="F120" s="14">
        <f>data!AA73</f>
        <v>0</v>
      </c>
      <c r="G120" s="14">
        <f>data!AB73</f>
        <v>1726547.91</v>
      </c>
      <c r="H120" s="14">
        <f>data!AC73</f>
        <v>481237</v>
      </c>
      <c r="I120" s="14">
        <f>data!AD73</f>
        <v>202524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22837117</v>
      </c>
      <c r="E121" s="14">
        <f>data!Z74</f>
        <v>0</v>
      </c>
      <c r="F121" s="14">
        <f>data!AA74</f>
        <v>0</v>
      </c>
      <c r="G121" s="14">
        <f>data!AB74</f>
        <v>14541804.75</v>
      </c>
      <c r="H121" s="14">
        <f>data!AC74</f>
        <v>946404</v>
      </c>
      <c r="I121" s="14">
        <f>data!AD74</f>
        <v>14313164.469999999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24311616.949999999</v>
      </c>
      <c r="E122" s="14">
        <f>data!Z75</f>
        <v>0</v>
      </c>
      <c r="F122" s="14">
        <f>data!AA75</f>
        <v>0</v>
      </c>
      <c r="G122" s="14">
        <f>data!AB75</f>
        <v>16268352.66</v>
      </c>
      <c r="H122" s="14">
        <f>data!AC75</f>
        <v>1427641</v>
      </c>
      <c r="I122" s="14">
        <f>data!AD75</f>
        <v>14515688.469999999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10536</v>
      </c>
      <c r="E124" s="14">
        <f>data!Z76</f>
        <v>0</v>
      </c>
      <c r="F124" s="14">
        <f>data!AA76</f>
        <v>0</v>
      </c>
      <c r="G124" s="14">
        <f>data!AB76</f>
        <v>834</v>
      </c>
      <c r="H124" s="14">
        <f>data!AC76</f>
        <v>758</v>
      </c>
      <c r="I124" s="14">
        <f>data!AD76</f>
        <v>4354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2379</v>
      </c>
      <c r="E126" s="14">
        <f>data!Z78</f>
        <v>0</v>
      </c>
      <c r="F126" s="14">
        <f>data!AA78</f>
        <v>0</v>
      </c>
      <c r="G126" s="14">
        <f>data!AB78</f>
        <v>364</v>
      </c>
      <c r="H126" s="14">
        <f>data!AC78</f>
        <v>260</v>
      </c>
      <c r="I126" s="14">
        <f>data!AD78</f>
        <v>2855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38271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24773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0.45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6.1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Tri-State Memorial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3540</v>
      </c>
      <c r="D137" s="14">
        <f>data!AF59</f>
        <v>0</v>
      </c>
      <c r="E137" s="14">
        <f>data!AG59</f>
        <v>14578</v>
      </c>
      <c r="F137" s="14">
        <f>data!AH59</f>
        <v>0</v>
      </c>
      <c r="G137" s="14">
        <f>data!AI59</f>
        <v>0</v>
      </c>
      <c r="H137" s="14">
        <f>data!AJ59</f>
        <v>100382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27.09</v>
      </c>
      <c r="F138" s="26">
        <f>data!AH60</f>
        <v>0</v>
      </c>
      <c r="G138" s="26">
        <f>data!AI60</f>
        <v>0</v>
      </c>
      <c r="H138" s="26">
        <f>data!AJ60</f>
        <v>167.27999999999997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1732136.29</v>
      </c>
      <c r="F139" s="14">
        <f>data!AH61</f>
        <v>0</v>
      </c>
      <c r="G139" s="14">
        <f>data!AI61</f>
        <v>0</v>
      </c>
      <c r="H139" s="14">
        <f>data!AJ61</f>
        <v>14680861.949999999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412651</v>
      </c>
      <c r="F140" s="14">
        <f>data!AH62</f>
        <v>0</v>
      </c>
      <c r="G140" s="14">
        <f>data!AI62</f>
        <v>0</v>
      </c>
      <c r="H140" s="14">
        <f>data!AJ62</f>
        <v>3497459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217664</v>
      </c>
      <c r="D141" s="14">
        <f>data!AF63</f>
        <v>0</v>
      </c>
      <c r="E141" s="14">
        <f>data!AG63</f>
        <v>2236255.2000000002</v>
      </c>
      <c r="F141" s="14">
        <f>data!AH63</f>
        <v>0</v>
      </c>
      <c r="G141" s="14">
        <f>data!AI63</f>
        <v>0</v>
      </c>
      <c r="H141" s="14">
        <f>data!AJ63</f>
        <v>1875007.05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213843.65</v>
      </c>
      <c r="F142" s="14">
        <f>data!AH64</f>
        <v>0</v>
      </c>
      <c r="G142" s="14">
        <f>data!AI64</f>
        <v>0</v>
      </c>
      <c r="H142" s="14">
        <f>data!AJ64</f>
        <v>3015056.35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1398.3</v>
      </c>
      <c r="F143" s="14">
        <f>data!AH65</f>
        <v>0</v>
      </c>
      <c r="G143" s="14">
        <f>data!AI65</f>
        <v>0</v>
      </c>
      <c r="H143" s="14">
        <f>data!AJ65</f>
        <v>219910.24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202039.49</v>
      </c>
      <c r="F144" s="14">
        <f>data!AH66</f>
        <v>0</v>
      </c>
      <c r="G144" s="14">
        <f>data!AI66</f>
        <v>0</v>
      </c>
      <c r="H144" s="14">
        <f>data!AJ66</f>
        <v>463520.72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161670</v>
      </c>
      <c r="F145" s="14">
        <f>data!AH67</f>
        <v>0</v>
      </c>
      <c r="G145" s="14">
        <f>data!AI67</f>
        <v>0</v>
      </c>
      <c r="H145" s="14">
        <f>data!AJ67</f>
        <v>1872337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6307.14</v>
      </c>
      <c r="F146" s="14">
        <f>data!AH68</f>
        <v>0</v>
      </c>
      <c r="G146" s="14">
        <f>data!AI68</f>
        <v>0</v>
      </c>
      <c r="H146" s="14">
        <f>data!AJ68</f>
        <v>353566.05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19433.400000000001</v>
      </c>
      <c r="F147" s="14">
        <f>data!AH69</f>
        <v>0</v>
      </c>
      <c r="G147" s="14">
        <f>data!AI69</f>
        <v>0</v>
      </c>
      <c r="H147" s="14">
        <f>data!AJ69</f>
        <v>367319.3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217664</v>
      </c>
      <c r="D149" s="14">
        <f>data!AF71</f>
        <v>0</v>
      </c>
      <c r="E149" s="14">
        <f>data!AG71</f>
        <v>4985734.4700000007</v>
      </c>
      <c r="F149" s="14">
        <f>data!AH71</f>
        <v>0</v>
      </c>
      <c r="G149" s="14">
        <f>data!AI71</f>
        <v>0</v>
      </c>
      <c r="H149" s="14">
        <f>data!AJ71</f>
        <v>26345037.66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34493</v>
      </c>
      <c r="D151" s="48">
        <f>+data!M697</f>
        <v>0</v>
      </c>
      <c r="E151" s="48">
        <f>+data!M698</f>
        <v>1666426</v>
      </c>
      <c r="F151" s="48">
        <f>+data!M699</f>
        <v>0</v>
      </c>
      <c r="G151" s="48">
        <f>+data!M700</f>
        <v>0</v>
      </c>
      <c r="H151" s="48">
        <f>+data!M701</f>
        <v>5019842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554884.98</v>
      </c>
      <c r="D152" s="14">
        <f>data!AF73</f>
        <v>0</v>
      </c>
      <c r="E152" s="14">
        <f>data!AG73</f>
        <v>325408</v>
      </c>
      <c r="F152" s="14">
        <f>data!AH73</f>
        <v>0</v>
      </c>
      <c r="G152" s="14">
        <f>data!AI73</f>
        <v>0</v>
      </c>
      <c r="H152" s="14">
        <f>data!AJ73</f>
        <v>884456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37363.019999999997</v>
      </c>
      <c r="D153" s="14">
        <f>data!AF74</f>
        <v>0</v>
      </c>
      <c r="E153" s="14">
        <f>data!AG74</f>
        <v>14439967.48</v>
      </c>
      <c r="F153" s="14">
        <f>data!AH74</f>
        <v>0</v>
      </c>
      <c r="G153" s="14">
        <f>data!AI74</f>
        <v>0</v>
      </c>
      <c r="H153" s="14">
        <f>data!AJ74</f>
        <v>40921845.719999999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592248</v>
      </c>
      <c r="D154" s="14">
        <f>data!AF75</f>
        <v>0</v>
      </c>
      <c r="E154" s="14">
        <f>data!AG75</f>
        <v>14765375.48</v>
      </c>
      <c r="F154" s="14">
        <f>data!AH75</f>
        <v>0</v>
      </c>
      <c r="G154" s="14">
        <f>data!AI75</f>
        <v>0</v>
      </c>
      <c r="H154" s="14">
        <f>data!AJ75</f>
        <v>41806301.719999999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6479</v>
      </c>
      <c r="F156" s="14">
        <f>data!AH76</f>
        <v>0</v>
      </c>
      <c r="G156" s="14">
        <f>data!AI76</f>
        <v>0</v>
      </c>
      <c r="H156" s="14">
        <f>data!AJ76</f>
        <v>75035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2074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3849</v>
      </c>
      <c r="F158" s="14">
        <f>data!AH78</f>
        <v>0</v>
      </c>
      <c r="G158" s="14">
        <f>data!AI78</f>
        <v>0</v>
      </c>
      <c r="H158" s="14">
        <f>data!AJ78</f>
        <v>13940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71860</v>
      </c>
      <c r="F159" s="14">
        <f>data!AH79</f>
        <v>0</v>
      </c>
      <c r="G159" s="14">
        <f>data!AI79</f>
        <v>0</v>
      </c>
      <c r="H159" s="14">
        <f>data!AJ79</f>
        <v>49730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15.670000000000002</v>
      </c>
      <c r="F160" s="26">
        <f>data!AH80</f>
        <v>0</v>
      </c>
      <c r="G160" s="26">
        <f>data!AI80</f>
        <v>0</v>
      </c>
      <c r="H160" s="26">
        <f>data!AJ80</f>
        <v>28.65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Tri-State Memorial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1151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53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85793.57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16120.59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10682.16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85793.57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16120.59</v>
      </c>
      <c r="I181" s="14">
        <f>data!AR71</f>
        <v>10682.16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11453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1578</v>
      </c>
      <c r="I183" s="48">
        <f>+data!M709</f>
        <v>529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169387.97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17396.560000000001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10529.03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2065.56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179917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19462.120000000003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Tri-State Memorial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34685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23.25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951851.3899999999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226762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833555.04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1087.82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33849.370000000003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114459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5700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7210.15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2174474.77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6795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4587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7797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Tri-State Memorial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145471</v>
      </c>
      <c r="D233" s="14">
        <f>data!BA59</f>
        <v>0</v>
      </c>
      <c r="E233" s="212"/>
      <c r="F233" s="212"/>
      <c r="G233" s="212"/>
      <c r="H233" s="14">
        <f>data!BE59</f>
        <v>182575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8.74</v>
      </c>
      <c r="H234" s="26">
        <f>data!BE60</f>
        <v>6.98</v>
      </c>
      <c r="I234" s="26">
        <f>data!BF60</f>
        <v>23.83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433740.38</v>
      </c>
      <c r="H235" s="14">
        <f>data!BE61</f>
        <v>485687.48</v>
      </c>
      <c r="I235" s="14">
        <f>data!BF61</f>
        <v>812111.91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103331</v>
      </c>
      <c r="H236" s="14">
        <f>data!BE62</f>
        <v>115707</v>
      </c>
      <c r="I236" s="14">
        <f>data!BF62</f>
        <v>193471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4035.14</v>
      </c>
      <c r="H238" s="14">
        <f>data!BE64</f>
        <v>157679.85</v>
      </c>
      <c r="I238" s="14">
        <f>data!BF64</f>
        <v>104093.52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527337.87</v>
      </c>
      <c r="I239" s="14">
        <f>data!BF65</f>
        <v>1451.37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263289.58</v>
      </c>
      <c r="E240" s="14">
        <f>data!BB66</f>
        <v>0</v>
      </c>
      <c r="F240" s="14">
        <f>data!BC66</f>
        <v>0</v>
      </c>
      <c r="G240" s="14">
        <f>data!BD66</f>
        <v>1439.07</v>
      </c>
      <c r="H240" s="14">
        <f>data!BE66</f>
        <v>473812.62</v>
      </c>
      <c r="I240" s="14">
        <f>data!BF66</f>
        <v>15636.47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81945</v>
      </c>
      <c r="H241" s="14">
        <f>data!BE67</f>
        <v>124989</v>
      </c>
      <c r="I241" s="14">
        <f>data!BF67</f>
        <v>36207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44.38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8652.5400000000009</v>
      </c>
      <c r="H243" s="14">
        <f>data!BE69</f>
        <v>10482.049999999999</v>
      </c>
      <c r="I243" s="14">
        <f>data!BF69</f>
        <v>1728.28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263289.58</v>
      </c>
      <c r="E245" s="14">
        <f>data!BB71</f>
        <v>0</v>
      </c>
      <c r="F245" s="14">
        <f>data!BC71</f>
        <v>0</v>
      </c>
      <c r="G245" s="14">
        <f>data!BD71</f>
        <v>633187.51</v>
      </c>
      <c r="H245" s="14">
        <f>data!BE71</f>
        <v>1895695.8699999999</v>
      </c>
      <c r="I245" s="14">
        <f>data!BF71</f>
        <v>1164699.55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3284</v>
      </c>
      <c r="H252" s="85">
        <f>data!BE76</f>
        <v>5009</v>
      </c>
      <c r="I252" s="85">
        <f>data!BF76</f>
        <v>1451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Tri-State Memorial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9.8000000000000007</v>
      </c>
      <c r="E266" s="26">
        <f>data!BI60</f>
        <v>0</v>
      </c>
      <c r="F266" s="26">
        <f>data!BJ60</f>
        <v>7.37</v>
      </c>
      <c r="G266" s="26">
        <f>data!BK60</f>
        <v>0</v>
      </c>
      <c r="H266" s="26">
        <f>data!BL60</f>
        <v>17.21</v>
      </c>
      <c r="I266" s="26">
        <f>data!BM60</f>
        <v>20.7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667805.86</v>
      </c>
      <c r="E267" s="14">
        <f>data!BI61</f>
        <v>0</v>
      </c>
      <c r="F267" s="14">
        <f>data!BJ61</f>
        <v>522467.81</v>
      </c>
      <c r="G267" s="14">
        <f>data!BK61</f>
        <v>0</v>
      </c>
      <c r="H267" s="14">
        <f>data!BL61</f>
        <v>711864.16</v>
      </c>
      <c r="I267" s="14">
        <f>data!BM61</f>
        <v>934891.37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159093</v>
      </c>
      <c r="E268" s="14">
        <f>data!BI62</f>
        <v>0</v>
      </c>
      <c r="F268" s="14">
        <f>data!BJ62</f>
        <v>124469</v>
      </c>
      <c r="G268" s="14">
        <f>data!BK62</f>
        <v>0</v>
      </c>
      <c r="H268" s="14">
        <f>data!BL62</f>
        <v>169589</v>
      </c>
      <c r="I268" s="14">
        <f>data!BM62</f>
        <v>222722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127406.68</v>
      </c>
      <c r="G269" s="14">
        <f>data!BK63</f>
        <v>0</v>
      </c>
      <c r="H269" s="14">
        <f>data!BL63</f>
        <v>0</v>
      </c>
      <c r="I269" s="14">
        <f>data!BM63</f>
        <v>106219.95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72069.02</v>
      </c>
      <c r="D270" s="14">
        <f>data!BH64</f>
        <v>15260.68</v>
      </c>
      <c r="E270" s="14">
        <f>data!BI64</f>
        <v>0</v>
      </c>
      <c r="F270" s="14">
        <f>data!BJ64</f>
        <v>8183.65</v>
      </c>
      <c r="G270" s="14">
        <f>data!BK64</f>
        <v>0</v>
      </c>
      <c r="H270" s="14">
        <f>data!BL64</f>
        <v>12803.7</v>
      </c>
      <c r="I270" s="14">
        <f>data!BM64</f>
        <v>5174.5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121825.93</v>
      </c>
      <c r="D271" s="14">
        <f>data!BH65</f>
        <v>5119.0200000000004</v>
      </c>
      <c r="E271" s="14">
        <f>data!BI65</f>
        <v>0</v>
      </c>
      <c r="F271" s="14">
        <f>data!BJ65</f>
        <v>727.7</v>
      </c>
      <c r="G271" s="14">
        <f>data!BK65</f>
        <v>0</v>
      </c>
      <c r="H271" s="14">
        <f>data!BL65</f>
        <v>887.04</v>
      </c>
      <c r="I271" s="14">
        <f>data!BM65</f>
        <v>7575.9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579751.31999999995</v>
      </c>
      <c r="E272" s="14">
        <f>data!BI66</f>
        <v>0</v>
      </c>
      <c r="F272" s="14">
        <f>data!BJ66</f>
        <v>214436.09</v>
      </c>
      <c r="G272" s="14">
        <f>data!BK66</f>
        <v>0</v>
      </c>
      <c r="H272" s="14">
        <f>data!BL66</f>
        <v>50157.120000000003</v>
      </c>
      <c r="I272" s="14">
        <f>data!BM66</f>
        <v>182050.27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56868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51939</v>
      </c>
      <c r="I273" s="14">
        <f>data!BM67</f>
        <v>111390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10847.76</v>
      </c>
      <c r="D274" s="14">
        <f>data!BH68</f>
        <v>0</v>
      </c>
      <c r="E274" s="14">
        <f>data!BI68</f>
        <v>0</v>
      </c>
      <c r="F274" s="14">
        <f>data!BJ68</f>
        <v>4961.26</v>
      </c>
      <c r="G274" s="14">
        <f>data!BK68</f>
        <v>0</v>
      </c>
      <c r="H274" s="14">
        <f>data!BL68</f>
        <v>10809.35</v>
      </c>
      <c r="I274" s="14">
        <f>data!BM68</f>
        <v>76314.44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87832.56</v>
      </c>
      <c r="D275" s="14">
        <f>data!BH69</f>
        <v>4866.1499999999996</v>
      </c>
      <c r="E275" s="14">
        <f>data!BI69</f>
        <v>0</v>
      </c>
      <c r="F275" s="14">
        <f>data!BJ69</f>
        <v>8408.1299999999992</v>
      </c>
      <c r="G275" s="14">
        <f>data!BK69</f>
        <v>0</v>
      </c>
      <c r="H275" s="14">
        <f>data!BL69</f>
        <v>9492.6299999999992</v>
      </c>
      <c r="I275" s="14">
        <f>data!BM69</f>
        <v>6881.54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292575.27</v>
      </c>
      <c r="D277" s="14">
        <f>data!BH71</f>
        <v>1488764.0299999998</v>
      </c>
      <c r="E277" s="14">
        <f>data!BI71</f>
        <v>0</v>
      </c>
      <c r="F277" s="14">
        <f>data!BJ71</f>
        <v>1011060.32</v>
      </c>
      <c r="G277" s="14">
        <f>data!BK71</f>
        <v>0</v>
      </c>
      <c r="H277" s="14">
        <f>data!BL71</f>
        <v>1017542</v>
      </c>
      <c r="I277" s="14">
        <f>data!BM71</f>
        <v>1653219.97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2279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2081.5</v>
      </c>
      <c r="I284" s="85">
        <f>data!BM76</f>
        <v>4464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7136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Tri-State Memorial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2.38</v>
      </c>
      <c r="D298" s="26">
        <f>data!BO60</f>
        <v>0</v>
      </c>
      <c r="E298" s="26">
        <f>data!BP60</f>
        <v>4.6900000000000004</v>
      </c>
      <c r="F298" s="26">
        <f>data!BQ60</f>
        <v>0</v>
      </c>
      <c r="G298" s="26">
        <f>data!BR60</f>
        <v>6.04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436323.46</v>
      </c>
      <c r="D299" s="14">
        <f>data!BO61</f>
        <v>0</v>
      </c>
      <c r="E299" s="14">
        <f>data!BP61</f>
        <v>241682.05</v>
      </c>
      <c r="F299" s="14">
        <f>data!BQ61</f>
        <v>0</v>
      </c>
      <c r="G299" s="14">
        <f>data!BR61</f>
        <v>418085.51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103946</v>
      </c>
      <c r="D300" s="14">
        <f>data!BO62</f>
        <v>0</v>
      </c>
      <c r="E300" s="14">
        <f>data!BP62</f>
        <v>57577</v>
      </c>
      <c r="F300" s="14">
        <f>data!BQ62</f>
        <v>0</v>
      </c>
      <c r="G300" s="14">
        <f>data!BR62</f>
        <v>99602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166554.88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54612.56</v>
      </c>
      <c r="D302" s="14">
        <f>data!BO64</f>
        <v>0</v>
      </c>
      <c r="E302" s="14">
        <f>data!BP64</f>
        <v>3681.7</v>
      </c>
      <c r="F302" s="14">
        <f>data!BQ64</f>
        <v>0</v>
      </c>
      <c r="G302" s="14">
        <f>data!BR64</f>
        <v>12177.58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1353.25</v>
      </c>
      <c r="D303" s="14">
        <f>data!BO65</f>
        <v>0</v>
      </c>
      <c r="E303" s="14">
        <f>data!BP65</f>
        <v>8987.2000000000007</v>
      </c>
      <c r="F303" s="14">
        <f>data!BQ65</f>
        <v>0</v>
      </c>
      <c r="G303" s="14">
        <f>data!BR65</f>
        <v>1299.5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7428.6</v>
      </c>
      <c r="D304" s="14">
        <f>data!BO66</f>
        <v>0</v>
      </c>
      <c r="E304" s="14">
        <f>data!BP66</f>
        <v>436954.72</v>
      </c>
      <c r="F304" s="14">
        <f>data!BQ66</f>
        <v>0</v>
      </c>
      <c r="G304" s="14">
        <f>data!BR66</f>
        <v>353312.14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146523</v>
      </c>
      <c r="D305" s="14">
        <f>data!BO67</f>
        <v>0</v>
      </c>
      <c r="E305" s="14">
        <f>data!BP67</f>
        <v>67947</v>
      </c>
      <c r="F305" s="14">
        <f>data!BQ67</f>
        <v>0</v>
      </c>
      <c r="G305" s="14">
        <f>data!BR67</f>
        <v>48109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27575.37</v>
      </c>
      <c r="D306" s="14">
        <f>data!BO68</f>
        <v>0</v>
      </c>
      <c r="E306" s="14">
        <f>data!BP68</f>
        <v>4420.12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285122.3</v>
      </c>
      <c r="D307" s="14">
        <f>data!BO69</f>
        <v>0</v>
      </c>
      <c r="E307" s="14">
        <f>data!BP69</f>
        <v>20151.45</v>
      </c>
      <c r="F307" s="14">
        <f>data!BQ69</f>
        <v>0</v>
      </c>
      <c r="G307" s="14">
        <f>data!BR69</f>
        <v>18614.650000000001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1229439.42</v>
      </c>
      <c r="D309" s="14">
        <f>data!BO71</f>
        <v>0</v>
      </c>
      <c r="E309" s="14">
        <f>data!BP71</f>
        <v>841401.23999999987</v>
      </c>
      <c r="F309" s="14">
        <f>data!BQ71</f>
        <v>0</v>
      </c>
      <c r="G309" s="14">
        <f>data!BR71</f>
        <v>951200.38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5872</v>
      </c>
      <c r="D316" s="85">
        <f>data!BO76</f>
        <v>0</v>
      </c>
      <c r="E316" s="85">
        <f>data!BP76</f>
        <v>2723</v>
      </c>
      <c r="F316" s="85">
        <f>data!BQ76</f>
        <v>0</v>
      </c>
      <c r="G316" s="85">
        <f>data!BR76</f>
        <v>1928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Tri-State Memorial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21.84</v>
      </c>
      <c r="E330" s="26">
        <f>data!BW60</f>
        <v>1.49</v>
      </c>
      <c r="F330" s="26">
        <f>data!BX60</f>
        <v>5.66</v>
      </c>
      <c r="G330" s="26">
        <f>data!BY60</f>
        <v>8.1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988125.2</v>
      </c>
      <c r="E331" s="86">
        <f>data!BW61</f>
        <v>69286.58</v>
      </c>
      <c r="F331" s="86">
        <f>data!BX61</f>
        <v>452681.07</v>
      </c>
      <c r="G331" s="86">
        <f>data!BY61</f>
        <v>1707403.15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235404</v>
      </c>
      <c r="E332" s="86">
        <f>data!BW62</f>
        <v>16506</v>
      </c>
      <c r="F332" s="86">
        <f>data!BX62</f>
        <v>107843</v>
      </c>
      <c r="G332" s="86">
        <f>data!BY62</f>
        <v>406759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8257.6299999999992</v>
      </c>
      <c r="E334" s="86">
        <f>data!BW64</f>
        <v>199.71</v>
      </c>
      <c r="F334" s="86">
        <f>data!BX64</f>
        <v>31580.47</v>
      </c>
      <c r="G334" s="86">
        <f>data!BY64</f>
        <v>43221.49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1156.9000000000001</v>
      </c>
      <c r="G335" s="86">
        <f>data!BY65</f>
        <v>6740.4500000000007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42521.91</v>
      </c>
      <c r="E336" s="86">
        <f>data!BW66</f>
        <v>6457.21</v>
      </c>
      <c r="F336" s="86">
        <f>data!BX66</f>
        <v>223976.33000000002</v>
      </c>
      <c r="G336" s="86">
        <f>data!BY66</f>
        <v>51968.53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71502</v>
      </c>
      <c r="E337" s="86">
        <f>data!BW67</f>
        <v>0</v>
      </c>
      <c r="F337" s="86">
        <f>data!BX67</f>
        <v>10380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79095.64</v>
      </c>
      <c r="E338" s="86">
        <f>data!BW68</f>
        <v>3831.01</v>
      </c>
      <c r="F338" s="86">
        <f>data!BX68</f>
        <v>0</v>
      </c>
      <c r="G338" s="86">
        <f>data!BY68</f>
        <v>7639.7800000000007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13553.46</v>
      </c>
      <c r="E339" s="86">
        <f>data!BW69</f>
        <v>4723.2299999999996</v>
      </c>
      <c r="F339" s="86">
        <f>data!BX69</f>
        <v>18414.78</v>
      </c>
      <c r="G339" s="86">
        <f>data!BY69</f>
        <v>311964.86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1438459.8399999996</v>
      </c>
      <c r="E341" s="14">
        <f>data!BW71</f>
        <v>101003.74</v>
      </c>
      <c r="F341" s="14">
        <f>data!BX71</f>
        <v>846032.55</v>
      </c>
      <c r="G341" s="14">
        <f>data!BY71</f>
        <v>2535697.2599999998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2865.5</v>
      </c>
      <c r="E348" s="85">
        <f>data!BW76</f>
        <v>0</v>
      </c>
      <c r="F348" s="85">
        <f>data!BX76</f>
        <v>416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Tri-State Memorial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507.47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37016008.630000003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8818418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6641135.8300000001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-453.72</v>
      </c>
      <c r="E366" s="218"/>
      <c r="F366" s="219"/>
      <c r="G366" s="219"/>
      <c r="H366" s="219"/>
      <c r="I366" s="86">
        <f>data!CE64</f>
        <v>19792919.949999992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906858.49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9464479.4500000011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557547</v>
      </c>
      <c r="E369" s="218"/>
      <c r="F369" s="219"/>
      <c r="G369" s="219"/>
      <c r="H369" s="219"/>
      <c r="I369" s="86">
        <f>data!CE67</f>
        <v>4555768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7098.71</v>
      </c>
      <c r="E370" s="218"/>
      <c r="F370" s="219"/>
      <c r="G370" s="219"/>
      <c r="H370" s="219"/>
      <c r="I370" s="86">
        <f>data!CE68</f>
        <v>895817.13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97548.29</v>
      </c>
      <c r="E371" s="86">
        <f>data!CD69</f>
        <v>1969286.32</v>
      </c>
      <c r="F371" s="219"/>
      <c r="G371" s="219"/>
      <c r="H371" s="219"/>
      <c r="I371" s="86">
        <f>data!CE69</f>
        <v>3417768.8600000003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3079985</v>
      </c>
      <c r="F372" s="220"/>
      <c r="G372" s="220"/>
      <c r="H372" s="220"/>
      <c r="I372" s="14">
        <f>-data!CE70</f>
        <v>-3079985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661740.28</v>
      </c>
      <c r="E373" s="86">
        <f>data!CD71</f>
        <v>-1110698.68</v>
      </c>
      <c r="F373" s="219"/>
      <c r="G373" s="219"/>
      <c r="H373" s="219"/>
      <c r="I373" s="14">
        <f>data!CE71</f>
        <v>88429189.339999989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38847793.489999995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143739725.69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182587519.18000001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22344</v>
      </c>
      <c r="E380" s="214"/>
      <c r="F380" s="211"/>
      <c r="G380" s="211"/>
      <c r="H380" s="211"/>
      <c r="I380" s="14">
        <f>data!CE76</f>
        <v>182575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34685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43662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317069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101.39000000000001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2020-07-20T21:01:54Z</cp:lastPrinted>
  <dcterms:created xsi:type="dcterms:W3CDTF">1999-06-02T22:01:56Z</dcterms:created>
  <dcterms:modified xsi:type="dcterms:W3CDTF">2020-09-03T21:27:11Z</dcterms:modified>
</cp:coreProperties>
</file>